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R:\Quod Jobs 2023\Q230100 - Wick, Littlehampton\Reports\Supplementary Retail Impact Assessment\"/>
    </mc:Choice>
  </mc:AlternateContent>
  <xr:revisionPtr revIDLastSave="0" documentId="13_ncr:1_{CD167B9E-7F1D-493A-B03F-20775B7DD78C}" xr6:coauthVersionLast="47" xr6:coauthVersionMax="47" xr10:uidLastSave="{00000000-0000-0000-0000-000000000000}"/>
  <bookViews>
    <workbookView xWindow="-98" yWindow="-98" windowWidth="21795" windowHeight="13996" tabRatio="900" firstSheet="7" activeTab="10" xr2:uid="{B1F225CD-0DF6-42BA-8074-39CE0104C2F3}"/>
  </bookViews>
  <sheets>
    <sheet name="Pop &amp; Exp" sheetId="1" r:id="rId1"/>
    <sheet name="Survey Results" sheetId="11" state="hidden" r:id="rId2"/>
    <sheet name="Non-food Shopping" sheetId="17" state="hidden" r:id="rId3"/>
    <sheet name="Non-food Shopping (By Zone)" sheetId="18" state="hidden" r:id="rId4"/>
    <sheet name="Survey Results (RB)" sheetId="12" state="hidden" r:id="rId5"/>
    <sheet name="Food Shopping" sheetId="13" state="hidden" r:id="rId6"/>
    <sheet name="Food Shopping (BY ZONE)" sheetId="14" state="hidden" r:id="rId7"/>
    <sheet name="Market Shares (Conv.) (2024)" sheetId="16" r:id="rId8"/>
    <sheet name="Market Shares (Conv.) (2029)" sheetId="21" state="hidden" r:id="rId9"/>
    <sheet name="Market Shares &amp; Tover (Comp 29)" sheetId="22" state="hidden" r:id="rId10"/>
    <sheet name="Market Shares &amp; Tover (Comp)" sheetId="19" r:id="rId11"/>
    <sheet name="Existing Floorspace" sheetId="15" state="hidden" r:id="rId12"/>
    <sheet name="Proposal" sheetId="8" r:id="rId13"/>
    <sheet name="Trade Draw" sheetId="20" r:id="rId14"/>
    <sheet name="Impact (Conv.)" sheetId="23" r:id="rId15"/>
    <sheet name="Impact (Comp.)" sheetId="24" r:id="rId16"/>
    <sheet name="Overall Impact" sheetId="10" r:id="rId17"/>
    <sheet name="Potential Tover of Committments" sheetId="25" r:id="rId18"/>
    <sheet name="Cumul. Impact (Conv.)" sheetId="26" r:id="rId19"/>
    <sheet name="Cumul. Impact (Comp.)" sheetId="27" r:id="rId20"/>
    <sheet name="Overall Cumul. Impact" sheetId="28" r:id="rId2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60" i="10" l="1"/>
  <c r="D116" i="16"/>
  <c r="D9" i="25"/>
  <c r="C10" i="25"/>
  <c r="D10" i="25"/>
  <c r="C9" i="25"/>
  <c r="P9" i="20"/>
  <c r="M9" i="20"/>
  <c r="J9" i="20"/>
  <c r="G9" i="20"/>
  <c r="G223" i="28"/>
  <c r="G213" i="28"/>
  <c r="F203" i="28"/>
  <c r="F197" i="28"/>
  <c r="C197" i="28"/>
  <c r="B197" i="28"/>
  <c r="F196" i="28"/>
  <c r="C196" i="28"/>
  <c r="B196" i="28"/>
  <c r="F195" i="28"/>
  <c r="G195" i="28" s="1"/>
  <c r="C195" i="28"/>
  <c r="B195" i="28"/>
  <c r="F194" i="28"/>
  <c r="C194" i="28"/>
  <c r="B194" i="28"/>
  <c r="F193" i="28"/>
  <c r="C193" i="28"/>
  <c r="B193" i="28"/>
  <c r="F192" i="28"/>
  <c r="C192" i="28"/>
  <c r="B192" i="28"/>
  <c r="F191" i="28"/>
  <c r="G191" i="28" s="1"/>
  <c r="C191" i="28"/>
  <c r="B191" i="28"/>
  <c r="F190" i="28"/>
  <c r="C190" i="28"/>
  <c r="B190" i="28"/>
  <c r="F183" i="28"/>
  <c r="C183" i="28"/>
  <c r="B183" i="28"/>
  <c r="F182" i="28"/>
  <c r="C182" i="28"/>
  <c r="B182" i="28"/>
  <c r="B184" i="28" s="1"/>
  <c r="F178" i="28"/>
  <c r="C178" i="28"/>
  <c r="B178" i="28"/>
  <c r="F177" i="28"/>
  <c r="G177" i="28" s="1"/>
  <c r="C177" i="28"/>
  <c r="H177" i="28" s="1"/>
  <c r="B177" i="28"/>
  <c r="F170" i="28"/>
  <c r="C170" i="28"/>
  <c r="B170" i="28"/>
  <c r="F169" i="28"/>
  <c r="C169" i="28"/>
  <c r="B169" i="28"/>
  <c r="F168" i="28"/>
  <c r="G168" i="28" s="1"/>
  <c r="C168" i="28"/>
  <c r="H168" i="28" s="1"/>
  <c r="I168" i="28" s="1"/>
  <c r="B168" i="28"/>
  <c r="F167" i="28"/>
  <c r="C167" i="28"/>
  <c r="B167" i="28"/>
  <c r="F166" i="28"/>
  <c r="C166" i="28"/>
  <c r="B166" i="28"/>
  <c r="F165" i="28"/>
  <c r="C165" i="28"/>
  <c r="B165" i="28"/>
  <c r="F164" i="28"/>
  <c r="G164" i="28" s="1"/>
  <c r="C164" i="28"/>
  <c r="B164" i="28"/>
  <c r="F163" i="28"/>
  <c r="C163" i="28"/>
  <c r="B163" i="28"/>
  <c r="F162" i="28"/>
  <c r="C162" i="28"/>
  <c r="B162" i="28"/>
  <c r="F158" i="28"/>
  <c r="C158" i="28"/>
  <c r="B158" i="28"/>
  <c r="F157" i="28"/>
  <c r="G157" i="28" s="1"/>
  <c r="C157" i="28"/>
  <c r="H157" i="28" s="1"/>
  <c r="B157" i="28"/>
  <c r="F154" i="28"/>
  <c r="G154" i="28" s="1"/>
  <c r="C154" i="28"/>
  <c r="B154" i="28"/>
  <c r="F147" i="28"/>
  <c r="F149" i="28" s="1"/>
  <c r="C147" i="28"/>
  <c r="C149" i="28" s="1"/>
  <c r="B147" i="28"/>
  <c r="B149" i="28" s="1"/>
  <c r="F140" i="28"/>
  <c r="C140" i="28"/>
  <c r="B140" i="28"/>
  <c r="F139" i="28"/>
  <c r="G139" i="28" s="1"/>
  <c r="C139" i="28"/>
  <c r="H139" i="28" s="1"/>
  <c r="I139" i="28" s="1"/>
  <c r="B139" i="28"/>
  <c r="F138" i="28"/>
  <c r="G138" i="28" s="1"/>
  <c r="C138" i="28"/>
  <c r="B138" i="28"/>
  <c r="F137" i="28"/>
  <c r="C137" i="28"/>
  <c r="B137" i="28"/>
  <c r="F136" i="28"/>
  <c r="C136" i="28"/>
  <c r="B136" i="28"/>
  <c r="F132" i="28"/>
  <c r="G132" i="28" s="1"/>
  <c r="C132" i="28"/>
  <c r="B132" i="28"/>
  <c r="F131" i="28"/>
  <c r="G131" i="28" s="1"/>
  <c r="C131" i="28"/>
  <c r="B131" i="28"/>
  <c r="F130" i="28"/>
  <c r="C130" i="28"/>
  <c r="B130" i="28"/>
  <c r="H123" i="28"/>
  <c r="C111" i="28"/>
  <c r="B111" i="28"/>
  <c r="C110" i="28"/>
  <c r="B110" i="28"/>
  <c r="C109" i="28"/>
  <c r="B109" i="28"/>
  <c r="C108" i="28"/>
  <c r="B108" i="28"/>
  <c r="C107" i="28"/>
  <c r="B107" i="28"/>
  <c r="C106" i="28"/>
  <c r="B106" i="28"/>
  <c r="C105" i="28"/>
  <c r="B105" i="28"/>
  <c r="C104" i="28"/>
  <c r="B104" i="28"/>
  <c r="C103" i="28"/>
  <c r="B103" i="28"/>
  <c r="C102" i="28"/>
  <c r="B102" i="28"/>
  <c r="C101" i="28"/>
  <c r="B101" i="28"/>
  <c r="C100" i="28"/>
  <c r="B100" i="28"/>
  <c r="C99" i="28"/>
  <c r="B99" i="28"/>
  <c r="C91" i="28"/>
  <c r="B91" i="28"/>
  <c r="C90" i="28"/>
  <c r="B90" i="28"/>
  <c r="C89" i="28"/>
  <c r="B89" i="28"/>
  <c r="C88" i="28"/>
  <c r="B88" i="28"/>
  <c r="C87" i="28"/>
  <c r="B87" i="28"/>
  <c r="C86" i="28"/>
  <c r="B86" i="28"/>
  <c r="C85" i="28"/>
  <c r="B85" i="28"/>
  <c r="C84" i="28"/>
  <c r="B84" i="28"/>
  <c r="C83" i="28"/>
  <c r="B83" i="28"/>
  <c r="C77" i="28"/>
  <c r="B77" i="28"/>
  <c r="C76" i="28"/>
  <c r="B76" i="28"/>
  <c r="C75" i="28"/>
  <c r="B75" i="28"/>
  <c r="C71" i="28"/>
  <c r="B71" i="28"/>
  <c r="C70" i="28"/>
  <c r="B70" i="28"/>
  <c r="B72" i="28" s="1"/>
  <c r="C67" i="28"/>
  <c r="B67" i="28"/>
  <c r="C60" i="28"/>
  <c r="B60" i="28"/>
  <c r="C59" i="28"/>
  <c r="B59" i="28"/>
  <c r="C58" i="28"/>
  <c r="B58" i="28"/>
  <c r="C57" i="28"/>
  <c r="B57" i="28"/>
  <c r="C56" i="28"/>
  <c r="B56" i="28"/>
  <c r="C55" i="28"/>
  <c r="B55" i="28"/>
  <c r="C54" i="28"/>
  <c r="B54" i="28"/>
  <c r="C53" i="28"/>
  <c r="B53" i="28"/>
  <c r="C52" i="28"/>
  <c r="B52" i="28"/>
  <c r="C51" i="28"/>
  <c r="B51" i="28"/>
  <c r="C50" i="28"/>
  <c r="B50" i="28"/>
  <c r="B241" i="28" s="1"/>
  <c r="C49" i="28"/>
  <c r="B49" i="28"/>
  <c r="C45" i="28"/>
  <c r="B45" i="28"/>
  <c r="C44" i="28"/>
  <c r="B44" i="28"/>
  <c r="C43" i="28"/>
  <c r="B43" i="28"/>
  <c r="C40" i="28"/>
  <c r="B40" i="28"/>
  <c r="C33" i="28"/>
  <c r="B33" i="28"/>
  <c r="C32" i="28"/>
  <c r="B32" i="28"/>
  <c r="C31" i="28"/>
  <c r="B31" i="28"/>
  <c r="B35" i="28" s="1"/>
  <c r="C24" i="28"/>
  <c r="B24" i="28"/>
  <c r="C23" i="28"/>
  <c r="B23" i="28"/>
  <c r="C22" i="28"/>
  <c r="B22" i="28"/>
  <c r="C21" i="28"/>
  <c r="B21" i="28"/>
  <c r="C17" i="28"/>
  <c r="B17" i="28"/>
  <c r="C16" i="28"/>
  <c r="B16" i="28"/>
  <c r="C15" i="28"/>
  <c r="B15" i="28"/>
  <c r="C14" i="28"/>
  <c r="B14" i="28"/>
  <c r="B18" i="28" s="1"/>
  <c r="A1" i="28"/>
  <c r="G204" i="27"/>
  <c r="G202" i="27"/>
  <c r="G192" i="27"/>
  <c r="G193" i="27"/>
  <c r="G194" i="27"/>
  <c r="G195" i="27"/>
  <c r="G196" i="27"/>
  <c r="G197" i="27"/>
  <c r="G198" i="27"/>
  <c r="G191" i="27"/>
  <c r="G184" i="27"/>
  <c r="G183" i="27"/>
  <c r="G179" i="27"/>
  <c r="G178" i="27"/>
  <c r="G164" i="27"/>
  <c r="G165" i="27"/>
  <c r="G166" i="27"/>
  <c r="G167" i="27"/>
  <c r="G168" i="27"/>
  <c r="G169" i="27"/>
  <c r="G170" i="27"/>
  <c r="G171" i="27"/>
  <c r="G163" i="27"/>
  <c r="G159" i="27"/>
  <c r="G158" i="27"/>
  <c r="G155" i="27"/>
  <c r="G148" i="27"/>
  <c r="G138" i="27"/>
  <c r="G139" i="27"/>
  <c r="G140" i="27"/>
  <c r="G141" i="27"/>
  <c r="G137" i="27"/>
  <c r="G132" i="27"/>
  <c r="G133" i="27"/>
  <c r="G131" i="27"/>
  <c r="F202" i="27"/>
  <c r="F204" i="27"/>
  <c r="F192" i="27"/>
  <c r="F193" i="27"/>
  <c r="F194" i="27"/>
  <c r="F195" i="27"/>
  <c r="F196" i="27"/>
  <c r="F200" i="27" s="1"/>
  <c r="F197" i="27"/>
  <c r="F198" i="27"/>
  <c r="F191" i="27"/>
  <c r="F184" i="27"/>
  <c r="F185" i="27" s="1"/>
  <c r="F183" i="27"/>
  <c r="F179" i="27"/>
  <c r="F178" i="27"/>
  <c r="F164" i="27"/>
  <c r="F165" i="27"/>
  <c r="F166" i="27"/>
  <c r="F167" i="27"/>
  <c r="F168" i="27"/>
  <c r="F169" i="27"/>
  <c r="F170" i="27"/>
  <c r="F171" i="27"/>
  <c r="F163" i="27"/>
  <c r="F159" i="27"/>
  <c r="F158" i="27"/>
  <c r="F155" i="27"/>
  <c r="F148" i="27"/>
  <c r="F138" i="27"/>
  <c r="F139" i="27"/>
  <c r="F140" i="27"/>
  <c r="F141" i="27"/>
  <c r="F137" i="27"/>
  <c r="F132" i="27"/>
  <c r="F133" i="27"/>
  <c r="F131" i="27"/>
  <c r="L132" i="27"/>
  <c r="L133" i="27"/>
  <c r="L134" i="27"/>
  <c r="L135" i="27"/>
  <c r="L136" i="27"/>
  <c r="L137" i="27"/>
  <c r="L138" i="27"/>
  <c r="L139" i="27"/>
  <c r="L140" i="27"/>
  <c r="L141" i="27"/>
  <c r="L142" i="27"/>
  <c r="L143" i="27"/>
  <c r="L144" i="27"/>
  <c r="L145" i="27"/>
  <c r="L146" i="27"/>
  <c r="L147" i="27"/>
  <c r="L148" i="27"/>
  <c r="L149" i="27"/>
  <c r="L150" i="27"/>
  <c r="L151" i="27"/>
  <c r="L152" i="27"/>
  <c r="L153" i="27"/>
  <c r="L154" i="27"/>
  <c r="L155" i="27"/>
  <c r="L156" i="27"/>
  <c r="L157" i="27"/>
  <c r="L158" i="27"/>
  <c r="L159" i="27"/>
  <c r="L160" i="27"/>
  <c r="L161" i="27"/>
  <c r="L162" i="27"/>
  <c r="L163" i="27"/>
  <c r="L164" i="27"/>
  <c r="L165" i="27"/>
  <c r="L166" i="27"/>
  <c r="L167" i="27"/>
  <c r="L168" i="27"/>
  <c r="L169" i="27"/>
  <c r="L170" i="27"/>
  <c r="L171" i="27"/>
  <c r="L172" i="27"/>
  <c r="L173" i="27"/>
  <c r="L174" i="27"/>
  <c r="L175" i="27"/>
  <c r="L176" i="27"/>
  <c r="L177" i="27"/>
  <c r="L178" i="27"/>
  <c r="L179" i="27"/>
  <c r="L180" i="27"/>
  <c r="L181" i="27"/>
  <c r="L182" i="27"/>
  <c r="L183" i="27"/>
  <c r="L184" i="27"/>
  <c r="L185" i="27"/>
  <c r="L186" i="27"/>
  <c r="L187" i="27"/>
  <c r="L188" i="27"/>
  <c r="L189" i="27"/>
  <c r="L190" i="27"/>
  <c r="L191" i="27"/>
  <c r="L192" i="27"/>
  <c r="L193" i="27"/>
  <c r="L194" i="27"/>
  <c r="L195" i="27"/>
  <c r="L196" i="27"/>
  <c r="L197" i="27"/>
  <c r="L198" i="27"/>
  <c r="L199" i="27"/>
  <c r="L200" i="27"/>
  <c r="L201" i="27"/>
  <c r="L202" i="27"/>
  <c r="L203" i="27"/>
  <c r="L204" i="27"/>
  <c r="L205" i="27"/>
  <c r="L206" i="27"/>
  <c r="L207" i="27"/>
  <c r="L131" i="27"/>
  <c r="K132" i="27"/>
  <c r="K133" i="27"/>
  <c r="K134" i="27"/>
  <c r="K135" i="27"/>
  <c r="K136" i="27"/>
  <c r="K137" i="27"/>
  <c r="K138" i="27"/>
  <c r="K139" i="27"/>
  <c r="K140" i="27"/>
  <c r="K141" i="27"/>
  <c r="K142" i="27"/>
  <c r="K143" i="27"/>
  <c r="K144" i="27"/>
  <c r="K145" i="27"/>
  <c r="K146" i="27"/>
  <c r="K147" i="27"/>
  <c r="K148" i="27"/>
  <c r="K149" i="27"/>
  <c r="K150" i="27"/>
  <c r="K151" i="27"/>
  <c r="K152" i="27"/>
  <c r="K153" i="27"/>
  <c r="K154" i="27"/>
  <c r="K155" i="27"/>
  <c r="K156" i="27"/>
  <c r="K157" i="27"/>
  <c r="K158" i="27"/>
  <c r="K159" i="27"/>
  <c r="K160" i="27"/>
  <c r="K161" i="27"/>
  <c r="K162" i="27"/>
  <c r="K163" i="27"/>
  <c r="K164" i="27"/>
  <c r="K165" i="27"/>
  <c r="K166" i="27"/>
  <c r="K167" i="27"/>
  <c r="K168" i="27"/>
  <c r="K169" i="27"/>
  <c r="K170" i="27"/>
  <c r="K171" i="27"/>
  <c r="K172" i="27"/>
  <c r="K173" i="27"/>
  <c r="K174" i="27"/>
  <c r="K175" i="27"/>
  <c r="K176" i="27"/>
  <c r="K177" i="27"/>
  <c r="K178" i="27"/>
  <c r="K179" i="27"/>
  <c r="K180" i="27"/>
  <c r="K181" i="27"/>
  <c r="K182" i="27"/>
  <c r="K183" i="27"/>
  <c r="K184" i="27"/>
  <c r="K185" i="27"/>
  <c r="K186" i="27"/>
  <c r="K187" i="27"/>
  <c r="K188" i="27"/>
  <c r="K189" i="27"/>
  <c r="K190" i="27"/>
  <c r="K191" i="27"/>
  <c r="K192" i="27"/>
  <c r="K193" i="27"/>
  <c r="K194" i="27"/>
  <c r="K195" i="27"/>
  <c r="K196" i="27"/>
  <c r="K197" i="27"/>
  <c r="K198" i="27"/>
  <c r="K199" i="27"/>
  <c r="K200" i="27"/>
  <c r="K201" i="27"/>
  <c r="K202" i="27"/>
  <c r="K203" i="27"/>
  <c r="K204" i="27"/>
  <c r="K205" i="27"/>
  <c r="K206" i="27"/>
  <c r="K207" i="27"/>
  <c r="K131" i="27"/>
  <c r="K125" i="27"/>
  <c r="G124" i="27"/>
  <c r="I33" i="8"/>
  <c r="D200" i="27"/>
  <c r="D185" i="27"/>
  <c r="D180" i="27"/>
  <c r="D187" i="27" s="1"/>
  <c r="D160" i="27"/>
  <c r="D173" i="27" s="1"/>
  <c r="D150" i="27"/>
  <c r="D134" i="27"/>
  <c r="D143" i="27" s="1"/>
  <c r="D202" i="27" s="1"/>
  <c r="C198" i="27"/>
  <c r="B198" i="27"/>
  <c r="C197" i="27"/>
  <c r="B197" i="27"/>
  <c r="C196" i="27"/>
  <c r="B196" i="27"/>
  <c r="C195" i="27"/>
  <c r="B195" i="27"/>
  <c r="C194" i="27"/>
  <c r="B194" i="27"/>
  <c r="C193" i="27"/>
  <c r="B193" i="27"/>
  <c r="C192" i="27"/>
  <c r="B192" i="27"/>
  <c r="C191" i="27"/>
  <c r="B191" i="27"/>
  <c r="C184" i="27"/>
  <c r="B184" i="27"/>
  <c r="C183" i="27"/>
  <c r="B183" i="27"/>
  <c r="B185" i="27" s="1"/>
  <c r="F180" i="27"/>
  <c r="C179" i="27"/>
  <c r="B179" i="27"/>
  <c r="C178" i="27"/>
  <c r="C180" i="27" s="1"/>
  <c r="B178" i="27"/>
  <c r="B180" i="27" s="1"/>
  <c r="C171" i="27"/>
  <c r="B171" i="27"/>
  <c r="C170" i="27"/>
  <c r="B170" i="27"/>
  <c r="C169" i="27"/>
  <c r="B169" i="27"/>
  <c r="C168" i="27"/>
  <c r="B168" i="27"/>
  <c r="C167" i="27"/>
  <c r="B167" i="27"/>
  <c r="C166" i="27"/>
  <c r="B166" i="27"/>
  <c r="C165" i="27"/>
  <c r="B165" i="27"/>
  <c r="C164" i="27"/>
  <c r="B164" i="27"/>
  <c r="C163" i="27"/>
  <c r="B163" i="27"/>
  <c r="F160" i="27"/>
  <c r="C159" i="27"/>
  <c r="B159" i="27"/>
  <c r="C158" i="27"/>
  <c r="B158" i="27"/>
  <c r="C155" i="27"/>
  <c r="B155" i="27"/>
  <c r="F150" i="27"/>
  <c r="C148" i="27"/>
  <c r="B148" i="27"/>
  <c r="B150" i="27" s="1"/>
  <c r="C141" i="27"/>
  <c r="B141" i="27"/>
  <c r="B225" i="27" s="1"/>
  <c r="C140" i="27"/>
  <c r="B140" i="27"/>
  <c r="C139" i="27"/>
  <c r="B139" i="27"/>
  <c r="C138" i="27"/>
  <c r="B138" i="27"/>
  <c r="B223" i="27" s="1"/>
  <c r="C137" i="27"/>
  <c r="B137" i="27"/>
  <c r="F134" i="27"/>
  <c r="F143" i="27" s="1"/>
  <c r="C133" i="27"/>
  <c r="B133" i="27"/>
  <c r="C132" i="27"/>
  <c r="B132" i="27"/>
  <c r="C131" i="27"/>
  <c r="B131" i="27"/>
  <c r="C111" i="27"/>
  <c r="B111" i="27"/>
  <c r="C110" i="27"/>
  <c r="B110" i="27"/>
  <c r="C109" i="27"/>
  <c r="B109" i="27"/>
  <c r="C108" i="27"/>
  <c r="B108" i="27"/>
  <c r="C107" i="27"/>
  <c r="B107" i="27"/>
  <c r="C106" i="27"/>
  <c r="B106" i="27"/>
  <c r="C105" i="27"/>
  <c r="B105" i="27"/>
  <c r="C104" i="27"/>
  <c r="B104" i="27"/>
  <c r="C103" i="27"/>
  <c r="B103" i="27"/>
  <c r="C102" i="27"/>
  <c r="B102" i="27"/>
  <c r="C101" i="27"/>
  <c r="B101" i="27"/>
  <c r="C100" i="27"/>
  <c r="B100" i="27"/>
  <c r="C99" i="27"/>
  <c r="B99" i="27"/>
  <c r="C91" i="27"/>
  <c r="B91" i="27"/>
  <c r="C90" i="27"/>
  <c r="B90" i="27"/>
  <c r="C89" i="27"/>
  <c r="B89" i="27"/>
  <c r="C88" i="27"/>
  <c r="B88" i="27"/>
  <c r="C87" i="27"/>
  <c r="B87" i="27"/>
  <c r="C86" i="27"/>
  <c r="B86" i="27"/>
  <c r="C85" i="27"/>
  <c r="B85" i="27"/>
  <c r="C84" i="27"/>
  <c r="B84" i="27"/>
  <c r="C83" i="27"/>
  <c r="B83" i="27"/>
  <c r="C77" i="27"/>
  <c r="B77" i="27"/>
  <c r="C76" i="27"/>
  <c r="B76" i="27"/>
  <c r="C75" i="27"/>
  <c r="B75" i="27"/>
  <c r="B72" i="27"/>
  <c r="C71" i="27"/>
  <c r="B71" i="27"/>
  <c r="C70" i="27"/>
  <c r="B70" i="27"/>
  <c r="C67" i="27"/>
  <c r="B67" i="27"/>
  <c r="C60" i="27"/>
  <c r="B60" i="27"/>
  <c r="C59" i="27"/>
  <c r="B59" i="27"/>
  <c r="C58" i="27"/>
  <c r="B58" i="27"/>
  <c r="C57" i="27"/>
  <c r="B57" i="27"/>
  <c r="C56" i="27"/>
  <c r="B56" i="27"/>
  <c r="C55" i="27"/>
  <c r="B55" i="27"/>
  <c r="C54" i="27"/>
  <c r="B54" i="27"/>
  <c r="C53" i="27"/>
  <c r="B53" i="27"/>
  <c r="C52" i="27"/>
  <c r="B52" i="27"/>
  <c r="C51" i="27"/>
  <c r="B51" i="27"/>
  <c r="C50" i="27"/>
  <c r="B50" i="27"/>
  <c r="C49" i="27"/>
  <c r="B49" i="27"/>
  <c r="C45" i="27"/>
  <c r="B45" i="27"/>
  <c r="C44" i="27"/>
  <c r="B44" i="27"/>
  <c r="C43" i="27"/>
  <c r="B43" i="27"/>
  <c r="C40" i="27"/>
  <c r="B40" i="27"/>
  <c r="B235" i="27" s="1"/>
  <c r="C33" i="27"/>
  <c r="B33" i="27"/>
  <c r="C32" i="27"/>
  <c r="B32" i="27"/>
  <c r="C31" i="27"/>
  <c r="B31" i="27"/>
  <c r="C24" i="27"/>
  <c r="B24" i="27"/>
  <c r="C23" i="27"/>
  <c r="B23" i="27"/>
  <c r="B224" i="27" s="1"/>
  <c r="C22" i="27"/>
  <c r="B22" i="27"/>
  <c r="C21" i="27"/>
  <c r="B21" i="27"/>
  <c r="C17" i="27"/>
  <c r="B17" i="27"/>
  <c r="C16" i="27"/>
  <c r="B16" i="27"/>
  <c r="C15" i="27"/>
  <c r="B15" i="27"/>
  <c r="C14" i="27"/>
  <c r="B14" i="27"/>
  <c r="A1" i="27"/>
  <c r="G8" i="26"/>
  <c r="L65" i="26"/>
  <c r="K20" i="26"/>
  <c r="K21" i="26"/>
  <c r="K26" i="26"/>
  <c r="K28" i="26"/>
  <c r="K29" i="26"/>
  <c r="K30" i="26"/>
  <c r="K31" i="26"/>
  <c r="K35" i="26"/>
  <c r="K37" i="26"/>
  <c r="K38" i="26"/>
  <c r="K39" i="26"/>
  <c r="K40" i="26"/>
  <c r="K42" i="26"/>
  <c r="K43" i="26"/>
  <c r="K48" i="26"/>
  <c r="K49" i="26"/>
  <c r="K62" i="26"/>
  <c r="K64" i="26"/>
  <c r="K65" i="26"/>
  <c r="K66" i="26"/>
  <c r="K67" i="26"/>
  <c r="K69" i="26"/>
  <c r="K70" i="26"/>
  <c r="K74" i="26"/>
  <c r="K75" i="26"/>
  <c r="K79" i="26"/>
  <c r="K81" i="26"/>
  <c r="K82" i="26"/>
  <c r="L82" i="26" s="1"/>
  <c r="K83" i="26"/>
  <c r="K93" i="26"/>
  <c r="K95" i="26"/>
  <c r="K97" i="26"/>
  <c r="K99" i="26"/>
  <c r="K101" i="26"/>
  <c r="K8" i="26"/>
  <c r="D94" i="26"/>
  <c r="D73" i="26"/>
  <c r="D80" i="26" s="1"/>
  <c r="D47" i="26"/>
  <c r="D63" i="26" s="1"/>
  <c r="D36" i="26"/>
  <c r="D19" i="26"/>
  <c r="D27" i="26" s="1"/>
  <c r="B19" i="25"/>
  <c r="C19" i="25"/>
  <c r="D19" i="25"/>
  <c r="E19" i="25"/>
  <c r="F19" i="25"/>
  <c r="G19" i="25"/>
  <c r="G21" i="25"/>
  <c r="I21" i="25"/>
  <c r="B32" i="25"/>
  <c r="C32" i="25"/>
  <c r="D32" i="25"/>
  <c r="E32" i="25"/>
  <c r="F32" i="25"/>
  <c r="B34" i="25"/>
  <c r="C34" i="25"/>
  <c r="D34" i="25"/>
  <c r="E34" i="25"/>
  <c r="F34" i="25"/>
  <c r="G34" i="25"/>
  <c r="I34" i="25"/>
  <c r="F184" i="26"/>
  <c r="C182" i="26"/>
  <c r="B182" i="26"/>
  <c r="C181" i="26"/>
  <c r="B181" i="26"/>
  <c r="C180" i="26"/>
  <c r="B180" i="26"/>
  <c r="C179" i="26"/>
  <c r="B179" i="26"/>
  <c r="C178" i="26"/>
  <c r="B178" i="26"/>
  <c r="C177" i="26"/>
  <c r="B177" i="26"/>
  <c r="C176" i="26"/>
  <c r="B176" i="26"/>
  <c r="C175" i="26"/>
  <c r="B175" i="26"/>
  <c r="F169" i="26"/>
  <c r="C168" i="26"/>
  <c r="B168" i="26"/>
  <c r="C167" i="26"/>
  <c r="B167" i="26"/>
  <c r="F164" i="26"/>
  <c r="C163" i="26"/>
  <c r="B163" i="26"/>
  <c r="C162" i="26"/>
  <c r="C164" i="26" s="1"/>
  <c r="B162" i="26"/>
  <c r="B164" i="26" s="1"/>
  <c r="C155" i="26"/>
  <c r="B155" i="26"/>
  <c r="C154" i="26"/>
  <c r="B154" i="26"/>
  <c r="C153" i="26"/>
  <c r="B153" i="26"/>
  <c r="C152" i="26"/>
  <c r="B152" i="26"/>
  <c r="C151" i="26"/>
  <c r="B151" i="26"/>
  <c r="C150" i="26"/>
  <c r="B150" i="26"/>
  <c r="C149" i="26"/>
  <c r="B149" i="26"/>
  <c r="C148" i="26"/>
  <c r="B148" i="26"/>
  <c r="C147" i="26"/>
  <c r="B147" i="26"/>
  <c r="F144" i="26"/>
  <c r="F157" i="26" s="1"/>
  <c r="C143" i="26"/>
  <c r="B143" i="26"/>
  <c r="C142" i="26"/>
  <c r="B142" i="26"/>
  <c r="C139" i="26"/>
  <c r="B139" i="26"/>
  <c r="F134" i="26"/>
  <c r="C132" i="26"/>
  <c r="B132" i="26"/>
  <c r="B134" i="26" s="1"/>
  <c r="C125" i="26"/>
  <c r="B125" i="26"/>
  <c r="C124" i="26"/>
  <c r="B124" i="26"/>
  <c r="C123" i="26"/>
  <c r="B123" i="26"/>
  <c r="C122" i="26"/>
  <c r="B122" i="26"/>
  <c r="C121" i="26"/>
  <c r="B121" i="26"/>
  <c r="F118" i="26"/>
  <c r="F127" i="26" s="1"/>
  <c r="C117" i="26"/>
  <c r="B117" i="26"/>
  <c r="C116" i="26"/>
  <c r="B116" i="26"/>
  <c r="C115" i="26"/>
  <c r="B115" i="26"/>
  <c r="H108" i="26"/>
  <c r="G121" i="26" s="1"/>
  <c r="C92" i="26"/>
  <c r="B92" i="26"/>
  <c r="C91" i="26"/>
  <c r="B91" i="26"/>
  <c r="C90" i="26"/>
  <c r="B90" i="26"/>
  <c r="C89" i="26"/>
  <c r="B89" i="26"/>
  <c r="C88" i="26"/>
  <c r="B88" i="26"/>
  <c r="C87" i="26"/>
  <c r="B87" i="26"/>
  <c r="C86" i="26"/>
  <c r="B86" i="26"/>
  <c r="C85" i="26"/>
  <c r="B85" i="26"/>
  <c r="C84" i="26"/>
  <c r="B84" i="26"/>
  <c r="C78" i="26"/>
  <c r="B78" i="26"/>
  <c r="C77" i="26"/>
  <c r="B77" i="26"/>
  <c r="C76" i="26"/>
  <c r="B76" i="26"/>
  <c r="C72" i="26"/>
  <c r="B72" i="26"/>
  <c r="C71" i="26"/>
  <c r="B71" i="26"/>
  <c r="C68" i="26"/>
  <c r="B68" i="26"/>
  <c r="C61" i="26"/>
  <c r="B61" i="26"/>
  <c r="C60" i="26"/>
  <c r="B60" i="26"/>
  <c r="C59" i="26"/>
  <c r="B59" i="26"/>
  <c r="C58" i="26"/>
  <c r="B58" i="26"/>
  <c r="C57" i="26"/>
  <c r="B57" i="26"/>
  <c r="C56" i="26"/>
  <c r="B56" i="26"/>
  <c r="C55" i="26"/>
  <c r="B55" i="26"/>
  <c r="C54" i="26"/>
  <c r="B54" i="26"/>
  <c r="C53" i="26"/>
  <c r="B53" i="26"/>
  <c r="C52" i="26"/>
  <c r="B52" i="26"/>
  <c r="C51" i="26"/>
  <c r="B51" i="26"/>
  <c r="C50" i="26"/>
  <c r="B50" i="26"/>
  <c r="C46" i="26"/>
  <c r="B46" i="26"/>
  <c r="C45" i="26"/>
  <c r="B45" i="26"/>
  <c r="C44" i="26"/>
  <c r="B44" i="26"/>
  <c r="C41" i="26"/>
  <c r="B41" i="26"/>
  <c r="B219" i="26" s="1"/>
  <c r="C34" i="26"/>
  <c r="B34" i="26"/>
  <c r="C33" i="26"/>
  <c r="B33" i="26"/>
  <c r="C32" i="26"/>
  <c r="C36" i="26" s="1"/>
  <c r="B32" i="26"/>
  <c r="C25" i="26"/>
  <c r="B25" i="26"/>
  <c r="C24" i="26"/>
  <c r="B24" i="26"/>
  <c r="C23" i="26"/>
  <c r="B23" i="26"/>
  <c r="C22" i="26"/>
  <c r="B22" i="26"/>
  <c r="B206" i="26" s="1"/>
  <c r="C18" i="26"/>
  <c r="B18" i="26"/>
  <c r="C17" i="26"/>
  <c r="B17" i="26"/>
  <c r="C16" i="26"/>
  <c r="B16" i="26"/>
  <c r="C15" i="26"/>
  <c r="B15" i="26"/>
  <c r="A1" i="26"/>
  <c r="H9" i="25"/>
  <c r="H10" i="25"/>
  <c r="B8" i="25"/>
  <c r="A1" i="25"/>
  <c r="B93" i="1"/>
  <c r="C93" i="1"/>
  <c r="D93" i="1"/>
  <c r="E93" i="1"/>
  <c r="F93" i="1"/>
  <c r="B100" i="1"/>
  <c r="B99" i="1" s="1"/>
  <c r="C95" i="1"/>
  <c r="D84" i="1"/>
  <c r="C81" i="1"/>
  <c r="B81" i="1"/>
  <c r="B77" i="1"/>
  <c r="F77" i="1"/>
  <c r="C31" i="1"/>
  <c r="D31" i="1"/>
  <c r="E31" i="1"/>
  <c r="F31" i="1"/>
  <c r="B31" i="1"/>
  <c r="B35" i="1" s="1"/>
  <c r="C53" i="1"/>
  <c r="D53" i="1"/>
  <c r="E53" i="1"/>
  <c r="F53" i="1"/>
  <c r="D81" i="1"/>
  <c r="E81" i="1"/>
  <c r="F81" i="1"/>
  <c r="C114" i="1"/>
  <c r="D114" i="1"/>
  <c r="E114" i="1"/>
  <c r="F114" i="1"/>
  <c r="B114" i="1"/>
  <c r="C109" i="1"/>
  <c r="D109" i="1"/>
  <c r="E109" i="1"/>
  <c r="F109" i="1"/>
  <c r="B109" i="1"/>
  <c r="C105" i="1"/>
  <c r="D105" i="1"/>
  <c r="E105" i="1"/>
  <c r="F105" i="1"/>
  <c r="B105" i="1"/>
  <c r="C99" i="1"/>
  <c r="D99" i="1"/>
  <c r="E99" i="1"/>
  <c r="F99" i="1"/>
  <c r="D95" i="1"/>
  <c r="E95" i="1"/>
  <c r="F95" i="1"/>
  <c r="B95" i="1"/>
  <c r="E84" i="1"/>
  <c r="F84" i="1"/>
  <c r="B84" i="1"/>
  <c r="C77" i="1"/>
  <c r="D77" i="1"/>
  <c r="E77" i="1"/>
  <c r="F100" i="1"/>
  <c r="E100" i="1"/>
  <c r="D100" i="1"/>
  <c r="C100" i="1"/>
  <c r="F30" i="1"/>
  <c r="F32" i="1" s="1"/>
  <c r="E30" i="1"/>
  <c r="E32" i="1" s="1"/>
  <c r="D30" i="1"/>
  <c r="D32" i="1" s="1"/>
  <c r="C30" i="1"/>
  <c r="C32" i="1" s="1"/>
  <c r="B30" i="1"/>
  <c r="F15" i="1"/>
  <c r="F16" i="1" s="1"/>
  <c r="F17" i="1" s="1"/>
  <c r="E15" i="1"/>
  <c r="E16" i="1" s="1"/>
  <c r="E17" i="1" s="1"/>
  <c r="D15" i="1"/>
  <c r="D16" i="1" s="1"/>
  <c r="D17" i="1" s="1"/>
  <c r="C15" i="1"/>
  <c r="C16" i="1" s="1"/>
  <c r="C17" i="1" s="1"/>
  <c r="B15" i="1"/>
  <c r="B16" i="1" s="1"/>
  <c r="B17" i="1" s="1"/>
  <c r="I20" i="8"/>
  <c r="D15" i="15"/>
  <c r="C15" i="15"/>
  <c r="D13" i="15"/>
  <c r="D14" i="15"/>
  <c r="C13" i="15"/>
  <c r="D18" i="15"/>
  <c r="C18" i="15"/>
  <c r="L49" i="26" l="1"/>
  <c r="L64" i="26"/>
  <c r="L29" i="26"/>
  <c r="C224" i="26"/>
  <c r="L95" i="26"/>
  <c r="L31" i="26"/>
  <c r="L30" i="26"/>
  <c r="L83" i="26"/>
  <c r="D96" i="26"/>
  <c r="D100" i="26" s="1"/>
  <c r="B237" i="26"/>
  <c r="L62" i="26"/>
  <c r="L35" i="26"/>
  <c r="L28" i="26"/>
  <c r="B226" i="26"/>
  <c r="L93" i="26"/>
  <c r="L81" i="26"/>
  <c r="L48" i="26"/>
  <c r="L26" i="26"/>
  <c r="L79" i="26"/>
  <c r="L43" i="26"/>
  <c r="L21" i="26"/>
  <c r="L101" i="26"/>
  <c r="L75" i="26"/>
  <c r="L42" i="26"/>
  <c r="L20" i="26"/>
  <c r="L99" i="26"/>
  <c r="L74" i="26"/>
  <c r="L40" i="26"/>
  <c r="F41" i="26" s="1"/>
  <c r="G41" i="26" s="1"/>
  <c r="G235" i="28" s="1"/>
  <c r="L70" i="26"/>
  <c r="L39" i="26"/>
  <c r="L69" i="26"/>
  <c r="L38" i="26"/>
  <c r="L67" i="26"/>
  <c r="L37" i="26"/>
  <c r="L97" i="26"/>
  <c r="L66" i="26"/>
  <c r="B93" i="28"/>
  <c r="B235" i="28"/>
  <c r="C235" i="28"/>
  <c r="C241" i="28"/>
  <c r="H197" i="28"/>
  <c r="I197" i="28" s="1"/>
  <c r="C35" i="28"/>
  <c r="C231" i="28" s="1"/>
  <c r="G162" i="28"/>
  <c r="H162" i="28" s="1"/>
  <c r="I162" i="28" s="1"/>
  <c r="G170" i="28"/>
  <c r="H170" i="28" s="1"/>
  <c r="I170" i="28" s="1"/>
  <c r="G183" i="28"/>
  <c r="G193" i="28"/>
  <c r="H193" i="28" s="1"/>
  <c r="I193" i="28" s="1"/>
  <c r="G197" i="28"/>
  <c r="H138" i="28"/>
  <c r="I138" i="28" s="1"/>
  <c r="B179" i="28"/>
  <c r="B249" i="28" s="1"/>
  <c r="C249" i="28"/>
  <c r="C72" i="28"/>
  <c r="C79" i="28" s="1"/>
  <c r="G147" i="28"/>
  <c r="G149" i="28" s="1"/>
  <c r="C93" i="28"/>
  <c r="C18" i="28"/>
  <c r="C26" i="28" s="1"/>
  <c r="B222" i="28"/>
  <c r="B242" i="28"/>
  <c r="C225" i="28"/>
  <c r="B240" i="28"/>
  <c r="B79" i="28"/>
  <c r="G136" i="28"/>
  <c r="H136" i="28" s="1"/>
  <c r="I136" i="28" s="1"/>
  <c r="B159" i="28"/>
  <c r="B172" i="28" s="1"/>
  <c r="B223" i="28"/>
  <c r="C179" i="28"/>
  <c r="G158" i="28"/>
  <c r="H158" i="28" s="1"/>
  <c r="I158" i="28" s="1"/>
  <c r="F179" i="28"/>
  <c r="H191" i="28"/>
  <c r="I191" i="28" s="1"/>
  <c r="C46" i="28"/>
  <c r="C253" i="28"/>
  <c r="C133" i="28"/>
  <c r="H132" i="28"/>
  <c r="I132" i="28" s="1"/>
  <c r="I177" i="28"/>
  <c r="H183" i="28"/>
  <c r="I183" i="28" s="1"/>
  <c r="C222" i="28"/>
  <c r="B243" i="28"/>
  <c r="B133" i="28"/>
  <c r="B142" i="28" s="1"/>
  <c r="B225" i="28"/>
  <c r="B46" i="28"/>
  <c r="B253" i="28"/>
  <c r="I157" i="28"/>
  <c r="B26" i="28"/>
  <c r="H164" i="28"/>
  <c r="I164" i="28" s="1"/>
  <c r="C242" i="28"/>
  <c r="B199" i="28"/>
  <c r="G137" i="28"/>
  <c r="H195" i="28"/>
  <c r="I195" i="28" s="1"/>
  <c r="F184" i="28"/>
  <c r="C223" i="28"/>
  <c r="B251" i="28"/>
  <c r="G196" i="28"/>
  <c r="H196" i="28" s="1"/>
  <c r="I196" i="28" s="1"/>
  <c r="G194" i="28"/>
  <c r="H194" i="28" s="1"/>
  <c r="I194" i="28" s="1"/>
  <c r="G192" i="28"/>
  <c r="H192" i="28" s="1"/>
  <c r="I192" i="28" s="1"/>
  <c r="G190" i="28"/>
  <c r="H190" i="28" s="1"/>
  <c r="G182" i="28"/>
  <c r="G178" i="28"/>
  <c r="G179" i="28" s="1"/>
  <c r="G169" i="28"/>
  <c r="H169" i="28" s="1"/>
  <c r="I169" i="28" s="1"/>
  <c r="G167" i="28"/>
  <c r="H167" i="28" s="1"/>
  <c r="I167" i="28" s="1"/>
  <c r="G165" i="28"/>
  <c r="G163" i="28"/>
  <c r="B231" i="28"/>
  <c r="F133" i="28"/>
  <c r="F142" i="28" s="1"/>
  <c r="G140" i="28"/>
  <c r="G166" i="28"/>
  <c r="H166" i="28" s="1"/>
  <c r="I166" i="28" s="1"/>
  <c r="G130" i="28"/>
  <c r="G133" i="28" s="1"/>
  <c r="B224" i="28"/>
  <c r="H154" i="28"/>
  <c r="C240" i="28"/>
  <c r="C243" i="28"/>
  <c r="C224" i="28"/>
  <c r="H131" i="28"/>
  <c r="I131" i="28" s="1"/>
  <c r="H178" i="28"/>
  <c r="I178" i="28" s="1"/>
  <c r="F199" i="28"/>
  <c r="G203" i="28"/>
  <c r="C159" i="28"/>
  <c r="C172" i="28" s="1"/>
  <c r="C184" i="28"/>
  <c r="C199" i="28"/>
  <c r="C259" i="28" s="1"/>
  <c r="F159" i="28"/>
  <c r="F172" i="28" s="1"/>
  <c r="F187" i="27"/>
  <c r="F173" i="27"/>
  <c r="F206" i="27" s="1"/>
  <c r="G117" i="26"/>
  <c r="H117" i="26" s="1"/>
  <c r="I117" i="26" s="1"/>
  <c r="G154" i="26"/>
  <c r="H154" i="26" s="1"/>
  <c r="I154" i="26" s="1"/>
  <c r="G148" i="26"/>
  <c r="H148" i="26" s="1"/>
  <c r="I148" i="26" s="1"/>
  <c r="G115" i="26"/>
  <c r="H115" i="26" s="1"/>
  <c r="G122" i="26"/>
  <c r="H122" i="26" s="1"/>
  <c r="I122" i="26" s="1"/>
  <c r="G168" i="26"/>
  <c r="H168" i="26" s="1"/>
  <c r="I168" i="26" s="1"/>
  <c r="G150" i="26"/>
  <c r="H150" i="26" s="1"/>
  <c r="I150" i="26" s="1"/>
  <c r="G155" i="26"/>
  <c r="H155" i="26" s="1"/>
  <c r="I155" i="26" s="1"/>
  <c r="G116" i="26"/>
  <c r="H116" i="26" s="1"/>
  <c r="I116" i="26" s="1"/>
  <c r="D206" i="27"/>
  <c r="C35" i="27"/>
  <c r="C241" i="27"/>
  <c r="B134" i="27"/>
  <c r="B160" i="27"/>
  <c r="C240" i="27"/>
  <c r="B35" i="27"/>
  <c r="C134" i="27"/>
  <c r="C143" i="27" s="1"/>
  <c r="C160" i="27"/>
  <c r="C72" i="27"/>
  <c r="B240" i="27"/>
  <c r="B18" i="27"/>
  <c r="B26" i="27" s="1"/>
  <c r="B241" i="27"/>
  <c r="B242" i="27"/>
  <c r="B187" i="27"/>
  <c r="B251" i="27"/>
  <c r="C242" i="27"/>
  <c r="C185" i="27"/>
  <c r="C187" i="27" s="1"/>
  <c r="B222" i="27"/>
  <c r="B93" i="27"/>
  <c r="C222" i="27"/>
  <c r="C253" i="27"/>
  <c r="B219" i="27"/>
  <c r="B227" i="27" s="1"/>
  <c r="C243" i="27"/>
  <c r="B46" i="27"/>
  <c r="B237" i="27" s="1"/>
  <c r="B245" i="27" s="1"/>
  <c r="C46" i="27"/>
  <c r="C62" i="27" s="1"/>
  <c r="G150" i="27"/>
  <c r="B253" i="27"/>
  <c r="B243" i="27"/>
  <c r="C173" i="27"/>
  <c r="C93" i="27"/>
  <c r="B231" i="27"/>
  <c r="B200" i="27"/>
  <c r="B79" i="27"/>
  <c r="C200" i="27"/>
  <c r="C235" i="27"/>
  <c r="C79" i="27"/>
  <c r="B143" i="27"/>
  <c r="C223" i="27"/>
  <c r="C18" i="27"/>
  <c r="B249" i="27"/>
  <c r="C224" i="27"/>
  <c r="B173" i="27"/>
  <c r="C249" i="27"/>
  <c r="C225" i="27"/>
  <c r="C150" i="27"/>
  <c r="C231" i="27" s="1"/>
  <c r="B209" i="26"/>
  <c r="B208" i="26"/>
  <c r="G132" i="26"/>
  <c r="G134" i="26" s="1"/>
  <c r="G147" i="26"/>
  <c r="H152" i="26"/>
  <c r="I152" i="26" s="1"/>
  <c r="H176" i="26"/>
  <c r="I176" i="26" s="1"/>
  <c r="B73" i="26"/>
  <c r="B80" i="26" s="1"/>
  <c r="B207" i="26"/>
  <c r="G152" i="26"/>
  <c r="G176" i="26"/>
  <c r="G181" i="26"/>
  <c r="H181" i="26" s="1"/>
  <c r="I181" i="26" s="1"/>
  <c r="C118" i="26"/>
  <c r="C127" i="26" s="1"/>
  <c r="C207" i="26"/>
  <c r="C225" i="26"/>
  <c r="F171" i="26"/>
  <c r="F186" i="26" s="1"/>
  <c r="F190" i="26" s="1"/>
  <c r="B169" i="26"/>
  <c r="B171" i="26" s="1"/>
  <c r="C226" i="26"/>
  <c r="B118" i="26"/>
  <c r="B127" i="26" s="1"/>
  <c r="G139" i="26"/>
  <c r="G219" i="26" s="1"/>
  <c r="G177" i="26"/>
  <c r="H177" i="26" s="1"/>
  <c r="I177" i="26" s="1"/>
  <c r="G182" i="26"/>
  <c r="H182" i="26" s="1"/>
  <c r="I182" i="26" s="1"/>
  <c r="B227" i="26"/>
  <c r="C227" i="26"/>
  <c r="C169" i="26"/>
  <c r="C171" i="26" s="1"/>
  <c r="B36" i="26"/>
  <c r="B215" i="26" s="1"/>
  <c r="B224" i="26"/>
  <c r="B19" i="26"/>
  <c r="B27" i="26" s="1"/>
  <c r="C237" i="26"/>
  <c r="B94" i="26"/>
  <c r="G124" i="26"/>
  <c r="G162" i="26"/>
  <c r="H162" i="26" s="1"/>
  <c r="B184" i="26"/>
  <c r="B225" i="26"/>
  <c r="C94" i="26"/>
  <c r="B144" i="26"/>
  <c r="B157" i="26" s="1"/>
  <c r="C184" i="26"/>
  <c r="C73" i="26"/>
  <c r="H121" i="26"/>
  <c r="I121" i="26" s="1"/>
  <c r="C209" i="26"/>
  <c r="C144" i="26"/>
  <c r="C157" i="26" s="1"/>
  <c r="G149" i="26"/>
  <c r="H149" i="26" s="1"/>
  <c r="I149" i="26" s="1"/>
  <c r="G175" i="26"/>
  <c r="H175" i="26" s="1"/>
  <c r="C206" i="26"/>
  <c r="G125" i="26"/>
  <c r="H125" i="26" s="1"/>
  <c r="I125" i="26" s="1"/>
  <c r="G143" i="26"/>
  <c r="H143" i="26" s="1"/>
  <c r="I143" i="26" s="1"/>
  <c r="G179" i="26"/>
  <c r="H179" i="26" s="1"/>
  <c r="I179" i="26" s="1"/>
  <c r="G32" i="25"/>
  <c r="E10" i="25"/>
  <c r="I10" i="25" s="1"/>
  <c r="J10" i="25" s="1"/>
  <c r="B233" i="26"/>
  <c r="B47" i="26"/>
  <c r="C47" i="26"/>
  <c r="C233" i="26"/>
  <c r="C208" i="26"/>
  <c r="C219" i="26"/>
  <c r="C134" i="26"/>
  <c r="C215" i="26" s="1"/>
  <c r="G153" i="26"/>
  <c r="G180" i="26"/>
  <c r="H180" i="26" s="1"/>
  <c r="I180" i="26" s="1"/>
  <c r="C19" i="26"/>
  <c r="G123" i="26"/>
  <c r="H123" i="26" s="1"/>
  <c r="I123" i="26" s="1"/>
  <c r="G167" i="26"/>
  <c r="G188" i="26"/>
  <c r="G142" i="26"/>
  <c r="G151" i="26"/>
  <c r="G163" i="26"/>
  <c r="H163" i="26" s="1"/>
  <c r="I163" i="26" s="1"/>
  <c r="G178" i="26"/>
  <c r="H178" i="26" s="1"/>
  <c r="I178" i="26" s="1"/>
  <c r="H8" i="25"/>
  <c r="E9" i="25"/>
  <c r="D8" i="25"/>
  <c r="C8" i="25"/>
  <c r="B90" i="1"/>
  <c r="B75" i="1" s="1"/>
  <c r="D90" i="1"/>
  <c r="D75" i="1" s="1"/>
  <c r="C90" i="1"/>
  <c r="F90" i="1"/>
  <c r="F75" i="1" s="1"/>
  <c r="E90" i="1"/>
  <c r="E75" i="1" s="1"/>
  <c r="C84" i="1"/>
  <c r="B120" i="1"/>
  <c r="B32" i="1"/>
  <c r="E15" i="15"/>
  <c r="E14" i="15"/>
  <c r="AT20" i="16"/>
  <c r="AT21" i="16"/>
  <c r="AT26" i="16"/>
  <c r="AT28" i="16"/>
  <c r="AT29" i="16"/>
  <c r="AT30" i="16"/>
  <c r="AT31" i="16"/>
  <c r="AT35" i="16"/>
  <c r="AT37" i="16"/>
  <c r="AT38" i="16"/>
  <c r="AT39" i="16"/>
  <c r="AT40" i="16"/>
  <c r="AT42" i="16"/>
  <c r="AT43" i="16"/>
  <c r="AT48" i="16"/>
  <c r="AT49" i="16"/>
  <c r="AT62" i="16"/>
  <c r="AT64" i="16"/>
  <c r="AT65" i="16"/>
  <c r="AT66" i="16"/>
  <c r="AT67" i="16"/>
  <c r="AT69" i="16"/>
  <c r="AT70" i="16"/>
  <c r="AT74" i="16"/>
  <c r="AT75" i="16"/>
  <c r="AT79" i="16"/>
  <c r="AT81" i="16"/>
  <c r="AT82" i="16"/>
  <c r="AT83" i="16"/>
  <c r="AT93" i="16"/>
  <c r="AT95" i="16"/>
  <c r="AT97" i="16"/>
  <c r="AT98" i="16"/>
  <c r="AT99" i="16"/>
  <c r="AT113" i="16"/>
  <c r="AT115" i="16"/>
  <c r="AT117" i="16"/>
  <c r="H139" i="26" l="1"/>
  <c r="B203" i="26"/>
  <c r="B211" i="26" s="1"/>
  <c r="E98" i="26"/>
  <c r="E89" i="26"/>
  <c r="E51" i="26"/>
  <c r="E44" i="26"/>
  <c r="E16" i="26"/>
  <c r="E18" i="26"/>
  <c r="E15" i="26"/>
  <c r="E34" i="26"/>
  <c r="E90" i="26"/>
  <c r="E52" i="26"/>
  <c r="E41" i="26"/>
  <c r="E17" i="26"/>
  <c r="E33" i="26"/>
  <c r="E7" i="26"/>
  <c r="H7" i="26" s="1"/>
  <c r="E57" i="26"/>
  <c r="E91" i="26"/>
  <c r="E53" i="26"/>
  <c r="H8" i="26"/>
  <c r="E92" i="26"/>
  <c r="E54" i="26"/>
  <c r="E84" i="26"/>
  <c r="E55" i="26"/>
  <c r="E72" i="26"/>
  <c r="E76" i="26"/>
  <c r="E56" i="26"/>
  <c r="E32" i="26"/>
  <c r="E77" i="26"/>
  <c r="E71" i="26"/>
  <c r="E23" i="26"/>
  <c r="E24" i="26"/>
  <c r="E78" i="26"/>
  <c r="E68" i="26"/>
  <c r="E58" i="26"/>
  <c r="E85" i="26"/>
  <c r="E59" i="26"/>
  <c r="E86" i="26"/>
  <c r="E60" i="26"/>
  <c r="E25" i="26"/>
  <c r="E87" i="26"/>
  <c r="E45" i="26"/>
  <c r="E61" i="26"/>
  <c r="E22" i="26"/>
  <c r="E88" i="26"/>
  <c r="E46" i="26"/>
  <c r="E50" i="26"/>
  <c r="B186" i="28"/>
  <c r="B201" i="28" s="1"/>
  <c r="C186" i="28"/>
  <c r="G184" i="28"/>
  <c r="H140" i="28"/>
  <c r="I140" i="28" s="1"/>
  <c r="C251" i="28"/>
  <c r="H130" i="28"/>
  <c r="H133" i="28" s="1"/>
  <c r="H137" i="28"/>
  <c r="I137" i="28" s="1"/>
  <c r="F186" i="28"/>
  <c r="F201" i="28" s="1"/>
  <c r="F205" i="28" s="1"/>
  <c r="H182" i="28"/>
  <c r="I182" i="28" s="1"/>
  <c r="G142" i="28"/>
  <c r="G159" i="28"/>
  <c r="G172" i="28" s="1"/>
  <c r="H165" i="28"/>
  <c r="I165" i="28" s="1"/>
  <c r="B219" i="28"/>
  <c r="B227" i="28" s="1"/>
  <c r="H147" i="28"/>
  <c r="H149" i="28" s="1"/>
  <c r="I149" i="28" s="1"/>
  <c r="H163" i="28"/>
  <c r="I163" i="28" s="1"/>
  <c r="G186" i="28"/>
  <c r="I147" i="28"/>
  <c r="C142" i="28"/>
  <c r="C219" i="28"/>
  <c r="H159" i="28"/>
  <c r="I159" i="28" s="1"/>
  <c r="I154" i="28"/>
  <c r="B255" i="28"/>
  <c r="C237" i="28"/>
  <c r="C62" i="28"/>
  <c r="C95" i="28" s="1"/>
  <c r="H199" i="28"/>
  <c r="I190" i="28"/>
  <c r="G199" i="28"/>
  <c r="I130" i="28"/>
  <c r="B259" i="28"/>
  <c r="B237" i="28"/>
  <c r="B245" i="28" s="1"/>
  <c r="B62" i="28"/>
  <c r="B95" i="28" s="1"/>
  <c r="H179" i="28"/>
  <c r="G180" i="27"/>
  <c r="H147" i="26"/>
  <c r="I147" i="26" s="1"/>
  <c r="G185" i="27"/>
  <c r="G118" i="26"/>
  <c r="G127" i="26" s="1"/>
  <c r="H124" i="26"/>
  <c r="I124" i="26" s="1"/>
  <c r="B62" i="27"/>
  <c r="B202" i="27"/>
  <c r="C251" i="27"/>
  <c r="G200" i="27"/>
  <c r="C202" i="27"/>
  <c r="B95" i="27"/>
  <c r="C237" i="27"/>
  <c r="C245" i="27" s="1"/>
  <c r="G223" i="27"/>
  <c r="H223" i="27" s="1"/>
  <c r="B255" i="27"/>
  <c r="C255" i="27"/>
  <c r="G160" i="27"/>
  <c r="C259" i="27"/>
  <c r="C219" i="27"/>
  <c r="C26" i="27"/>
  <c r="C95" i="27" s="1"/>
  <c r="G134" i="27"/>
  <c r="G143" i="27" s="1"/>
  <c r="B259" i="27"/>
  <c r="C243" i="26"/>
  <c r="B243" i="26"/>
  <c r="B235" i="26"/>
  <c r="B239" i="26" s="1"/>
  <c r="H132" i="26"/>
  <c r="H134" i="26" s="1"/>
  <c r="I134" i="26" s="1"/>
  <c r="C186" i="26"/>
  <c r="B186" i="26"/>
  <c r="C235" i="26"/>
  <c r="C80" i="26"/>
  <c r="G207" i="26"/>
  <c r="H207" i="26" s="1"/>
  <c r="I207" i="26" s="1"/>
  <c r="F22" i="25"/>
  <c r="F23" i="25" s="1"/>
  <c r="H22" i="25"/>
  <c r="B22" i="25"/>
  <c r="C22" i="25"/>
  <c r="C23" i="25" s="1"/>
  <c r="D22" i="25"/>
  <c r="D23" i="25" s="1"/>
  <c r="E22" i="25"/>
  <c r="E23" i="25" s="1"/>
  <c r="I175" i="26"/>
  <c r="H184" i="26"/>
  <c r="G184" i="26"/>
  <c r="B221" i="26"/>
  <c r="B229" i="26" s="1"/>
  <c r="B63" i="26"/>
  <c r="B96" i="26" s="1"/>
  <c r="G164" i="26"/>
  <c r="H151" i="26"/>
  <c r="I151" i="26" s="1"/>
  <c r="H142" i="26"/>
  <c r="G144" i="26"/>
  <c r="H153" i="26"/>
  <c r="I153" i="26" s="1"/>
  <c r="C239" i="26"/>
  <c r="H167" i="26"/>
  <c r="G169" i="26"/>
  <c r="I139" i="26"/>
  <c r="C203" i="26"/>
  <c r="C27" i="26"/>
  <c r="H219" i="26"/>
  <c r="H118" i="26"/>
  <c r="I115" i="26"/>
  <c r="C221" i="26"/>
  <c r="C229" i="26" s="1"/>
  <c r="C63" i="26"/>
  <c r="I162" i="26"/>
  <c r="H164" i="26"/>
  <c r="I9" i="25"/>
  <c r="E8" i="25"/>
  <c r="C75" i="1"/>
  <c r="D203" i="10"/>
  <c r="D191" i="10"/>
  <c r="D192" i="10"/>
  <c r="D193" i="10"/>
  <c r="D194" i="10"/>
  <c r="D195" i="10"/>
  <c r="D196" i="10"/>
  <c r="D197" i="10"/>
  <c r="D190" i="10"/>
  <c r="D183" i="10"/>
  <c r="D182" i="10"/>
  <c r="D178" i="10"/>
  <c r="D177" i="10"/>
  <c r="D163" i="10"/>
  <c r="D164" i="10"/>
  <c r="D165" i="10"/>
  <c r="D166" i="10"/>
  <c r="D167" i="10"/>
  <c r="D168" i="10"/>
  <c r="D169" i="10"/>
  <c r="D170" i="10"/>
  <c r="D162" i="10"/>
  <c r="D158" i="10"/>
  <c r="D157" i="10"/>
  <c r="D154" i="10"/>
  <c r="D147" i="10"/>
  <c r="D137" i="10"/>
  <c r="D138" i="10"/>
  <c r="D139" i="10"/>
  <c r="D140" i="10"/>
  <c r="D136" i="10"/>
  <c r="D131" i="10"/>
  <c r="D132" i="10"/>
  <c r="D130" i="10"/>
  <c r="D199" i="24"/>
  <c r="D184" i="24"/>
  <c r="D179" i="24"/>
  <c r="D159" i="24"/>
  <c r="D172" i="24" s="1"/>
  <c r="D149" i="24"/>
  <c r="D133" i="24"/>
  <c r="D142" i="24" s="1"/>
  <c r="D199" i="23"/>
  <c r="D184" i="23"/>
  <c r="D179" i="23"/>
  <c r="D159" i="23"/>
  <c r="D172" i="23" s="1"/>
  <c r="D149" i="23"/>
  <c r="D133" i="23"/>
  <c r="D142" i="23" s="1"/>
  <c r="A1" i="22"/>
  <c r="E253" i="28" l="1"/>
  <c r="H41" i="26"/>
  <c r="I41" i="26" s="1"/>
  <c r="E19" i="26"/>
  <c r="E27" i="26" s="1"/>
  <c r="E94" i="26"/>
  <c r="E73" i="26"/>
  <c r="E80" i="26" s="1"/>
  <c r="E47" i="26"/>
  <c r="E63" i="26" s="1"/>
  <c r="E36" i="26"/>
  <c r="C255" i="28"/>
  <c r="C201" i="28"/>
  <c r="H184" i="28"/>
  <c r="I184" i="28" s="1"/>
  <c r="G201" i="28"/>
  <c r="G205" i="28" s="1"/>
  <c r="H172" i="28"/>
  <c r="I172" i="28" s="1"/>
  <c r="C245" i="28"/>
  <c r="I179" i="28"/>
  <c r="H186" i="28"/>
  <c r="I186" i="28" s="1"/>
  <c r="C227" i="28"/>
  <c r="I199" i="28"/>
  <c r="B261" i="28"/>
  <c r="H142" i="28"/>
  <c r="I142" i="28" s="1"/>
  <c r="I133" i="28"/>
  <c r="G187" i="27"/>
  <c r="J223" i="27"/>
  <c r="I223" i="27"/>
  <c r="B261" i="27"/>
  <c r="C227" i="27"/>
  <c r="G173" i="27"/>
  <c r="C261" i="27"/>
  <c r="J207" i="26"/>
  <c r="I132" i="26"/>
  <c r="B245" i="26"/>
  <c r="G22" i="25"/>
  <c r="B23" i="25"/>
  <c r="G171" i="26"/>
  <c r="I164" i="26"/>
  <c r="I167" i="26"/>
  <c r="H169" i="26"/>
  <c r="I169" i="26" s="1"/>
  <c r="G157" i="26"/>
  <c r="C96" i="26"/>
  <c r="I142" i="26"/>
  <c r="H144" i="26"/>
  <c r="I219" i="26"/>
  <c r="J219" i="26"/>
  <c r="I184" i="26"/>
  <c r="I118" i="26"/>
  <c r="H127" i="26"/>
  <c r="I127" i="26" s="1"/>
  <c r="C211" i="26"/>
  <c r="C245" i="26" s="1"/>
  <c r="I8" i="25"/>
  <c r="J9" i="25"/>
  <c r="J8" i="25" s="1"/>
  <c r="D186" i="24"/>
  <c r="D201" i="24" s="1"/>
  <c r="D205" i="24" s="1"/>
  <c r="D186" i="23"/>
  <c r="D201" i="23" s="1"/>
  <c r="D205" i="23" s="1"/>
  <c r="C87" i="22"/>
  <c r="E96" i="26" l="1"/>
  <c r="E100" i="26" s="1"/>
  <c r="I35" i="25"/>
  <c r="H35" i="25" s="1"/>
  <c r="L8" i="25"/>
  <c r="C261" i="28"/>
  <c r="H201" i="28"/>
  <c r="I201" i="28" s="1"/>
  <c r="G206" i="27"/>
  <c r="G186" i="26"/>
  <c r="G190" i="26" s="1"/>
  <c r="H171" i="26"/>
  <c r="I171" i="26" s="1"/>
  <c r="I22" i="25"/>
  <c r="G23" i="25"/>
  <c r="I144" i="26"/>
  <c r="H157" i="26"/>
  <c r="I157" i="26" s="1"/>
  <c r="C89" i="22"/>
  <c r="C35" i="25" l="1"/>
  <c r="C36" i="25" s="1"/>
  <c r="D35" i="25"/>
  <c r="D36" i="25" s="1"/>
  <c r="F35" i="25"/>
  <c r="F36" i="25" s="1"/>
  <c r="E35" i="25"/>
  <c r="E36" i="25" s="1"/>
  <c r="E123" i="27"/>
  <c r="E140" i="27"/>
  <c r="E184" i="27"/>
  <c r="H184" i="27" s="1"/>
  <c r="I184" i="27" s="1"/>
  <c r="E158" i="27"/>
  <c r="E204" i="27"/>
  <c r="E263" i="28" s="1"/>
  <c r="E141" i="27"/>
  <c r="H141" i="27" s="1"/>
  <c r="I141" i="27" s="1"/>
  <c r="E192" i="27"/>
  <c r="H192" i="27" s="1"/>
  <c r="I192" i="27" s="1"/>
  <c r="E155" i="27"/>
  <c r="E159" i="27"/>
  <c r="H159" i="27" s="1"/>
  <c r="I159" i="27" s="1"/>
  <c r="E193" i="27"/>
  <c r="H193" i="27" s="1"/>
  <c r="I193" i="27" s="1"/>
  <c r="E148" i="27"/>
  <c r="E164" i="27"/>
  <c r="E194" i="27"/>
  <c r="H194" i="27" s="1"/>
  <c r="I194" i="27" s="1"/>
  <c r="E137" i="27"/>
  <c r="E165" i="27"/>
  <c r="E195" i="27"/>
  <c r="H195" i="27" s="1"/>
  <c r="I195" i="27" s="1"/>
  <c r="E166" i="27"/>
  <c r="E196" i="27"/>
  <c r="H196" i="27" s="1"/>
  <c r="I196" i="27" s="1"/>
  <c r="E132" i="27"/>
  <c r="H132" i="27" s="1"/>
  <c r="I132" i="27" s="1"/>
  <c r="E167" i="27"/>
  <c r="H167" i="27" s="1"/>
  <c r="I167" i="27" s="1"/>
  <c r="E197" i="27"/>
  <c r="H197" i="27" s="1"/>
  <c r="I197" i="27" s="1"/>
  <c r="E133" i="27"/>
  <c r="H133" i="27" s="1"/>
  <c r="I133" i="27" s="1"/>
  <c r="E170" i="27"/>
  <c r="H170" i="27" s="1"/>
  <c r="I170" i="27" s="1"/>
  <c r="E171" i="27"/>
  <c r="H171" i="27" s="1"/>
  <c r="I171" i="27" s="1"/>
  <c r="E179" i="27"/>
  <c r="H179" i="27" s="1"/>
  <c r="I179" i="27" s="1"/>
  <c r="H124" i="27"/>
  <c r="H213" i="28" s="1"/>
  <c r="E198" i="27"/>
  <c r="H198" i="27" s="1"/>
  <c r="I198" i="27" s="1"/>
  <c r="E191" i="27"/>
  <c r="E183" i="27"/>
  <c r="E178" i="27"/>
  <c r="E163" i="27"/>
  <c r="E138" i="27"/>
  <c r="E131" i="27"/>
  <c r="E139" i="27"/>
  <c r="E168" i="27"/>
  <c r="H168" i="27" s="1"/>
  <c r="I168" i="27" s="1"/>
  <c r="E169" i="27"/>
  <c r="H169" i="27" s="1"/>
  <c r="I169" i="27" s="1"/>
  <c r="B35" i="25"/>
  <c r="H186" i="26"/>
  <c r="I186" i="26" s="1"/>
  <c r="G35" i="25"/>
  <c r="G36" i="25" s="1"/>
  <c r="B36" i="25"/>
  <c r="F199" i="1"/>
  <c r="E199" i="1"/>
  <c r="D199" i="1"/>
  <c r="C199" i="1"/>
  <c r="B199" i="1"/>
  <c r="F192" i="1"/>
  <c r="E192" i="1"/>
  <c r="D192" i="1"/>
  <c r="C192" i="1"/>
  <c r="B192" i="1"/>
  <c r="F188" i="1"/>
  <c r="E188" i="1"/>
  <c r="D188" i="1"/>
  <c r="C188" i="1"/>
  <c r="B188" i="1"/>
  <c r="F184" i="1"/>
  <c r="F183" i="1" s="1"/>
  <c r="E184" i="1"/>
  <c r="E183" i="1" s="1"/>
  <c r="D184" i="1"/>
  <c r="D183" i="1" s="1"/>
  <c r="C184" i="1"/>
  <c r="C183" i="1" s="1"/>
  <c r="B184" i="1"/>
  <c r="B183" i="1" s="1"/>
  <c r="F179" i="1"/>
  <c r="E179" i="1"/>
  <c r="D179" i="1"/>
  <c r="C179" i="1"/>
  <c r="B179" i="1"/>
  <c r="F177" i="1"/>
  <c r="F175" i="1" s="1"/>
  <c r="E177" i="1"/>
  <c r="E175" i="1" s="1"/>
  <c r="D177" i="1"/>
  <c r="D175" i="1" s="1"/>
  <c r="C177" i="1"/>
  <c r="C175" i="1" s="1"/>
  <c r="B177" i="1"/>
  <c r="B175" i="1" s="1"/>
  <c r="F169" i="1"/>
  <c r="E169" i="1"/>
  <c r="D169" i="1"/>
  <c r="C169" i="1"/>
  <c r="B169" i="1"/>
  <c r="F166" i="1"/>
  <c r="E166" i="1"/>
  <c r="D166" i="1"/>
  <c r="C166" i="1"/>
  <c r="B166" i="1"/>
  <c r="F162" i="1"/>
  <c r="E162" i="1"/>
  <c r="D162" i="1"/>
  <c r="C162" i="1"/>
  <c r="B162" i="1"/>
  <c r="A1" i="21"/>
  <c r="F32" i="8"/>
  <c r="E32" i="8"/>
  <c r="D32" i="8"/>
  <c r="C32" i="8"/>
  <c r="B32" i="8"/>
  <c r="H178" i="27" l="1"/>
  <c r="E180" i="27"/>
  <c r="E223" i="28"/>
  <c r="H138" i="27"/>
  <c r="I138" i="27" s="1"/>
  <c r="H155" i="27"/>
  <c r="E173" i="27"/>
  <c r="E235" i="28"/>
  <c r="E240" i="28"/>
  <c r="H163" i="27"/>
  <c r="I163" i="27" s="1"/>
  <c r="E185" i="27"/>
  <c r="E251" i="28" s="1"/>
  <c r="H183" i="27"/>
  <c r="E243" i="28"/>
  <c r="H166" i="27"/>
  <c r="I166" i="27" s="1"/>
  <c r="E200" i="27"/>
  <c r="H191" i="27"/>
  <c r="E160" i="27"/>
  <c r="E237" i="28" s="1"/>
  <c r="H158" i="27"/>
  <c r="H165" i="27"/>
  <c r="I165" i="27" s="1"/>
  <c r="E242" i="28"/>
  <c r="E222" i="28"/>
  <c r="H137" i="27"/>
  <c r="I137" i="27" s="1"/>
  <c r="H140" i="27"/>
  <c r="I140" i="27" s="1"/>
  <c r="E224" i="28"/>
  <c r="E212" i="28"/>
  <c r="H123" i="27"/>
  <c r="H164" i="27"/>
  <c r="I164" i="27" s="1"/>
  <c r="E241" i="28"/>
  <c r="H148" i="27"/>
  <c r="E150" i="27"/>
  <c r="E231" i="28" s="1"/>
  <c r="H139" i="27"/>
  <c r="I139" i="27" s="1"/>
  <c r="E225" i="28"/>
  <c r="E134" i="27"/>
  <c r="H131" i="27"/>
  <c r="F160" i="1"/>
  <c r="B160" i="1"/>
  <c r="C160" i="1"/>
  <c r="D160" i="1"/>
  <c r="E160" i="1"/>
  <c r="D199" i="10"/>
  <c r="D184" i="10"/>
  <c r="D179" i="10"/>
  <c r="D159" i="10"/>
  <c r="D172" i="10" s="1"/>
  <c r="D133" i="10"/>
  <c r="D142" i="10" s="1"/>
  <c r="D149" i="10"/>
  <c r="T115" i="20"/>
  <c r="T95" i="20"/>
  <c r="T81" i="20"/>
  <c r="T74" i="20"/>
  <c r="T48" i="20"/>
  <c r="T64" i="20" s="1"/>
  <c r="T37" i="20"/>
  <c r="T20" i="20"/>
  <c r="I183" i="27" l="1"/>
  <c r="H185" i="27"/>
  <c r="I185" i="27" s="1"/>
  <c r="H134" i="27"/>
  <c r="I131" i="27"/>
  <c r="E219" i="28"/>
  <c r="E143" i="27"/>
  <c r="E245" i="28"/>
  <c r="H235" i="28"/>
  <c r="I158" i="27"/>
  <c r="H160" i="27"/>
  <c r="I160" i="27" s="1"/>
  <c r="I148" i="27"/>
  <c r="H150" i="27"/>
  <c r="I150" i="27" s="1"/>
  <c r="I191" i="27"/>
  <c r="H200" i="27"/>
  <c r="E249" i="28"/>
  <c r="E187" i="27"/>
  <c r="I155" i="27"/>
  <c r="H223" i="28"/>
  <c r="E259" i="28"/>
  <c r="I178" i="27"/>
  <c r="H180" i="27"/>
  <c r="D186" i="10"/>
  <c r="D201" i="10" s="1"/>
  <c r="D205" i="10" s="1"/>
  <c r="O115" i="20"/>
  <c r="O95" i="20"/>
  <c r="O74" i="20"/>
  <c r="O81" i="20" s="1"/>
  <c r="O48" i="20"/>
  <c r="O64" i="20" s="1"/>
  <c r="O37" i="20"/>
  <c r="O20" i="20"/>
  <c r="O28" i="20" s="1"/>
  <c r="L115" i="20"/>
  <c r="L95" i="20"/>
  <c r="L74" i="20"/>
  <c r="L81" i="20" s="1"/>
  <c r="L48" i="20"/>
  <c r="L64" i="20" s="1"/>
  <c r="L37" i="20"/>
  <c r="L20" i="20"/>
  <c r="L28" i="20" s="1"/>
  <c r="I115" i="20"/>
  <c r="I95" i="20"/>
  <c r="I74" i="20"/>
  <c r="I81" i="20" s="1"/>
  <c r="I48" i="20"/>
  <c r="I64" i="20" s="1"/>
  <c r="I37" i="20"/>
  <c r="I20" i="20"/>
  <c r="I28" i="20" s="1"/>
  <c r="F115" i="20"/>
  <c r="F95" i="20"/>
  <c r="F74" i="20"/>
  <c r="F81" i="20" s="1"/>
  <c r="F48" i="20"/>
  <c r="F64" i="20" s="1"/>
  <c r="F37" i="20"/>
  <c r="F20" i="20"/>
  <c r="F28" i="20" s="1"/>
  <c r="C115" i="20"/>
  <c r="C95" i="20"/>
  <c r="C74" i="20"/>
  <c r="C81" i="20" s="1"/>
  <c r="C48" i="20"/>
  <c r="C64" i="20" s="1"/>
  <c r="C37" i="20"/>
  <c r="C20" i="20"/>
  <c r="C28" i="20" s="1"/>
  <c r="E202" i="27" l="1"/>
  <c r="E206" i="27" s="1"/>
  <c r="I180" i="27"/>
  <c r="H187" i="27"/>
  <c r="I187" i="27" s="1"/>
  <c r="E227" i="28"/>
  <c r="I134" i="27"/>
  <c r="H143" i="27"/>
  <c r="I143" i="27" s="1"/>
  <c r="E255" i="28"/>
  <c r="E261" i="28" s="1"/>
  <c r="E265" i="28" s="1"/>
  <c r="J223" i="28"/>
  <c r="I223" i="28"/>
  <c r="I200" i="27"/>
  <c r="I235" i="28"/>
  <c r="J235" i="28"/>
  <c r="H173" i="27"/>
  <c r="I173" i="27" s="1"/>
  <c r="I97" i="20"/>
  <c r="I117" i="20" s="1"/>
  <c r="F97" i="20"/>
  <c r="F117" i="20" s="1"/>
  <c r="O97" i="20"/>
  <c r="O117" i="20" s="1"/>
  <c r="L97" i="20"/>
  <c r="L117" i="20" s="1"/>
  <c r="C97" i="20"/>
  <c r="C117" i="20" s="1"/>
  <c r="A1" i="20"/>
  <c r="G32" i="8"/>
  <c r="I32" i="8" s="1"/>
  <c r="G19" i="8"/>
  <c r="D8" i="8"/>
  <c r="A1" i="19"/>
  <c r="K1648" i="17"/>
  <c r="I1648" i="17"/>
  <c r="G1648" i="17"/>
  <c r="E1648" i="17"/>
  <c r="C1648" i="17"/>
  <c r="K1647" i="17"/>
  <c r="I1647" i="17"/>
  <c r="G1647" i="17"/>
  <c r="E1647" i="17"/>
  <c r="C1647" i="17"/>
  <c r="K1646" i="17"/>
  <c r="I1646" i="17"/>
  <c r="G1646" i="17"/>
  <c r="E1646" i="17"/>
  <c r="C1646" i="17"/>
  <c r="K1645" i="17"/>
  <c r="I1645" i="17"/>
  <c r="G1645" i="17"/>
  <c r="E1645" i="17"/>
  <c r="C1645" i="17"/>
  <c r="K1644" i="17"/>
  <c r="I1644" i="17"/>
  <c r="G1644" i="17"/>
  <c r="E1644" i="17"/>
  <c r="C1644" i="17"/>
  <c r="K1643" i="17"/>
  <c r="I1643" i="17"/>
  <c r="G1643" i="17"/>
  <c r="E1643" i="17"/>
  <c r="C1643" i="17"/>
  <c r="K1642" i="17"/>
  <c r="I1642" i="17"/>
  <c r="G1642" i="17"/>
  <c r="E1642" i="17"/>
  <c r="C1642" i="17"/>
  <c r="K1641" i="17"/>
  <c r="I1641" i="17"/>
  <c r="G1641" i="17"/>
  <c r="E1641" i="17"/>
  <c r="C1641" i="17"/>
  <c r="K1640" i="17"/>
  <c r="I1640" i="17"/>
  <c r="G1640" i="17"/>
  <c r="E1640" i="17"/>
  <c r="C1640" i="17"/>
  <c r="K1639" i="17"/>
  <c r="I1639" i="17"/>
  <c r="G1639" i="17"/>
  <c r="E1639" i="17"/>
  <c r="C1639" i="17"/>
  <c r="K1638" i="17"/>
  <c r="I1638" i="17"/>
  <c r="G1638" i="17"/>
  <c r="E1638" i="17"/>
  <c r="C1638" i="17"/>
  <c r="K1637" i="17"/>
  <c r="I1637" i="17"/>
  <c r="G1637" i="17"/>
  <c r="E1637" i="17"/>
  <c r="C1637" i="17"/>
  <c r="K1636" i="17"/>
  <c r="I1636" i="17"/>
  <c r="G1636" i="17"/>
  <c r="E1636" i="17"/>
  <c r="C1636" i="17"/>
  <c r="K1635" i="17"/>
  <c r="I1635" i="17"/>
  <c r="G1635" i="17"/>
  <c r="E1635" i="17"/>
  <c r="C1635" i="17"/>
  <c r="K1634" i="17"/>
  <c r="I1634" i="17"/>
  <c r="G1634" i="17"/>
  <c r="E1634" i="17"/>
  <c r="C1634" i="17"/>
  <c r="K1633" i="17"/>
  <c r="I1633" i="17"/>
  <c r="G1633" i="17"/>
  <c r="E1633" i="17"/>
  <c r="C1633" i="17"/>
  <c r="K1632" i="17"/>
  <c r="I1632" i="17"/>
  <c r="G1632" i="17"/>
  <c r="E1632" i="17"/>
  <c r="C1632" i="17"/>
  <c r="K1631" i="17"/>
  <c r="I1631" i="17"/>
  <c r="G1631" i="17"/>
  <c r="E1631" i="17"/>
  <c r="C1631" i="17"/>
  <c r="K1630" i="17"/>
  <c r="I1630" i="17"/>
  <c r="G1630" i="17"/>
  <c r="E1630" i="17"/>
  <c r="C1630" i="17"/>
  <c r="K1629" i="17"/>
  <c r="I1629" i="17"/>
  <c r="G1629" i="17"/>
  <c r="E1629" i="17"/>
  <c r="C1629" i="17"/>
  <c r="K1628" i="17"/>
  <c r="I1628" i="17"/>
  <c r="G1628" i="17"/>
  <c r="E1628" i="17"/>
  <c r="C1628" i="17"/>
  <c r="K1627" i="17"/>
  <c r="I1627" i="17"/>
  <c r="G1627" i="17"/>
  <c r="E1627" i="17"/>
  <c r="C1627" i="17"/>
  <c r="K1626" i="17"/>
  <c r="I1626" i="17"/>
  <c r="G1626" i="17"/>
  <c r="E1626" i="17"/>
  <c r="C1626" i="17"/>
  <c r="K1625" i="17"/>
  <c r="I1625" i="17"/>
  <c r="G1625" i="17"/>
  <c r="E1625" i="17"/>
  <c r="C1625" i="17"/>
  <c r="K1624" i="17"/>
  <c r="I1624" i="17"/>
  <c r="G1624" i="17"/>
  <c r="E1624" i="17"/>
  <c r="C1624" i="17"/>
  <c r="K1623" i="17"/>
  <c r="I1623" i="17"/>
  <c r="G1623" i="17"/>
  <c r="E1623" i="17"/>
  <c r="C1623" i="17"/>
  <c r="K1622" i="17"/>
  <c r="I1622" i="17"/>
  <c r="G1622" i="17"/>
  <c r="E1622" i="17"/>
  <c r="C1622" i="17"/>
  <c r="K1621" i="17"/>
  <c r="I1621" i="17"/>
  <c r="G1621" i="17"/>
  <c r="E1621" i="17"/>
  <c r="C1621" i="17"/>
  <c r="K1620" i="17"/>
  <c r="I1620" i="17"/>
  <c r="G1620" i="17"/>
  <c r="E1620" i="17"/>
  <c r="C1620" i="17"/>
  <c r="K1619" i="17"/>
  <c r="I1619" i="17"/>
  <c r="G1619" i="17"/>
  <c r="E1619" i="17"/>
  <c r="C1619" i="17"/>
  <c r="K1618" i="17"/>
  <c r="I1618" i="17"/>
  <c r="G1618" i="17"/>
  <c r="E1618" i="17"/>
  <c r="C1618" i="17"/>
  <c r="K1617" i="17"/>
  <c r="I1617" i="17"/>
  <c r="G1617" i="17"/>
  <c r="E1617" i="17"/>
  <c r="C1617" i="17"/>
  <c r="K1616" i="17"/>
  <c r="I1616" i="17"/>
  <c r="G1616" i="17"/>
  <c r="E1616" i="17"/>
  <c r="C1616" i="17"/>
  <c r="K1615" i="17"/>
  <c r="I1615" i="17"/>
  <c r="G1615" i="17"/>
  <c r="E1615" i="17"/>
  <c r="C1615" i="17"/>
  <c r="K1614" i="17"/>
  <c r="I1614" i="17"/>
  <c r="G1614" i="17"/>
  <c r="E1614" i="17"/>
  <c r="C1614" i="17"/>
  <c r="K1613" i="17"/>
  <c r="I1613" i="17"/>
  <c r="G1613" i="17"/>
  <c r="E1613" i="17"/>
  <c r="C1613" i="17"/>
  <c r="K1612" i="17"/>
  <c r="I1612" i="17"/>
  <c r="G1612" i="17"/>
  <c r="E1612" i="17"/>
  <c r="C1612" i="17"/>
  <c r="K1611" i="17"/>
  <c r="I1611" i="17"/>
  <c r="G1611" i="17"/>
  <c r="E1611" i="17"/>
  <c r="C1611" i="17"/>
  <c r="K1610" i="17"/>
  <c r="I1610" i="17"/>
  <c r="G1610" i="17"/>
  <c r="E1610" i="17"/>
  <c r="C1610" i="17"/>
  <c r="K1609" i="17"/>
  <c r="I1609" i="17"/>
  <c r="G1609" i="17"/>
  <c r="E1609" i="17"/>
  <c r="C1609" i="17"/>
  <c r="K1608" i="17"/>
  <c r="I1608" i="17"/>
  <c r="G1608" i="17"/>
  <c r="E1608" i="17"/>
  <c r="C1608" i="17"/>
  <c r="K1607" i="17"/>
  <c r="I1607" i="17"/>
  <c r="G1607" i="17"/>
  <c r="E1607" i="17"/>
  <c r="C1607" i="17"/>
  <c r="K1606" i="17"/>
  <c r="I1606" i="17"/>
  <c r="G1606" i="17"/>
  <c r="E1606" i="17"/>
  <c r="C1606" i="17"/>
  <c r="K1605" i="17"/>
  <c r="I1605" i="17"/>
  <c r="G1605" i="17"/>
  <c r="E1605" i="17"/>
  <c r="C1605" i="17"/>
  <c r="K1604" i="17"/>
  <c r="I1604" i="17"/>
  <c r="G1604" i="17"/>
  <c r="E1604" i="17"/>
  <c r="C1604" i="17"/>
  <c r="K1603" i="17"/>
  <c r="I1603" i="17"/>
  <c r="G1603" i="17"/>
  <c r="E1603" i="17"/>
  <c r="C1603" i="17"/>
  <c r="K1602" i="17"/>
  <c r="I1602" i="17"/>
  <c r="G1602" i="17"/>
  <c r="E1602" i="17"/>
  <c r="C1602" i="17"/>
  <c r="K1601" i="17"/>
  <c r="I1601" i="17"/>
  <c r="G1601" i="17"/>
  <c r="E1601" i="17"/>
  <c r="C1601" i="17"/>
  <c r="K1600" i="17"/>
  <c r="I1600" i="17"/>
  <c r="G1600" i="17"/>
  <c r="E1600" i="17"/>
  <c r="C1600" i="17"/>
  <c r="K1599" i="17"/>
  <c r="I1599" i="17"/>
  <c r="G1599" i="17"/>
  <c r="E1599" i="17"/>
  <c r="C1599" i="17"/>
  <c r="K1598" i="17"/>
  <c r="I1598" i="17"/>
  <c r="G1598" i="17"/>
  <c r="E1598" i="17"/>
  <c r="C1598" i="17"/>
  <c r="K1597" i="17"/>
  <c r="I1597" i="17"/>
  <c r="G1597" i="17"/>
  <c r="E1597" i="17"/>
  <c r="C1597" i="17"/>
  <c r="K1596" i="17"/>
  <c r="I1596" i="17"/>
  <c r="G1596" i="17"/>
  <c r="E1596" i="17"/>
  <c r="C1596" i="17"/>
  <c r="K1595" i="17"/>
  <c r="I1595" i="17"/>
  <c r="G1595" i="17"/>
  <c r="E1595" i="17"/>
  <c r="C1595" i="17"/>
  <c r="K1594" i="17"/>
  <c r="I1594" i="17"/>
  <c r="G1594" i="17"/>
  <c r="E1594" i="17"/>
  <c r="C1594" i="17"/>
  <c r="K1593" i="17"/>
  <c r="I1593" i="17"/>
  <c r="G1593" i="17"/>
  <c r="E1593" i="17"/>
  <c r="C1593" i="17"/>
  <c r="K1592" i="17"/>
  <c r="I1592" i="17"/>
  <c r="G1592" i="17"/>
  <c r="E1592" i="17"/>
  <c r="C1592" i="17"/>
  <c r="K1591" i="17"/>
  <c r="I1591" i="17"/>
  <c r="G1591" i="17"/>
  <c r="E1591" i="17"/>
  <c r="C1591" i="17"/>
  <c r="K1590" i="17"/>
  <c r="I1590" i="17"/>
  <c r="G1590" i="17"/>
  <c r="E1590" i="17"/>
  <c r="C1590" i="17"/>
  <c r="K1589" i="17"/>
  <c r="I1589" i="17"/>
  <c r="G1589" i="17"/>
  <c r="E1589" i="17"/>
  <c r="C1589" i="17"/>
  <c r="K1588" i="17"/>
  <c r="I1588" i="17"/>
  <c r="G1588" i="17"/>
  <c r="E1588" i="17"/>
  <c r="C1588" i="17"/>
  <c r="K1587" i="17"/>
  <c r="I1587" i="17"/>
  <c r="G1587" i="17"/>
  <c r="E1587" i="17"/>
  <c r="C1587" i="17"/>
  <c r="K1586" i="17"/>
  <c r="I1586" i="17"/>
  <c r="G1586" i="17"/>
  <c r="E1586" i="17"/>
  <c r="C1586" i="17"/>
  <c r="K1585" i="17"/>
  <c r="I1585" i="17"/>
  <c r="G1585" i="17"/>
  <c r="E1585" i="17"/>
  <c r="C1585" i="17"/>
  <c r="K1584" i="17"/>
  <c r="I1584" i="17"/>
  <c r="G1584" i="17"/>
  <c r="E1584" i="17"/>
  <c r="C1584" i="17"/>
  <c r="K1583" i="17"/>
  <c r="I1583" i="17"/>
  <c r="G1583" i="17"/>
  <c r="E1583" i="17"/>
  <c r="C1583" i="17"/>
  <c r="K1582" i="17"/>
  <c r="I1582" i="17"/>
  <c r="G1582" i="17"/>
  <c r="E1582" i="17"/>
  <c r="C1582" i="17"/>
  <c r="K1581" i="17"/>
  <c r="I1581" i="17"/>
  <c r="G1581" i="17"/>
  <c r="E1581" i="17"/>
  <c r="C1581" i="17"/>
  <c r="K1580" i="17"/>
  <c r="I1580" i="17"/>
  <c r="G1580" i="17"/>
  <c r="E1580" i="17"/>
  <c r="C1580" i="17"/>
  <c r="K1579" i="17"/>
  <c r="I1579" i="17"/>
  <c r="G1579" i="17"/>
  <c r="E1579" i="17"/>
  <c r="C1579" i="17"/>
  <c r="K1578" i="17"/>
  <c r="I1578" i="17"/>
  <c r="G1578" i="17"/>
  <c r="E1578" i="17"/>
  <c r="C1578" i="17"/>
  <c r="K1577" i="17"/>
  <c r="I1577" i="17"/>
  <c r="G1577" i="17"/>
  <c r="E1577" i="17"/>
  <c r="C1577" i="17"/>
  <c r="K1576" i="17"/>
  <c r="I1576" i="17"/>
  <c r="G1576" i="17"/>
  <c r="E1576" i="17"/>
  <c r="C1576" i="17"/>
  <c r="K1575" i="17"/>
  <c r="I1575" i="17"/>
  <c r="G1575" i="17"/>
  <c r="E1575" i="17"/>
  <c r="C1575" i="17"/>
  <c r="K1574" i="17"/>
  <c r="I1574" i="17"/>
  <c r="G1574" i="17"/>
  <c r="E1574" i="17"/>
  <c r="C1574" i="17"/>
  <c r="K1573" i="17"/>
  <c r="I1573" i="17"/>
  <c r="G1573" i="17"/>
  <c r="E1573" i="17"/>
  <c r="C1573" i="17"/>
  <c r="K1572" i="17"/>
  <c r="I1572" i="17"/>
  <c r="G1572" i="17"/>
  <c r="E1572" i="17"/>
  <c r="C1572" i="17"/>
  <c r="K1571" i="17"/>
  <c r="I1571" i="17"/>
  <c r="G1571" i="17"/>
  <c r="E1571" i="17"/>
  <c r="C1571" i="17"/>
  <c r="K1570" i="17"/>
  <c r="I1570" i="17"/>
  <c r="G1570" i="17"/>
  <c r="E1570" i="17"/>
  <c r="C1570" i="17"/>
  <c r="K1569" i="17"/>
  <c r="I1569" i="17"/>
  <c r="G1569" i="17"/>
  <c r="E1569" i="17"/>
  <c r="C1569" i="17"/>
  <c r="K1568" i="17"/>
  <c r="I1568" i="17"/>
  <c r="G1568" i="17"/>
  <c r="E1568" i="17"/>
  <c r="C1568" i="17"/>
  <c r="K1567" i="17"/>
  <c r="I1567" i="17"/>
  <c r="G1567" i="17"/>
  <c r="E1567" i="17"/>
  <c r="C1567" i="17"/>
  <c r="K1566" i="17"/>
  <c r="I1566" i="17"/>
  <c r="G1566" i="17"/>
  <c r="E1566" i="17"/>
  <c r="C1566" i="17"/>
  <c r="K1565" i="17"/>
  <c r="I1565" i="17"/>
  <c r="G1565" i="17"/>
  <c r="E1565" i="17"/>
  <c r="C1565" i="17"/>
  <c r="K1564" i="17"/>
  <c r="I1564" i="17"/>
  <c r="G1564" i="17"/>
  <c r="E1564" i="17"/>
  <c r="C1564" i="17"/>
  <c r="K1563" i="17"/>
  <c r="I1563" i="17"/>
  <c r="G1563" i="17"/>
  <c r="E1563" i="17"/>
  <c r="C1563" i="17"/>
  <c r="K1562" i="17"/>
  <c r="I1562" i="17"/>
  <c r="G1562" i="17"/>
  <c r="E1562" i="17"/>
  <c r="C1562" i="17"/>
  <c r="K1561" i="17"/>
  <c r="I1561" i="17"/>
  <c r="G1561" i="17"/>
  <c r="E1561" i="17"/>
  <c r="C1561" i="17"/>
  <c r="K1560" i="17"/>
  <c r="I1560" i="17"/>
  <c r="G1560" i="17"/>
  <c r="E1560" i="17"/>
  <c r="C1560" i="17"/>
  <c r="K1559" i="17"/>
  <c r="I1559" i="17"/>
  <c r="G1559" i="17"/>
  <c r="E1559" i="17"/>
  <c r="C1559" i="17"/>
  <c r="K1558" i="17"/>
  <c r="I1558" i="17"/>
  <c r="G1558" i="17"/>
  <c r="E1558" i="17"/>
  <c r="C1558" i="17"/>
  <c r="K1557" i="17"/>
  <c r="I1557" i="17"/>
  <c r="G1557" i="17"/>
  <c r="E1557" i="17"/>
  <c r="C1557" i="17"/>
  <c r="K1556" i="17"/>
  <c r="I1556" i="17"/>
  <c r="G1556" i="17"/>
  <c r="E1556" i="17"/>
  <c r="C1556" i="17"/>
  <c r="K1555" i="17"/>
  <c r="I1555" i="17"/>
  <c r="G1555" i="17"/>
  <c r="E1555" i="17"/>
  <c r="C1555" i="17"/>
  <c r="K1554" i="17"/>
  <c r="I1554" i="17"/>
  <c r="G1554" i="17"/>
  <c r="E1554" i="17"/>
  <c r="C1554" i="17"/>
  <c r="K1553" i="17"/>
  <c r="I1553" i="17"/>
  <c r="G1553" i="17"/>
  <c r="E1553" i="17"/>
  <c r="C1553" i="17"/>
  <c r="K1552" i="17"/>
  <c r="I1552" i="17"/>
  <c r="G1552" i="17"/>
  <c r="E1552" i="17"/>
  <c r="C1552" i="17"/>
  <c r="K1551" i="17"/>
  <c r="I1551" i="17"/>
  <c r="G1551" i="17"/>
  <c r="E1551" i="17"/>
  <c r="C1551" i="17"/>
  <c r="K1550" i="17"/>
  <c r="I1550" i="17"/>
  <c r="G1550" i="17"/>
  <c r="E1550" i="17"/>
  <c r="C1550" i="17"/>
  <c r="K1549" i="17"/>
  <c r="I1549" i="17"/>
  <c r="G1549" i="17"/>
  <c r="E1549" i="17"/>
  <c r="C1549" i="17"/>
  <c r="K1548" i="17"/>
  <c r="I1548" i="17"/>
  <c r="G1548" i="17"/>
  <c r="E1548" i="17"/>
  <c r="C1548" i="17"/>
  <c r="K1547" i="17"/>
  <c r="I1547" i="17"/>
  <c r="G1547" i="17"/>
  <c r="E1547" i="17"/>
  <c r="C1547" i="17"/>
  <c r="K1546" i="17"/>
  <c r="I1546" i="17"/>
  <c r="G1546" i="17"/>
  <c r="E1546" i="17"/>
  <c r="C1546" i="17"/>
  <c r="K1545" i="17"/>
  <c r="I1545" i="17"/>
  <c r="G1545" i="17"/>
  <c r="E1545" i="17"/>
  <c r="C1545" i="17"/>
  <c r="K1544" i="17"/>
  <c r="I1544" i="17"/>
  <c r="G1544" i="17"/>
  <c r="E1544" i="17"/>
  <c r="C1544" i="17"/>
  <c r="K1543" i="17"/>
  <c r="I1543" i="17"/>
  <c r="G1543" i="17"/>
  <c r="E1543" i="17"/>
  <c r="C1543" i="17"/>
  <c r="K1542" i="17"/>
  <c r="I1542" i="17"/>
  <c r="G1542" i="17"/>
  <c r="E1542" i="17"/>
  <c r="C1542" i="17"/>
  <c r="K1541" i="17"/>
  <c r="I1541" i="17"/>
  <c r="G1541" i="17"/>
  <c r="E1541" i="17"/>
  <c r="C1541" i="17"/>
  <c r="K1540" i="17"/>
  <c r="I1540" i="17"/>
  <c r="G1540" i="17"/>
  <c r="E1540" i="17"/>
  <c r="C1540" i="17"/>
  <c r="K1539" i="17"/>
  <c r="I1539" i="17"/>
  <c r="G1539" i="17"/>
  <c r="E1539" i="17"/>
  <c r="C1539" i="17"/>
  <c r="K1538" i="17"/>
  <c r="I1538" i="17"/>
  <c r="G1538" i="17"/>
  <c r="E1538" i="17"/>
  <c r="C1538" i="17"/>
  <c r="K1537" i="17"/>
  <c r="I1537" i="17"/>
  <c r="G1537" i="17"/>
  <c r="E1537" i="17"/>
  <c r="C1537" i="17"/>
  <c r="K1536" i="17"/>
  <c r="I1536" i="17"/>
  <c r="G1536" i="17"/>
  <c r="E1536" i="17"/>
  <c r="C1536" i="17"/>
  <c r="K1535" i="17"/>
  <c r="I1535" i="17"/>
  <c r="G1535" i="17"/>
  <c r="E1535" i="17"/>
  <c r="C1535" i="17"/>
  <c r="K1534" i="17"/>
  <c r="I1534" i="17"/>
  <c r="G1534" i="17"/>
  <c r="E1534" i="17"/>
  <c r="C1534" i="17"/>
  <c r="K1533" i="17"/>
  <c r="I1533" i="17"/>
  <c r="G1533" i="17"/>
  <c r="E1533" i="17"/>
  <c r="C1533" i="17"/>
  <c r="K1532" i="17"/>
  <c r="I1532" i="17"/>
  <c r="G1532" i="17"/>
  <c r="E1532" i="17"/>
  <c r="C1532" i="17"/>
  <c r="K1531" i="17"/>
  <c r="I1531" i="17"/>
  <c r="G1531" i="17"/>
  <c r="E1531" i="17"/>
  <c r="C1531" i="17"/>
  <c r="K1530" i="17"/>
  <c r="I1530" i="17"/>
  <c r="G1530" i="17"/>
  <c r="E1530" i="17"/>
  <c r="C1530" i="17"/>
  <c r="K1529" i="17"/>
  <c r="I1529" i="17"/>
  <c r="G1529" i="17"/>
  <c r="E1529" i="17"/>
  <c r="C1529" i="17"/>
  <c r="K1528" i="17"/>
  <c r="I1528" i="17"/>
  <c r="G1528" i="17"/>
  <c r="E1528" i="17"/>
  <c r="C1528" i="17"/>
  <c r="K1527" i="17"/>
  <c r="I1527" i="17"/>
  <c r="G1527" i="17"/>
  <c r="E1527" i="17"/>
  <c r="C1527" i="17"/>
  <c r="K1526" i="17"/>
  <c r="I1526" i="17"/>
  <c r="G1526" i="17"/>
  <c r="E1526" i="17"/>
  <c r="C1526" i="17"/>
  <c r="K1525" i="17"/>
  <c r="I1525" i="17"/>
  <c r="G1525" i="17"/>
  <c r="E1525" i="17"/>
  <c r="C1525" i="17"/>
  <c r="K1524" i="17"/>
  <c r="I1524" i="17"/>
  <c r="G1524" i="17"/>
  <c r="E1524" i="17"/>
  <c r="C1524" i="17"/>
  <c r="K1523" i="17"/>
  <c r="I1523" i="17"/>
  <c r="G1523" i="17"/>
  <c r="E1523" i="17"/>
  <c r="C1523" i="17"/>
  <c r="K1522" i="17"/>
  <c r="I1522" i="17"/>
  <c r="G1522" i="17"/>
  <c r="E1522" i="17"/>
  <c r="C1522" i="17"/>
  <c r="K1521" i="17"/>
  <c r="I1521" i="17"/>
  <c r="G1521" i="17"/>
  <c r="E1521" i="17"/>
  <c r="C1521" i="17"/>
  <c r="K1520" i="17"/>
  <c r="I1520" i="17"/>
  <c r="G1520" i="17"/>
  <c r="E1520" i="17"/>
  <c r="C1520" i="17"/>
  <c r="K1519" i="17"/>
  <c r="I1519" i="17"/>
  <c r="G1519" i="17"/>
  <c r="E1519" i="17"/>
  <c r="C1519" i="17"/>
  <c r="K1518" i="17"/>
  <c r="I1518" i="17"/>
  <c r="G1518" i="17"/>
  <c r="E1518" i="17"/>
  <c r="C1518" i="17"/>
  <c r="K1517" i="17"/>
  <c r="I1517" i="17"/>
  <c r="G1517" i="17"/>
  <c r="E1517" i="17"/>
  <c r="C1517" i="17"/>
  <c r="K1516" i="17"/>
  <c r="I1516" i="17"/>
  <c r="G1516" i="17"/>
  <c r="E1516" i="17"/>
  <c r="C1516" i="17"/>
  <c r="K1515" i="17"/>
  <c r="I1515" i="17"/>
  <c r="G1515" i="17"/>
  <c r="E1515" i="17"/>
  <c r="C1515" i="17"/>
  <c r="K1514" i="17"/>
  <c r="I1514" i="17"/>
  <c r="G1514" i="17"/>
  <c r="E1514" i="17"/>
  <c r="C1514" i="17"/>
  <c r="K1513" i="17"/>
  <c r="I1513" i="17"/>
  <c r="G1513" i="17"/>
  <c r="E1513" i="17"/>
  <c r="C1513" i="17"/>
  <c r="K1512" i="17"/>
  <c r="I1512" i="17"/>
  <c r="G1512" i="17"/>
  <c r="E1512" i="17"/>
  <c r="C1512" i="17"/>
  <c r="K1511" i="17"/>
  <c r="I1511" i="17"/>
  <c r="G1511" i="17"/>
  <c r="E1511" i="17"/>
  <c r="C1511" i="17"/>
  <c r="K1510" i="17"/>
  <c r="I1510" i="17"/>
  <c r="G1510" i="17"/>
  <c r="E1510" i="17"/>
  <c r="C1510" i="17"/>
  <c r="K1509" i="17"/>
  <c r="I1509" i="17"/>
  <c r="G1509" i="17"/>
  <c r="E1509" i="17"/>
  <c r="C1509" i="17"/>
  <c r="K1508" i="17"/>
  <c r="I1508" i="17"/>
  <c r="G1508" i="17"/>
  <c r="E1508" i="17"/>
  <c r="C1508" i="17"/>
  <c r="K1507" i="17"/>
  <c r="I1507" i="17"/>
  <c r="G1507" i="17"/>
  <c r="E1507" i="17"/>
  <c r="C1507" i="17"/>
  <c r="K1506" i="17"/>
  <c r="I1506" i="17"/>
  <c r="G1506" i="17"/>
  <c r="E1506" i="17"/>
  <c r="C1506" i="17"/>
  <c r="K1505" i="17"/>
  <c r="I1505" i="17"/>
  <c r="G1505" i="17"/>
  <c r="E1505" i="17"/>
  <c r="C1505" i="17"/>
  <c r="K1504" i="17"/>
  <c r="I1504" i="17"/>
  <c r="G1504" i="17"/>
  <c r="E1504" i="17"/>
  <c r="C1504" i="17"/>
  <c r="K1503" i="17"/>
  <c r="I1503" i="17"/>
  <c r="G1503" i="17"/>
  <c r="E1503" i="17"/>
  <c r="C1503" i="17"/>
  <c r="K1502" i="17"/>
  <c r="I1502" i="17"/>
  <c r="G1502" i="17"/>
  <c r="E1502" i="17"/>
  <c r="C1502" i="17"/>
  <c r="K1501" i="17"/>
  <c r="I1501" i="17"/>
  <c r="G1501" i="17"/>
  <c r="E1501" i="17"/>
  <c r="C1501" i="17"/>
  <c r="K1500" i="17"/>
  <c r="I1500" i="17"/>
  <c r="G1500" i="17"/>
  <c r="E1500" i="17"/>
  <c r="C1500" i="17"/>
  <c r="K1499" i="17"/>
  <c r="I1499" i="17"/>
  <c r="G1499" i="17"/>
  <c r="E1499" i="17"/>
  <c r="C1499" i="17"/>
  <c r="K1498" i="17"/>
  <c r="I1498" i="17"/>
  <c r="G1498" i="17"/>
  <c r="E1498" i="17"/>
  <c r="C1498" i="17"/>
  <c r="K1497" i="17"/>
  <c r="I1497" i="17"/>
  <c r="G1497" i="17"/>
  <c r="E1497" i="17"/>
  <c r="C1497" i="17"/>
  <c r="K1496" i="17"/>
  <c r="I1496" i="17"/>
  <c r="G1496" i="17"/>
  <c r="E1496" i="17"/>
  <c r="C1496" i="17"/>
  <c r="K1495" i="17"/>
  <c r="I1495" i="17"/>
  <c r="G1495" i="17"/>
  <c r="E1495" i="17"/>
  <c r="C1495" i="17"/>
  <c r="K1494" i="17"/>
  <c r="I1494" i="17"/>
  <c r="G1494" i="17"/>
  <c r="E1494" i="17"/>
  <c r="C1494" i="17"/>
  <c r="K1493" i="17"/>
  <c r="I1493" i="17"/>
  <c r="G1493" i="17"/>
  <c r="E1493" i="17"/>
  <c r="C1493" i="17"/>
  <c r="K1492" i="17"/>
  <c r="I1492" i="17"/>
  <c r="G1492" i="17"/>
  <c r="E1492" i="17"/>
  <c r="C1492" i="17"/>
  <c r="K1491" i="17"/>
  <c r="I1491" i="17"/>
  <c r="G1491" i="17"/>
  <c r="E1491" i="17"/>
  <c r="C1491" i="17"/>
  <c r="K1490" i="17"/>
  <c r="I1490" i="17"/>
  <c r="G1490" i="17"/>
  <c r="E1490" i="17"/>
  <c r="C1490" i="17"/>
  <c r="K1489" i="17"/>
  <c r="I1489" i="17"/>
  <c r="G1489" i="17"/>
  <c r="E1489" i="17"/>
  <c r="C1489" i="17"/>
  <c r="K1488" i="17"/>
  <c r="I1488" i="17"/>
  <c r="G1488" i="17"/>
  <c r="E1488" i="17"/>
  <c r="C1488" i="17"/>
  <c r="K1487" i="17"/>
  <c r="I1487" i="17"/>
  <c r="G1487" i="17"/>
  <c r="E1487" i="17"/>
  <c r="C1487" i="17"/>
  <c r="K1486" i="17"/>
  <c r="I1486" i="17"/>
  <c r="G1486" i="17"/>
  <c r="E1486" i="17"/>
  <c r="C1486" i="17"/>
  <c r="K1485" i="17"/>
  <c r="I1485" i="17"/>
  <c r="G1485" i="17"/>
  <c r="E1485" i="17"/>
  <c r="C1485" i="17"/>
  <c r="K1484" i="17"/>
  <c r="I1484" i="17"/>
  <c r="G1484" i="17"/>
  <c r="E1484" i="17"/>
  <c r="C1484" i="17"/>
  <c r="K1483" i="17"/>
  <c r="I1483" i="17"/>
  <c r="G1483" i="17"/>
  <c r="E1483" i="17"/>
  <c r="C1483" i="17"/>
  <c r="K1482" i="17"/>
  <c r="I1482" i="17"/>
  <c r="G1482" i="17"/>
  <c r="E1482" i="17"/>
  <c r="C1482" i="17"/>
  <c r="K1481" i="17"/>
  <c r="I1481" i="17"/>
  <c r="G1481" i="17"/>
  <c r="E1481" i="17"/>
  <c r="C1481" i="17"/>
  <c r="K1480" i="17"/>
  <c r="I1480" i="17"/>
  <c r="G1480" i="17"/>
  <c r="E1480" i="17"/>
  <c r="C1480" i="17"/>
  <c r="K1479" i="17"/>
  <c r="I1479" i="17"/>
  <c r="G1479" i="17"/>
  <c r="E1479" i="17"/>
  <c r="C1479" i="17"/>
  <c r="K1478" i="17"/>
  <c r="I1478" i="17"/>
  <c r="G1478" i="17"/>
  <c r="E1478" i="17"/>
  <c r="C1478" i="17"/>
  <c r="K1477" i="17"/>
  <c r="I1477" i="17"/>
  <c r="G1477" i="17"/>
  <c r="E1477" i="17"/>
  <c r="C1477" i="17"/>
  <c r="K1476" i="17"/>
  <c r="I1476" i="17"/>
  <c r="G1476" i="17"/>
  <c r="E1476" i="17"/>
  <c r="C1476" i="17"/>
  <c r="K1475" i="17"/>
  <c r="I1475" i="17"/>
  <c r="G1475" i="17"/>
  <c r="E1475" i="17"/>
  <c r="C1475" i="17"/>
  <c r="K1474" i="17"/>
  <c r="I1474" i="17"/>
  <c r="G1474" i="17"/>
  <c r="E1474" i="17"/>
  <c r="C1474" i="17"/>
  <c r="K1473" i="17"/>
  <c r="I1473" i="17"/>
  <c r="G1473" i="17"/>
  <c r="E1473" i="17"/>
  <c r="C1473" i="17"/>
  <c r="K1472" i="17"/>
  <c r="I1472" i="17"/>
  <c r="G1472" i="17"/>
  <c r="E1472" i="17"/>
  <c r="C1472" i="17"/>
  <c r="K1471" i="17"/>
  <c r="I1471" i="17"/>
  <c r="G1471" i="17"/>
  <c r="E1471" i="17"/>
  <c r="C1471" i="17"/>
  <c r="K1470" i="17"/>
  <c r="I1470" i="17"/>
  <c r="G1470" i="17"/>
  <c r="E1470" i="17"/>
  <c r="C1470" i="17"/>
  <c r="K1465" i="17"/>
  <c r="I1465" i="17"/>
  <c r="G1465" i="17"/>
  <c r="E1465" i="17"/>
  <c r="C1465" i="17"/>
  <c r="K1464" i="17"/>
  <c r="I1464" i="17"/>
  <c r="G1464" i="17"/>
  <c r="E1464" i="17"/>
  <c r="C1464" i="17"/>
  <c r="K1463" i="17"/>
  <c r="I1463" i="17"/>
  <c r="G1463" i="17"/>
  <c r="E1463" i="17"/>
  <c r="C1463" i="17"/>
  <c r="K1462" i="17"/>
  <c r="I1462" i="17"/>
  <c r="G1462" i="17"/>
  <c r="E1462" i="17"/>
  <c r="C1462" i="17"/>
  <c r="K1461" i="17"/>
  <c r="I1461" i="17"/>
  <c r="G1461" i="17"/>
  <c r="E1461" i="17"/>
  <c r="C1461" i="17"/>
  <c r="K1460" i="17"/>
  <c r="I1460" i="17"/>
  <c r="G1460" i="17"/>
  <c r="E1460" i="17"/>
  <c r="C1460" i="17"/>
  <c r="K1459" i="17"/>
  <c r="I1459" i="17"/>
  <c r="G1459" i="17"/>
  <c r="E1459" i="17"/>
  <c r="C1459" i="17"/>
  <c r="K1458" i="17"/>
  <c r="I1458" i="17"/>
  <c r="G1458" i="17"/>
  <c r="E1458" i="17"/>
  <c r="C1458" i="17"/>
  <c r="K1457" i="17"/>
  <c r="I1457" i="17"/>
  <c r="G1457" i="17"/>
  <c r="E1457" i="17"/>
  <c r="C1457" i="17"/>
  <c r="K1456" i="17"/>
  <c r="I1456" i="17"/>
  <c r="G1456" i="17"/>
  <c r="E1456" i="17"/>
  <c r="C1456" i="17"/>
  <c r="K1455" i="17"/>
  <c r="I1455" i="17"/>
  <c r="G1455" i="17"/>
  <c r="E1455" i="17"/>
  <c r="C1455" i="17"/>
  <c r="K1454" i="17"/>
  <c r="I1454" i="17"/>
  <c r="G1454" i="17"/>
  <c r="E1454" i="17"/>
  <c r="C1454" i="17"/>
  <c r="K1453" i="17"/>
  <c r="I1453" i="17"/>
  <c r="G1453" i="17"/>
  <c r="E1453" i="17"/>
  <c r="C1453" i="17"/>
  <c r="K1452" i="17"/>
  <c r="I1452" i="17"/>
  <c r="G1452" i="17"/>
  <c r="E1452" i="17"/>
  <c r="C1452" i="17"/>
  <c r="K1451" i="17"/>
  <c r="I1451" i="17"/>
  <c r="G1451" i="17"/>
  <c r="E1451" i="17"/>
  <c r="C1451" i="17"/>
  <c r="K1450" i="17"/>
  <c r="I1450" i="17"/>
  <c r="G1450" i="17"/>
  <c r="E1450" i="17"/>
  <c r="C1450" i="17"/>
  <c r="K1449" i="17"/>
  <c r="I1449" i="17"/>
  <c r="G1449" i="17"/>
  <c r="E1449" i="17"/>
  <c r="C1449" i="17"/>
  <c r="K1448" i="17"/>
  <c r="I1448" i="17"/>
  <c r="G1448" i="17"/>
  <c r="E1448" i="17"/>
  <c r="C1448" i="17"/>
  <c r="K1447" i="17"/>
  <c r="I1447" i="17"/>
  <c r="G1447" i="17"/>
  <c r="E1447" i="17"/>
  <c r="C1447" i="17"/>
  <c r="K1446" i="17"/>
  <c r="I1446" i="17"/>
  <c r="G1446" i="17"/>
  <c r="E1446" i="17"/>
  <c r="C1446" i="17"/>
  <c r="K1445" i="17"/>
  <c r="I1445" i="17"/>
  <c r="G1445" i="17"/>
  <c r="E1445" i="17"/>
  <c r="C1445" i="17"/>
  <c r="K1444" i="17"/>
  <c r="I1444" i="17"/>
  <c r="G1444" i="17"/>
  <c r="E1444" i="17"/>
  <c r="C1444" i="17"/>
  <c r="K1443" i="17"/>
  <c r="I1443" i="17"/>
  <c r="G1443" i="17"/>
  <c r="E1443" i="17"/>
  <c r="C1443" i="17"/>
  <c r="K1442" i="17"/>
  <c r="I1442" i="17"/>
  <c r="G1442" i="17"/>
  <c r="E1442" i="17"/>
  <c r="C1442" i="17"/>
  <c r="K1441" i="17"/>
  <c r="I1441" i="17"/>
  <c r="G1441" i="17"/>
  <c r="E1441" i="17"/>
  <c r="C1441" i="17"/>
  <c r="K1440" i="17"/>
  <c r="I1440" i="17"/>
  <c r="G1440" i="17"/>
  <c r="E1440" i="17"/>
  <c r="C1440" i="17"/>
  <c r="K1439" i="17"/>
  <c r="I1439" i="17"/>
  <c r="G1439" i="17"/>
  <c r="E1439" i="17"/>
  <c r="C1439" i="17"/>
  <c r="K1438" i="17"/>
  <c r="I1438" i="17"/>
  <c r="G1438" i="17"/>
  <c r="E1438" i="17"/>
  <c r="C1438" i="17"/>
  <c r="K1437" i="17"/>
  <c r="I1437" i="17"/>
  <c r="G1437" i="17"/>
  <c r="E1437" i="17"/>
  <c r="C1437" i="17"/>
  <c r="K1436" i="17"/>
  <c r="I1436" i="17"/>
  <c r="G1436" i="17"/>
  <c r="E1436" i="17"/>
  <c r="C1436" i="17"/>
  <c r="K1435" i="17"/>
  <c r="I1435" i="17"/>
  <c r="G1435" i="17"/>
  <c r="E1435" i="17"/>
  <c r="C1435" i="17"/>
  <c r="K1434" i="17"/>
  <c r="I1434" i="17"/>
  <c r="G1434" i="17"/>
  <c r="E1434" i="17"/>
  <c r="C1434" i="17"/>
  <c r="K1433" i="17"/>
  <c r="I1433" i="17"/>
  <c r="G1433" i="17"/>
  <c r="E1433" i="17"/>
  <c r="C1433" i="17"/>
  <c r="K1432" i="17"/>
  <c r="I1432" i="17"/>
  <c r="G1432" i="17"/>
  <c r="E1432" i="17"/>
  <c r="C1432" i="17"/>
  <c r="K1431" i="17"/>
  <c r="I1431" i="17"/>
  <c r="G1431" i="17"/>
  <c r="E1431" i="17"/>
  <c r="C1431" i="17"/>
  <c r="K1430" i="17"/>
  <c r="I1430" i="17"/>
  <c r="G1430" i="17"/>
  <c r="E1430" i="17"/>
  <c r="C1430" i="17"/>
  <c r="K1429" i="17"/>
  <c r="I1429" i="17"/>
  <c r="G1429" i="17"/>
  <c r="E1429" i="17"/>
  <c r="C1429" i="17"/>
  <c r="K1428" i="17"/>
  <c r="I1428" i="17"/>
  <c r="G1428" i="17"/>
  <c r="E1428" i="17"/>
  <c r="C1428" i="17"/>
  <c r="K1427" i="17"/>
  <c r="I1427" i="17"/>
  <c r="G1427" i="17"/>
  <c r="E1427" i="17"/>
  <c r="C1427" i="17"/>
  <c r="K1426" i="17"/>
  <c r="I1426" i="17"/>
  <c r="G1426" i="17"/>
  <c r="E1426" i="17"/>
  <c r="C1426" i="17"/>
  <c r="K1425" i="17"/>
  <c r="I1425" i="17"/>
  <c r="G1425" i="17"/>
  <c r="E1425" i="17"/>
  <c r="C1425" i="17"/>
  <c r="K1424" i="17"/>
  <c r="I1424" i="17"/>
  <c r="G1424" i="17"/>
  <c r="E1424" i="17"/>
  <c r="C1424" i="17"/>
  <c r="K1423" i="17"/>
  <c r="I1423" i="17"/>
  <c r="G1423" i="17"/>
  <c r="E1423" i="17"/>
  <c r="C1423" i="17"/>
  <c r="K1422" i="17"/>
  <c r="I1422" i="17"/>
  <c r="G1422" i="17"/>
  <c r="E1422" i="17"/>
  <c r="C1422" i="17"/>
  <c r="K1421" i="17"/>
  <c r="I1421" i="17"/>
  <c r="G1421" i="17"/>
  <c r="E1421" i="17"/>
  <c r="C1421" i="17"/>
  <c r="K1420" i="17"/>
  <c r="I1420" i="17"/>
  <c r="G1420" i="17"/>
  <c r="E1420" i="17"/>
  <c r="C1420" i="17"/>
  <c r="K1419" i="17"/>
  <c r="I1419" i="17"/>
  <c r="G1419" i="17"/>
  <c r="E1419" i="17"/>
  <c r="C1419" i="17"/>
  <c r="K1418" i="17"/>
  <c r="I1418" i="17"/>
  <c r="G1418" i="17"/>
  <c r="E1418" i="17"/>
  <c r="C1418" i="17"/>
  <c r="K1417" i="17"/>
  <c r="I1417" i="17"/>
  <c r="G1417" i="17"/>
  <c r="E1417" i="17"/>
  <c r="C1417" i="17"/>
  <c r="K1416" i="17"/>
  <c r="I1416" i="17"/>
  <c r="G1416" i="17"/>
  <c r="E1416" i="17"/>
  <c r="C1416" i="17"/>
  <c r="K1415" i="17"/>
  <c r="I1415" i="17"/>
  <c r="G1415" i="17"/>
  <c r="E1415" i="17"/>
  <c r="C1415" i="17"/>
  <c r="K1414" i="17"/>
  <c r="I1414" i="17"/>
  <c r="G1414" i="17"/>
  <c r="E1414" i="17"/>
  <c r="C1414" i="17"/>
  <c r="K1413" i="17"/>
  <c r="I1413" i="17"/>
  <c r="G1413" i="17"/>
  <c r="E1413" i="17"/>
  <c r="C1413" i="17"/>
  <c r="K1412" i="17"/>
  <c r="I1412" i="17"/>
  <c r="G1412" i="17"/>
  <c r="E1412" i="17"/>
  <c r="C1412" i="17"/>
  <c r="K1411" i="17"/>
  <c r="I1411" i="17"/>
  <c r="G1411" i="17"/>
  <c r="E1411" i="17"/>
  <c r="C1411" i="17"/>
  <c r="K1410" i="17"/>
  <c r="I1410" i="17"/>
  <c r="G1410" i="17"/>
  <c r="E1410" i="17"/>
  <c r="C1410" i="17"/>
  <c r="K1409" i="17"/>
  <c r="I1409" i="17"/>
  <c r="G1409" i="17"/>
  <c r="E1409" i="17"/>
  <c r="C1409" i="17"/>
  <c r="K1408" i="17"/>
  <c r="I1408" i="17"/>
  <c r="G1408" i="17"/>
  <c r="E1408" i="17"/>
  <c r="C1408" i="17"/>
  <c r="K1407" i="17"/>
  <c r="I1407" i="17"/>
  <c r="G1407" i="17"/>
  <c r="E1407" i="17"/>
  <c r="C1407" i="17"/>
  <c r="K1406" i="17"/>
  <c r="I1406" i="17"/>
  <c r="G1406" i="17"/>
  <c r="E1406" i="17"/>
  <c r="C1406" i="17"/>
  <c r="K1405" i="17"/>
  <c r="I1405" i="17"/>
  <c r="G1405" i="17"/>
  <c r="E1405" i="17"/>
  <c r="C1405" i="17"/>
  <c r="K1404" i="17"/>
  <c r="I1404" i="17"/>
  <c r="G1404" i="17"/>
  <c r="E1404" i="17"/>
  <c r="C1404" i="17"/>
  <c r="K1403" i="17"/>
  <c r="I1403" i="17"/>
  <c r="G1403" i="17"/>
  <c r="E1403" i="17"/>
  <c r="C1403" i="17"/>
  <c r="K1402" i="17"/>
  <c r="I1402" i="17"/>
  <c r="G1402" i="17"/>
  <c r="E1402" i="17"/>
  <c r="C1402" i="17"/>
  <c r="K1401" i="17"/>
  <c r="I1401" i="17"/>
  <c r="G1401" i="17"/>
  <c r="E1401" i="17"/>
  <c r="C1401" i="17"/>
  <c r="K1400" i="17"/>
  <c r="I1400" i="17"/>
  <c r="G1400" i="17"/>
  <c r="E1400" i="17"/>
  <c r="C1400" i="17"/>
  <c r="K1399" i="17"/>
  <c r="I1399" i="17"/>
  <c r="G1399" i="17"/>
  <c r="E1399" i="17"/>
  <c r="C1399" i="17"/>
  <c r="K1398" i="17"/>
  <c r="I1398" i="17"/>
  <c r="G1398" i="17"/>
  <c r="E1398" i="17"/>
  <c r="C1398" i="17"/>
  <c r="K1397" i="17"/>
  <c r="I1397" i="17"/>
  <c r="G1397" i="17"/>
  <c r="E1397" i="17"/>
  <c r="C1397" i="17"/>
  <c r="K1396" i="17"/>
  <c r="I1396" i="17"/>
  <c r="G1396" i="17"/>
  <c r="E1396" i="17"/>
  <c r="C1396" i="17"/>
  <c r="K1395" i="17"/>
  <c r="I1395" i="17"/>
  <c r="G1395" i="17"/>
  <c r="E1395" i="17"/>
  <c r="C1395" i="17"/>
  <c r="K1394" i="17"/>
  <c r="I1394" i="17"/>
  <c r="G1394" i="17"/>
  <c r="E1394" i="17"/>
  <c r="C1394" i="17"/>
  <c r="K1393" i="17"/>
  <c r="I1393" i="17"/>
  <c r="G1393" i="17"/>
  <c r="E1393" i="17"/>
  <c r="C1393" i="17"/>
  <c r="K1392" i="17"/>
  <c r="I1392" i="17"/>
  <c r="G1392" i="17"/>
  <c r="E1392" i="17"/>
  <c r="C1392" i="17"/>
  <c r="K1391" i="17"/>
  <c r="I1391" i="17"/>
  <c r="G1391" i="17"/>
  <c r="E1391" i="17"/>
  <c r="C1391" i="17"/>
  <c r="K1390" i="17"/>
  <c r="I1390" i="17"/>
  <c r="G1390" i="17"/>
  <c r="E1390" i="17"/>
  <c r="C1390" i="17"/>
  <c r="K1389" i="17"/>
  <c r="I1389" i="17"/>
  <c r="G1389" i="17"/>
  <c r="E1389" i="17"/>
  <c r="C1389" i="17"/>
  <c r="K1388" i="17"/>
  <c r="I1388" i="17"/>
  <c r="G1388" i="17"/>
  <c r="E1388" i="17"/>
  <c r="C1388" i="17"/>
  <c r="K1387" i="17"/>
  <c r="I1387" i="17"/>
  <c r="G1387" i="17"/>
  <c r="E1387" i="17"/>
  <c r="C1387" i="17"/>
  <c r="K1386" i="17"/>
  <c r="I1386" i="17"/>
  <c r="G1386" i="17"/>
  <c r="E1386" i="17"/>
  <c r="C1386" i="17"/>
  <c r="K1385" i="17"/>
  <c r="I1385" i="17"/>
  <c r="G1385" i="17"/>
  <c r="E1385" i="17"/>
  <c r="C1385" i="17"/>
  <c r="K1384" i="17"/>
  <c r="I1384" i="17"/>
  <c r="G1384" i="17"/>
  <c r="E1384" i="17"/>
  <c r="C1384" i="17"/>
  <c r="K1383" i="17"/>
  <c r="I1383" i="17"/>
  <c r="G1383" i="17"/>
  <c r="E1383" i="17"/>
  <c r="C1383" i="17"/>
  <c r="K1382" i="17"/>
  <c r="I1382" i="17"/>
  <c r="G1382" i="17"/>
  <c r="E1382" i="17"/>
  <c r="C1382" i="17"/>
  <c r="K1381" i="17"/>
  <c r="I1381" i="17"/>
  <c r="G1381" i="17"/>
  <c r="E1381" i="17"/>
  <c r="C1381" i="17"/>
  <c r="K1380" i="17"/>
  <c r="I1380" i="17"/>
  <c r="G1380" i="17"/>
  <c r="E1380" i="17"/>
  <c r="C1380" i="17"/>
  <c r="K1379" i="17"/>
  <c r="I1379" i="17"/>
  <c r="G1379" i="17"/>
  <c r="E1379" i="17"/>
  <c r="C1379" i="17"/>
  <c r="K1378" i="17"/>
  <c r="I1378" i="17"/>
  <c r="G1378" i="17"/>
  <c r="E1378" i="17"/>
  <c r="C1378" i="17"/>
  <c r="K1377" i="17"/>
  <c r="I1377" i="17"/>
  <c r="G1377" i="17"/>
  <c r="E1377" i="17"/>
  <c r="C1377" i="17"/>
  <c r="K1376" i="17"/>
  <c r="I1376" i="17"/>
  <c r="G1376" i="17"/>
  <c r="E1376" i="17"/>
  <c r="C1376" i="17"/>
  <c r="K1375" i="17"/>
  <c r="I1375" i="17"/>
  <c r="G1375" i="17"/>
  <c r="E1375" i="17"/>
  <c r="C1375" i="17"/>
  <c r="K1374" i="17"/>
  <c r="I1374" i="17"/>
  <c r="G1374" i="17"/>
  <c r="E1374" i="17"/>
  <c r="C1374" i="17"/>
  <c r="K1373" i="17"/>
  <c r="I1373" i="17"/>
  <c r="G1373" i="17"/>
  <c r="E1373" i="17"/>
  <c r="C1373" i="17"/>
  <c r="K1372" i="17"/>
  <c r="I1372" i="17"/>
  <c r="G1372" i="17"/>
  <c r="E1372" i="17"/>
  <c r="C1372" i="17"/>
  <c r="K1371" i="17"/>
  <c r="I1371" i="17"/>
  <c r="G1371" i="17"/>
  <c r="E1371" i="17"/>
  <c r="C1371" i="17"/>
  <c r="K1370" i="17"/>
  <c r="I1370" i="17"/>
  <c r="G1370" i="17"/>
  <c r="E1370" i="17"/>
  <c r="C1370" i="17"/>
  <c r="K1369" i="17"/>
  <c r="I1369" i="17"/>
  <c r="G1369" i="17"/>
  <c r="E1369" i="17"/>
  <c r="C1369" i="17"/>
  <c r="K1368" i="17"/>
  <c r="I1368" i="17"/>
  <c r="G1368" i="17"/>
  <c r="E1368" i="17"/>
  <c r="C1368" i="17"/>
  <c r="K1367" i="17"/>
  <c r="I1367" i="17"/>
  <c r="G1367" i="17"/>
  <c r="E1367" i="17"/>
  <c r="C1367" i="17"/>
  <c r="K1366" i="17"/>
  <c r="I1366" i="17"/>
  <c r="G1366" i="17"/>
  <c r="E1366" i="17"/>
  <c r="C1366" i="17"/>
  <c r="K1365" i="17"/>
  <c r="I1365" i="17"/>
  <c r="G1365" i="17"/>
  <c r="E1365" i="17"/>
  <c r="C1365" i="17"/>
  <c r="K1364" i="17"/>
  <c r="I1364" i="17"/>
  <c r="G1364" i="17"/>
  <c r="E1364" i="17"/>
  <c r="C1364" i="17"/>
  <c r="K1363" i="17"/>
  <c r="I1363" i="17"/>
  <c r="G1363" i="17"/>
  <c r="E1363" i="17"/>
  <c r="C1363" i="17"/>
  <c r="K1362" i="17"/>
  <c r="I1362" i="17"/>
  <c r="G1362" i="17"/>
  <c r="E1362" i="17"/>
  <c r="C1362" i="17"/>
  <c r="K1361" i="17"/>
  <c r="I1361" i="17"/>
  <c r="G1361" i="17"/>
  <c r="E1361" i="17"/>
  <c r="C1361" i="17"/>
  <c r="K1360" i="17"/>
  <c r="I1360" i="17"/>
  <c r="G1360" i="17"/>
  <c r="E1360" i="17"/>
  <c r="C1360" i="17"/>
  <c r="K1359" i="17"/>
  <c r="I1359" i="17"/>
  <c r="G1359" i="17"/>
  <c r="E1359" i="17"/>
  <c r="C1359" i="17"/>
  <c r="K1358" i="17"/>
  <c r="I1358" i="17"/>
  <c r="G1358" i="17"/>
  <c r="E1358" i="17"/>
  <c r="C1358" i="17"/>
  <c r="K1357" i="17"/>
  <c r="I1357" i="17"/>
  <c r="G1357" i="17"/>
  <c r="E1357" i="17"/>
  <c r="C1357" i="17"/>
  <c r="K1356" i="17"/>
  <c r="I1356" i="17"/>
  <c r="G1356" i="17"/>
  <c r="E1356" i="17"/>
  <c r="C1356" i="17"/>
  <c r="K1355" i="17"/>
  <c r="I1355" i="17"/>
  <c r="G1355" i="17"/>
  <c r="E1355" i="17"/>
  <c r="C1355" i="17"/>
  <c r="K1354" i="17"/>
  <c r="I1354" i="17"/>
  <c r="G1354" i="17"/>
  <c r="E1354" i="17"/>
  <c r="C1354" i="17"/>
  <c r="K1353" i="17"/>
  <c r="I1353" i="17"/>
  <c r="G1353" i="17"/>
  <c r="E1353" i="17"/>
  <c r="C1353" i="17"/>
  <c r="K1352" i="17"/>
  <c r="I1352" i="17"/>
  <c r="G1352" i="17"/>
  <c r="E1352" i="17"/>
  <c r="C1352" i="17"/>
  <c r="K1351" i="17"/>
  <c r="I1351" i="17"/>
  <c r="G1351" i="17"/>
  <c r="E1351" i="17"/>
  <c r="C1351" i="17"/>
  <c r="K1350" i="17"/>
  <c r="I1350" i="17"/>
  <c r="G1350" i="17"/>
  <c r="E1350" i="17"/>
  <c r="C1350" i="17"/>
  <c r="K1349" i="17"/>
  <c r="I1349" i="17"/>
  <c r="G1349" i="17"/>
  <c r="E1349" i="17"/>
  <c r="C1349" i="17"/>
  <c r="K1348" i="17"/>
  <c r="I1348" i="17"/>
  <c r="G1348" i="17"/>
  <c r="E1348" i="17"/>
  <c r="C1348" i="17"/>
  <c r="K1347" i="17"/>
  <c r="I1347" i="17"/>
  <c r="G1347" i="17"/>
  <c r="E1347" i="17"/>
  <c r="C1347" i="17"/>
  <c r="K1346" i="17"/>
  <c r="I1346" i="17"/>
  <c r="G1346" i="17"/>
  <c r="E1346" i="17"/>
  <c r="C1346" i="17"/>
  <c r="K1345" i="17"/>
  <c r="I1345" i="17"/>
  <c r="G1345" i="17"/>
  <c r="E1345" i="17"/>
  <c r="C1345" i="17"/>
  <c r="K1344" i="17"/>
  <c r="I1344" i="17"/>
  <c r="G1344" i="17"/>
  <c r="E1344" i="17"/>
  <c r="C1344" i="17"/>
  <c r="K1343" i="17"/>
  <c r="I1343" i="17"/>
  <c r="G1343" i="17"/>
  <c r="E1343" i="17"/>
  <c r="C1343" i="17"/>
  <c r="K1342" i="17"/>
  <c r="I1342" i="17"/>
  <c r="G1342" i="17"/>
  <c r="E1342" i="17"/>
  <c r="C1342" i="17"/>
  <c r="K1341" i="17"/>
  <c r="I1341" i="17"/>
  <c r="G1341" i="17"/>
  <c r="E1341" i="17"/>
  <c r="C1341" i="17"/>
  <c r="K1340" i="17"/>
  <c r="I1340" i="17"/>
  <c r="G1340" i="17"/>
  <c r="E1340" i="17"/>
  <c r="C1340" i="17"/>
  <c r="K1339" i="17"/>
  <c r="I1339" i="17"/>
  <c r="G1339" i="17"/>
  <c r="E1339" i="17"/>
  <c r="C1339" i="17"/>
  <c r="K1338" i="17"/>
  <c r="I1338" i="17"/>
  <c r="G1338" i="17"/>
  <c r="E1338" i="17"/>
  <c r="C1338" i="17"/>
  <c r="K1337" i="17"/>
  <c r="I1337" i="17"/>
  <c r="G1337" i="17"/>
  <c r="E1337" i="17"/>
  <c r="C1337" i="17"/>
  <c r="K1336" i="17"/>
  <c r="I1336" i="17"/>
  <c r="G1336" i="17"/>
  <c r="E1336" i="17"/>
  <c r="C1336" i="17"/>
  <c r="K1335" i="17"/>
  <c r="I1335" i="17"/>
  <c r="G1335" i="17"/>
  <c r="E1335" i="17"/>
  <c r="C1335" i="17"/>
  <c r="K1334" i="17"/>
  <c r="I1334" i="17"/>
  <c r="G1334" i="17"/>
  <c r="E1334" i="17"/>
  <c r="C1334" i="17"/>
  <c r="K1333" i="17"/>
  <c r="I1333" i="17"/>
  <c r="G1333" i="17"/>
  <c r="E1333" i="17"/>
  <c r="C1333" i="17"/>
  <c r="K1332" i="17"/>
  <c r="I1332" i="17"/>
  <c r="G1332" i="17"/>
  <c r="E1332" i="17"/>
  <c r="C1332" i="17"/>
  <c r="K1331" i="17"/>
  <c r="I1331" i="17"/>
  <c r="G1331" i="17"/>
  <c r="E1331" i="17"/>
  <c r="C1331" i="17"/>
  <c r="K1330" i="17"/>
  <c r="I1330" i="17"/>
  <c r="G1330" i="17"/>
  <c r="E1330" i="17"/>
  <c r="C1330" i="17"/>
  <c r="K1329" i="17"/>
  <c r="I1329" i="17"/>
  <c r="G1329" i="17"/>
  <c r="E1329" i="17"/>
  <c r="C1329" i="17"/>
  <c r="K1328" i="17"/>
  <c r="I1328" i="17"/>
  <c r="G1328" i="17"/>
  <c r="E1328" i="17"/>
  <c r="C1328" i="17"/>
  <c r="K1327" i="17"/>
  <c r="I1327" i="17"/>
  <c r="G1327" i="17"/>
  <c r="E1327" i="17"/>
  <c r="C1327" i="17"/>
  <c r="K1326" i="17"/>
  <c r="I1326" i="17"/>
  <c r="G1326" i="17"/>
  <c r="E1326" i="17"/>
  <c r="C1326" i="17"/>
  <c r="K1325" i="17"/>
  <c r="I1325" i="17"/>
  <c r="G1325" i="17"/>
  <c r="E1325" i="17"/>
  <c r="C1325" i="17"/>
  <c r="K1324" i="17"/>
  <c r="I1324" i="17"/>
  <c r="G1324" i="17"/>
  <c r="E1324" i="17"/>
  <c r="C1324" i="17"/>
  <c r="K1323" i="17"/>
  <c r="I1323" i="17"/>
  <c r="G1323" i="17"/>
  <c r="E1323" i="17"/>
  <c r="C1323" i="17"/>
  <c r="K1322" i="17"/>
  <c r="I1322" i="17"/>
  <c r="G1322" i="17"/>
  <c r="E1322" i="17"/>
  <c r="C1322" i="17"/>
  <c r="K1321" i="17"/>
  <c r="I1321" i="17"/>
  <c r="G1321" i="17"/>
  <c r="E1321" i="17"/>
  <c r="C1321" i="17"/>
  <c r="K1320" i="17"/>
  <c r="I1320" i="17"/>
  <c r="G1320" i="17"/>
  <c r="E1320" i="17"/>
  <c r="C1320" i="17"/>
  <c r="K1319" i="17"/>
  <c r="I1319" i="17"/>
  <c r="G1319" i="17"/>
  <c r="E1319" i="17"/>
  <c r="C1319" i="17"/>
  <c r="K1318" i="17"/>
  <c r="I1318" i="17"/>
  <c r="G1318" i="17"/>
  <c r="E1318" i="17"/>
  <c r="C1318" i="17"/>
  <c r="K1317" i="17"/>
  <c r="I1317" i="17"/>
  <c r="G1317" i="17"/>
  <c r="E1317" i="17"/>
  <c r="C1317" i="17"/>
  <c r="K1316" i="17"/>
  <c r="I1316" i="17"/>
  <c r="G1316" i="17"/>
  <c r="E1316" i="17"/>
  <c r="C1316" i="17"/>
  <c r="K1315" i="17"/>
  <c r="I1315" i="17"/>
  <c r="G1315" i="17"/>
  <c r="E1315" i="17"/>
  <c r="C1315" i="17"/>
  <c r="K1314" i="17"/>
  <c r="I1314" i="17"/>
  <c r="G1314" i="17"/>
  <c r="E1314" i="17"/>
  <c r="C1314" i="17"/>
  <c r="K1313" i="17"/>
  <c r="I1313" i="17"/>
  <c r="G1313" i="17"/>
  <c r="E1313" i="17"/>
  <c r="C1313" i="17"/>
  <c r="K1312" i="17"/>
  <c r="I1312" i="17"/>
  <c r="G1312" i="17"/>
  <c r="E1312" i="17"/>
  <c r="C1312" i="17"/>
  <c r="K1311" i="17"/>
  <c r="I1311" i="17"/>
  <c r="G1311" i="17"/>
  <c r="E1311" i="17"/>
  <c r="C1311" i="17"/>
  <c r="K1310" i="17"/>
  <c r="I1310" i="17"/>
  <c r="G1310" i="17"/>
  <c r="E1310" i="17"/>
  <c r="C1310" i="17"/>
  <c r="K1309" i="17"/>
  <c r="I1309" i="17"/>
  <c r="G1309" i="17"/>
  <c r="E1309" i="17"/>
  <c r="C1309" i="17"/>
  <c r="K1308" i="17"/>
  <c r="I1308" i="17"/>
  <c r="G1308" i="17"/>
  <c r="E1308" i="17"/>
  <c r="C1308" i="17"/>
  <c r="K1307" i="17"/>
  <c r="I1307" i="17"/>
  <c r="G1307" i="17"/>
  <c r="E1307" i="17"/>
  <c r="C1307" i="17"/>
  <c r="K1306" i="17"/>
  <c r="I1306" i="17"/>
  <c r="G1306" i="17"/>
  <c r="E1306" i="17"/>
  <c r="C1306" i="17"/>
  <c r="K1305" i="17"/>
  <c r="I1305" i="17"/>
  <c r="G1305" i="17"/>
  <c r="E1305" i="17"/>
  <c r="C1305" i="17"/>
  <c r="K1304" i="17"/>
  <c r="I1304" i="17"/>
  <c r="G1304" i="17"/>
  <c r="E1304" i="17"/>
  <c r="C1304" i="17"/>
  <c r="K1303" i="17"/>
  <c r="I1303" i="17"/>
  <c r="G1303" i="17"/>
  <c r="E1303" i="17"/>
  <c r="C1303" i="17"/>
  <c r="K1302" i="17"/>
  <c r="I1302" i="17"/>
  <c r="G1302" i="17"/>
  <c r="E1302" i="17"/>
  <c r="C1302" i="17"/>
  <c r="K1301" i="17"/>
  <c r="I1301" i="17"/>
  <c r="G1301" i="17"/>
  <c r="E1301" i="17"/>
  <c r="C1301" i="17"/>
  <c r="K1300" i="17"/>
  <c r="I1300" i="17"/>
  <c r="G1300" i="17"/>
  <c r="E1300" i="17"/>
  <c r="C1300" i="17"/>
  <c r="K1299" i="17"/>
  <c r="I1299" i="17"/>
  <c r="G1299" i="17"/>
  <c r="E1299" i="17"/>
  <c r="C1299" i="17"/>
  <c r="K1298" i="17"/>
  <c r="I1298" i="17"/>
  <c r="G1298" i="17"/>
  <c r="E1298" i="17"/>
  <c r="C1298" i="17"/>
  <c r="K1297" i="17"/>
  <c r="I1297" i="17"/>
  <c r="G1297" i="17"/>
  <c r="E1297" i="17"/>
  <c r="C1297" i="17"/>
  <c r="K1296" i="17"/>
  <c r="I1296" i="17"/>
  <c r="G1296" i="17"/>
  <c r="E1296" i="17"/>
  <c r="C1296" i="17"/>
  <c r="K1295" i="17"/>
  <c r="I1295" i="17"/>
  <c r="G1295" i="17"/>
  <c r="E1295" i="17"/>
  <c r="C1295" i="17"/>
  <c r="K1294" i="17"/>
  <c r="I1294" i="17"/>
  <c r="G1294" i="17"/>
  <c r="E1294" i="17"/>
  <c r="C1294" i="17"/>
  <c r="K1293" i="17"/>
  <c r="I1293" i="17"/>
  <c r="G1293" i="17"/>
  <c r="E1293" i="17"/>
  <c r="C1293" i="17"/>
  <c r="K1292" i="17"/>
  <c r="I1292" i="17"/>
  <c r="G1292" i="17"/>
  <c r="E1292" i="17"/>
  <c r="C1292" i="17"/>
  <c r="K1291" i="17"/>
  <c r="I1291" i="17"/>
  <c r="G1291" i="17"/>
  <c r="E1291" i="17"/>
  <c r="C1291" i="17"/>
  <c r="K1290" i="17"/>
  <c r="I1290" i="17"/>
  <c r="G1290" i="17"/>
  <c r="E1290" i="17"/>
  <c r="C1290" i="17"/>
  <c r="K1289" i="17"/>
  <c r="I1289" i="17"/>
  <c r="G1289" i="17"/>
  <c r="E1289" i="17"/>
  <c r="C1289" i="17"/>
  <c r="K1288" i="17"/>
  <c r="I1288" i="17"/>
  <c r="G1288" i="17"/>
  <c r="E1288" i="17"/>
  <c r="C1288" i="17"/>
  <c r="K1287" i="17"/>
  <c r="I1287" i="17"/>
  <c r="G1287" i="17"/>
  <c r="E1287" i="17"/>
  <c r="C1287" i="17"/>
  <c r="K1282" i="17"/>
  <c r="I1282" i="17"/>
  <c r="G1282" i="17"/>
  <c r="E1282" i="17"/>
  <c r="C1282" i="17"/>
  <c r="K1281" i="17"/>
  <c r="I1281" i="17"/>
  <c r="G1281" i="17"/>
  <c r="E1281" i="17"/>
  <c r="C1281" i="17"/>
  <c r="K1280" i="17"/>
  <c r="I1280" i="17"/>
  <c r="G1280" i="17"/>
  <c r="E1280" i="17"/>
  <c r="C1280" i="17"/>
  <c r="K1279" i="17"/>
  <c r="I1279" i="17"/>
  <c r="G1279" i="17"/>
  <c r="E1279" i="17"/>
  <c r="C1279" i="17"/>
  <c r="K1278" i="17"/>
  <c r="I1278" i="17"/>
  <c r="G1278" i="17"/>
  <c r="E1278" i="17"/>
  <c r="C1278" i="17"/>
  <c r="K1277" i="17"/>
  <c r="I1277" i="17"/>
  <c r="G1277" i="17"/>
  <c r="E1277" i="17"/>
  <c r="C1277" i="17"/>
  <c r="K1276" i="17"/>
  <c r="I1276" i="17"/>
  <c r="G1276" i="17"/>
  <c r="E1276" i="17"/>
  <c r="C1276" i="17"/>
  <c r="K1275" i="17"/>
  <c r="I1275" i="17"/>
  <c r="G1275" i="17"/>
  <c r="E1275" i="17"/>
  <c r="C1275" i="17"/>
  <c r="K1274" i="17"/>
  <c r="I1274" i="17"/>
  <c r="G1274" i="17"/>
  <c r="E1274" i="17"/>
  <c r="C1274" i="17"/>
  <c r="K1273" i="17"/>
  <c r="I1273" i="17"/>
  <c r="G1273" i="17"/>
  <c r="E1273" i="17"/>
  <c r="C1273" i="17"/>
  <c r="K1272" i="17"/>
  <c r="I1272" i="17"/>
  <c r="G1272" i="17"/>
  <c r="E1272" i="17"/>
  <c r="C1272" i="17"/>
  <c r="K1271" i="17"/>
  <c r="I1271" i="17"/>
  <c r="G1271" i="17"/>
  <c r="E1271" i="17"/>
  <c r="C1271" i="17"/>
  <c r="K1270" i="17"/>
  <c r="I1270" i="17"/>
  <c r="G1270" i="17"/>
  <c r="E1270" i="17"/>
  <c r="C1270" i="17"/>
  <c r="K1269" i="17"/>
  <c r="I1269" i="17"/>
  <c r="G1269" i="17"/>
  <c r="E1269" i="17"/>
  <c r="C1269" i="17"/>
  <c r="K1268" i="17"/>
  <c r="I1268" i="17"/>
  <c r="G1268" i="17"/>
  <c r="E1268" i="17"/>
  <c r="C1268" i="17"/>
  <c r="K1267" i="17"/>
  <c r="I1267" i="17"/>
  <c r="G1267" i="17"/>
  <c r="E1267" i="17"/>
  <c r="C1267" i="17"/>
  <c r="K1266" i="17"/>
  <c r="I1266" i="17"/>
  <c r="G1266" i="17"/>
  <c r="E1266" i="17"/>
  <c r="C1266" i="17"/>
  <c r="K1265" i="17"/>
  <c r="I1265" i="17"/>
  <c r="G1265" i="17"/>
  <c r="E1265" i="17"/>
  <c r="C1265" i="17"/>
  <c r="K1264" i="17"/>
  <c r="I1264" i="17"/>
  <c r="G1264" i="17"/>
  <c r="E1264" i="17"/>
  <c r="C1264" i="17"/>
  <c r="K1263" i="17"/>
  <c r="I1263" i="17"/>
  <c r="G1263" i="17"/>
  <c r="E1263" i="17"/>
  <c r="C1263" i="17"/>
  <c r="K1262" i="17"/>
  <c r="I1262" i="17"/>
  <c r="G1262" i="17"/>
  <c r="E1262" i="17"/>
  <c r="C1262" i="17"/>
  <c r="K1261" i="17"/>
  <c r="I1261" i="17"/>
  <c r="G1261" i="17"/>
  <c r="E1261" i="17"/>
  <c r="C1261" i="17"/>
  <c r="K1260" i="17"/>
  <c r="I1260" i="17"/>
  <c r="G1260" i="17"/>
  <c r="E1260" i="17"/>
  <c r="C1260" i="17"/>
  <c r="K1259" i="17"/>
  <c r="I1259" i="17"/>
  <c r="G1259" i="17"/>
  <c r="E1259" i="17"/>
  <c r="C1259" i="17"/>
  <c r="K1258" i="17"/>
  <c r="I1258" i="17"/>
  <c r="G1258" i="17"/>
  <c r="E1258" i="17"/>
  <c r="C1258" i="17"/>
  <c r="K1257" i="17"/>
  <c r="I1257" i="17"/>
  <c r="G1257" i="17"/>
  <c r="E1257" i="17"/>
  <c r="C1257" i="17"/>
  <c r="K1256" i="17"/>
  <c r="I1256" i="17"/>
  <c r="G1256" i="17"/>
  <c r="E1256" i="17"/>
  <c r="C1256" i="17"/>
  <c r="K1255" i="17"/>
  <c r="I1255" i="17"/>
  <c r="G1255" i="17"/>
  <c r="E1255" i="17"/>
  <c r="C1255" i="17"/>
  <c r="K1254" i="17"/>
  <c r="I1254" i="17"/>
  <c r="G1254" i="17"/>
  <c r="E1254" i="17"/>
  <c r="C1254" i="17"/>
  <c r="K1253" i="17"/>
  <c r="I1253" i="17"/>
  <c r="G1253" i="17"/>
  <c r="E1253" i="17"/>
  <c r="C1253" i="17"/>
  <c r="K1252" i="17"/>
  <c r="I1252" i="17"/>
  <c r="G1252" i="17"/>
  <c r="E1252" i="17"/>
  <c r="C1252" i="17"/>
  <c r="K1251" i="17"/>
  <c r="I1251" i="17"/>
  <c r="G1251" i="17"/>
  <c r="E1251" i="17"/>
  <c r="C1251" i="17"/>
  <c r="K1250" i="17"/>
  <c r="I1250" i="17"/>
  <c r="G1250" i="17"/>
  <c r="E1250" i="17"/>
  <c r="C1250" i="17"/>
  <c r="K1249" i="17"/>
  <c r="I1249" i="17"/>
  <c r="G1249" i="17"/>
  <c r="E1249" i="17"/>
  <c r="C1249" i="17"/>
  <c r="K1248" i="17"/>
  <c r="I1248" i="17"/>
  <c r="G1248" i="17"/>
  <c r="E1248" i="17"/>
  <c r="C1248" i="17"/>
  <c r="K1247" i="17"/>
  <c r="I1247" i="17"/>
  <c r="G1247" i="17"/>
  <c r="E1247" i="17"/>
  <c r="C1247" i="17"/>
  <c r="K1246" i="17"/>
  <c r="I1246" i="17"/>
  <c r="G1246" i="17"/>
  <c r="E1246" i="17"/>
  <c r="C1246" i="17"/>
  <c r="K1245" i="17"/>
  <c r="I1245" i="17"/>
  <c r="G1245" i="17"/>
  <c r="E1245" i="17"/>
  <c r="C1245" i="17"/>
  <c r="K1244" i="17"/>
  <c r="I1244" i="17"/>
  <c r="G1244" i="17"/>
  <c r="E1244" i="17"/>
  <c r="C1244" i="17"/>
  <c r="K1243" i="17"/>
  <c r="I1243" i="17"/>
  <c r="G1243" i="17"/>
  <c r="E1243" i="17"/>
  <c r="C1243" i="17"/>
  <c r="K1242" i="17"/>
  <c r="I1242" i="17"/>
  <c r="G1242" i="17"/>
  <c r="E1242" i="17"/>
  <c r="C1242" i="17"/>
  <c r="K1241" i="17"/>
  <c r="I1241" i="17"/>
  <c r="G1241" i="17"/>
  <c r="E1241" i="17"/>
  <c r="C1241" i="17"/>
  <c r="K1240" i="17"/>
  <c r="I1240" i="17"/>
  <c r="G1240" i="17"/>
  <c r="E1240" i="17"/>
  <c r="C1240" i="17"/>
  <c r="K1239" i="17"/>
  <c r="I1239" i="17"/>
  <c r="G1239" i="17"/>
  <c r="E1239" i="17"/>
  <c r="C1239" i="17"/>
  <c r="K1238" i="17"/>
  <c r="I1238" i="17"/>
  <c r="G1238" i="17"/>
  <c r="E1238" i="17"/>
  <c r="C1238" i="17"/>
  <c r="K1237" i="17"/>
  <c r="I1237" i="17"/>
  <c r="G1237" i="17"/>
  <c r="E1237" i="17"/>
  <c r="C1237" i="17"/>
  <c r="K1236" i="17"/>
  <c r="I1236" i="17"/>
  <c r="G1236" i="17"/>
  <c r="E1236" i="17"/>
  <c r="C1236" i="17"/>
  <c r="K1235" i="17"/>
  <c r="I1235" i="17"/>
  <c r="G1235" i="17"/>
  <c r="E1235" i="17"/>
  <c r="C1235" i="17"/>
  <c r="K1234" i="17"/>
  <c r="I1234" i="17"/>
  <c r="G1234" i="17"/>
  <c r="E1234" i="17"/>
  <c r="C1234" i="17"/>
  <c r="K1233" i="17"/>
  <c r="I1233" i="17"/>
  <c r="G1233" i="17"/>
  <c r="E1233" i="17"/>
  <c r="C1233" i="17"/>
  <c r="K1232" i="17"/>
  <c r="I1232" i="17"/>
  <c r="G1232" i="17"/>
  <c r="E1232" i="17"/>
  <c r="C1232" i="17"/>
  <c r="K1231" i="17"/>
  <c r="I1231" i="17"/>
  <c r="G1231" i="17"/>
  <c r="E1231" i="17"/>
  <c r="C1231" i="17"/>
  <c r="K1230" i="17"/>
  <c r="I1230" i="17"/>
  <c r="G1230" i="17"/>
  <c r="E1230" i="17"/>
  <c r="C1230" i="17"/>
  <c r="K1229" i="17"/>
  <c r="I1229" i="17"/>
  <c r="G1229" i="17"/>
  <c r="E1229" i="17"/>
  <c r="C1229" i="17"/>
  <c r="K1228" i="17"/>
  <c r="I1228" i="17"/>
  <c r="G1228" i="17"/>
  <c r="E1228" i="17"/>
  <c r="C1228" i="17"/>
  <c r="K1227" i="17"/>
  <c r="I1227" i="17"/>
  <c r="G1227" i="17"/>
  <c r="E1227" i="17"/>
  <c r="C1227" i="17"/>
  <c r="K1226" i="17"/>
  <c r="I1226" i="17"/>
  <c r="G1226" i="17"/>
  <c r="E1226" i="17"/>
  <c r="C1226" i="17"/>
  <c r="K1225" i="17"/>
  <c r="I1225" i="17"/>
  <c r="G1225" i="17"/>
  <c r="E1225" i="17"/>
  <c r="C1225" i="17"/>
  <c r="K1224" i="17"/>
  <c r="I1224" i="17"/>
  <c r="G1224" i="17"/>
  <c r="E1224" i="17"/>
  <c r="C1224" i="17"/>
  <c r="K1223" i="17"/>
  <c r="I1223" i="17"/>
  <c r="G1223" i="17"/>
  <c r="E1223" i="17"/>
  <c r="C1223" i="17"/>
  <c r="K1222" i="17"/>
  <c r="I1222" i="17"/>
  <c r="G1222" i="17"/>
  <c r="E1222" i="17"/>
  <c r="C1222" i="17"/>
  <c r="K1221" i="17"/>
  <c r="I1221" i="17"/>
  <c r="G1221" i="17"/>
  <c r="E1221" i="17"/>
  <c r="C1221" i="17"/>
  <c r="K1220" i="17"/>
  <c r="I1220" i="17"/>
  <c r="G1220" i="17"/>
  <c r="E1220" i="17"/>
  <c r="C1220" i="17"/>
  <c r="K1219" i="17"/>
  <c r="I1219" i="17"/>
  <c r="G1219" i="17"/>
  <c r="E1219" i="17"/>
  <c r="C1219" i="17"/>
  <c r="K1218" i="17"/>
  <c r="I1218" i="17"/>
  <c r="G1218" i="17"/>
  <c r="E1218" i="17"/>
  <c r="C1218" i="17"/>
  <c r="K1217" i="17"/>
  <c r="I1217" i="17"/>
  <c r="G1217" i="17"/>
  <c r="E1217" i="17"/>
  <c r="C1217" i="17"/>
  <c r="K1216" i="17"/>
  <c r="I1216" i="17"/>
  <c r="G1216" i="17"/>
  <c r="E1216" i="17"/>
  <c r="C1216" i="17"/>
  <c r="K1215" i="17"/>
  <c r="I1215" i="17"/>
  <c r="G1215" i="17"/>
  <c r="E1215" i="17"/>
  <c r="C1215" i="17"/>
  <c r="K1214" i="17"/>
  <c r="I1214" i="17"/>
  <c r="G1214" i="17"/>
  <c r="E1214" i="17"/>
  <c r="C1214" i="17"/>
  <c r="K1213" i="17"/>
  <c r="I1213" i="17"/>
  <c r="G1213" i="17"/>
  <c r="E1213" i="17"/>
  <c r="C1213" i="17"/>
  <c r="K1212" i="17"/>
  <c r="I1212" i="17"/>
  <c r="G1212" i="17"/>
  <c r="E1212" i="17"/>
  <c r="C1212" i="17"/>
  <c r="K1211" i="17"/>
  <c r="I1211" i="17"/>
  <c r="G1211" i="17"/>
  <c r="E1211" i="17"/>
  <c r="C1211" i="17"/>
  <c r="K1210" i="17"/>
  <c r="I1210" i="17"/>
  <c r="G1210" i="17"/>
  <c r="E1210" i="17"/>
  <c r="C1210" i="17"/>
  <c r="K1209" i="17"/>
  <c r="I1209" i="17"/>
  <c r="G1209" i="17"/>
  <c r="E1209" i="17"/>
  <c r="C1209" i="17"/>
  <c r="K1208" i="17"/>
  <c r="I1208" i="17"/>
  <c r="G1208" i="17"/>
  <c r="E1208" i="17"/>
  <c r="C1208" i="17"/>
  <c r="K1207" i="17"/>
  <c r="I1207" i="17"/>
  <c r="G1207" i="17"/>
  <c r="E1207" i="17"/>
  <c r="C1207" i="17"/>
  <c r="K1206" i="17"/>
  <c r="I1206" i="17"/>
  <c r="G1206" i="17"/>
  <c r="E1206" i="17"/>
  <c r="C1206" i="17"/>
  <c r="K1205" i="17"/>
  <c r="I1205" i="17"/>
  <c r="G1205" i="17"/>
  <c r="E1205" i="17"/>
  <c r="C1205" i="17"/>
  <c r="K1204" i="17"/>
  <c r="I1204" i="17"/>
  <c r="G1204" i="17"/>
  <c r="E1204" i="17"/>
  <c r="C1204" i="17"/>
  <c r="K1203" i="17"/>
  <c r="I1203" i="17"/>
  <c r="G1203" i="17"/>
  <c r="E1203" i="17"/>
  <c r="C1203" i="17"/>
  <c r="K1202" i="17"/>
  <c r="I1202" i="17"/>
  <c r="G1202" i="17"/>
  <c r="E1202" i="17"/>
  <c r="C1202" i="17"/>
  <c r="K1201" i="17"/>
  <c r="I1201" i="17"/>
  <c r="G1201" i="17"/>
  <c r="E1201" i="17"/>
  <c r="C1201" i="17"/>
  <c r="K1200" i="17"/>
  <c r="I1200" i="17"/>
  <c r="G1200" i="17"/>
  <c r="E1200" i="17"/>
  <c r="C1200" i="17"/>
  <c r="K1199" i="17"/>
  <c r="I1199" i="17"/>
  <c r="G1199" i="17"/>
  <c r="E1199" i="17"/>
  <c r="C1199" i="17"/>
  <c r="K1198" i="17"/>
  <c r="I1198" i="17"/>
  <c r="G1198" i="17"/>
  <c r="E1198" i="17"/>
  <c r="C1198" i="17"/>
  <c r="K1197" i="17"/>
  <c r="I1197" i="17"/>
  <c r="G1197" i="17"/>
  <c r="E1197" i="17"/>
  <c r="C1197" i="17"/>
  <c r="K1196" i="17"/>
  <c r="I1196" i="17"/>
  <c r="G1196" i="17"/>
  <c r="E1196" i="17"/>
  <c r="C1196" i="17"/>
  <c r="K1195" i="17"/>
  <c r="I1195" i="17"/>
  <c r="G1195" i="17"/>
  <c r="E1195" i="17"/>
  <c r="C1195" i="17"/>
  <c r="K1194" i="17"/>
  <c r="I1194" i="17"/>
  <c r="G1194" i="17"/>
  <c r="E1194" i="17"/>
  <c r="C1194" i="17"/>
  <c r="K1193" i="17"/>
  <c r="I1193" i="17"/>
  <c r="G1193" i="17"/>
  <c r="E1193" i="17"/>
  <c r="C1193" i="17"/>
  <c r="K1192" i="17"/>
  <c r="I1192" i="17"/>
  <c r="G1192" i="17"/>
  <c r="E1192" i="17"/>
  <c r="C1192" i="17"/>
  <c r="K1191" i="17"/>
  <c r="I1191" i="17"/>
  <c r="G1191" i="17"/>
  <c r="E1191" i="17"/>
  <c r="C1191" i="17"/>
  <c r="K1190" i="17"/>
  <c r="I1190" i="17"/>
  <c r="G1190" i="17"/>
  <c r="E1190" i="17"/>
  <c r="C1190" i="17"/>
  <c r="K1189" i="17"/>
  <c r="I1189" i="17"/>
  <c r="G1189" i="17"/>
  <c r="E1189" i="17"/>
  <c r="C1189" i="17"/>
  <c r="K1188" i="17"/>
  <c r="I1188" i="17"/>
  <c r="G1188" i="17"/>
  <c r="E1188" i="17"/>
  <c r="C1188" i="17"/>
  <c r="K1187" i="17"/>
  <c r="I1187" i="17"/>
  <c r="G1187" i="17"/>
  <c r="E1187" i="17"/>
  <c r="C1187" i="17"/>
  <c r="K1186" i="17"/>
  <c r="I1186" i="17"/>
  <c r="G1186" i="17"/>
  <c r="E1186" i="17"/>
  <c r="C1186" i="17"/>
  <c r="K1185" i="17"/>
  <c r="I1185" i="17"/>
  <c r="G1185" i="17"/>
  <c r="E1185" i="17"/>
  <c r="C1185" i="17"/>
  <c r="K1184" i="17"/>
  <c r="I1184" i="17"/>
  <c r="G1184" i="17"/>
  <c r="E1184" i="17"/>
  <c r="C1184" i="17"/>
  <c r="K1183" i="17"/>
  <c r="I1183" i="17"/>
  <c r="G1183" i="17"/>
  <c r="E1183" i="17"/>
  <c r="C1183" i="17"/>
  <c r="K1182" i="17"/>
  <c r="I1182" i="17"/>
  <c r="G1182" i="17"/>
  <c r="E1182" i="17"/>
  <c r="C1182" i="17"/>
  <c r="K1181" i="17"/>
  <c r="I1181" i="17"/>
  <c r="G1181" i="17"/>
  <c r="E1181" i="17"/>
  <c r="C1181" i="17"/>
  <c r="K1180" i="17"/>
  <c r="I1180" i="17"/>
  <c r="G1180" i="17"/>
  <c r="E1180" i="17"/>
  <c r="C1180" i="17"/>
  <c r="K1179" i="17"/>
  <c r="I1179" i="17"/>
  <c r="G1179" i="17"/>
  <c r="E1179" i="17"/>
  <c r="C1179" i="17"/>
  <c r="K1178" i="17"/>
  <c r="I1178" i="17"/>
  <c r="G1178" i="17"/>
  <c r="E1178" i="17"/>
  <c r="C1178" i="17"/>
  <c r="K1177" i="17"/>
  <c r="I1177" i="17"/>
  <c r="G1177" i="17"/>
  <c r="E1177" i="17"/>
  <c r="C1177" i="17"/>
  <c r="K1176" i="17"/>
  <c r="I1176" i="17"/>
  <c r="G1176" i="17"/>
  <c r="E1176" i="17"/>
  <c r="C1176" i="17"/>
  <c r="K1175" i="17"/>
  <c r="I1175" i="17"/>
  <c r="G1175" i="17"/>
  <c r="E1175" i="17"/>
  <c r="C1175" i="17"/>
  <c r="K1174" i="17"/>
  <c r="I1174" i="17"/>
  <c r="G1174" i="17"/>
  <c r="E1174" i="17"/>
  <c r="C1174" i="17"/>
  <c r="K1173" i="17"/>
  <c r="I1173" i="17"/>
  <c r="G1173" i="17"/>
  <c r="E1173" i="17"/>
  <c r="C1173" i="17"/>
  <c r="K1172" i="17"/>
  <c r="I1172" i="17"/>
  <c r="G1172" i="17"/>
  <c r="E1172" i="17"/>
  <c r="C1172" i="17"/>
  <c r="K1171" i="17"/>
  <c r="I1171" i="17"/>
  <c r="G1171" i="17"/>
  <c r="E1171" i="17"/>
  <c r="C1171" i="17"/>
  <c r="K1170" i="17"/>
  <c r="I1170" i="17"/>
  <c r="G1170" i="17"/>
  <c r="E1170" i="17"/>
  <c r="C1170" i="17"/>
  <c r="K1169" i="17"/>
  <c r="I1169" i="17"/>
  <c r="G1169" i="17"/>
  <c r="E1169" i="17"/>
  <c r="C1169" i="17"/>
  <c r="K1168" i="17"/>
  <c r="I1168" i="17"/>
  <c r="G1168" i="17"/>
  <c r="E1168" i="17"/>
  <c r="C1168" i="17"/>
  <c r="K1167" i="17"/>
  <c r="I1167" i="17"/>
  <c r="G1167" i="17"/>
  <c r="E1167" i="17"/>
  <c r="C1167" i="17"/>
  <c r="K1166" i="17"/>
  <c r="I1166" i="17"/>
  <c r="G1166" i="17"/>
  <c r="E1166" i="17"/>
  <c r="C1166" i="17"/>
  <c r="K1165" i="17"/>
  <c r="I1165" i="17"/>
  <c r="G1165" i="17"/>
  <c r="E1165" i="17"/>
  <c r="C1165" i="17"/>
  <c r="K1164" i="17"/>
  <c r="I1164" i="17"/>
  <c r="G1164" i="17"/>
  <c r="E1164" i="17"/>
  <c r="C1164" i="17"/>
  <c r="K1163" i="17"/>
  <c r="I1163" i="17"/>
  <c r="G1163" i="17"/>
  <c r="E1163" i="17"/>
  <c r="C1163" i="17"/>
  <c r="K1162" i="17"/>
  <c r="I1162" i="17"/>
  <c r="G1162" i="17"/>
  <c r="E1162" i="17"/>
  <c r="C1162" i="17"/>
  <c r="K1161" i="17"/>
  <c r="I1161" i="17"/>
  <c r="G1161" i="17"/>
  <c r="E1161" i="17"/>
  <c r="C1161" i="17"/>
  <c r="K1160" i="17"/>
  <c r="I1160" i="17"/>
  <c r="G1160" i="17"/>
  <c r="E1160" i="17"/>
  <c r="C1160" i="17"/>
  <c r="K1159" i="17"/>
  <c r="I1159" i="17"/>
  <c r="G1159" i="17"/>
  <c r="E1159" i="17"/>
  <c r="C1159" i="17"/>
  <c r="K1158" i="17"/>
  <c r="I1158" i="17"/>
  <c r="G1158" i="17"/>
  <c r="E1158" i="17"/>
  <c r="C1158" i="17"/>
  <c r="K1157" i="17"/>
  <c r="I1157" i="17"/>
  <c r="G1157" i="17"/>
  <c r="E1157" i="17"/>
  <c r="C1157" i="17"/>
  <c r="K1156" i="17"/>
  <c r="I1156" i="17"/>
  <c r="G1156" i="17"/>
  <c r="E1156" i="17"/>
  <c r="C1156" i="17"/>
  <c r="K1155" i="17"/>
  <c r="I1155" i="17"/>
  <c r="G1155" i="17"/>
  <c r="E1155" i="17"/>
  <c r="C1155" i="17"/>
  <c r="K1154" i="17"/>
  <c r="I1154" i="17"/>
  <c r="G1154" i="17"/>
  <c r="E1154" i="17"/>
  <c r="C1154" i="17"/>
  <c r="K1153" i="17"/>
  <c r="I1153" i="17"/>
  <c r="G1153" i="17"/>
  <c r="E1153" i="17"/>
  <c r="C1153" i="17"/>
  <c r="K1152" i="17"/>
  <c r="I1152" i="17"/>
  <c r="G1152" i="17"/>
  <c r="E1152" i="17"/>
  <c r="C1152" i="17"/>
  <c r="K1151" i="17"/>
  <c r="I1151" i="17"/>
  <c r="G1151" i="17"/>
  <c r="E1151" i="17"/>
  <c r="C1151" i="17"/>
  <c r="K1150" i="17"/>
  <c r="I1150" i="17"/>
  <c r="G1150" i="17"/>
  <c r="E1150" i="17"/>
  <c r="C1150" i="17"/>
  <c r="K1149" i="17"/>
  <c r="I1149" i="17"/>
  <c r="G1149" i="17"/>
  <c r="E1149" i="17"/>
  <c r="C1149" i="17"/>
  <c r="K1148" i="17"/>
  <c r="I1148" i="17"/>
  <c r="G1148" i="17"/>
  <c r="E1148" i="17"/>
  <c r="C1148" i="17"/>
  <c r="K1147" i="17"/>
  <c r="I1147" i="17"/>
  <c r="G1147" i="17"/>
  <c r="E1147" i="17"/>
  <c r="C1147" i="17"/>
  <c r="K1146" i="17"/>
  <c r="I1146" i="17"/>
  <c r="G1146" i="17"/>
  <c r="E1146" i="17"/>
  <c r="C1146" i="17"/>
  <c r="K1145" i="17"/>
  <c r="I1145" i="17"/>
  <c r="G1145" i="17"/>
  <c r="E1145" i="17"/>
  <c r="C1145" i="17"/>
  <c r="K1144" i="17"/>
  <c r="I1144" i="17"/>
  <c r="G1144" i="17"/>
  <c r="E1144" i="17"/>
  <c r="C1144" i="17"/>
  <c r="K1143" i="17"/>
  <c r="I1143" i="17"/>
  <c r="G1143" i="17"/>
  <c r="E1143" i="17"/>
  <c r="C1143" i="17"/>
  <c r="K1142" i="17"/>
  <c r="I1142" i="17"/>
  <c r="G1142" i="17"/>
  <c r="E1142" i="17"/>
  <c r="C1142" i="17"/>
  <c r="K1141" i="17"/>
  <c r="I1141" i="17"/>
  <c r="G1141" i="17"/>
  <c r="E1141" i="17"/>
  <c r="C1141" i="17"/>
  <c r="K1140" i="17"/>
  <c r="I1140" i="17"/>
  <c r="G1140" i="17"/>
  <c r="E1140" i="17"/>
  <c r="C1140" i="17"/>
  <c r="K1139" i="17"/>
  <c r="I1139" i="17"/>
  <c r="G1139" i="17"/>
  <c r="E1139" i="17"/>
  <c r="C1139" i="17"/>
  <c r="K1138" i="17"/>
  <c r="I1138" i="17"/>
  <c r="G1138" i="17"/>
  <c r="E1138" i="17"/>
  <c r="C1138" i="17"/>
  <c r="K1137" i="17"/>
  <c r="I1137" i="17"/>
  <c r="G1137" i="17"/>
  <c r="E1137" i="17"/>
  <c r="C1137" i="17"/>
  <c r="K1136" i="17"/>
  <c r="I1136" i="17"/>
  <c r="G1136" i="17"/>
  <c r="E1136" i="17"/>
  <c r="C1136" i="17"/>
  <c r="K1135" i="17"/>
  <c r="I1135" i="17"/>
  <c r="G1135" i="17"/>
  <c r="E1135" i="17"/>
  <c r="C1135" i="17"/>
  <c r="K1134" i="17"/>
  <c r="I1134" i="17"/>
  <c r="G1134" i="17"/>
  <c r="E1134" i="17"/>
  <c r="C1134" i="17"/>
  <c r="K1133" i="17"/>
  <c r="I1133" i="17"/>
  <c r="G1133" i="17"/>
  <c r="E1133" i="17"/>
  <c r="C1133" i="17"/>
  <c r="K1132" i="17"/>
  <c r="I1132" i="17"/>
  <c r="G1132" i="17"/>
  <c r="E1132" i="17"/>
  <c r="C1132" i="17"/>
  <c r="K1131" i="17"/>
  <c r="I1131" i="17"/>
  <c r="G1131" i="17"/>
  <c r="E1131" i="17"/>
  <c r="C1131" i="17"/>
  <c r="K1130" i="17"/>
  <c r="I1130" i="17"/>
  <c r="G1130" i="17"/>
  <c r="E1130" i="17"/>
  <c r="C1130" i="17"/>
  <c r="K1129" i="17"/>
  <c r="I1129" i="17"/>
  <c r="G1129" i="17"/>
  <c r="E1129" i="17"/>
  <c r="C1129" i="17"/>
  <c r="K1128" i="17"/>
  <c r="I1128" i="17"/>
  <c r="G1128" i="17"/>
  <c r="E1128" i="17"/>
  <c r="C1128" i="17"/>
  <c r="K1127" i="17"/>
  <c r="I1127" i="17"/>
  <c r="G1127" i="17"/>
  <c r="E1127" i="17"/>
  <c r="C1127" i="17"/>
  <c r="K1126" i="17"/>
  <c r="I1126" i="17"/>
  <c r="G1126" i="17"/>
  <c r="E1126" i="17"/>
  <c r="C1126" i="17"/>
  <c r="K1125" i="17"/>
  <c r="I1125" i="17"/>
  <c r="G1125" i="17"/>
  <c r="E1125" i="17"/>
  <c r="C1125" i="17"/>
  <c r="K1124" i="17"/>
  <c r="I1124" i="17"/>
  <c r="G1124" i="17"/>
  <c r="E1124" i="17"/>
  <c r="C1124" i="17"/>
  <c r="K1123" i="17"/>
  <c r="I1123" i="17"/>
  <c r="G1123" i="17"/>
  <c r="E1123" i="17"/>
  <c r="C1123" i="17"/>
  <c r="K1122" i="17"/>
  <c r="I1122" i="17"/>
  <c r="G1122" i="17"/>
  <c r="E1122" i="17"/>
  <c r="C1122" i="17"/>
  <c r="K1121" i="17"/>
  <c r="I1121" i="17"/>
  <c r="G1121" i="17"/>
  <c r="E1121" i="17"/>
  <c r="C1121" i="17"/>
  <c r="K1120" i="17"/>
  <c r="I1120" i="17"/>
  <c r="G1120" i="17"/>
  <c r="E1120" i="17"/>
  <c r="C1120" i="17"/>
  <c r="K1119" i="17"/>
  <c r="I1119" i="17"/>
  <c r="G1119" i="17"/>
  <c r="E1119" i="17"/>
  <c r="C1119" i="17"/>
  <c r="K1118" i="17"/>
  <c r="I1118" i="17"/>
  <c r="G1118" i="17"/>
  <c r="E1118" i="17"/>
  <c r="C1118" i="17"/>
  <c r="K1117" i="17"/>
  <c r="I1117" i="17"/>
  <c r="G1117" i="17"/>
  <c r="E1117" i="17"/>
  <c r="C1117" i="17"/>
  <c r="K1116" i="17"/>
  <c r="I1116" i="17"/>
  <c r="G1116" i="17"/>
  <c r="E1116" i="17"/>
  <c r="C1116" i="17"/>
  <c r="K1115" i="17"/>
  <c r="I1115" i="17"/>
  <c r="G1115" i="17"/>
  <c r="E1115" i="17"/>
  <c r="C1115" i="17"/>
  <c r="K1114" i="17"/>
  <c r="I1114" i="17"/>
  <c r="G1114" i="17"/>
  <c r="E1114" i="17"/>
  <c r="C1114" i="17"/>
  <c r="K1113" i="17"/>
  <c r="I1113" i="17"/>
  <c r="G1113" i="17"/>
  <c r="E1113" i="17"/>
  <c r="C1113" i="17"/>
  <c r="K1112" i="17"/>
  <c r="I1112" i="17"/>
  <c r="G1112" i="17"/>
  <c r="E1112" i="17"/>
  <c r="C1112" i="17"/>
  <c r="K1111" i="17"/>
  <c r="I1111" i="17"/>
  <c r="G1111" i="17"/>
  <c r="E1111" i="17"/>
  <c r="C1111" i="17"/>
  <c r="K1110" i="17"/>
  <c r="I1110" i="17"/>
  <c r="G1110" i="17"/>
  <c r="E1110" i="17"/>
  <c r="C1110" i="17"/>
  <c r="K1109" i="17"/>
  <c r="I1109" i="17"/>
  <c r="G1109" i="17"/>
  <c r="E1109" i="17"/>
  <c r="C1109" i="17"/>
  <c r="K1108" i="17"/>
  <c r="I1108" i="17"/>
  <c r="G1108" i="17"/>
  <c r="E1108" i="17"/>
  <c r="C1108" i="17"/>
  <c r="K1107" i="17"/>
  <c r="I1107" i="17"/>
  <c r="G1107" i="17"/>
  <c r="E1107" i="17"/>
  <c r="C1107" i="17"/>
  <c r="K1106" i="17"/>
  <c r="I1106" i="17"/>
  <c r="G1106" i="17"/>
  <c r="E1106" i="17"/>
  <c r="C1106" i="17"/>
  <c r="K1105" i="17"/>
  <c r="I1105" i="17"/>
  <c r="G1105" i="17"/>
  <c r="E1105" i="17"/>
  <c r="C1105" i="17"/>
  <c r="K1104" i="17"/>
  <c r="I1104" i="17"/>
  <c r="G1104" i="17"/>
  <c r="E1104" i="17"/>
  <c r="C1104" i="17"/>
  <c r="K1099" i="17"/>
  <c r="I1099" i="17"/>
  <c r="G1099" i="17"/>
  <c r="E1099" i="17"/>
  <c r="C1099" i="17"/>
  <c r="K1098" i="17"/>
  <c r="I1098" i="17"/>
  <c r="G1098" i="17"/>
  <c r="E1098" i="17"/>
  <c r="C1098" i="17"/>
  <c r="K1097" i="17"/>
  <c r="I1097" i="17"/>
  <c r="G1097" i="17"/>
  <c r="E1097" i="17"/>
  <c r="C1097" i="17"/>
  <c r="K1096" i="17"/>
  <c r="I1096" i="17"/>
  <c r="G1096" i="17"/>
  <c r="E1096" i="17"/>
  <c r="C1096" i="17"/>
  <c r="K1095" i="17"/>
  <c r="I1095" i="17"/>
  <c r="G1095" i="17"/>
  <c r="E1095" i="17"/>
  <c r="C1095" i="17"/>
  <c r="K1094" i="17"/>
  <c r="I1094" i="17"/>
  <c r="G1094" i="17"/>
  <c r="E1094" i="17"/>
  <c r="C1094" i="17"/>
  <c r="K1093" i="17"/>
  <c r="I1093" i="17"/>
  <c r="G1093" i="17"/>
  <c r="E1093" i="17"/>
  <c r="C1093" i="17"/>
  <c r="K1092" i="17"/>
  <c r="I1092" i="17"/>
  <c r="G1092" i="17"/>
  <c r="E1092" i="17"/>
  <c r="C1092" i="17"/>
  <c r="K1091" i="17"/>
  <c r="I1091" i="17"/>
  <c r="G1091" i="17"/>
  <c r="E1091" i="17"/>
  <c r="C1091" i="17"/>
  <c r="K1090" i="17"/>
  <c r="I1090" i="17"/>
  <c r="G1090" i="17"/>
  <c r="E1090" i="17"/>
  <c r="C1090" i="17"/>
  <c r="K1089" i="17"/>
  <c r="I1089" i="17"/>
  <c r="G1089" i="17"/>
  <c r="E1089" i="17"/>
  <c r="C1089" i="17"/>
  <c r="K1088" i="17"/>
  <c r="I1088" i="17"/>
  <c r="G1088" i="17"/>
  <c r="E1088" i="17"/>
  <c r="C1088" i="17"/>
  <c r="K1087" i="17"/>
  <c r="I1087" i="17"/>
  <c r="G1087" i="17"/>
  <c r="E1087" i="17"/>
  <c r="C1087" i="17"/>
  <c r="K1086" i="17"/>
  <c r="I1086" i="17"/>
  <c r="G1086" i="17"/>
  <c r="E1086" i="17"/>
  <c r="C1086" i="17"/>
  <c r="K1085" i="17"/>
  <c r="I1085" i="17"/>
  <c r="G1085" i="17"/>
  <c r="E1085" i="17"/>
  <c r="C1085" i="17"/>
  <c r="K1084" i="17"/>
  <c r="I1084" i="17"/>
  <c r="G1084" i="17"/>
  <c r="E1084" i="17"/>
  <c r="C1084" i="17"/>
  <c r="K1083" i="17"/>
  <c r="I1083" i="17"/>
  <c r="G1083" i="17"/>
  <c r="E1083" i="17"/>
  <c r="C1083" i="17"/>
  <c r="K1082" i="17"/>
  <c r="I1082" i="17"/>
  <c r="G1082" i="17"/>
  <c r="E1082" i="17"/>
  <c r="C1082" i="17"/>
  <c r="K1081" i="17"/>
  <c r="I1081" i="17"/>
  <c r="G1081" i="17"/>
  <c r="E1081" i="17"/>
  <c r="C1081" i="17"/>
  <c r="K1080" i="17"/>
  <c r="I1080" i="17"/>
  <c r="G1080" i="17"/>
  <c r="E1080" i="17"/>
  <c r="C1080" i="17"/>
  <c r="K1079" i="17"/>
  <c r="I1079" i="17"/>
  <c r="G1079" i="17"/>
  <c r="E1079" i="17"/>
  <c r="C1079" i="17"/>
  <c r="K1078" i="17"/>
  <c r="I1078" i="17"/>
  <c r="G1078" i="17"/>
  <c r="E1078" i="17"/>
  <c r="C1078" i="17"/>
  <c r="K1077" i="17"/>
  <c r="I1077" i="17"/>
  <c r="G1077" i="17"/>
  <c r="E1077" i="17"/>
  <c r="C1077" i="17"/>
  <c r="K1076" i="17"/>
  <c r="I1076" i="17"/>
  <c r="G1076" i="17"/>
  <c r="E1076" i="17"/>
  <c r="C1076" i="17"/>
  <c r="K1075" i="17"/>
  <c r="I1075" i="17"/>
  <c r="G1075" i="17"/>
  <c r="E1075" i="17"/>
  <c r="C1075" i="17"/>
  <c r="K1074" i="17"/>
  <c r="I1074" i="17"/>
  <c r="G1074" i="17"/>
  <c r="E1074" i="17"/>
  <c r="C1074" i="17"/>
  <c r="K1073" i="17"/>
  <c r="I1073" i="17"/>
  <c r="G1073" i="17"/>
  <c r="E1073" i="17"/>
  <c r="C1073" i="17"/>
  <c r="K1072" i="17"/>
  <c r="I1072" i="17"/>
  <c r="G1072" i="17"/>
  <c r="E1072" i="17"/>
  <c r="C1072" i="17"/>
  <c r="K1071" i="17"/>
  <c r="I1071" i="17"/>
  <c r="G1071" i="17"/>
  <c r="E1071" i="17"/>
  <c r="C1071" i="17"/>
  <c r="K1070" i="17"/>
  <c r="I1070" i="17"/>
  <c r="G1070" i="17"/>
  <c r="E1070" i="17"/>
  <c r="C1070" i="17"/>
  <c r="K1069" i="17"/>
  <c r="I1069" i="17"/>
  <c r="G1069" i="17"/>
  <c r="E1069" i="17"/>
  <c r="C1069" i="17"/>
  <c r="K1068" i="17"/>
  <c r="I1068" i="17"/>
  <c r="G1068" i="17"/>
  <c r="E1068" i="17"/>
  <c r="C1068" i="17"/>
  <c r="K1067" i="17"/>
  <c r="I1067" i="17"/>
  <c r="G1067" i="17"/>
  <c r="E1067" i="17"/>
  <c r="C1067" i="17"/>
  <c r="K1066" i="17"/>
  <c r="I1066" i="17"/>
  <c r="G1066" i="17"/>
  <c r="E1066" i="17"/>
  <c r="C1066" i="17"/>
  <c r="K1065" i="17"/>
  <c r="I1065" i="17"/>
  <c r="G1065" i="17"/>
  <c r="E1065" i="17"/>
  <c r="C1065" i="17"/>
  <c r="K1064" i="17"/>
  <c r="I1064" i="17"/>
  <c r="G1064" i="17"/>
  <c r="E1064" i="17"/>
  <c r="C1064" i="17"/>
  <c r="K1063" i="17"/>
  <c r="I1063" i="17"/>
  <c r="G1063" i="17"/>
  <c r="E1063" i="17"/>
  <c r="C1063" i="17"/>
  <c r="K1062" i="17"/>
  <c r="I1062" i="17"/>
  <c r="G1062" i="17"/>
  <c r="E1062" i="17"/>
  <c r="C1062" i="17"/>
  <c r="K1061" i="17"/>
  <c r="I1061" i="17"/>
  <c r="G1061" i="17"/>
  <c r="E1061" i="17"/>
  <c r="C1061" i="17"/>
  <c r="K1060" i="17"/>
  <c r="I1060" i="17"/>
  <c r="G1060" i="17"/>
  <c r="E1060" i="17"/>
  <c r="C1060" i="17"/>
  <c r="K1059" i="17"/>
  <c r="I1059" i="17"/>
  <c r="G1059" i="17"/>
  <c r="E1059" i="17"/>
  <c r="C1059" i="17"/>
  <c r="K1058" i="17"/>
  <c r="I1058" i="17"/>
  <c r="G1058" i="17"/>
  <c r="E1058" i="17"/>
  <c r="C1058" i="17"/>
  <c r="K1057" i="17"/>
  <c r="I1057" i="17"/>
  <c r="G1057" i="17"/>
  <c r="E1057" i="17"/>
  <c r="C1057" i="17"/>
  <c r="K1056" i="17"/>
  <c r="I1056" i="17"/>
  <c r="G1056" i="17"/>
  <c r="E1056" i="17"/>
  <c r="C1056" i="17"/>
  <c r="K1055" i="17"/>
  <c r="I1055" i="17"/>
  <c r="G1055" i="17"/>
  <c r="E1055" i="17"/>
  <c r="C1055" i="17"/>
  <c r="K1054" i="17"/>
  <c r="I1054" i="17"/>
  <c r="G1054" i="17"/>
  <c r="E1054" i="17"/>
  <c r="C1054" i="17"/>
  <c r="K1053" i="17"/>
  <c r="I1053" i="17"/>
  <c r="G1053" i="17"/>
  <c r="E1053" i="17"/>
  <c r="C1053" i="17"/>
  <c r="K1052" i="17"/>
  <c r="I1052" i="17"/>
  <c r="G1052" i="17"/>
  <c r="E1052" i="17"/>
  <c r="C1052" i="17"/>
  <c r="K1051" i="17"/>
  <c r="I1051" i="17"/>
  <c r="G1051" i="17"/>
  <c r="E1051" i="17"/>
  <c r="C1051" i="17"/>
  <c r="K1050" i="17"/>
  <c r="I1050" i="17"/>
  <c r="G1050" i="17"/>
  <c r="E1050" i="17"/>
  <c r="C1050" i="17"/>
  <c r="K1049" i="17"/>
  <c r="I1049" i="17"/>
  <c r="G1049" i="17"/>
  <c r="E1049" i="17"/>
  <c r="C1049" i="17"/>
  <c r="K1048" i="17"/>
  <c r="I1048" i="17"/>
  <c r="G1048" i="17"/>
  <c r="E1048" i="17"/>
  <c r="C1048" i="17"/>
  <c r="K1047" i="17"/>
  <c r="I1047" i="17"/>
  <c r="G1047" i="17"/>
  <c r="E1047" i="17"/>
  <c r="C1047" i="17"/>
  <c r="K1046" i="17"/>
  <c r="I1046" i="17"/>
  <c r="G1046" i="17"/>
  <c r="E1046" i="17"/>
  <c r="C1046" i="17"/>
  <c r="K1045" i="17"/>
  <c r="I1045" i="17"/>
  <c r="G1045" i="17"/>
  <c r="E1045" i="17"/>
  <c r="C1045" i="17"/>
  <c r="K1044" i="17"/>
  <c r="I1044" i="17"/>
  <c r="G1044" i="17"/>
  <c r="E1044" i="17"/>
  <c r="C1044" i="17"/>
  <c r="K1043" i="17"/>
  <c r="I1043" i="17"/>
  <c r="G1043" i="17"/>
  <c r="E1043" i="17"/>
  <c r="C1043" i="17"/>
  <c r="K1042" i="17"/>
  <c r="I1042" i="17"/>
  <c r="G1042" i="17"/>
  <c r="E1042" i="17"/>
  <c r="C1042" i="17"/>
  <c r="K1041" i="17"/>
  <c r="I1041" i="17"/>
  <c r="G1041" i="17"/>
  <c r="E1041" i="17"/>
  <c r="C1041" i="17"/>
  <c r="K1040" i="17"/>
  <c r="I1040" i="17"/>
  <c r="G1040" i="17"/>
  <c r="E1040" i="17"/>
  <c r="C1040" i="17"/>
  <c r="K1039" i="17"/>
  <c r="I1039" i="17"/>
  <c r="G1039" i="17"/>
  <c r="E1039" i="17"/>
  <c r="C1039" i="17"/>
  <c r="K1038" i="17"/>
  <c r="I1038" i="17"/>
  <c r="G1038" i="17"/>
  <c r="E1038" i="17"/>
  <c r="C1038" i="17"/>
  <c r="K1037" i="17"/>
  <c r="I1037" i="17"/>
  <c r="G1037" i="17"/>
  <c r="E1037" i="17"/>
  <c r="C1037" i="17"/>
  <c r="K1036" i="17"/>
  <c r="I1036" i="17"/>
  <c r="G1036" i="17"/>
  <c r="E1036" i="17"/>
  <c r="C1036" i="17"/>
  <c r="K1035" i="17"/>
  <c r="I1035" i="17"/>
  <c r="G1035" i="17"/>
  <c r="E1035" i="17"/>
  <c r="C1035" i="17"/>
  <c r="K1034" i="17"/>
  <c r="I1034" i="17"/>
  <c r="G1034" i="17"/>
  <c r="E1034" i="17"/>
  <c r="C1034" i="17"/>
  <c r="K1033" i="17"/>
  <c r="I1033" i="17"/>
  <c r="G1033" i="17"/>
  <c r="E1033" i="17"/>
  <c r="C1033" i="17"/>
  <c r="K1032" i="17"/>
  <c r="I1032" i="17"/>
  <c r="G1032" i="17"/>
  <c r="E1032" i="17"/>
  <c r="C1032" i="17"/>
  <c r="K1031" i="17"/>
  <c r="I1031" i="17"/>
  <c r="G1031" i="17"/>
  <c r="E1031" i="17"/>
  <c r="C1031" i="17"/>
  <c r="K1030" i="17"/>
  <c r="I1030" i="17"/>
  <c r="G1030" i="17"/>
  <c r="E1030" i="17"/>
  <c r="C1030" i="17"/>
  <c r="K1029" i="17"/>
  <c r="I1029" i="17"/>
  <c r="G1029" i="17"/>
  <c r="E1029" i="17"/>
  <c r="C1029" i="17"/>
  <c r="K1028" i="17"/>
  <c r="I1028" i="17"/>
  <c r="G1028" i="17"/>
  <c r="E1028" i="17"/>
  <c r="C1028" i="17"/>
  <c r="K1027" i="17"/>
  <c r="I1027" i="17"/>
  <c r="G1027" i="17"/>
  <c r="E1027" i="17"/>
  <c r="C1027" i="17"/>
  <c r="K1026" i="17"/>
  <c r="I1026" i="17"/>
  <c r="G1026" i="17"/>
  <c r="E1026" i="17"/>
  <c r="C1026" i="17"/>
  <c r="K1025" i="17"/>
  <c r="I1025" i="17"/>
  <c r="G1025" i="17"/>
  <c r="E1025" i="17"/>
  <c r="C1025" i="17"/>
  <c r="K1024" i="17"/>
  <c r="I1024" i="17"/>
  <c r="G1024" i="17"/>
  <c r="E1024" i="17"/>
  <c r="C1024" i="17"/>
  <c r="K1023" i="17"/>
  <c r="I1023" i="17"/>
  <c r="G1023" i="17"/>
  <c r="E1023" i="17"/>
  <c r="C1023" i="17"/>
  <c r="K1022" i="17"/>
  <c r="I1022" i="17"/>
  <c r="G1022" i="17"/>
  <c r="E1022" i="17"/>
  <c r="C1022" i="17"/>
  <c r="K1021" i="17"/>
  <c r="I1021" i="17"/>
  <c r="G1021" i="17"/>
  <c r="E1021" i="17"/>
  <c r="C1021" i="17"/>
  <c r="K1020" i="17"/>
  <c r="I1020" i="17"/>
  <c r="G1020" i="17"/>
  <c r="E1020" i="17"/>
  <c r="C1020" i="17"/>
  <c r="K1019" i="17"/>
  <c r="I1019" i="17"/>
  <c r="G1019" i="17"/>
  <c r="E1019" i="17"/>
  <c r="C1019" i="17"/>
  <c r="K1018" i="17"/>
  <c r="I1018" i="17"/>
  <c r="G1018" i="17"/>
  <c r="E1018" i="17"/>
  <c r="C1018" i="17"/>
  <c r="K1017" i="17"/>
  <c r="I1017" i="17"/>
  <c r="G1017" i="17"/>
  <c r="E1017" i="17"/>
  <c r="C1017" i="17"/>
  <c r="K1016" i="17"/>
  <c r="I1016" i="17"/>
  <c r="G1016" i="17"/>
  <c r="E1016" i="17"/>
  <c r="C1016" i="17"/>
  <c r="K1015" i="17"/>
  <c r="I1015" i="17"/>
  <c r="G1015" i="17"/>
  <c r="E1015" i="17"/>
  <c r="C1015" i="17"/>
  <c r="K1014" i="17"/>
  <c r="I1014" i="17"/>
  <c r="G1014" i="17"/>
  <c r="E1014" i="17"/>
  <c r="C1014" i="17"/>
  <c r="K1013" i="17"/>
  <c r="I1013" i="17"/>
  <c r="G1013" i="17"/>
  <c r="E1013" i="17"/>
  <c r="C1013" i="17"/>
  <c r="K1012" i="17"/>
  <c r="I1012" i="17"/>
  <c r="G1012" i="17"/>
  <c r="E1012" i="17"/>
  <c r="C1012" i="17"/>
  <c r="K1011" i="17"/>
  <c r="I1011" i="17"/>
  <c r="G1011" i="17"/>
  <c r="E1011" i="17"/>
  <c r="C1011" i="17"/>
  <c r="K1010" i="17"/>
  <c r="I1010" i="17"/>
  <c r="G1010" i="17"/>
  <c r="E1010" i="17"/>
  <c r="C1010" i="17"/>
  <c r="K1009" i="17"/>
  <c r="I1009" i="17"/>
  <c r="G1009" i="17"/>
  <c r="E1009" i="17"/>
  <c r="C1009" i="17"/>
  <c r="K1008" i="17"/>
  <c r="I1008" i="17"/>
  <c r="G1008" i="17"/>
  <c r="E1008" i="17"/>
  <c r="C1008" i="17"/>
  <c r="K1007" i="17"/>
  <c r="I1007" i="17"/>
  <c r="G1007" i="17"/>
  <c r="E1007" i="17"/>
  <c r="C1007" i="17"/>
  <c r="K1006" i="17"/>
  <c r="I1006" i="17"/>
  <c r="G1006" i="17"/>
  <c r="E1006" i="17"/>
  <c r="C1006" i="17"/>
  <c r="K1005" i="17"/>
  <c r="I1005" i="17"/>
  <c r="G1005" i="17"/>
  <c r="E1005" i="17"/>
  <c r="C1005" i="17"/>
  <c r="K1004" i="17"/>
  <c r="I1004" i="17"/>
  <c r="G1004" i="17"/>
  <c r="E1004" i="17"/>
  <c r="C1004" i="17"/>
  <c r="K1003" i="17"/>
  <c r="I1003" i="17"/>
  <c r="G1003" i="17"/>
  <c r="E1003" i="17"/>
  <c r="C1003" i="17"/>
  <c r="K1002" i="17"/>
  <c r="I1002" i="17"/>
  <c r="G1002" i="17"/>
  <c r="E1002" i="17"/>
  <c r="C1002" i="17"/>
  <c r="K1001" i="17"/>
  <c r="I1001" i="17"/>
  <c r="G1001" i="17"/>
  <c r="E1001" i="17"/>
  <c r="C1001" i="17"/>
  <c r="K1000" i="17"/>
  <c r="I1000" i="17"/>
  <c r="G1000" i="17"/>
  <c r="E1000" i="17"/>
  <c r="C1000" i="17"/>
  <c r="K999" i="17"/>
  <c r="I999" i="17"/>
  <c r="G999" i="17"/>
  <c r="E999" i="17"/>
  <c r="C999" i="17"/>
  <c r="K998" i="17"/>
  <c r="I998" i="17"/>
  <c r="G998" i="17"/>
  <c r="E998" i="17"/>
  <c r="C998" i="17"/>
  <c r="K997" i="17"/>
  <c r="I997" i="17"/>
  <c r="G997" i="17"/>
  <c r="E997" i="17"/>
  <c r="C997" i="17"/>
  <c r="K996" i="17"/>
  <c r="I996" i="17"/>
  <c r="G996" i="17"/>
  <c r="E996" i="17"/>
  <c r="C996" i="17"/>
  <c r="K995" i="17"/>
  <c r="I995" i="17"/>
  <c r="G995" i="17"/>
  <c r="E995" i="17"/>
  <c r="C995" i="17"/>
  <c r="K994" i="17"/>
  <c r="I994" i="17"/>
  <c r="G994" i="17"/>
  <c r="E994" i="17"/>
  <c r="C994" i="17"/>
  <c r="K993" i="17"/>
  <c r="I993" i="17"/>
  <c r="G993" i="17"/>
  <c r="E993" i="17"/>
  <c r="C993" i="17"/>
  <c r="K992" i="17"/>
  <c r="I992" i="17"/>
  <c r="G992" i="17"/>
  <c r="E992" i="17"/>
  <c r="C992" i="17"/>
  <c r="K991" i="17"/>
  <c r="I991" i="17"/>
  <c r="G991" i="17"/>
  <c r="E991" i="17"/>
  <c r="C991" i="17"/>
  <c r="K990" i="17"/>
  <c r="I990" i="17"/>
  <c r="G990" i="17"/>
  <c r="E990" i="17"/>
  <c r="C990" i="17"/>
  <c r="K989" i="17"/>
  <c r="I989" i="17"/>
  <c r="G989" i="17"/>
  <c r="E989" i="17"/>
  <c r="C989" i="17"/>
  <c r="K988" i="17"/>
  <c r="I988" i="17"/>
  <c r="G988" i="17"/>
  <c r="E988" i="17"/>
  <c r="C988" i="17"/>
  <c r="K987" i="17"/>
  <c r="I987" i="17"/>
  <c r="G987" i="17"/>
  <c r="E987" i="17"/>
  <c r="C987" i="17"/>
  <c r="K986" i="17"/>
  <c r="I986" i="17"/>
  <c r="G986" i="17"/>
  <c r="E986" i="17"/>
  <c r="C986" i="17"/>
  <c r="K985" i="17"/>
  <c r="I985" i="17"/>
  <c r="G985" i="17"/>
  <c r="E985" i="17"/>
  <c r="C985" i="17"/>
  <c r="K984" i="17"/>
  <c r="I984" i="17"/>
  <c r="G984" i="17"/>
  <c r="E984" i="17"/>
  <c r="C984" i="17"/>
  <c r="K983" i="17"/>
  <c r="I983" i="17"/>
  <c r="G983" i="17"/>
  <c r="E983" i="17"/>
  <c r="C983" i="17"/>
  <c r="K982" i="17"/>
  <c r="I982" i="17"/>
  <c r="G982" i="17"/>
  <c r="E982" i="17"/>
  <c r="C982" i="17"/>
  <c r="K981" i="17"/>
  <c r="I981" i="17"/>
  <c r="G981" i="17"/>
  <c r="E981" i="17"/>
  <c r="C981" i="17"/>
  <c r="K980" i="17"/>
  <c r="I980" i="17"/>
  <c r="G980" i="17"/>
  <c r="E980" i="17"/>
  <c r="C980" i="17"/>
  <c r="K979" i="17"/>
  <c r="I979" i="17"/>
  <c r="G979" i="17"/>
  <c r="E979" i="17"/>
  <c r="C979" i="17"/>
  <c r="K978" i="17"/>
  <c r="I978" i="17"/>
  <c r="G978" i="17"/>
  <c r="E978" i="17"/>
  <c r="C978" i="17"/>
  <c r="K977" i="17"/>
  <c r="I977" i="17"/>
  <c r="G977" i="17"/>
  <c r="E977" i="17"/>
  <c r="C977" i="17"/>
  <c r="K976" i="17"/>
  <c r="I976" i="17"/>
  <c r="G976" i="17"/>
  <c r="E976" i="17"/>
  <c r="C976" i="17"/>
  <c r="K975" i="17"/>
  <c r="I975" i="17"/>
  <c r="G975" i="17"/>
  <c r="E975" i="17"/>
  <c r="C975" i="17"/>
  <c r="K974" i="17"/>
  <c r="I974" i="17"/>
  <c r="G974" i="17"/>
  <c r="E974" i="17"/>
  <c r="C974" i="17"/>
  <c r="K973" i="17"/>
  <c r="I973" i="17"/>
  <c r="G973" i="17"/>
  <c r="E973" i="17"/>
  <c r="C973" i="17"/>
  <c r="K972" i="17"/>
  <c r="I972" i="17"/>
  <c r="G972" i="17"/>
  <c r="E972" i="17"/>
  <c r="C972" i="17"/>
  <c r="K971" i="17"/>
  <c r="I971" i="17"/>
  <c r="G971" i="17"/>
  <c r="E971" i="17"/>
  <c r="C971" i="17"/>
  <c r="K970" i="17"/>
  <c r="I970" i="17"/>
  <c r="G970" i="17"/>
  <c r="E970" i="17"/>
  <c r="C970" i="17"/>
  <c r="K969" i="17"/>
  <c r="I969" i="17"/>
  <c r="G969" i="17"/>
  <c r="E969" i="17"/>
  <c r="C969" i="17"/>
  <c r="K968" i="17"/>
  <c r="I968" i="17"/>
  <c r="G968" i="17"/>
  <c r="E968" i="17"/>
  <c r="C968" i="17"/>
  <c r="K967" i="17"/>
  <c r="I967" i="17"/>
  <c r="G967" i="17"/>
  <c r="E967" i="17"/>
  <c r="C967" i="17"/>
  <c r="K966" i="17"/>
  <c r="I966" i="17"/>
  <c r="G966" i="17"/>
  <c r="E966" i="17"/>
  <c r="C966" i="17"/>
  <c r="K965" i="17"/>
  <c r="I965" i="17"/>
  <c r="G965" i="17"/>
  <c r="E965" i="17"/>
  <c r="C965" i="17"/>
  <c r="K964" i="17"/>
  <c r="I964" i="17"/>
  <c r="G964" i="17"/>
  <c r="E964" i="17"/>
  <c r="C964" i="17"/>
  <c r="K963" i="17"/>
  <c r="I963" i="17"/>
  <c r="G963" i="17"/>
  <c r="E963" i="17"/>
  <c r="C963" i="17"/>
  <c r="K962" i="17"/>
  <c r="I962" i="17"/>
  <c r="G962" i="17"/>
  <c r="E962" i="17"/>
  <c r="C962" i="17"/>
  <c r="K961" i="17"/>
  <c r="I961" i="17"/>
  <c r="G961" i="17"/>
  <c r="E961" i="17"/>
  <c r="C961" i="17"/>
  <c r="K960" i="17"/>
  <c r="I960" i="17"/>
  <c r="G960" i="17"/>
  <c r="E960" i="17"/>
  <c r="C960" i="17"/>
  <c r="K959" i="17"/>
  <c r="I959" i="17"/>
  <c r="G959" i="17"/>
  <c r="E959" i="17"/>
  <c r="C959" i="17"/>
  <c r="K958" i="17"/>
  <c r="I958" i="17"/>
  <c r="G958" i="17"/>
  <c r="E958" i="17"/>
  <c r="C958" i="17"/>
  <c r="K957" i="17"/>
  <c r="I957" i="17"/>
  <c r="G957" i="17"/>
  <c r="E957" i="17"/>
  <c r="C957" i="17"/>
  <c r="K956" i="17"/>
  <c r="I956" i="17"/>
  <c r="G956" i="17"/>
  <c r="E956" i="17"/>
  <c r="C956" i="17"/>
  <c r="K955" i="17"/>
  <c r="I955" i="17"/>
  <c r="G955" i="17"/>
  <c r="E955" i="17"/>
  <c r="C955" i="17"/>
  <c r="K954" i="17"/>
  <c r="I954" i="17"/>
  <c r="G954" i="17"/>
  <c r="E954" i="17"/>
  <c r="C954" i="17"/>
  <c r="K953" i="17"/>
  <c r="I953" i="17"/>
  <c r="G953" i="17"/>
  <c r="E953" i="17"/>
  <c r="C953" i="17"/>
  <c r="K952" i="17"/>
  <c r="I952" i="17"/>
  <c r="G952" i="17"/>
  <c r="E952" i="17"/>
  <c r="C952" i="17"/>
  <c r="K951" i="17"/>
  <c r="I951" i="17"/>
  <c r="G951" i="17"/>
  <c r="E951" i="17"/>
  <c r="C951" i="17"/>
  <c r="K950" i="17"/>
  <c r="I950" i="17"/>
  <c r="G950" i="17"/>
  <c r="E950" i="17"/>
  <c r="C950" i="17"/>
  <c r="K949" i="17"/>
  <c r="I949" i="17"/>
  <c r="G949" i="17"/>
  <c r="E949" i="17"/>
  <c r="C949" i="17"/>
  <c r="K948" i="17"/>
  <c r="I948" i="17"/>
  <c r="G948" i="17"/>
  <c r="E948" i="17"/>
  <c r="C948" i="17"/>
  <c r="K947" i="17"/>
  <c r="I947" i="17"/>
  <c r="G947" i="17"/>
  <c r="E947" i="17"/>
  <c r="C947" i="17"/>
  <c r="K946" i="17"/>
  <c r="I946" i="17"/>
  <c r="G946" i="17"/>
  <c r="E946" i="17"/>
  <c r="C946" i="17"/>
  <c r="K945" i="17"/>
  <c r="I945" i="17"/>
  <c r="G945" i="17"/>
  <c r="E945" i="17"/>
  <c r="C945" i="17"/>
  <c r="K944" i="17"/>
  <c r="I944" i="17"/>
  <c r="G944" i="17"/>
  <c r="E944" i="17"/>
  <c r="C944" i="17"/>
  <c r="K943" i="17"/>
  <c r="I943" i="17"/>
  <c r="G943" i="17"/>
  <c r="E943" i="17"/>
  <c r="C943" i="17"/>
  <c r="K942" i="17"/>
  <c r="I942" i="17"/>
  <c r="G942" i="17"/>
  <c r="E942" i="17"/>
  <c r="C942" i="17"/>
  <c r="K941" i="17"/>
  <c r="I941" i="17"/>
  <c r="G941" i="17"/>
  <c r="E941" i="17"/>
  <c r="C941" i="17"/>
  <c r="K940" i="17"/>
  <c r="I940" i="17"/>
  <c r="G940" i="17"/>
  <c r="E940" i="17"/>
  <c r="C940" i="17"/>
  <c r="K939" i="17"/>
  <c r="I939" i="17"/>
  <c r="G939" i="17"/>
  <c r="E939" i="17"/>
  <c r="C939" i="17"/>
  <c r="K938" i="17"/>
  <c r="I938" i="17"/>
  <c r="G938" i="17"/>
  <c r="E938" i="17"/>
  <c r="C938" i="17"/>
  <c r="K937" i="17"/>
  <c r="I937" i="17"/>
  <c r="G937" i="17"/>
  <c r="E937" i="17"/>
  <c r="C937" i="17"/>
  <c r="K936" i="17"/>
  <c r="I936" i="17"/>
  <c r="G936" i="17"/>
  <c r="E936" i="17"/>
  <c r="C936" i="17"/>
  <c r="K935" i="17"/>
  <c r="I935" i="17"/>
  <c r="G935" i="17"/>
  <c r="E935" i="17"/>
  <c r="C935" i="17"/>
  <c r="K934" i="17"/>
  <c r="I934" i="17"/>
  <c r="G934" i="17"/>
  <c r="E934" i="17"/>
  <c r="C934" i="17"/>
  <c r="K933" i="17"/>
  <c r="I933" i="17"/>
  <c r="G933" i="17"/>
  <c r="E933" i="17"/>
  <c r="C933" i="17"/>
  <c r="K932" i="17"/>
  <c r="I932" i="17"/>
  <c r="G932" i="17"/>
  <c r="E932" i="17"/>
  <c r="C932" i="17"/>
  <c r="K931" i="17"/>
  <c r="I931" i="17"/>
  <c r="G931" i="17"/>
  <c r="E931" i="17"/>
  <c r="C931" i="17"/>
  <c r="K930" i="17"/>
  <c r="I930" i="17"/>
  <c r="G930" i="17"/>
  <c r="E930" i="17"/>
  <c r="C930" i="17"/>
  <c r="K929" i="17"/>
  <c r="I929" i="17"/>
  <c r="G929" i="17"/>
  <c r="E929" i="17"/>
  <c r="C929" i="17"/>
  <c r="K928" i="17"/>
  <c r="I928" i="17"/>
  <c r="G928" i="17"/>
  <c r="E928" i="17"/>
  <c r="C928" i="17"/>
  <c r="K927" i="17"/>
  <c r="I927" i="17"/>
  <c r="G927" i="17"/>
  <c r="E927" i="17"/>
  <c r="C927" i="17"/>
  <c r="K926" i="17"/>
  <c r="I926" i="17"/>
  <c r="G926" i="17"/>
  <c r="E926" i="17"/>
  <c r="C926" i="17"/>
  <c r="K925" i="17"/>
  <c r="I925" i="17"/>
  <c r="G925" i="17"/>
  <c r="E925" i="17"/>
  <c r="C925" i="17"/>
  <c r="K924" i="17"/>
  <c r="I924" i="17"/>
  <c r="G924" i="17"/>
  <c r="E924" i="17"/>
  <c r="C924" i="17"/>
  <c r="K923" i="17"/>
  <c r="I923" i="17"/>
  <c r="G923" i="17"/>
  <c r="E923" i="17"/>
  <c r="C923" i="17"/>
  <c r="K922" i="17"/>
  <c r="I922" i="17"/>
  <c r="G922" i="17"/>
  <c r="E922" i="17"/>
  <c r="C922" i="17"/>
  <c r="K921" i="17"/>
  <c r="I921" i="17"/>
  <c r="G921" i="17"/>
  <c r="E921" i="17"/>
  <c r="C921" i="17"/>
  <c r="K916" i="17"/>
  <c r="I916" i="17"/>
  <c r="G916" i="17"/>
  <c r="E916" i="17"/>
  <c r="C916" i="17"/>
  <c r="K915" i="17"/>
  <c r="I915" i="17"/>
  <c r="G915" i="17"/>
  <c r="E915" i="17"/>
  <c r="C915" i="17"/>
  <c r="K914" i="17"/>
  <c r="I914" i="17"/>
  <c r="G914" i="17"/>
  <c r="E914" i="17"/>
  <c r="C914" i="17"/>
  <c r="K913" i="17"/>
  <c r="I913" i="17"/>
  <c r="G913" i="17"/>
  <c r="E913" i="17"/>
  <c r="C913" i="17"/>
  <c r="K912" i="17"/>
  <c r="I912" i="17"/>
  <c r="G912" i="17"/>
  <c r="E912" i="17"/>
  <c r="C912" i="17"/>
  <c r="K911" i="17"/>
  <c r="I911" i="17"/>
  <c r="G911" i="17"/>
  <c r="E911" i="17"/>
  <c r="C911" i="17"/>
  <c r="K910" i="17"/>
  <c r="I910" i="17"/>
  <c r="G910" i="17"/>
  <c r="E910" i="17"/>
  <c r="C910" i="17"/>
  <c r="K909" i="17"/>
  <c r="I909" i="17"/>
  <c r="G909" i="17"/>
  <c r="E909" i="17"/>
  <c r="C909" i="17"/>
  <c r="K908" i="17"/>
  <c r="I908" i="17"/>
  <c r="G908" i="17"/>
  <c r="E908" i="17"/>
  <c r="C908" i="17"/>
  <c r="K907" i="17"/>
  <c r="I907" i="17"/>
  <c r="G907" i="17"/>
  <c r="E907" i="17"/>
  <c r="C907" i="17"/>
  <c r="K906" i="17"/>
  <c r="I906" i="17"/>
  <c r="G906" i="17"/>
  <c r="E906" i="17"/>
  <c r="C906" i="17"/>
  <c r="K905" i="17"/>
  <c r="I905" i="17"/>
  <c r="G905" i="17"/>
  <c r="E905" i="17"/>
  <c r="C905" i="17"/>
  <c r="K904" i="17"/>
  <c r="I904" i="17"/>
  <c r="G904" i="17"/>
  <c r="E904" i="17"/>
  <c r="C904" i="17"/>
  <c r="K903" i="17"/>
  <c r="I903" i="17"/>
  <c r="G903" i="17"/>
  <c r="E903" i="17"/>
  <c r="C903" i="17"/>
  <c r="K902" i="17"/>
  <c r="I902" i="17"/>
  <c r="G902" i="17"/>
  <c r="E902" i="17"/>
  <c r="C902" i="17"/>
  <c r="K901" i="17"/>
  <c r="I901" i="17"/>
  <c r="G901" i="17"/>
  <c r="E901" i="17"/>
  <c r="C901" i="17"/>
  <c r="K900" i="17"/>
  <c r="I900" i="17"/>
  <c r="G900" i="17"/>
  <c r="E900" i="17"/>
  <c r="C900" i="17"/>
  <c r="K899" i="17"/>
  <c r="I899" i="17"/>
  <c r="G899" i="17"/>
  <c r="E899" i="17"/>
  <c r="C899" i="17"/>
  <c r="K898" i="17"/>
  <c r="I898" i="17"/>
  <c r="G898" i="17"/>
  <c r="E898" i="17"/>
  <c r="C898" i="17"/>
  <c r="K897" i="17"/>
  <c r="I897" i="17"/>
  <c r="G897" i="17"/>
  <c r="E897" i="17"/>
  <c r="C897" i="17"/>
  <c r="K896" i="17"/>
  <c r="I896" i="17"/>
  <c r="G896" i="17"/>
  <c r="E896" i="17"/>
  <c r="C896" i="17"/>
  <c r="K895" i="17"/>
  <c r="I895" i="17"/>
  <c r="G895" i="17"/>
  <c r="E895" i="17"/>
  <c r="C895" i="17"/>
  <c r="K894" i="17"/>
  <c r="I894" i="17"/>
  <c r="G894" i="17"/>
  <c r="E894" i="17"/>
  <c r="C894" i="17"/>
  <c r="K893" i="17"/>
  <c r="I893" i="17"/>
  <c r="G893" i="17"/>
  <c r="E893" i="17"/>
  <c r="C893" i="17"/>
  <c r="K892" i="17"/>
  <c r="I892" i="17"/>
  <c r="G892" i="17"/>
  <c r="E892" i="17"/>
  <c r="C892" i="17"/>
  <c r="K891" i="17"/>
  <c r="I891" i="17"/>
  <c r="G891" i="17"/>
  <c r="E891" i="17"/>
  <c r="C891" i="17"/>
  <c r="K890" i="17"/>
  <c r="I890" i="17"/>
  <c r="G890" i="17"/>
  <c r="E890" i="17"/>
  <c r="C890" i="17"/>
  <c r="K889" i="17"/>
  <c r="I889" i="17"/>
  <c r="G889" i="17"/>
  <c r="E889" i="17"/>
  <c r="C889" i="17"/>
  <c r="K888" i="17"/>
  <c r="I888" i="17"/>
  <c r="G888" i="17"/>
  <c r="E888" i="17"/>
  <c r="C888" i="17"/>
  <c r="K887" i="17"/>
  <c r="I887" i="17"/>
  <c r="G887" i="17"/>
  <c r="E887" i="17"/>
  <c r="C887" i="17"/>
  <c r="K886" i="17"/>
  <c r="I886" i="17"/>
  <c r="G886" i="17"/>
  <c r="E886" i="17"/>
  <c r="C886" i="17"/>
  <c r="K885" i="17"/>
  <c r="I885" i="17"/>
  <c r="G885" i="17"/>
  <c r="E885" i="17"/>
  <c r="C885" i="17"/>
  <c r="K884" i="17"/>
  <c r="I884" i="17"/>
  <c r="G884" i="17"/>
  <c r="E884" i="17"/>
  <c r="C884" i="17"/>
  <c r="K883" i="17"/>
  <c r="I883" i="17"/>
  <c r="G883" i="17"/>
  <c r="E883" i="17"/>
  <c r="C883" i="17"/>
  <c r="K882" i="17"/>
  <c r="I882" i="17"/>
  <c r="G882" i="17"/>
  <c r="E882" i="17"/>
  <c r="C882" i="17"/>
  <c r="K881" i="17"/>
  <c r="I881" i="17"/>
  <c r="G881" i="17"/>
  <c r="E881" i="17"/>
  <c r="C881" i="17"/>
  <c r="K880" i="17"/>
  <c r="I880" i="17"/>
  <c r="G880" i="17"/>
  <c r="E880" i="17"/>
  <c r="C880" i="17"/>
  <c r="K879" i="17"/>
  <c r="I879" i="17"/>
  <c r="G879" i="17"/>
  <c r="E879" i="17"/>
  <c r="C879" i="17"/>
  <c r="K878" i="17"/>
  <c r="I878" i="17"/>
  <c r="G878" i="17"/>
  <c r="E878" i="17"/>
  <c r="C878" i="17"/>
  <c r="K877" i="17"/>
  <c r="I877" i="17"/>
  <c r="G877" i="17"/>
  <c r="E877" i="17"/>
  <c r="C877" i="17"/>
  <c r="K876" i="17"/>
  <c r="I876" i="17"/>
  <c r="G876" i="17"/>
  <c r="E876" i="17"/>
  <c r="C876" i="17"/>
  <c r="K875" i="17"/>
  <c r="I875" i="17"/>
  <c r="G875" i="17"/>
  <c r="E875" i="17"/>
  <c r="C875" i="17"/>
  <c r="K874" i="17"/>
  <c r="I874" i="17"/>
  <c r="G874" i="17"/>
  <c r="E874" i="17"/>
  <c r="C874" i="17"/>
  <c r="K873" i="17"/>
  <c r="I873" i="17"/>
  <c r="G873" i="17"/>
  <c r="E873" i="17"/>
  <c r="C873" i="17"/>
  <c r="K872" i="17"/>
  <c r="I872" i="17"/>
  <c r="G872" i="17"/>
  <c r="E872" i="17"/>
  <c r="C872" i="17"/>
  <c r="K871" i="17"/>
  <c r="I871" i="17"/>
  <c r="G871" i="17"/>
  <c r="E871" i="17"/>
  <c r="C871" i="17"/>
  <c r="K870" i="17"/>
  <c r="I870" i="17"/>
  <c r="G870" i="17"/>
  <c r="E870" i="17"/>
  <c r="C870" i="17"/>
  <c r="K869" i="17"/>
  <c r="I869" i="17"/>
  <c r="G869" i="17"/>
  <c r="E869" i="17"/>
  <c r="C869" i="17"/>
  <c r="K868" i="17"/>
  <c r="I868" i="17"/>
  <c r="G868" i="17"/>
  <c r="E868" i="17"/>
  <c r="C868" i="17"/>
  <c r="K867" i="17"/>
  <c r="I867" i="17"/>
  <c r="G867" i="17"/>
  <c r="E867" i="17"/>
  <c r="C867" i="17"/>
  <c r="K866" i="17"/>
  <c r="I866" i="17"/>
  <c r="G866" i="17"/>
  <c r="E866" i="17"/>
  <c r="C866" i="17"/>
  <c r="K865" i="17"/>
  <c r="I865" i="17"/>
  <c r="G865" i="17"/>
  <c r="E865" i="17"/>
  <c r="C865" i="17"/>
  <c r="K864" i="17"/>
  <c r="I864" i="17"/>
  <c r="G864" i="17"/>
  <c r="E864" i="17"/>
  <c r="C864" i="17"/>
  <c r="K863" i="17"/>
  <c r="I863" i="17"/>
  <c r="G863" i="17"/>
  <c r="E863" i="17"/>
  <c r="C863" i="17"/>
  <c r="K862" i="17"/>
  <c r="I862" i="17"/>
  <c r="G862" i="17"/>
  <c r="E862" i="17"/>
  <c r="C862" i="17"/>
  <c r="K861" i="17"/>
  <c r="I861" i="17"/>
  <c r="G861" i="17"/>
  <c r="E861" i="17"/>
  <c r="C861" i="17"/>
  <c r="K860" i="17"/>
  <c r="I860" i="17"/>
  <c r="G860" i="17"/>
  <c r="E860" i="17"/>
  <c r="C860" i="17"/>
  <c r="K859" i="17"/>
  <c r="I859" i="17"/>
  <c r="G859" i="17"/>
  <c r="E859" i="17"/>
  <c r="C859" i="17"/>
  <c r="K858" i="17"/>
  <c r="I858" i="17"/>
  <c r="G858" i="17"/>
  <c r="E858" i="17"/>
  <c r="C858" i="17"/>
  <c r="K857" i="17"/>
  <c r="I857" i="17"/>
  <c r="G857" i="17"/>
  <c r="E857" i="17"/>
  <c r="C857" i="17"/>
  <c r="K856" i="17"/>
  <c r="I856" i="17"/>
  <c r="G856" i="17"/>
  <c r="E856" i="17"/>
  <c r="C856" i="17"/>
  <c r="K855" i="17"/>
  <c r="I855" i="17"/>
  <c r="G855" i="17"/>
  <c r="E855" i="17"/>
  <c r="C855" i="17"/>
  <c r="K854" i="17"/>
  <c r="I854" i="17"/>
  <c r="G854" i="17"/>
  <c r="E854" i="17"/>
  <c r="C854" i="17"/>
  <c r="K853" i="17"/>
  <c r="I853" i="17"/>
  <c r="G853" i="17"/>
  <c r="E853" i="17"/>
  <c r="C853" i="17"/>
  <c r="K852" i="17"/>
  <c r="I852" i="17"/>
  <c r="G852" i="17"/>
  <c r="E852" i="17"/>
  <c r="C852" i="17"/>
  <c r="K851" i="17"/>
  <c r="I851" i="17"/>
  <c r="G851" i="17"/>
  <c r="E851" i="17"/>
  <c r="C851" i="17"/>
  <c r="K850" i="17"/>
  <c r="I850" i="17"/>
  <c r="G850" i="17"/>
  <c r="E850" i="17"/>
  <c r="C850" i="17"/>
  <c r="K849" i="17"/>
  <c r="I849" i="17"/>
  <c r="G849" i="17"/>
  <c r="E849" i="17"/>
  <c r="C849" i="17"/>
  <c r="K848" i="17"/>
  <c r="I848" i="17"/>
  <c r="G848" i="17"/>
  <c r="E848" i="17"/>
  <c r="C848" i="17"/>
  <c r="K847" i="17"/>
  <c r="I847" i="17"/>
  <c r="G847" i="17"/>
  <c r="E847" i="17"/>
  <c r="C847" i="17"/>
  <c r="K846" i="17"/>
  <c r="I846" i="17"/>
  <c r="G846" i="17"/>
  <c r="E846" i="17"/>
  <c r="C846" i="17"/>
  <c r="K845" i="17"/>
  <c r="I845" i="17"/>
  <c r="G845" i="17"/>
  <c r="E845" i="17"/>
  <c r="C845" i="17"/>
  <c r="K844" i="17"/>
  <c r="I844" i="17"/>
  <c r="G844" i="17"/>
  <c r="E844" i="17"/>
  <c r="C844" i="17"/>
  <c r="K843" i="17"/>
  <c r="I843" i="17"/>
  <c r="G843" i="17"/>
  <c r="E843" i="17"/>
  <c r="C843" i="17"/>
  <c r="K842" i="17"/>
  <c r="I842" i="17"/>
  <c r="G842" i="17"/>
  <c r="E842" i="17"/>
  <c r="C842" i="17"/>
  <c r="K841" i="17"/>
  <c r="I841" i="17"/>
  <c r="G841" i="17"/>
  <c r="E841" i="17"/>
  <c r="C841" i="17"/>
  <c r="K840" i="17"/>
  <c r="I840" i="17"/>
  <c r="G840" i="17"/>
  <c r="E840" i="17"/>
  <c r="C840" i="17"/>
  <c r="K839" i="17"/>
  <c r="I839" i="17"/>
  <c r="G839" i="17"/>
  <c r="E839" i="17"/>
  <c r="C839" i="17"/>
  <c r="K838" i="17"/>
  <c r="I838" i="17"/>
  <c r="G838" i="17"/>
  <c r="E838" i="17"/>
  <c r="C838" i="17"/>
  <c r="K837" i="17"/>
  <c r="I837" i="17"/>
  <c r="G837" i="17"/>
  <c r="E837" i="17"/>
  <c r="C837" i="17"/>
  <c r="K836" i="17"/>
  <c r="I836" i="17"/>
  <c r="G836" i="17"/>
  <c r="E836" i="17"/>
  <c r="C836" i="17"/>
  <c r="K835" i="17"/>
  <c r="I835" i="17"/>
  <c r="G835" i="17"/>
  <c r="E835" i="17"/>
  <c r="C835" i="17"/>
  <c r="K834" i="17"/>
  <c r="I834" i="17"/>
  <c r="G834" i="17"/>
  <c r="E834" i="17"/>
  <c r="C834" i="17"/>
  <c r="K833" i="17"/>
  <c r="I833" i="17"/>
  <c r="G833" i="17"/>
  <c r="E833" i="17"/>
  <c r="C833" i="17"/>
  <c r="K832" i="17"/>
  <c r="I832" i="17"/>
  <c r="G832" i="17"/>
  <c r="E832" i="17"/>
  <c r="C832" i="17"/>
  <c r="K831" i="17"/>
  <c r="I831" i="17"/>
  <c r="G831" i="17"/>
  <c r="E831" i="17"/>
  <c r="C831" i="17"/>
  <c r="K830" i="17"/>
  <c r="I830" i="17"/>
  <c r="G830" i="17"/>
  <c r="E830" i="17"/>
  <c r="C830" i="17"/>
  <c r="K829" i="17"/>
  <c r="I829" i="17"/>
  <c r="G829" i="17"/>
  <c r="E829" i="17"/>
  <c r="C829" i="17"/>
  <c r="K828" i="17"/>
  <c r="I828" i="17"/>
  <c r="G828" i="17"/>
  <c r="E828" i="17"/>
  <c r="C828" i="17"/>
  <c r="K827" i="17"/>
  <c r="I827" i="17"/>
  <c r="G827" i="17"/>
  <c r="E827" i="17"/>
  <c r="C827" i="17"/>
  <c r="K826" i="17"/>
  <c r="I826" i="17"/>
  <c r="G826" i="17"/>
  <c r="E826" i="17"/>
  <c r="C826" i="17"/>
  <c r="K825" i="17"/>
  <c r="I825" i="17"/>
  <c r="G825" i="17"/>
  <c r="E825" i="17"/>
  <c r="C825" i="17"/>
  <c r="K824" i="17"/>
  <c r="I824" i="17"/>
  <c r="G824" i="17"/>
  <c r="E824" i="17"/>
  <c r="C824" i="17"/>
  <c r="K823" i="17"/>
  <c r="I823" i="17"/>
  <c r="G823" i="17"/>
  <c r="E823" i="17"/>
  <c r="C823" i="17"/>
  <c r="K822" i="17"/>
  <c r="I822" i="17"/>
  <c r="G822" i="17"/>
  <c r="E822" i="17"/>
  <c r="C822" i="17"/>
  <c r="K821" i="17"/>
  <c r="I821" i="17"/>
  <c r="G821" i="17"/>
  <c r="E821" i="17"/>
  <c r="C821" i="17"/>
  <c r="K820" i="17"/>
  <c r="I820" i="17"/>
  <c r="G820" i="17"/>
  <c r="E820" i="17"/>
  <c r="C820" i="17"/>
  <c r="K819" i="17"/>
  <c r="I819" i="17"/>
  <c r="G819" i="17"/>
  <c r="E819" i="17"/>
  <c r="C819" i="17"/>
  <c r="K818" i="17"/>
  <c r="I818" i="17"/>
  <c r="G818" i="17"/>
  <c r="E818" i="17"/>
  <c r="C818" i="17"/>
  <c r="K817" i="17"/>
  <c r="I817" i="17"/>
  <c r="G817" i="17"/>
  <c r="E817" i="17"/>
  <c r="C817" i="17"/>
  <c r="K816" i="17"/>
  <c r="I816" i="17"/>
  <c r="G816" i="17"/>
  <c r="E816" i="17"/>
  <c r="C816" i="17"/>
  <c r="K815" i="17"/>
  <c r="I815" i="17"/>
  <c r="G815" i="17"/>
  <c r="E815" i="17"/>
  <c r="C815" i="17"/>
  <c r="K814" i="17"/>
  <c r="I814" i="17"/>
  <c r="G814" i="17"/>
  <c r="E814" i="17"/>
  <c r="C814" i="17"/>
  <c r="K813" i="17"/>
  <c r="I813" i="17"/>
  <c r="G813" i="17"/>
  <c r="E813" i="17"/>
  <c r="C813" i="17"/>
  <c r="K812" i="17"/>
  <c r="I812" i="17"/>
  <c r="G812" i="17"/>
  <c r="E812" i="17"/>
  <c r="C812" i="17"/>
  <c r="K811" i="17"/>
  <c r="I811" i="17"/>
  <c r="G811" i="17"/>
  <c r="E811" i="17"/>
  <c r="C811" i="17"/>
  <c r="K810" i="17"/>
  <c r="I810" i="17"/>
  <c r="G810" i="17"/>
  <c r="E810" i="17"/>
  <c r="C810" i="17"/>
  <c r="K809" i="17"/>
  <c r="I809" i="17"/>
  <c r="G809" i="17"/>
  <c r="E809" i="17"/>
  <c r="C809" i="17"/>
  <c r="K808" i="17"/>
  <c r="I808" i="17"/>
  <c r="G808" i="17"/>
  <c r="E808" i="17"/>
  <c r="C808" i="17"/>
  <c r="K807" i="17"/>
  <c r="I807" i="17"/>
  <c r="G807" i="17"/>
  <c r="E807" i="17"/>
  <c r="C807" i="17"/>
  <c r="K806" i="17"/>
  <c r="I806" i="17"/>
  <c r="G806" i="17"/>
  <c r="E806" i="17"/>
  <c r="C806" i="17"/>
  <c r="K805" i="17"/>
  <c r="I805" i="17"/>
  <c r="G805" i="17"/>
  <c r="E805" i="17"/>
  <c r="C805" i="17"/>
  <c r="K804" i="17"/>
  <c r="I804" i="17"/>
  <c r="G804" i="17"/>
  <c r="E804" i="17"/>
  <c r="C804" i="17"/>
  <c r="K803" i="17"/>
  <c r="I803" i="17"/>
  <c r="G803" i="17"/>
  <c r="E803" i="17"/>
  <c r="C803" i="17"/>
  <c r="K802" i="17"/>
  <c r="I802" i="17"/>
  <c r="G802" i="17"/>
  <c r="E802" i="17"/>
  <c r="C802" i="17"/>
  <c r="K801" i="17"/>
  <c r="I801" i="17"/>
  <c r="G801" i="17"/>
  <c r="E801" i="17"/>
  <c r="C801" i="17"/>
  <c r="K800" i="17"/>
  <c r="I800" i="17"/>
  <c r="G800" i="17"/>
  <c r="E800" i="17"/>
  <c r="C800" i="17"/>
  <c r="K799" i="17"/>
  <c r="I799" i="17"/>
  <c r="G799" i="17"/>
  <c r="E799" i="17"/>
  <c r="C799" i="17"/>
  <c r="K798" i="17"/>
  <c r="I798" i="17"/>
  <c r="G798" i="17"/>
  <c r="E798" i="17"/>
  <c r="C798" i="17"/>
  <c r="K797" i="17"/>
  <c r="I797" i="17"/>
  <c r="G797" i="17"/>
  <c r="E797" i="17"/>
  <c r="C797" i="17"/>
  <c r="K796" i="17"/>
  <c r="I796" i="17"/>
  <c r="G796" i="17"/>
  <c r="E796" i="17"/>
  <c r="C796" i="17"/>
  <c r="K795" i="17"/>
  <c r="I795" i="17"/>
  <c r="G795" i="17"/>
  <c r="E795" i="17"/>
  <c r="C795" i="17"/>
  <c r="K794" i="17"/>
  <c r="I794" i="17"/>
  <c r="G794" i="17"/>
  <c r="E794" i="17"/>
  <c r="C794" i="17"/>
  <c r="K793" i="17"/>
  <c r="I793" i="17"/>
  <c r="G793" i="17"/>
  <c r="E793" i="17"/>
  <c r="C793" i="17"/>
  <c r="K792" i="17"/>
  <c r="I792" i="17"/>
  <c r="G792" i="17"/>
  <c r="E792" i="17"/>
  <c r="C792" i="17"/>
  <c r="K791" i="17"/>
  <c r="I791" i="17"/>
  <c r="G791" i="17"/>
  <c r="E791" i="17"/>
  <c r="C791" i="17"/>
  <c r="K790" i="17"/>
  <c r="I790" i="17"/>
  <c r="G790" i="17"/>
  <c r="E790" i="17"/>
  <c r="C790" i="17"/>
  <c r="K789" i="17"/>
  <c r="I789" i="17"/>
  <c r="G789" i="17"/>
  <c r="E789" i="17"/>
  <c r="C789" i="17"/>
  <c r="K788" i="17"/>
  <c r="I788" i="17"/>
  <c r="G788" i="17"/>
  <c r="E788" i="17"/>
  <c r="C788" i="17"/>
  <c r="K787" i="17"/>
  <c r="I787" i="17"/>
  <c r="G787" i="17"/>
  <c r="E787" i="17"/>
  <c r="C787" i="17"/>
  <c r="K786" i="17"/>
  <c r="I786" i="17"/>
  <c r="G786" i="17"/>
  <c r="E786" i="17"/>
  <c r="C786" i="17"/>
  <c r="K785" i="17"/>
  <c r="I785" i="17"/>
  <c r="G785" i="17"/>
  <c r="E785" i="17"/>
  <c r="C785" i="17"/>
  <c r="K784" i="17"/>
  <c r="I784" i="17"/>
  <c r="G784" i="17"/>
  <c r="E784" i="17"/>
  <c r="C784" i="17"/>
  <c r="K783" i="17"/>
  <c r="I783" i="17"/>
  <c r="G783" i="17"/>
  <c r="E783" i="17"/>
  <c r="C783" i="17"/>
  <c r="K782" i="17"/>
  <c r="I782" i="17"/>
  <c r="G782" i="17"/>
  <c r="E782" i="17"/>
  <c r="C782" i="17"/>
  <c r="K781" i="17"/>
  <c r="I781" i="17"/>
  <c r="G781" i="17"/>
  <c r="E781" i="17"/>
  <c r="C781" i="17"/>
  <c r="K780" i="17"/>
  <c r="I780" i="17"/>
  <c r="G780" i="17"/>
  <c r="E780" i="17"/>
  <c r="C780" i="17"/>
  <c r="K779" i="17"/>
  <c r="I779" i="17"/>
  <c r="G779" i="17"/>
  <c r="E779" i="17"/>
  <c r="C779" i="17"/>
  <c r="K778" i="17"/>
  <c r="I778" i="17"/>
  <c r="G778" i="17"/>
  <c r="E778" i="17"/>
  <c r="C778" i="17"/>
  <c r="K777" i="17"/>
  <c r="I777" i="17"/>
  <c r="G777" i="17"/>
  <c r="E777" i="17"/>
  <c r="C777" i="17"/>
  <c r="K776" i="17"/>
  <c r="I776" i="17"/>
  <c r="G776" i="17"/>
  <c r="E776" i="17"/>
  <c r="C776" i="17"/>
  <c r="K775" i="17"/>
  <c r="I775" i="17"/>
  <c r="G775" i="17"/>
  <c r="E775" i="17"/>
  <c r="C775" i="17"/>
  <c r="K774" i="17"/>
  <c r="I774" i="17"/>
  <c r="G774" i="17"/>
  <c r="E774" i="17"/>
  <c r="C774" i="17"/>
  <c r="K773" i="17"/>
  <c r="I773" i="17"/>
  <c r="G773" i="17"/>
  <c r="E773" i="17"/>
  <c r="C773" i="17"/>
  <c r="K772" i="17"/>
  <c r="I772" i="17"/>
  <c r="G772" i="17"/>
  <c r="E772" i="17"/>
  <c r="C772" i="17"/>
  <c r="K771" i="17"/>
  <c r="I771" i="17"/>
  <c r="G771" i="17"/>
  <c r="E771" i="17"/>
  <c r="C771" i="17"/>
  <c r="K770" i="17"/>
  <c r="I770" i="17"/>
  <c r="G770" i="17"/>
  <c r="E770" i="17"/>
  <c r="C770" i="17"/>
  <c r="K769" i="17"/>
  <c r="I769" i="17"/>
  <c r="G769" i="17"/>
  <c r="E769" i="17"/>
  <c r="C769" i="17"/>
  <c r="K768" i="17"/>
  <c r="I768" i="17"/>
  <c r="G768" i="17"/>
  <c r="E768" i="17"/>
  <c r="C768" i="17"/>
  <c r="K767" i="17"/>
  <c r="I767" i="17"/>
  <c r="G767" i="17"/>
  <c r="E767" i="17"/>
  <c r="C767" i="17"/>
  <c r="K766" i="17"/>
  <c r="I766" i="17"/>
  <c r="G766" i="17"/>
  <c r="E766" i="17"/>
  <c r="C766" i="17"/>
  <c r="K765" i="17"/>
  <c r="I765" i="17"/>
  <c r="G765" i="17"/>
  <c r="E765" i="17"/>
  <c r="C765" i="17"/>
  <c r="K764" i="17"/>
  <c r="I764" i="17"/>
  <c r="G764" i="17"/>
  <c r="E764" i="17"/>
  <c r="C764" i="17"/>
  <c r="K763" i="17"/>
  <c r="I763" i="17"/>
  <c r="G763" i="17"/>
  <c r="E763" i="17"/>
  <c r="C763" i="17"/>
  <c r="K762" i="17"/>
  <c r="I762" i="17"/>
  <c r="G762" i="17"/>
  <c r="E762" i="17"/>
  <c r="C762" i="17"/>
  <c r="K761" i="17"/>
  <c r="I761" i="17"/>
  <c r="G761" i="17"/>
  <c r="E761" i="17"/>
  <c r="C761" i="17"/>
  <c r="K760" i="17"/>
  <c r="I760" i="17"/>
  <c r="G760" i="17"/>
  <c r="E760" i="17"/>
  <c r="C760" i="17"/>
  <c r="K759" i="17"/>
  <c r="I759" i="17"/>
  <c r="G759" i="17"/>
  <c r="E759" i="17"/>
  <c r="C759" i="17"/>
  <c r="K758" i="17"/>
  <c r="I758" i="17"/>
  <c r="G758" i="17"/>
  <c r="E758" i="17"/>
  <c r="C758" i="17"/>
  <c r="K757" i="17"/>
  <c r="I757" i="17"/>
  <c r="G757" i="17"/>
  <c r="E757" i="17"/>
  <c r="C757" i="17"/>
  <c r="K756" i="17"/>
  <c r="I756" i="17"/>
  <c r="G756" i="17"/>
  <c r="E756" i="17"/>
  <c r="C756" i="17"/>
  <c r="K755" i="17"/>
  <c r="I755" i="17"/>
  <c r="G755" i="17"/>
  <c r="E755" i="17"/>
  <c r="C755" i="17"/>
  <c r="K754" i="17"/>
  <c r="I754" i="17"/>
  <c r="G754" i="17"/>
  <c r="E754" i="17"/>
  <c r="C754" i="17"/>
  <c r="K753" i="17"/>
  <c r="I753" i="17"/>
  <c r="G753" i="17"/>
  <c r="E753" i="17"/>
  <c r="C753" i="17"/>
  <c r="K752" i="17"/>
  <c r="I752" i="17"/>
  <c r="G752" i="17"/>
  <c r="E752" i="17"/>
  <c r="C752" i="17"/>
  <c r="K751" i="17"/>
  <c r="I751" i="17"/>
  <c r="G751" i="17"/>
  <c r="E751" i="17"/>
  <c r="C751" i="17"/>
  <c r="K750" i="17"/>
  <c r="I750" i="17"/>
  <c r="G750" i="17"/>
  <c r="E750" i="17"/>
  <c r="C750" i="17"/>
  <c r="K749" i="17"/>
  <c r="I749" i="17"/>
  <c r="G749" i="17"/>
  <c r="E749" i="17"/>
  <c r="C749" i="17"/>
  <c r="K748" i="17"/>
  <c r="I748" i="17"/>
  <c r="G748" i="17"/>
  <c r="E748" i="17"/>
  <c r="C748" i="17"/>
  <c r="K747" i="17"/>
  <c r="I747" i="17"/>
  <c r="G747" i="17"/>
  <c r="E747" i="17"/>
  <c r="C747" i="17"/>
  <c r="K746" i="17"/>
  <c r="I746" i="17"/>
  <c r="G746" i="17"/>
  <c r="E746" i="17"/>
  <c r="C746" i="17"/>
  <c r="K745" i="17"/>
  <c r="I745" i="17"/>
  <c r="G745" i="17"/>
  <c r="E745" i="17"/>
  <c r="C745" i="17"/>
  <c r="K744" i="17"/>
  <c r="I744" i="17"/>
  <c r="G744" i="17"/>
  <c r="E744" i="17"/>
  <c r="C744" i="17"/>
  <c r="K743" i="17"/>
  <c r="I743" i="17"/>
  <c r="G743" i="17"/>
  <c r="E743" i="17"/>
  <c r="C743" i="17"/>
  <c r="K742" i="17"/>
  <c r="I742" i="17"/>
  <c r="G742" i="17"/>
  <c r="E742" i="17"/>
  <c r="C742" i="17"/>
  <c r="K741" i="17"/>
  <c r="I741" i="17"/>
  <c r="G741" i="17"/>
  <c r="E741" i="17"/>
  <c r="C741" i="17"/>
  <c r="K740" i="17"/>
  <c r="I740" i="17"/>
  <c r="G740" i="17"/>
  <c r="E740" i="17"/>
  <c r="C740" i="17"/>
  <c r="K739" i="17"/>
  <c r="I739" i="17"/>
  <c r="G739" i="17"/>
  <c r="E739" i="17"/>
  <c r="C739" i="17"/>
  <c r="K738" i="17"/>
  <c r="I738" i="17"/>
  <c r="G738" i="17"/>
  <c r="E738" i="17"/>
  <c r="C738" i="17"/>
  <c r="K733" i="17"/>
  <c r="I733" i="17"/>
  <c r="G733" i="17"/>
  <c r="E733" i="17"/>
  <c r="C733" i="17"/>
  <c r="K732" i="17"/>
  <c r="I732" i="17"/>
  <c r="G732" i="17"/>
  <c r="E732" i="17"/>
  <c r="C732" i="17"/>
  <c r="K731" i="17"/>
  <c r="I731" i="17"/>
  <c r="G731" i="17"/>
  <c r="E731" i="17"/>
  <c r="C731" i="17"/>
  <c r="K730" i="17"/>
  <c r="I730" i="17"/>
  <c r="G730" i="17"/>
  <c r="E730" i="17"/>
  <c r="C730" i="17"/>
  <c r="K729" i="17"/>
  <c r="I729" i="17"/>
  <c r="G729" i="17"/>
  <c r="E729" i="17"/>
  <c r="C729" i="17"/>
  <c r="K728" i="17"/>
  <c r="I728" i="17"/>
  <c r="G728" i="17"/>
  <c r="E728" i="17"/>
  <c r="C728" i="17"/>
  <c r="K727" i="17"/>
  <c r="I727" i="17"/>
  <c r="G727" i="17"/>
  <c r="E727" i="17"/>
  <c r="C727" i="17"/>
  <c r="K726" i="17"/>
  <c r="I726" i="17"/>
  <c r="G726" i="17"/>
  <c r="E726" i="17"/>
  <c r="C726" i="17"/>
  <c r="K725" i="17"/>
  <c r="I725" i="17"/>
  <c r="G725" i="17"/>
  <c r="E725" i="17"/>
  <c r="C725" i="17"/>
  <c r="K724" i="17"/>
  <c r="I724" i="17"/>
  <c r="G724" i="17"/>
  <c r="E724" i="17"/>
  <c r="C724" i="17"/>
  <c r="K723" i="17"/>
  <c r="I723" i="17"/>
  <c r="G723" i="17"/>
  <c r="E723" i="17"/>
  <c r="C723" i="17"/>
  <c r="K722" i="17"/>
  <c r="I722" i="17"/>
  <c r="G722" i="17"/>
  <c r="E722" i="17"/>
  <c r="C722" i="17"/>
  <c r="K721" i="17"/>
  <c r="I721" i="17"/>
  <c r="G721" i="17"/>
  <c r="E721" i="17"/>
  <c r="C721" i="17"/>
  <c r="K720" i="17"/>
  <c r="I720" i="17"/>
  <c r="G720" i="17"/>
  <c r="E720" i="17"/>
  <c r="C720" i="17"/>
  <c r="K719" i="17"/>
  <c r="I719" i="17"/>
  <c r="G719" i="17"/>
  <c r="E719" i="17"/>
  <c r="C719" i="17"/>
  <c r="K718" i="17"/>
  <c r="I718" i="17"/>
  <c r="G718" i="17"/>
  <c r="E718" i="17"/>
  <c r="C718" i="17"/>
  <c r="K717" i="17"/>
  <c r="I717" i="17"/>
  <c r="G717" i="17"/>
  <c r="E717" i="17"/>
  <c r="C717" i="17"/>
  <c r="K716" i="17"/>
  <c r="I716" i="17"/>
  <c r="G716" i="17"/>
  <c r="E716" i="17"/>
  <c r="C716" i="17"/>
  <c r="K715" i="17"/>
  <c r="I715" i="17"/>
  <c r="G715" i="17"/>
  <c r="E715" i="17"/>
  <c r="C715" i="17"/>
  <c r="K714" i="17"/>
  <c r="I714" i="17"/>
  <c r="G714" i="17"/>
  <c r="E714" i="17"/>
  <c r="C714" i="17"/>
  <c r="K713" i="17"/>
  <c r="I713" i="17"/>
  <c r="G713" i="17"/>
  <c r="E713" i="17"/>
  <c r="C713" i="17"/>
  <c r="K712" i="17"/>
  <c r="I712" i="17"/>
  <c r="G712" i="17"/>
  <c r="E712" i="17"/>
  <c r="C712" i="17"/>
  <c r="K711" i="17"/>
  <c r="I711" i="17"/>
  <c r="G711" i="17"/>
  <c r="E711" i="17"/>
  <c r="C711" i="17"/>
  <c r="K710" i="17"/>
  <c r="I710" i="17"/>
  <c r="G710" i="17"/>
  <c r="E710" i="17"/>
  <c r="C710" i="17"/>
  <c r="K709" i="17"/>
  <c r="I709" i="17"/>
  <c r="G709" i="17"/>
  <c r="E709" i="17"/>
  <c r="C709" i="17"/>
  <c r="K708" i="17"/>
  <c r="I708" i="17"/>
  <c r="G708" i="17"/>
  <c r="E708" i="17"/>
  <c r="C708" i="17"/>
  <c r="K707" i="17"/>
  <c r="I707" i="17"/>
  <c r="G707" i="17"/>
  <c r="E707" i="17"/>
  <c r="C707" i="17"/>
  <c r="K706" i="17"/>
  <c r="I706" i="17"/>
  <c r="G706" i="17"/>
  <c r="E706" i="17"/>
  <c r="C706" i="17"/>
  <c r="K705" i="17"/>
  <c r="I705" i="17"/>
  <c r="G705" i="17"/>
  <c r="E705" i="17"/>
  <c r="C705" i="17"/>
  <c r="K704" i="17"/>
  <c r="I704" i="17"/>
  <c r="G704" i="17"/>
  <c r="E704" i="17"/>
  <c r="C704" i="17"/>
  <c r="K703" i="17"/>
  <c r="I703" i="17"/>
  <c r="G703" i="17"/>
  <c r="E703" i="17"/>
  <c r="C703" i="17"/>
  <c r="K702" i="17"/>
  <c r="I702" i="17"/>
  <c r="G702" i="17"/>
  <c r="E702" i="17"/>
  <c r="C702" i="17"/>
  <c r="K701" i="17"/>
  <c r="I701" i="17"/>
  <c r="G701" i="17"/>
  <c r="E701" i="17"/>
  <c r="C701" i="17"/>
  <c r="K700" i="17"/>
  <c r="I700" i="17"/>
  <c r="G700" i="17"/>
  <c r="E700" i="17"/>
  <c r="C700" i="17"/>
  <c r="K699" i="17"/>
  <c r="I699" i="17"/>
  <c r="G699" i="17"/>
  <c r="E699" i="17"/>
  <c r="C699" i="17"/>
  <c r="K698" i="17"/>
  <c r="I698" i="17"/>
  <c r="G698" i="17"/>
  <c r="E698" i="17"/>
  <c r="C698" i="17"/>
  <c r="K697" i="17"/>
  <c r="I697" i="17"/>
  <c r="G697" i="17"/>
  <c r="E697" i="17"/>
  <c r="C697" i="17"/>
  <c r="K696" i="17"/>
  <c r="I696" i="17"/>
  <c r="G696" i="17"/>
  <c r="E696" i="17"/>
  <c r="C696" i="17"/>
  <c r="K695" i="17"/>
  <c r="I695" i="17"/>
  <c r="G695" i="17"/>
  <c r="E695" i="17"/>
  <c r="C695" i="17"/>
  <c r="K694" i="17"/>
  <c r="I694" i="17"/>
  <c r="G694" i="17"/>
  <c r="E694" i="17"/>
  <c r="C694" i="17"/>
  <c r="K693" i="17"/>
  <c r="I693" i="17"/>
  <c r="G693" i="17"/>
  <c r="E693" i="17"/>
  <c r="C693" i="17"/>
  <c r="K692" i="17"/>
  <c r="I692" i="17"/>
  <c r="G692" i="17"/>
  <c r="E692" i="17"/>
  <c r="C692" i="17"/>
  <c r="K691" i="17"/>
  <c r="I691" i="17"/>
  <c r="G691" i="17"/>
  <c r="E691" i="17"/>
  <c r="C691" i="17"/>
  <c r="K690" i="17"/>
  <c r="I690" i="17"/>
  <c r="G690" i="17"/>
  <c r="E690" i="17"/>
  <c r="C690" i="17"/>
  <c r="K689" i="17"/>
  <c r="I689" i="17"/>
  <c r="G689" i="17"/>
  <c r="E689" i="17"/>
  <c r="C689" i="17"/>
  <c r="K688" i="17"/>
  <c r="I688" i="17"/>
  <c r="G688" i="17"/>
  <c r="E688" i="17"/>
  <c r="C688" i="17"/>
  <c r="K687" i="17"/>
  <c r="I687" i="17"/>
  <c r="G687" i="17"/>
  <c r="E687" i="17"/>
  <c r="C687" i="17"/>
  <c r="K686" i="17"/>
  <c r="I686" i="17"/>
  <c r="G686" i="17"/>
  <c r="E686" i="17"/>
  <c r="C686" i="17"/>
  <c r="K685" i="17"/>
  <c r="I685" i="17"/>
  <c r="G685" i="17"/>
  <c r="E685" i="17"/>
  <c r="C685" i="17"/>
  <c r="K684" i="17"/>
  <c r="I684" i="17"/>
  <c r="G684" i="17"/>
  <c r="E684" i="17"/>
  <c r="C684" i="17"/>
  <c r="K683" i="17"/>
  <c r="I683" i="17"/>
  <c r="G683" i="17"/>
  <c r="E683" i="17"/>
  <c r="C683" i="17"/>
  <c r="K682" i="17"/>
  <c r="I682" i="17"/>
  <c r="G682" i="17"/>
  <c r="E682" i="17"/>
  <c r="C682" i="17"/>
  <c r="K681" i="17"/>
  <c r="I681" i="17"/>
  <c r="G681" i="17"/>
  <c r="E681" i="17"/>
  <c r="C681" i="17"/>
  <c r="K680" i="17"/>
  <c r="I680" i="17"/>
  <c r="G680" i="17"/>
  <c r="E680" i="17"/>
  <c r="C680" i="17"/>
  <c r="K679" i="17"/>
  <c r="I679" i="17"/>
  <c r="G679" i="17"/>
  <c r="E679" i="17"/>
  <c r="C679" i="17"/>
  <c r="K678" i="17"/>
  <c r="I678" i="17"/>
  <c r="G678" i="17"/>
  <c r="E678" i="17"/>
  <c r="C678" i="17"/>
  <c r="K677" i="17"/>
  <c r="I677" i="17"/>
  <c r="G677" i="17"/>
  <c r="E677" i="17"/>
  <c r="C677" i="17"/>
  <c r="K676" i="17"/>
  <c r="I676" i="17"/>
  <c r="G676" i="17"/>
  <c r="E676" i="17"/>
  <c r="C676" i="17"/>
  <c r="K675" i="17"/>
  <c r="I675" i="17"/>
  <c r="G675" i="17"/>
  <c r="E675" i="17"/>
  <c r="C675" i="17"/>
  <c r="K674" i="17"/>
  <c r="I674" i="17"/>
  <c r="G674" i="17"/>
  <c r="E674" i="17"/>
  <c r="C674" i="17"/>
  <c r="K673" i="17"/>
  <c r="I673" i="17"/>
  <c r="G673" i="17"/>
  <c r="E673" i="17"/>
  <c r="C673" i="17"/>
  <c r="K672" i="17"/>
  <c r="I672" i="17"/>
  <c r="G672" i="17"/>
  <c r="E672" i="17"/>
  <c r="C672" i="17"/>
  <c r="K671" i="17"/>
  <c r="I671" i="17"/>
  <c r="G671" i="17"/>
  <c r="E671" i="17"/>
  <c r="C671" i="17"/>
  <c r="K670" i="17"/>
  <c r="I670" i="17"/>
  <c r="G670" i="17"/>
  <c r="E670" i="17"/>
  <c r="C670" i="17"/>
  <c r="K669" i="17"/>
  <c r="I669" i="17"/>
  <c r="G669" i="17"/>
  <c r="E669" i="17"/>
  <c r="C669" i="17"/>
  <c r="K668" i="17"/>
  <c r="I668" i="17"/>
  <c r="G668" i="17"/>
  <c r="E668" i="17"/>
  <c r="C668" i="17"/>
  <c r="K667" i="17"/>
  <c r="I667" i="17"/>
  <c r="G667" i="17"/>
  <c r="E667" i="17"/>
  <c r="C667" i="17"/>
  <c r="K666" i="17"/>
  <c r="I666" i="17"/>
  <c r="G666" i="17"/>
  <c r="E666" i="17"/>
  <c r="C666" i="17"/>
  <c r="K665" i="17"/>
  <c r="I665" i="17"/>
  <c r="G665" i="17"/>
  <c r="E665" i="17"/>
  <c r="C665" i="17"/>
  <c r="K664" i="17"/>
  <c r="I664" i="17"/>
  <c r="G664" i="17"/>
  <c r="E664" i="17"/>
  <c r="C664" i="17"/>
  <c r="K663" i="17"/>
  <c r="I663" i="17"/>
  <c r="G663" i="17"/>
  <c r="E663" i="17"/>
  <c r="C663" i="17"/>
  <c r="K662" i="17"/>
  <c r="I662" i="17"/>
  <c r="G662" i="17"/>
  <c r="E662" i="17"/>
  <c r="C662" i="17"/>
  <c r="K661" i="17"/>
  <c r="I661" i="17"/>
  <c r="G661" i="17"/>
  <c r="E661" i="17"/>
  <c r="C661" i="17"/>
  <c r="K660" i="17"/>
  <c r="I660" i="17"/>
  <c r="G660" i="17"/>
  <c r="E660" i="17"/>
  <c r="C660" i="17"/>
  <c r="K659" i="17"/>
  <c r="I659" i="17"/>
  <c r="G659" i="17"/>
  <c r="E659" i="17"/>
  <c r="C659" i="17"/>
  <c r="K658" i="17"/>
  <c r="I658" i="17"/>
  <c r="G658" i="17"/>
  <c r="E658" i="17"/>
  <c r="C658" i="17"/>
  <c r="K657" i="17"/>
  <c r="I657" i="17"/>
  <c r="G657" i="17"/>
  <c r="E657" i="17"/>
  <c r="C657" i="17"/>
  <c r="K656" i="17"/>
  <c r="I656" i="17"/>
  <c r="G656" i="17"/>
  <c r="E656" i="17"/>
  <c r="C656" i="17"/>
  <c r="K655" i="17"/>
  <c r="I655" i="17"/>
  <c r="G655" i="17"/>
  <c r="E655" i="17"/>
  <c r="C655" i="17"/>
  <c r="K654" i="17"/>
  <c r="I654" i="17"/>
  <c r="G654" i="17"/>
  <c r="E654" i="17"/>
  <c r="C654" i="17"/>
  <c r="K653" i="17"/>
  <c r="I653" i="17"/>
  <c r="G653" i="17"/>
  <c r="E653" i="17"/>
  <c r="C653" i="17"/>
  <c r="K652" i="17"/>
  <c r="I652" i="17"/>
  <c r="G652" i="17"/>
  <c r="E652" i="17"/>
  <c r="C652" i="17"/>
  <c r="K651" i="17"/>
  <c r="I651" i="17"/>
  <c r="G651" i="17"/>
  <c r="E651" i="17"/>
  <c r="C651" i="17"/>
  <c r="K650" i="17"/>
  <c r="I650" i="17"/>
  <c r="G650" i="17"/>
  <c r="E650" i="17"/>
  <c r="C650" i="17"/>
  <c r="K649" i="17"/>
  <c r="I649" i="17"/>
  <c r="G649" i="17"/>
  <c r="E649" i="17"/>
  <c r="C649" i="17"/>
  <c r="K648" i="17"/>
  <c r="I648" i="17"/>
  <c r="G648" i="17"/>
  <c r="E648" i="17"/>
  <c r="C648" i="17"/>
  <c r="K647" i="17"/>
  <c r="I647" i="17"/>
  <c r="G647" i="17"/>
  <c r="E647" i="17"/>
  <c r="C647" i="17"/>
  <c r="K646" i="17"/>
  <c r="I646" i="17"/>
  <c r="G646" i="17"/>
  <c r="E646" i="17"/>
  <c r="C646" i="17"/>
  <c r="K645" i="17"/>
  <c r="I645" i="17"/>
  <c r="G645" i="17"/>
  <c r="E645" i="17"/>
  <c r="C645" i="17"/>
  <c r="K644" i="17"/>
  <c r="I644" i="17"/>
  <c r="G644" i="17"/>
  <c r="E644" i="17"/>
  <c r="C644" i="17"/>
  <c r="K643" i="17"/>
  <c r="I643" i="17"/>
  <c r="G643" i="17"/>
  <c r="E643" i="17"/>
  <c r="C643" i="17"/>
  <c r="K642" i="17"/>
  <c r="I642" i="17"/>
  <c r="G642" i="17"/>
  <c r="E642" i="17"/>
  <c r="C642" i="17"/>
  <c r="K641" i="17"/>
  <c r="I641" i="17"/>
  <c r="G641" i="17"/>
  <c r="E641" i="17"/>
  <c r="C641" i="17"/>
  <c r="K640" i="17"/>
  <c r="I640" i="17"/>
  <c r="G640" i="17"/>
  <c r="E640" i="17"/>
  <c r="C640" i="17"/>
  <c r="K639" i="17"/>
  <c r="I639" i="17"/>
  <c r="G639" i="17"/>
  <c r="E639" i="17"/>
  <c r="C639" i="17"/>
  <c r="K638" i="17"/>
  <c r="I638" i="17"/>
  <c r="G638" i="17"/>
  <c r="E638" i="17"/>
  <c r="C638" i="17"/>
  <c r="K637" i="17"/>
  <c r="I637" i="17"/>
  <c r="G637" i="17"/>
  <c r="E637" i="17"/>
  <c r="C637" i="17"/>
  <c r="K636" i="17"/>
  <c r="I636" i="17"/>
  <c r="G636" i="17"/>
  <c r="E636" i="17"/>
  <c r="C636" i="17"/>
  <c r="K635" i="17"/>
  <c r="I635" i="17"/>
  <c r="G635" i="17"/>
  <c r="E635" i="17"/>
  <c r="C635" i="17"/>
  <c r="K634" i="17"/>
  <c r="I634" i="17"/>
  <c r="G634" i="17"/>
  <c r="E634" i="17"/>
  <c r="C634" i="17"/>
  <c r="K633" i="17"/>
  <c r="I633" i="17"/>
  <c r="G633" i="17"/>
  <c r="E633" i="17"/>
  <c r="C633" i="17"/>
  <c r="K632" i="17"/>
  <c r="I632" i="17"/>
  <c r="G632" i="17"/>
  <c r="E632" i="17"/>
  <c r="C632" i="17"/>
  <c r="K631" i="17"/>
  <c r="I631" i="17"/>
  <c r="G631" i="17"/>
  <c r="E631" i="17"/>
  <c r="C631" i="17"/>
  <c r="K630" i="17"/>
  <c r="I630" i="17"/>
  <c r="G630" i="17"/>
  <c r="E630" i="17"/>
  <c r="C630" i="17"/>
  <c r="K629" i="17"/>
  <c r="I629" i="17"/>
  <c r="G629" i="17"/>
  <c r="E629" i="17"/>
  <c r="C629" i="17"/>
  <c r="K628" i="17"/>
  <c r="I628" i="17"/>
  <c r="G628" i="17"/>
  <c r="E628" i="17"/>
  <c r="C628" i="17"/>
  <c r="K627" i="17"/>
  <c r="I627" i="17"/>
  <c r="G627" i="17"/>
  <c r="E627" i="17"/>
  <c r="C627" i="17"/>
  <c r="K626" i="17"/>
  <c r="I626" i="17"/>
  <c r="G626" i="17"/>
  <c r="E626" i="17"/>
  <c r="C626" i="17"/>
  <c r="K625" i="17"/>
  <c r="I625" i="17"/>
  <c r="G625" i="17"/>
  <c r="E625" i="17"/>
  <c r="C625" i="17"/>
  <c r="K624" i="17"/>
  <c r="I624" i="17"/>
  <c r="G624" i="17"/>
  <c r="E624" i="17"/>
  <c r="C624" i="17"/>
  <c r="K623" i="17"/>
  <c r="I623" i="17"/>
  <c r="G623" i="17"/>
  <c r="E623" i="17"/>
  <c r="C623" i="17"/>
  <c r="K622" i="17"/>
  <c r="I622" i="17"/>
  <c r="G622" i="17"/>
  <c r="E622" i="17"/>
  <c r="C622" i="17"/>
  <c r="K621" i="17"/>
  <c r="I621" i="17"/>
  <c r="G621" i="17"/>
  <c r="E621" i="17"/>
  <c r="C621" i="17"/>
  <c r="K620" i="17"/>
  <c r="I620" i="17"/>
  <c r="G620" i="17"/>
  <c r="E620" i="17"/>
  <c r="C620" i="17"/>
  <c r="K619" i="17"/>
  <c r="I619" i="17"/>
  <c r="G619" i="17"/>
  <c r="E619" i="17"/>
  <c r="C619" i="17"/>
  <c r="K618" i="17"/>
  <c r="I618" i="17"/>
  <c r="G618" i="17"/>
  <c r="E618" i="17"/>
  <c r="C618" i="17"/>
  <c r="K617" i="17"/>
  <c r="I617" i="17"/>
  <c r="G617" i="17"/>
  <c r="E617" i="17"/>
  <c r="C617" i="17"/>
  <c r="K616" i="17"/>
  <c r="I616" i="17"/>
  <c r="G616" i="17"/>
  <c r="E616" i="17"/>
  <c r="C616" i="17"/>
  <c r="K615" i="17"/>
  <c r="I615" i="17"/>
  <c r="G615" i="17"/>
  <c r="E615" i="17"/>
  <c r="C615" i="17"/>
  <c r="K614" i="17"/>
  <c r="I614" i="17"/>
  <c r="G614" i="17"/>
  <c r="E614" i="17"/>
  <c r="C614" i="17"/>
  <c r="K613" i="17"/>
  <c r="I613" i="17"/>
  <c r="G613" i="17"/>
  <c r="E613" i="17"/>
  <c r="C613" i="17"/>
  <c r="K612" i="17"/>
  <c r="I612" i="17"/>
  <c r="G612" i="17"/>
  <c r="E612" i="17"/>
  <c r="C612" i="17"/>
  <c r="K611" i="17"/>
  <c r="I611" i="17"/>
  <c r="G611" i="17"/>
  <c r="E611" i="17"/>
  <c r="C611" i="17"/>
  <c r="K610" i="17"/>
  <c r="I610" i="17"/>
  <c r="G610" i="17"/>
  <c r="E610" i="17"/>
  <c r="C610" i="17"/>
  <c r="K609" i="17"/>
  <c r="I609" i="17"/>
  <c r="G609" i="17"/>
  <c r="E609" i="17"/>
  <c r="C609" i="17"/>
  <c r="K608" i="17"/>
  <c r="I608" i="17"/>
  <c r="G608" i="17"/>
  <c r="E608" i="17"/>
  <c r="C608" i="17"/>
  <c r="K607" i="17"/>
  <c r="I607" i="17"/>
  <c r="G607" i="17"/>
  <c r="E607" i="17"/>
  <c r="C607" i="17"/>
  <c r="K606" i="17"/>
  <c r="I606" i="17"/>
  <c r="G606" i="17"/>
  <c r="E606" i="17"/>
  <c r="C606" i="17"/>
  <c r="K605" i="17"/>
  <c r="I605" i="17"/>
  <c r="G605" i="17"/>
  <c r="E605" i="17"/>
  <c r="C605" i="17"/>
  <c r="K604" i="17"/>
  <c r="I604" i="17"/>
  <c r="G604" i="17"/>
  <c r="E604" i="17"/>
  <c r="C604" i="17"/>
  <c r="K603" i="17"/>
  <c r="I603" i="17"/>
  <c r="G603" i="17"/>
  <c r="E603" i="17"/>
  <c r="C603" i="17"/>
  <c r="K602" i="17"/>
  <c r="I602" i="17"/>
  <c r="G602" i="17"/>
  <c r="E602" i="17"/>
  <c r="C602" i="17"/>
  <c r="K601" i="17"/>
  <c r="I601" i="17"/>
  <c r="G601" i="17"/>
  <c r="E601" i="17"/>
  <c r="C601" i="17"/>
  <c r="K600" i="17"/>
  <c r="I600" i="17"/>
  <c r="G600" i="17"/>
  <c r="E600" i="17"/>
  <c r="C600" i="17"/>
  <c r="K599" i="17"/>
  <c r="I599" i="17"/>
  <c r="G599" i="17"/>
  <c r="E599" i="17"/>
  <c r="C599" i="17"/>
  <c r="K598" i="17"/>
  <c r="I598" i="17"/>
  <c r="G598" i="17"/>
  <c r="E598" i="17"/>
  <c r="C598" i="17"/>
  <c r="K597" i="17"/>
  <c r="I597" i="17"/>
  <c r="G597" i="17"/>
  <c r="E597" i="17"/>
  <c r="C597" i="17"/>
  <c r="K596" i="17"/>
  <c r="I596" i="17"/>
  <c r="G596" i="17"/>
  <c r="E596" i="17"/>
  <c r="C596" i="17"/>
  <c r="K595" i="17"/>
  <c r="I595" i="17"/>
  <c r="G595" i="17"/>
  <c r="E595" i="17"/>
  <c r="C595" i="17"/>
  <c r="K594" i="17"/>
  <c r="I594" i="17"/>
  <c r="G594" i="17"/>
  <c r="E594" i="17"/>
  <c r="C594" i="17"/>
  <c r="K593" i="17"/>
  <c r="I593" i="17"/>
  <c r="G593" i="17"/>
  <c r="E593" i="17"/>
  <c r="C593" i="17"/>
  <c r="K592" i="17"/>
  <c r="I592" i="17"/>
  <c r="G592" i="17"/>
  <c r="E592" i="17"/>
  <c r="C592" i="17"/>
  <c r="K591" i="17"/>
  <c r="I591" i="17"/>
  <c r="G591" i="17"/>
  <c r="E591" i="17"/>
  <c r="C591" i="17"/>
  <c r="K590" i="17"/>
  <c r="I590" i="17"/>
  <c r="G590" i="17"/>
  <c r="E590" i="17"/>
  <c r="C590" i="17"/>
  <c r="K589" i="17"/>
  <c r="I589" i="17"/>
  <c r="G589" i="17"/>
  <c r="E589" i="17"/>
  <c r="C589" i="17"/>
  <c r="K588" i="17"/>
  <c r="I588" i="17"/>
  <c r="G588" i="17"/>
  <c r="E588" i="17"/>
  <c r="C588" i="17"/>
  <c r="K587" i="17"/>
  <c r="I587" i="17"/>
  <c r="G587" i="17"/>
  <c r="E587" i="17"/>
  <c r="C587" i="17"/>
  <c r="K586" i="17"/>
  <c r="I586" i="17"/>
  <c r="G586" i="17"/>
  <c r="E586" i="17"/>
  <c r="C586" i="17"/>
  <c r="K585" i="17"/>
  <c r="I585" i="17"/>
  <c r="G585" i="17"/>
  <c r="E585" i="17"/>
  <c r="C585" i="17"/>
  <c r="K584" i="17"/>
  <c r="I584" i="17"/>
  <c r="G584" i="17"/>
  <c r="E584" i="17"/>
  <c r="C584" i="17"/>
  <c r="K583" i="17"/>
  <c r="I583" i="17"/>
  <c r="G583" i="17"/>
  <c r="E583" i="17"/>
  <c r="C583" i="17"/>
  <c r="K582" i="17"/>
  <c r="I582" i="17"/>
  <c r="G582" i="17"/>
  <c r="E582" i="17"/>
  <c r="C582" i="17"/>
  <c r="K581" i="17"/>
  <c r="I581" i="17"/>
  <c r="G581" i="17"/>
  <c r="E581" i="17"/>
  <c r="C581" i="17"/>
  <c r="K580" i="17"/>
  <c r="I580" i="17"/>
  <c r="G580" i="17"/>
  <c r="E580" i="17"/>
  <c r="C580" i="17"/>
  <c r="K579" i="17"/>
  <c r="I579" i="17"/>
  <c r="G579" i="17"/>
  <c r="E579" i="17"/>
  <c r="C579" i="17"/>
  <c r="K578" i="17"/>
  <c r="I578" i="17"/>
  <c r="G578" i="17"/>
  <c r="E578" i="17"/>
  <c r="C578" i="17"/>
  <c r="K577" i="17"/>
  <c r="I577" i="17"/>
  <c r="G577" i="17"/>
  <c r="E577" i="17"/>
  <c r="C577" i="17"/>
  <c r="K576" i="17"/>
  <c r="I576" i="17"/>
  <c r="G576" i="17"/>
  <c r="E576" i="17"/>
  <c r="C576" i="17"/>
  <c r="K575" i="17"/>
  <c r="I575" i="17"/>
  <c r="G575" i="17"/>
  <c r="E575" i="17"/>
  <c r="C575" i="17"/>
  <c r="K574" i="17"/>
  <c r="I574" i="17"/>
  <c r="G574" i="17"/>
  <c r="E574" i="17"/>
  <c r="C574" i="17"/>
  <c r="K573" i="17"/>
  <c r="I573" i="17"/>
  <c r="G573" i="17"/>
  <c r="E573" i="17"/>
  <c r="C573" i="17"/>
  <c r="K572" i="17"/>
  <c r="I572" i="17"/>
  <c r="G572" i="17"/>
  <c r="E572" i="17"/>
  <c r="C572" i="17"/>
  <c r="K571" i="17"/>
  <c r="I571" i="17"/>
  <c r="G571" i="17"/>
  <c r="E571" i="17"/>
  <c r="C571" i="17"/>
  <c r="K570" i="17"/>
  <c r="I570" i="17"/>
  <c r="G570" i="17"/>
  <c r="E570" i="17"/>
  <c r="C570" i="17"/>
  <c r="K569" i="17"/>
  <c r="I569" i="17"/>
  <c r="G569" i="17"/>
  <c r="E569" i="17"/>
  <c r="C569" i="17"/>
  <c r="K568" i="17"/>
  <c r="I568" i="17"/>
  <c r="G568" i="17"/>
  <c r="E568" i="17"/>
  <c r="C568" i="17"/>
  <c r="K567" i="17"/>
  <c r="I567" i="17"/>
  <c r="G567" i="17"/>
  <c r="E567" i="17"/>
  <c r="C567" i="17"/>
  <c r="K566" i="17"/>
  <c r="I566" i="17"/>
  <c r="G566" i="17"/>
  <c r="E566" i="17"/>
  <c r="C566" i="17"/>
  <c r="K565" i="17"/>
  <c r="I565" i="17"/>
  <c r="G565" i="17"/>
  <c r="E565" i="17"/>
  <c r="C565" i="17"/>
  <c r="K564" i="17"/>
  <c r="I564" i="17"/>
  <c r="G564" i="17"/>
  <c r="E564" i="17"/>
  <c r="C564" i="17"/>
  <c r="K563" i="17"/>
  <c r="I563" i="17"/>
  <c r="G563" i="17"/>
  <c r="E563" i="17"/>
  <c r="C563" i="17"/>
  <c r="K562" i="17"/>
  <c r="I562" i="17"/>
  <c r="G562" i="17"/>
  <c r="E562" i="17"/>
  <c r="C562" i="17"/>
  <c r="K561" i="17"/>
  <c r="I561" i="17"/>
  <c r="G561" i="17"/>
  <c r="E561" i="17"/>
  <c r="C561" i="17"/>
  <c r="K560" i="17"/>
  <c r="I560" i="17"/>
  <c r="G560" i="17"/>
  <c r="E560" i="17"/>
  <c r="C560" i="17"/>
  <c r="K559" i="17"/>
  <c r="I559" i="17"/>
  <c r="G559" i="17"/>
  <c r="E559" i="17"/>
  <c r="C559" i="17"/>
  <c r="K558" i="17"/>
  <c r="I558" i="17"/>
  <c r="G558" i="17"/>
  <c r="E558" i="17"/>
  <c r="C558" i="17"/>
  <c r="K557" i="17"/>
  <c r="I557" i="17"/>
  <c r="G557" i="17"/>
  <c r="E557" i="17"/>
  <c r="C557" i="17"/>
  <c r="K556" i="17"/>
  <c r="I556" i="17"/>
  <c r="G556" i="17"/>
  <c r="E556" i="17"/>
  <c r="C556" i="17"/>
  <c r="K555" i="17"/>
  <c r="I555" i="17"/>
  <c r="G555" i="17"/>
  <c r="E555" i="17"/>
  <c r="C555" i="17"/>
  <c r="K550" i="17"/>
  <c r="I550" i="17"/>
  <c r="G550" i="17"/>
  <c r="E550" i="17"/>
  <c r="C550" i="17"/>
  <c r="K549" i="17"/>
  <c r="I549" i="17"/>
  <c r="G549" i="17"/>
  <c r="E549" i="17"/>
  <c r="C549" i="17"/>
  <c r="K548" i="17"/>
  <c r="I548" i="17"/>
  <c r="G548" i="17"/>
  <c r="E548" i="17"/>
  <c r="C548" i="17"/>
  <c r="K547" i="17"/>
  <c r="I547" i="17"/>
  <c r="G547" i="17"/>
  <c r="E547" i="17"/>
  <c r="C547" i="17"/>
  <c r="K546" i="17"/>
  <c r="I546" i="17"/>
  <c r="G546" i="17"/>
  <c r="E546" i="17"/>
  <c r="C546" i="17"/>
  <c r="K545" i="17"/>
  <c r="I545" i="17"/>
  <c r="G545" i="17"/>
  <c r="E545" i="17"/>
  <c r="C545" i="17"/>
  <c r="K544" i="17"/>
  <c r="I544" i="17"/>
  <c r="G544" i="17"/>
  <c r="E544" i="17"/>
  <c r="C544" i="17"/>
  <c r="K543" i="17"/>
  <c r="I543" i="17"/>
  <c r="G543" i="17"/>
  <c r="E543" i="17"/>
  <c r="C543" i="17"/>
  <c r="K542" i="17"/>
  <c r="I542" i="17"/>
  <c r="G542" i="17"/>
  <c r="E542" i="17"/>
  <c r="C542" i="17"/>
  <c r="K541" i="17"/>
  <c r="I541" i="17"/>
  <c r="G541" i="17"/>
  <c r="E541" i="17"/>
  <c r="C541" i="17"/>
  <c r="K540" i="17"/>
  <c r="I540" i="17"/>
  <c r="G540" i="17"/>
  <c r="E540" i="17"/>
  <c r="C540" i="17"/>
  <c r="K539" i="17"/>
  <c r="I539" i="17"/>
  <c r="G539" i="17"/>
  <c r="E539" i="17"/>
  <c r="C539" i="17"/>
  <c r="K538" i="17"/>
  <c r="I538" i="17"/>
  <c r="G538" i="17"/>
  <c r="E538" i="17"/>
  <c r="C538" i="17"/>
  <c r="K537" i="17"/>
  <c r="I537" i="17"/>
  <c r="G537" i="17"/>
  <c r="E537" i="17"/>
  <c r="C537" i="17"/>
  <c r="K536" i="17"/>
  <c r="I536" i="17"/>
  <c r="G536" i="17"/>
  <c r="E536" i="17"/>
  <c r="C536" i="17"/>
  <c r="K535" i="17"/>
  <c r="I535" i="17"/>
  <c r="G535" i="17"/>
  <c r="E535" i="17"/>
  <c r="C535" i="17"/>
  <c r="K534" i="17"/>
  <c r="I534" i="17"/>
  <c r="G534" i="17"/>
  <c r="E534" i="17"/>
  <c r="C534" i="17"/>
  <c r="K533" i="17"/>
  <c r="I533" i="17"/>
  <c r="G533" i="17"/>
  <c r="E533" i="17"/>
  <c r="C533" i="17"/>
  <c r="K532" i="17"/>
  <c r="I532" i="17"/>
  <c r="G532" i="17"/>
  <c r="E532" i="17"/>
  <c r="C532" i="17"/>
  <c r="K531" i="17"/>
  <c r="I531" i="17"/>
  <c r="G531" i="17"/>
  <c r="E531" i="17"/>
  <c r="C531" i="17"/>
  <c r="K530" i="17"/>
  <c r="I530" i="17"/>
  <c r="G530" i="17"/>
  <c r="E530" i="17"/>
  <c r="C530" i="17"/>
  <c r="K529" i="17"/>
  <c r="I529" i="17"/>
  <c r="G529" i="17"/>
  <c r="E529" i="17"/>
  <c r="C529" i="17"/>
  <c r="K528" i="17"/>
  <c r="I528" i="17"/>
  <c r="G528" i="17"/>
  <c r="E528" i="17"/>
  <c r="C528" i="17"/>
  <c r="K527" i="17"/>
  <c r="I527" i="17"/>
  <c r="G527" i="17"/>
  <c r="E527" i="17"/>
  <c r="C527" i="17"/>
  <c r="K526" i="17"/>
  <c r="I526" i="17"/>
  <c r="G526" i="17"/>
  <c r="E526" i="17"/>
  <c r="C526" i="17"/>
  <c r="K525" i="17"/>
  <c r="I525" i="17"/>
  <c r="G525" i="17"/>
  <c r="E525" i="17"/>
  <c r="C525" i="17"/>
  <c r="K524" i="17"/>
  <c r="I524" i="17"/>
  <c r="G524" i="17"/>
  <c r="E524" i="17"/>
  <c r="C524" i="17"/>
  <c r="K523" i="17"/>
  <c r="I523" i="17"/>
  <c r="G523" i="17"/>
  <c r="E523" i="17"/>
  <c r="C523" i="17"/>
  <c r="K522" i="17"/>
  <c r="I522" i="17"/>
  <c r="G522" i="17"/>
  <c r="E522" i="17"/>
  <c r="C522" i="17"/>
  <c r="K521" i="17"/>
  <c r="I521" i="17"/>
  <c r="G521" i="17"/>
  <c r="E521" i="17"/>
  <c r="C521" i="17"/>
  <c r="K520" i="17"/>
  <c r="I520" i="17"/>
  <c r="G520" i="17"/>
  <c r="E520" i="17"/>
  <c r="C520" i="17"/>
  <c r="K519" i="17"/>
  <c r="I519" i="17"/>
  <c r="G519" i="17"/>
  <c r="E519" i="17"/>
  <c r="C519" i="17"/>
  <c r="K518" i="17"/>
  <c r="I518" i="17"/>
  <c r="G518" i="17"/>
  <c r="E518" i="17"/>
  <c r="C518" i="17"/>
  <c r="K517" i="17"/>
  <c r="I517" i="17"/>
  <c r="G517" i="17"/>
  <c r="E517" i="17"/>
  <c r="C517" i="17"/>
  <c r="K516" i="17"/>
  <c r="I516" i="17"/>
  <c r="G516" i="17"/>
  <c r="E516" i="17"/>
  <c r="C516" i="17"/>
  <c r="K515" i="17"/>
  <c r="I515" i="17"/>
  <c r="G515" i="17"/>
  <c r="E515" i="17"/>
  <c r="C515" i="17"/>
  <c r="K514" i="17"/>
  <c r="I514" i="17"/>
  <c r="G514" i="17"/>
  <c r="E514" i="17"/>
  <c r="C514" i="17"/>
  <c r="K513" i="17"/>
  <c r="I513" i="17"/>
  <c r="G513" i="17"/>
  <c r="E513" i="17"/>
  <c r="C513" i="17"/>
  <c r="K512" i="17"/>
  <c r="I512" i="17"/>
  <c r="G512" i="17"/>
  <c r="E512" i="17"/>
  <c r="C512" i="17"/>
  <c r="K511" i="17"/>
  <c r="I511" i="17"/>
  <c r="G511" i="17"/>
  <c r="E511" i="17"/>
  <c r="C511" i="17"/>
  <c r="K510" i="17"/>
  <c r="I510" i="17"/>
  <c r="G510" i="17"/>
  <c r="E510" i="17"/>
  <c r="C510" i="17"/>
  <c r="K509" i="17"/>
  <c r="I509" i="17"/>
  <c r="G509" i="17"/>
  <c r="E509" i="17"/>
  <c r="C509" i="17"/>
  <c r="K508" i="17"/>
  <c r="I508" i="17"/>
  <c r="G508" i="17"/>
  <c r="E508" i="17"/>
  <c r="C508" i="17"/>
  <c r="K507" i="17"/>
  <c r="I507" i="17"/>
  <c r="G507" i="17"/>
  <c r="E507" i="17"/>
  <c r="C507" i="17"/>
  <c r="K506" i="17"/>
  <c r="I506" i="17"/>
  <c r="G506" i="17"/>
  <c r="E506" i="17"/>
  <c r="C506" i="17"/>
  <c r="K505" i="17"/>
  <c r="I505" i="17"/>
  <c r="G505" i="17"/>
  <c r="E505" i="17"/>
  <c r="C505" i="17"/>
  <c r="K504" i="17"/>
  <c r="I504" i="17"/>
  <c r="G504" i="17"/>
  <c r="E504" i="17"/>
  <c r="C504" i="17"/>
  <c r="K503" i="17"/>
  <c r="I503" i="17"/>
  <c r="G503" i="17"/>
  <c r="E503" i="17"/>
  <c r="C503" i="17"/>
  <c r="K502" i="17"/>
  <c r="I502" i="17"/>
  <c r="G502" i="17"/>
  <c r="E502" i="17"/>
  <c r="C502" i="17"/>
  <c r="K501" i="17"/>
  <c r="I501" i="17"/>
  <c r="G501" i="17"/>
  <c r="E501" i="17"/>
  <c r="C501" i="17"/>
  <c r="K500" i="17"/>
  <c r="I500" i="17"/>
  <c r="G500" i="17"/>
  <c r="E500" i="17"/>
  <c r="C500" i="17"/>
  <c r="K499" i="17"/>
  <c r="I499" i="17"/>
  <c r="G499" i="17"/>
  <c r="E499" i="17"/>
  <c r="C499" i="17"/>
  <c r="K498" i="17"/>
  <c r="I498" i="17"/>
  <c r="G498" i="17"/>
  <c r="E498" i="17"/>
  <c r="C498" i="17"/>
  <c r="K497" i="17"/>
  <c r="I497" i="17"/>
  <c r="G497" i="17"/>
  <c r="E497" i="17"/>
  <c r="C497" i="17"/>
  <c r="K496" i="17"/>
  <c r="I496" i="17"/>
  <c r="G496" i="17"/>
  <c r="E496" i="17"/>
  <c r="C496" i="17"/>
  <c r="K495" i="17"/>
  <c r="I495" i="17"/>
  <c r="G495" i="17"/>
  <c r="E495" i="17"/>
  <c r="C495" i="17"/>
  <c r="K494" i="17"/>
  <c r="I494" i="17"/>
  <c r="G494" i="17"/>
  <c r="E494" i="17"/>
  <c r="C494" i="17"/>
  <c r="K493" i="17"/>
  <c r="I493" i="17"/>
  <c r="G493" i="17"/>
  <c r="E493" i="17"/>
  <c r="C493" i="17"/>
  <c r="K492" i="17"/>
  <c r="I492" i="17"/>
  <c r="G492" i="17"/>
  <c r="E492" i="17"/>
  <c r="C492" i="17"/>
  <c r="K491" i="17"/>
  <c r="I491" i="17"/>
  <c r="G491" i="17"/>
  <c r="E491" i="17"/>
  <c r="C491" i="17"/>
  <c r="K490" i="17"/>
  <c r="I490" i="17"/>
  <c r="G490" i="17"/>
  <c r="E490" i="17"/>
  <c r="C490" i="17"/>
  <c r="K489" i="17"/>
  <c r="I489" i="17"/>
  <c r="G489" i="17"/>
  <c r="E489" i="17"/>
  <c r="C489" i="17"/>
  <c r="K488" i="17"/>
  <c r="I488" i="17"/>
  <c r="G488" i="17"/>
  <c r="E488" i="17"/>
  <c r="C488" i="17"/>
  <c r="K487" i="17"/>
  <c r="I487" i="17"/>
  <c r="G487" i="17"/>
  <c r="E487" i="17"/>
  <c r="C487" i="17"/>
  <c r="K486" i="17"/>
  <c r="I486" i="17"/>
  <c r="G486" i="17"/>
  <c r="E486" i="17"/>
  <c r="C486" i="17"/>
  <c r="K485" i="17"/>
  <c r="I485" i="17"/>
  <c r="G485" i="17"/>
  <c r="E485" i="17"/>
  <c r="C485" i="17"/>
  <c r="K484" i="17"/>
  <c r="I484" i="17"/>
  <c r="G484" i="17"/>
  <c r="E484" i="17"/>
  <c r="C484" i="17"/>
  <c r="K483" i="17"/>
  <c r="I483" i="17"/>
  <c r="G483" i="17"/>
  <c r="E483" i="17"/>
  <c r="C483" i="17"/>
  <c r="K482" i="17"/>
  <c r="I482" i="17"/>
  <c r="G482" i="17"/>
  <c r="E482" i="17"/>
  <c r="C482" i="17"/>
  <c r="K481" i="17"/>
  <c r="I481" i="17"/>
  <c r="G481" i="17"/>
  <c r="E481" i="17"/>
  <c r="C481" i="17"/>
  <c r="K480" i="17"/>
  <c r="I480" i="17"/>
  <c r="G480" i="17"/>
  <c r="E480" i="17"/>
  <c r="C480" i="17"/>
  <c r="K479" i="17"/>
  <c r="I479" i="17"/>
  <c r="G479" i="17"/>
  <c r="E479" i="17"/>
  <c r="C479" i="17"/>
  <c r="K478" i="17"/>
  <c r="I478" i="17"/>
  <c r="G478" i="17"/>
  <c r="E478" i="17"/>
  <c r="C478" i="17"/>
  <c r="K477" i="17"/>
  <c r="I477" i="17"/>
  <c r="G477" i="17"/>
  <c r="E477" i="17"/>
  <c r="C477" i="17"/>
  <c r="K476" i="17"/>
  <c r="I476" i="17"/>
  <c r="G476" i="17"/>
  <c r="E476" i="17"/>
  <c r="C476" i="17"/>
  <c r="K475" i="17"/>
  <c r="I475" i="17"/>
  <c r="G475" i="17"/>
  <c r="E475" i="17"/>
  <c r="C475" i="17"/>
  <c r="K474" i="17"/>
  <c r="I474" i="17"/>
  <c r="G474" i="17"/>
  <c r="E474" i="17"/>
  <c r="C474" i="17"/>
  <c r="K473" i="17"/>
  <c r="I473" i="17"/>
  <c r="G473" i="17"/>
  <c r="E473" i="17"/>
  <c r="C473" i="17"/>
  <c r="K472" i="17"/>
  <c r="I472" i="17"/>
  <c r="G472" i="17"/>
  <c r="E472" i="17"/>
  <c r="C472" i="17"/>
  <c r="K471" i="17"/>
  <c r="I471" i="17"/>
  <c r="G471" i="17"/>
  <c r="E471" i="17"/>
  <c r="C471" i="17"/>
  <c r="K470" i="17"/>
  <c r="I470" i="17"/>
  <c r="G470" i="17"/>
  <c r="E470" i="17"/>
  <c r="C470" i="17"/>
  <c r="K469" i="17"/>
  <c r="I469" i="17"/>
  <c r="G469" i="17"/>
  <c r="E469" i="17"/>
  <c r="C469" i="17"/>
  <c r="K468" i="17"/>
  <c r="I468" i="17"/>
  <c r="G468" i="17"/>
  <c r="E468" i="17"/>
  <c r="C468" i="17"/>
  <c r="K467" i="17"/>
  <c r="I467" i="17"/>
  <c r="G467" i="17"/>
  <c r="E467" i="17"/>
  <c r="C467" i="17"/>
  <c r="K466" i="17"/>
  <c r="I466" i="17"/>
  <c r="G466" i="17"/>
  <c r="E466" i="17"/>
  <c r="C466" i="17"/>
  <c r="K465" i="17"/>
  <c r="I465" i="17"/>
  <c r="G465" i="17"/>
  <c r="E465" i="17"/>
  <c r="C465" i="17"/>
  <c r="K464" i="17"/>
  <c r="I464" i="17"/>
  <c r="G464" i="17"/>
  <c r="E464" i="17"/>
  <c r="C464" i="17"/>
  <c r="K463" i="17"/>
  <c r="I463" i="17"/>
  <c r="G463" i="17"/>
  <c r="E463" i="17"/>
  <c r="C463" i="17"/>
  <c r="K462" i="17"/>
  <c r="I462" i="17"/>
  <c r="G462" i="17"/>
  <c r="E462" i="17"/>
  <c r="C462" i="17"/>
  <c r="K461" i="17"/>
  <c r="I461" i="17"/>
  <c r="G461" i="17"/>
  <c r="E461" i="17"/>
  <c r="C461" i="17"/>
  <c r="K460" i="17"/>
  <c r="I460" i="17"/>
  <c r="G460" i="17"/>
  <c r="E460" i="17"/>
  <c r="C460" i="17"/>
  <c r="K459" i="17"/>
  <c r="I459" i="17"/>
  <c r="G459" i="17"/>
  <c r="E459" i="17"/>
  <c r="C459" i="17"/>
  <c r="K458" i="17"/>
  <c r="I458" i="17"/>
  <c r="G458" i="17"/>
  <c r="E458" i="17"/>
  <c r="C458" i="17"/>
  <c r="K457" i="17"/>
  <c r="I457" i="17"/>
  <c r="G457" i="17"/>
  <c r="E457" i="17"/>
  <c r="C457" i="17"/>
  <c r="K456" i="17"/>
  <c r="I456" i="17"/>
  <c r="G456" i="17"/>
  <c r="E456" i="17"/>
  <c r="C456" i="17"/>
  <c r="K455" i="17"/>
  <c r="I455" i="17"/>
  <c r="G455" i="17"/>
  <c r="E455" i="17"/>
  <c r="C455" i="17"/>
  <c r="K454" i="17"/>
  <c r="I454" i="17"/>
  <c r="G454" i="17"/>
  <c r="E454" i="17"/>
  <c r="C454" i="17"/>
  <c r="K453" i="17"/>
  <c r="I453" i="17"/>
  <c r="G453" i="17"/>
  <c r="E453" i="17"/>
  <c r="C453" i="17"/>
  <c r="K452" i="17"/>
  <c r="I452" i="17"/>
  <c r="G452" i="17"/>
  <c r="E452" i="17"/>
  <c r="C452" i="17"/>
  <c r="K451" i="17"/>
  <c r="I451" i="17"/>
  <c r="G451" i="17"/>
  <c r="E451" i="17"/>
  <c r="C451" i="17"/>
  <c r="K450" i="17"/>
  <c r="I450" i="17"/>
  <c r="G450" i="17"/>
  <c r="E450" i="17"/>
  <c r="C450" i="17"/>
  <c r="K449" i="17"/>
  <c r="I449" i="17"/>
  <c r="G449" i="17"/>
  <c r="E449" i="17"/>
  <c r="C449" i="17"/>
  <c r="K448" i="17"/>
  <c r="I448" i="17"/>
  <c r="G448" i="17"/>
  <c r="E448" i="17"/>
  <c r="C448" i="17"/>
  <c r="K447" i="17"/>
  <c r="I447" i="17"/>
  <c r="G447" i="17"/>
  <c r="E447" i="17"/>
  <c r="C447" i="17"/>
  <c r="K446" i="17"/>
  <c r="I446" i="17"/>
  <c r="G446" i="17"/>
  <c r="E446" i="17"/>
  <c r="C446" i="17"/>
  <c r="K445" i="17"/>
  <c r="I445" i="17"/>
  <c r="G445" i="17"/>
  <c r="E445" i="17"/>
  <c r="C445" i="17"/>
  <c r="K444" i="17"/>
  <c r="I444" i="17"/>
  <c r="G444" i="17"/>
  <c r="E444" i="17"/>
  <c r="C444" i="17"/>
  <c r="K443" i="17"/>
  <c r="I443" i="17"/>
  <c r="G443" i="17"/>
  <c r="E443" i="17"/>
  <c r="C443" i="17"/>
  <c r="K442" i="17"/>
  <c r="I442" i="17"/>
  <c r="G442" i="17"/>
  <c r="E442" i="17"/>
  <c r="C442" i="17"/>
  <c r="K441" i="17"/>
  <c r="I441" i="17"/>
  <c r="G441" i="17"/>
  <c r="E441" i="17"/>
  <c r="C441" i="17"/>
  <c r="K440" i="17"/>
  <c r="I440" i="17"/>
  <c r="G440" i="17"/>
  <c r="E440" i="17"/>
  <c r="C440" i="17"/>
  <c r="K439" i="17"/>
  <c r="I439" i="17"/>
  <c r="G439" i="17"/>
  <c r="E439" i="17"/>
  <c r="C439" i="17"/>
  <c r="K438" i="17"/>
  <c r="I438" i="17"/>
  <c r="G438" i="17"/>
  <c r="E438" i="17"/>
  <c r="C438" i="17"/>
  <c r="K437" i="17"/>
  <c r="I437" i="17"/>
  <c r="G437" i="17"/>
  <c r="E437" i="17"/>
  <c r="C437" i="17"/>
  <c r="K436" i="17"/>
  <c r="I436" i="17"/>
  <c r="G436" i="17"/>
  <c r="E436" i="17"/>
  <c r="C436" i="17"/>
  <c r="K435" i="17"/>
  <c r="I435" i="17"/>
  <c r="G435" i="17"/>
  <c r="E435" i="17"/>
  <c r="C435" i="17"/>
  <c r="K434" i="17"/>
  <c r="I434" i="17"/>
  <c r="G434" i="17"/>
  <c r="E434" i="17"/>
  <c r="C434" i="17"/>
  <c r="K433" i="17"/>
  <c r="I433" i="17"/>
  <c r="G433" i="17"/>
  <c r="E433" i="17"/>
  <c r="C433" i="17"/>
  <c r="K432" i="17"/>
  <c r="I432" i="17"/>
  <c r="G432" i="17"/>
  <c r="E432" i="17"/>
  <c r="C432" i="17"/>
  <c r="K431" i="17"/>
  <c r="I431" i="17"/>
  <c r="G431" i="17"/>
  <c r="E431" i="17"/>
  <c r="C431" i="17"/>
  <c r="K430" i="17"/>
  <c r="I430" i="17"/>
  <c r="G430" i="17"/>
  <c r="E430" i="17"/>
  <c r="C430" i="17"/>
  <c r="K429" i="17"/>
  <c r="I429" i="17"/>
  <c r="G429" i="17"/>
  <c r="E429" i="17"/>
  <c r="C429" i="17"/>
  <c r="K428" i="17"/>
  <c r="I428" i="17"/>
  <c r="G428" i="17"/>
  <c r="E428" i="17"/>
  <c r="C428" i="17"/>
  <c r="K427" i="17"/>
  <c r="I427" i="17"/>
  <c r="G427" i="17"/>
  <c r="E427" i="17"/>
  <c r="C427" i="17"/>
  <c r="K426" i="17"/>
  <c r="I426" i="17"/>
  <c r="G426" i="17"/>
  <c r="E426" i="17"/>
  <c r="C426" i="17"/>
  <c r="K425" i="17"/>
  <c r="I425" i="17"/>
  <c r="G425" i="17"/>
  <c r="E425" i="17"/>
  <c r="C425" i="17"/>
  <c r="K424" i="17"/>
  <c r="I424" i="17"/>
  <c r="G424" i="17"/>
  <c r="E424" i="17"/>
  <c r="C424" i="17"/>
  <c r="K423" i="17"/>
  <c r="I423" i="17"/>
  <c r="G423" i="17"/>
  <c r="E423" i="17"/>
  <c r="C423" i="17"/>
  <c r="K422" i="17"/>
  <c r="I422" i="17"/>
  <c r="G422" i="17"/>
  <c r="E422" i="17"/>
  <c r="C422" i="17"/>
  <c r="K421" i="17"/>
  <c r="I421" i="17"/>
  <c r="G421" i="17"/>
  <c r="E421" i="17"/>
  <c r="C421" i="17"/>
  <c r="K420" i="17"/>
  <c r="I420" i="17"/>
  <c r="G420" i="17"/>
  <c r="E420" i="17"/>
  <c r="C420" i="17"/>
  <c r="K419" i="17"/>
  <c r="I419" i="17"/>
  <c r="G419" i="17"/>
  <c r="E419" i="17"/>
  <c r="C419" i="17"/>
  <c r="K418" i="17"/>
  <c r="I418" i="17"/>
  <c r="G418" i="17"/>
  <c r="E418" i="17"/>
  <c r="C418" i="17"/>
  <c r="K417" i="17"/>
  <c r="I417" i="17"/>
  <c r="G417" i="17"/>
  <c r="E417" i="17"/>
  <c r="C417" i="17"/>
  <c r="K416" i="17"/>
  <c r="I416" i="17"/>
  <c r="G416" i="17"/>
  <c r="E416" i="17"/>
  <c r="C416" i="17"/>
  <c r="K415" i="17"/>
  <c r="I415" i="17"/>
  <c r="G415" i="17"/>
  <c r="E415" i="17"/>
  <c r="C415" i="17"/>
  <c r="K414" i="17"/>
  <c r="I414" i="17"/>
  <c r="G414" i="17"/>
  <c r="E414" i="17"/>
  <c r="C414" i="17"/>
  <c r="K413" i="17"/>
  <c r="I413" i="17"/>
  <c r="G413" i="17"/>
  <c r="E413" i="17"/>
  <c r="C413" i="17"/>
  <c r="K412" i="17"/>
  <c r="I412" i="17"/>
  <c r="G412" i="17"/>
  <c r="E412" i="17"/>
  <c r="C412" i="17"/>
  <c r="K411" i="17"/>
  <c r="I411" i="17"/>
  <c r="G411" i="17"/>
  <c r="E411" i="17"/>
  <c r="C411" i="17"/>
  <c r="K410" i="17"/>
  <c r="I410" i="17"/>
  <c r="G410" i="17"/>
  <c r="E410" i="17"/>
  <c r="C410" i="17"/>
  <c r="K409" i="17"/>
  <c r="I409" i="17"/>
  <c r="G409" i="17"/>
  <c r="E409" i="17"/>
  <c r="C409" i="17"/>
  <c r="K408" i="17"/>
  <c r="I408" i="17"/>
  <c r="G408" i="17"/>
  <c r="E408" i="17"/>
  <c r="C408" i="17"/>
  <c r="K407" i="17"/>
  <c r="I407" i="17"/>
  <c r="G407" i="17"/>
  <c r="E407" i="17"/>
  <c r="C407" i="17"/>
  <c r="K406" i="17"/>
  <c r="I406" i="17"/>
  <c r="G406" i="17"/>
  <c r="E406" i="17"/>
  <c r="C406" i="17"/>
  <c r="K405" i="17"/>
  <c r="I405" i="17"/>
  <c r="G405" i="17"/>
  <c r="E405" i="17"/>
  <c r="C405" i="17"/>
  <c r="K404" i="17"/>
  <c r="I404" i="17"/>
  <c r="G404" i="17"/>
  <c r="E404" i="17"/>
  <c r="C404" i="17"/>
  <c r="K403" i="17"/>
  <c r="I403" i="17"/>
  <c r="G403" i="17"/>
  <c r="E403" i="17"/>
  <c r="C403" i="17"/>
  <c r="K402" i="17"/>
  <c r="I402" i="17"/>
  <c r="G402" i="17"/>
  <c r="E402" i="17"/>
  <c r="C402" i="17"/>
  <c r="K401" i="17"/>
  <c r="I401" i="17"/>
  <c r="G401" i="17"/>
  <c r="E401" i="17"/>
  <c r="C401" i="17"/>
  <c r="K400" i="17"/>
  <c r="I400" i="17"/>
  <c r="G400" i="17"/>
  <c r="E400" i="17"/>
  <c r="C400" i="17"/>
  <c r="K399" i="17"/>
  <c r="I399" i="17"/>
  <c r="G399" i="17"/>
  <c r="E399" i="17"/>
  <c r="C399" i="17"/>
  <c r="K398" i="17"/>
  <c r="I398" i="17"/>
  <c r="G398" i="17"/>
  <c r="E398" i="17"/>
  <c r="C398" i="17"/>
  <c r="K397" i="17"/>
  <c r="I397" i="17"/>
  <c r="G397" i="17"/>
  <c r="E397" i="17"/>
  <c r="C397" i="17"/>
  <c r="K396" i="17"/>
  <c r="I396" i="17"/>
  <c r="G396" i="17"/>
  <c r="E396" i="17"/>
  <c r="C396" i="17"/>
  <c r="K395" i="17"/>
  <c r="I395" i="17"/>
  <c r="G395" i="17"/>
  <c r="E395" i="17"/>
  <c r="C395" i="17"/>
  <c r="K394" i="17"/>
  <c r="I394" i="17"/>
  <c r="G394" i="17"/>
  <c r="E394" i="17"/>
  <c r="C394" i="17"/>
  <c r="K393" i="17"/>
  <c r="I393" i="17"/>
  <c r="G393" i="17"/>
  <c r="E393" i="17"/>
  <c r="C393" i="17"/>
  <c r="K392" i="17"/>
  <c r="I392" i="17"/>
  <c r="G392" i="17"/>
  <c r="E392" i="17"/>
  <c r="C392" i="17"/>
  <c r="K391" i="17"/>
  <c r="I391" i="17"/>
  <c r="G391" i="17"/>
  <c r="E391" i="17"/>
  <c r="C391" i="17"/>
  <c r="K390" i="17"/>
  <c r="I390" i="17"/>
  <c r="G390" i="17"/>
  <c r="E390" i="17"/>
  <c r="C390" i="17"/>
  <c r="K389" i="17"/>
  <c r="I389" i="17"/>
  <c r="G389" i="17"/>
  <c r="E389" i="17"/>
  <c r="C389" i="17"/>
  <c r="K388" i="17"/>
  <c r="I388" i="17"/>
  <c r="G388" i="17"/>
  <c r="E388" i="17"/>
  <c r="C388" i="17"/>
  <c r="K387" i="17"/>
  <c r="I387" i="17"/>
  <c r="G387" i="17"/>
  <c r="E387" i="17"/>
  <c r="C387" i="17"/>
  <c r="K386" i="17"/>
  <c r="I386" i="17"/>
  <c r="G386" i="17"/>
  <c r="E386" i="17"/>
  <c r="C386" i="17"/>
  <c r="K385" i="17"/>
  <c r="I385" i="17"/>
  <c r="G385" i="17"/>
  <c r="E385" i="17"/>
  <c r="C385" i="17"/>
  <c r="K384" i="17"/>
  <c r="I384" i="17"/>
  <c r="G384" i="17"/>
  <c r="E384" i="17"/>
  <c r="C384" i="17"/>
  <c r="K383" i="17"/>
  <c r="I383" i="17"/>
  <c r="G383" i="17"/>
  <c r="E383" i="17"/>
  <c r="C383" i="17"/>
  <c r="K382" i="17"/>
  <c r="I382" i="17"/>
  <c r="G382" i="17"/>
  <c r="E382" i="17"/>
  <c r="C382" i="17"/>
  <c r="K381" i="17"/>
  <c r="I381" i="17"/>
  <c r="G381" i="17"/>
  <c r="E381" i="17"/>
  <c r="C381" i="17"/>
  <c r="K380" i="17"/>
  <c r="I380" i="17"/>
  <c r="G380" i="17"/>
  <c r="E380" i="17"/>
  <c r="C380" i="17"/>
  <c r="K379" i="17"/>
  <c r="I379" i="17"/>
  <c r="G379" i="17"/>
  <c r="E379" i="17"/>
  <c r="C379" i="17"/>
  <c r="K378" i="17"/>
  <c r="I378" i="17"/>
  <c r="G378" i="17"/>
  <c r="E378" i="17"/>
  <c r="C378" i="17"/>
  <c r="K377" i="17"/>
  <c r="I377" i="17"/>
  <c r="G377" i="17"/>
  <c r="E377" i="17"/>
  <c r="C377" i="17"/>
  <c r="K376" i="17"/>
  <c r="I376" i="17"/>
  <c r="G376" i="17"/>
  <c r="E376" i="17"/>
  <c r="C376" i="17"/>
  <c r="K375" i="17"/>
  <c r="I375" i="17"/>
  <c r="G375" i="17"/>
  <c r="E375" i="17"/>
  <c r="C375" i="17"/>
  <c r="K374" i="17"/>
  <c r="I374" i="17"/>
  <c r="G374" i="17"/>
  <c r="E374" i="17"/>
  <c r="C374" i="17"/>
  <c r="K373" i="17"/>
  <c r="I373" i="17"/>
  <c r="G373" i="17"/>
  <c r="E373" i="17"/>
  <c r="C373" i="17"/>
  <c r="K372" i="17"/>
  <c r="I372" i="17"/>
  <c r="G372" i="17"/>
  <c r="E372" i="17"/>
  <c r="C372" i="17"/>
  <c r="K367" i="17"/>
  <c r="I367" i="17"/>
  <c r="G367" i="17"/>
  <c r="E367" i="17"/>
  <c r="C367" i="17"/>
  <c r="K366" i="17"/>
  <c r="I366" i="17"/>
  <c r="G366" i="17"/>
  <c r="E366" i="17"/>
  <c r="C366" i="17"/>
  <c r="K365" i="17"/>
  <c r="I365" i="17"/>
  <c r="G365" i="17"/>
  <c r="E365" i="17"/>
  <c r="C365" i="17"/>
  <c r="K364" i="17"/>
  <c r="I364" i="17"/>
  <c r="G364" i="17"/>
  <c r="E364" i="17"/>
  <c r="C364" i="17"/>
  <c r="K363" i="17"/>
  <c r="I363" i="17"/>
  <c r="G363" i="17"/>
  <c r="E363" i="17"/>
  <c r="C363" i="17"/>
  <c r="K362" i="17"/>
  <c r="I362" i="17"/>
  <c r="G362" i="17"/>
  <c r="E362" i="17"/>
  <c r="C362" i="17"/>
  <c r="K361" i="17"/>
  <c r="I361" i="17"/>
  <c r="G361" i="17"/>
  <c r="E361" i="17"/>
  <c r="C361" i="17"/>
  <c r="K360" i="17"/>
  <c r="I360" i="17"/>
  <c r="G360" i="17"/>
  <c r="E360" i="17"/>
  <c r="C360" i="17"/>
  <c r="K359" i="17"/>
  <c r="I359" i="17"/>
  <c r="G359" i="17"/>
  <c r="E359" i="17"/>
  <c r="C359" i="17"/>
  <c r="K358" i="17"/>
  <c r="I358" i="17"/>
  <c r="G358" i="17"/>
  <c r="E358" i="17"/>
  <c r="C358" i="17"/>
  <c r="K357" i="17"/>
  <c r="I357" i="17"/>
  <c r="G357" i="17"/>
  <c r="E357" i="17"/>
  <c r="C357" i="17"/>
  <c r="K356" i="17"/>
  <c r="I356" i="17"/>
  <c r="G356" i="17"/>
  <c r="E356" i="17"/>
  <c r="C356" i="17"/>
  <c r="K355" i="17"/>
  <c r="I355" i="17"/>
  <c r="G355" i="17"/>
  <c r="E355" i="17"/>
  <c r="C355" i="17"/>
  <c r="K354" i="17"/>
  <c r="I354" i="17"/>
  <c r="G354" i="17"/>
  <c r="E354" i="17"/>
  <c r="C354" i="17"/>
  <c r="K353" i="17"/>
  <c r="I353" i="17"/>
  <c r="G353" i="17"/>
  <c r="E353" i="17"/>
  <c r="C353" i="17"/>
  <c r="K352" i="17"/>
  <c r="I352" i="17"/>
  <c r="G352" i="17"/>
  <c r="E352" i="17"/>
  <c r="C352" i="17"/>
  <c r="K351" i="17"/>
  <c r="I351" i="17"/>
  <c r="G351" i="17"/>
  <c r="E351" i="17"/>
  <c r="C351" i="17"/>
  <c r="K350" i="17"/>
  <c r="I350" i="17"/>
  <c r="G350" i="17"/>
  <c r="E350" i="17"/>
  <c r="C350" i="17"/>
  <c r="K349" i="17"/>
  <c r="I349" i="17"/>
  <c r="G349" i="17"/>
  <c r="E349" i="17"/>
  <c r="C349" i="17"/>
  <c r="K348" i="17"/>
  <c r="I348" i="17"/>
  <c r="G348" i="17"/>
  <c r="E348" i="17"/>
  <c r="C348" i="17"/>
  <c r="K347" i="17"/>
  <c r="I347" i="17"/>
  <c r="G347" i="17"/>
  <c r="E347" i="17"/>
  <c r="C347" i="17"/>
  <c r="K346" i="17"/>
  <c r="I346" i="17"/>
  <c r="G346" i="17"/>
  <c r="E346" i="17"/>
  <c r="C346" i="17"/>
  <c r="K345" i="17"/>
  <c r="I345" i="17"/>
  <c r="G345" i="17"/>
  <c r="E345" i="17"/>
  <c r="C345" i="17"/>
  <c r="K344" i="17"/>
  <c r="I344" i="17"/>
  <c r="G344" i="17"/>
  <c r="E344" i="17"/>
  <c r="C344" i="17"/>
  <c r="K343" i="17"/>
  <c r="I343" i="17"/>
  <c r="G343" i="17"/>
  <c r="E343" i="17"/>
  <c r="C343" i="17"/>
  <c r="K342" i="17"/>
  <c r="I342" i="17"/>
  <c r="G342" i="17"/>
  <c r="E342" i="17"/>
  <c r="C342" i="17"/>
  <c r="K341" i="17"/>
  <c r="I341" i="17"/>
  <c r="G341" i="17"/>
  <c r="E341" i="17"/>
  <c r="C341" i="17"/>
  <c r="K340" i="17"/>
  <c r="I340" i="17"/>
  <c r="G340" i="17"/>
  <c r="E340" i="17"/>
  <c r="C340" i="17"/>
  <c r="K339" i="17"/>
  <c r="I339" i="17"/>
  <c r="G339" i="17"/>
  <c r="E339" i="17"/>
  <c r="C339" i="17"/>
  <c r="K338" i="17"/>
  <c r="I338" i="17"/>
  <c r="G338" i="17"/>
  <c r="E338" i="17"/>
  <c r="C338" i="17"/>
  <c r="K337" i="17"/>
  <c r="I337" i="17"/>
  <c r="G337" i="17"/>
  <c r="E337" i="17"/>
  <c r="C337" i="17"/>
  <c r="K336" i="17"/>
  <c r="I336" i="17"/>
  <c r="G336" i="17"/>
  <c r="E336" i="17"/>
  <c r="C336" i="17"/>
  <c r="K335" i="17"/>
  <c r="I335" i="17"/>
  <c r="G335" i="17"/>
  <c r="E335" i="17"/>
  <c r="C335" i="17"/>
  <c r="K334" i="17"/>
  <c r="I334" i="17"/>
  <c r="G334" i="17"/>
  <c r="E334" i="17"/>
  <c r="C334" i="17"/>
  <c r="K333" i="17"/>
  <c r="I333" i="17"/>
  <c r="G333" i="17"/>
  <c r="E333" i="17"/>
  <c r="C333" i="17"/>
  <c r="K332" i="17"/>
  <c r="I332" i="17"/>
  <c r="G332" i="17"/>
  <c r="E332" i="17"/>
  <c r="C332" i="17"/>
  <c r="K331" i="17"/>
  <c r="I331" i="17"/>
  <c r="G331" i="17"/>
  <c r="E331" i="17"/>
  <c r="C331" i="17"/>
  <c r="K330" i="17"/>
  <c r="I330" i="17"/>
  <c r="G330" i="17"/>
  <c r="E330" i="17"/>
  <c r="C330" i="17"/>
  <c r="K329" i="17"/>
  <c r="I329" i="17"/>
  <c r="G329" i="17"/>
  <c r="E329" i="17"/>
  <c r="C329" i="17"/>
  <c r="K328" i="17"/>
  <c r="I328" i="17"/>
  <c r="G328" i="17"/>
  <c r="E328" i="17"/>
  <c r="C328" i="17"/>
  <c r="K327" i="17"/>
  <c r="I327" i="17"/>
  <c r="G327" i="17"/>
  <c r="E327" i="17"/>
  <c r="C327" i="17"/>
  <c r="K326" i="17"/>
  <c r="I326" i="17"/>
  <c r="G326" i="17"/>
  <c r="E326" i="17"/>
  <c r="C326" i="17"/>
  <c r="K325" i="17"/>
  <c r="I325" i="17"/>
  <c r="G325" i="17"/>
  <c r="E325" i="17"/>
  <c r="C325" i="17"/>
  <c r="K324" i="17"/>
  <c r="I324" i="17"/>
  <c r="G324" i="17"/>
  <c r="E324" i="17"/>
  <c r="C324" i="17"/>
  <c r="K323" i="17"/>
  <c r="I323" i="17"/>
  <c r="G323" i="17"/>
  <c r="E323" i="17"/>
  <c r="C323" i="17"/>
  <c r="K322" i="17"/>
  <c r="I322" i="17"/>
  <c r="G322" i="17"/>
  <c r="E322" i="17"/>
  <c r="C322" i="17"/>
  <c r="K321" i="17"/>
  <c r="I321" i="17"/>
  <c r="G321" i="17"/>
  <c r="E321" i="17"/>
  <c r="C321" i="17"/>
  <c r="K320" i="17"/>
  <c r="I320" i="17"/>
  <c r="G320" i="17"/>
  <c r="E320" i="17"/>
  <c r="C320" i="17"/>
  <c r="K319" i="17"/>
  <c r="I319" i="17"/>
  <c r="G319" i="17"/>
  <c r="E319" i="17"/>
  <c r="C319" i="17"/>
  <c r="K318" i="17"/>
  <c r="I318" i="17"/>
  <c r="G318" i="17"/>
  <c r="E318" i="17"/>
  <c r="C318" i="17"/>
  <c r="K317" i="17"/>
  <c r="I317" i="17"/>
  <c r="G317" i="17"/>
  <c r="E317" i="17"/>
  <c r="C317" i="17"/>
  <c r="K316" i="17"/>
  <c r="I316" i="17"/>
  <c r="G316" i="17"/>
  <c r="E316" i="17"/>
  <c r="C316" i="17"/>
  <c r="K315" i="17"/>
  <c r="I315" i="17"/>
  <c r="G315" i="17"/>
  <c r="E315" i="17"/>
  <c r="C315" i="17"/>
  <c r="K314" i="17"/>
  <c r="I314" i="17"/>
  <c r="G314" i="17"/>
  <c r="E314" i="17"/>
  <c r="C314" i="17"/>
  <c r="K313" i="17"/>
  <c r="I313" i="17"/>
  <c r="G313" i="17"/>
  <c r="E313" i="17"/>
  <c r="C313" i="17"/>
  <c r="K312" i="17"/>
  <c r="I312" i="17"/>
  <c r="G312" i="17"/>
  <c r="E312" i="17"/>
  <c r="C312" i="17"/>
  <c r="K311" i="17"/>
  <c r="I311" i="17"/>
  <c r="G311" i="17"/>
  <c r="E311" i="17"/>
  <c r="C311" i="17"/>
  <c r="K310" i="17"/>
  <c r="I310" i="17"/>
  <c r="G310" i="17"/>
  <c r="E310" i="17"/>
  <c r="C310" i="17"/>
  <c r="K309" i="17"/>
  <c r="I309" i="17"/>
  <c r="G309" i="17"/>
  <c r="E309" i="17"/>
  <c r="C309" i="17"/>
  <c r="K308" i="17"/>
  <c r="I308" i="17"/>
  <c r="G308" i="17"/>
  <c r="E308" i="17"/>
  <c r="C308" i="17"/>
  <c r="K307" i="17"/>
  <c r="I307" i="17"/>
  <c r="G307" i="17"/>
  <c r="E307" i="17"/>
  <c r="C307" i="17"/>
  <c r="K306" i="17"/>
  <c r="I306" i="17"/>
  <c r="G306" i="17"/>
  <c r="E306" i="17"/>
  <c r="C306" i="17"/>
  <c r="K305" i="17"/>
  <c r="I305" i="17"/>
  <c r="G305" i="17"/>
  <c r="E305" i="17"/>
  <c r="C305" i="17"/>
  <c r="K304" i="17"/>
  <c r="I304" i="17"/>
  <c r="G304" i="17"/>
  <c r="E304" i="17"/>
  <c r="C304" i="17"/>
  <c r="K303" i="17"/>
  <c r="I303" i="17"/>
  <c r="G303" i="17"/>
  <c r="E303" i="17"/>
  <c r="C303" i="17"/>
  <c r="K302" i="17"/>
  <c r="I302" i="17"/>
  <c r="G302" i="17"/>
  <c r="E302" i="17"/>
  <c r="C302" i="17"/>
  <c r="K301" i="17"/>
  <c r="I301" i="17"/>
  <c r="G301" i="17"/>
  <c r="E301" i="17"/>
  <c r="C301" i="17"/>
  <c r="K300" i="17"/>
  <c r="I300" i="17"/>
  <c r="G300" i="17"/>
  <c r="E300" i="17"/>
  <c r="C300" i="17"/>
  <c r="K299" i="17"/>
  <c r="I299" i="17"/>
  <c r="G299" i="17"/>
  <c r="E299" i="17"/>
  <c r="C299" i="17"/>
  <c r="K298" i="17"/>
  <c r="I298" i="17"/>
  <c r="G298" i="17"/>
  <c r="E298" i="17"/>
  <c r="C298" i="17"/>
  <c r="K297" i="17"/>
  <c r="I297" i="17"/>
  <c r="G297" i="17"/>
  <c r="E297" i="17"/>
  <c r="C297" i="17"/>
  <c r="K296" i="17"/>
  <c r="I296" i="17"/>
  <c r="G296" i="17"/>
  <c r="E296" i="17"/>
  <c r="C296" i="17"/>
  <c r="K295" i="17"/>
  <c r="I295" i="17"/>
  <c r="G295" i="17"/>
  <c r="E295" i="17"/>
  <c r="C295" i="17"/>
  <c r="K294" i="17"/>
  <c r="I294" i="17"/>
  <c r="G294" i="17"/>
  <c r="E294" i="17"/>
  <c r="C294" i="17"/>
  <c r="K293" i="17"/>
  <c r="I293" i="17"/>
  <c r="G293" i="17"/>
  <c r="E293" i="17"/>
  <c r="C293" i="17"/>
  <c r="K292" i="17"/>
  <c r="I292" i="17"/>
  <c r="G292" i="17"/>
  <c r="E292" i="17"/>
  <c r="C292" i="17"/>
  <c r="K291" i="17"/>
  <c r="I291" i="17"/>
  <c r="G291" i="17"/>
  <c r="E291" i="17"/>
  <c r="C291" i="17"/>
  <c r="K290" i="17"/>
  <c r="I290" i="17"/>
  <c r="G290" i="17"/>
  <c r="E290" i="17"/>
  <c r="C290" i="17"/>
  <c r="K289" i="17"/>
  <c r="I289" i="17"/>
  <c r="G289" i="17"/>
  <c r="E289" i="17"/>
  <c r="C289" i="17"/>
  <c r="K288" i="17"/>
  <c r="I288" i="17"/>
  <c r="G288" i="17"/>
  <c r="E288" i="17"/>
  <c r="C288" i="17"/>
  <c r="K287" i="17"/>
  <c r="I287" i="17"/>
  <c r="G287" i="17"/>
  <c r="E287" i="17"/>
  <c r="C287" i="17"/>
  <c r="K286" i="17"/>
  <c r="I286" i="17"/>
  <c r="G286" i="17"/>
  <c r="E286" i="17"/>
  <c r="C286" i="17"/>
  <c r="K285" i="17"/>
  <c r="I285" i="17"/>
  <c r="G285" i="17"/>
  <c r="E285" i="17"/>
  <c r="C285" i="17"/>
  <c r="K284" i="17"/>
  <c r="I284" i="17"/>
  <c r="G284" i="17"/>
  <c r="E284" i="17"/>
  <c r="C284" i="17"/>
  <c r="K283" i="17"/>
  <c r="I283" i="17"/>
  <c r="G283" i="17"/>
  <c r="E283" i="17"/>
  <c r="C283" i="17"/>
  <c r="K282" i="17"/>
  <c r="I282" i="17"/>
  <c r="G282" i="17"/>
  <c r="E282" i="17"/>
  <c r="C282" i="17"/>
  <c r="K281" i="17"/>
  <c r="I281" i="17"/>
  <c r="G281" i="17"/>
  <c r="E281" i="17"/>
  <c r="C281" i="17"/>
  <c r="K280" i="17"/>
  <c r="I280" i="17"/>
  <c r="G280" i="17"/>
  <c r="E280" i="17"/>
  <c r="C280" i="17"/>
  <c r="K279" i="17"/>
  <c r="I279" i="17"/>
  <c r="G279" i="17"/>
  <c r="E279" i="17"/>
  <c r="C279" i="17"/>
  <c r="K278" i="17"/>
  <c r="I278" i="17"/>
  <c r="G278" i="17"/>
  <c r="E278" i="17"/>
  <c r="C278" i="17"/>
  <c r="K277" i="17"/>
  <c r="I277" i="17"/>
  <c r="G277" i="17"/>
  <c r="E277" i="17"/>
  <c r="C277" i="17"/>
  <c r="K276" i="17"/>
  <c r="I276" i="17"/>
  <c r="G276" i="17"/>
  <c r="E276" i="17"/>
  <c r="C276" i="17"/>
  <c r="K275" i="17"/>
  <c r="I275" i="17"/>
  <c r="G275" i="17"/>
  <c r="E275" i="17"/>
  <c r="C275" i="17"/>
  <c r="K274" i="17"/>
  <c r="I274" i="17"/>
  <c r="G274" i="17"/>
  <c r="E274" i="17"/>
  <c r="C274" i="17"/>
  <c r="K273" i="17"/>
  <c r="I273" i="17"/>
  <c r="G273" i="17"/>
  <c r="E273" i="17"/>
  <c r="C273" i="17"/>
  <c r="K272" i="17"/>
  <c r="I272" i="17"/>
  <c r="G272" i="17"/>
  <c r="E272" i="17"/>
  <c r="C272" i="17"/>
  <c r="K271" i="17"/>
  <c r="I271" i="17"/>
  <c r="G271" i="17"/>
  <c r="E271" i="17"/>
  <c r="C271" i="17"/>
  <c r="K270" i="17"/>
  <c r="I270" i="17"/>
  <c r="G270" i="17"/>
  <c r="E270" i="17"/>
  <c r="C270" i="17"/>
  <c r="K269" i="17"/>
  <c r="I269" i="17"/>
  <c r="G269" i="17"/>
  <c r="E269" i="17"/>
  <c r="C269" i="17"/>
  <c r="K268" i="17"/>
  <c r="I268" i="17"/>
  <c r="G268" i="17"/>
  <c r="E268" i="17"/>
  <c r="C268" i="17"/>
  <c r="K267" i="17"/>
  <c r="I267" i="17"/>
  <c r="G267" i="17"/>
  <c r="E267" i="17"/>
  <c r="C267" i="17"/>
  <c r="K266" i="17"/>
  <c r="I266" i="17"/>
  <c r="G266" i="17"/>
  <c r="E266" i="17"/>
  <c r="C266" i="17"/>
  <c r="K265" i="17"/>
  <c r="I265" i="17"/>
  <c r="G265" i="17"/>
  <c r="E265" i="17"/>
  <c r="C265" i="17"/>
  <c r="K264" i="17"/>
  <c r="I264" i="17"/>
  <c r="G264" i="17"/>
  <c r="E264" i="17"/>
  <c r="C264" i="17"/>
  <c r="K263" i="17"/>
  <c r="I263" i="17"/>
  <c r="G263" i="17"/>
  <c r="E263" i="17"/>
  <c r="C263" i="17"/>
  <c r="K262" i="17"/>
  <c r="I262" i="17"/>
  <c r="G262" i="17"/>
  <c r="E262" i="17"/>
  <c r="C262" i="17"/>
  <c r="K261" i="17"/>
  <c r="I261" i="17"/>
  <c r="G261" i="17"/>
  <c r="E261" i="17"/>
  <c r="C261" i="17"/>
  <c r="K260" i="17"/>
  <c r="I260" i="17"/>
  <c r="G260" i="17"/>
  <c r="E260" i="17"/>
  <c r="C260" i="17"/>
  <c r="K259" i="17"/>
  <c r="I259" i="17"/>
  <c r="G259" i="17"/>
  <c r="E259" i="17"/>
  <c r="C259" i="17"/>
  <c r="K258" i="17"/>
  <c r="I258" i="17"/>
  <c r="G258" i="17"/>
  <c r="E258" i="17"/>
  <c r="C258" i="17"/>
  <c r="K257" i="17"/>
  <c r="I257" i="17"/>
  <c r="G257" i="17"/>
  <c r="E257" i="17"/>
  <c r="C257" i="17"/>
  <c r="K256" i="17"/>
  <c r="I256" i="17"/>
  <c r="G256" i="17"/>
  <c r="E256" i="17"/>
  <c r="C256" i="17"/>
  <c r="K255" i="17"/>
  <c r="I255" i="17"/>
  <c r="G255" i="17"/>
  <c r="E255" i="17"/>
  <c r="C255" i="17"/>
  <c r="K254" i="17"/>
  <c r="I254" i="17"/>
  <c r="G254" i="17"/>
  <c r="E254" i="17"/>
  <c r="C254" i="17"/>
  <c r="K253" i="17"/>
  <c r="I253" i="17"/>
  <c r="G253" i="17"/>
  <c r="E253" i="17"/>
  <c r="C253" i="17"/>
  <c r="K252" i="17"/>
  <c r="I252" i="17"/>
  <c r="G252" i="17"/>
  <c r="E252" i="17"/>
  <c r="C252" i="17"/>
  <c r="K251" i="17"/>
  <c r="I251" i="17"/>
  <c r="G251" i="17"/>
  <c r="E251" i="17"/>
  <c r="C251" i="17"/>
  <c r="K250" i="17"/>
  <c r="I250" i="17"/>
  <c r="G250" i="17"/>
  <c r="E250" i="17"/>
  <c r="C250" i="17"/>
  <c r="K249" i="17"/>
  <c r="I249" i="17"/>
  <c r="G249" i="17"/>
  <c r="E249" i="17"/>
  <c r="C249" i="17"/>
  <c r="K248" i="17"/>
  <c r="I248" i="17"/>
  <c r="G248" i="17"/>
  <c r="E248" i="17"/>
  <c r="C248" i="17"/>
  <c r="K247" i="17"/>
  <c r="I247" i="17"/>
  <c r="G247" i="17"/>
  <c r="E247" i="17"/>
  <c r="C247" i="17"/>
  <c r="K246" i="17"/>
  <c r="I246" i="17"/>
  <c r="G246" i="17"/>
  <c r="E246" i="17"/>
  <c r="C246" i="17"/>
  <c r="K245" i="17"/>
  <c r="I245" i="17"/>
  <c r="G245" i="17"/>
  <c r="E245" i="17"/>
  <c r="C245" i="17"/>
  <c r="K244" i="17"/>
  <c r="I244" i="17"/>
  <c r="G244" i="17"/>
  <c r="E244" i="17"/>
  <c r="C244" i="17"/>
  <c r="K243" i="17"/>
  <c r="I243" i="17"/>
  <c r="G243" i="17"/>
  <c r="E243" i="17"/>
  <c r="C243" i="17"/>
  <c r="K242" i="17"/>
  <c r="I242" i="17"/>
  <c r="G242" i="17"/>
  <c r="E242" i="17"/>
  <c r="C242" i="17"/>
  <c r="K241" i="17"/>
  <c r="I241" i="17"/>
  <c r="G241" i="17"/>
  <c r="E241" i="17"/>
  <c r="C241" i="17"/>
  <c r="K240" i="17"/>
  <c r="I240" i="17"/>
  <c r="G240" i="17"/>
  <c r="E240" i="17"/>
  <c r="C240" i="17"/>
  <c r="K239" i="17"/>
  <c r="I239" i="17"/>
  <c r="G239" i="17"/>
  <c r="E239" i="17"/>
  <c r="C239" i="17"/>
  <c r="K238" i="17"/>
  <c r="I238" i="17"/>
  <c r="G238" i="17"/>
  <c r="E238" i="17"/>
  <c r="C238" i="17"/>
  <c r="K237" i="17"/>
  <c r="I237" i="17"/>
  <c r="G237" i="17"/>
  <c r="E237" i="17"/>
  <c r="C237" i="17"/>
  <c r="K236" i="17"/>
  <c r="I236" i="17"/>
  <c r="G236" i="17"/>
  <c r="E236" i="17"/>
  <c r="C236" i="17"/>
  <c r="K235" i="17"/>
  <c r="I235" i="17"/>
  <c r="G235" i="17"/>
  <c r="E235" i="17"/>
  <c r="C235" i="17"/>
  <c r="K234" i="17"/>
  <c r="I234" i="17"/>
  <c r="G234" i="17"/>
  <c r="E234" i="17"/>
  <c r="C234" i="17"/>
  <c r="K233" i="17"/>
  <c r="I233" i="17"/>
  <c r="G233" i="17"/>
  <c r="E233" i="17"/>
  <c r="C233" i="17"/>
  <c r="K232" i="17"/>
  <c r="I232" i="17"/>
  <c r="G232" i="17"/>
  <c r="E232" i="17"/>
  <c r="C232" i="17"/>
  <c r="K231" i="17"/>
  <c r="I231" i="17"/>
  <c r="G231" i="17"/>
  <c r="E231" i="17"/>
  <c r="C231" i="17"/>
  <c r="K230" i="17"/>
  <c r="I230" i="17"/>
  <c r="G230" i="17"/>
  <c r="E230" i="17"/>
  <c r="C230" i="17"/>
  <c r="K229" i="17"/>
  <c r="I229" i="17"/>
  <c r="G229" i="17"/>
  <c r="E229" i="17"/>
  <c r="C229" i="17"/>
  <c r="K228" i="17"/>
  <c r="I228" i="17"/>
  <c r="G228" i="17"/>
  <c r="E228" i="17"/>
  <c r="C228" i="17"/>
  <c r="K227" i="17"/>
  <c r="I227" i="17"/>
  <c r="G227" i="17"/>
  <c r="E227" i="17"/>
  <c r="C227" i="17"/>
  <c r="K226" i="17"/>
  <c r="I226" i="17"/>
  <c r="G226" i="17"/>
  <c r="E226" i="17"/>
  <c r="C226" i="17"/>
  <c r="K225" i="17"/>
  <c r="I225" i="17"/>
  <c r="G225" i="17"/>
  <c r="E225" i="17"/>
  <c r="C225" i="17"/>
  <c r="K224" i="17"/>
  <c r="I224" i="17"/>
  <c r="G224" i="17"/>
  <c r="E224" i="17"/>
  <c r="C224" i="17"/>
  <c r="K223" i="17"/>
  <c r="I223" i="17"/>
  <c r="G223" i="17"/>
  <c r="E223" i="17"/>
  <c r="C223" i="17"/>
  <c r="K222" i="17"/>
  <c r="I222" i="17"/>
  <c r="G222" i="17"/>
  <c r="E222" i="17"/>
  <c r="C222" i="17"/>
  <c r="K221" i="17"/>
  <c r="I221" i="17"/>
  <c r="G221" i="17"/>
  <c r="E221" i="17"/>
  <c r="C221" i="17"/>
  <c r="K220" i="17"/>
  <c r="I220" i="17"/>
  <c r="G220" i="17"/>
  <c r="E220" i="17"/>
  <c r="C220" i="17"/>
  <c r="K219" i="17"/>
  <c r="I219" i="17"/>
  <c r="G219" i="17"/>
  <c r="E219" i="17"/>
  <c r="C219" i="17"/>
  <c r="K218" i="17"/>
  <c r="I218" i="17"/>
  <c r="G218" i="17"/>
  <c r="E218" i="17"/>
  <c r="C218" i="17"/>
  <c r="K217" i="17"/>
  <c r="I217" i="17"/>
  <c r="G217" i="17"/>
  <c r="E217" i="17"/>
  <c r="C217" i="17"/>
  <c r="K216" i="17"/>
  <c r="I216" i="17"/>
  <c r="G216" i="17"/>
  <c r="E216" i="17"/>
  <c r="C216" i="17"/>
  <c r="K215" i="17"/>
  <c r="I215" i="17"/>
  <c r="G215" i="17"/>
  <c r="E215" i="17"/>
  <c r="C215" i="17"/>
  <c r="K214" i="17"/>
  <c r="I214" i="17"/>
  <c r="G214" i="17"/>
  <c r="E214" i="17"/>
  <c r="C214" i="17"/>
  <c r="K213" i="17"/>
  <c r="I213" i="17"/>
  <c r="G213" i="17"/>
  <c r="E213" i="17"/>
  <c r="C213" i="17"/>
  <c r="K212" i="17"/>
  <c r="I212" i="17"/>
  <c r="G212" i="17"/>
  <c r="E212" i="17"/>
  <c r="C212" i="17"/>
  <c r="K211" i="17"/>
  <c r="I211" i="17"/>
  <c r="G211" i="17"/>
  <c r="E211" i="17"/>
  <c r="C211" i="17"/>
  <c r="K210" i="17"/>
  <c r="I210" i="17"/>
  <c r="G210" i="17"/>
  <c r="E210" i="17"/>
  <c r="C210" i="17"/>
  <c r="K209" i="17"/>
  <c r="I209" i="17"/>
  <c r="G209" i="17"/>
  <c r="E209" i="17"/>
  <c r="C209" i="17"/>
  <c r="K208" i="17"/>
  <c r="I208" i="17"/>
  <c r="G208" i="17"/>
  <c r="E208" i="17"/>
  <c r="C208" i="17"/>
  <c r="K207" i="17"/>
  <c r="I207" i="17"/>
  <c r="G207" i="17"/>
  <c r="E207" i="17"/>
  <c r="C207" i="17"/>
  <c r="K206" i="17"/>
  <c r="I206" i="17"/>
  <c r="G206" i="17"/>
  <c r="E206" i="17"/>
  <c r="C206" i="17"/>
  <c r="K205" i="17"/>
  <c r="I205" i="17"/>
  <c r="G205" i="17"/>
  <c r="E205" i="17"/>
  <c r="C205" i="17"/>
  <c r="K204" i="17"/>
  <c r="I204" i="17"/>
  <c r="G204" i="17"/>
  <c r="E204" i="17"/>
  <c r="C204" i="17"/>
  <c r="K203" i="17"/>
  <c r="I203" i="17"/>
  <c r="G203" i="17"/>
  <c r="E203" i="17"/>
  <c r="C203" i="17"/>
  <c r="K202" i="17"/>
  <c r="I202" i="17"/>
  <c r="G202" i="17"/>
  <c r="E202" i="17"/>
  <c r="C202" i="17"/>
  <c r="K201" i="17"/>
  <c r="I201" i="17"/>
  <c r="G201" i="17"/>
  <c r="E201" i="17"/>
  <c r="C201" i="17"/>
  <c r="K200" i="17"/>
  <c r="I200" i="17"/>
  <c r="G200" i="17"/>
  <c r="E200" i="17"/>
  <c r="C200" i="17"/>
  <c r="K199" i="17"/>
  <c r="I199" i="17"/>
  <c r="G199" i="17"/>
  <c r="E199" i="17"/>
  <c r="C199" i="17"/>
  <c r="K198" i="17"/>
  <c r="I198" i="17"/>
  <c r="G198" i="17"/>
  <c r="E198" i="17"/>
  <c r="C198" i="17"/>
  <c r="K197" i="17"/>
  <c r="I197" i="17"/>
  <c r="G197" i="17"/>
  <c r="E197" i="17"/>
  <c r="C197" i="17"/>
  <c r="K196" i="17"/>
  <c r="I196" i="17"/>
  <c r="G196" i="17"/>
  <c r="E196" i="17"/>
  <c r="C196" i="17"/>
  <c r="K195" i="17"/>
  <c r="I195" i="17"/>
  <c r="G195" i="17"/>
  <c r="E195" i="17"/>
  <c r="C195" i="17"/>
  <c r="K194" i="17"/>
  <c r="I194" i="17"/>
  <c r="G194" i="17"/>
  <c r="E194" i="17"/>
  <c r="C194" i="17"/>
  <c r="K193" i="17"/>
  <c r="I193" i="17"/>
  <c r="G193" i="17"/>
  <c r="E193" i="17"/>
  <c r="C193" i="17"/>
  <c r="K192" i="17"/>
  <c r="I192" i="17"/>
  <c r="G192" i="17"/>
  <c r="E192" i="17"/>
  <c r="C192" i="17"/>
  <c r="K191" i="17"/>
  <c r="I191" i="17"/>
  <c r="G191" i="17"/>
  <c r="E191" i="17"/>
  <c r="C191" i="17"/>
  <c r="K190" i="17"/>
  <c r="I190" i="17"/>
  <c r="G190" i="17"/>
  <c r="E190" i="17"/>
  <c r="C190" i="17"/>
  <c r="K189" i="17"/>
  <c r="I189" i="17"/>
  <c r="G189" i="17"/>
  <c r="E189" i="17"/>
  <c r="C189" i="17"/>
  <c r="K184" i="17"/>
  <c r="I184" i="17"/>
  <c r="G184" i="17"/>
  <c r="E184" i="17"/>
  <c r="C184" i="17"/>
  <c r="K183" i="17"/>
  <c r="I183" i="17"/>
  <c r="G183" i="17"/>
  <c r="E183" i="17"/>
  <c r="C183" i="17"/>
  <c r="K182" i="17"/>
  <c r="I182" i="17"/>
  <c r="G182" i="17"/>
  <c r="E182" i="17"/>
  <c r="C182" i="17"/>
  <c r="K181" i="17"/>
  <c r="I181" i="17"/>
  <c r="G181" i="17"/>
  <c r="E181" i="17"/>
  <c r="C181" i="17"/>
  <c r="K180" i="17"/>
  <c r="I180" i="17"/>
  <c r="G180" i="17"/>
  <c r="E180" i="17"/>
  <c r="C180" i="17"/>
  <c r="K179" i="17"/>
  <c r="I179" i="17"/>
  <c r="G179" i="17"/>
  <c r="E179" i="17"/>
  <c r="C179" i="17"/>
  <c r="K178" i="17"/>
  <c r="I178" i="17"/>
  <c r="G178" i="17"/>
  <c r="E178" i="17"/>
  <c r="C178" i="17"/>
  <c r="K177" i="17"/>
  <c r="I177" i="17"/>
  <c r="G177" i="17"/>
  <c r="E177" i="17"/>
  <c r="C177" i="17"/>
  <c r="K176" i="17"/>
  <c r="I176" i="17"/>
  <c r="G176" i="17"/>
  <c r="E176" i="17"/>
  <c r="C176" i="17"/>
  <c r="K175" i="17"/>
  <c r="I175" i="17"/>
  <c r="G175" i="17"/>
  <c r="E175" i="17"/>
  <c r="C175" i="17"/>
  <c r="K174" i="17"/>
  <c r="I174" i="17"/>
  <c r="G174" i="17"/>
  <c r="E174" i="17"/>
  <c r="C174" i="17"/>
  <c r="K173" i="17"/>
  <c r="I173" i="17"/>
  <c r="G173" i="17"/>
  <c r="E173" i="17"/>
  <c r="C173" i="17"/>
  <c r="K172" i="17"/>
  <c r="I172" i="17"/>
  <c r="G172" i="17"/>
  <c r="E172" i="17"/>
  <c r="C172" i="17"/>
  <c r="K171" i="17"/>
  <c r="I171" i="17"/>
  <c r="G171" i="17"/>
  <c r="E171" i="17"/>
  <c r="C171" i="17"/>
  <c r="K170" i="17"/>
  <c r="I170" i="17"/>
  <c r="G170" i="17"/>
  <c r="E170" i="17"/>
  <c r="C170" i="17"/>
  <c r="K169" i="17"/>
  <c r="I169" i="17"/>
  <c r="G169" i="17"/>
  <c r="E169" i="17"/>
  <c r="C169" i="17"/>
  <c r="K168" i="17"/>
  <c r="I168" i="17"/>
  <c r="G168" i="17"/>
  <c r="E168" i="17"/>
  <c r="C168" i="17"/>
  <c r="K167" i="17"/>
  <c r="I167" i="17"/>
  <c r="G167" i="17"/>
  <c r="E167" i="17"/>
  <c r="C167" i="17"/>
  <c r="K166" i="17"/>
  <c r="I166" i="17"/>
  <c r="G166" i="17"/>
  <c r="E166" i="17"/>
  <c r="C166" i="17"/>
  <c r="K165" i="17"/>
  <c r="I165" i="17"/>
  <c r="G165" i="17"/>
  <c r="E165" i="17"/>
  <c r="C165" i="17"/>
  <c r="K164" i="17"/>
  <c r="I164" i="17"/>
  <c r="G164" i="17"/>
  <c r="E164" i="17"/>
  <c r="C164" i="17"/>
  <c r="K163" i="17"/>
  <c r="I163" i="17"/>
  <c r="G163" i="17"/>
  <c r="E163" i="17"/>
  <c r="C163" i="17"/>
  <c r="K162" i="17"/>
  <c r="I162" i="17"/>
  <c r="G162" i="17"/>
  <c r="E162" i="17"/>
  <c r="C162" i="17"/>
  <c r="K161" i="17"/>
  <c r="I161" i="17"/>
  <c r="G161" i="17"/>
  <c r="E161" i="17"/>
  <c r="C161" i="17"/>
  <c r="K160" i="17"/>
  <c r="I160" i="17"/>
  <c r="G160" i="17"/>
  <c r="E160" i="17"/>
  <c r="C160" i="17"/>
  <c r="K159" i="17"/>
  <c r="I159" i="17"/>
  <c r="G159" i="17"/>
  <c r="E159" i="17"/>
  <c r="C159" i="17"/>
  <c r="K158" i="17"/>
  <c r="I158" i="17"/>
  <c r="G158" i="17"/>
  <c r="E158" i="17"/>
  <c r="C158" i="17"/>
  <c r="K157" i="17"/>
  <c r="I157" i="17"/>
  <c r="G157" i="17"/>
  <c r="E157" i="17"/>
  <c r="C157" i="17"/>
  <c r="K156" i="17"/>
  <c r="I156" i="17"/>
  <c r="G156" i="17"/>
  <c r="E156" i="17"/>
  <c r="C156" i="17"/>
  <c r="K155" i="17"/>
  <c r="I155" i="17"/>
  <c r="G155" i="17"/>
  <c r="E155" i="17"/>
  <c r="C155" i="17"/>
  <c r="K154" i="17"/>
  <c r="I154" i="17"/>
  <c r="G154" i="17"/>
  <c r="E154" i="17"/>
  <c r="C154" i="17"/>
  <c r="K153" i="17"/>
  <c r="I153" i="17"/>
  <c r="G153" i="17"/>
  <c r="E153" i="17"/>
  <c r="C153" i="17"/>
  <c r="K152" i="17"/>
  <c r="I152" i="17"/>
  <c r="G152" i="17"/>
  <c r="E152" i="17"/>
  <c r="C152" i="17"/>
  <c r="K151" i="17"/>
  <c r="I151" i="17"/>
  <c r="G151" i="17"/>
  <c r="E151" i="17"/>
  <c r="C151" i="17"/>
  <c r="K150" i="17"/>
  <c r="I150" i="17"/>
  <c r="G150" i="17"/>
  <c r="E150" i="17"/>
  <c r="C150" i="17"/>
  <c r="K149" i="17"/>
  <c r="I149" i="17"/>
  <c r="G149" i="17"/>
  <c r="E149" i="17"/>
  <c r="C149" i="17"/>
  <c r="K148" i="17"/>
  <c r="I148" i="17"/>
  <c r="G148" i="17"/>
  <c r="E148" i="17"/>
  <c r="C148" i="17"/>
  <c r="K147" i="17"/>
  <c r="I147" i="17"/>
  <c r="G147" i="17"/>
  <c r="E147" i="17"/>
  <c r="C147" i="17"/>
  <c r="K146" i="17"/>
  <c r="I146" i="17"/>
  <c r="G146" i="17"/>
  <c r="E146" i="17"/>
  <c r="C146" i="17"/>
  <c r="K145" i="17"/>
  <c r="I145" i="17"/>
  <c r="G145" i="17"/>
  <c r="E145" i="17"/>
  <c r="C145" i="17"/>
  <c r="K144" i="17"/>
  <c r="I144" i="17"/>
  <c r="G144" i="17"/>
  <c r="E144" i="17"/>
  <c r="C144" i="17"/>
  <c r="K143" i="17"/>
  <c r="I143" i="17"/>
  <c r="G143" i="17"/>
  <c r="E143" i="17"/>
  <c r="C143" i="17"/>
  <c r="K142" i="17"/>
  <c r="I142" i="17"/>
  <c r="G142" i="17"/>
  <c r="E142" i="17"/>
  <c r="C142" i="17"/>
  <c r="K141" i="17"/>
  <c r="I141" i="17"/>
  <c r="G141" i="17"/>
  <c r="E141" i="17"/>
  <c r="C141" i="17"/>
  <c r="K140" i="17"/>
  <c r="I140" i="17"/>
  <c r="G140" i="17"/>
  <c r="E140" i="17"/>
  <c r="C140" i="17"/>
  <c r="K139" i="17"/>
  <c r="I139" i="17"/>
  <c r="G139" i="17"/>
  <c r="E139" i="17"/>
  <c r="C139" i="17"/>
  <c r="K138" i="17"/>
  <c r="I138" i="17"/>
  <c r="G138" i="17"/>
  <c r="E138" i="17"/>
  <c r="C138" i="17"/>
  <c r="K137" i="17"/>
  <c r="I137" i="17"/>
  <c r="G137" i="17"/>
  <c r="E137" i="17"/>
  <c r="C137" i="17"/>
  <c r="K136" i="17"/>
  <c r="I136" i="17"/>
  <c r="G136" i="17"/>
  <c r="E136" i="17"/>
  <c r="C136" i="17"/>
  <c r="K135" i="17"/>
  <c r="I135" i="17"/>
  <c r="G135" i="17"/>
  <c r="E135" i="17"/>
  <c r="C135" i="17"/>
  <c r="K134" i="17"/>
  <c r="I134" i="17"/>
  <c r="G134" i="17"/>
  <c r="E134" i="17"/>
  <c r="C134" i="17"/>
  <c r="K133" i="17"/>
  <c r="I133" i="17"/>
  <c r="G133" i="17"/>
  <c r="E133" i="17"/>
  <c r="C133" i="17"/>
  <c r="K132" i="17"/>
  <c r="I132" i="17"/>
  <c r="G132" i="17"/>
  <c r="E132" i="17"/>
  <c r="C132" i="17"/>
  <c r="K131" i="17"/>
  <c r="I131" i="17"/>
  <c r="G131" i="17"/>
  <c r="E131" i="17"/>
  <c r="C131" i="17"/>
  <c r="K130" i="17"/>
  <c r="I130" i="17"/>
  <c r="G130" i="17"/>
  <c r="E130" i="17"/>
  <c r="C130" i="17"/>
  <c r="K129" i="17"/>
  <c r="I129" i="17"/>
  <c r="G129" i="17"/>
  <c r="E129" i="17"/>
  <c r="C129" i="17"/>
  <c r="K128" i="17"/>
  <c r="I128" i="17"/>
  <c r="G128" i="17"/>
  <c r="E128" i="17"/>
  <c r="C128" i="17"/>
  <c r="K127" i="17"/>
  <c r="I127" i="17"/>
  <c r="G127" i="17"/>
  <c r="E127" i="17"/>
  <c r="C127" i="17"/>
  <c r="K126" i="17"/>
  <c r="I126" i="17"/>
  <c r="G126" i="17"/>
  <c r="E126" i="17"/>
  <c r="C126" i="17"/>
  <c r="K125" i="17"/>
  <c r="I125" i="17"/>
  <c r="G125" i="17"/>
  <c r="E125" i="17"/>
  <c r="C125" i="17"/>
  <c r="K124" i="17"/>
  <c r="I124" i="17"/>
  <c r="G124" i="17"/>
  <c r="E124" i="17"/>
  <c r="C124" i="17"/>
  <c r="K123" i="17"/>
  <c r="I123" i="17"/>
  <c r="G123" i="17"/>
  <c r="E123" i="17"/>
  <c r="C123" i="17"/>
  <c r="K122" i="17"/>
  <c r="I122" i="17"/>
  <c r="G122" i="17"/>
  <c r="E122" i="17"/>
  <c r="C122" i="17"/>
  <c r="K121" i="17"/>
  <c r="I121" i="17"/>
  <c r="G121" i="17"/>
  <c r="E121" i="17"/>
  <c r="C121" i="17"/>
  <c r="K120" i="17"/>
  <c r="I120" i="17"/>
  <c r="G120" i="17"/>
  <c r="E120" i="17"/>
  <c r="C120" i="17"/>
  <c r="K119" i="17"/>
  <c r="I119" i="17"/>
  <c r="G119" i="17"/>
  <c r="E119" i="17"/>
  <c r="C119" i="17"/>
  <c r="K118" i="17"/>
  <c r="I118" i="17"/>
  <c r="G118" i="17"/>
  <c r="E118" i="17"/>
  <c r="C118" i="17"/>
  <c r="K117" i="17"/>
  <c r="I117" i="17"/>
  <c r="G117" i="17"/>
  <c r="E117" i="17"/>
  <c r="C117" i="17"/>
  <c r="K116" i="17"/>
  <c r="I116" i="17"/>
  <c r="G116" i="17"/>
  <c r="E116" i="17"/>
  <c r="C116" i="17"/>
  <c r="K115" i="17"/>
  <c r="I115" i="17"/>
  <c r="G115" i="17"/>
  <c r="E115" i="17"/>
  <c r="C115" i="17"/>
  <c r="K114" i="17"/>
  <c r="I114" i="17"/>
  <c r="G114" i="17"/>
  <c r="E114" i="17"/>
  <c r="C114" i="17"/>
  <c r="K113" i="17"/>
  <c r="I113" i="17"/>
  <c r="G113" i="17"/>
  <c r="E113" i="17"/>
  <c r="C113" i="17"/>
  <c r="K112" i="17"/>
  <c r="I112" i="17"/>
  <c r="G112" i="17"/>
  <c r="E112" i="17"/>
  <c r="C112" i="17"/>
  <c r="K111" i="17"/>
  <c r="I111" i="17"/>
  <c r="G111" i="17"/>
  <c r="E111" i="17"/>
  <c r="C111" i="17"/>
  <c r="K110" i="17"/>
  <c r="I110" i="17"/>
  <c r="G110" i="17"/>
  <c r="E110" i="17"/>
  <c r="C110" i="17"/>
  <c r="K109" i="17"/>
  <c r="I109" i="17"/>
  <c r="G109" i="17"/>
  <c r="E109" i="17"/>
  <c r="C109" i="17"/>
  <c r="K108" i="17"/>
  <c r="I108" i="17"/>
  <c r="G108" i="17"/>
  <c r="E108" i="17"/>
  <c r="C108" i="17"/>
  <c r="K107" i="17"/>
  <c r="I107" i="17"/>
  <c r="G107" i="17"/>
  <c r="E107" i="17"/>
  <c r="C107" i="17"/>
  <c r="K106" i="17"/>
  <c r="I106" i="17"/>
  <c r="G106" i="17"/>
  <c r="E106" i="17"/>
  <c r="C106" i="17"/>
  <c r="K105" i="17"/>
  <c r="I105" i="17"/>
  <c r="G105" i="17"/>
  <c r="E105" i="17"/>
  <c r="C105" i="17"/>
  <c r="K104" i="17"/>
  <c r="I104" i="17"/>
  <c r="G104" i="17"/>
  <c r="E104" i="17"/>
  <c r="C104" i="17"/>
  <c r="K103" i="17"/>
  <c r="I103" i="17"/>
  <c r="G103" i="17"/>
  <c r="E103" i="17"/>
  <c r="C103" i="17"/>
  <c r="K102" i="17"/>
  <c r="I102" i="17"/>
  <c r="G102" i="17"/>
  <c r="E102" i="17"/>
  <c r="C102" i="17"/>
  <c r="K101" i="17"/>
  <c r="I101" i="17"/>
  <c r="G101" i="17"/>
  <c r="E101" i="17"/>
  <c r="C101" i="17"/>
  <c r="K100" i="17"/>
  <c r="I100" i="17"/>
  <c r="G100" i="17"/>
  <c r="E100" i="17"/>
  <c r="C100" i="17"/>
  <c r="K99" i="17"/>
  <c r="I99" i="17"/>
  <c r="G99" i="17"/>
  <c r="E99" i="17"/>
  <c r="C99" i="17"/>
  <c r="K98" i="17"/>
  <c r="I98" i="17"/>
  <c r="G98" i="17"/>
  <c r="E98" i="17"/>
  <c r="C98" i="17"/>
  <c r="K97" i="17"/>
  <c r="I97" i="17"/>
  <c r="G97" i="17"/>
  <c r="E97" i="17"/>
  <c r="C97" i="17"/>
  <c r="K96" i="17"/>
  <c r="I96" i="17"/>
  <c r="G96" i="17"/>
  <c r="E96" i="17"/>
  <c r="C96" i="17"/>
  <c r="K95" i="17"/>
  <c r="I95" i="17"/>
  <c r="G95" i="17"/>
  <c r="E95" i="17"/>
  <c r="C95" i="17"/>
  <c r="K94" i="17"/>
  <c r="I94" i="17"/>
  <c r="G94" i="17"/>
  <c r="E94" i="17"/>
  <c r="C94" i="17"/>
  <c r="K93" i="17"/>
  <c r="I93" i="17"/>
  <c r="G93" i="17"/>
  <c r="E93" i="17"/>
  <c r="C93" i="17"/>
  <c r="K92" i="17"/>
  <c r="I92" i="17"/>
  <c r="G92" i="17"/>
  <c r="E92" i="17"/>
  <c r="C92" i="17"/>
  <c r="K91" i="17"/>
  <c r="I91" i="17"/>
  <c r="G91" i="17"/>
  <c r="E91" i="17"/>
  <c r="C91" i="17"/>
  <c r="K90" i="17"/>
  <c r="I90" i="17"/>
  <c r="G90" i="17"/>
  <c r="E90" i="17"/>
  <c r="C90" i="17"/>
  <c r="K89" i="17"/>
  <c r="I89" i="17"/>
  <c r="G89" i="17"/>
  <c r="E89" i="17"/>
  <c r="C89" i="17"/>
  <c r="K88" i="17"/>
  <c r="I88" i="17"/>
  <c r="G88" i="17"/>
  <c r="E88" i="17"/>
  <c r="C88" i="17"/>
  <c r="K87" i="17"/>
  <c r="I87" i="17"/>
  <c r="G87" i="17"/>
  <c r="E87" i="17"/>
  <c r="C87" i="17"/>
  <c r="K86" i="17"/>
  <c r="I86" i="17"/>
  <c r="G86" i="17"/>
  <c r="E86" i="17"/>
  <c r="C86" i="17"/>
  <c r="K85" i="17"/>
  <c r="I85" i="17"/>
  <c r="G85" i="17"/>
  <c r="E85" i="17"/>
  <c r="C85" i="17"/>
  <c r="K84" i="17"/>
  <c r="I84" i="17"/>
  <c r="G84" i="17"/>
  <c r="E84" i="17"/>
  <c r="C84" i="17"/>
  <c r="K83" i="17"/>
  <c r="I83" i="17"/>
  <c r="G83" i="17"/>
  <c r="E83" i="17"/>
  <c r="C83" i="17"/>
  <c r="K82" i="17"/>
  <c r="I82" i="17"/>
  <c r="G82" i="17"/>
  <c r="E82" i="17"/>
  <c r="C82" i="17"/>
  <c r="K81" i="17"/>
  <c r="I81" i="17"/>
  <c r="G81" i="17"/>
  <c r="E81" i="17"/>
  <c r="C81" i="17"/>
  <c r="K80" i="17"/>
  <c r="I80" i="17"/>
  <c r="G80" i="17"/>
  <c r="E80" i="17"/>
  <c r="C80" i="17"/>
  <c r="K79" i="17"/>
  <c r="I79" i="17"/>
  <c r="G79" i="17"/>
  <c r="E79" i="17"/>
  <c r="C79" i="17"/>
  <c r="K78" i="17"/>
  <c r="I78" i="17"/>
  <c r="G78" i="17"/>
  <c r="E78" i="17"/>
  <c r="C78" i="17"/>
  <c r="K77" i="17"/>
  <c r="I77" i="17"/>
  <c r="G77" i="17"/>
  <c r="E77" i="17"/>
  <c r="C77" i="17"/>
  <c r="K76" i="17"/>
  <c r="I76" i="17"/>
  <c r="G76" i="17"/>
  <c r="E76" i="17"/>
  <c r="C76" i="17"/>
  <c r="K75" i="17"/>
  <c r="I75" i="17"/>
  <c r="G75" i="17"/>
  <c r="E75" i="17"/>
  <c r="C75" i="17"/>
  <c r="K74" i="17"/>
  <c r="I74" i="17"/>
  <c r="G74" i="17"/>
  <c r="E74" i="17"/>
  <c r="C74" i="17"/>
  <c r="K73" i="17"/>
  <c r="I73" i="17"/>
  <c r="G73" i="17"/>
  <c r="E73" i="17"/>
  <c r="C73" i="17"/>
  <c r="K72" i="17"/>
  <c r="I72" i="17"/>
  <c r="G72" i="17"/>
  <c r="E72" i="17"/>
  <c r="C72" i="17"/>
  <c r="K71" i="17"/>
  <c r="I71" i="17"/>
  <c r="G71" i="17"/>
  <c r="E71" i="17"/>
  <c r="C71" i="17"/>
  <c r="K70" i="17"/>
  <c r="I70" i="17"/>
  <c r="G70" i="17"/>
  <c r="E70" i="17"/>
  <c r="C70" i="17"/>
  <c r="K69" i="17"/>
  <c r="I69" i="17"/>
  <c r="G69" i="17"/>
  <c r="E69" i="17"/>
  <c r="C69" i="17"/>
  <c r="K68" i="17"/>
  <c r="I68" i="17"/>
  <c r="G68" i="17"/>
  <c r="E68" i="17"/>
  <c r="C68" i="17"/>
  <c r="K67" i="17"/>
  <c r="I67" i="17"/>
  <c r="G67" i="17"/>
  <c r="E67" i="17"/>
  <c r="C67" i="17"/>
  <c r="K66" i="17"/>
  <c r="I66" i="17"/>
  <c r="G66" i="17"/>
  <c r="E66" i="17"/>
  <c r="C66" i="17"/>
  <c r="K65" i="17"/>
  <c r="I65" i="17"/>
  <c r="G65" i="17"/>
  <c r="E65" i="17"/>
  <c r="C65" i="17"/>
  <c r="K64" i="17"/>
  <c r="I64" i="17"/>
  <c r="G64" i="17"/>
  <c r="E64" i="17"/>
  <c r="C64" i="17"/>
  <c r="K63" i="17"/>
  <c r="I63" i="17"/>
  <c r="G63" i="17"/>
  <c r="E63" i="17"/>
  <c r="C63" i="17"/>
  <c r="K62" i="17"/>
  <c r="I62" i="17"/>
  <c r="G62" i="17"/>
  <c r="E62" i="17"/>
  <c r="C62" i="17"/>
  <c r="K61" i="17"/>
  <c r="I61" i="17"/>
  <c r="G61" i="17"/>
  <c r="E61" i="17"/>
  <c r="C61" i="17"/>
  <c r="K60" i="17"/>
  <c r="I60" i="17"/>
  <c r="G60" i="17"/>
  <c r="E60" i="17"/>
  <c r="C60" i="17"/>
  <c r="K59" i="17"/>
  <c r="I59" i="17"/>
  <c r="G59" i="17"/>
  <c r="E59" i="17"/>
  <c r="C59" i="17"/>
  <c r="K58" i="17"/>
  <c r="I58" i="17"/>
  <c r="G58" i="17"/>
  <c r="E58" i="17"/>
  <c r="C58" i="17"/>
  <c r="K57" i="17"/>
  <c r="I57" i="17"/>
  <c r="G57" i="17"/>
  <c r="E57" i="17"/>
  <c r="C57" i="17"/>
  <c r="K56" i="17"/>
  <c r="I56" i="17"/>
  <c r="G56" i="17"/>
  <c r="E56" i="17"/>
  <c r="C56" i="17"/>
  <c r="K55" i="17"/>
  <c r="I55" i="17"/>
  <c r="G55" i="17"/>
  <c r="E55" i="17"/>
  <c r="C55" i="17"/>
  <c r="K54" i="17"/>
  <c r="I54" i="17"/>
  <c r="G54" i="17"/>
  <c r="E54" i="17"/>
  <c r="C54" i="17"/>
  <c r="K53" i="17"/>
  <c r="I53" i="17"/>
  <c r="G53" i="17"/>
  <c r="E53" i="17"/>
  <c r="C53" i="17"/>
  <c r="K52" i="17"/>
  <c r="I52" i="17"/>
  <c r="G52" i="17"/>
  <c r="E52" i="17"/>
  <c r="C52" i="17"/>
  <c r="K51" i="17"/>
  <c r="I51" i="17"/>
  <c r="G51" i="17"/>
  <c r="E51" i="17"/>
  <c r="C51" i="17"/>
  <c r="K50" i="17"/>
  <c r="I50" i="17"/>
  <c r="G50" i="17"/>
  <c r="E50" i="17"/>
  <c r="C50" i="17"/>
  <c r="K49" i="17"/>
  <c r="I49" i="17"/>
  <c r="G49" i="17"/>
  <c r="E49" i="17"/>
  <c r="C49" i="17"/>
  <c r="K48" i="17"/>
  <c r="I48" i="17"/>
  <c r="G48" i="17"/>
  <c r="E48" i="17"/>
  <c r="C48" i="17"/>
  <c r="K47" i="17"/>
  <c r="I47" i="17"/>
  <c r="G47" i="17"/>
  <c r="E47" i="17"/>
  <c r="C47" i="17"/>
  <c r="K46" i="17"/>
  <c r="I46" i="17"/>
  <c r="G46" i="17"/>
  <c r="E46" i="17"/>
  <c r="C46" i="17"/>
  <c r="K45" i="17"/>
  <c r="I45" i="17"/>
  <c r="G45" i="17"/>
  <c r="E45" i="17"/>
  <c r="C45" i="17"/>
  <c r="K44" i="17"/>
  <c r="I44" i="17"/>
  <c r="G44" i="17"/>
  <c r="E44" i="17"/>
  <c r="C44" i="17"/>
  <c r="K43" i="17"/>
  <c r="I43" i="17"/>
  <c r="G43" i="17"/>
  <c r="E43" i="17"/>
  <c r="C43" i="17"/>
  <c r="K42" i="17"/>
  <c r="I42" i="17"/>
  <c r="G42" i="17"/>
  <c r="E42" i="17"/>
  <c r="C42" i="17"/>
  <c r="K41" i="17"/>
  <c r="I41" i="17"/>
  <c r="G41" i="17"/>
  <c r="E41" i="17"/>
  <c r="C41" i="17"/>
  <c r="K40" i="17"/>
  <c r="I40" i="17"/>
  <c r="G40" i="17"/>
  <c r="E40" i="17"/>
  <c r="C40" i="17"/>
  <c r="K39" i="17"/>
  <c r="I39" i="17"/>
  <c r="G39" i="17"/>
  <c r="E39" i="17"/>
  <c r="C39" i="17"/>
  <c r="K38" i="17"/>
  <c r="I38" i="17"/>
  <c r="G38" i="17"/>
  <c r="E38" i="17"/>
  <c r="C38" i="17"/>
  <c r="K37" i="17"/>
  <c r="I37" i="17"/>
  <c r="G37" i="17"/>
  <c r="E37" i="17"/>
  <c r="C37" i="17"/>
  <c r="K36" i="17"/>
  <c r="I36" i="17"/>
  <c r="G36" i="17"/>
  <c r="E36" i="17"/>
  <c r="C36" i="17"/>
  <c r="K35" i="17"/>
  <c r="I35" i="17"/>
  <c r="G35" i="17"/>
  <c r="E35" i="17"/>
  <c r="C35" i="17"/>
  <c r="K34" i="17"/>
  <c r="I34" i="17"/>
  <c r="G34" i="17"/>
  <c r="E34" i="17"/>
  <c r="C34" i="17"/>
  <c r="K33" i="17"/>
  <c r="I33" i="17"/>
  <c r="G33" i="17"/>
  <c r="E33" i="17"/>
  <c r="C33" i="17"/>
  <c r="K32" i="17"/>
  <c r="I32" i="17"/>
  <c r="G32" i="17"/>
  <c r="E32" i="17"/>
  <c r="C32" i="17"/>
  <c r="K31" i="17"/>
  <c r="I31" i="17"/>
  <c r="G31" i="17"/>
  <c r="E31" i="17"/>
  <c r="C31" i="17"/>
  <c r="K30" i="17"/>
  <c r="I30" i="17"/>
  <c r="G30" i="17"/>
  <c r="E30" i="17"/>
  <c r="C30" i="17"/>
  <c r="K29" i="17"/>
  <c r="I29" i="17"/>
  <c r="G29" i="17"/>
  <c r="E29" i="17"/>
  <c r="C29" i="17"/>
  <c r="K28" i="17"/>
  <c r="I28" i="17"/>
  <c r="G28" i="17"/>
  <c r="E28" i="17"/>
  <c r="C28" i="17"/>
  <c r="K27" i="17"/>
  <c r="I27" i="17"/>
  <c r="G27" i="17"/>
  <c r="E27" i="17"/>
  <c r="C27" i="17"/>
  <c r="K26" i="17"/>
  <c r="I26" i="17"/>
  <c r="G26" i="17"/>
  <c r="E26" i="17"/>
  <c r="C26" i="17"/>
  <c r="K25" i="17"/>
  <c r="I25" i="17"/>
  <c r="G25" i="17"/>
  <c r="E25" i="17"/>
  <c r="C25" i="17"/>
  <c r="K24" i="17"/>
  <c r="I24" i="17"/>
  <c r="G24" i="17"/>
  <c r="E24" i="17"/>
  <c r="C24" i="17"/>
  <c r="K23" i="17"/>
  <c r="I23" i="17"/>
  <c r="G23" i="17"/>
  <c r="E23" i="17"/>
  <c r="C23" i="17"/>
  <c r="K22" i="17"/>
  <c r="I22" i="17"/>
  <c r="G22" i="17"/>
  <c r="E22" i="17"/>
  <c r="C22" i="17"/>
  <c r="K21" i="17"/>
  <c r="I21" i="17"/>
  <c r="G21" i="17"/>
  <c r="E21" i="17"/>
  <c r="C21" i="17"/>
  <c r="K20" i="17"/>
  <c r="I20" i="17"/>
  <c r="G20" i="17"/>
  <c r="E20" i="17"/>
  <c r="C20" i="17"/>
  <c r="K19" i="17"/>
  <c r="I19" i="17"/>
  <c r="G19" i="17"/>
  <c r="E19" i="17"/>
  <c r="C19" i="17"/>
  <c r="K18" i="17"/>
  <c r="I18" i="17"/>
  <c r="G18" i="17"/>
  <c r="E18" i="17"/>
  <c r="C18" i="17"/>
  <c r="K17" i="17"/>
  <c r="I17" i="17"/>
  <c r="G17" i="17"/>
  <c r="E17" i="17"/>
  <c r="C17" i="17"/>
  <c r="K16" i="17"/>
  <c r="I16" i="17"/>
  <c r="G16" i="17"/>
  <c r="E16" i="17"/>
  <c r="C16" i="17"/>
  <c r="K15" i="17"/>
  <c r="I15" i="17"/>
  <c r="G15" i="17"/>
  <c r="E15" i="17"/>
  <c r="C15" i="17"/>
  <c r="K14" i="17"/>
  <c r="I14" i="17"/>
  <c r="G14" i="17"/>
  <c r="E14" i="17"/>
  <c r="C14" i="17"/>
  <c r="K13" i="17"/>
  <c r="I13" i="17"/>
  <c r="G13" i="17"/>
  <c r="E13" i="17"/>
  <c r="C13" i="17"/>
  <c r="K12" i="17"/>
  <c r="I12" i="17"/>
  <c r="G12" i="17"/>
  <c r="E12" i="17"/>
  <c r="C12" i="17"/>
  <c r="K11" i="17"/>
  <c r="I11" i="17"/>
  <c r="G11" i="17"/>
  <c r="E11" i="17"/>
  <c r="C11" i="17"/>
  <c r="K10" i="17"/>
  <c r="I10" i="17"/>
  <c r="G10" i="17"/>
  <c r="E10" i="17"/>
  <c r="C10" i="17"/>
  <c r="K9" i="17"/>
  <c r="I9" i="17"/>
  <c r="G9" i="17"/>
  <c r="E9" i="17"/>
  <c r="C9" i="17"/>
  <c r="K8" i="17"/>
  <c r="I8" i="17"/>
  <c r="G8" i="17"/>
  <c r="E8" i="17"/>
  <c r="C8" i="17"/>
  <c r="K7" i="17"/>
  <c r="I7" i="17"/>
  <c r="G7" i="17"/>
  <c r="E7" i="17"/>
  <c r="C7" i="17"/>
  <c r="K6" i="17"/>
  <c r="I6" i="17"/>
  <c r="G6" i="17"/>
  <c r="E6" i="17"/>
  <c r="C6" i="17"/>
  <c r="D253" i="28" l="1"/>
  <c r="D263" i="28"/>
  <c r="D225" i="28"/>
  <c r="D241" i="28"/>
  <c r="D223" i="28"/>
  <c r="D235" i="28"/>
  <c r="D251" i="28"/>
  <c r="D231" i="28"/>
  <c r="D224" i="28"/>
  <c r="D212" i="28"/>
  <c r="D243" i="28"/>
  <c r="D222" i="28"/>
  <c r="D242" i="28"/>
  <c r="D240" i="28"/>
  <c r="D237" i="28"/>
  <c r="D249" i="28"/>
  <c r="D219" i="28"/>
  <c r="D259" i="28"/>
  <c r="H202" i="27"/>
  <c r="I202" i="27" s="1"/>
  <c r="C551" i="17"/>
  <c r="E1100" i="17"/>
  <c r="K185" i="17"/>
  <c r="E917" i="17"/>
  <c r="E185" i="17"/>
  <c r="K551" i="17"/>
  <c r="E734" i="17"/>
  <c r="C1100" i="17"/>
  <c r="E368" i="17"/>
  <c r="G1466" i="17"/>
  <c r="K917" i="17"/>
  <c r="E1649" i="17"/>
  <c r="G734" i="17"/>
  <c r="E1466" i="17"/>
  <c r="I551" i="17"/>
  <c r="I917" i="17"/>
  <c r="C1283" i="17"/>
  <c r="I734" i="17"/>
  <c r="I1283" i="17"/>
  <c r="C1466" i="17"/>
  <c r="C734" i="17"/>
  <c r="K1283" i="17"/>
  <c r="K734" i="17"/>
  <c r="I368" i="17"/>
  <c r="I1100" i="17"/>
  <c r="G1283" i="17"/>
  <c r="K368" i="17"/>
  <c r="G368" i="17"/>
  <c r="K1100" i="17"/>
  <c r="C1649" i="17"/>
  <c r="G1649" i="17"/>
  <c r="C917" i="17"/>
  <c r="G1100" i="17"/>
  <c r="I1466" i="17"/>
  <c r="E1283" i="17"/>
  <c r="K1466" i="17"/>
  <c r="G185" i="17"/>
  <c r="E551" i="17"/>
  <c r="C368" i="17"/>
  <c r="I185" i="17"/>
  <c r="G551" i="17"/>
  <c r="G917" i="17"/>
  <c r="C185" i="17"/>
  <c r="I1649" i="17"/>
  <c r="K1649" i="17"/>
  <c r="A1" i="16"/>
  <c r="D245" i="28" l="1"/>
  <c r="D227" i="28"/>
  <c r="D255" i="28"/>
  <c r="D10" i="15"/>
  <c r="D261" i="28" l="1"/>
  <c r="D265" i="28" s="1"/>
  <c r="C20" i="15"/>
  <c r="D20" i="15"/>
  <c r="B20" i="15"/>
  <c r="F9" i="15"/>
  <c r="F10" i="15"/>
  <c r="F11" i="15"/>
  <c r="F12" i="15"/>
  <c r="F13" i="15"/>
  <c r="F14" i="15"/>
  <c r="F15" i="15"/>
  <c r="F17" i="15"/>
  <c r="F8" i="15"/>
  <c r="E16" i="15"/>
  <c r="F16" i="15" s="1"/>
  <c r="E18" i="15"/>
  <c r="F18" i="15" s="1"/>
  <c r="A1" i="15"/>
  <c r="F20" i="15" l="1"/>
  <c r="K156" i="12"/>
  <c r="K157" i="12"/>
  <c r="K158" i="12"/>
  <c r="K159" i="12"/>
  <c r="K160" i="12"/>
  <c r="K161" i="12"/>
  <c r="K162" i="12"/>
  <c r="K163" i="12"/>
  <c r="K164" i="12"/>
  <c r="K165" i="12"/>
  <c r="K166" i="12"/>
  <c r="K167" i="12"/>
  <c r="K168" i="12"/>
  <c r="K169" i="12"/>
  <c r="K170" i="12"/>
  <c r="K171" i="12"/>
  <c r="K172" i="12"/>
  <c r="K173" i="12"/>
  <c r="K174" i="12"/>
  <c r="K175" i="12"/>
  <c r="K176" i="12"/>
  <c r="K177" i="12"/>
  <c r="K178" i="12"/>
  <c r="K179" i="12"/>
  <c r="K180" i="12"/>
  <c r="K181" i="12"/>
  <c r="K182" i="12"/>
  <c r="K183" i="12"/>
  <c r="K184" i="12"/>
  <c r="K185" i="12"/>
  <c r="K186" i="12"/>
  <c r="K187" i="12"/>
  <c r="K188" i="12"/>
  <c r="K189" i="12"/>
  <c r="K190" i="12"/>
  <c r="K191" i="12"/>
  <c r="K192" i="12"/>
  <c r="K193" i="12"/>
  <c r="K194" i="12"/>
  <c r="K195" i="12"/>
  <c r="K196" i="12"/>
  <c r="K197" i="12"/>
  <c r="K198" i="12"/>
  <c r="K199" i="12"/>
  <c r="K200" i="12"/>
  <c r="K201" i="12"/>
  <c r="K202" i="12"/>
  <c r="K203" i="12"/>
  <c r="K204" i="12"/>
  <c r="K205" i="12"/>
  <c r="K206" i="12"/>
  <c r="K207" i="12"/>
  <c r="K208" i="12"/>
  <c r="K209" i="12"/>
  <c r="K210" i="12"/>
  <c r="K211" i="12"/>
  <c r="K212" i="12"/>
  <c r="K213" i="12"/>
  <c r="K214" i="12"/>
  <c r="K215" i="12"/>
  <c r="K216" i="12"/>
  <c r="K217" i="12"/>
  <c r="K218" i="12"/>
  <c r="K219" i="12"/>
  <c r="K220" i="12"/>
  <c r="K221" i="12"/>
  <c r="K222" i="12"/>
  <c r="K223" i="12"/>
  <c r="K224" i="12"/>
  <c r="K225" i="12"/>
  <c r="K226" i="12"/>
  <c r="K227" i="12"/>
  <c r="K228" i="12"/>
  <c r="K229" i="12"/>
  <c r="K230" i="12"/>
  <c r="K231" i="12"/>
  <c r="K232" i="12"/>
  <c r="K233" i="12"/>
  <c r="K234" i="12"/>
  <c r="K235" i="12"/>
  <c r="K236" i="12"/>
  <c r="K237" i="12"/>
  <c r="K238" i="12"/>
  <c r="K239" i="12"/>
  <c r="K240" i="12"/>
  <c r="K241" i="12"/>
  <c r="K242" i="12"/>
  <c r="K243" i="12"/>
  <c r="K244" i="12"/>
  <c r="K245" i="12"/>
  <c r="K246" i="12"/>
  <c r="K247" i="12"/>
  <c r="K248" i="12"/>
  <c r="K249" i="12"/>
  <c r="K250" i="12"/>
  <c r="K251" i="12"/>
  <c r="K252" i="12"/>
  <c r="K253" i="12"/>
  <c r="K254" i="12"/>
  <c r="K255" i="12"/>
  <c r="K256" i="12"/>
  <c r="K257" i="12"/>
  <c r="K258" i="12"/>
  <c r="K259" i="12"/>
  <c r="K260" i="12"/>
  <c r="K261" i="12"/>
  <c r="K262" i="12"/>
  <c r="K263" i="12"/>
  <c r="K264" i="12"/>
  <c r="K265" i="12"/>
  <c r="K266" i="12"/>
  <c r="K267" i="12"/>
  <c r="K268" i="12"/>
  <c r="K269" i="12"/>
  <c r="K270" i="12"/>
  <c r="K271" i="12"/>
  <c r="K272" i="12"/>
  <c r="K273" i="12"/>
  <c r="K274" i="12"/>
  <c r="K275" i="12"/>
  <c r="K276" i="12"/>
  <c r="K277" i="12"/>
  <c r="K278" i="12"/>
  <c r="K279" i="12"/>
  <c r="K280" i="12"/>
  <c r="K281" i="12"/>
  <c r="K282" i="12"/>
  <c r="K283" i="12"/>
  <c r="K284" i="12"/>
  <c r="K285" i="12"/>
  <c r="K286" i="12"/>
  <c r="K287" i="12"/>
  <c r="K288" i="12"/>
  <c r="K289" i="12"/>
  <c r="K290" i="12"/>
  <c r="K291" i="12"/>
  <c r="K292" i="12"/>
  <c r="K293" i="12"/>
  <c r="K294" i="12"/>
  <c r="K295" i="12"/>
  <c r="K296" i="12"/>
  <c r="K297" i="12"/>
  <c r="K298" i="12"/>
  <c r="K299" i="12"/>
  <c r="K300" i="12"/>
  <c r="C6" i="12"/>
  <c r="E6" i="12"/>
  <c r="G6" i="12"/>
  <c r="I6" i="12"/>
  <c r="K6" i="12"/>
  <c r="C7" i="12"/>
  <c r="E7" i="12"/>
  <c r="G7" i="12"/>
  <c r="I7" i="12"/>
  <c r="K7" i="12"/>
  <c r="C2070" i="12"/>
  <c r="E2070" i="12"/>
  <c r="G2070" i="12"/>
  <c r="I2070" i="12"/>
  <c r="K2070" i="12"/>
  <c r="C2071" i="12"/>
  <c r="E2071" i="12"/>
  <c r="G2071" i="12"/>
  <c r="I2071" i="12"/>
  <c r="K2071" i="12"/>
  <c r="C2072" i="12"/>
  <c r="E2072" i="12"/>
  <c r="G2072" i="12"/>
  <c r="I2072" i="12"/>
  <c r="K2072" i="12"/>
  <c r="C2073" i="12"/>
  <c r="E2073" i="12"/>
  <c r="G2073" i="12"/>
  <c r="I2073" i="12"/>
  <c r="K2073" i="12"/>
  <c r="C2074" i="12"/>
  <c r="E2074" i="12"/>
  <c r="G2074" i="12"/>
  <c r="I2074" i="12"/>
  <c r="K2074" i="12"/>
  <c r="C2075" i="12"/>
  <c r="E2075" i="12"/>
  <c r="G2075" i="12"/>
  <c r="I2075" i="12"/>
  <c r="K2075" i="12"/>
  <c r="C2076" i="12"/>
  <c r="E2076" i="12"/>
  <c r="G2076" i="12"/>
  <c r="I2076" i="12"/>
  <c r="K2076" i="12"/>
  <c r="C2077" i="12"/>
  <c r="E2077" i="12"/>
  <c r="G2077" i="12"/>
  <c r="I2077" i="12"/>
  <c r="K2077" i="12"/>
  <c r="C2078" i="12"/>
  <c r="E2078" i="12"/>
  <c r="G2078" i="12"/>
  <c r="I2078" i="12"/>
  <c r="K2078" i="12"/>
  <c r="C2079" i="12"/>
  <c r="E2079" i="12"/>
  <c r="G2079" i="12"/>
  <c r="I2079" i="12"/>
  <c r="K2079" i="12"/>
  <c r="C2080" i="12"/>
  <c r="E2080" i="12"/>
  <c r="G2080" i="12"/>
  <c r="I2080" i="12"/>
  <c r="K2080" i="12"/>
  <c r="C2081" i="12"/>
  <c r="E2081" i="12"/>
  <c r="G2081" i="12"/>
  <c r="I2081" i="12"/>
  <c r="K2081" i="12"/>
  <c r="C2082" i="12"/>
  <c r="E2082" i="12"/>
  <c r="G2082" i="12"/>
  <c r="I2082" i="12"/>
  <c r="K2082" i="12"/>
  <c r="C2083" i="12"/>
  <c r="E2083" i="12"/>
  <c r="G2083" i="12"/>
  <c r="I2083" i="12"/>
  <c r="K2083" i="12"/>
  <c r="C2084" i="12"/>
  <c r="E2084" i="12"/>
  <c r="G2084" i="12"/>
  <c r="I2084" i="12"/>
  <c r="K2084" i="12"/>
  <c r="C2085" i="12"/>
  <c r="E2085" i="12"/>
  <c r="G2085" i="12"/>
  <c r="I2085" i="12"/>
  <c r="K2085" i="12"/>
  <c r="C2086" i="12"/>
  <c r="E2086" i="12"/>
  <c r="G2086" i="12"/>
  <c r="I2086" i="12"/>
  <c r="K2086" i="12"/>
  <c r="C2087" i="12"/>
  <c r="E2087" i="12"/>
  <c r="G2087" i="12"/>
  <c r="I2087" i="12"/>
  <c r="K2087" i="12"/>
  <c r="C2088" i="12"/>
  <c r="E2088" i="12"/>
  <c r="G2088" i="12"/>
  <c r="I2088" i="12"/>
  <c r="K2088" i="12"/>
  <c r="C2089" i="12"/>
  <c r="E2089" i="12"/>
  <c r="G2089" i="12"/>
  <c r="I2089" i="12"/>
  <c r="K2089" i="12"/>
  <c r="C2090" i="12"/>
  <c r="E2090" i="12"/>
  <c r="G2090" i="12"/>
  <c r="I2090" i="12"/>
  <c r="K2090" i="12"/>
  <c r="C2091" i="12"/>
  <c r="E2091" i="12"/>
  <c r="G2091" i="12"/>
  <c r="I2091" i="12"/>
  <c r="K2091" i="12"/>
  <c r="C2092" i="12"/>
  <c r="E2092" i="12"/>
  <c r="G2092" i="12"/>
  <c r="I2092" i="12"/>
  <c r="K2092" i="12"/>
  <c r="C2093" i="12"/>
  <c r="E2093" i="12"/>
  <c r="G2093" i="12"/>
  <c r="I2093" i="12"/>
  <c r="K2093" i="12"/>
  <c r="C2094" i="12"/>
  <c r="E2094" i="12"/>
  <c r="G2094" i="12"/>
  <c r="I2094" i="12"/>
  <c r="K2094" i="12"/>
  <c r="C2095" i="12"/>
  <c r="E2095" i="12"/>
  <c r="G2095" i="12"/>
  <c r="I2095" i="12"/>
  <c r="K2095" i="12"/>
  <c r="C2096" i="12"/>
  <c r="E2096" i="12"/>
  <c r="G2096" i="12"/>
  <c r="I2096" i="12"/>
  <c r="K2096" i="12"/>
  <c r="C2097" i="12"/>
  <c r="E2097" i="12"/>
  <c r="G2097" i="12"/>
  <c r="I2097" i="12"/>
  <c r="K2097" i="12"/>
  <c r="C2098" i="12"/>
  <c r="E2098" i="12"/>
  <c r="G2098" i="12"/>
  <c r="I2098" i="12"/>
  <c r="K2098" i="12"/>
  <c r="C2099" i="12"/>
  <c r="E2099" i="12"/>
  <c r="G2099" i="12"/>
  <c r="I2099" i="12"/>
  <c r="K2099" i="12"/>
  <c r="C2100" i="12"/>
  <c r="E2100" i="12"/>
  <c r="G2100" i="12"/>
  <c r="I2100" i="12"/>
  <c r="K2100" i="12"/>
  <c r="C2101" i="12"/>
  <c r="E2101" i="12"/>
  <c r="G2101" i="12"/>
  <c r="I2101" i="12"/>
  <c r="K2101" i="12"/>
  <c r="C2102" i="12"/>
  <c r="E2102" i="12"/>
  <c r="G2102" i="12"/>
  <c r="I2102" i="12"/>
  <c r="K2102" i="12"/>
  <c r="C2103" i="12"/>
  <c r="E2103" i="12"/>
  <c r="G2103" i="12"/>
  <c r="I2103" i="12"/>
  <c r="K2103" i="12"/>
  <c r="C2104" i="12"/>
  <c r="E2104" i="12"/>
  <c r="G2104" i="12"/>
  <c r="I2104" i="12"/>
  <c r="K2104" i="12"/>
  <c r="C2105" i="12"/>
  <c r="E2105" i="12"/>
  <c r="G2105" i="12"/>
  <c r="I2105" i="12"/>
  <c r="K2105" i="12"/>
  <c r="C2106" i="12"/>
  <c r="E2106" i="12"/>
  <c r="G2106" i="12"/>
  <c r="I2106" i="12"/>
  <c r="K2106" i="12"/>
  <c r="C2107" i="12"/>
  <c r="E2107" i="12"/>
  <c r="G2107" i="12"/>
  <c r="I2107" i="12"/>
  <c r="K2107" i="12"/>
  <c r="C2108" i="12"/>
  <c r="E2108" i="12"/>
  <c r="G2108" i="12"/>
  <c r="I2108" i="12"/>
  <c r="K2108" i="12"/>
  <c r="C2109" i="12"/>
  <c r="E2109" i="12"/>
  <c r="G2109" i="12"/>
  <c r="I2109" i="12"/>
  <c r="K2109" i="12"/>
  <c r="C2110" i="12"/>
  <c r="E2110" i="12"/>
  <c r="G2110" i="12"/>
  <c r="I2110" i="12"/>
  <c r="K2110" i="12"/>
  <c r="C2111" i="12"/>
  <c r="E2111" i="12"/>
  <c r="G2111" i="12"/>
  <c r="I2111" i="12"/>
  <c r="K2111" i="12"/>
  <c r="C2112" i="12"/>
  <c r="E2112" i="12"/>
  <c r="G2112" i="12"/>
  <c r="I2112" i="12"/>
  <c r="K2112" i="12"/>
  <c r="C2113" i="12"/>
  <c r="E2113" i="12"/>
  <c r="G2113" i="12"/>
  <c r="I2113" i="12"/>
  <c r="K2113" i="12"/>
  <c r="C2114" i="12"/>
  <c r="E2114" i="12"/>
  <c r="G2114" i="12"/>
  <c r="I2114" i="12"/>
  <c r="K2114" i="12"/>
  <c r="C2115" i="12"/>
  <c r="E2115" i="12"/>
  <c r="G2115" i="12"/>
  <c r="I2115" i="12"/>
  <c r="K2115" i="12"/>
  <c r="C2116" i="12"/>
  <c r="E2116" i="12"/>
  <c r="G2116" i="12"/>
  <c r="I2116" i="12"/>
  <c r="K2116" i="12"/>
  <c r="C2117" i="12"/>
  <c r="E2117" i="12"/>
  <c r="G2117" i="12"/>
  <c r="I2117" i="12"/>
  <c r="K2117" i="12"/>
  <c r="C2118" i="12"/>
  <c r="E2118" i="12"/>
  <c r="G2118" i="12"/>
  <c r="I2118" i="12"/>
  <c r="K2118" i="12"/>
  <c r="C2119" i="12"/>
  <c r="E2119" i="12"/>
  <c r="G2119" i="12"/>
  <c r="I2119" i="12"/>
  <c r="K2119" i="12"/>
  <c r="C2120" i="12"/>
  <c r="E2120" i="12"/>
  <c r="G2120" i="12"/>
  <c r="I2120" i="12"/>
  <c r="K2120" i="12"/>
  <c r="C2121" i="12"/>
  <c r="E2121" i="12"/>
  <c r="G2121" i="12"/>
  <c r="I2121" i="12"/>
  <c r="K2121" i="12"/>
  <c r="C2122" i="12"/>
  <c r="E2122" i="12"/>
  <c r="G2122" i="12"/>
  <c r="I2122" i="12"/>
  <c r="K2122" i="12"/>
  <c r="C2123" i="12"/>
  <c r="E2123" i="12"/>
  <c r="G2123" i="12"/>
  <c r="I2123" i="12"/>
  <c r="K2123" i="12"/>
  <c r="C2124" i="12"/>
  <c r="E2124" i="12"/>
  <c r="G2124" i="12"/>
  <c r="I2124" i="12"/>
  <c r="K2124" i="12"/>
  <c r="C2125" i="12"/>
  <c r="E2125" i="12"/>
  <c r="G2125" i="12"/>
  <c r="I2125" i="12"/>
  <c r="K2125" i="12"/>
  <c r="C2126" i="12"/>
  <c r="E2126" i="12"/>
  <c r="G2126" i="12"/>
  <c r="I2126" i="12"/>
  <c r="K2126" i="12"/>
  <c r="C2127" i="12"/>
  <c r="E2127" i="12"/>
  <c r="G2127" i="12"/>
  <c r="I2127" i="12"/>
  <c r="K2127" i="12"/>
  <c r="C2128" i="12"/>
  <c r="E2128" i="12"/>
  <c r="G2128" i="12"/>
  <c r="I2128" i="12"/>
  <c r="K2128" i="12"/>
  <c r="C2129" i="12"/>
  <c r="E2129" i="12"/>
  <c r="G2129" i="12"/>
  <c r="I2129" i="12"/>
  <c r="K2129" i="12"/>
  <c r="C2130" i="12"/>
  <c r="E2130" i="12"/>
  <c r="G2130" i="12"/>
  <c r="I2130" i="12"/>
  <c r="K2130" i="12"/>
  <c r="C2131" i="12"/>
  <c r="E2131" i="12"/>
  <c r="G2131" i="12"/>
  <c r="I2131" i="12"/>
  <c r="K2131" i="12"/>
  <c r="C2132" i="12"/>
  <c r="E2132" i="12"/>
  <c r="G2132" i="12"/>
  <c r="I2132" i="12"/>
  <c r="K2132" i="12"/>
  <c r="C2133" i="12"/>
  <c r="E2133" i="12"/>
  <c r="G2133" i="12"/>
  <c r="I2133" i="12"/>
  <c r="K2133" i="12"/>
  <c r="C2134" i="12"/>
  <c r="E2134" i="12"/>
  <c r="G2134" i="12"/>
  <c r="I2134" i="12"/>
  <c r="K2134" i="12"/>
  <c r="C2135" i="12"/>
  <c r="E2135" i="12"/>
  <c r="G2135" i="12"/>
  <c r="I2135" i="12"/>
  <c r="K2135" i="12"/>
  <c r="C2136" i="12"/>
  <c r="E2136" i="12"/>
  <c r="G2136" i="12"/>
  <c r="I2136" i="12"/>
  <c r="K2136" i="12"/>
  <c r="C2137" i="12"/>
  <c r="E2137" i="12"/>
  <c r="G2137" i="12"/>
  <c r="I2137" i="12"/>
  <c r="K2137" i="12"/>
  <c r="C2138" i="12"/>
  <c r="E2138" i="12"/>
  <c r="G2138" i="12"/>
  <c r="I2138" i="12"/>
  <c r="K2138" i="12"/>
  <c r="C2139" i="12"/>
  <c r="E2139" i="12"/>
  <c r="G2139" i="12"/>
  <c r="I2139" i="12"/>
  <c r="K2139" i="12"/>
  <c r="C2140" i="12"/>
  <c r="E2140" i="12"/>
  <c r="G2140" i="12"/>
  <c r="I2140" i="12"/>
  <c r="K2140" i="12"/>
  <c r="C2141" i="12"/>
  <c r="E2141" i="12"/>
  <c r="G2141" i="12"/>
  <c r="I2141" i="12"/>
  <c r="K2141" i="12"/>
  <c r="C2142" i="12"/>
  <c r="E2142" i="12"/>
  <c r="G2142" i="12"/>
  <c r="I2142" i="12"/>
  <c r="K2142" i="12"/>
  <c r="C2143" i="12"/>
  <c r="E2143" i="12"/>
  <c r="G2143" i="12"/>
  <c r="I2143" i="12"/>
  <c r="K2143" i="12"/>
  <c r="C2144" i="12"/>
  <c r="E2144" i="12"/>
  <c r="G2144" i="12"/>
  <c r="I2144" i="12"/>
  <c r="K2144" i="12"/>
  <c r="C2145" i="12"/>
  <c r="E2145" i="12"/>
  <c r="G2145" i="12"/>
  <c r="I2145" i="12"/>
  <c r="K2145" i="12"/>
  <c r="C2146" i="12"/>
  <c r="E2146" i="12"/>
  <c r="G2146" i="12"/>
  <c r="I2146" i="12"/>
  <c r="K2146" i="12"/>
  <c r="C2147" i="12"/>
  <c r="E2147" i="12"/>
  <c r="G2147" i="12"/>
  <c r="I2147" i="12"/>
  <c r="K2147" i="12"/>
  <c r="C2148" i="12"/>
  <c r="E2148" i="12"/>
  <c r="G2148" i="12"/>
  <c r="I2148" i="12"/>
  <c r="K2148" i="12"/>
  <c r="C2149" i="12"/>
  <c r="E2149" i="12"/>
  <c r="G2149" i="12"/>
  <c r="I2149" i="12"/>
  <c r="K2149" i="12"/>
  <c r="C2150" i="12"/>
  <c r="E2150" i="12"/>
  <c r="G2150" i="12"/>
  <c r="I2150" i="12"/>
  <c r="K2150" i="12"/>
  <c r="C2151" i="12"/>
  <c r="E2151" i="12"/>
  <c r="G2151" i="12"/>
  <c r="I2151" i="12"/>
  <c r="K2151" i="12"/>
  <c r="C2152" i="12"/>
  <c r="E2152" i="12"/>
  <c r="G2152" i="12"/>
  <c r="I2152" i="12"/>
  <c r="K2152" i="12"/>
  <c r="C2153" i="12"/>
  <c r="E2153" i="12"/>
  <c r="G2153" i="12"/>
  <c r="I2153" i="12"/>
  <c r="K2153" i="12"/>
  <c r="C2154" i="12"/>
  <c r="E2154" i="12"/>
  <c r="G2154" i="12"/>
  <c r="I2154" i="12"/>
  <c r="K2154" i="12"/>
  <c r="C2155" i="12"/>
  <c r="E2155" i="12"/>
  <c r="G2155" i="12"/>
  <c r="I2155" i="12"/>
  <c r="K2155" i="12"/>
  <c r="C2156" i="12"/>
  <c r="E2156" i="12"/>
  <c r="G2156" i="12"/>
  <c r="I2156" i="12"/>
  <c r="K2156" i="12"/>
  <c r="C2157" i="12"/>
  <c r="E2157" i="12"/>
  <c r="G2157" i="12"/>
  <c r="I2157" i="12"/>
  <c r="K2157" i="12"/>
  <c r="C2158" i="12"/>
  <c r="E2158" i="12"/>
  <c r="G2158" i="12"/>
  <c r="I2158" i="12"/>
  <c r="K2158" i="12"/>
  <c r="C2159" i="12"/>
  <c r="E2159" i="12"/>
  <c r="G2159" i="12"/>
  <c r="I2159" i="12"/>
  <c r="K2159" i="12"/>
  <c r="C2160" i="12"/>
  <c r="E2160" i="12"/>
  <c r="G2160" i="12"/>
  <c r="I2160" i="12"/>
  <c r="K2160" i="12"/>
  <c r="C2161" i="12"/>
  <c r="E2161" i="12"/>
  <c r="G2161" i="12"/>
  <c r="I2161" i="12"/>
  <c r="K2161" i="12"/>
  <c r="C2162" i="12"/>
  <c r="E2162" i="12"/>
  <c r="G2162" i="12"/>
  <c r="I2162" i="12"/>
  <c r="K2162" i="12"/>
  <c r="C2163" i="12"/>
  <c r="E2163" i="12"/>
  <c r="G2163" i="12"/>
  <c r="I2163" i="12"/>
  <c r="K2163" i="12"/>
  <c r="C2164" i="12"/>
  <c r="E2164" i="12"/>
  <c r="G2164" i="12"/>
  <c r="I2164" i="12"/>
  <c r="K2164" i="12"/>
  <c r="C2165" i="12"/>
  <c r="E2165" i="12"/>
  <c r="G2165" i="12"/>
  <c r="I2165" i="12"/>
  <c r="K2165" i="12"/>
  <c r="C2166" i="12"/>
  <c r="E2166" i="12"/>
  <c r="G2166" i="12"/>
  <c r="I2166" i="12"/>
  <c r="K2166" i="12"/>
  <c r="C2167" i="12"/>
  <c r="E2167" i="12"/>
  <c r="G2167" i="12"/>
  <c r="I2167" i="12"/>
  <c r="K2167" i="12"/>
  <c r="C2168" i="12"/>
  <c r="E2168" i="12"/>
  <c r="G2168" i="12"/>
  <c r="I2168" i="12"/>
  <c r="K2168" i="12"/>
  <c r="C2169" i="12"/>
  <c r="E2169" i="12"/>
  <c r="G2169" i="12"/>
  <c r="I2169" i="12"/>
  <c r="K2169" i="12"/>
  <c r="C2170" i="12"/>
  <c r="E2170" i="12"/>
  <c r="G2170" i="12"/>
  <c r="I2170" i="12"/>
  <c r="K2170" i="12"/>
  <c r="C2171" i="12"/>
  <c r="E2171" i="12"/>
  <c r="G2171" i="12"/>
  <c r="I2171" i="12"/>
  <c r="K2171" i="12"/>
  <c r="C2172" i="12"/>
  <c r="E2172" i="12"/>
  <c r="G2172" i="12"/>
  <c r="I2172" i="12"/>
  <c r="K2172" i="12"/>
  <c r="C2173" i="12"/>
  <c r="E2173" i="12"/>
  <c r="G2173" i="12"/>
  <c r="I2173" i="12"/>
  <c r="K2173" i="12"/>
  <c r="C2174" i="12"/>
  <c r="E2174" i="12"/>
  <c r="G2174" i="12"/>
  <c r="I2174" i="12"/>
  <c r="K2174" i="12"/>
  <c r="C2175" i="12"/>
  <c r="E2175" i="12"/>
  <c r="G2175" i="12"/>
  <c r="I2175" i="12"/>
  <c r="K2175" i="12"/>
  <c r="C2176" i="12"/>
  <c r="E2176" i="12"/>
  <c r="G2176" i="12"/>
  <c r="I2176" i="12"/>
  <c r="K2176" i="12"/>
  <c r="C2177" i="12"/>
  <c r="E2177" i="12"/>
  <c r="G2177" i="12"/>
  <c r="I2177" i="12"/>
  <c r="K2177" i="12"/>
  <c r="C2178" i="12"/>
  <c r="E2178" i="12"/>
  <c r="G2178" i="12"/>
  <c r="I2178" i="12"/>
  <c r="K2178" i="12"/>
  <c r="C2179" i="12"/>
  <c r="E2179" i="12"/>
  <c r="G2179" i="12"/>
  <c r="I2179" i="12"/>
  <c r="K2179" i="12"/>
  <c r="C2180" i="12"/>
  <c r="E2180" i="12"/>
  <c r="G2180" i="12"/>
  <c r="I2180" i="12"/>
  <c r="K2180" i="12"/>
  <c r="C2181" i="12"/>
  <c r="E2181" i="12"/>
  <c r="G2181" i="12"/>
  <c r="I2181" i="12"/>
  <c r="K2181" i="12"/>
  <c r="C2182" i="12"/>
  <c r="E2182" i="12"/>
  <c r="G2182" i="12"/>
  <c r="I2182" i="12"/>
  <c r="K2182" i="12"/>
  <c r="C2183" i="12"/>
  <c r="E2183" i="12"/>
  <c r="G2183" i="12"/>
  <c r="I2183" i="12"/>
  <c r="K2183" i="12"/>
  <c r="C2184" i="12"/>
  <c r="E2184" i="12"/>
  <c r="G2184" i="12"/>
  <c r="I2184" i="12"/>
  <c r="K2184" i="12"/>
  <c r="C2185" i="12"/>
  <c r="E2185" i="12"/>
  <c r="G2185" i="12"/>
  <c r="I2185" i="12"/>
  <c r="K2185" i="12"/>
  <c r="C2186" i="12"/>
  <c r="E2186" i="12"/>
  <c r="G2186" i="12"/>
  <c r="I2186" i="12"/>
  <c r="K2186" i="12"/>
  <c r="C2187" i="12"/>
  <c r="E2187" i="12"/>
  <c r="G2187" i="12"/>
  <c r="I2187" i="12"/>
  <c r="K2187" i="12"/>
  <c r="C2188" i="12"/>
  <c r="E2188" i="12"/>
  <c r="G2188" i="12"/>
  <c r="I2188" i="12"/>
  <c r="K2188" i="12"/>
  <c r="C2189" i="12"/>
  <c r="E2189" i="12"/>
  <c r="G2189" i="12"/>
  <c r="I2189" i="12"/>
  <c r="K2189" i="12"/>
  <c r="C2190" i="12"/>
  <c r="E2190" i="12"/>
  <c r="G2190" i="12"/>
  <c r="I2190" i="12"/>
  <c r="K2190" i="12"/>
  <c r="C2191" i="12"/>
  <c r="E2191" i="12"/>
  <c r="G2191" i="12"/>
  <c r="I2191" i="12"/>
  <c r="K2191" i="12"/>
  <c r="C2192" i="12"/>
  <c r="E2192" i="12"/>
  <c r="G2192" i="12"/>
  <c r="I2192" i="12"/>
  <c r="K2192" i="12"/>
  <c r="C2193" i="12"/>
  <c r="E2193" i="12"/>
  <c r="G2193" i="12"/>
  <c r="I2193" i="12"/>
  <c r="K2193" i="12"/>
  <c r="C2194" i="12"/>
  <c r="E2194" i="12"/>
  <c r="G2194" i="12"/>
  <c r="I2194" i="12"/>
  <c r="K2194" i="12"/>
  <c r="C2195" i="12"/>
  <c r="E2195" i="12"/>
  <c r="G2195" i="12"/>
  <c r="I2195" i="12"/>
  <c r="K2195" i="12"/>
  <c r="C2196" i="12"/>
  <c r="E2196" i="12"/>
  <c r="G2196" i="12"/>
  <c r="I2196" i="12"/>
  <c r="K2196" i="12"/>
  <c r="C2197" i="12"/>
  <c r="E2197" i="12"/>
  <c r="G2197" i="12"/>
  <c r="I2197" i="12"/>
  <c r="K2197" i="12"/>
  <c r="C2198" i="12"/>
  <c r="E2198" i="12"/>
  <c r="G2198" i="12"/>
  <c r="I2198" i="12"/>
  <c r="K2198" i="12"/>
  <c r="C2199" i="12"/>
  <c r="E2199" i="12"/>
  <c r="G2199" i="12"/>
  <c r="I2199" i="12"/>
  <c r="K2199" i="12"/>
  <c r="C2200" i="12"/>
  <c r="E2200" i="12"/>
  <c r="G2200" i="12"/>
  <c r="I2200" i="12"/>
  <c r="K2200" i="12"/>
  <c r="C2201" i="12"/>
  <c r="E2201" i="12"/>
  <c r="G2201" i="12"/>
  <c r="I2201" i="12"/>
  <c r="K2201" i="12"/>
  <c r="C2202" i="12"/>
  <c r="E2202" i="12"/>
  <c r="G2202" i="12"/>
  <c r="I2202" i="12"/>
  <c r="K2202" i="12"/>
  <c r="C2203" i="12"/>
  <c r="E2203" i="12"/>
  <c r="G2203" i="12"/>
  <c r="I2203" i="12"/>
  <c r="K2203" i="12"/>
  <c r="C2204" i="12"/>
  <c r="E2204" i="12"/>
  <c r="G2204" i="12"/>
  <c r="I2204" i="12"/>
  <c r="K2204" i="12"/>
  <c r="C2205" i="12"/>
  <c r="E2205" i="12"/>
  <c r="G2205" i="12"/>
  <c r="I2205" i="12"/>
  <c r="K2205" i="12"/>
  <c r="C2206" i="12"/>
  <c r="E2206" i="12"/>
  <c r="G2206" i="12"/>
  <c r="I2206" i="12"/>
  <c r="K2206" i="12"/>
  <c r="C2207" i="12"/>
  <c r="E2207" i="12"/>
  <c r="G2207" i="12"/>
  <c r="I2207" i="12"/>
  <c r="K2207" i="12"/>
  <c r="C2208" i="12"/>
  <c r="E2208" i="12"/>
  <c r="G2208" i="12"/>
  <c r="I2208" i="12"/>
  <c r="K2208" i="12"/>
  <c r="C2209" i="12"/>
  <c r="E2209" i="12"/>
  <c r="G2209" i="12"/>
  <c r="I2209" i="12"/>
  <c r="K2209" i="12"/>
  <c r="C2210" i="12"/>
  <c r="E2210" i="12"/>
  <c r="G2210" i="12"/>
  <c r="I2210" i="12"/>
  <c r="K2210" i="12"/>
  <c r="C2211" i="12"/>
  <c r="E2211" i="12"/>
  <c r="G2211" i="12"/>
  <c r="I2211" i="12"/>
  <c r="K2211" i="12"/>
  <c r="C2212" i="12"/>
  <c r="E2212" i="12"/>
  <c r="G2212" i="12"/>
  <c r="I2212" i="12"/>
  <c r="K2212" i="12"/>
  <c r="C2213" i="12"/>
  <c r="E2213" i="12"/>
  <c r="G2213" i="12"/>
  <c r="I2213" i="12"/>
  <c r="K2213" i="12"/>
  <c r="C2214" i="12"/>
  <c r="E2214" i="12"/>
  <c r="G2214" i="12"/>
  <c r="I2214" i="12"/>
  <c r="K2214" i="12"/>
  <c r="C2215" i="12"/>
  <c r="E2215" i="12"/>
  <c r="G2215" i="12"/>
  <c r="I2215" i="12"/>
  <c r="K2215" i="12"/>
  <c r="C2216" i="12"/>
  <c r="E2216" i="12"/>
  <c r="G2216" i="12"/>
  <c r="I2216" i="12"/>
  <c r="K2216" i="12"/>
  <c r="C2217" i="12"/>
  <c r="E2217" i="12"/>
  <c r="G2217" i="12"/>
  <c r="I2217" i="12"/>
  <c r="K2217" i="12"/>
  <c r="C2218" i="12"/>
  <c r="E2218" i="12"/>
  <c r="G2218" i="12"/>
  <c r="I2218" i="12"/>
  <c r="K2218" i="12"/>
  <c r="C2219" i="12"/>
  <c r="E2219" i="12"/>
  <c r="G2219" i="12"/>
  <c r="I2219" i="12"/>
  <c r="K2219" i="12"/>
  <c r="C2220" i="12"/>
  <c r="E2220" i="12"/>
  <c r="G2220" i="12"/>
  <c r="I2220" i="12"/>
  <c r="K2220" i="12"/>
  <c r="C2221" i="12"/>
  <c r="E2221" i="12"/>
  <c r="G2221" i="12"/>
  <c r="I2221" i="12"/>
  <c r="K2221" i="12"/>
  <c r="C2222" i="12"/>
  <c r="E2222" i="12"/>
  <c r="G2222" i="12"/>
  <c r="I2222" i="12"/>
  <c r="K2222" i="12"/>
  <c r="C2223" i="12"/>
  <c r="E2223" i="12"/>
  <c r="G2223" i="12"/>
  <c r="I2223" i="12"/>
  <c r="K2223" i="12"/>
  <c r="C2224" i="12"/>
  <c r="E2224" i="12"/>
  <c r="G2224" i="12"/>
  <c r="I2224" i="12"/>
  <c r="K2224" i="12"/>
  <c r="C2225" i="12"/>
  <c r="E2225" i="12"/>
  <c r="G2225" i="12"/>
  <c r="I2225" i="12"/>
  <c r="K2225" i="12"/>
  <c r="C2226" i="12"/>
  <c r="E2226" i="12"/>
  <c r="G2226" i="12"/>
  <c r="I2226" i="12"/>
  <c r="K2226" i="12"/>
  <c r="C2227" i="12"/>
  <c r="E2227" i="12"/>
  <c r="G2227" i="12"/>
  <c r="I2227" i="12"/>
  <c r="K2227" i="12"/>
  <c r="C2228" i="12"/>
  <c r="E2228" i="12"/>
  <c r="G2228" i="12"/>
  <c r="I2228" i="12"/>
  <c r="K2228" i="12"/>
  <c r="C2229" i="12"/>
  <c r="E2229" i="12"/>
  <c r="G2229" i="12"/>
  <c r="I2229" i="12"/>
  <c r="K2229" i="12"/>
  <c r="C2230" i="12"/>
  <c r="E2230" i="12"/>
  <c r="G2230" i="12"/>
  <c r="I2230" i="12"/>
  <c r="K2230" i="12"/>
  <c r="C2231" i="12"/>
  <c r="E2231" i="12"/>
  <c r="G2231" i="12"/>
  <c r="I2231" i="12"/>
  <c r="K2231" i="12"/>
  <c r="C2232" i="12"/>
  <c r="E2232" i="12"/>
  <c r="G2232" i="12"/>
  <c r="I2232" i="12"/>
  <c r="K2232" i="12"/>
  <c r="C2233" i="12"/>
  <c r="E2233" i="12"/>
  <c r="G2233" i="12"/>
  <c r="I2233" i="12"/>
  <c r="K2233" i="12"/>
  <c r="C2234" i="12"/>
  <c r="E2234" i="12"/>
  <c r="G2234" i="12"/>
  <c r="I2234" i="12"/>
  <c r="K2234" i="12"/>
  <c r="C2235" i="12"/>
  <c r="E2235" i="12"/>
  <c r="G2235" i="12"/>
  <c r="I2235" i="12"/>
  <c r="K2235" i="12"/>
  <c r="C2236" i="12"/>
  <c r="E2236" i="12"/>
  <c r="G2236" i="12"/>
  <c r="I2236" i="12"/>
  <c r="K2236" i="12"/>
  <c r="C2237" i="12"/>
  <c r="E2237" i="12"/>
  <c r="G2237" i="12"/>
  <c r="I2237" i="12"/>
  <c r="K2237" i="12"/>
  <c r="C2238" i="12"/>
  <c r="E2238" i="12"/>
  <c r="G2238" i="12"/>
  <c r="I2238" i="12"/>
  <c r="K2238" i="12"/>
  <c r="C2239" i="12"/>
  <c r="E2239" i="12"/>
  <c r="G2239" i="12"/>
  <c r="I2239" i="12"/>
  <c r="K2239" i="12"/>
  <c r="C2240" i="12"/>
  <c r="E2240" i="12"/>
  <c r="G2240" i="12"/>
  <c r="I2240" i="12"/>
  <c r="K2240" i="12"/>
  <c r="C2241" i="12"/>
  <c r="E2241" i="12"/>
  <c r="G2241" i="12"/>
  <c r="I2241" i="12"/>
  <c r="K2241" i="12"/>
  <c r="C2242" i="12"/>
  <c r="E2242" i="12"/>
  <c r="G2242" i="12"/>
  <c r="I2242" i="12"/>
  <c r="K2242" i="12"/>
  <c r="C2243" i="12"/>
  <c r="E2243" i="12"/>
  <c r="G2243" i="12"/>
  <c r="I2243" i="12"/>
  <c r="K2243" i="12"/>
  <c r="C2244" i="12"/>
  <c r="E2244" i="12"/>
  <c r="G2244" i="12"/>
  <c r="I2244" i="12"/>
  <c r="K2244" i="12"/>
  <c r="C2245" i="12"/>
  <c r="E2245" i="12"/>
  <c r="G2245" i="12"/>
  <c r="I2245" i="12"/>
  <c r="K2245" i="12"/>
  <c r="C2246" i="12"/>
  <c r="E2246" i="12"/>
  <c r="G2246" i="12"/>
  <c r="I2246" i="12"/>
  <c r="K2246" i="12"/>
  <c r="C2247" i="12"/>
  <c r="E2247" i="12"/>
  <c r="G2247" i="12"/>
  <c r="I2247" i="12"/>
  <c r="K2247" i="12"/>
  <c r="C2248" i="12"/>
  <c r="E2248" i="12"/>
  <c r="G2248" i="12"/>
  <c r="I2248" i="12"/>
  <c r="K2248" i="12"/>
  <c r="C1887" i="12"/>
  <c r="E1887" i="12"/>
  <c r="G1887" i="12"/>
  <c r="I1887" i="12"/>
  <c r="K1887" i="12"/>
  <c r="C1888" i="12"/>
  <c r="E1888" i="12"/>
  <c r="G1888" i="12"/>
  <c r="I1888" i="12"/>
  <c r="K1888" i="12"/>
  <c r="C1889" i="12"/>
  <c r="E1889" i="12"/>
  <c r="G1889" i="12"/>
  <c r="I1889" i="12"/>
  <c r="K1889" i="12"/>
  <c r="C1890" i="12"/>
  <c r="E1890" i="12"/>
  <c r="G1890" i="12"/>
  <c r="I1890" i="12"/>
  <c r="K1890" i="12"/>
  <c r="C1891" i="12"/>
  <c r="E1891" i="12"/>
  <c r="G1891" i="12"/>
  <c r="I1891" i="12"/>
  <c r="K1891" i="12"/>
  <c r="C1892" i="12"/>
  <c r="E1892" i="12"/>
  <c r="G1892" i="12"/>
  <c r="I1892" i="12"/>
  <c r="K1892" i="12"/>
  <c r="C1893" i="12"/>
  <c r="E1893" i="12"/>
  <c r="G1893" i="12"/>
  <c r="I1893" i="12"/>
  <c r="K1893" i="12"/>
  <c r="C1894" i="12"/>
  <c r="E1894" i="12"/>
  <c r="G1894" i="12"/>
  <c r="I1894" i="12"/>
  <c r="K1894" i="12"/>
  <c r="C1895" i="12"/>
  <c r="E1895" i="12"/>
  <c r="G1895" i="12"/>
  <c r="I1895" i="12"/>
  <c r="K1895" i="12"/>
  <c r="C1896" i="12"/>
  <c r="E1896" i="12"/>
  <c r="G1896" i="12"/>
  <c r="I1896" i="12"/>
  <c r="K1896" i="12"/>
  <c r="C1897" i="12"/>
  <c r="E1897" i="12"/>
  <c r="G1897" i="12"/>
  <c r="I1897" i="12"/>
  <c r="K1897" i="12"/>
  <c r="C1898" i="12"/>
  <c r="E1898" i="12"/>
  <c r="G1898" i="12"/>
  <c r="I1898" i="12"/>
  <c r="K1898" i="12"/>
  <c r="C1899" i="12"/>
  <c r="E1899" i="12"/>
  <c r="G1899" i="12"/>
  <c r="I1899" i="12"/>
  <c r="K1899" i="12"/>
  <c r="C1900" i="12"/>
  <c r="E1900" i="12"/>
  <c r="G1900" i="12"/>
  <c r="I1900" i="12"/>
  <c r="K1900" i="12"/>
  <c r="C1901" i="12"/>
  <c r="E1901" i="12"/>
  <c r="G1901" i="12"/>
  <c r="I1901" i="12"/>
  <c r="K1901" i="12"/>
  <c r="C1902" i="12"/>
  <c r="E1902" i="12"/>
  <c r="G1902" i="12"/>
  <c r="I1902" i="12"/>
  <c r="K1902" i="12"/>
  <c r="C1903" i="12"/>
  <c r="E1903" i="12"/>
  <c r="G1903" i="12"/>
  <c r="I1903" i="12"/>
  <c r="K1903" i="12"/>
  <c r="C1904" i="12"/>
  <c r="E1904" i="12"/>
  <c r="G1904" i="12"/>
  <c r="I1904" i="12"/>
  <c r="K1904" i="12"/>
  <c r="C1905" i="12"/>
  <c r="E1905" i="12"/>
  <c r="G1905" i="12"/>
  <c r="I1905" i="12"/>
  <c r="K1905" i="12"/>
  <c r="C1906" i="12"/>
  <c r="E1906" i="12"/>
  <c r="G1906" i="12"/>
  <c r="I1906" i="12"/>
  <c r="K1906" i="12"/>
  <c r="C1907" i="12"/>
  <c r="E1907" i="12"/>
  <c r="G1907" i="12"/>
  <c r="I1907" i="12"/>
  <c r="K1907" i="12"/>
  <c r="C1908" i="12"/>
  <c r="E1908" i="12"/>
  <c r="G1908" i="12"/>
  <c r="I1908" i="12"/>
  <c r="K1908" i="12"/>
  <c r="C1909" i="12"/>
  <c r="E1909" i="12"/>
  <c r="G1909" i="12"/>
  <c r="I1909" i="12"/>
  <c r="K1909" i="12"/>
  <c r="C1910" i="12"/>
  <c r="E1910" i="12"/>
  <c r="G1910" i="12"/>
  <c r="I1910" i="12"/>
  <c r="K1910" i="12"/>
  <c r="C1911" i="12"/>
  <c r="E1911" i="12"/>
  <c r="G1911" i="12"/>
  <c r="I1911" i="12"/>
  <c r="K1911" i="12"/>
  <c r="C1912" i="12"/>
  <c r="E1912" i="12"/>
  <c r="G1912" i="12"/>
  <c r="I1912" i="12"/>
  <c r="K1912" i="12"/>
  <c r="C1913" i="12"/>
  <c r="E1913" i="12"/>
  <c r="G1913" i="12"/>
  <c r="I1913" i="12"/>
  <c r="K1913" i="12"/>
  <c r="C1914" i="12"/>
  <c r="E1914" i="12"/>
  <c r="G1914" i="12"/>
  <c r="I1914" i="12"/>
  <c r="K1914" i="12"/>
  <c r="C1915" i="12"/>
  <c r="E1915" i="12"/>
  <c r="G1915" i="12"/>
  <c r="I1915" i="12"/>
  <c r="K1915" i="12"/>
  <c r="C1916" i="12"/>
  <c r="E1916" i="12"/>
  <c r="G1916" i="12"/>
  <c r="I1916" i="12"/>
  <c r="K1916" i="12"/>
  <c r="C1917" i="12"/>
  <c r="E1917" i="12"/>
  <c r="G1917" i="12"/>
  <c r="I1917" i="12"/>
  <c r="K1917" i="12"/>
  <c r="C1918" i="12"/>
  <c r="E1918" i="12"/>
  <c r="G1918" i="12"/>
  <c r="I1918" i="12"/>
  <c r="K1918" i="12"/>
  <c r="C1919" i="12"/>
  <c r="E1919" i="12"/>
  <c r="G1919" i="12"/>
  <c r="I1919" i="12"/>
  <c r="K1919" i="12"/>
  <c r="C1920" i="12"/>
  <c r="E1920" i="12"/>
  <c r="G1920" i="12"/>
  <c r="I1920" i="12"/>
  <c r="K1920" i="12"/>
  <c r="C1921" i="12"/>
  <c r="E1921" i="12"/>
  <c r="G1921" i="12"/>
  <c r="I1921" i="12"/>
  <c r="K1921" i="12"/>
  <c r="C1922" i="12"/>
  <c r="E1922" i="12"/>
  <c r="G1922" i="12"/>
  <c r="I1922" i="12"/>
  <c r="K1922" i="12"/>
  <c r="C1923" i="12"/>
  <c r="E1923" i="12"/>
  <c r="G1923" i="12"/>
  <c r="I1923" i="12"/>
  <c r="K1923" i="12"/>
  <c r="C1924" i="12"/>
  <c r="E1924" i="12"/>
  <c r="G1924" i="12"/>
  <c r="I1924" i="12"/>
  <c r="K1924" i="12"/>
  <c r="C1925" i="12"/>
  <c r="E1925" i="12"/>
  <c r="G1925" i="12"/>
  <c r="I1925" i="12"/>
  <c r="K1925" i="12"/>
  <c r="C1926" i="12"/>
  <c r="E1926" i="12"/>
  <c r="G1926" i="12"/>
  <c r="I1926" i="12"/>
  <c r="K1926" i="12"/>
  <c r="C1927" i="12"/>
  <c r="E1927" i="12"/>
  <c r="G1927" i="12"/>
  <c r="I1927" i="12"/>
  <c r="K1927" i="12"/>
  <c r="C1928" i="12"/>
  <c r="E1928" i="12"/>
  <c r="G1928" i="12"/>
  <c r="I1928" i="12"/>
  <c r="K1928" i="12"/>
  <c r="C1929" i="12"/>
  <c r="E1929" i="12"/>
  <c r="G1929" i="12"/>
  <c r="I1929" i="12"/>
  <c r="K1929" i="12"/>
  <c r="C1930" i="12"/>
  <c r="E1930" i="12"/>
  <c r="G1930" i="12"/>
  <c r="I1930" i="12"/>
  <c r="K1930" i="12"/>
  <c r="C1931" i="12"/>
  <c r="E1931" i="12"/>
  <c r="G1931" i="12"/>
  <c r="I1931" i="12"/>
  <c r="K1931" i="12"/>
  <c r="C1932" i="12"/>
  <c r="E1932" i="12"/>
  <c r="G1932" i="12"/>
  <c r="I1932" i="12"/>
  <c r="K1932" i="12"/>
  <c r="C1933" i="12"/>
  <c r="E1933" i="12"/>
  <c r="G1933" i="12"/>
  <c r="I1933" i="12"/>
  <c r="K1933" i="12"/>
  <c r="C1934" i="12"/>
  <c r="E1934" i="12"/>
  <c r="G1934" i="12"/>
  <c r="I1934" i="12"/>
  <c r="K1934" i="12"/>
  <c r="C1935" i="12"/>
  <c r="E1935" i="12"/>
  <c r="G1935" i="12"/>
  <c r="I1935" i="12"/>
  <c r="K1935" i="12"/>
  <c r="C1936" i="12"/>
  <c r="E1936" i="12"/>
  <c r="G1936" i="12"/>
  <c r="I1936" i="12"/>
  <c r="K1936" i="12"/>
  <c r="C1937" i="12"/>
  <c r="E1937" i="12"/>
  <c r="G1937" i="12"/>
  <c r="I1937" i="12"/>
  <c r="K1937" i="12"/>
  <c r="C1938" i="12"/>
  <c r="E1938" i="12"/>
  <c r="G1938" i="12"/>
  <c r="I1938" i="12"/>
  <c r="K1938" i="12"/>
  <c r="C1939" i="12"/>
  <c r="E1939" i="12"/>
  <c r="G1939" i="12"/>
  <c r="I1939" i="12"/>
  <c r="K1939" i="12"/>
  <c r="C1940" i="12"/>
  <c r="E1940" i="12"/>
  <c r="G1940" i="12"/>
  <c r="I1940" i="12"/>
  <c r="K1940" i="12"/>
  <c r="C1941" i="12"/>
  <c r="E1941" i="12"/>
  <c r="G1941" i="12"/>
  <c r="I1941" i="12"/>
  <c r="K1941" i="12"/>
  <c r="C1942" i="12"/>
  <c r="E1942" i="12"/>
  <c r="G1942" i="12"/>
  <c r="I1942" i="12"/>
  <c r="K1942" i="12"/>
  <c r="C1943" i="12"/>
  <c r="E1943" i="12"/>
  <c r="G1943" i="12"/>
  <c r="I1943" i="12"/>
  <c r="K1943" i="12"/>
  <c r="C1944" i="12"/>
  <c r="E1944" i="12"/>
  <c r="G1944" i="12"/>
  <c r="I1944" i="12"/>
  <c r="K1944" i="12"/>
  <c r="C1945" i="12"/>
  <c r="E1945" i="12"/>
  <c r="G1945" i="12"/>
  <c r="I1945" i="12"/>
  <c r="K1945" i="12"/>
  <c r="C1946" i="12"/>
  <c r="E1946" i="12"/>
  <c r="G1946" i="12"/>
  <c r="I1946" i="12"/>
  <c r="K1946" i="12"/>
  <c r="C1947" i="12"/>
  <c r="E1947" i="12"/>
  <c r="G1947" i="12"/>
  <c r="I1947" i="12"/>
  <c r="K1947" i="12"/>
  <c r="C1948" i="12"/>
  <c r="E1948" i="12"/>
  <c r="G1948" i="12"/>
  <c r="I1948" i="12"/>
  <c r="K1948" i="12"/>
  <c r="C1949" i="12"/>
  <c r="E1949" i="12"/>
  <c r="G1949" i="12"/>
  <c r="I1949" i="12"/>
  <c r="K1949" i="12"/>
  <c r="C1950" i="12"/>
  <c r="E1950" i="12"/>
  <c r="G1950" i="12"/>
  <c r="I1950" i="12"/>
  <c r="K1950" i="12"/>
  <c r="C1951" i="12"/>
  <c r="E1951" i="12"/>
  <c r="G1951" i="12"/>
  <c r="I1951" i="12"/>
  <c r="K1951" i="12"/>
  <c r="C1952" i="12"/>
  <c r="E1952" i="12"/>
  <c r="G1952" i="12"/>
  <c r="I1952" i="12"/>
  <c r="K1952" i="12"/>
  <c r="C1953" i="12"/>
  <c r="E1953" i="12"/>
  <c r="G1953" i="12"/>
  <c r="I1953" i="12"/>
  <c r="K1953" i="12"/>
  <c r="C1954" i="12"/>
  <c r="E1954" i="12"/>
  <c r="G1954" i="12"/>
  <c r="I1954" i="12"/>
  <c r="K1954" i="12"/>
  <c r="C1955" i="12"/>
  <c r="E1955" i="12"/>
  <c r="G1955" i="12"/>
  <c r="I1955" i="12"/>
  <c r="K1955" i="12"/>
  <c r="C1956" i="12"/>
  <c r="E1956" i="12"/>
  <c r="G1956" i="12"/>
  <c r="I1956" i="12"/>
  <c r="K1956" i="12"/>
  <c r="C1957" i="12"/>
  <c r="E1957" i="12"/>
  <c r="G1957" i="12"/>
  <c r="I1957" i="12"/>
  <c r="K1957" i="12"/>
  <c r="C1958" i="12"/>
  <c r="E1958" i="12"/>
  <c r="G1958" i="12"/>
  <c r="I1958" i="12"/>
  <c r="K1958" i="12"/>
  <c r="C1959" i="12"/>
  <c r="E1959" i="12"/>
  <c r="G1959" i="12"/>
  <c r="I1959" i="12"/>
  <c r="K1959" i="12"/>
  <c r="C1960" i="12"/>
  <c r="E1960" i="12"/>
  <c r="G1960" i="12"/>
  <c r="I1960" i="12"/>
  <c r="K1960" i="12"/>
  <c r="C1961" i="12"/>
  <c r="E1961" i="12"/>
  <c r="G1961" i="12"/>
  <c r="I1961" i="12"/>
  <c r="K1961" i="12"/>
  <c r="C1962" i="12"/>
  <c r="E1962" i="12"/>
  <c r="G1962" i="12"/>
  <c r="I1962" i="12"/>
  <c r="K1962" i="12"/>
  <c r="C1963" i="12"/>
  <c r="E1963" i="12"/>
  <c r="G1963" i="12"/>
  <c r="I1963" i="12"/>
  <c r="K1963" i="12"/>
  <c r="C1964" i="12"/>
  <c r="E1964" i="12"/>
  <c r="G1964" i="12"/>
  <c r="I1964" i="12"/>
  <c r="K1964" i="12"/>
  <c r="C1965" i="12"/>
  <c r="E1965" i="12"/>
  <c r="G1965" i="12"/>
  <c r="I1965" i="12"/>
  <c r="K1965" i="12"/>
  <c r="C1966" i="12"/>
  <c r="E1966" i="12"/>
  <c r="G1966" i="12"/>
  <c r="I1966" i="12"/>
  <c r="K1966" i="12"/>
  <c r="C1967" i="12"/>
  <c r="E1967" i="12"/>
  <c r="G1967" i="12"/>
  <c r="I1967" i="12"/>
  <c r="K1967" i="12"/>
  <c r="C1968" i="12"/>
  <c r="E1968" i="12"/>
  <c r="G1968" i="12"/>
  <c r="I1968" i="12"/>
  <c r="K1968" i="12"/>
  <c r="C1969" i="12"/>
  <c r="E1969" i="12"/>
  <c r="G1969" i="12"/>
  <c r="I1969" i="12"/>
  <c r="K1969" i="12"/>
  <c r="C1970" i="12"/>
  <c r="E1970" i="12"/>
  <c r="G1970" i="12"/>
  <c r="I1970" i="12"/>
  <c r="K1970" i="12"/>
  <c r="C1971" i="12"/>
  <c r="E1971" i="12"/>
  <c r="G1971" i="12"/>
  <c r="I1971" i="12"/>
  <c r="K1971" i="12"/>
  <c r="C1972" i="12"/>
  <c r="E1972" i="12"/>
  <c r="G1972" i="12"/>
  <c r="I1972" i="12"/>
  <c r="K1972" i="12"/>
  <c r="C1973" i="12"/>
  <c r="E1973" i="12"/>
  <c r="G1973" i="12"/>
  <c r="I1973" i="12"/>
  <c r="K1973" i="12"/>
  <c r="C1974" i="12"/>
  <c r="E1974" i="12"/>
  <c r="G1974" i="12"/>
  <c r="I1974" i="12"/>
  <c r="K1974" i="12"/>
  <c r="C1975" i="12"/>
  <c r="E1975" i="12"/>
  <c r="G1975" i="12"/>
  <c r="I1975" i="12"/>
  <c r="K1975" i="12"/>
  <c r="C1976" i="12"/>
  <c r="E1976" i="12"/>
  <c r="G1976" i="12"/>
  <c r="I1976" i="12"/>
  <c r="K1976" i="12"/>
  <c r="C1977" i="12"/>
  <c r="E1977" i="12"/>
  <c r="G1977" i="12"/>
  <c r="I1977" i="12"/>
  <c r="K1977" i="12"/>
  <c r="C1978" i="12"/>
  <c r="E1978" i="12"/>
  <c r="G1978" i="12"/>
  <c r="I1978" i="12"/>
  <c r="K1978" i="12"/>
  <c r="C1979" i="12"/>
  <c r="E1979" i="12"/>
  <c r="G1979" i="12"/>
  <c r="I1979" i="12"/>
  <c r="K1979" i="12"/>
  <c r="C1980" i="12"/>
  <c r="E1980" i="12"/>
  <c r="G1980" i="12"/>
  <c r="I1980" i="12"/>
  <c r="K1980" i="12"/>
  <c r="C1981" i="12"/>
  <c r="E1981" i="12"/>
  <c r="G1981" i="12"/>
  <c r="I1981" i="12"/>
  <c r="K1981" i="12"/>
  <c r="C1982" i="12"/>
  <c r="E1982" i="12"/>
  <c r="G1982" i="12"/>
  <c r="I1982" i="12"/>
  <c r="K1982" i="12"/>
  <c r="C1983" i="12"/>
  <c r="E1983" i="12"/>
  <c r="G1983" i="12"/>
  <c r="I1983" i="12"/>
  <c r="K1983" i="12"/>
  <c r="C1984" i="12"/>
  <c r="E1984" i="12"/>
  <c r="G1984" i="12"/>
  <c r="I1984" i="12"/>
  <c r="K1984" i="12"/>
  <c r="C1985" i="12"/>
  <c r="E1985" i="12"/>
  <c r="G1985" i="12"/>
  <c r="I1985" i="12"/>
  <c r="K1985" i="12"/>
  <c r="C1986" i="12"/>
  <c r="E1986" i="12"/>
  <c r="G1986" i="12"/>
  <c r="I1986" i="12"/>
  <c r="K1986" i="12"/>
  <c r="C1987" i="12"/>
  <c r="E1987" i="12"/>
  <c r="G1987" i="12"/>
  <c r="I1987" i="12"/>
  <c r="K1987" i="12"/>
  <c r="C1988" i="12"/>
  <c r="E1988" i="12"/>
  <c r="G1988" i="12"/>
  <c r="I1988" i="12"/>
  <c r="K1988" i="12"/>
  <c r="C1989" i="12"/>
  <c r="E1989" i="12"/>
  <c r="G1989" i="12"/>
  <c r="I1989" i="12"/>
  <c r="K1989" i="12"/>
  <c r="C1990" i="12"/>
  <c r="E1990" i="12"/>
  <c r="G1990" i="12"/>
  <c r="I1990" i="12"/>
  <c r="K1990" i="12"/>
  <c r="C1991" i="12"/>
  <c r="E1991" i="12"/>
  <c r="G1991" i="12"/>
  <c r="I1991" i="12"/>
  <c r="K1991" i="12"/>
  <c r="C1992" i="12"/>
  <c r="E1992" i="12"/>
  <c r="G1992" i="12"/>
  <c r="I1992" i="12"/>
  <c r="K1992" i="12"/>
  <c r="C1993" i="12"/>
  <c r="E1993" i="12"/>
  <c r="G1993" i="12"/>
  <c r="I1993" i="12"/>
  <c r="K1993" i="12"/>
  <c r="C1994" i="12"/>
  <c r="E1994" i="12"/>
  <c r="G1994" i="12"/>
  <c r="I1994" i="12"/>
  <c r="K1994" i="12"/>
  <c r="C1995" i="12"/>
  <c r="E1995" i="12"/>
  <c r="G1995" i="12"/>
  <c r="I1995" i="12"/>
  <c r="K1995" i="12"/>
  <c r="C1996" i="12"/>
  <c r="E1996" i="12"/>
  <c r="G1996" i="12"/>
  <c r="I1996" i="12"/>
  <c r="K1996" i="12"/>
  <c r="C1997" i="12"/>
  <c r="E1997" i="12"/>
  <c r="G1997" i="12"/>
  <c r="I1997" i="12"/>
  <c r="K1997" i="12"/>
  <c r="C1998" i="12"/>
  <c r="E1998" i="12"/>
  <c r="G1998" i="12"/>
  <c r="I1998" i="12"/>
  <c r="K1998" i="12"/>
  <c r="C1999" i="12"/>
  <c r="E1999" i="12"/>
  <c r="G1999" i="12"/>
  <c r="I1999" i="12"/>
  <c r="K1999" i="12"/>
  <c r="C2000" i="12"/>
  <c r="E2000" i="12"/>
  <c r="G2000" i="12"/>
  <c r="I2000" i="12"/>
  <c r="K2000" i="12"/>
  <c r="C2001" i="12"/>
  <c r="E2001" i="12"/>
  <c r="G2001" i="12"/>
  <c r="I2001" i="12"/>
  <c r="K2001" i="12"/>
  <c r="C2002" i="12"/>
  <c r="E2002" i="12"/>
  <c r="G2002" i="12"/>
  <c r="I2002" i="12"/>
  <c r="K2002" i="12"/>
  <c r="C2003" i="12"/>
  <c r="E2003" i="12"/>
  <c r="G2003" i="12"/>
  <c r="I2003" i="12"/>
  <c r="K2003" i="12"/>
  <c r="C2004" i="12"/>
  <c r="E2004" i="12"/>
  <c r="G2004" i="12"/>
  <c r="I2004" i="12"/>
  <c r="K2004" i="12"/>
  <c r="C2005" i="12"/>
  <c r="E2005" i="12"/>
  <c r="G2005" i="12"/>
  <c r="I2005" i="12"/>
  <c r="K2005" i="12"/>
  <c r="C2006" i="12"/>
  <c r="E2006" i="12"/>
  <c r="G2006" i="12"/>
  <c r="I2006" i="12"/>
  <c r="K2006" i="12"/>
  <c r="C2007" i="12"/>
  <c r="E2007" i="12"/>
  <c r="G2007" i="12"/>
  <c r="I2007" i="12"/>
  <c r="K2007" i="12"/>
  <c r="C2008" i="12"/>
  <c r="E2008" i="12"/>
  <c r="G2008" i="12"/>
  <c r="I2008" i="12"/>
  <c r="K2008" i="12"/>
  <c r="C2009" i="12"/>
  <c r="E2009" i="12"/>
  <c r="G2009" i="12"/>
  <c r="I2009" i="12"/>
  <c r="K2009" i="12"/>
  <c r="C2010" i="12"/>
  <c r="E2010" i="12"/>
  <c r="G2010" i="12"/>
  <c r="I2010" i="12"/>
  <c r="K2010" i="12"/>
  <c r="C2011" i="12"/>
  <c r="E2011" i="12"/>
  <c r="G2011" i="12"/>
  <c r="I2011" i="12"/>
  <c r="K2011" i="12"/>
  <c r="C2012" i="12"/>
  <c r="E2012" i="12"/>
  <c r="G2012" i="12"/>
  <c r="I2012" i="12"/>
  <c r="K2012" i="12"/>
  <c r="C2013" i="12"/>
  <c r="E2013" i="12"/>
  <c r="G2013" i="12"/>
  <c r="I2013" i="12"/>
  <c r="K2013" i="12"/>
  <c r="C2014" i="12"/>
  <c r="E2014" i="12"/>
  <c r="G2014" i="12"/>
  <c r="I2014" i="12"/>
  <c r="K2014" i="12"/>
  <c r="C2015" i="12"/>
  <c r="E2015" i="12"/>
  <c r="G2015" i="12"/>
  <c r="I2015" i="12"/>
  <c r="K2015" i="12"/>
  <c r="C2016" i="12"/>
  <c r="E2016" i="12"/>
  <c r="G2016" i="12"/>
  <c r="I2016" i="12"/>
  <c r="K2016" i="12"/>
  <c r="C2017" i="12"/>
  <c r="E2017" i="12"/>
  <c r="G2017" i="12"/>
  <c r="I2017" i="12"/>
  <c r="K2017" i="12"/>
  <c r="C2018" i="12"/>
  <c r="E2018" i="12"/>
  <c r="G2018" i="12"/>
  <c r="I2018" i="12"/>
  <c r="K2018" i="12"/>
  <c r="C2019" i="12"/>
  <c r="E2019" i="12"/>
  <c r="G2019" i="12"/>
  <c r="I2019" i="12"/>
  <c r="K2019" i="12"/>
  <c r="C2020" i="12"/>
  <c r="E2020" i="12"/>
  <c r="G2020" i="12"/>
  <c r="I2020" i="12"/>
  <c r="K2020" i="12"/>
  <c r="C2021" i="12"/>
  <c r="E2021" i="12"/>
  <c r="G2021" i="12"/>
  <c r="I2021" i="12"/>
  <c r="K2021" i="12"/>
  <c r="C2022" i="12"/>
  <c r="E2022" i="12"/>
  <c r="G2022" i="12"/>
  <c r="I2022" i="12"/>
  <c r="K2022" i="12"/>
  <c r="C2023" i="12"/>
  <c r="E2023" i="12"/>
  <c r="G2023" i="12"/>
  <c r="I2023" i="12"/>
  <c r="K2023" i="12"/>
  <c r="C2024" i="12"/>
  <c r="E2024" i="12"/>
  <c r="G2024" i="12"/>
  <c r="I2024" i="12"/>
  <c r="K2024" i="12"/>
  <c r="C2025" i="12"/>
  <c r="E2025" i="12"/>
  <c r="G2025" i="12"/>
  <c r="I2025" i="12"/>
  <c r="K2025" i="12"/>
  <c r="C2026" i="12"/>
  <c r="E2026" i="12"/>
  <c r="G2026" i="12"/>
  <c r="I2026" i="12"/>
  <c r="K2026" i="12"/>
  <c r="C2027" i="12"/>
  <c r="E2027" i="12"/>
  <c r="G2027" i="12"/>
  <c r="I2027" i="12"/>
  <c r="K2027" i="12"/>
  <c r="C2028" i="12"/>
  <c r="E2028" i="12"/>
  <c r="G2028" i="12"/>
  <c r="I2028" i="12"/>
  <c r="K2028" i="12"/>
  <c r="C2029" i="12"/>
  <c r="E2029" i="12"/>
  <c r="G2029" i="12"/>
  <c r="I2029" i="12"/>
  <c r="K2029" i="12"/>
  <c r="C2030" i="12"/>
  <c r="E2030" i="12"/>
  <c r="G2030" i="12"/>
  <c r="I2030" i="12"/>
  <c r="K2030" i="12"/>
  <c r="C2031" i="12"/>
  <c r="E2031" i="12"/>
  <c r="G2031" i="12"/>
  <c r="I2031" i="12"/>
  <c r="K2031" i="12"/>
  <c r="C2032" i="12"/>
  <c r="E2032" i="12"/>
  <c r="G2032" i="12"/>
  <c r="I2032" i="12"/>
  <c r="K2032" i="12"/>
  <c r="C2033" i="12"/>
  <c r="E2033" i="12"/>
  <c r="G2033" i="12"/>
  <c r="I2033" i="12"/>
  <c r="K2033" i="12"/>
  <c r="C2034" i="12"/>
  <c r="E2034" i="12"/>
  <c r="G2034" i="12"/>
  <c r="I2034" i="12"/>
  <c r="K2034" i="12"/>
  <c r="C2035" i="12"/>
  <c r="E2035" i="12"/>
  <c r="G2035" i="12"/>
  <c r="I2035" i="12"/>
  <c r="K2035" i="12"/>
  <c r="C2036" i="12"/>
  <c r="E2036" i="12"/>
  <c r="G2036" i="12"/>
  <c r="I2036" i="12"/>
  <c r="K2036" i="12"/>
  <c r="C2037" i="12"/>
  <c r="E2037" i="12"/>
  <c r="G2037" i="12"/>
  <c r="I2037" i="12"/>
  <c r="K2037" i="12"/>
  <c r="C2038" i="12"/>
  <c r="E2038" i="12"/>
  <c r="G2038" i="12"/>
  <c r="I2038" i="12"/>
  <c r="K2038" i="12"/>
  <c r="C2039" i="12"/>
  <c r="E2039" i="12"/>
  <c r="G2039" i="12"/>
  <c r="I2039" i="12"/>
  <c r="K2039" i="12"/>
  <c r="C2040" i="12"/>
  <c r="E2040" i="12"/>
  <c r="G2040" i="12"/>
  <c r="I2040" i="12"/>
  <c r="K2040" i="12"/>
  <c r="C2041" i="12"/>
  <c r="E2041" i="12"/>
  <c r="G2041" i="12"/>
  <c r="I2041" i="12"/>
  <c r="K2041" i="12"/>
  <c r="C2042" i="12"/>
  <c r="E2042" i="12"/>
  <c r="G2042" i="12"/>
  <c r="I2042" i="12"/>
  <c r="K2042" i="12"/>
  <c r="C2043" i="12"/>
  <c r="E2043" i="12"/>
  <c r="G2043" i="12"/>
  <c r="I2043" i="12"/>
  <c r="K2043" i="12"/>
  <c r="C2044" i="12"/>
  <c r="E2044" i="12"/>
  <c r="G2044" i="12"/>
  <c r="I2044" i="12"/>
  <c r="K2044" i="12"/>
  <c r="C2045" i="12"/>
  <c r="E2045" i="12"/>
  <c r="G2045" i="12"/>
  <c r="I2045" i="12"/>
  <c r="K2045" i="12"/>
  <c r="C2046" i="12"/>
  <c r="E2046" i="12"/>
  <c r="G2046" i="12"/>
  <c r="I2046" i="12"/>
  <c r="K2046" i="12"/>
  <c r="C2047" i="12"/>
  <c r="E2047" i="12"/>
  <c r="G2047" i="12"/>
  <c r="I2047" i="12"/>
  <c r="K2047" i="12"/>
  <c r="C2048" i="12"/>
  <c r="E2048" i="12"/>
  <c r="G2048" i="12"/>
  <c r="I2048" i="12"/>
  <c r="K2048" i="12"/>
  <c r="C2049" i="12"/>
  <c r="E2049" i="12"/>
  <c r="G2049" i="12"/>
  <c r="I2049" i="12"/>
  <c r="K2049" i="12"/>
  <c r="C2050" i="12"/>
  <c r="E2050" i="12"/>
  <c r="G2050" i="12"/>
  <c r="I2050" i="12"/>
  <c r="K2050" i="12"/>
  <c r="C2051" i="12"/>
  <c r="E2051" i="12"/>
  <c r="G2051" i="12"/>
  <c r="I2051" i="12"/>
  <c r="K2051" i="12"/>
  <c r="C2052" i="12"/>
  <c r="E2052" i="12"/>
  <c r="G2052" i="12"/>
  <c r="I2052" i="12"/>
  <c r="K2052" i="12"/>
  <c r="C2053" i="12"/>
  <c r="E2053" i="12"/>
  <c r="G2053" i="12"/>
  <c r="I2053" i="12"/>
  <c r="K2053" i="12"/>
  <c r="C2054" i="12"/>
  <c r="E2054" i="12"/>
  <c r="G2054" i="12"/>
  <c r="I2054" i="12"/>
  <c r="K2054" i="12"/>
  <c r="C2055" i="12"/>
  <c r="E2055" i="12"/>
  <c r="G2055" i="12"/>
  <c r="I2055" i="12"/>
  <c r="K2055" i="12"/>
  <c r="C2056" i="12"/>
  <c r="E2056" i="12"/>
  <c r="G2056" i="12"/>
  <c r="I2056" i="12"/>
  <c r="K2056" i="12"/>
  <c r="C2057" i="12"/>
  <c r="E2057" i="12"/>
  <c r="G2057" i="12"/>
  <c r="I2057" i="12"/>
  <c r="K2057" i="12"/>
  <c r="C2058" i="12"/>
  <c r="E2058" i="12"/>
  <c r="G2058" i="12"/>
  <c r="I2058" i="12"/>
  <c r="K2058" i="12"/>
  <c r="C2059" i="12"/>
  <c r="E2059" i="12"/>
  <c r="G2059" i="12"/>
  <c r="I2059" i="12"/>
  <c r="K2059" i="12"/>
  <c r="C2060" i="12"/>
  <c r="E2060" i="12"/>
  <c r="G2060" i="12"/>
  <c r="I2060" i="12"/>
  <c r="K2060" i="12"/>
  <c r="C2061" i="12"/>
  <c r="E2061" i="12"/>
  <c r="G2061" i="12"/>
  <c r="I2061" i="12"/>
  <c r="K2061" i="12"/>
  <c r="C2062" i="12"/>
  <c r="E2062" i="12"/>
  <c r="G2062" i="12"/>
  <c r="I2062" i="12"/>
  <c r="K2062" i="12"/>
  <c r="C2063" i="12"/>
  <c r="E2063" i="12"/>
  <c r="G2063" i="12"/>
  <c r="I2063" i="12"/>
  <c r="K2063" i="12"/>
  <c r="C2064" i="12"/>
  <c r="E2064" i="12"/>
  <c r="G2064" i="12"/>
  <c r="I2064" i="12"/>
  <c r="K2064" i="12"/>
  <c r="C2065" i="12"/>
  <c r="E2065" i="12"/>
  <c r="G2065" i="12"/>
  <c r="I2065" i="12"/>
  <c r="K2065" i="12"/>
  <c r="C1704" i="12"/>
  <c r="E1704" i="12"/>
  <c r="G1704" i="12"/>
  <c r="I1704" i="12"/>
  <c r="K1704" i="12"/>
  <c r="C1705" i="12"/>
  <c r="E1705" i="12"/>
  <c r="G1705" i="12"/>
  <c r="I1705" i="12"/>
  <c r="K1705" i="12"/>
  <c r="C1706" i="12"/>
  <c r="E1706" i="12"/>
  <c r="G1706" i="12"/>
  <c r="I1706" i="12"/>
  <c r="K1706" i="12"/>
  <c r="C1707" i="12"/>
  <c r="E1707" i="12"/>
  <c r="G1707" i="12"/>
  <c r="I1707" i="12"/>
  <c r="K1707" i="12"/>
  <c r="C1708" i="12"/>
  <c r="E1708" i="12"/>
  <c r="G1708" i="12"/>
  <c r="I1708" i="12"/>
  <c r="K1708" i="12"/>
  <c r="C1709" i="12"/>
  <c r="E1709" i="12"/>
  <c r="G1709" i="12"/>
  <c r="I1709" i="12"/>
  <c r="K1709" i="12"/>
  <c r="C1710" i="12"/>
  <c r="E1710" i="12"/>
  <c r="G1710" i="12"/>
  <c r="I1710" i="12"/>
  <c r="K1710" i="12"/>
  <c r="C1711" i="12"/>
  <c r="E1711" i="12"/>
  <c r="G1711" i="12"/>
  <c r="I1711" i="12"/>
  <c r="K1711" i="12"/>
  <c r="C1712" i="12"/>
  <c r="E1712" i="12"/>
  <c r="G1712" i="12"/>
  <c r="I1712" i="12"/>
  <c r="K1712" i="12"/>
  <c r="C1713" i="12"/>
  <c r="E1713" i="12"/>
  <c r="G1713" i="12"/>
  <c r="I1713" i="12"/>
  <c r="K1713" i="12"/>
  <c r="C1714" i="12"/>
  <c r="E1714" i="12"/>
  <c r="G1714" i="12"/>
  <c r="I1714" i="12"/>
  <c r="K1714" i="12"/>
  <c r="C1715" i="12"/>
  <c r="E1715" i="12"/>
  <c r="G1715" i="12"/>
  <c r="I1715" i="12"/>
  <c r="K1715" i="12"/>
  <c r="C1716" i="12"/>
  <c r="E1716" i="12"/>
  <c r="G1716" i="12"/>
  <c r="I1716" i="12"/>
  <c r="K1716" i="12"/>
  <c r="C1717" i="12"/>
  <c r="E1717" i="12"/>
  <c r="G1717" i="12"/>
  <c r="I1717" i="12"/>
  <c r="K1717" i="12"/>
  <c r="C1718" i="12"/>
  <c r="E1718" i="12"/>
  <c r="G1718" i="12"/>
  <c r="I1718" i="12"/>
  <c r="K1718" i="12"/>
  <c r="C1719" i="12"/>
  <c r="E1719" i="12"/>
  <c r="G1719" i="12"/>
  <c r="I1719" i="12"/>
  <c r="K1719" i="12"/>
  <c r="C1720" i="12"/>
  <c r="E1720" i="12"/>
  <c r="G1720" i="12"/>
  <c r="I1720" i="12"/>
  <c r="K1720" i="12"/>
  <c r="C1721" i="12"/>
  <c r="E1721" i="12"/>
  <c r="G1721" i="12"/>
  <c r="I1721" i="12"/>
  <c r="K1721" i="12"/>
  <c r="C1722" i="12"/>
  <c r="E1722" i="12"/>
  <c r="G1722" i="12"/>
  <c r="I1722" i="12"/>
  <c r="K1722" i="12"/>
  <c r="C1723" i="12"/>
  <c r="E1723" i="12"/>
  <c r="G1723" i="12"/>
  <c r="I1723" i="12"/>
  <c r="K1723" i="12"/>
  <c r="C1724" i="12"/>
  <c r="E1724" i="12"/>
  <c r="G1724" i="12"/>
  <c r="I1724" i="12"/>
  <c r="K1724" i="12"/>
  <c r="C1725" i="12"/>
  <c r="E1725" i="12"/>
  <c r="G1725" i="12"/>
  <c r="I1725" i="12"/>
  <c r="K1725" i="12"/>
  <c r="C1726" i="12"/>
  <c r="E1726" i="12"/>
  <c r="G1726" i="12"/>
  <c r="I1726" i="12"/>
  <c r="K1726" i="12"/>
  <c r="C1727" i="12"/>
  <c r="E1727" i="12"/>
  <c r="G1727" i="12"/>
  <c r="I1727" i="12"/>
  <c r="K1727" i="12"/>
  <c r="C1728" i="12"/>
  <c r="E1728" i="12"/>
  <c r="G1728" i="12"/>
  <c r="I1728" i="12"/>
  <c r="K1728" i="12"/>
  <c r="C1729" i="12"/>
  <c r="E1729" i="12"/>
  <c r="G1729" i="12"/>
  <c r="I1729" i="12"/>
  <c r="K1729" i="12"/>
  <c r="C1730" i="12"/>
  <c r="E1730" i="12"/>
  <c r="G1730" i="12"/>
  <c r="I1730" i="12"/>
  <c r="K1730" i="12"/>
  <c r="C1731" i="12"/>
  <c r="E1731" i="12"/>
  <c r="G1731" i="12"/>
  <c r="I1731" i="12"/>
  <c r="K1731" i="12"/>
  <c r="C1732" i="12"/>
  <c r="E1732" i="12"/>
  <c r="G1732" i="12"/>
  <c r="I1732" i="12"/>
  <c r="K1732" i="12"/>
  <c r="C1733" i="12"/>
  <c r="E1733" i="12"/>
  <c r="G1733" i="12"/>
  <c r="I1733" i="12"/>
  <c r="K1733" i="12"/>
  <c r="C1734" i="12"/>
  <c r="E1734" i="12"/>
  <c r="G1734" i="12"/>
  <c r="I1734" i="12"/>
  <c r="K1734" i="12"/>
  <c r="C1735" i="12"/>
  <c r="E1735" i="12"/>
  <c r="G1735" i="12"/>
  <c r="I1735" i="12"/>
  <c r="K1735" i="12"/>
  <c r="C1736" i="12"/>
  <c r="E1736" i="12"/>
  <c r="G1736" i="12"/>
  <c r="I1736" i="12"/>
  <c r="K1736" i="12"/>
  <c r="C1737" i="12"/>
  <c r="E1737" i="12"/>
  <c r="G1737" i="12"/>
  <c r="I1737" i="12"/>
  <c r="K1737" i="12"/>
  <c r="C1738" i="12"/>
  <c r="E1738" i="12"/>
  <c r="G1738" i="12"/>
  <c r="I1738" i="12"/>
  <c r="K1738" i="12"/>
  <c r="C1739" i="12"/>
  <c r="E1739" i="12"/>
  <c r="G1739" i="12"/>
  <c r="I1739" i="12"/>
  <c r="K1739" i="12"/>
  <c r="C1740" i="12"/>
  <c r="E1740" i="12"/>
  <c r="G1740" i="12"/>
  <c r="I1740" i="12"/>
  <c r="K1740" i="12"/>
  <c r="C1741" i="12"/>
  <c r="E1741" i="12"/>
  <c r="G1741" i="12"/>
  <c r="I1741" i="12"/>
  <c r="K1741" i="12"/>
  <c r="C1742" i="12"/>
  <c r="E1742" i="12"/>
  <c r="G1742" i="12"/>
  <c r="I1742" i="12"/>
  <c r="K1742" i="12"/>
  <c r="C1743" i="12"/>
  <c r="E1743" i="12"/>
  <c r="G1743" i="12"/>
  <c r="I1743" i="12"/>
  <c r="K1743" i="12"/>
  <c r="C1744" i="12"/>
  <c r="E1744" i="12"/>
  <c r="G1744" i="12"/>
  <c r="I1744" i="12"/>
  <c r="K1744" i="12"/>
  <c r="C1745" i="12"/>
  <c r="E1745" i="12"/>
  <c r="G1745" i="12"/>
  <c r="I1745" i="12"/>
  <c r="K1745" i="12"/>
  <c r="C1746" i="12"/>
  <c r="E1746" i="12"/>
  <c r="G1746" i="12"/>
  <c r="I1746" i="12"/>
  <c r="K1746" i="12"/>
  <c r="C1747" i="12"/>
  <c r="E1747" i="12"/>
  <c r="G1747" i="12"/>
  <c r="I1747" i="12"/>
  <c r="K1747" i="12"/>
  <c r="C1748" i="12"/>
  <c r="E1748" i="12"/>
  <c r="G1748" i="12"/>
  <c r="I1748" i="12"/>
  <c r="K1748" i="12"/>
  <c r="C1749" i="12"/>
  <c r="E1749" i="12"/>
  <c r="G1749" i="12"/>
  <c r="I1749" i="12"/>
  <c r="K1749" i="12"/>
  <c r="C1750" i="12"/>
  <c r="E1750" i="12"/>
  <c r="G1750" i="12"/>
  <c r="I1750" i="12"/>
  <c r="K1750" i="12"/>
  <c r="C1751" i="12"/>
  <c r="E1751" i="12"/>
  <c r="G1751" i="12"/>
  <c r="I1751" i="12"/>
  <c r="K1751" i="12"/>
  <c r="C1752" i="12"/>
  <c r="E1752" i="12"/>
  <c r="G1752" i="12"/>
  <c r="I1752" i="12"/>
  <c r="K1752" i="12"/>
  <c r="C1753" i="12"/>
  <c r="E1753" i="12"/>
  <c r="G1753" i="12"/>
  <c r="I1753" i="12"/>
  <c r="K1753" i="12"/>
  <c r="C1754" i="12"/>
  <c r="E1754" i="12"/>
  <c r="G1754" i="12"/>
  <c r="I1754" i="12"/>
  <c r="K1754" i="12"/>
  <c r="C1755" i="12"/>
  <c r="E1755" i="12"/>
  <c r="G1755" i="12"/>
  <c r="I1755" i="12"/>
  <c r="K1755" i="12"/>
  <c r="C1756" i="12"/>
  <c r="E1756" i="12"/>
  <c r="G1756" i="12"/>
  <c r="I1756" i="12"/>
  <c r="K1756" i="12"/>
  <c r="C1757" i="12"/>
  <c r="E1757" i="12"/>
  <c r="G1757" i="12"/>
  <c r="I1757" i="12"/>
  <c r="K1757" i="12"/>
  <c r="C1758" i="12"/>
  <c r="E1758" i="12"/>
  <c r="G1758" i="12"/>
  <c r="I1758" i="12"/>
  <c r="K1758" i="12"/>
  <c r="C1759" i="12"/>
  <c r="E1759" i="12"/>
  <c r="G1759" i="12"/>
  <c r="I1759" i="12"/>
  <c r="K1759" i="12"/>
  <c r="C1760" i="12"/>
  <c r="E1760" i="12"/>
  <c r="G1760" i="12"/>
  <c r="I1760" i="12"/>
  <c r="K1760" i="12"/>
  <c r="C1761" i="12"/>
  <c r="E1761" i="12"/>
  <c r="G1761" i="12"/>
  <c r="I1761" i="12"/>
  <c r="K1761" i="12"/>
  <c r="C1762" i="12"/>
  <c r="E1762" i="12"/>
  <c r="G1762" i="12"/>
  <c r="I1762" i="12"/>
  <c r="K1762" i="12"/>
  <c r="C1763" i="12"/>
  <c r="E1763" i="12"/>
  <c r="G1763" i="12"/>
  <c r="I1763" i="12"/>
  <c r="K1763" i="12"/>
  <c r="C1764" i="12"/>
  <c r="E1764" i="12"/>
  <c r="G1764" i="12"/>
  <c r="I1764" i="12"/>
  <c r="K1764" i="12"/>
  <c r="C1765" i="12"/>
  <c r="E1765" i="12"/>
  <c r="G1765" i="12"/>
  <c r="I1765" i="12"/>
  <c r="K1765" i="12"/>
  <c r="C1766" i="12"/>
  <c r="E1766" i="12"/>
  <c r="G1766" i="12"/>
  <c r="I1766" i="12"/>
  <c r="K1766" i="12"/>
  <c r="C1767" i="12"/>
  <c r="E1767" i="12"/>
  <c r="G1767" i="12"/>
  <c r="I1767" i="12"/>
  <c r="K1767" i="12"/>
  <c r="C1768" i="12"/>
  <c r="E1768" i="12"/>
  <c r="G1768" i="12"/>
  <c r="I1768" i="12"/>
  <c r="K1768" i="12"/>
  <c r="C1769" i="12"/>
  <c r="E1769" i="12"/>
  <c r="G1769" i="12"/>
  <c r="I1769" i="12"/>
  <c r="K1769" i="12"/>
  <c r="C1770" i="12"/>
  <c r="E1770" i="12"/>
  <c r="G1770" i="12"/>
  <c r="I1770" i="12"/>
  <c r="K1770" i="12"/>
  <c r="C1771" i="12"/>
  <c r="E1771" i="12"/>
  <c r="G1771" i="12"/>
  <c r="I1771" i="12"/>
  <c r="K1771" i="12"/>
  <c r="C1772" i="12"/>
  <c r="E1772" i="12"/>
  <c r="G1772" i="12"/>
  <c r="I1772" i="12"/>
  <c r="K1772" i="12"/>
  <c r="C1773" i="12"/>
  <c r="E1773" i="12"/>
  <c r="G1773" i="12"/>
  <c r="I1773" i="12"/>
  <c r="K1773" i="12"/>
  <c r="C1774" i="12"/>
  <c r="E1774" i="12"/>
  <c r="G1774" i="12"/>
  <c r="I1774" i="12"/>
  <c r="K1774" i="12"/>
  <c r="C1775" i="12"/>
  <c r="E1775" i="12"/>
  <c r="G1775" i="12"/>
  <c r="I1775" i="12"/>
  <c r="K1775" i="12"/>
  <c r="C1776" i="12"/>
  <c r="E1776" i="12"/>
  <c r="G1776" i="12"/>
  <c r="I1776" i="12"/>
  <c r="K1776" i="12"/>
  <c r="C1777" i="12"/>
  <c r="E1777" i="12"/>
  <c r="G1777" i="12"/>
  <c r="I1777" i="12"/>
  <c r="K1777" i="12"/>
  <c r="C1778" i="12"/>
  <c r="E1778" i="12"/>
  <c r="G1778" i="12"/>
  <c r="I1778" i="12"/>
  <c r="K1778" i="12"/>
  <c r="C1779" i="12"/>
  <c r="E1779" i="12"/>
  <c r="G1779" i="12"/>
  <c r="I1779" i="12"/>
  <c r="K1779" i="12"/>
  <c r="C1780" i="12"/>
  <c r="E1780" i="12"/>
  <c r="G1780" i="12"/>
  <c r="I1780" i="12"/>
  <c r="K1780" i="12"/>
  <c r="C1781" i="12"/>
  <c r="E1781" i="12"/>
  <c r="G1781" i="12"/>
  <c r="I1781" i="12"/>
  <c r="K1781" i="12"/>
  <c r="C1782" i="12"/>
  <c r="E1782" i="12"/>
  <c r="G1782" i="12"/>
  <c r="I1782" i="12"/>
  <c r="K1782" i="12"/>
  <c r="C1783" i="12"/>
  <c r="E1783" i="12"/>
  <c r="G1783" i="12"/>
  <c r="I1783" i="12"/>
  <c r="K1783" i="12"/>
  <c r="C1784" i="12"/>
  <c r="E1784" i="12"/>
  <c r="G1784" i="12"/>
  <c r="I1784" i="12"/>
  <c r="K1784" i="12"/>
  <c r="C1785" i="12"/>
  <c r="E1785" i="12"/>
  <c r="G1785" i="12"/>
  <c r="I1785" i="12"/>
  <c r="K1785" i="12"/>
  <c r="C1786" i="12"/>
  <c r="E1786" i="12"/>
  <c r="G1786" i="12"/>
  <c r="I1786" i="12"/>
  <c r="K1786" i="12"/>
  <c r="C1787" i="12"/>
  <c r="E1787" i="12"/>
  <c r="G1787" i="12"/>
  <c r="I1787" i="12"/>
  <c r="K1787" i="12"/>
  <c r="C1788" i="12"/>
  <c r="E1788" i="12"/>
  <c r="G1788" i="12"/>
  <c r="I1788" i="12"/>
  <c r="K1788" i="12"/>
  <c r="C1789" i="12"/>
  <c r="E1789" i="12"/>
  <c r="G1789" i="12"/>
  <c r="I1789" i="12"/>
  <c r="K1789" i="12"/>
  <c r="C1790" i="12"/>
  <c r="E1790" i="12"/>
  <c r="G1790" i="12"/>
  <c r="I1790" i="12"/>
  <c r="K1790" i="12"/>
  <c r="C1791" i="12"/>
  <c r="E1791" i="12"/>
  <c r="G1791" i="12"/>
  <c r="I1791" i="12"/>
  <c r="K1791" i="12"/>
  <c r="C1792" i="12"/>
  <c r="E1792" i="12"/>
  <c r="G1792" i="12"/>
  <c r="I1792" i="12"/>
  <c r="K1792" i="12"/>
  <c r="C1793" i="12"/>
  <c r="E1793" i="12"/>
  <c r="G1793" i="12"/>
  <c r="I1793" i="12"/>
  <c r="K1793" i="12"/>
  <c r="C1794" i="12"/>
  <c r="E1794" i="12"/>
  <c r="G1794" i="12"/>
  <c r="I1794" i="12"/>
  <c r="K1794" i="12"/>
  <c r="C1795" i="12"/>
  <c r="E1795" i="12"/>
  <c r="G1795" i="12"/>
  <c r="I1795" i="12"/>
  <c r="K1795" i="12"/>
  <c r="C1796" i="12"/>
  <c r="E1796" i="12"/>
  <c r="G1796" i="12"/>
  <c r="I1796" i="12"/>
  <c r="K1796" i="12"/>
  <c r="C1797" i="12"/>
  <c r="E1797" i="12"/>
  <c r="G1797" i="12"/>
  <c r="I1797" i="12"/>
  <c r="K1797" i="12"/>
  <c r="C1798" i="12"/>
  <c r="E1798" i="12"/>
  <c r="G1798" i="12"/>
  <c r="I1798" i="12"/>
  <c r="K1798" i="12"/>
  <c r="C1799" i="12"/>
  <c r="E1799" i="12"/>
  <c r="G1799" i="12"/>
  <c r="I1799" i="12"/>
  <c r="K1799" i="12"/>
  <c r="C1800" i="12"/>
  <c r="E1800" i="12"/>
  <c r="G1800" i="12"/>
  <c r="I1800" i="12"/>
  <c r="K1800" i="12"/>
  <c r="C1801" i="12"/>
  <c r="E1801" i="12"/>
  <c r="G1801" i="12"/>
  <c r="I1801" i="12"/>
  <c r="K1801" i="12"/>
  <c r="C1802" i="12"/>
  <c r="E1802" i="12"/>
  <c r="G1802" i="12"/>
  <c r="I1802" i="12"/>
  <c r="K1802" i="12"/>
  <c r="C1803" i="12"/>
  <c r="E1803" i="12"/>
  <c r="G1803" i="12"/>
  <c r="I1803" i="12"/>
  <c r="K1803" i="12"/>
  <c r="C1804" i="12"/>
  <c r="E1804" i="12"/>
  <c r="G1804" i="12"/>
  <c r="I1804" i="12"/>
  <c r="K1804" i="12"/>
  <c r="C1805" i="12"/>
  <c r="E1805" i="12"/>
  <c r="G1805" i="12"/>
  <c r="I1805" i="12"/>
  <c r="K1805" i="12"/>
  <c r="C1806" i="12"/>
  <c r="E1806" i="12"/>
  <c r="G1806" i="12"/>
  <c r="I1806" i="12"/>
  <c r="K1806" i="12"/>
  <c r="C1807" i="12"/>
  <c r="E1807" i="12"/>
  <c r="G1807" i="12"/>
  <c r="I1807" i="12"/>
  <c r="K1807" i="12"/>
  <c r="C1808" i="12"/>
  <c r="E1808" i="12"/>
  <c r="G1808" i="12"/>
  <c r="I1808" i="12"/>
  <c r="K1808" i="12"/>
  <c r="C1809" i="12"/>
  <c r="E1809" i="12"/>
  <c r="G1809" i="12"/>
  <c r="I1809" i="12"/>
  <c r="K1809" i="12"/>
  <c r="C1810" i="12"/>
  <c r="E1810" i="12"/>
  <c r="G1810" i="12"/>
  <c r="I1810" i="12"/>
  <c r="K1810" i="12"/>
  <c r="C1811" i="12"/>
  <c r="E1811" i="12"/>
  <c r="G1811" i="12"/>
  <c r="I1811" i="12"/>
  <c r="K1811" i="12"/>
  <c r="C1812" i="12"/>
  <c r="E1812" i="12"/>
  <c r="G1812" i="12"/>
  <c r="I1812" i="12"/>
  <c r="K1812" i="12"/>
  <c r="C1813" i="12"/>
  <c r="E1813" i="12"/>
  <c r="G1813" i="12"/>
  <c r="I1813" i="12"/>
  <c r="K1813" i="12"/>
  <c r="C1814" i="12"/>
  <c r="E1814" i="12"/>
  <c r="G1814" i="12"/>
  <c r="I1814" i="12"/>
  <c r="K1814" i="12"/>
  <c r="C1815" i="12"/>
  <c r="E1815" i="12"/>
  <c r="G1815" i="12"/>
  <c r="I1815" i="12"/>
  <c r="K1815" i="12"/>
  <c r="C1816" i="12"/>
  <c r="E1816" i="12"/>
  <c r="G1816" i="12"/>
  <c r="I1816" i="12"/>
  <c r="K1816" i="12"/>
  <c r="C1817" i="12"/>
  <c r="E1817" i="12"/>
  <c r="G1817" i="12"/>
  <c r="I1817" i="12"/>
  <c r="K1817" i="12"/>
  <c r="C1818" i="12"/>
  <c r="E1818" i="12"/>
  <c r="G1818" i="12"/>
  <c r="I1818" i="12"/>
  <c r="K1818" i="12"/>
  <c r="C1819" i="12"/>
  <c r="E1819" i="12"/>
  <c r="G1819" i="12"/>
  <c r="I1819" i="12"/>
  <c r="K1819" i="12"/>
  <c r="C1820" i="12"/>
  <c r="E1820" i="12"/>
  <c r="G1820" i="12"/>
  <c r="I1820" i="12"/>
  <c r="K1820" i="12"/>
  <c r="C1821" i="12"/>
  <c r="E1821" i="12"/>
  <c r="G1821" i="12"/>
  <c r="I1821" i="12"/>
  <c r="K1821" i="12"/>
  <c r="C1822" i="12"/>
  <c r="E1822" i="12"/>
  <c r="G1822" i="12"/>
  <c r="I1822" i="12"/>
  <c r="K1822" i="12"/>
  <c r="C1823" i="12"/>
  <c r="E1823" i="12"/>
  <c r="G1823" i="12"/>
  <c r="I1823" i="12"/>
  <c r="K1823" i="12"/>
  <c r="C1824" i="12"/>
  <c r="E1824" i="12"/>
  <c r="G1824" i="12"/>
  <c r="I1824" i="12"/>
  <c r="K1824" i="12"/>
  <c r="C1825" i="12"/>
  <c r="E1825" i="12"/>
  <c r="G1825" i="12"/>
  <c r="I1825" i="12"/>
  <c r="K1825" i="12"/>
  <c r="C1826" i="12"/>
  <c r="E1826" i="12"/>
  <c r="G1826" i="12"/>
  <c r="I1826" i="12"/>
  <c r="K1826" i="12"/>
  <c r="C1827" i="12"/>
  <c r="E1827" i="12"/>
  <c r="G1827" i="12"/>
  <c r="I1827" i="12"/>
  <c r="K1827" i="12"/>
  <c r="C1828" i="12"/>
  <c r="E1828" i="12"/>
  <c r="G1828" i="12"/>
  <c r="I1828" i="12"/>
  <c r="K1828" i="12"/>
  <c r="C1829" i="12"/>
  <c r="E1829" i="12"/>
  <c r="G1829" i="12"/>
  <c r="I1829" i="12"/>
  <c r="K1829" i="12"/>
  <c r="C1830" i="12"/>
  <c r="E1830" i="12"/>
  <c r="G1830" i="12"/>
  <c r="I1830" i="12"/>
  <c r="K1830" i="12"/>
  <c r="C1831" i="12"/>
  <c r="E1831" i="12"/>
  <c r="G1831" i="12"/>
  <c r="I1831" i="12"/>
  <c r="K1831" i="12"/>
  <c r="C1832" i="12"/>
  <c r="E1832" i="12"/>
  <c r="G1832" i="12"/>
  <c r="I1832" i="12"/>
  <c r="K1832" i="12"/>
  <c r="C1833" i="12"/>
  <c r="E1833" i="12"/>
  <c r="G1833" i="12"/>
  <c r="I1833" i="12"/>
  <c r="K1833" i="12"/>
  <c r="C1834" i="12"/>
  <c r="E1834" i="12"/>
  <c r="G1834" i="12"/>
  <c r="I1834" i="12"/>
  <c r="K1834" i="12"/>
  <c r="C1835" i="12"/>
  <c r="E1835" i="12"/>
  <c r="G1835" i="12"/>
  <c r="I1835" i="12"/>
  <c r="K1835" i="12"/>
  <c r="C1836" i="12"/>
  <c r="E1836" i="12"/>
  <c r="G1836" i="12"/>
  <c r="I1836" i="12"/>
  <c r="K1836" i="12"/>
  <c r="C1837" i="12"/>
  <c r="E1837" i="12"/>
  <c r="G1837" i="12"/>
  <c r="I1837" i="12"/>
  <c r="K1837" i="12"/>
  <c r="C1838" i="12"/>
  <c r="E1838" i="12"/>
  <c r="G1838" i="12"/>
  <c r="I1838" i="12"/>
  <c r="K1838" i="12"/>
  <c r="C1839" i="12"/>
  <c r="E1839" i="12"/>
  <c r="G1839" i="12"/>
  <c r="I1839" i="12"/>
  <c r="K1839" i="12"/>
  <c r="C1840" i="12"/>
  <c r="E1840" i="12"/>
  <c r="G1840" i="12"/>
  <c r="I1840" i="12"/>
  <c r="K1840" i="12"/>
  <c r="C1841" i="12"/>
  <c r="E1841" i="12"/>
  <c r="G1841" i="12"/>
  <c r="I1841" i="12"/>
  <c r="K1841" i="12"/>
  <c r="C1842" i="12"/>
  <c r="E1842" i="12"/>
  <c r="G1842" i="12"/>
  <c r="I1842" i="12"/>
  <c r="K1842" i="12"/>
  <c r="C1843" i="12"/>
  <c r="E1843" i="12"/>
  <c r="G1843" i="12"/>
  <c r="I1843" i="12"/>
  <c r="K1843" i="12"/>
  <c r="C1844" i="12"/>
  <c r="E1844" i="12"/>
  <c r="G1844" i="12"/>
  <c r="I1844" i="12"/>
  <c r="K1844" i="12"/>
  <c r="C1845" i="12"/>
  <c r="E1845" i="12"/>
  <c r="G1845" i="12"/>
  <c r="I1845" i="12"/>
  <c r="K1845" i="12"/>
  <c r="C1846" i="12"/>
  <c r="E1846" i="12"/>
  <c r="G1846" i="12"/>
  <c r="I1846" i="12"/>
  <c r="K1846" i="12"/>
  <c r="C1847" i="12"/>
  <c r="E1847" i="12"/>
  <c r="G1847" i="12"/>
  <c r="I1847" i="12"/>
  <c r="K1847" i="12"/>
  <c r="C1848" i="12"/>
  <c r="E1848" i="12"/>
  <c r="G1848" i="12"/>
  <c r="I1848" i="12"/>
  <c r="K1848" i="12"/>
  <c r="C1849" i="12"/>
  <c r="E1849" i="12"/>
  <c r="G1849" i="12"/>
  <c r="I1849" i="12"/>
  <c r="K1849" i="12"/>
  <c r="C1850" i="12"/>
  <c r="E1850" i="12"/>
  <c r="G1850" i="12"/>
  <c r="I1850" i="12"/>
  <c r="K1850" i="12"/>
  <c r="C1851" i="12"/>
  <c r="E1851" i="12"/>
  <c r="G1851" i="12"/>
  <c r="I1851" i="12"/>
  <c r="K1851" i="12"/>
  <c r="C1852" i="12"/>
  <c r="E1852" i="12"/>
  <c r="G1852" i="12"/>
  <c r="I1852" i="12"/>
  <c r="K1852" i="12"/>
  <c r="C1853" i="12"/>
  <c r="E1853" i="12"/>
  <c r="G1853" i="12"/>
  <c r="I1853" i="12"/>
  <c r="K1853" i="12"/>
  <c r="C1854" i="12"/>
  <c r="E1854" i="12"/>
  <c r="G1854" i="12"/>
  <c r="I1854" i="12"/>
  <c r="K1854" i="12"/>
  <c r="C1855" i="12"/>
  <c r="E1855" i="12"/>
  <c r="G1855" i="12"/>
  <c r="I1855" i="12"/>
  <c r="K1855" i="12"/>
  <c r="C1856" i="12"/>
  <c r="E1856" i="12"/>
  <c r="G1856" i="12"/>
  <c r="I1856" i="12"/>
  <c r="K1856" i="12"/>
  <c r="C1857" i="12"/>
  <c r="E1857" i="12"/>
  <c r="G1857" i="12"/>
  <c r="I1857" i="12"/>
  <c r="K1857" i="12"/>
  <c r="C1858" i="12"/>
  <c r="E1858" i="12"/>
  <c r="G1858" i="12"/>
  <c r="I1858" i="12"/>
  <c r="K1858" i="12"/>
  <c r="C1859" i="12"/>
  <c r="E1859" i="12"/>
  <c r="G1859" i="12"/>
  <c r="I1859" i="12"/>
  <c r="K1859" i="12"/>
  <c r="C1860" i="12"/>
  <c r="E1860" i="12"/>
  <c r="G1860" i="12"/>
  <c r="I1860" i="12"/>
  <c r="K1860" i="12"/>
  <c r="C1861" i="12"/>
  <c r="E1861" i="12"/>
  <c r="G1861" i="12"/>
  <c r="I1861" i="12"/>
  <c r="K1861" i="12"/>
  <c r="C1862" i="12"/>
  <c r="E1862" i="12"/>
  <c r="G1862" i="12"/>
  <c r="I1862" i="12"/>
  <c r="K1862" i="12"/>
  <c r="C1863" i="12"/>
  <c r="E1863" i="12"/>
  <c r="G1863" i="12"/>
  <c r="I1863" i="12"/>
  <c r="K1863" i="12"/>
  <c r="C1864" i="12"/>
  <c r="E1864" i="12"/>
  <c r="G1864" i="12"/>
  <c r="I1864" i="12"/>
  <c r="K1864" i="12"/>
  <c r="C1865" i="12"/>
  <c r="E1865" i="12"/>
  <c r="G1865" i="12"/>
  <c r="I1865" i="12"/>
  <c r="K1865" i="12"/>
  <c r="C1866" i="12"/>
  <c r="E1866" i="12"/>
  <c r="G1866" i="12"/>
  <c r="I1866" i="12"/>
  <c r="K1866" i="12"/>
  <c r="C1867" i="12"/>
  <c r="E1867" i="12"/>
  <c r="G1867" i="12"/>
  <c r="I1867" i="12"/>
  <c r="K1867" i="12"/>
  <c r="C1868" i="12"/>
  <c r="E1868" i="12"/>
  <c r="G1868" i="12"/>
  <c r="I1868" i="12"/>
  <c r="K1868" i="12"/>
  <c r="C1869" i="12"/>
  <c r="E1869" i="12"/>
  <c r="G1869" i="12"/>
  <c r="I1869" i="12"/>
  <c r="K1869" i="12"/>
  <c r="C1870" i="12"/>
  <c r="E1870" i="12"/>
  <c r="G1870" i="12"/>
  <c r="I1870" i="12"/>
  <c r="K1870" i="12"/>
  <c r="C1871" i="12"/>
  <c r="E1871" i="12"/>
  <c r="G1871" i="12"/>
  <c r="I1871" i="12"/>
  <c r="K1871" i="12"/>
  <c r="C1872" i="12"/>
  <c r="E1872" i="12"/>
  <c r="G1872" i="12"/>
  <c r="I1872" i="12"/>
  <c r="K1872" i="12"/>
  <c r="C1873" i="12"/>
  <c r="E1873" i="12"/>
  <c r="G1873" i="12"/>
  <c r="I1873" i="12"/>
  <c r="K1873" i="12"/>
  <c r="C1874" i="12"/>
  <c r="E1874" i="12"/>
  <c r="G1874" i="12"/>
  <c r="I1874" i="12"/>
  <c r="K1874" i="12"/>
  <c r="C1875" i="12"/>
  <c r="E1875" i="12"/>
  <c r="G1875" i="12"/>
  <c r="I1875" i="12"/>
  <c r="K1875" i="12"/>
  <c r="C1876" i="12"/>
  <c r="E1876" i="12"/>
  <c r="G1876" i="12"/>
  <c r="I1876" i="12"/>
  <c r="K1876" i="12"/>
  <c r="C1877" i="12"/>
  <c r="E1877" i="12"/>
  <c r="G1877" i="12"/>
  <c r="I1877" i="12"/>
  <c r="K1877" i="12"/>
  <c r="C1878" i="12"/>
  <c r="E1878" i="12"/>
  <c r="G1878" i="12"/>
  <c r="I1878" i="12"/>
  <c r="K1878" i="12"/>
  <c r="C1879" i="12"/>
  <c r="E1879" i="12"/>
  <c r="G1879" i="12"/>
  <c r="I1879" i="12"/>
  <c r="K1879" i="12"/>
  <c r="C1880" i="12"/>
  <c r="E1880" i="12"/>
  <c r="G1880" i="12"/>
  <c r="I1880" i="12"/>
  <c r="K1880" i="12"/>
  <c r="C1881" i="12"/>
  <c r="E1881" i="12"/>
  <c r="G1881" i="12"/>
  <c r="I1881" i="12"/>
  <c r="K1881" i="12"/>
  <c r="C1882" i="12"/>
  <c r="E1882" i="12"/>
  <c r="G1882" i="12"/>
  <c r="I1882" i="12"/>
  <c r="K1882" i="12"/>
  <c r="C1521" i="12"/>
  <c r="E1521" i="12"/>
  <c r="G1521" i="12"/>
  <c r="I1521" i="12"/>
  <c r="K1521" i="12"/>
  <c r="C1522" i="12"/>
  <c r="E1522" i="12"/>
  <c r="G1522" i="12"/>
  <c r="I1522" i="12"/>
  <c r="K1522" i="12"/>
  <c r="C1523" i="12"/>
  <c r="E1523" i="12"/>
  <c r="G1523" i="12"/>
  <c r="I1523" i="12"/>
  <c r="K1523" i="12"/>
  <c r="C1524" i="12"/>
  <c r="E1524" i="12"/>
  <c r="G1524" i="12"/>
  <c r="I1524" i="12"/>
  <c r="K1524" i="12"/>
  <c r="C1525" i="12"/>
  <c r="E1525" i="12"/>
  <c r="G1525" i="12"/>
  <c r="I1525" i="12"/>
  <c r="K1525" i="12"/>
  <c r="C1526" i="12"/>
  <c r="E1526" i="12"/>
  <c r="G1526" i="12"/>
  <c r="I1526" i="12"/>
  <c r="K1526" i="12"/>
  <c r="C1527" i="12"/>
  <c r="E1527" i="12"/>
  <c r="G1527" i="12"/>
  <c r="I1527" i="12"/>
  <c r="K1527" i="12"/>
  <c r="C1528" i="12"/>
  <c r="E1528" i="12"/>
  <c r="G1528" i="12"/>
  <c r="I1528" i="12"/>
  <c r="K1528" i="12"/>
  <c r="C1529" i="12"/>
  <c r="E1529" i="12"/>
  <c r="G1529" i="12"/>
  <c r="I1529" i="12"/>
  <c r="K1529" i="12"/>
  <c r="C1530" i="12"/>
  <c r="E1530" i="12"/>
  <c r="G1530" i="12"/>
  <c r="I1530" i="12"/>
  <c r="K1530" i="12"/>
  <c r="C1531" i="12"/>
  <c r="E1531" i="12"/>
  <c r="G1531" i="12"/>
  <c r="I1531" i="12"/>
  <c r="K1531" i="12"/>
  <c r="C1532" i="12"/>
  <c r="E1532" i="12"/>
  <c r="G1532" i="12"/>
  <c r="I1532" i="12"/>
  <c r="K1532" i="12"/>
  <c r="C1533" i="12"/>
  <c r="E1533" i="12"/>
  <c r="G1533" i="12"/>
  <c r="I1533" i="12"/>
  <c r="K1533" i="12"/>
  <c r="C1534" i="12"/>
  <c r="E1534" i="12"/>
  <c r="G1534" i="12"/>
  <c r="I1534" i="12"/>
  <c r="K1534" i="12"/>
  <c r="C1535" i="12"/>
  <c r="E1535" i="12"/>
  <c r="G1535" i="12"/>
  <c r="I1535" i="12"/>
  <c r="K1535" i="12"/>
  <c r="C1536" i="12"/>
  <c r="E1536" i="12"/>
  <c r="G1536" i="12"/>
  <c r="I1536" i="12"/>
  <c r="K1536" i="12"/>
  <c r="C1537" i="12"/>
  <c r="E1537" i="12"/>
  <c r="G1537" i="12"/>
  <c r="I1537" i="12"/>
  <c r="K1537" i="12"/>
  <c r="C1538" i="12"/>
  <c r="E1538" i="12"/>
  <c r="G1538" i="12"/>
  <c r="I1538" i="12"/>
  <c r="K1538" i="12"/>
  <c r="C1539" i="12"/>
  <c r="E1539" i="12"/>
  <c r="G1539" i="12"/>
  <c r="I1539" i="12"/>
  <c r="K1539" i="12"/>
  <c r="C1540" i="12"/>
  <c r="E1540" i="12"/>
  <c r="G1540" i="12"/>
  <c r="I1540" i="12"/>
  <c r="K1540" i="12"/>
  <c r="C1541" i="12"/>
  <c r="E1541" i="12"/>
  <c r="G1541" i="12"/>
  <c r="I1541" i="12"/>
  <c r="K1541" i="12"/>
  <c r="C1542" i="12"/>
  <c r="E1542" i="12"/>
  <c r="G1542" i="12"/>
  <c r="I1542" i="12"/>
  <c r="K1542" i="12"/>
  <c r="C1543" i="12"/>
  <c r="E1543" i="12"/>
  <c r="G1543" i="12"/>
  <c r="I1543" i="12"/>
  <c r="K1543" i="12"/>
  <c r="C1544" i="12"/>
  <c r="E1544" i="12"/>
  <c r="G1544" i="12"/>
  <c r="I1544" i="12"/>
  <c r="K1544" i="12"/>
  <c r="C1545" i="12"/>
  <c r="E1545" i="12"/>
  <c r="G1545" i="12"/>
  <c r="I1545" i="12"/>
  <c r="K1545" i="12"/>
  <c r="C1546" i="12"/>
  <c r="E1546" i="12"/>
  <c r="G1546" i="12"/>
  <c r="I1546" i="12"/>
  <c r="K1546" i="12"/>
  <c r="C1547" i="12"/>
  <c r="E1547" i="12"/>
  <c r="G1547" i="12"/>
  <c r="I1547" i="12"/>
  <c r="K1547" i="12"/>
  <c r="C1548" i="12"/>
  <c r="E1548" i="12"/>
  <c r="G1548" i="12"/>
  <c r="I1548" i="12"/>
  <c r="K1548" i="12"/>
  <c r="C1549" i="12"/>
  <c r="E1549" i="12"/>
  <c r="G1549" i="12"/>
  <c r="I1549" i="12"/>
  <c r="K1549" i="12"/>
  <c r="C1550" i="12"/>
  <c r="E1550" i="12"/>
  <c r="G1550" i="12"/>
  <c r="I1550" i="12"/>
  <c r="K1550" i="12"/>
  <c r="C1551" i="12"/>
  <c r="E1551" i="12"/>
  <c r="G1551" i="12"/>
  <c r="I1551" i="12"/>
  <c r="K1551" i="12"/>
  <c r="C1552" i="12"/>
  <c r="E1552" i="12"/>
  <c r="G1552" i="12"/>
  <c r="I1552" i="12"/>
  <c r="K1552" i="12"/>
  <c r="C1553" i="12"/>
  <c r="E1553" i="12"/>
  <c r="G1553" i="12"/>
  <c r="I1553" i="12"/>
  <c r="K1553" i="12"/>
  <c r="C1554" i="12"/>
  <c r="E1554" i="12"/>
  <c r="G1554" i="12"/>
  <c r="I1554" i="12"/>
  <c r="K1554" i="12"/>
  <c r="C1555" i="12"/>
  <c r="E1555" i="12"/>
  <c r="G1555" i="12"/>
  <c r="I1555" i="12"/>
  <c r="K1555" i="12"/>
  <c r="C1556" i="12"/>
  <c r="E1556" i="12"/>
  <c r="G1556" i="12"/>
  <c r="I1556" i="12"/>
  <c r="K1556" i="12"/>
  <c r="C1557" i="12"/>
  <c r="E1557" i="12"/>
  <c r="G1557" i="12"/>
  <c r="I1557" i="12"/>
  <c r="K1557" i="12"/>
  <c r="C1558" i="12"/>
  <c r="E1558" i="12"/>
  <c r="G1558" i="12"/>
  <c r="I1558" i="12"/>
  <c r="K1558" i="12"/>
  <c r="C1559" i="12"/>
  <c r="E1559" i="12"/>
  <c r="G1559" i="12"/>
  <c r="I1559" i="12"/>
  <c r="K1559" i="12"/>
  <c r="C1560" i="12"/>
  <c r="E1560" i="12"/>
  <c r="G1560" i="12"/>
  <c r="I1560" i="12"/>
  <c r="K1560" i="12"/>
  <c r="C1561" i="12"/>
  <c r="E1561" i="12"/>
  <c r="G1561" i="12"/>
  <c r="I1561" i="12"/>
  <c r="K1561" i="12"/>
  <c r="C1562" i="12"/>
  <c r="E1562" i="12"/>
  <c r="G1562" i="12"/>
  <c r="I1562" i="12"/>
  <c r="K1562" i="12"/>
  <c r="C1563" i="12"/>
  <c r="E1563" i="12"/>
  <c r="G1563" i="12"/>
  <c r="I1563" i="12"/>
  <c r="K1563" i="12"/>
  <c r="C1564" i="12"/>
  <c r="E1564" i="12"/>
  <c r="G1564" i="12"/>
  <c r="I1564" i="12"/>
  <c r="K1564" i="12"/>
  <c r="C1565" i="12"/>
  <c r="E1565" i="12"/>
  <c r="G1565" i="12"/>
  <c r="I1565" i="12"/>
  <c r="K1565" i="12"/>
  <c r="C1566" i="12"/>
  <c r="E1566" i="12"/>
  <c r="G1566" i="12"/>
  <c r="I1566" i="12"/>
  <c r="K1566" i="12"/>
  <c r="C1567" i="12"/>
  <c r="E1567" i="12"/>
  <c r="G1567" i="12"/>
  <c r="I1567" i="12"/>
  <c r="K1567" i="12"/>
  <c r="C1568" i="12"/>
  <c r="E1568" i="12"/>
  <c r="G1568" i="12"/>
  <c r="I1568" i="12"/>
  <c r="K1568" i="12"/>
  <c r="C1569" i="12"/>
  <c r="E1569" i="12"/>
  <c r="G1569" i="12"/>
  <c r="I1569" i="12"/>
  <c r="K1569" i="12"/>
  <c r="C1570" i="12"/>
  <c r="E1570" i="12"/>
  <c r="G1570" i="12"/>
  <c r="I1570" i="12"/>
  <c r="K1570" i="12"/>
  <c r="C1571" i="12"/>
  <c r="E1571" i="12"/>
  <c r="G1571" i="12"/>
  <c r="I1571" i="12"/>
  <c r="K1571" i="12"/>
  <c r="C1572" i="12"/>
  <c r="E1572" i="12"/>
  <c r="G1572" i="12"/>
  <c r="I1572" i="12"/>
  <c r="K1572" i="12"/>
  <c r="C1573" i="12"/>
  <c r="E1573" i="12"/>
  <c r="G1573" i="12"/>
  <c r="I1573" i="12"/>
  <c r="K1573" i="12"/>
  <c r="C1574" i="12"/>
  <c r="E1574" i="12"/>
  <c r="G1574" i="12"/>
  <c r="I1574" i="12"/>
  <c r="K1574" i="12"/>
  <c r="C1575" i="12"/>
  <c r="E1575" i="12"/>
  <c r="G1575" i="12"/>
  <c r="I1575" i="12"/>
  <c r="K1575" i="12"/>
  <c r="C1576" i="12"/>
  <c r="E1576" i="12"/>
  <c r="G1576" i="12"/>
  <c r="I1576" i="12"/>
  <c r="K1576" i="12"/>
  <c r="C1577" i="12"/>
  <c r="E1577" i="12"/>
  <c r="G1577" i="12"/>
  <c r="I1577" i="12"/>
  <c r="K1577" i="12"/>
  <c r="C1578" i="12"/>
  <c r="E1578" i="12"/>
  <c r="G1578" i="12"/>
  <c r="I1578" i="12"/>
  <c r="K1578" i="12"/>
  <c r="C1579" i="12"/>
  <c r="E1579" i="12"/>
  <c r="G1579" i="12"/>
  <c r="I1579" i="12"/>
  <c r="K1579" i="12"/>
  <c r="C1580" i="12"/>
  <c r="E1580" i="12"/>
  <c r="G1580" i="12"/>
  <c r="I1580" i="12"/>
  <c r="K1580" i="12"/>
  <c r="C1581" i="12"/>
  <c r="E1581" i="12"/>
  <c r="G1581" i="12"/>
  <c r="I1581" i="12"/>
  <c r="K1581" i="12"/>
  <c r="C1582" i="12"/>
  <c r="E1582" i="12"/>
  <c r="G1582" i="12"/>
  <c r="I1582" i="12"/>
  <c r="K1582" i="12"/>
  <c r="C1583" i="12"/>
  <c r="E1583" i="12"/>
  <c r="G1583" i="12"/>
  <c r="I1583" i="12"/>
  <c r="K1583" i="12"/>
  <c r="C1584" i="12"/>
  <c r="E1584" i="12"/>
  <c r="G1584" i="12"/>
  <c r="I1584" i="12"/>
  <c r="K1584" i="12"/>
  <c r="C1585" i="12"/>
  <c r="E1585" i="12"/>
  <c r="G1585" i="12"/>
  <c r="I1585" i="12"/>
  <c r="K1585" i="12"/>
  <c r="C1586" i="12"/>
  <c r="E1586" i="12"/>
  <c r="G1586" i="12"/>
  <c r="I1586" i="12"/>
  <c r="K1586" i="12"/>
  <c r="C1587" i="12"/>
  <c r="E1587" i="12"/>
  <c r="G1587" i="12"/>
  <c r="I1587" i="12"/>
  <c r="K1587" i="12"/>
  <c r="C1588" i="12"/>
  <c r="E1588" i="12"/>
  <c r="G1588" i="12"/>
  <c r="I1588" i="12"/>
  <c r="K1588" i="12"/>
  <c r="C1589" i="12"/>
  <c r="E1589" i="12"/>
  <c r="G1589" i="12"/>
  <c r="I1589" i="12"/>
  <c r="K1589" i="12"/>
  <c r="C1590" i="12"/>
  <c r="E1590" i="12"/>
  <c r="G1590" i="12"/>
  <c r="I1590" i="12"/>
  <c r="K1590" i="12"/>
  <c r="C1591" i="12"/>
  <c r="E1591" i="12"/>
  <c r="G1591" i="12"/>
  <c r="I1591" i="12"/>
  <c r="K1591" i="12"/>
  <c r="C1592" i="12"/>
  <c r="E1592" i="12"/>
  <c r="G1592" i="12"/>
  <c r="I1592" i="12"/>
  <c r="K1592" i="12"/>
  <c r="C1593" i="12"/>
  <c r="E1593" i="12"/>
  <c r="G1593" i="12"/>
  <c r="I1593" i="12"/>
  <c r="K1593" i="12"/>
  <c r="C1594" i="12"/>
  <c r="E1594" i="12"/>
  <c r="G1594" i="12"/>
  <c r="I1594" i="12"/>
  <c r="K1594" i="12"/>
  <c r="C1595" i="12"/>
  <c r="E1595" i="12"/>
  <c r="G1595" i="12"/>
  <c r="I1595" i="12"/>
  <c r="K1595" i="12"/>
  <c r="C1596" i="12"/>
  <c r="E1596" i="12"/>
  <c r="G1596" i="12"/>
  <c r="I1596" i="12"/>
  <c r="K1596" i="12"/>
  <c r="C1597" i="12"/>
  <c r="E1597" i="12"/>
  <c r="G1597" i="12"/>
  <c r="I1597" i="12"/>
  <c r="K1597" i="12"/>
  <c r="C1598" i="12"/>
  <c r="E1598" i="12"/>
  <c r="G1598" i="12"/>
  <c r="I1598" i="12"/>
  <c r="K1598" i="12"/>
  <c r="C1599" i="12"/>
  <c r="E1599" i="12"/>
  <c r="G1599" i="12"/>
  <c r="I1599" i="12"/>
  <c r="K1599" i="12"/>
  <c r="C1600" i="12"/>
  <c r="E1600" i="12"/>
  <c r="G1600" i="12"/>
  <c r="I1600" i="12"/>
  <c r="K1600" i="12"/>
  <c r="C1601" i="12"/>
  <c r="E1601" i="12"/>
  <c r="G1601" i="12"/>
  <c r="I1601" i="12"/>
  <c r="K1601" i="12"/>
  <c r="C1602" i="12"/>
  <c r="E1602" i="12"/>
  <c r="G1602" i="12"/>
  <c r="I1602" i="12"/>
  <c r="K1602" i="12"/>
  <c r="C1603" i="12"/>
  <c r="E1603" i="12"/>
  <c r="G1603" i="12"/>
  <c r="I1603" i="12"/>
  <c r="K1603" i="12"/>
  <c r="C1604" i="12"/>
  <c r="E1604" i="12"/>
  <c r="G1604" i="12"/>
  <c r="I1604" i="12"/>
  <c r="K1604" i="12"/>
  <c r="C1605" i="12"/>
  <c r="E1605" i="12"/>
  <c r="G1605" i="12"/>
  <c r="I1605" i="12"/>
  <c r="K1605" i="12"/>
  <c r="C1606" i="12"/>
  <c r="E1606" i="12"/>
  <c r="G1606" i="12"/>
  <c r="I1606" i="12"/>
  <c r="K1606" i="12"/>
  <c r="C1607" i="12"/>
  <c r="E1607" i="12"/>
  <c r="G1607" i="12"/>
  <c r="I1607" i="12"/>
  <c r="K1607" i="12"/>
  <c r="C1608" i="12"/>
  <c r="E1608" i="12"/>
  <c r="G1608" i="12"/>
  <c r="I1608" i="12"/>
  <c r="K1608" i="12"/>
  <c r="C1609" i="12"/>
  <c r="E1609" i="12"/>
  <c r="G1609" i="12"/>
  <c r="I1609" i="12"/>
  <c r="K1609" i="12"/>
  <c r="C1610" i="12"/>
  <c r="E1610" i="12"/>
  <c r="G1610" i="12"/>
  <c r="I1610" i="12"/>
  <c r="K1610" i="12"/>
  <c r="C1611" i="12"/>
  <c r="E1611" i="12"/>
  <c r="G1611" i="12"/>
  <c r="I1611" i="12"/>
  <c r="K1611" i="12"/>
  <c r="C1612" i="12"/>
  <c r="E1612" i="12"/>
  <c r="G1612" i="12"/>
  <c r="I1612" i="12"/>
  <c r="K1612" i="12"/>
  <c r="C1613" i="12"/>
  <c r="E1613" i="12"/>
  <c r="G1613" i="12"/>
  <c r="I1613" i="12"/>
  <c r="K1613" i="12"/>
  <c r="C1614" i="12"/>
  <c r="E1614" i="12"/>
  <c r="G1614" i="12"/>
  <c r="I1614" i="12"/>
  <c r="K1614" i="12"/>
  <c r="C1615" i="12"/>
  <c r="E1615" i="12"/>
  <c r="G1615" i="12"/>
  <c r="I1615" i="12"/>
  <c r="K1615" i="12"/>
  <c r="C1616" i="12"/>
  <c r="E1616" i="12"/>
  <c r="G1616" i="12"/>
  <c r="I1616" i="12"/>
  <c r="K1616" i="12"/>
  <c r="C1617" i="12"/>
  <c r="E1617" i="12"/>
  <c r="G1617" i="12"/>
  <c r="I1617" i="12"/>
  <c r="K1617" i="12"/>
  <c r="C1618" i="12"/>
  <c r="E1618" i="12"/>
  <c r="G1618" i="12"/>
  <c r="I1618" i="12"/>
  <c r="K1618" i="12"/>
  <c r="C1619" i="12"/>
  <c r="E1619" i="12"/>
  <c r="G1619" i="12"/>
  <c r="I1619" i="12"/>
  <c r="K1619" i="12"/>
  <c r="C1620" i="12"/>
  <c r="E1620" i="12"/>
  <c r="G1620" i="12"/>
  <c r="I1620" i="12"/>
  <c r="K1620" i="12"/>
  <c r="C1621" i="12"/>
  <c r="E1621" i="12"/>
  <c r="G1621" i="12"/>
  <c r="I1621" i="12"/>
  <c r="K1621" i="12"/>
  <c r="C1622" i="12"/>
  <c r="E1622" i="12"/>
  <c r="G1622" i="12"/>
  <c r="I1622" i="12"/>
  <c r="K1622" i="12"/>
  <c r="C1623" i="12"/>
  <c r="E1623" i="12"/>
  <c r="G1623" i="12"/>
  <c r="I1623" i="12"/>
  <c r="K1623" i="12"/>
  <c r="C1624" i="12"/>
  <c r="E1624" i="12"/>
  <c r="G1624" i="12"/>
  <c r="I1624" i="12"/>
  <c r="K1624" i="12"/>
  <c r="C1625" i="12"/>
  <c r="E1625" i="12"/>
  <c r="G1625" i="12"/>
  <c r="I1625" i="12"/>
  <c r="K1625" i="12"/>
  <c r="C1626" i="12"/>
  <c r="E1626" i="12"/>
  <c r="G1626" i="12"/>
  <c r="I1626" i="12"/>
  <c r="K1626" i="12"/>
  <c r="C1627" i="12"/>
  <c r="E1627" i="12"/>
  <c r="G1627" i="12"/>
  <c r="I1627" i="12"/>
  <c r="K1627" i="12"/>
  <c r="C1628" i="12"/>
  <c r="E1628" i="12"/>
  <c r="G1628" i="12"/>
  <c r="I1628" i="12"/>
  <c r="K1628" i="12"/>
  <c r="C1629" i="12"/>
  <c r="E1629" i="12"/>
  <c r="G1629" i="12"/>
  <c r="I1629" i="12"/>
  <c r="K1629" i="12"/>
  <c r="C1630" i="12"/>
  <c r="E1630" i="12"/>
  <c r="G1630" i="12"/>
  <c r="I1630" i="12"/>
  <c r="K1630" i="12"/>
  <c r="C1631" i="12"/>
  <c r="E1631" i="12"/>
  <c r="G1631" i="12"/>
  <c r="I1631" i="12"/>
  <c r="K1631" i="12"/>
  <c r="C1632" i="12"/>
  <c r="E1632" i="12"/>
  <c r="G1632" i="12"/>
  <c r="I1632" i="12"/>
  <c r="K1632" i="12"/>
  <c r="C1633" i="12"/>
  <c r="E1633" i="12"/>
  <c r="G1633" i="12"/>
  <c r="I1633" i="12"/>
  <c r="K1633" i="12"/>
  <c r="C1634" i="12"/>
  <c r="E1634" i="12"/>
  <c r="G1634" i="12"/>
  <c r="I1634" i="12"/>
  <c r="K1634" i="12"/>
  <c r="C1635" i="12"/>
  <c r="E1635" i="12"/>
  <c r="G1635" i="12"/>
  <c r="I1635" i="12"/>
  <c r="K1635" i="12"/>
  <c r="C1636" i="12"/>
  <c r="E1636" i="12"/>
  <c r="G1636" i="12"/>
  <c r="I1636" i="12"/>
  <c r="K1636" i="12"/>
  <c r="C1637" i="12"/>
  <c r="E1637" i="12"/>
  <c r="G1637" i="12"/>
  <c r="I1637" i="12"/>
  <c r="K1637" i="12"/>
  <c r="C1638" i="12"/>
  <c r="E1638" i="12"/>
  <c r="G1638" i="12"/>
  <c r="I1638" i="12"/>
  <c r="K1638" i="12"/>
  <c r="C1639" i="12"/>
  <c r="E1639" i="12"/>
  <c r="G1639" i="12"/>
  <c r="I1639" i="12"/>
  <c r="K1639" i="12"/>
  <c r="C1640" i="12"/>
  <c r="E1640" i="12"/>
  <c r="G1640" i="12"/>
  <c r="I1640" i="12"/>
  <c r="K1640" i="12"/>
  <c r="C1641" i="12"/>
  <c r="E1641" i="12"/>
  <c r="G1641" i="12"/>
  <c r="I1641" i="12"/>
  <c r="K1641" i="12"/>
  <c r="C1642" i="12"/>
  <c r="E1642" i="12"/>
  <c r="G1642" i="12"/>
  <c r="I1642" i="12"/>
  <c r="K1642" i="12"/>
  <c r="C1643" i="12"/>
  <c r="E1643" i="12"/>
  <c r="G1643" i="12"/>
  <c r="I1643" i="12"/>
  <c r="K1643" i="12"/>
  <c r="C1644" i="12"/>
  <c r="E1644" i="12"/>
  <c r="G1644" i="12"/>
  <c r="I1644" i="12"/>
  <c r="K1644" i="12"/>
  <c r="C1645" i="12"/>
  <c r="E1645" i="12"/>
  <c r="G1645" i="12"/>
  <c r="I1645" i="12"/>
  <c r="K1645" i="12"/>
  <c r="C1646" i="12"/>
  <c r="E1646" i="12"/>
  <c r="G1646" i="12"/>
  <c r="I1646" i="12"/>
  <c r="K1646" i="12"/>
  <c r="C1647" i="12"/>
  <c r="E1647" i="12"/>
  <c r="G1647" i="12"/>
  <c r="I1647" i="12"/>
  <c r="K1647" i="12"/>
  <c r="C1648" i="12"/>
  <c r="E1648" i="12"/>
  <c r="G1648" i="12"/>
  <c r="I1648" i="12"/>
  <c r="K1648" i="12"/>
  <c r="C1649" i="12"/>
  <c r="E1649" i="12"/>
  <c r="G1649" i="12"/>
  <c r="I1649" i="12"/>
  <c r="K1649" i="12"/>
  <c r="C1650" i="12"/>
  <c r="E1650" i="12"/>
  <c r="G1650" i="12"/>
  <c r="I1650" i="12"/>
  <c r="K1650" i="12"/>
  <c r="C1651" i="12"/>
  <c r="E1651" i="12"/>
  <c r="G1651" i="12"/>
  <c r="I1651" i="12"/>
  <c r="K1651" i="12"/>
  <c r="C1652" i="12"/>
  <c r="E1652" i="12"/>
  <c r="G1652" i="12"/>
  <c r="I1652" i="12"/>
  <c r="K1652" i="12"/>
  <c r="C1653" i="12"/>
  <c r="E1653" i="12"/>
  <c r="G1653" i="12"/>
  <c r="I1653" i="12"/>
  <c r="K1653" i="12"/>
  <c r="C1654" i="12"/>
  <c r="E1654" i="12"/>
  <c r="G1654" i="12"/>
  <c r="I1654" i="12"/>
  <c r="K1654" i="12"/>
  <c r="C1655" i="12"/>
  <c r="E1655" i="12"/>
  <c r="G1655" i="12"/>
  <c r="I1655" i="12"/>
  <c r="K1655" i="12"/>
  <c r="C1656" i="12"/>
  <c r="E1656" i="12"/>
  <c r="G1656" i="12"/>
  <c r="I1656" i="12"/>
  <c r="K1656" i="12"/>
  <c r="C1657" i="12"/>
  <c r="E1657" i="12"/>
  <c r="G1657" i="12"/>
  <c r="I1657" i="12"/>
  <c r="K1657" i="12"/>
  <c r="C1658" i="12"/>
  <c r="E1658" i="12"/>
  <c r="G1658" i="12"/>
  <c r="I1658" i="12"/>
  <c r="K1658" i="12"/>
  <c r="C1659" i="12"/>
  <c r="E1659" i="12"/>
  <c r="G1659" i="12"/>
  <c r="I1659" i="12"/>
  <c r="K1659" i="12"/>
  <c r="C1660" i="12"/>
  <c r="E1660" i="12"/>
  <c r="G1660" i="12"/>
  <c r="I1660" i="12"/>
  <c r="K1660" i="12"/>
  <c r="C1661" i="12"/>
  <c r="E1661" i="12"/>
  <c r="G1661" i="12"/>
  <c r="I1661" i="12"/>
  <c r="K1661" i="12"/>
  <c r="C1662" i="12"/>
  <c r="E1662" i="12"/>
  <c r="G1662" i="12"/>
  <c r="I1662" i="12"/>
  <c r="K1662" i="12"/>
  <c r="C1663" i="12"/>
  <c r="E1663" i="12"/>
  <c r="G1663" i="12"/>
  <c r="I1663" i="12"/>
  <c r="K1663" i="12"/>
  <c r="C1664" i="12"/>
  <c r="E1664" i="12"/>
  <c r="G1664" i="12"/>
  <c r="I1664" i="12"/>
  <c r="K1664" i="12"/>
  <c r="C1665" i="12"/>
  <c r="E1665" i="12"/>
  <c r="G1665" i="12"/>
  <c r="I1665" i="12"/>
  <c r="K1665" i="12"/>
  <c r="C1666" i="12"/>
  <c r="E1666" i="12"/>
  <c r="G1666" i="12"/>
  <c r="I1666" i="12"/>
  <c r="K1666" i="12"/>
  <c r="C1667" i="12"/>
  <c r="E1667" i="12"/>
  <c r="G1667" i="12"/>
  <c r="I1667" i="12"/>
  <c r="K1667" i="12"/>
  <c r="C1668" i="12"/>
  <c r="E1668" i="12"/>
  <c r="G1668" i="12"/>
  <c r="I1668" i="12"/>
  <c r="K1668" i="12"/>
  <c r="C1669" i="12"/>
  <c r="E1669" i="12"/>
  <c r="G1669" i="12"/>
  <c r="I1669" i="12"/>
  <c r="K1669" i="12"/>
  <c r="C1670" i="12"/>
  <c r="E1670" i="12"/>
  <c r="G1670" i="12"/>
  <c r="I1670" i="12"/>
  <c r="K1670" i="12"/>
  <c r="C1671" i="12"/>
  <c r="E1671" i="12"/>
  <c r="G1671" i="12"/>
  <c r="I1671" i="12"/>
  <c r="K1671" i="12"/>
  <c r="C1672" i="12"/>
  <c r="E1672" i="12"/>
  <c r="G1672" i="12"/>
  <c r="I1672" i="12"/>
  <c r="K1672" i="12"/>
  <c r="C1673" i="12"/>
  <c r="E1673" i="12"/>
  <c r="G1673" i="12"/>
  <c r="I1673" i="12"/>
  <c r="K1673" i="12"/>
  <c r="C1674" i="12"/>
  <c r="E1674" i="12"/>
  <c r="G1674" i="12"/>
  <c r="I1674" i="12"/>
  <c r="K1674" i="12"/>
  <c r="C1675" i="12"/>
  <c r="E1675" i="12"/>
  <c r="G1675" i="12"/>
  <c r="I1675" i="12"/>
  <c r="K1675" i="12"/>
  <c r="C1676" i="12"/>
  <c r="E1676" i="12"/>
  <c r="G1676" i="12"/>
  <c r="I1676" i="12"/>
  <c r="K1676" i="12"/>
  <c r="C1677" i="12"/>
  <c r="E1677" i="12"/>
  <c r="G1677" i="12"/>
  <c r="I1677" i="12"/>
  <c r="K1677" i="12"/>
  <c r="C1678" i="12"/>
  <c r="E1678" i="12"/>
  <c r="G1678" i="12"/>
  <c r="I1678" i="12"/>
  <c r="K1678" i="12"/>
  <c r="C1679" i="12"/>
  <c r="E1679" i="12"/>
  <c r="G1679" i="12"/>
  <c r="I1679" i="12"/>
  <c r="K1679" i="12"/>
  <c r="C1680" i="12"/>
  <c r="E1680" i="12"/>
  <c r="G1680" i="12"/>
  <c r="I1680" i="12"/>
  <c r="K1680" i="12"/>
  <c r="C1681" i="12"/>
  <c r="E1681" i="12"/>
  <c r="G1681" i="12"/>
  <c r="I1681" i="12"/>
  <c r="K1681" i="12"/>
  <c r="C1682" i="12"/>
  <c r="E1682" i="12"/>
  <c r="G1682" i="12"/>
  <c r="I1682" i="12"/>
  <c r="K1682" i="12"/>
  <c r="C1683" i="12"/>
  <c r="E1683" i="12"/>
  <c r="G1683" i="12"/>
  <c r="I1683" i="12"/>
  <c r="K1683" i="12"/>
  <c r="C1684" i="12"/>
  <c r="E1684" i="12"/>
  <c r="G1684" i="12"/>
  <c r="I1684" i="12"/>
  <c r="K1684" i="12"/>
  <c r="C1685" i="12"/>
  <c r="E1685" i="12"/>
  <c r="G1685" i="12"/>
  <c r="I1685" i="12"/>
  <c r="K1685" i="12"/>
  <c r="C1686" i="12"/>
  <c r="E1686" i="12"/>
  <c r="G1686" i="12"/>
  <c r="I1686" i="12"/>
  <c r="K1686" i="12"/>
  <c r="C1687" i="12"/>
  <c r="E1687" i="12"/>
  <c r="G1687" i="12"/>
  <c r="I1687" i="12"/>
  <c r="K1687" i="12"/>
  <c r="C1688" i="12"/>
  <c r="E1688" i="12"/>
  <c r="G1688" i="12"/>
  <c r="I1688" i="12"/>
  <c r="K1688" i="12"/>
  <c r="C1689" i="12"/>
  <c r="E1689" i="12"/>
  <c r="G1689" i="12"/>
  <c r="I1689" i="12"/>
  <c r="K1689" i="12"/>
  <c r="C1690" i="12"/>
  <c r="E1690" i="12"/>
  <c r="G1690" i="12"/>
  <c r="I1690" i="12"/>
  <c r="K1690" i="12"/>
  <c r="C1691" i="12"/>
  <c r="E1691" i="12"/>
  <c r="G1691" i="12"/>
  <c r="I1691" i="12"/>
  <c r="K1691" i="12"/>
  <c r="C1692" i="12"/>
  <c r="E1692" i="12"/>
  <c r="G1692" i="12"/>
  <c r="I1692" i="12"/>
  <c r="K1692" i="12"/>
  <c r="C1693" i="12"/>
  <c r="E1693" i="12"/>
  <c r="G1693" i="12"/>
  <c r="I1693" i="12"/>
  <c r="K1693" i="12"/>
  <c r="C1694" i="12"/>
  <c r="E1694" i="12"/>
  <c r="G1694" i="12"/>
  <c r="I1694" i="12"/>
  <c r="K1694" i="12"/>
  <c r="C1695" i="12"/>
  <c r="E1695" i="12"/>
  <c r="G1695" i="12"/>
  <c r="I1695" i="12"/>
  <c r="K1695" i="12"/>
  <c r="C1696" i="12"/>
  <c r="E1696" i="12"/>
  <c r="G1696" i="12"/>
  <c r="I1696" i="12"/>
  <c r="K1696" i="12"/>
  <c r="C1697" i="12"/>
  <c r="E1697" i="12"/>
  <c r="G1697" i="12"/>
  <c r="I1697" i="12"/>
  <c r="K1697" i="12"/>
  <c r="C1698" i="12"/>
  <c r="E1698" i="12"/>
  <c r="G1698" i="12"/>
  <c r="I1698" i="12"/>
  <c r="K1698" i="12"/>
  <c r="C1699" i="12"/>
  <c r="E1699" i="12"/>
  <c r="G1699" i="12"/>
  <c r="I1699" i="12"/>
  <c r="K1699" i="12"/>
  <c r="C1338" i="12"/>
  <c r="E1338" i="12"/>
  <c r="G1338" i="12"/>
  <c r="I1338" i="12"/>
  <c r="K1338" i="12"/>
  <c r="C1339" i="12"/>
  <c r="E1339" i="12"/>
  <c r="G1339" i="12"/>
  <c r="I1339" i="12"/>
  <c r="K1339" i="12"/>
  <c r="C1340" i="12"/>
  <c r="E1340" i="12"/>
  <c r="G1340" i="12"/>
  <c r="I1340" i="12"/>
  <c r="K1340" i="12"/>
  <c r="C1341" i="12"/>
  <c r="E1341" i="12"/>
  <c r="G1341" i="12"/>
  <c r="I1341" i="12"/>
  <c r="K1341" i="12"/>
  <c r="C1342" i="12"/>
  <c r="E1342" i="12"/>
  <c r="G1342" i="12"/>
  <c r="I1342" i="12"/>
  <c r="K1342" i="12"/>
  <c r="C1343" i="12"/>
  <c r="E1343" i="12"/>
  <c r="G1343" i="12"/>
  <c r="I1343" i="12"/>
  <c r="K1343" i="12"/>
  <c r="C1344" i="12"/>
  <c r="E1344" i="12"/>
  <c r="G1344" i="12"/>
  <c r="I1344" i="12"/>
  <c r="K1344" i="12"/>
  <c r="C1345" i="12"/>
  <c r="E1345" i="12"/>
  <c r="G1345" i="12"/>
  <c r="I1345" i="12"/>
  <c r="K1345" i="12"/>
  <c r="C1346" i="12"/>
  <c r="E1346" i="12"/>
  <c r="G1346" i="12"/>
  <c r="I1346" i="12"/>
  <c r="K1346" i="12"/>
  <c r="C1347" i="12"/>
  <c r="E1347" i="12"/>
  <c r="G1347" i="12"/>
  <c r="I1347" i="12"/>
  <c r="K1347" i="12"/>
  <c r="C1348" i="12"/>
  <c r="E1348" i="12"/>
  <c r="G1348" i="12"/>
  <c r="I1348" i="12"/>
  <c r="K1348" i="12"/>
  <c r="C1349" i="12"/>
  <c r="E1349" i="12"/>
  <c r="G1349" i="12"/>
  <c r="I1349" i="12"/>
  <c r="K1349" i="12"/>
  <c r="C1350" i="12"/>
  <c r="E1350" i="12"/>
  <c r="G1350" i="12"/>
  <c r="I1350" i="12"/>
  <c r="K1350" i="12"/>
  <c r="C1351" i="12"/>
  <c r="E1351" i="12"/>
  <c r="G1351" i="12"/>
  <c r="I1351" i="12"/>
  <c r="K1351" i="12"/>
  <c r="C1352" i="12"/>
  <c r="E1352" i="12"/>
  <c r="G1352" i="12"/>
  <c r="I1352" i="12"/>
  <c r="K1352" i="12"/>
  <c r="C1353" i="12"/>
  <c r="E1353" i="12"/>
  <c r="G1353" i="12"/>
  <c r="I1353" i="12"/>
  <c r="K1353" i="12"/>
  <c r="C1354" i="12"/>
  <c r="E1354" i="12"/>
  <c r="G1354" i="12"/>
  <c r="I1354" i="12"/>
  <c r="K1354" i="12"/>
  <c r="C1355" i="12"/>
  <c r="E1355" i="12"/>
  <c r="G1355" i="12"/>
  <c r="I1355" i="12"/>
  <c r="K1355" i="12"/>
  <c r="C1356" i="12"/>
  <c r="E1356" i="12"/>
  <c r="G1356" i="12"/>
  <c r="I1356" i="12"/>
  <c r="K1356" i="12"/>
  <c r="C1357" i="12"/>
  <c r="E1357" i="12"/>
  <c r="G1357" i="12"/>
  <c r="I1357" i="12"/>
  <c r="K1357" i="12"/>
  <c r="C1358" i="12"/>
  <c r="E1358" i="12"/>
  <c r="G1358" i="12"/>
  <c r="I1358" i="12"/>
  <c r="K1358" i="12"/>
  <c r="C1359" i="12"/>
  <c r="E1359" i="12"/>
  <c r="G1359" i="12"/>
  <c r="I1359" i="12"/>
  <c r="K1359" i="12"/>
  <c r="C1360" i="12"/>
  <c r="E1360" i="12"/>
  <c r="G1360" i="12"/>
  <c r="I1360" i="12"/>
  <c r="K1360" i="12"/>
  <c r="C1361" i="12"/>
  <c r="E1361" i="12"/>
  <c r="G1361" i="12"/>
  <c r="I1361" i="12"/>
  <c r="K1361" i="12"/>
  <c r="C1362" i="12"/>
  <c r="E1362" i="12"/>
  <c r="G1362" i="12"/>
  <c r="I1362" i="12"/>
  <c r="K1362" i="12"/>
  <c r="C1363" i="12"/>
  <c r="E1363" i="12"/>
  <c r="G1363" i="12"/>
  <c r="I1363" i="12"/>
  <c r="K1363" i="12"/>
  <c r="C1364" i="12"/>
  <c r="E1364" i="12"/>
  <c r="G1364" i="12"/>
  <c r="I1364" i="12"/>
  <c r="K1364" i="12"/>
  <c r="C1365" i="12"/>
  <c r="E1365" i="12"/>
  <c r="G1365" i="12"/>
  <c r="I1365" i="12"/>
  <c r="K1365" i="12"/>
  <c r="C1366" i="12"/>
  <c r="E1366" i="12"/>
  <c r="G1366" i="12"/>
  <c r="I1366" i="12"/>
  <c r="K1366" i="12"/>
  <c r="C1367" i="12"/>
  <c r="E1367" i="12"/>
  <c r="G1367" i="12"/>
  <c r="I1367" i="12"/>
  <c r="K1367" i="12"/>
  <c r="C1368" i="12"/>
  <c r="E1368" i="12"/>
  <c r="G1368" i="12"/>
  <c r="I1368" i="12"/>
  <c r="K1368" i="12"/>
  <c r="C1369" i="12"/>
  <c r="E1369" i="12"/>
  <c r="G1369" i="12"/>
  <c r="I1369" i="12"/>
  <c r="K1369" i="12"/>
  <c r="C1370" i="12"/>
  <c r="E1370" i="12"/>
  <c r="G1370" i="12"/>
  <c r="I1370" i="12"/>
  <c r="K1370" i="12"/>
  <c r="C1371" i="12"/>
  <c r="E1371" i="12"/>
  <c r="G1371" i="12"/>
  <c r="I1371" i="12"/>
  <c r="K1371" i="12"/>
  <c r="C1372" i="12"/>
  <c r="E1372" i="12"/>
  <c r="G1372" i="12"/>
  <c r="I1372" i="12"/>
  <c r="K1372" i="12"/>
  <c r="C1373" i="12"/>
  <c r="E1373" i="12"/>
  <c r="G1373" i="12"/>
  <c r="I1373" i="12"/>
  <c r="K1373" i="12"/>
  <c r="C1374" i="12"/>
  <c r="E1374" i="12"/>
  <c r="G1374" i="12"/>
  <c r="I1374" i="12"/>
  <c r="K1374" i="12"/>
  <c r="C1375" i="12"/>
  <c r="E1375" i="12"/>
  <c r="G1375" i="12"/>
  <c r="I1375" i="12"/>
  <c r="K1375" i="12"/>
  <c r="C1376" i="12"/>
  <c r="E1376" i="12"/>
  <c r="G1376" i="12"/>
  <c r="I1376" i="12"/>
  <c r="K1376" i="12"/>
  <c r="C1377" i="12"/>
  <c r="E1377" i="12"/>
  <c r="G1377" i="12"/>
  <c r="I1377" i="12"/>
  <c r="K1377" i="12"/>
  <c r="C1378" i="12"/>
  <c r="E1378" i="12"/>
  <c r="G1378" i="12"/>
  <c r="I1378" i="12"/>
  <c r="K1378" i="12"/>
  <c r="C1379" i="12"/>
  <c r="E1379" i="12"/>
  <c r="G1379" i="12"/>
  <c r="I1379" i="12"/>
  <c r="K1379" i="12"/>
  <c r="C1380" i="12"/>
  <c r="E1380" i="12"/>
  <c r="G1380" i="12"/>
  <c r="I1380" i="12"/>
  <c r="K1380" i="12"/>
  <c r="C1381" i="12"/>
  <c r="E1381" i="12"/>
  <c r="G1381" i="12"/>
  <c r="I1381" i="12"/>
  <c r="K1381" i="12"/>
  <c r="C1382" i="12"/>
  <c r="E1382" i="12"/>
  <c r="G1382" i="12"/>
  <c r="I1382" i="12"/>
  <c r="K1382" i="12"/>
  <c r="C1383" i="12"/>
  <c r="E1383" i="12"/>
  <c r="G1383" i="12"/>
  <c r="I1383" i="12"/>
  <c r="K1383" i="12"/>
  <c r="C1384" i="12"/>
  <c r="E1384" i="12"/>
  <c r="G1384" i="12"/>
  <c r="I1384" i="12"/>
  <c r="K1384" i="12"/>
  <c r="C1385" i="12"/>
  <c r="E1385" i="12"/>
  <c r="G1385" i="12"/>
  <c r="I1385" i="12"/>
  <c r="K1385" i="12"/>
  <c r="C1386" i="12"/>
  <c r="E1386" i="12"/>
  <c r="G1386" i="12"/>
  <c r="I1386" i="12"/>
  <c r="K1386" i="12"/>
  <c r="C1387" i="12"/>
  <c r="E1387" i="12"/>
  <c r="G1387" i="12"/>
  <c r="I1387" i="12"/>
  <c r="K1387" i="12"/>
  <c r="C1388" i="12"/>
  <c r="E1388" i="12"/>
  <c r="G1388" i="12"/>
  <c r="I1388" i="12"/>
  <c r="K1388" i="12"/>
  <c r="C1389" i="12"/>
  <c r="E1389" i="12"/>
  <c r="G1389" i="12"/>
  <c r="I1389" i="12"/>
  <c r="K1389" i="12"/>
  <c r="C1390" i="12"/>
  <c r="E1390" i="12"/>
  <c r="G1390" i="12"/>
  <c r="I1390" i="12"/>
  <c r="K1390" i="12"/>
  <c r="C1391" i="12"/>
  <c r="E1391" i="12"/>
  <c r="G1391" i="12"/>
  <c r="I1391" i="12"/>
  <c r="K1391" i="12"/>
  <c r="C1392" i="12"/>
  <c r="E1392" i="12"/>
  <c r="G1392" i="12"/>
  <c r="I1392" i="12"/>
  <c r="K1392" i="12"/>
  <c r="C1393" i="12"/>
  <c r="E1393" i="12"/>
  <c r="G1393" i="12"/>
  <c r="I1393" i="12"/>
  <c r="K1393" i="12"/>
  <c r="C1394" i="12"/>
  <c r="E1394" i="12"/>
  <c r="G1394" i="12"/>
  <c r="I1394" i="12"/>
  <c r="K1394" i="12"/>
  <c r="C1395" i="12"/>
  <c r="E1395" i="12"/>
  <c r="G1395" i="12"/>
  <c r="I1395" i="12"/>
  <c r="K1395" i="12"/>
  <c r="C1396" i="12"/>
  <c r="E1396" i="12"/>
  <c r="G1396" i="12"/>
  <c r="I1396" i="12"/>
  <c r="K1396" i="12"/>
  <c r="C1397" i="12"/>
  <c r="E1397" i="12"/>
  <c r="G1397" i="12"/>
  <c r="I1397" i="12"/>
  <c r="K1397" i="12"/>
  <c r="C1398" i="12"/>
  <c r="E1398" i="12"/>
  <c r="G1398" i="12"/>
  <c r="I1398" i="12"/>
  <c r="K1398" i="12"/>
  <c r="C1399" i="12"/>
  <c r="E1399" i="12"/>
  <c r="G1399" i="12"/>
  <c r="I1399" i="12"/>
  <c r="K1399" i="12"/>
  <c r="C1400" i="12"/>
  <c r="E1400" i="12"/>
  <c r="G1400" i="12"/>
  <c r="I1400" i="12"/>
  <c r="K1400" i="12"/>
  <c r="C1401" i="12"/>
  <c r="E1401" i="12"/>
  <c r="G1401" i="12"/>
  <c r="I1401" i="12"/>
  <c r="K1401" i="12"/>
  <c r="C1402" i="12"/>
  <c r="E1402" i="12"/>
  <c r="G1402" i="12"/>
  <c r="I1402" i="12"/>
  <c r="K1402" i="12"/>
  <c r="C1403" i="12"/>
  <c r="E1403" i="12"/>
  <c r="G1403" i="12"/>
  <c r="I1403" i="12"/>
  <c r="K1403" i="12"/>
  <c r="C1404" i="12"/>
  <c r="E1404" i="12"/>
  <c r="G1404" i="12"/>
  <c r="I1404" i="12"/>
  <c r="K1404" i="12"/>
  <c r="C1405" i="12"/>
  <c r="E1405" i="12"/>
  <c r="G1405" i="12"/>
  <c r="I1405" i="12"/>
  <c r="K1405" i="12"/>
  <c r="C1406" i="12"/>
  <c r="E1406" i="12"/>
  <c r="G1406" i="12"/>
  <c r="I1406" i="12"/>
  <c r="K1406" i="12"/>
  <c r="C1407" i="12"/>
  <c r="E1407" i="12"/>
  <c r="G1407" i="12"/>
  <c r="I1407" i="12"/>
  <c r="K1407" i="12"/>
  <c r="C1408" i="12"/>
  <c r="E1408" i="12"/>
  <c r="G1408" i="12"/>
  <c r="I1408" i="12"/>
  <c r="K1408" i="12"/>
  <c r="C1409" i="12"/>
  <c r="E1409" i="12"/>
  <c r="G1409" i="12"/>
  <c r="I1409" i="12"/>
  <c r="K1409" i="12"/>
  <c r="C1410" i="12"/>
  <c r="E1410" i="12"/>
  <c r="G1410" i="12"/>
  <c r="I1410" i="12"/>
  <c r="K1410" i="12"/>
  <c r="C1411" i="12"/>
  <c r="E1411" i="12"/>
  <c r="G1411" i="12"/>
  <c r="I1411" i="12"/>
  <c r="K1411" i="12"/>
  <c r="C1412" i="12"/>
  <c r="E1412" i="12"/>
  <c r="G1412" i="12"/>
  <c r="I1412" i="12"/>
  <c r="K1412" i="12"/>
  <c r="C1413" i="12"/>
  <c r="E1413" i="12"/>
  <c r="G1413" i="12"/>
  <c r="I1413" i="12"/>
  <c r="K1413" i="12"/>
  <c r="C1414" i="12"/>
  <c r="E1414" i="12"/>
  <c r="G1414" i="12"/>
  <c r="I1414" i="12"/>
  <c r="K1414" i="12"/>
  <c r="C1415" i="12"/>
  <c r="E1415" i="12"/>
  <c r="G1415" i="12"/>
  <c r="I1415" i="12"/>
  <c r="K1415" i="12"/>
  <c r="C1416" i="12"/>
  <c r="E1416" i="12"/>
  <c r="G1416" i="12"/>
  <c r="I1416" i="12"/>
  <c r="K1416" i="12"/>
  <c r="C1417" i="12"/>
  <c r="E1417" i="12"/>
  <c r="G1417" i="12"/>
  <c r="I1417" i="12"/>
  <c r="K1417" i="12"/>
  <c r="C1418" i="12"/>
  <c r="E1418" i="12"/>
  <c r="G1418" i="12"/>
  <c r="I1418" i="12"/>
  <c r="K1418" i="12"/>
  <c r="C1419" i="12"/>
  <c r="E1419" i="12"/>
  <c r="G1419" i="12"/>
  <c r="I1419" i="12"/>
  <c r="K1419" i="12"/>
  <c r="C1420" i="12"/>
  <c r="E1420" i="12"/>
  <c r="G1420" i="12"/>
  <c r="I1420" i="12"/>
  <c r="K1420" i="12"/>
  <c r="C1421" i="12"/>
  <c r="E1421" i="12"/>
  <c r="G1421" i="12"/>
  <c r="I1421" i="12"/>
  <c r="K1421" i="12"/>
  <c r="C1422" i="12"/>
  <c r="E1422" i="12"/>
  <c r="G1422" i="12"/>
  <c r="I1422" i="12"/>
  <c r="K1422" i="12"/>
  <c r="C1423" i="12"/>
  <c r="E1423" i="12"/>
  <c r="G1423" i="12"/>
  <c r="I1423" i="12"/>
  <c r="K1423" i="12"/>
  <c r="C1424" i="12"/>
  <c r="E1424" i="12"/>
  <c r="G1424" i="12"/>
  <c r="I1424" i="12"/>
  <c r="K1424" i="12"/>
  <c r="C1425" i="12"/>
  <c r="E1425" i="12"/>
  <c r="G1425" i="12"/>
  <c r="I1425" i="12"/>
  <c r="K1425" i="12"/>
  <c r="C1426" i="12"/>
  <c r="E1426" i="12"/>
  <c r="G1426" i="12"/>
  <c r="I1426" i="12"/>
  <c r="K1426" i="12"/>
  <c r="C1427" i="12"/>
  <c r="E1427" i="12"/>
  <c r="G1427" i="12"/>
  <c r="I1427" i="12"/>
  <c r="K1427" i="12"/>
  <c r="C1428" i="12"/>
  <c r="E1428" i="12"/>
  <c r="G1428" i="12"/>
  <c r="I1428" i="12"/>
  <c r="K1428" i="12"/>
  <c r="C1429" i="12"/>
  <c r="E1429" i="12"/>
  <c r="G1429" i="12"/>
  <c r="I1429" i="12"/>
  <c r="K1429" i="12"/>
  <c r="C1430" i="12"/>
  <c r="E1430" i="12"/>
  <c r="G1430" i="12"/>
  <c r="I1430" i="12"/>
  <c r="K1430" i="12"/>
  <c r="C1431" i="12"/>
  <c r="E1431" i="12"/>
  <c r="G1431" i="12"/>
  <c r="I1431" i="12"/>
  <c r="K1431" i="12"/>
  <c r="C1432" i="12"/>
  <c r="E1432" i="12"/>
  <c r="G1432" i="12"/>
  <c r="I1432" i="12"/>
  <c r="K1432" i="12"/>
  <c r="C1433" i="12"/>
  <c r="E1433" i="12"/>
  <c r="G1433" i="12"/>
  <c r="I1433" i="12"/>
  <c r="K1433" i="12"/>
  <c r="C1434" i="12"/>
  <c r="E1434" i="12"/>
  <c r="G1434" i="12"/>
  <c r="I1434" i="12"/>
  <c r="K1434" i="12"/>
  <c r="C1435" i="12"/>
  <c r="E1435" i="12"/>
  <c r="G1435" i="12"/>
  <c r="I1435" i="12"/>
  <c r="K1435" i="12"/>
  <c r="C1436" i="12"/>
  <c r="E1436" i="12"/>
  <c r="G1436" i="12"/>
  <c r="I1436" i="12"/>
  <c r="K1436" i="12"/>
  <c r="C1437" i="12"/>
  <c r="E1437" i="12"/>
  <c r="G1437" i="12"/>
  <c r="I1437" i="12"/>
  <c r="K1437" i="12"/>
  <c r="C1438" i="12"/>
  <c r="E1438" i="12"/>
  <c r="G1438" i="12"/>
  <c r="I1438" i="12"/>
  <c r="K1438" i="12"/>
  <c r="C1439" i="12"/>
  <c r="E1439" i="12"/>
  <c r="G1439" i="12"/>
  <c r="I1439" i="12"/>
  <c r="K1439" i="12"/>
  <c r="C1440" i="12"/>
  <c r="E1440" i="12"/>
  <c r="G1440" i="12"/>
  <c r="I1440" i="12"/>
  <c r="K1440" i="12"/>
  <c r="C1441" i="12"/>
  <c r="E1441" i="12"/>
  <c r="G1441" i="12"/>
  <c r="I1441" i="12"/>
  <c r="K1441" i="12"/>
  <c r="C1442" i="12"/>
  <c r="E1442" i="12"/>
  <c r="G1442" i="12"/>
  <c r="I1442" i="12"/>
  <c r="K1442" i="12"/>
  <c r="C1443" i="12"/>
  <c r="E1443" i="12"/>
  <c r="G1443" i="12"/>
  <c r="I1443" i="12"/>
  <c r="K1443" i="12"/>
  <c r="C1444" i="12"/>
  <c r="E1444" i="12"/>
  <c r="G1444" i="12"/>
  <c r="I1444" i="12"/>
  <c r="K1444" i="12"/>
  <c r="C1445" i="12"/>
  <c r="E1445" i="12"/>
  <c r="G1445" i="12"/>
  <c r="I1445" i="12"/>
  <c r="K1445" i="12"/>
  <c r="C1446" i="12"/>
  <c r="E1446" i="12"/>
  <c r="G1446" i="12"/>
  <c r="I1446" i="12"/>
  <c r="K1446" i="12"/>
  <c r="C1447" i="12"/>
  <c r="E1447" i="12"/>
  <c r="G1447" i="12"/>
  <c r="I1447" i="12"/>
  <c r="K1447" i="12"/>
  <c r="C1448" i="12"/>
  <c r="E1448" i="12"/>
  <c r="G1448" i="12"/>
  <c r="I1448" i="12"/>
  <c r="K1448" i="12"/>
  <c r="C1449" i="12"/>
  <c r="E1449" i="12"/>
  <c r="G1449" i="12"/>
  <c r="I1449" i="12"/>
  <c r="K1449" i="12"/>
  <c r="C1450" i="12"/>
  <c r="E1450" i="12"/>
  <c r="G1450" i="12"/>
  <c r="I1450" i="12"/>
  <c r="K1450" i="12"/>
  <c r="C1451" i="12"/>
  <c r="E1451" i="12"/>
  <c r="G1451" i="12"/>
  <c r="I1451" i="12"/>
  <c r="K1451" i="12"/>
  <c r="C1452" i="12"/>
  <c r="E1452" i="12"/>
  <c r="G1452" i="12"/>
  <c r="I1452" i="12"/>
  <c r="K1452" i="12"/>
  <c r="C1453" i="12"/>
  <c r="E1453" i="12"/>
  <c r="G1453" i="12"/>
  <c r="I1453" i="12"/>
  <c r="K1453" i="12"/>
  <c r="C1454" i="12"/>
  <c r="E1454" i="12"/>
  <c r="G1454" i="12"/>
  <c r="I1454" i="12"/>
  <c r="K1454" i="12"/>
  <c r="C1455" i="12"/>
  <c r="E1455" i="12"/>
  <c r="G1455" i="12"/>
  <c r="I1455" i="12"/>
  <c r="K1455" i="12"/>
  <c r="C1456" i="12"/>
  <c r="E1456" i="12"/>
  <c r="G1456" i="12"/>
  <c r="I1456" i="12"/>
  <c r="K1456" i="12"/>
  <c r="C1457" i="12"/>
  <c r="E1457" i="12"/>
  <c r="G1457" i="12"/>
  <c r="I1457" i="12"/>
  <c r="K1457" i="12"/>
  <c r="C1458" i="12"/>
  <c r="E1458" i="12"/>
  <c r="G1458" i="12"/>
  <c r="I1458" i="12"/>
  <c r="K1458" i="12"/>
  <c r="C1459" i="12"/>
  <c r="E1459" i="12"/>
  <c r="G1459" i="12"/>
  <c r="I1459" i="12"/>
  <c r="K1459" i="12"/>
  <c r="C1460" i="12"/>
  <c r="E1460" i="12"/>
  <c r="G1460" i="12"/>
  <c r="I1460" i="12"/>
  <c r="K1460" i="12"/>
  <c r="C1461" i="12"/>
  <c r="E1461" i="12"/>
  <c r="G1461" i="12"/>
  <c r="I1461" i="12"/>
  <c r="K1461" i="12"/>
  <c r="C1462" i="12"/>
  <c r="E1462" i="12"/>
  <c r="G1462" i="12"/>
  <c r="I1462" i="12"/>
  <c r="K1462" i="12"/>
  <c r="C1463" i="12"/>
  <c r="E1463" i="12"/>
  <c r="G1463" i="12"/>
  <c r="I1463" i="12"/>
  <c r="K1463" i="12"/>
  <c r="C1464" i="12"/>
  <c r="E1464" i="12"/>
  <c r="G1464" i="12"/>
  <c r="I1464" i="12"/>
  <c r="K1464" i="12"/>
  <c r="C1465" i="12"/>
  <c r="E1465" i="12"/>
  <c r="G1465" i="12"/>
  <c r="I1465" i="12"/>
  <c r="K1465" i="12"/>
  <c r="C1466" i="12"/>
  <c r="E1466" i="12"/>
  <c r="G1466" i="12"/>
  <c r="I1466" i="12"/>
  <c r="K1466" i="12"/>
  <c r="C1467" i="12"/>
  <c r="E1467" i="12"/>
  <c r="G1467" i="12"/>
  <c r="I1467" i="12"/>
  <c r="K1467" i="12"/>
  <c r="C1468" i="12"/>
  <c r="E1468" i="12"/>
  <c r="G1468" i="12"/>
  <c r="I1468" i="12"/>
  <c r="K1468" i="12"/>
  <c r="C1469" i="12"/>
  <c r="E1469" i="12"/>
  <c r="G1469" i="12"/>
  <c r="I1469" i="12"/>
  <c r="K1469" i="12"/>
  <c r="C1470" i="12"/>
  <c r="E1470" i="12"/>
  <c r="G1470" i="12"/>
  <c r="I1470" i="12"/>
  <c r="K1470" i="12"/>
  <c r="C1471" i="12"/>
  <c r="E1471" i="12"/>
  <c r="G1471" i="12"/>
  <c r="I1471" i="12"/>
  <c r="K1471" i="12"/>
  <c r="C1472" i="12"/>
  <c r="E1472" i="12"/>
  <c r="G1472" i="12"/>
  <c r="I1472" i="12"/>
  <c r="K1472" i="12"/>
  <c r="C1473" i="12"/>
  <c r="E1473" i="12"/>
  <c r="G1473" i="12"/>
  <c r="I1473" i="12"/>
  <c r="K1473" i="12"/>
  <c r="C1474" i="12"/>
  <c r="E1474" i="12"/>
  <c r="G1474" i="12"/>
  <c r="I1474" i="12"/>
  <c r="K1474" i="12"/>
  <c r="C1475" i="12"/>
  <c r="E1475" i="12"/>
  <c r="G1475" i="12"/>
  <c r="I1475" i="12"/>
  <c r="K1475" i="12"/>
  <c r="C1476" i="12"/>
  <c r="E1476" i="12"/>
  <c r="G1476" i="12"/>
  <c r="I1476" i="12"/>
  <c r="K1476" i="12"/>
  <c r="C1477" i="12"/>
  <c r="E1477" i="12"/>
  <c r="G1477" i="12"/>
  <c r="I1477" i="12"/>
  <c r="K1477" i="12"/>
  <c r="C1478" i="12"/>
  <c r="E1478" i="12"/>
  <c r="G1478" i="12"/>
  <c r="I1478" i="12"/>
  <c r="K1478" i="12"/>
  <c r="C1479" i="12"/>
  <c r="E1479" i="12"/>
  <c r="G1479" i="12"/>
  <c r="I1479" i="12"/>
  <c r="K1479" i="12"/>
  <c r="C1480" i="12"/>
  <c r="E1480" i="12"/>
  <c r="G1480" i="12"/>
  <c r="I1480" i="12"/>
  <c r="K1480" i="12"/>
  <c r="C1481" i="12"/>
  <c r="E1481" i="12"/>
  <c r="G1481" i="12"/>
  <c r="I1481" i="12"/>
  <c r="K1481" i="12"/>
  <c r="C1482" i="12"/>
  <c r="E1482" i="12"/>
  <c r="G1482" i="12"/>
  <c r="I1482" i="12"/>
  <c r="K1482" i="12"/>
  <c r="C1483" i="12"/>
  <c r="E1483" i="12"/>
  <c r="G1483" i="12"/>
  <c r="I1483" i="12"/>
  <c r="K1483" i="12"/>
  <c r="C1484" i="12"/>
  <c r="E1484" i="12"/>
  <c r="G1484" i="12"/>
  <c r="I1484" i="12"/>
  <c r="K1484" i="12"/>
  <c r="C1485" i="12"/>
  <c r="E1485" i="12"/>
  <c r="G1485" i="12"/>
  <c r="I1485" i="12"/>
  <c r="K1485" i="12"/>
  <c r="C1486" i="12"/>
  <c r="E1486" i="12"/>
  <c r="G1486" i="12"/>
  <c r="I1486" i="12"/>
  <c r="K1486" i="12"/>
  <c r="C1487" i="12"/>
  <c r="E1487" i="12"/>
  <c r="G1487" i="12"/>
  <c r="I1487" i="12"/>
  <c r="K1487" i="12"/>
  <c r="C1488" i="12"/>
  <c r="E1488" i="12"/>
  <c r="G1488" i="12"/>
  <c r="I1488" i="12"/>
  <c r="K1488" i="12"/>
  <c r="C1489" i="12"/>
  <c r="E1489" i="12"/>
  <c r="G1489" i="12"/>
  <c r="I1489" i="12"/>
  <c r="K1489" i="12"/>
  <c r="C1490" i="12"/>
  <c r="E1490" i="12"/>
  <c r="G1490" i="12"/>
  <c r="I1490" i="12"/>
  <c r="K1490" i="12"/>
  <c r="C1491" i="12"/>
  <c r="E1491" i="12"/>
  <c r="G1491" i="12"/>
  <c r="I1491" i="12"/>
  <c r="K1491" i="12"/>
  <c r="C1492" i="12"/>
  <c r="E1492" i="12"/>
  <c r="G1492" i="12"/>
  <c r="I1492" i="12"/>
  <c r="K1492" i="12"/>
  <c r="C1493" i="12"/>
  <c r="E1493" i="12"/>
  <c r="G1493" i="12"/>
  <c r="I1493" i="12"/>
  <c r="K1493" i="12"/>
  <c r="C1494" i="12"/>
  <c r="E1494" i="12"/>
  <c r="G1494" i="12"/>
  <c r="I1494" i="12"/>
  <c r="K1494" i="12"/>
  <c r="C1495" i="12"/>
  <c r="E1495" i="12"/>
  <c r="G1495" i="12"/>
  <c r="I1495" i="12"/>
  <c r="K1495" i="12"/>
  <c r="C1496" i="12"/>
  <c r="E1496" i="12"/>
  <c r="G1496" i="12"/>
  <c r="I1496" i="12"/>
  <c r="K1496" i="12"/>
  <c r="C1497" i="12"/>
  <c r="E1497" i="12"/>
  <c r="G1497" i="12"/>
  <c r="I1497" i="12"/>
  <c r="K1497" i="12"/>
  <c r="C1498" i="12"/>
  <c r="E1498" i="12"/>
  <c r="G1498" i="12"/>
  <c r="I1498" i="12"/>
  <c r="K1498" i="12"/>
  <c r="C1499" i="12"/>
  <c r="E1499" i="12"/>
  <c r="G1499" i="12"/>
  <c r="I1499" i="12"/>
  <c r="K1499" i="12"/>
  <c r="C1500" i="12"/>
  <c r="E1500" i="12"/>
  <c r="G1500" i="12"/>
  <c r="I1500" i="12"/>
  <c r="K1500" i="12"/>
  <c r="C1501" i="12"/>
  <c r="E1501" i="12"/>
  <c r="G1501" i="12"/>
  <c r="I1501" i="12"/>
  <c r="K1501" i="12"/>
  <c r="C1502" i="12"/>
  <c r="E1502" i="12"/>
  <c r="G1502" i="12"/>
  <c r="I1502" i="12"/>
  <c r="K1502" i="12"/>
  <c r="C1503" i="12"/>
  <c r="E1503" i="12"/>
  <c r="G1503" i="12"/>
  <c r="I1503" i="12"/>
  <c r="K1503" i="12"/>
  <c r="C1504" i="12"/>
  <c r="E1504" i="12"/>
  <c r="G1504" i="12"/>
  <c r="I1504" i="12"/>
  <c r="K1504" i="12"/>
  <c r="C1505" i="12"/>
  <c r="E1505" i="12"/>
  <c r="G1505" i="12"/>
  <c r="I1505" i="12"/>
  <c r="K1505" i="12"/>
  <c r="C1506" i="12"/>
  <c r="E1506" i="12"/>
  <c r="G1506" i="12"/>
  <c r="I1506" i="12"/>
  <c r="K1506" i="12"/>
  <c r="C1507" i="12"/>
  <c r="E1507" i="12"/>
  <c r="G1507" i="12"/>
  <c r="I1507" i="12"/>
  <c r="K1507" i="12"/>
  <c r="C1508" i="12"/>
  <c r="E1508" i="12"/>
  <c r="G1508" i="12"/>
  <c r="I1508" i="12"/>
  <c r="K1508" i="12"/>
  <c r="C1509" i="12"/>
  <c r="E1509" i="12"/>
  <c r="G1509" i="12"/>
  <c r="I1509" i="12"/>
  <c r="K1509" i="12"/>
  <c r="C1510" i="12"/>
  <c r="E1510" i="12"/>
  <c r="G1510" i="12"/>
  <c r="I1510" i="12"/>
  <c r="K1510" i="12"/>
  <c r="C1511" i="12"/>
  <c r="E1511" i="12"/>
  <c r="G1511" i="12"/>
  <c r="I1511" i="12"/>
  <c r="K1511" i="12"/>
  <c r="C1512" i="12"/>
  <c r="E1512" i="12"/>
  <c r="G1512" i="12"/>
  <c r="I1512" i="12"/>
  <c r="K1512" i="12"/>
  <c r="C1513" i="12"/>
  <c r="E1513" i="12"/>
  <c r="G1513" i="12"/>
  <c r="I1513" i="12"/>
  <c r="K1513" i="12"/>
  <c r="C1514" i="12"/>
  <c r="E1514" i="12"/>
  <c r="G1514" i="12"/>
  <c r="I1514" i="12"/>
  <c r="K1514" i="12"/>
  <c r="C1515" i="12"/>
  <c r="E1515" i="12"/>
  <c r="G1515" i="12"/>
  <c r="I1515" i="12"/>
  <c r="K1515" i="12"/>
  <c r="C1516" i="12"/>
  <c r="E1516" i="12"/>
  <c r="G1516" i="12"/>
  <c r="I1516" i="12"/>
  <c r="K1516" i="12"/>
  <c r="C1155" i="12"/>
  <c r="E1155" i="12"/>
  <c r="G1155" i="12"/>
  <c r="I1155" i="12"/>
  <c r="K1155" i="12"/>
  <c r="C1156" i="12"/>
  <c r="E1156" i="12"/>
  <c r="G1156" i="12"/>
  <c r="I1156" i="12"/>
  <c r="K1156" i="12"/>
  <c r="C1157" i="12"/>
  <c r="E1157" i="12"/>
  <c r="G1157" i="12"/>
  <c r="I1157" i="12"/>
  <c r="K1157" i="12"/>
  <c r="C1158" i="12"/>
  <c r="E1158" i="12"/>
  <c r="G1158" i="12"/>
  <c r="I1158" i="12"/>
  <c r="K1158" i="12"/>
  <c r="C1159" i="12"/>
  <c r="E1159" i="12"/>
  <c r="G1159" i="12"/>
  <c r="I1159" i="12"/>
  <c r="K1159" i="12"/>
  <c r="C1160" i="12"/>
  <c r="E1160" i="12"/>
  <c r="G1160" i="12"/>
  <c r="I1160" i="12"/>
  <c r="K1160" i="12"/>
  <c r="C1161" i="12"/>
  <c r="E1161" i="12"/>
  <c r="G1161" i="12"/>
  <c r="I1161" i="12"/>
  <c r="K1161" i="12"/>
  <c r="C1162" i="12"/>
  <c r="E1162" i="12"/>
  <c r="G1162" i="12"/>
  <c r="I1162" i="12"/>
  <c r="K1162" i="12"/>
  <c r="C1163" i="12"/>
  <c r="E1163" i="12"/>
  <c r="G1163" i="12"/>
  <c r="I1163" i="12"/>
  <c r="K1163" i="12"/>
  <c r="C1164" i="12"/>
  <c r="E1164" i="12"/>
  <c r="G1164" i="12"/>
  <c r="I1164" i="12"/>
  <c r="K1164" i="12"/>
  <c r="C1165" i="12"/>
  <c r="E1165" i="12"/>
  <c r="G1165" i="12"/>
  <c r="I1165" i="12"/>
  <c r="K1165" i="12"/>
  <c r="C1166" i="12"/>
  <c r="E1166" i="12"/>
  <c r="G1166" i="12"/>
  <c r="I1166" i="12"/>
  <c r="K1166" i="12"/>
  <c r="C1167" i="12"/>
  <c r="E1167" i="12"/>
  <c r="G1167" i="12"/>
  <c r="I1167" i="12"/>
  <c r="K1167" i="12"/>
  <c r="C1168" i="12"/>
  <c r="E1168" i="12"/>
  <c r="G1168" i="12"/>
  <c r="I1168" i="12"/>
  <c r="K1168" i="12"/>
  <c r="C1169" i="12"/>
  <c r="E1169" i="12"/>
  <c r="G1169" i="12"/>
  <c r="I1169" i="12"/>
  <c r="K1169" i="12"/>
  <c r="C1170" i="12"/>
  <c r="E1170" i="12"/>
  <c r="G1170" i="12"/>
  <c r="I1170" i="12"/>
  <c r="K1170" i="12"/>
  <c r="C1171" i="12"/>
  <c r="E1171" i="12"/>
  <c r="G1171" i="12"/>
  <c r="I1171" i="12"/>
  <c r="K1171" i="12"/>
  <c r="C1172" i="12"/>
  <c r="E1172" i="12"/>
  <c r="G1172" i="12"/>
  <c r="I1172" i="12"/>
  <c r="K1172" i="12"/>
  <c r="C1173" i="12"/>
  <c r="E1173" i="12"/>
  <c r="G1173" i="12"/>
  <c r="I1173" i="12"/>
  <c r="K1173" i="12"/>
  <c r="C1174" i="12"/>
  <c r="E1174" i="12"/>
  <c r="G1174" i="12"/>
  <c r="I1174" i="12"/>
  <c r="K1174" i="12"/>
  <c r="C1175" i="12"/>
  <c r="E1175" i="12"/>
  <c r="G1175" i="12"/>
  <c r="I1175" i="12"/>
  <c r="K1175" i="12"/>
  <c r="C1176" i="12"/>
  <c r="E1176" i="12"/>
  <c r="G1176" i="12"/>
  <c r="I1176" i="12"/>
  <c r="K1176" i="12"/>
  <c r="C1177" i="12"/>
  <c r="E1177" i="12"/>
  <c r="G1177" i="12"/>
  <c r="I1177" i="12"/>
  <c r="K1177" i="12"/>
  <c r="C1178" i="12"/>
  <c r="E1178" i="12"/>
  <c r="G1178" i="12"/>
  <c r="I1178" i="12"/>
  <c r="K1178" i="12"/>
  <c r="C1179" i="12"/>
  <c r="E1179" i="12"/>
  <c r="G1179" i="12"/>
  <c r="I1179" i="12"/>
  <c r="K1179" i="12"/>
  <c r="C1180" i="12"/>
  <c r="E1180" i="12"/>
  <c r="G1180" i="12"/>
  <c r="I1180" i="12"/>
  <c r="K1180" i="12"/>
  <c r="C1181" i="12"/>
  <c r="E1181" i="12"/>
  <c r="G1181" i="12"/>
  <c r="I1181" i="12"/>
  <c r="K1181" i="12"/>
  <c r="C1182" i="12"/>
  <c r="E1182" i="12"/>
  <c r="G1182" i="12"/>
  <c r="I1182" i="12"/>
  <c r="K1182" i="12"/>
  <c r="C1183" i="12"/>
  <c r="E1183" i="12"/>
  <c r="G1183" i="12"/>
  <c r="I1183" i="12"/>
  <c r="K1183" i="12"/>
  <c r="C1184" i="12"/>
  <c r="E1184" i="12"/>
  <c r="G1184" i="12"/>
  <c r="I1184" i="12"/>
  <c r="K1184" i="12"/>
  <c r="C1185" i="12"/>
  <c r="E1185" i="12"/>
  <c r="G1185" i="12"/>
  <c r="I1185" i="12"/>
  <c r="K1185" i="12"/>
  <c r="C1186" i="12"/>
  <c r="E1186" i="12"/>
  <c r="G1186" i="12"/>
  <c r="I1186" i="12"/>
  <c r="K1186" i="12"/>
  <c r="C1187" i="12"/>
  <c r="E1187" i="12"/>
  <c r="G1187" i="12"/>
  <c r="I1187" i="12"/>
  <c r="K1187" i="12"/>
  <c r="C1188" i="12"/>
  <c r="E1188" i="12"/>
  <c r="G1188" i="12"/>
  <c r="I1188" i="12"/>
  <c r="K1188" i="12"/>
  <c r="C1189" i="12"/>
  <c r="E1189" i="12"/>
  <c r="G1189" i="12"/>
  <c r="I1189" i="12"/>
  <c r="K1189" i="12"/>
  <c r="C1190" i="12"/>
  <c r="E1190" i="12"/>
  <c r="G1190" i="12"/>
  <c r="I1190" i="12"/>
  <c r="K1190" i="12"/>
  <c r="C1191" i="12"/>
  <c r="E1191" i="12"/>
  <c r="G1191" i="12"/>
  <c r="I1191" i="12"/>
  <c r="K1191" i="12"/>
  <c r="C1192" i="12"/>
  <c r="E1192" i="12"/>
  <c r="G1192" i="12"/>
  <c r="I1192" i="12"/>
  <c r="K1192" i="12"/>
  <c r="C1193" i="12"/>
  <c r="E1193" i="12"/>
  <c r="G1193" i="12"/>
  <c r="I1193" i="12"/>
  <c r="K1193" i="12"/>
  <c r="C1194" i="12"/>
  <c r="E1194" i="12"/>
  <c r="G1194" i="12"/>
  <c r="I1194" i="12"/>
  <c r="K1194" i="12"/>
  <c r="C1195" i="12"/>
  <c r="E1195" i="12"/>
  <c r="G1195" i="12"/>
  <c r="I1195" i="12"/>
  <c r="K1195" i="12"/>
  <c r="C1196" i="12"/>
  <c r="E1196" i="12"/>
  <c r="G1196" i="12"/>
  <c r="I1196" i="12"/>
  <c r="K1196" i="12"/>
  <c r="C1197" i="12"/>
  <c r="E1197" i="12"/>
  <c r="G1197" i="12"/>
  <c r="I1197" i="12"/>
  <c r="K1197" i="12"/>
  <c r="C1198" i="12"/>
  <c r="E1198" i="12"/>
  <c r="G1198" i="12"/>
  <c r="I1198" i="12"/>
  <c r="K1198" i="12"/>
  <c r="C1199" i="12"/>
  <c r="E1199" i="12"/>
  <c r="G1199" i="12"/>
  <c r="I1199" i="12"/>
  <c r="K1199" i="12"/>
  <c r="C1200" i="12"/>
  <c r="E1200" i="12"/>
  <c r="G1200" i="12"/>
  <c r="I1200" i="12"/>
  <c r="K1200" i="12"/>
  <c r="C1201" i="12"/>
  <c r="E1201" i="12"/>
  <c r="G1201" i="12"/>
  <c r="I1201" i="12"/>
  <c r="K1201" i="12"/>
  <c r="C1202" i="12"/>
  <c r="E1202" i="12"/>
  <c r="G1202" i="12"/>
  <c r="I1202" i="12"/>
  <c r="K1202" i="12"/>
  <c r="C1203" i="12"/>
  <c r="E1203" i="12"/>
  <c r="G1203" i="12"/>
  <c r="I1203" i="12"/>
  <c r="K1203" i="12"/>
  <c r="C1204" i="12"/>
  <c r="E1204" i="12"/>
  <c r="G1204" i="12"/>
  <c r="I1204" i="12"/>
  <c r="K1204" i="12"/>
  <c r="C1205" i="12"/>
  <c r="E1205" i="12"/>
  <c r="G1205" i="12"/>
  <c r="I1205" i="12"/>
  <c r="K1205" i="12"/>
  <c r="C1206" i="12"/>
  <c r="E1206" i="12"/>
  <c r="G1206" i="12"/>
  <c r="I1206" i="12"/>
  <c r="K1206" i="12"/>
  <c r="C1207" i="12"/>
  <c r="E1207" i="12"/>
  <c r="G1207" i="12"/>
  <c r="I1207" i="12"/>
  <c r="K1207" i="12"/>
  <c r="C1208" i="12"/>
  <c r="E1208" i="12"/>
  <c r="G1208" i="12"/>
  <c r="I1208" i="12"/>
  <c r="K1208" i="12"/>
  <c r="C1209" i="12"/>
  <c r="E1209" i="12"/>
  <c r="G1209" i="12"/>
  <c r="I1209" i="12"/>
  <c r="K1209" i="12"/>
  <c r="C1210" i="12"/>
  <c r="E1210" i="12"/>
  <c r="G1210" i="12"/>
  <c r="I1210" i="12"/>
  <c r="K1210" i="12"/>
  <c r="C1211" i="12"/>
  <c r="E1211" i="12"/>
  <c r="G1211" i="12"/>
  <c r="I1211" i="12"/>
  <c r="K1211" i="12"/>
  <c r="C1212" i="12"/>
  <c r="E1212" i="12"/>
  <c r="G1212" i="12"/>
  <c r="I1212" i="12"/>
  <c r="K1212" i="12"/>
  <c r="C1213" i="12"/>
  <c r="E1213" i="12"/>
  <c r="G1213" i="12"/>
  <c r="I1213" i="12"/>
  <c r="K1213" i="12"/>
  <c r="C1214" i="12"/>
  <c r="E1214" i="12"/>
  <c r="G1214" i="12"/>
  <c r="I1214" i="12"/>
  <c r="K1214" i="12"/>
  <c r="C1215" i="12"/>
  <c r="E1215" i="12"/>
  <c r="G1215" i="12"/>
  <c r="I1215" i="12"/>
  <c r="K1215" i="12"/>
  <c r="C1216" i="12"/>
  <c r="E1216" i="12"/>
  <c r="G1216" i="12"/>
  <c r="I1216" i="12"/>
  <c r="K1216" i="12"/>
  <c r="C1217" i="12"/>
  <c r="E1217" i="12"/>
  <c r="G1217" i="12"/>
  <c r="I1217" i="12"/>
  <c r="K1217" i="12"/>
  <c r="C1218" i="12"/>
  <c r="E1218" i="12"/>
  <c r="G1218" i="12"/>
  <c r="I1218" i="12"/>
  <c r="K1218" i="12"/>
  <c r="C1219" i="12"/>
  <c r="E1219" i="12"/>
  <c r="G1219" i="12"/>
  <c r="I1219" i="12"/>
  <c r="K1219" i="12"/>
  <c r="C1220" i="12"/>
  <c r="E1220" i="12"/>
  <c r="G1220" i="12"/>
  <c r="I1220" i="12"/>
  <c r="K1220" i="12"/>
  <c r="C1221" i="12"/>
  <c r="E1221" i="12"/>
  <c r="G1221" i="12"/>
  <c r="I1221" i="12"/>
  <c r="K1221" i="12"/>
  <c r="C1222" i="12"/>
  <c r="E1222" i="12"/>
  <c r="G1222" i="12"/>
  <c r="I1222" i="12"/>
  <c r="K1222" i="12"/>
  <c r="C1223" i="12"/>
  <c r="E1223" i="12"/>
  <c r="G1223" i="12"/>
  <c r="I1223" i="12"/>
  <c r="K1223" i="12"/>
  <c r="C1224" i="12"/>
  <c r="E1224" i="12"/>
  <c r="G1224" i="12"/>
  <c r="I1224" i="12"/>
  <c r="K1224" i="12"/>
  <c r="C1225" i="12"/>
  <c r="E1225" i="12"/>
  <c r="G1225" i="12"/>
  <c r="I1225" i="12"/>
  <c r="K1225" i="12"/>
  <c r="C1226" i="12"/>
  <c r="E1226" i="12"/>
  <c r="G1226" i="12"/>
  <c r="I1226" i="12"/>
  <c r="K1226" i="12"/>
  <c r="C1227" i="12"/>
  <c r="E1227" i="12"/>
  <c r="G1227" i="12"/>
  <c r="I1227" i="12"/>
  <c r="K1227" i="12"/>
  <c r="C1228" i="12"/>
  <c r="E1228" i="12"/>
  <c r="G1228" i="12"/>
  <c r="I1228" i="12"/>
  <c r="K1228" i="12"/>
  <c r="C1229" i="12"/>
  <c r="E1229" i="12"/>
  <c r="G1229" i="12"/>
  <c r="I1229" i="12"/>
  <c r="K1229" i="12"/>
  <c r="C1230" i="12"/>
  <c r="E1230" i="12"/>
  <c r="G1230" i="12"/>
  <c r="I1230" i="12"/>
  <c r="K1230" i="12"/>
  <c r="C1231" i="12"/>
  <c r="E1231" i="12"/>
  <c r="G1231" i="12"/>
  <c r="I1231" i="12"/>
  <c r="K1231" i="12"/>
  <c r="C1232" i="12"/>
  <c r="E1232" i="12"/>
  <c r="G1232" i="12"/>
  <c r="I1232" i="12"/>
  <c r="K1232" i="12"/>
  <c r="C1233" i="12"/>
  <c r="E1233" i="12"/>
  <c r="G1233" i="12"/>
  <c r="I1233" i="12"/>
  <c r="K1233" i="12"/>
  <c r="C1234" i="12"/>
  <c r="E1234" i="12"/>
  <c r="G1234" i="12"/>
  <c r="I1234" i="12"/>
  <c r="K1234" i="12"/>
  <c r="C1235" i="12"/>
  <c r="E1235" i="12"/>
  <c r="G1235" i="12"/>
  <c r="I1235" i="12"/>
  <c r="K1235" i="12"/>
  <c r="C1236" i="12"/>
  <c r="E1236" i="12"/>
  <c r="G1236" i="12"/>
  <c r="I1236" i="12"/>
  <c r="K1236" i="12"/>
  <c r="C1237" i="12"/>
  <c r="E1237" i="12"/>
  <c r="G1237" i="12"/>
  <c r="I1237" i="12"/>
  <c r="K1237" i="12"/>
  <c r="C1238" i="12"/>
  <c r="E1238" i="12"/>
  <c r="G1238" i="12"/>
  <c r="I1238" i="12"/>
  <c r="K1238" i="12"/>
  <c r="C1239" i="12"/>
  <c r="E1239" i="12"/>
  <c r="G1239" i="12"/>
  <c r="I1239" i="12"/>
  <c r="K1239" i="12"/>
  <c r="C1240" i="12"/>
  <c r="E1240" i="12"/>
  <c r="G1240" i="12"/>
  <c r="I1240" i="12"/>
  <c r="K1240" i="12"/>
  <c r="C1241" i="12"/>
  <c r="E1241" i="12"/>
  <c r="G1241" i="12"/>
  <c r="I1241" i="12"/>
  <c r="K1241" i="12"/>
  <c r="C1242" i="12"/>
  <c r="E1242" i="12"/>
  <c r="G1242" i="12"/>
  <c r="I1242" i="12"/>
  <c r="K1242" i="12"/>
  <c r="C1243" i="12"/>
  <c r="E1243" i="12"/>
  <c r="G1243" i="12"/>
  <c r="I1243" i="12"/>
  <c r="K1243" i="12"/>
  <c r="C1244" i="12"/>
  <c r="E1244" i="12"/>
  <c r="G1244" i="12"/>
  <c r="I1244" i="12"/>
  <c r="K1244" i="12"/>
  <c r="C1245" i="12"/>
  <c r="E1245" i="12"/>
  <c r="G1245" i="12"/>
  <c r="I1245" i="12"/>
  <c r="K1245" i="12"/>
  <c r="C1246" i="12"/>
  <c r="E1246" i="12"/>
  <c r="G1246" i="12"/>
  <c r="I1246" i="12"/>
  <c r="K1246" i="12"/>
  <c r="C1247" i="12"/>
  <c r="E1247" i="12"/>
  <c r="G1247" i="12"/>
  <c r="I1247" i="12"/>
  <c r="K1247" i="12"/>
  <c r="C1248" i="12"/>
  <c r="E1248" i="12"/>
  <c r="G1248" i="12"/>
  <c r="I1248" i="12"/>
  <c r="K1248" i="12"/>
  <c r="C1249" i="12"/>
  <c r="E1249" i="12"/>
  <c r="G1249" i="12"/>
  <c r="I1249" i="12"/>
  <c r="K1249" i="12"/>
  <c r="C1250" i="12"/>
  <c r="E1250" i="12"/>
  <c r="G1250" i="12"/>
  <c r="I1250" i="12"/>
  <c r="K1250" i="12"/>
  <c r="C1251" i="12"/>
  <c r="E1251" i="12"/>
  <c r="G1251" i="12"/>
  <c r="I1251" i="12"/>
  <c r="K1251" i="12"/>
  <c r="C1252" i="12"/>
  <c r="E1252" i="12"/>
  <c r="G1252" i="12"/>
  <c r="I1252" i="12"/>
  <c r="K1252" i="12"/>
  <c r="C1253" i="12"/>
  <c r="E1253" i="12"/>
  <c r="G1253" i="12"/>
  <c r="I1253" i="12"/>
  <c r="K1253" i="12"/>
  <c r="C1254" i="12"/>
  <c r="E1254" i="12"/>
  <c r="G1254" i="12"/>
  <c r="I1254" i="12"/>
  <c r="K1254" i="12"/>
  <c r="C1255" i="12"/>
  <c r="E1255" i="12"/>
  <c r="G1255" i="12"/>
  <c r="I1255" i="12"/>
  <c r="K1255" i="12"/>
  <c r="C1256" i="12"/>
  <c r="E1256" i="12"/>
  <c r="G1256" i="12"/>
  <c r="I1256" i="12"/>
  <c r="K1256" i="12"/>
  <c r="C1257" i="12"/>
  <c r="E1257" i="12"/>
  <c r="G1257" i="12"/>
  <c r="I1257" i="12"/>
  <c r="K1257" i="12"/>
  <c r="C1258" i="12"/>
  <c r="E1258" i="12"/>
  <c r="G1258" i="12"/>
  <c r="I1258" i="12"/>
  <c r="K1258" i="12"/>
  <c r="C1259" i="12"/>
  <c r="E1259" i="12"/>
  <c r="G1259" i="12"/>
  <c r="I1259" i="12"/>
  <c r="K1259" i="12"/>
  <c r="C1260" i="12"/>
  <c r="E1260" i="12"/>
  <c r="G1260" i="12"/>
  <c r="I1260" i="12"/>
  <c r="K1260" i="12"/>
  <c r="C1261" i="12"/>
  <c r="E1261" i="12"/>
  <c r="G1261" i="12"/>
  <c r="I1261" i="12"/>
  <c r="K1261" i="12"/>
  <c r="C1262" i="12"/>
  <c r="E1262" i="12"/>
  <c r="G1262" i="12"/>
  <c r="I1262" i="12"/>
  <c r="K1262" i="12"/>
  <c r="C1263" i="12"/>
  <c r="E1263" i="12"/>
  <c r="G1263" i="12"/>
  <c r="I1263" i="12"/>
  <c r="K1263" i="12"/>
  <c r="C1264" i="12"/>
  <c r="E1264" i="12"/>
  <c r="G1264" i="12"/>
  <c r="I1264" i="12"/>
  <c r="K1264" i="12"/>
  <c r="C1265" i="12"/>
  <c r="E1265" i="12"/>
  <c r="G1265" i="12"/>
  <c r="I1265" i="12"/>
  <c r="K1265" i="12"/>
  <c r="C1266" i="12"/>
  <c r="E1266" i="12"/>
  <c r="G1266" i="12"/>
  <c r="I1266" i="12"/>
  <c r="K1266" i="12"/>
  <c r="C1267" i="12"/>
  <c r="E1267" i="12"/>
  <c r="G1267" i="12"/>
  <c r="I1267" i="12"/>
  <c r="K1267" i="12"/>
  <c r="C1268" i="12"/>
  <c r="E1268" i="12"/>
  <c r="G1268" i="12"/>
  <c r="I1268" i="12"/>
  <c r="K1268" i="12"/>
  <c r="C1269" i="12"/>
  <c r="E1269" i="12"/>
  <c r="G1269" i="12"/>
  <c r="I1269" i="12"/>
  <c r="K1269" i="12"/>
  <c r="C1270" i="12"/>
  <c r="E1270" i="12"/>
  <c r="G1270" i="12"/>
  <c r="I1270" i="12"/>
  <c r="K1270" i="12"/>
  <c r="C1271" i="12"/>
  <c r="E1271" i="12"/>
  <c r="G1271" i="12"/>
  <c r="I1271" i="12"/>
  <c r="K1271" i="12"/>
  <c r="C1272" i="12"/>
  <c r="E1272" i="12"/>
  <c r="G1272" i="12"/>
  <c r="I1272" i="12"/>
  <c r="K1272" i="12"/>
  <c r="C1273" i="12"/>
  <c r="E1273" i="12"/>
  <c r="G1273" i="12"/>
  <c r="I1273" i="12"/>
  <c r="K1273" i="12"/>
  <c r="C1274" i="12"/>
  <c r="E1274" i="12"/>
  <c r="G1274" i="12"/>
  <c r="I1274" i="12"/>
  <c r="K1274" i="12"/>
  <c r="C1275" i="12"/>
  <c r="E1275" i="12"/>
  <c r="G1275" i="12"/>
  <c r="I1275" i="12"/>
  <c r="K1275" i="12"/>
  <c r="C1276" i="12"/>
  <c r="E1276" i="12"/>
  <c r="G1276" i="12"/>
  <c r="I1276" i="12"/>
  <c r="K1276" i="12"/>
  <c r="C1277" i="12"/>
  <c r="E1277" i="12"/>
  <c r="G1277" i="12"/>
  <c r="I1277" i="12"/>
  <c r="K1277" i="12"/>
  <c r="C1278" i="12"/>
  <c r="E1278" i="12"/>
  <c r="G1278" i="12"/>
  <c r="I1278" i="12"/>
  <c r="K1278" i="12"/>
  <c r="C1279" i="12"/>
  <c r="E1279" i="12"/>
  <c r="G1279" i="12"/>
  <c r="I1279" i="12"/>
  <c r="K1279" i="12"/>
  <c r="C1280" i="12"/>
  <c r="E1280" i="12"/>
  <c r="G1280" i="12"/>
  <c r="I1280" i="12"/>
  <c r="K1280" i="12"/>
  <c r="C1281" i="12"/>
  <c r="E1281" i="12"/>
  <c r="G1281" i="12"/>
  <c r="I1281" i="12"/>
  <c r="K1281" i="12"/>
  <c r="C1282" i="12"/>
  <c r="E1282" i="12"/>
  <c r="G1282" i="12"/>
  <c r="I1282" i="12"/>
  <c r="K1282" i="12"/>
  <c r="C1283" i="12"/>
  <c r="E1283" i="12"/>
  <c r="G1283" i="12"/>
  <c r="I1283" i="12"/>
  <c r="K1283" i="12"/>
  <c r="C1284" i="12"/>
  <c r="E1284" i="12"/>
  <c r="G1284" i="12"/>
  <c r="I1284" i="12"/>
  <c r="K1284" i="12"/>
  <c r="C1285" i="12"/>
  <c r="E1285" i="12"/>
  <c r="G1285" i="12"/>
  <c r="I1285" i="12"/>
  <c r="K1285" i="12"/>
  <c r="C1286" i="12"/>
  <c r="E1286" i="12"/>
  <c r="G1286" i="12"/>
  <c r="I1286" i="12"/>
  <c r="K1286" i="12"/>
  <c r="C1287" i="12"/>
  <c r="E1287" i="12"/>
  <c r="G1287" i="12"/>
  <c r="I1287" i="12"/>
  <c r="K1287" i="12"/>
  <c r="C1288" i="12"/>
  <c r="E1288" i="12"/>
  <c r="G1288" i="12"/>
  <c r="I1288" i="12"/>
  <c r="K1288" i="12"/>
  <c r="C1289" i="12"/>
  <c r="E1289" i="12"/>
  <c r="G1289" i="12"/>
  <c r="I1289" i="12"/>
  <c r="K1289" i="12"/>
  <c r="C1290" i="12"/>
  <c r="E1290" i="12"/>
  <c r="G1290" i="12"/>
  <c r="I1290" i="12"/>
  <c r="K1290" i="12"/>
  <c r="C1291" i="12"/>
  <c r="E1291" i="12"/>
  <c r="G1291" i="12"/>
  <c r="I1291" i="12"/>
  <c r="K1291" i="12"/>
  <c r="C1292" i="12"/>
  <c r="E1292" i="12"/>
  <c r="G1292" i="12"/>
  <c r="I1292" i="12"/>
  <c r="K1292" i="12"/>
  <c r="C1293" i="12"/>
  <c r="E1293" i="12"/>
  <c r="G1293" i="12"/>
  <c r="I1293" i="12"/>
  <c r="K1293" i="12"/>
  <c r="C1294" i="12"/>
  <c r="E1294" i="12"/>
  <c r="G1294" i="12"/>
  <c r="I1294" i="12"/>
  <c r="K1294" i="12"/>
  <c r="C1295" i="12"/>
  <c r="E1295" i="12"/>
  <c r="G1295" i="12"/>
  <c r="I1295" i="12"/>
  <c r="K1295" i="12"/>
  <c r="C1296" i="12"/>
  <c r="E1296" i="12"/>
  <c r="G1296" i="12"/>
  <c r="I1296" i="12"/>
  <c r="K1296" i="12"/>
  <c r="C1297" i="12"/>
  <c r="E1297" i="12"/>
  <c r="G1297" i="12"/>
  <c r="I1297" i="12"/>
  <c r="K1297" i="12"/>
  <c r="C1298" i="12"/>
  <c r="E1298" i="12"/>
  <c r="G1298" i="12"/>
  <c r="I1298" i="12"/>
  <c r="K1298" i="12"/>
  <c r="C1299" i="12"/>
  <c r="E1299" i="12"/>
  <c r="G1299" i="12"/>
  <c r="I1299" i="12"/>
  <c r="K1299" i="12"/>
  <c r="C1300" i="12"/>
  <c r="E1300" i="12"/>
  <c r="G1300" i="12"/>
  <c r="I1300" i="12"/>
  <c r="K1300" i="12"/>
  <c r="C1301" i="12"/>
  <c r="E1301" i="12"/>
  <c r="G1301" i="12"/>
  <c r="I1301" i="12"/>
  <c r="K1301" i="12"/>
  <c r="C1302" i="12"/>
  <c r="E1302" i="12"/>
  <c r="G1302" i="12"/>
  <c r="I1302" i="12"/>
  <c r="K1302" i="12"/>
  <c r="C1303" i="12"/>
  <c r="E1303" i="12"/>
  <c r="G1303" i="12"/>
  <c r="I1303" i="12"/>
  <c r="K1303" i="12"/>
  <c r="C1304" i="12"/>
  <c r="E1304" i="12"/>
  <c r="G1304" i="12"/>
  <c r="I1304" i="12"/>
  <c r="K1304" i="12"/>
  <c r="C1305" i="12"/>
  <c r="E1305" i="12"/>
  <c r="G1305" i="12"/>
  <c r="I1305" i="12"/>
  <c r="K1305" i="12"/>
  <c r="C1306" i="12"/>
  <c r="E1306" i="12"/>
  <c r="G1306" i="12"/>
  <c r="I1306" i="12"/>
  <c r="K1306" i="12"/>
  <c r="C1307" i="12"/>
  <c r="E1307" i="12"/>
  <c r="G1307" i="12"/>
  <c r="I1307" i="12"/>
  <c r="K1307" i="12"/>
  <c r="C1308" i="12"/>
  <c r="E1308" i="12"/>
  <c r="G1308" i="12"/>
  <c r="I1308" i="12"/>
  <c r="K1308" i="12"/>
  <c r="C1309" i="12"/>
  <c r="E1309" i="12"/>
  <c r="G1309" i="12"/>
  <c r="I1309" i="12"/>
  <c r="K1309" i="12"/>
  <c r="C1310" i="12"/>
  <c r="E1310" i="12"/>
  <c r="G1310" i="12"/>
  <c r="I1310" i="12"/>
  <c r="K1310" i="12"/>
  <c r="C1311" i="12"/>
  <c r="E1311" i="12"/>
  <c r="G1311" i="12"/>
  <c r="I1311" i="12"/>
  <c r="K1311" i="12"/>
  <c r="C1312" i="12"/>
  <c r="E1312" i="12"/>
  <c r="G1312" i="12"/>
  <c r="I1312" i="12"/>
  <c r="K1312" i="12"/>
  <c r="C1313" i="12"/>
  <c r="E1313" i="12"/>
  <c r="G1313" i="12"/>
  <c r="I1313" i="12"/>
  <c r="K1313" i="12"/>
  <c r="C1314" i="12"/>
  <c r="E1314" i="12"/>
  <c r="G1314" i="12"/>
  <c r="I1314" i="12"/>
  <c r="K1314" i="12"/>
  <c r="C1315" i="12"/>
  <c r="E1315" i="12"/>
  <c r="G1315" i="12"/>
  <c r="I1315" i="12"/>
  <c r="K1315" i="12"/>
  <c r="C1316" i="12"/>
  <c r="E1316" i="12"/>
  <c r="G1316" i="12"/>
  <c r="I1316" i="12"/>
  <c r="K1316" i="12"/>
  <c r="C1317" i="12"/>
  <c r="E1317" i="12"/>
  <c r="G1317" i="12"/>
  <c r="I1317" i="12"/>
  <c r="K1317" i="12"/>
  <c r="C1318" i="12"/>
  <c r="E1318" i="12"/>
  <c r="G1318" i="12"/>
  <c r="I1318" i="12"/>
  <c r="K1318" i="12"/>
  <c r="C1319" i="12"/>
  <c r="E1319" i="12"/>
  <c r="G1319" i="12"/>
  <c r="I1319" i="12"/>
  <c r="K1319" i="12"/>
  <c r="C1320" i="12"/>
  <c r="E1320" i="12"/>
  <c r="G1320" i="12"/>
  <c r="I1320" i="12"/>
  <c r="K1320" i="12"/>
  <c r="C1321" i="12"/>
  <c r="E1321" i="12"/>
  <c r="G1321" i="12"/>
  <c r="I1321" i="12"/>
  <c r="K1321" i="12"/>
  <c r="C1322" i="12"/>
  <c r="E1322" i="12"/>
  <c r="G1322" i="12"/>
  <c r="I1322" i="12"/>
  <c r="K1322" i="12"/>
  <c r="C1323" i="12"/>
  <c r="E1323" i="12"/>
  <c r="G1323" i="12"/>
  <c r="I1323" i="12"/>
  <c r="K1323" i="12"/>
  <c r="C1324" i="12"/>
  <c r="E1324" i="12"/>
  <c r="G1324" i="12"/>
  <c r="I1324" i="12"/>
  <c r="K1324" i="12"/>
  <c r="C1325" i="12"/>
  <c r="E1325" i="12"/>
  <c r="G1325" i="12"/>
  <c r="I1325" i="12"/>
  <c r="K1325" i="12"/>
  <c r="C1326" i="12"/>
  <c r="E1326" i="12"/>
  <c r="G1326" i="12"/>
  <c r="I1326" i="12"/>
  <c r="K1326" i="12"/>
  <c r="C1327" i="12"/>
  <c r="E1327" i="12"/>
  <c r="G1327" i="12"/>
  <c r="I1327" i="12"/>
  <c r="K1327" i="12"/>
  <c r="C1328" i="12"/>
  <c r="E1328" i="12"/>
  <c r="G1328" i="12"/>
  <c r="I1328" i="12"/>
  <c r="K1328" i="12"/>
  <c r="C1329" i="12"/>
  <c r="E1329" i="12"/>
  <c r="G1329" i="12"/>
  <c r="I1329" i="12"/>
  <c r="K1329" i="12"/>
  <c r="C1330" i="12"/>
  <c r="E1330" i="12"/>
  <c r="G1330" i="12"/>
  <c r="I1330" i="12"/>
  <c r="K1330" i="12"/>
  <c r="C1331" i="12"/>
  <c r="E1331" i="12"/>
  <c r="G1331" i="12"/>
  <c r="I1331" i="12"/>
  <c r="K1331" i="12"/>
  <c r="C1332" i="12"/>
  <c r="E1332" i="12"/>
  <c r="G1332" i="12"/>
  <c r="I1332" i="12"/>
  <c r="K1332" i="12"/>
  <c r="C1333" i="12"/>
  <c r="E1333" i="12"/>
  <c r="G1333" i="12"/>
  <c r="I1333" i="12"/>
  <c r="K1333" i="12"/>
  <c r="C972" i="12"/>
  <c r="E972" i="12"/>
  <c r="G972" i="12"/>
  <c r="I972" i="12"/>
  <c r="K972" i="12"/>
  <c r="C973" i="12"/>
  <c r="E973" i="12"/>
  <c r="G973" i="12"/>
  <c r="I973" i="12"/>
  <c r="K973" i="12"/>
  <c r="C974" i="12"/>
  <c r="E974" i="12"/>
  <c r="G974" i="12"/>
  <c r="I974" i="12"/>
  <c r="K974" i="12"/>
  <c r="C975" i="12"/>
  <c r="E975" i="12"/>
  <c r="G975" i="12"/>
  <c r="I975" i="12"/>
  <c r="K975" i="12"/>
  <c r="C976" i="12"/>
  <c r="E976" i="12"/>
  <c r="G976" i="12"/>
  <c r="I976" i="12"/>
  <c r="K976" i="12"/>
  <c r="C977" i="12"/>
  <c r="E977" i="12"/>
  <c r="G977" i="12"/>
  <c r="I977" i="12"/>
  <c r="K977" i="12"/>
  <c r="C978" i="12"/>
  <c r="E978" i="12"/>
  <c r="G978" i="12"/>
  <c r="I978" i="12"/>
  <c r="K978" i="12"/>
  <c r="C979" i="12"/>
  <c r="E979" i="12"/>
  <c r="G979" i="12"/>
  <c r="I979" i="12"/>
  <c r="K979" i="12"/>
  <c r="C980" i="12"/>
  <c r="E980" i="12"/>
  <c r="G980" i="12"/>
  <c r="I980" i="12"/>
  <c r="K980" i="12"/>
  <c r="C981" i="12"/>
  <c r="E981" i="12"/>
  <c r="G981" i="12"/>
  <c r="I981" i="12"/>
  <c r="K981" i="12"/>
  <c r="C982" i="12"/>
  <c r="E982" i="12"/>
  <c r="G982" i="12"/>
  <c r="I982" i="12"/>
  <c r="K982" i="12"/>
  <c r="C983" i="12"/>
  <c r="E983" i="12"/>
  <c r="G983" i="12"/>
  <c r="I983" i="12"/>
  <c r="K983" i="12"/>
  <c r="C984" i="12"/>
  <c r="E984" i="12"/>
  <c r="G984" i="12"/>
  <c r="I984" i="12"/>
  <c r="K984" i="12"/>
  <c r="C985" i="12"/>
  <c r="E985" i="12"/>
  <c r="G985" i="12"/>
  <c r="I985" i="12"/>
  <c r="K985" i="12"/>
  <c r="C986" i="12"/>
  <c r="E986" i="12"/>
  <c r="G986" i="12"/>
  <c r="I986" i="12"/>
  <c r="K986" i="12"/>
  <c r="C987" i="12"/>
  <c r="E987" i="12"/>
  <c r="G987" i="12"/>
  <c r="I987" i="12"/>
  <c r="K987" i="12"/>
  <c r="C988" i="12"/>
  <c r="E988" i="12"/>
  <c r="G988" i="12"/>
  <c r="I988" i="12"/>
  <c r="K988" i="12"/>
  <c r="C989" i="12"/>
  <c r="E989" i="12"/>
  <c r="G989" i="12"/>
  <c r="I989" i="12"/>
  <c r="K989" i="12"/>
  <c r="C990" i="12"/>
  <c r="E990" i="12"/>
  <c r="G990" i="12"/>
  <c r="I990" i="12"/>
  <c r="K990" i="12"/>
  <c r="C991" i="12"/>
  <c r="E991" i="12"/>
  <c r="G991" i="12"/>
  <c r="I991" i="12"/>
  <c r="K991" i="12"/>
  <c r="C992" i="12"/>
  <c r="E992" i="12"/>
  <c r="G992" i="12"/>
  <c r="I992" i="12"/>
  <c r="K992" i="12"/>
  <c r="C993" i="12"/>
  <c r="E993" i="12"/>
  <c r="G993" i="12"/>
  <c r="I993" i="12"/>
  <c r="K993" i="12"/>
  <c r="C994" i="12"/>
  <c r="E994" i="12"/>
  <c r="G994" i="12"/>
  <c r="I994" i="12"/>
  <c r="K994" i="12"/>
  <c r="C995" i="12"/>
  <c r="E995" i="12"/>
  <c r="G995" i="12"/>
  <c r="I995" i="12"/>
  <c r="K995" i="12"/>
  <c r="C996" i="12"/>
  <c r="E996" i="12"/>
  <c r="G996" i="12"/>
  <c r="I996" i="12"/>
  <c r="K996" i="12"/>
  <c r="C997" i="12"/>
  <c r="E997" i="12"/>
  <c r="G997" i="12"/>
  <c r="I997" i="12"/>
  <c r="K997" i="12"/>
  <c r="C998" i="12"/>
  <c r="E998" i="12"/>
  <c r="G998" i="12"/>
  <c r="I998" i="12"/>
  <c r="K998" i="12"/>
  <c r="C999" i="12"/>
  <c r="E999" i="12"/>
  <c r="G999" i="12"/>
  <c r="I999" i="12"/>
  <c r="K999" i="12"/>
  <c r="C1000" i="12"/>
  <c r="E1000" i="12"/>
  <c r="G1000" i="12"/>
  <c r="I1000" i="12"/>
  <c r="K1000" i="12"/>
  <c r="C1001" i="12"/>
  <c r="E1001" i="12"/>
  <c r="G1001" i="12"/>
  <c r="I1001" i="12"/>
  <c r="K1001" i="12"/>
  <c r="C1002" i="12"/>
  <c r="E1002" i="12"/>
  <c r="G1002" i="12"/>
  <c r="I1002" i="12"/>
  <c r="K1002" i="12"/>
  <c r="C1003" i="12"/>
  <c r="E1003" i="12"/>
  <c r="G1003" i="12"/>
  <c r="I1003" i="12"/>
  <c r="K1003" i="12"/>
  <c r="C1004" i="12"/>
  <c r="E1004" i="12"/>
  <c r="G1004" i="12"/>
  <c r="I1004" i="12"/>
  <c r="K1004" i="12"/>
  <c r="C1005" i="12"/>
  <c r="E1005" i="12"/>
  <c r="G1005" i="12"/>
  <c r="I1005" i="12"/>
  <c r="K1005" i="12"/>
  <c r="C1006" i="12"/>
  <c r="E1006" i="12"/>
  <c r="G1006" i="12"/>
  <c r="I1006" i="12"/>
  <c r="K1006" i="12"/>
  <c r="C1007" i="12"/>
  <c r="E1007" i="12"/>
  <c r="G1007" i="12"/>
  <c r="I1007" i="12"/>
  <c r="K1007" i="12"/>
  <c r="C1008" i="12"/>
  <c r="E1008" i="12"/>
  <c r="G1008" i="12"/>
  <c r="I1008" i="12"/>
  <c r="K1008" i="12"/>
  <c r="C1009" i="12"/>
  <c r="E1009" i="12"/>
  <c r="G1009" i="12"/>
  <c r="I1009" i="12"/>
  <c r="K1009" i="12"/>
  <c r="C1010" i="12"/>
  <c r="E1010" i="12"/>
  <c r="G1010" i="12"/>
  <c r="I1010" i="12"/>
  <c r="K1010" i="12"/>
  <c r="C1011" i="12"/>
  <c r="E1011" i="12"/>
  <c r="G1011" i="12"/>
  <c r="I1011" i="12"/>
  <c r="K1011" i="12"/>
  <c r="C1012" i="12"/>
  <c r="E1012" i="12"/>
  <c r="G1012" i="12"/>
  <c r="I1012" i="12"/>
  <c r="K1012" i="12"/>
  <c r="C1013" i="12"/>
  <c r="E1013" i="12"/>
  <c r="G1013" i="12"/>
  <c r="I1013" i="12"/>
  <c r="K1013" i="12"/>
  <c r="C1014" i="12"/>
  <c r="E1014" i="12"/>
  <c r="G1014" i="12"/>
  <c r="I1014" i="12"/>
  <c r="K1014" i="12"/>
  <c r="C1015" i="12"/>
  <c r="E1015" i="12"/>
  <c r="G1015" i="12"/>
  <c r="I1015" i="12"/>
  <c r="K1015" i="12"/>
  <c r="C1016" i="12"/>
  <c r="E1016" i="12"/>
  <c r="G1016" i="12"/>
  <c r="I1016" i="12"/>
  <c r="K1016" i="12"/>
  <c r="C1017" i="12"/>
  <c r="E1017" i="12"/>
  <c r="G1017" i="12"/>
  <c r="I1017" i="12"/>
  <c r="K1017" i="12"/>
  <c r="C1018" i="12"/>
  <c r="E1018" i="12"/>
  <c r="G1018" i="12"/>
  <c r="I1018" i="12"/>
  <c r="K1018" i="12"/>
  <c r="C1019" i="12"/>
  <c r="E1019" i="12"/>
  <c r="G1019" i="12"/>
  <c r="I1019" i="12"/>
  <c r="K1019" i="12"/>
  <c r="C1020" i="12"/>
  <c r="E1020" i="12"/>
  <c r="G1020" i="12"/>
  <c r="I1020" i="12"/>
  <c r="K1020" i="12"/>
  <c r="C1021" i="12"/>
  <c r="E1021" i="12"/>
  <c r="G1021" i="12"/>
  <c r="I1021" i="12"/>
  <c r="K1021" i="12"/>
  <c r="C1022" i="12"/>
  <c r="E1022" i="12"/>
  <c r="G1022" i="12"/>
  <c r="I1022" i="12"/>
  <c r="K1022" i="12"/>
  <c r="C1023" i="12"/>
  <c r="E1023" i="12"/>
  <c r="G1023" i="12"/>
  <c r="I1023" i="12"/>
  <c r="K1023" i="12"/>
  <c r="C1024" i="12"/>
  <c r="E1024" i="12"/>
  <c r="G1024" i="12"/>
  <c r="I1024" i="12"/>
  <c r="K1024" i="12"/>
  <c r="C1025" i="12"/>
  <c r="E1025" i="12"/>
  <c r="G1025" i="12"/>
  <c r="I1025" i="12"/>
  <c r="K1025" i="12"/>
  <c r="C1026" i="12"/>
  <c r="E1026" i="12"/>
  <c r="G1026" i="12"/>
  <c r="I1026" i="12"/>
  <c r="K1026" i="12"/>
  <c r="C1027" i="12"/>
  <c r="E1027" i="12"/>
  <c r="G1027" i="12"/>
  <c r="I1027" i="12"/>
  <c r="K1027" i="12"/>
  <c r="C1028" i="12"/>
  <c r="E1028" i="12"/>
  <c r="G1028" i="12"/>
  <c r="I1028" i="12"/>
  <c r="K1028" i="12"/>
  <c r="C1029" i="12"/>
  <c r="E1029" i="12"/>
  <c r="G1029" i="12"/>
  <c r="I1029" i="12"/>
  <c r="K1029" i="12"/>
  <c r="C1030" i="12"/>
  <c r="E1030" i="12"/>
  <c r="G1030" i="12"/>
  <c r="I1030" i="12"/>
  <c r="K1030" i="12"/>
  <c r="C1031" i="12"/>
  <c r="E1031" i="12"/>
  <c r="G1031" i="12"/>
  <c r="I1031" i="12"/>
  <c r="K1031" i="12"/>
  <c r="C1032" i="12"/>
  <c r="E1032" i="12"/>
  <c r="G1032" i="12"/>
  <c r="I1032" i="12"/>
  <c r="K1032" i="12"/>
  <c r="C1033" i="12"/>
  <c r="E1033" i="12"/>
  <c r="G1033" i="12"/>
  <c r="I1033" i="12"/>
  <c r="K1033" i="12"/>
  <c r="C1034" i="12"/>
  <c r="E1034" i="12"/>
  <c r="G1034" i="12"/>
  <c r="I1034" i="12"/>
  <c r="K1034" i="12"/>
  <c r="C1035" i="12"/>
  <c r="E1035" i="12"/>
  <c r="G1035" i="12"/>
  <c r="I1035" i="12"/>
  <c r="K1035" i="12"/>
  <c r="C1036" i="12"/>
  <c r="E1036" i="12"/>
  <c r="G1036" i="12"/>
  <c r="I1036" i="12"/>
  <c r="K1036" i="12"/>
  <c r="C1037" i="12"/>
  <c r="E1037" i="12"/>
  <c r="G1037" i="12"/>
  <c r="I1037" i="12"/>
  <c r="K1037" i="12"/>
  <c r="C1038" i="12"/>
  <c r="E1038" i="12"/>
  <c r="G1038" i="12"/>
  <c r="I1038" i="12"/>
  <c r="K1038" i="12"/>
  <c r="C1039" i="12"/>
  <c r="E1039" i="12"/>
  <c r="G1039" i="12"/>
  <c r="I1039" i="12"/>
  <c r="K1039" i="12"/>
  <c r="C1040" i="12"/>
  <c r="E1040" i="12"/>
  <c r="G1040" i="12"/>
  <c r="I1040" i="12"/>
  <c r="K1040" i="12"/>
  <c r="C1041" i="12"/>
  <c r="E1041" i="12"/>
  <c r="G1041" i="12"/>
  <c r="I1041" i="12"/>
  <c r="K1041" i="12"/>
  <c r="C1042" i="12"/>
  <c r="E1042" i="12"/>
  <c r="G1042" i="12"/>
  <c r="I1042" i="12"/>
  <c r="K1042" i="12"/>
  <c r="C1043" i="12"/>
  <c r="E1043" i="12"/>
  <c r="G1043" i="12"/>
  <c r="I1043" i="12"/>
  <c r="K1043" i="12"/>
  <c r="C1044" i="12"/>
  <c r="E1044" i="12"/>
  <c r="G1044" i="12"/>
  <c r="I1044" i="12"/>
  <c r="K1044" i="12"/>
  <c r="C1045" i="12"/>
  <c r="E1045" i="12"/>
  <c r="G1045" i="12"/>
  <c r="I1045" i="12"/>
  <c r="K1045" i="12"/>
  <c r="C1046" i="12"/>
  <c r="E1046" i="12"/>
  <c r="G1046" i="12"/>
  <c r="I1046" i="12"/>
  <c r="K1046" i="12"/>
  <c r="C1047" i="12"/>
  <c r="E1047" i="12"/>
  <c r="G1047" i="12"/>
  <c r="I1047" i="12"/>
  <c r="K1047" i="12"/>
  <c r="C1048" i="12"/>
  <c r="E1048" i="12"/>
  <c r="G1048" i="12"/>
  <c r="I1048" i="12"/>
  <c r="K1048" i="12"/>
  <c r="C1049" i="12"/>
  <c r="E1049" i="12"/>
  <c r="G1049" i="12"/>
  <c r="I1049" i="12"/>
  <c r="K1049" i="12"/>
  <c r="C1050" i="12"/>
  <c r="E1050" i="12"/>
  <c r="G1050" i="12"/>
  <c r="I1050" i="12"/>
  <c r="K1050" i="12"/>
  <c r="C1051" i="12"/>
  <c r="E1051" i="12"/>
  <c r="G1051" i="12"/>
  <c r="I1051" i="12"/>
  <c r="K1051" i="12"/>
  <c r="C1052" i="12"/>
  <c r="E1052" i="12"/>
  <c r="G1052" i="12"/>
  <c r="I1052" i="12"/>
  <c r="K1052" i="12"/>
  <c r="C1053" i="12"/>
  <c r="E1053" i="12"/>
  <c r="G1053" i="12"/>
  <c r="I1053" i="12"/>
  <c r="K1053" i="12"/>
  <c r="C1054" i="12"/>
  <c r="E1054" i="12"/>
  <c r="G1054" i="12"/>
  <c r="I1054" i="12"/>
  <c r="K1054" i="12"/>
  <c r="C1055" i="12"/>
  <c r="E1055" i="12"/>
  <c r="G1055" i="12"/>
  <c r="I1055" i="12"/>
  <c r="K1055" i="12"/>
  <c r="C1056" i="12"/>
  <c r="E1056" i="12"/>
  <c r="G1056" i="12"/>
  <c r="I1056" i="12"/>
  <c r="K1056" i="12"/>
  <c r="C1057" i="12"/>
  <c r="E1057" i="12"/>
  <c r="G1057" i="12"/>
  <c r="I1057" i="12"/>
  <c r="K1057" i="12"/>
  <c r="C1058" i="12"/>
  <c r="E1058" i="12"/>
  <c r="G1058" i="12"/>
  <c r="I1058" i="12"/>
  <c r="K1058" i="12"/>
  <c r="C1059" i="12"/>
  <c r="E1059" i="12"/>
  <c r="G1059" i="12"/>
  <c r="I1059" i="12"/>
  <c r="K1059" i="12"/>
  <c r="C1060" i="12"/>
  <c r="E1060" i="12"/>
  <c r="G1060" i="12"/>
  <c r="I1060" i="12"/>
  <c r="K1060" i="12"/>
  <c r="C1061" i="12"/>
  <c r="E1061" i="12"/>
  <c r="G1061" i="12"/>
  <c r="I1061" i="12"/>
  <c r="K1061" i="12"/>
  <c r="C1062" i="12"/>
  <c r="E1062" i="12"/>
  <c r="G1062" i="12"/>
  <c r="I1062" i="12"/>
  <c r="K1062" i="12"/>
  <c r="C1063" i="12"/>
  <c r="E1063" i="12"/>
  <c r="G1063" i="12"/>
  <c r="I1063" i="12"/>
  <c r="K1063" i="12"/>
  <c r="C1064" i="12"/>
  <c r="E1064" i="12"/>
  <c r="G1064" i="12"/>
  <c r="I1064" i="12"/>
  <c r="K1064" i="12"/>
  <c r="C1065" i="12"/>
  <c r="E1065" i="12"/>
  <c r="G1065" i="12"/>
  <c r="I1065" i="12"/>
  <c r="K1065" i="12"/>
  <c r="C1066" i="12"/>
  <c r="E1066" i="12"/>
  <c r="G1066" i="12"/>
  <c r="I1066" i="12"/>
  <c r="K1066" i="12"/>
  <c r="C1067" i="12"/>
  <c r="E1067" i="12"/>
  <c r="G1067" i="12"/>
  <c r="I1067" i="12"/>
  <c r="K1067" i="12"/>
  <c r="C1068" i="12"/>
  <c r="E1068" i="12"/>
  <c r="G1068" i="12"/>
  <c r="I1068" i="12"/>
  <c r="K1068" i="12"/>
  <c r="C1069" i="12"/>
  <c r="E1069" i="12"/>
  <c r="G1069" i="12"/>
  <c r="I1069" i="12"/>
  <c r="K1069" i="12"/>
  <c r="C1070" i="12"/>
  <c r="E1070" i="12"/>
  <c r="G1070" i="12"/>
  <c r="I1070" i="12"/>
  <c r="K1070" i="12"/>
  <c r="C1071" i="12"/>
  <c r="E1071" i="12"/>
  <c r="G1071" i="12"/>
  <c r="I1071" i="12"/>
  <c r="K1071" i="12"/>
  <c r="C1072" i="12"/>
  <c r="E1072" i="12"/>
  <c r="G1072" i="12"/>
  <c r="I1072" i="12"/>
  <c r="K1072" i="12"/>
  <c r="C1073" i="12"/>
  <c r="E1073" i="12"/>
  <c r="G1073" i="12"/>
  <c r="I1073" i="12"/>
  <c r="K1073" i="12"/>
  <c r="C1074" i="12"/>
  <c r="E1074" i="12"/>
  <c r="G1074" i="12"/>
  <c r="I1074" i="12"/>
  <c r="K1074" i="12"/>
  <c r="C1075" i="12"/>
  <c r="E1075" i="12"/>
  <c r="G1075" i="12"/>
  <c r="I1075" i="12"/>
  <c r="K1075" i="12"/>
  <c r="C1076" i="12"/>
  <c r="E1076" i="12"/>
  <c r="G1076" i="12"/>
  <c r="I1076" i="12"/>
  <c r="K1076" i="12"/>
  <c r="C1077" i="12"/>
  <c r="E1077" i="12"/>
  <c r="G1077" i="12"/>
  <c r="I1077" i="12"/>
  <c r="K1077" i="12"/>
  <c r="C1078" i="12"/>
  <c r="E1078" i="12"/>
  <c r="G1078" i="12"/>
  <c r="I1078" i="12"/>
  <c r="K1078" i="12"/>
  <c r="C1079" i="12"/>
  <c r="E1079" i="12"/>
  <c r="G1079" i="12"/>
  <c r="I1079" i="12"/>
  <c r="K1079" i="12"/>
  <c r="C1080" i="12"/>
  <c r="E1080" i="12"/>
  <c r="G1080" i="12"/>
  <c r="I1080" i="12"/>
  <c r="K1080" i="12"/>
  <c r="C1081" i="12"/>
  <c r="E1081" i="12"/>
  <c r="G1081" i="12"/>
  <c r="I1081" i="12"/>
  <c r="K1081" i="12"/>
  <c r="C1082" i="12"/>
  <c r="E1082" i="12"/>
  <c r="G1082" i="12"/>
  <c r="I1082" i="12"/>
  <c r="K1082" i="12"/>
  <c r="C1083" i="12"/>
  <c r="E1083" i="12"/>
  <c r="G1083" i="12"/>
  <c r="I1083" i="12"/>
  <c r="K1083" i="12"/>
  <c r="C1084" i="12"/>
  <c r="E1084" i="12"/>
  <c r="G1084" i="12"/>
  <c r="I1084" i="12"/>
  <c r="K1084" i="12"/>
  <c r="C1085" i="12"/>
  <c r="E1085" i="12"/>
  <c r="G1085" i="12"/>
  <c r="I1085" i="12"/>
  <c r="K1085" i="12"/>
  <c r="C1086" i="12"/>
  <c r="E1086" i="12"/>
  <c r="G1086" i="12"/>
  <c r="I1086" i="12"/>
  <c r="K1086" i="12"/>
  <c r="C1087" i="12"/>
  <c r="E1087" i="12"/>
  <c r="G1087" i="12"/>
  <c r="I1087" i="12"/>
  <c r="K1087" i="12"/>
  <c r="C1088" i="12"/>
  <c r="E1088" i="12"/>
  <c r="G1088" i="12"/>
  <c r="I1088" i="12"/>
  <c r="K1088" i="12"/>
  <c r="C1089" i="12"/>
  <c r="E1089" i="12"/>
  <c r="G1089" i="12"/>
  <c r="I1089" i="12"/>
  <c r="K1089" i="12"/>
  <c r="C1090" i="12"/>
  <c r="E1090" i="12"/>
  <c r="G1090" i="12"/>
  <c r="I1090" i="12"/>
  <c r="K1090" i="12"/>
  <c r="C1091" i="12"/>
  <c r="E1091" i="12"/>
  <c r="G1091" i="12"/>
  <c r="I1091" i="12"/>
  <c r="K1091" i="12"/>
  <c r="C1092" i="12"/>
  <c r="E1092" i="12"/>
  <c r="G1092" i="12"/>
  <c r="I1092" i="12"/>
  <c r="K1092" i="12"/>
  <c r="C1093" i="12"/>
  <c r="E1093" i="12"/>
  <c r="G1093" i="12"/>
  <c r="I1093" i="12"/>
  <c r="K1093" i="12"/>
  <c r="C1094" i="12"/>
  <c r="E1094" i="12"/>
  <c r="G1094" i="12"/>
  <c r="I1094" i="12"/>
  <c r="K1094" i="12"/>
  <c r="C1095" i="12"/>
  <c r="E1095" i="12"/>
  <c r="G1095" i="12"/>
  <c r="I1095" i="12"/>
  <c r="K1095" i="12"/>
  <c r="C1096" i="12"/>
  <c r="E1096" i="12"/>
  <c r="G1096" i="12"/>
  <c r="I1096" i="12"/>
  <c r="K1096" i="12"/>
  <c r="C1097" i="12"/>
  <c r="E1097" i="12"/>
  <c r="G1097" i="12"/>
  <c r="I1097" i="12"/>
  <c r="K1097" i="12"/>
  <c r="C1098" i="12"/>
  <c r="E1098" i="12"/>
  <c r="G1098" i="12"/>
  <c r="I1098" i="12"/>
  <c r="K1098" i="12"/>
  <c r="C1099" i="12"/>
  <c r="E1099" i="12"/>
  <c r="G1099" i="12"/>
  <c r="I1099" i="12"/>
  <c r="K1099" i="12"/>
  <c r="C1100" i="12"/>
  <c r="E1100" i="12"/>
  <c r="G1100" i="12"/>
  <c r="I1100" i="12"/>
  <c r="K1100" i="12"/>
  <c r="C1101" i="12"/>
  <c r="E1101" i="12"/>
  <c r="G1101" i="12"/>
  <c r="I1101" i="12"/>
  <c r="K1101" i="12"/>
  <c r="C1102" i="12"/>
  <c r="E1102" i="12"/>
  <c r="G1102" i="12"/>
  <c r="I1102" i="12"/>
  <c r="K1102" i="12"/>
  <c r="C1103" i="12"/>
  <c r="E1103" i="12"/>
  <c r="G1103" i="12"/>
  <c r="I1103" i="12"/>
  <c r="K1103" i="12"/>
  <c r="C1104" i="12"/>
  <c r="E1104" i="12"/>
  <c r="G1104" i="12"/>
  <c r="I1104" i="12"/>
  <c r="K1104" i="12"/>
  <c r="C1105" i="12"/>
  <c r="E1105" i="12"/>
  <c r="G1105" i="12"/>
  <c r="I1105" i="12"/>
  <c r="K1105" i="12"/>
  <c r="C1106" i="12"/>
  <c r="E1106" i="12"/>
  <c r="G1106" i="12"/>
  <c r="I1106" i="12"/>
  <c r="K1106" i="12"/>
  <c r="C1107" i="12"/>
  <c r="E1107" i="12"/>
  <c r="G1107" i="12"/>
  <c r="I1107" i="12"/>
  <c r="K1107" i="12"/>
  <c r="C1108" i="12"/>
  <c r="E1108" i="12"/>
  <c r="G1108" i="12"/>
  <c r="I1108" i="12"/>
  <c r="K1108" i="12"/>
  <c r="C1109" i="12"/>
  <c r="E1109" i="12"/>
  <c r="G1109" i="12"/>
  <c r="I1109" i="12"/>
  <c r="K1109" i="12"/>
  <c r="C1110" i="12"/>
  <c r="E1110" i="12"/>
  <c r="G1110" i="12"/>
  <c r="I1110" i="12"/>
  <c r="K1110" i="12"/>
  <c r="C1111" i="12"/>
  <c r="E1111" i="12"/>
  <c r="G1111" i="12"/>
  <c r="I1111" i="12"/>
  <c r="K1111" i="12"/>
  <c r="C1112" i="12"/>
  <c r="E1112" i="12"/>
  <c r="G1112" i="12"/>
  <c r="I1112" i="12"/>
  <c r="K1112" i="12"/>
  <c r="C1113" i="12"/>
  <c r="E1113" i="12"/>
  <c r="G1113" i="12"/>
  <c r="I1113" i="12"/>
  <c r="K1113" i="12"/>
  <c r="C1114" i="12"/>
  <c r="E1114" i="12"/>
  <c r="G1114" i="12"/>
  <c r="I1114" i="12"/>
  <c r="K1114" i="12"/>
  <c r="C1115" i="12"/>
  <c r="E1115" i="12"/>
  <c r="G1115" i="12"/>
  <c r="I1115" i="12"/>
  <c r="K1115" i="12"/>
  <c r="C1116" i="12"/>
  <c r="E1116" i="12"/>
  <c r="G1116" i="12"/>
  <c r="I1116" i="12"/>
  <c r="K1116" i="12"/>
  <c r="C1117" i="12"/>
  <c r="E1117" i="12"/>
  <c r="G1117" i="12"/>
  <c r="I1117" i="12"/>
  <c r="K1117" i="12"/>
  <c r="C1118" i="12"/>
  <c r="E1118" i="12"/>
  <c r="G1118" i="12"/>
  <c r="I1118" i="12"/>
  <c r="K1118" i="12"/>
  <c r="C1119" i="12"/>
  <c r="E1119" i="12"/>
  <c r="G1119" i="12"/>
  <c r="I1119" i="12"/>
  <c r="K1119" i="12"/>
  <c r="C1120" i="12"/>
  <c r="E1120" i="12"/>
  <c r="G1120" i="12"/>
  <c r="I1120" i="12"/>
  <c r="K1120" i="12"/>
  <c r="C1121" i="12"/>
  <c r="E1121" i="12"/>
  <c r="G1121" i="12"/>
  <c r="I1121" i="12"/>
  <c r="K1121" i="12"/>
  <c r="C1122" i="12"/>
  <c r="E1122" i="12"/>
  <c r="G1122" i="12"/>
  <c r="I1122" i="12"/>
  <c r="K1122" i="12"/>
  <c r="C1123" i="12"/>
  <c r="E1123" i="12"/>
  <c r="G1123" i="12"/>
  <c r="I1123" i="12"/>
  <c r="K1123" i="12"/>
  <c r="C1124" i="12"/>
  <c r="E1124" i="12"/>
  <c r="G1124" i="12"/>
  <c r="I1124" i="12"/>
  <c r="K1124" i="12"/>
  <c r="C1125" i="12"/>
  <c r="E1125" i="12"/>
  <c r="G1125" i="12"/>
  <c r="I1125" i="12"/>
  <c r="K1125" i="12"/>
  <c r="C1126" i="12"/>
  <c r="E1126" i="12"/>
  <c r="G1126" i="12"/>
  <c r="I1126" i="12"/>
  <c r="K1126" i="12"/>
  <c r="C1127" i="12"/>
  <c r="E1127" i="12"/>
  <c r="G1127" i="12"/>
  <c r="I1127" i="12"/>
  <c r="K1127" i="12"/>
  <c r="C1128" i="12"/>
  <c r="E1128" i="12"/>
  <c r="G1128" i="12"/>
  <c r="I1128" i="12"/>
  <c r="K1128" i="12"/>
  <c r="C1129" i="12"/>
  <c r="E1129" i="12"/>
  <c r="G1129" i="12"/>
  <c r="I1129" i="12"/>
  <c r="K1129" i="12"/>
  <c r="C1130" i="12"/>
  <c r="E1130" i="12"/>
  <c r="G1130" i="12"/>
  <c r="I1130" i="12"/>
  <c r="K1130" i="12"/>
  <c r="C1131" i="12"/>
  <c r="E1131" i="12"/>
  <c r="G1131" i="12"/>
  <c r="I1131" i="12"/>
  <c r="K1131" i="12"/>
  <c r="C1132" i="12"/>
  <c r="E1132" i="12"/>
  <c r="G1132" i="12"/>
  <c r="I1132" i="12"/>
  <c r="K1132" i="12"/>
  <c r="C1133" i="12"/>
  <c r="E1133" i="12"/>
  <c r="G1133" i="12"/>
  <c r="I1133" i="12"/>
  <c r="K1133" i="12"/>
  <c r="C1134" i="12"/>
  <c r="E1134" i="12"/>
  <c r="G1134" i="12"/>
  <c r="I1134" i="12"/>
  <c r="K1134" i="12"/>
  <c r="C1135" i="12"/>
  <c r="E1135" i="12"/>
  <c r="G1135" i="12"/>
  <c r="I1135" i="12"/>
  <c r="K1135" i="12"/>
  <c r="C1136" i="12"/>
  <c r="E1136" i="12"/>
  <c r="G1136" i="12"/>
  <c r="I1136" i="12"/>
  <c r="K1136" i="12"/>
  <c r="C1137" i="12"/>
  <c r="E1137" i="12"/>
  <c r="G1137" i="12"/>
  <c r="I1137" i="12"/>
  <c r="K1137" i="12"/>
  <c r="C1138" i="12"/>
  <c r="E1138" i="12"/>
  <c r="G1138" i="12"/>
  <c r="I1138" i="12"/>
  <c r="K1138" i="12"/>
  <c r="C1139" i="12"/>
  <c r="E1139" i="12"/>
  <c r="G1139" i="12"/>
  <c r="I1139" i="12"/>
  <c r="K1139" i="12"/>
  <c r="C1140" i="12"/>
  <c r="E1140" i="12"/>
  <c r="G1140" i="12"/>
  <c r="I1140" i="12"/>
  <c r="K1140" i="12"/>
  <c r="C1141" i="12"/>
  <c r="E1141" i="12"/>
  <c r="G1141" i="12"/>
  <c r="I1141" i="12"/>
  <c r="K1141" i="12"/>
  <c r="C1142" i="12"/>
  <c r="E1142" i="12"/>
  <c r="G1142" i="12"/>
  <c r="I1142" i="12"/>
  <c r="K1142" i="12"/>
  <c r="C1143" i="12"/>
  <c r="E1143" i="12"/>
  <c r="G1143" i="12"/>
  <c r="I1143" i="12"/>
  <c r="K1143" i="12"/>
  <c r="C1144" i="12"/>
  <c r="E1144" i="12"/>
  <c r="G1144" i="12"/>
  <c r="I1144" i="12"/>
  <c r="K1144" i="12"/>
  <c r="C1145" i="12"/>
  <c r="E1145" i="12"/>
  <c r="G1145" i="12"/>
  <c r="I1145" i="12"/>
  <c r="K1145" i="12"/>
  <c r="C1146" i="12"/>
  <c r="E1146" i="12"/>
  <c r="G1146" i="12"/>
  <c r="I1146" i="12"/>
  <c r="K1146" i="12"/>
  <c r="C1147" i="12"/>
  <c r="E1147" i="12"/>
  <c r="G1147" i="12"/>
  <c r="I1147" i="12"/>
  <c r="K1147" i="12"/>
  <c r="C1148" i="12"/>
  <c r="E1148" i="12"/>
  <c r="G1148" i="12"/>
  <c r="I1148" i="12"/>
  <c r="K1148" i="12"/>
  <c r="C1149" i="12"/>
  <c r="E1149" i="12"/>
  <c r="G1149" i="12"/>
  <c r="I1149" i="12"/>
  <c r="K1149" i="12"/>
  <c r="C1150" i="12"/>
  <c r="E1150" i="12"/>
  <c r="G1150" i="12"/>
  <c r="I1150" i="12"/>
  <c r="K1150" i="12"/>
  <c r="C789" i="12"/>
  <c r="E789" i="12"/>
  <c r="G789" i="12"/>
  <c r="I789" i="12"/>
  <c r="K789" i="12"/>
  <c r="C790" i="12"/>
  <c r="E790" i="12"/>
  <c r="G790" i="12"/>
  <c r="I790" i="12"/>
  <c r="K790" i="12"/>
  <c r="C791" i="12"/>
  <c r="E791" i="12"/>
  <c r="G791" i="12"/>
  <c r="I791" i="12"/>
  <c r="K791" i="12"/>
  <c r="C792" i="12"/>
  <c r="E792" i="12"/>
  <c r="G792" i="12"/>
  <c r="I792" i="12"/>
  <c r="K792" i="12"/>
  <c r="C793" i="12"/>
  <c r="E793" i="12"/>
  <c r="G793" i="12"/>
  <c r="I793" i="12"/>
  <c r="K793" i="12"/>
  <c r="C794" i="12"/>
  <c r="E794" i="12"/>
  <c r="G794" i="12"/>
  <c r="I794" i="12"/>
  <c r="K794" i="12"/>
  <c r="C795" i="12"/>
  <c r="E795" i="12"/>
  <c r="G795" i="12"/>
  <c r="I795" i="12"/>
  <c r="K795" i="12"/>
  <c r="C796" i="12"/>
  <c r="E796" i="12"/>
  <c r="G796" i="12"/>
  <c r="I796" i="12"/>
  <c r="K796" i="12"/>
  <c r="C797" i="12"/>
  <c r="E797" i="12"/>
  <c r="G797" i="12"/>
  <c r="I797" i="12"/>
  <c r="K797" i="12"/>
  <c r="C798" i="12"/>
  <c r="E798" i="12"/>
  <c r="G798" i="12"/>
  <c r="I798" i="12"/>
  <c r="K798" i="12"/>
  <c r="C799" i="12"/>
  <c r="E799" i="12"/>
  <c r="G799" i="12"/>
  <c r="I799" i="12"/>
  <c r="K799" i="12"/>
  <c r="C800" i="12"/>
  <c r="E800" i="12"/>
  <c r="G800" i="12"/>
  <c r="I800" i="12"/>
  <c r="K800" i="12"/>
  <c r="C801" i="12"/>
  <c r="E801" i="12"/>
  <c r="G801" i="12"/>
  <c r="I801" i="12"/>
  <c r="K801" i="12"/>
  <c r="C802" i="12"/>
  <c r="E802" i="12"/>
  <c r="G802" i="12"/>
  <c r="I802" i="12"/>
  <c r="K802" i="12"/>
  <c r="C803" i="12"/>
  <c r="E803" i="12"/>
  <c r="G803" i="12"/>
  <c r="I803" i="12"/>
  <c r="K803" i="12"/>
  <c r="C804" i="12"/>
  <c r="E804" i="12"/>
  <c r="G804" i="12"/>
  <c r="I804" i="12"/>
  <c r="K804" i="12"/>
  <c r="C805" i="12"/>
  <c r="E805" i="12"/>
  <c r="G805" i="12"/>
  <c r="I805" i="12"/>
  <c r="K805" i="12"/>
  <c r="C806" i="12"/>
  <c r="E806" i="12"/>
  <c r="G806" i="12"/>
  <c r="I806" i="12"/>
  <c r="K806" i="12"/>
  <c r="C807" i="12"/>
  <c r="E807" i="12"/>
  <c r="G807" i="12"/>
  <c r="I807" i="12"/>
  <c r="K807" i="12"/>
  <c r="C808" i="12"/>
  <c r="E808" i="12"/>
  <c r="G808" i="12"/>
  <c r="I808" i="12"/>
  <c r="K808" i="12"/>
  <c r="C809" i="12"/>
  <c r="E809" i="12"/>
  <c r="G809" i="12"/>
  <c r="I809" i="12"/>
  <c r="K809" i="12"/>
  <c r="C810" i="12"/>
  <c r="E810" i="12"/>
  <c r="G810" i="12"/>
  <c r="I810" i="12"/>
  <c r="K810" i="12"/>
  <c r="C811" i="12"/>
  <c r="E811" i="12"/>
  <c r="G811" i="12"/>
  <c r="I811" i="12"/>
  <c r="K811" i="12"/>
  <c r="C812" i="12"/>
  <c r="E812" i="12"/>
  <c r="G812" i="12"/>
  <c r="I812" i="12"/>
  <c r="K812" i="12"/>
  <c r="C813" i="12"/>
  <c r="E813" i="12"/>
  <c r="G813" i="12"/>
  <c r="I813" i="12"/>
  <c r="K813" i="12"/>
  <c r="C814" i="12"/>
  <c r="E814" i="12"/>
  <c r="G814" i="12"/>
  <c r="I814" i="12"/>
  <c r="K814" i="12"/>
  <c r="C815" i="12"/>
  <c r="E815" i="12"/>
  <c r="G815" i="12"/>
  <c r="I815" i="12"/>
  <c r="K815" i="12"/>
  <c r="C816" i="12"/>
  <c r="E816" i="12"/>
  <c r="G816" i="12"/>
  <c r="I816" i="12"/>
  <c r="K816" i="12"/>
  <c r="C817" i="12"/>
  <c r="E817" i="12"/>
  <c r="G817" i="12"/>
  <c r="I817" i="12"/>
  <c r="K817" i="12"/>
  <c r="C818" i="12"/>
  <c r="E818" i="12"/>
  <c r="G818" i="12"/>
  <c r="I818" i="12"/>
  <c r="K818" i="12"/>
  <c r="C819" i="12"/>
  <c r="E819" i="12"/>
  <c r="G819" i="12"/>
  <c r="I819" i="12"/>
  <c r="K819" i="12"/>
  <c r="C820" i="12"/>
  <c r="E820" i="12"/>
  <c r="G820" i="12"/>
  <c r="I820" i="12"/>
  <c r="K820" i="12"/>
  <c r="C821" i="12"/>
  <c r="E821" i="12"/>
  <c r="G821" i="12"/>
  <c r="I821" i="12"/>
  <c r="K821" i="12"/>
  <c r="C822" i="12"/>
  <c r="E822" i="12"/>
  <c r="G822" i="12"/>
  <c r="I822" i="12"/>
  <c r="K822" i="12"/>
  <c r="C823" i="12"/>
  <c r="E823" i="12"/>
  <c r="G823" i="12"/>
  <c r="I823" i="12"/>
  <c r="K823" i="12"/>
  <c r="C824" i="12"/>
  <c r="E824" i="12"/>
  <c r="G824" i="12"/>
  <c r="I824" i="12"/>
  <c r="K824" i="12"/>
  <c r="C825" i="12"/>
  <c r="E825" i="12"/>
  <c r="G825" i="12"/>
  <c r="I825" i="12"/>
  <c r="K825" i="12"/>
  <c r="C826" i="12"/>
  <c r="E826" i="12"/>
  <c r="G826" i="12"/>
  <c r="I826" i="12"/>
  <c r="K826" i="12"/>
  <c r="C827" i="12"/>
  <c r="E827" i="12"/>
  <c r="G827" i="12"/>
  <c r="I827" i="12"/>
  <c r="K827" i="12"/>
  <c r="C828" i="12"/>
  <c r="E828" i="12"/>
  <c r="G828" i="12"/>
  <c r="I828" i="12"/>
  <c r="K828" i="12"/>
  <c r="C829" i="12"/>
  <c r="E829" i="12"/>
  <c r="G829" i="12"/>
  <c r="I829" i="12"/>
  <c r="K829" i="12"/>
  <c r="C830" i="12"/>
  <c r="E830" i="12"/>
  <c r="G830" i="12"/>
  <c r="I830" i="12"/>
  <c r="K830" i="12"/>
  <c r="C831" i="12"/>
  <c r="E831" i="12"/>
  <c r="G831" i="12"/>
  <c r="I831" i="12"/>
  <c r="K831" i="12"/>
  <c r="C832" i="12"/>
  <c r="E832" i="12"/>
  <c r="G832" i="12"/>
  <c r="I832" i="12"/>
  <c r="K832" i="12"/>
  <c r="C833" i="12"/>
  <c r="E833" i="12"/>
  <c r="G833" i="12"/>
  <c r="I833" i="12"/>
  <c r="K833" i="12"/>
  <c r="C834" i="12"/>
  <c r="E834" i="12"/>
  <c r="G834" i="12"/>
  <c r="I834" i="12"/>
  <c r="K834" i="12"/>
  <c r="C835" i="12"/>
  <c r="E835" i="12"/>
  <c r="G835" i="12"/>
  <c r="I835" i="12"/>
  <c r="K835" i="12"/>
  <c r="C836" i="12"/>
  <c r="E836" i="12"/>
  <c r="G836" i="12"/>
  <c r="I836" i="12"/>
  <c r="K836" i="12"/>
  <c r="C837" i="12"/>
  <c r="E837" i="12"/>
  <c r="G837" i="12"/>
  <c r="I837" i="12"/>
  <c r="K837" i="12"/>
  <c r="C838" i="12"/>
  <c r="E838" i="12"/>
  <c r="G838" i="12"/>
  <c r="I838" i="12"/>
  <c r="K838" i="12"/>
  <c r="C839" i="12"/>
  <c r="E839" i="12"/>
  <c r="G839" i="12"/>
  <c r="I839" i="12"/>
  <c r="K839" i="12"/>
  <c r="C840" i="12"/>
  <c r="E840" i="12"/>
  <c r="G840" i="12"/>
  <c r="I840" i="12"/>
  <c r="K840" i="12"/>
  <c r="C841" i="12"/>
  <c r="E841" i="12"/>
  <c r="G841" i="12"/>
  <c r="I841" i="12"/>
  <c r="K841" i="12"/>
  <c r="C842" i="12"/>
  <c r="E842" i="12"/>
  <c r="G842" i="12"/>
  <c r="I842" i="12"/>
  <c r="K842" i="12"/>
  <c r="C843" i="12"/>
  <c r="E843" i="12"/>
  <c r="G843" i="12"/>
  <c r="I843" i="12"/>
  <c r="K843" i="12"/>
  <c r="C844" i="12"/>
  <c r="E844" i="12"/>
  <c r="G844" i="12"/>
  <c r="I844" i="12"/>
  <c r="K844" i="12"/>
  <c r="C845" i="12"/>
  <c r="E845" i="12"/>
  <c r="G845" i="12"/>
  <c r="I845" i="12"/>
  <c r="K845" i="12"/>
  <c r="C846" i="12"/>
  <c r="E846" i="12"/>
  <c r="G846" i="12"/>
  <c r="I846" i="12"/>
  <c r="K846" i="12"/>
  <c r="C847" i="12"/>
  <c r="E847" i="12"/>
  <c r="G847" i="12"/>
  <c r="I847" i="12"/>
  <c r="K847" i="12"/>
  <c r="C848" i="12"/>
  <c r="E848" i="12"/>
  <c r="G848" i="12"/>
  <c r="I848" i="12"/>
  <c r="K848" i="12"/>
  <c r="C849" i="12"/>
  <c r="E849" i="12"/>
  <c r="G849" i="12"/>
  <c r="I849" i="12"/>
  <c r="K849" i="12"/>
  <c r="C850" i="12"/>
  <c r="E850" i="12"/>
  <c r="G850" i="12"/>
  <c r="I850" i="12"/>
  <c r="K850" i="12"/>
  <c r="C851" i="12"/>
  <c r="E851" i="12"/>
  <c r="G851" i="12"/>
  <c r="I851" i="12"/>
  <c r="K851" i="12"/>
  <c r="C852" i="12"/>
  <c r="E852" i="12"/>
  <c r="G852" i="12"/>
  <c r="I852" i="12"/>
  <c r="K852" i="12"/>
  <c r="C853" i="12"/>
  <c r="E853" i="12"/>
  <c r="G853" i="12"/>
  <c r="I853" i="12"/>
  <c r="K853" i="12"/>
  <c r="C854" i="12"/>
  <c r="E854" i="12"/>
  <c r="G854" i="12"/>
  <c r="I854" i="12"/>
  <c r="K854" i="12"/>
  <c r="C855" i="12"/>
  <c r="E855" i="12"/>
  <c r="G855" i="12"/>
  <c r="I855" i="12"/>
  <c r="K855" i="12"/>
  <c r="C856" i="12"/>
  <c r="E856" i="12"/>
  <c r="G856" i="12"/>
  <c r="I856" i="12"/>
  <c r="K856" i="12"/>
  <c r="C857" i="12"/>
  <c r="E857" i="12"/>
  <c r="G857" i="12"/>
  <c r="I857" i="12"/>
  <c r="K857" i="12"/>
  <c r="C858" i="12"/>
  <c r="E858" i="12"/>
  <c r="G858" i="12"/>
  <c r="I858" i="12"/>
  <c r="K858" i="12"/>
  <c r="C859" i="12"/>
  <c r="E859" i="12"/>
  <c r="G859" i="12"/>
  <c r="I859" i="12"/>
  <c r="K859" i="12"/>
  <c r="C860" i="12"/>
  <c r="E860" i="12"/>
  <c r="G860" i="12"/>
  <c r="I860" i="12"/>
  <c r="K860" i="12"/>
  <c r="C861" i="12"/>
  <c r="E861" i="12"/>
  <c r="G861" i="12"/>
  <c r="I861" i="12"/>
  <c r="K861" i="12"/>
  <c r="C862" i="12"/>
  <c r="E862" i="12"/>
  <c r="G862" i="12"/>
  <c r="I862" i="12"/>
  <c r="K862" i="12"/>
  <c r="C863" i="12"/>
  <c r="E863" i="12"/>
  <c r="G863" i="12"/>
  <c r="I863" i="12"/>
  <c r="K863" i="12"/>
  <c r="C864" i="12"/>
  <c r="E864" i="12"/>
  <c r="G864" i="12"/>
  <c r="I864" i="12"/>
  <c r="K864" i="12"/>
  <c r="C865" i="12"/>
  <c r="E865" i="12"/>
  <c r="G865" i="12"/>
  <c r="I865" i="12"/>
  <c r="K865" i="12"/>
  <c r="C866" i="12"/>
  <c r="E866" i="12"/>
  <c r="G866" i="12"/>
  <c r="I866" i="12"/>
  <c r="K866" i="12"/>
  <c r="C867" i="12"/>
  <c r="E867" i="12"/>
  <c r="G867" i="12"/>
  <c r="I867" i="12"/>
  <c r="K867" i="12"/>
  <c r="C868" i="12"/>
  <c r="E868" i="12"/>
  <c r="G868" i="12"/>
  <c r="I868" i="12"/>
  <c r="K868" i="12"/>
  <c r="C869" i="12"/>
  <c r="E869" i="12"/>
  <c r="G869" i="12"/>
  <c r="I869" i="12"/>
  <c r="K869" i="12"/>
  <c r="C870" i="12"/>
  <c r="E870" i="12"/>
  <c r="G870" i="12"/>
  <c r="I870" i="12"/>
  <c r="K870" i="12"/>
  <c r="C871" i="12"/>
  <c r="E871" i="12"/>
  <c r="G871" i="12"/>
  <c r="I871" i="12"/>
  <c r="K871" i="12"/>
  <c r="C872" i="12"/>
  <c r="E872" i="12"/>
  <c r="G872" i="12"/>
  <c r="I872" i="12"/>
  <c r="K872" i="12"/>
  <c r="C873" i="12"/>
  <c r="E873" i="12"/>
  <c r="G873" i="12"/>
  <c r="I873" i="12"/>
  <c r="K873" i="12"/>
  <c r="C874" i="12"/>
  <c r="E874" i="12"/>
  <c r="G874" i="12"/>
  <c r="I874" i="12"/>
  <c r="K874" i="12"/>
  <c r="C875" i="12"/>
  <c r="E875" i="12"/>
  <c r="G875" i="12"/>
  <c r="I875" i="12"/>
  <c r="K875" i="12"/>
  <c r="C876" i="12"/>
  <c r="E876" i="12"/>
  <c r="G876" i="12"/>
  <c r="I876" i="12"/>
  <c r="K876" i="12"/>
  <c r="C877" i="12"/>
  <c r="E877" i="12"/>
  <c r="G877" i="12"/>
  <c r="I877" i="12"/>
  <c r="K877" i="12"/>
  <c r="C878" i="12"/>
  <c r="E878" i="12"/>
  <c r="G878" i="12"/>
  <c r="I878" i="12"/>
  <c r="K878" i="12"/>
  <c r="C879" i="12"/>
  <c r="E879" i="12"/>
  <c r="G879" i="12"/>
  <c r="I879" i="12"/>
  <c r="K879" i="12"/>
  <c r="C880" i="12"/>
  <c r="E880" i="12"/>
  <c r="G880" i="12"/>
  <c r="I880" i="12"/>
  <c r="K880" i="12"/>
  <c r="C881" i="12"/>
  <c r="E881" i="12"/>
  <c r="G881" i="12"/>
  <c r="I881" i="12"/>
  <c r="K881" i="12"/>
  <c r="C882" i="12"/>
  <c r="E882" i="12"/>
  <c r="G882" i="12"/>
  <c r="I882" i="12"/>
  <c r="K882" i="12"/>
  <c r="C883" i="12"/>
  <c r="E883" i="12"/>
  <c r="G883" i="12"/>
  <c r="I883" i="12"/>
  <c r="K883" i="12"/>
  <c r="C884" i="12"/>
  <c r="E884" i="12"/>
  <c r="G884" i="12"/>
  <c r="I884" i="12"/>
  <c r="K884" i="12"/>
  <c r="C885" i="12"/>
  <c r="E885" i="12"/>
  <c r="G885" i="12"/>
  <c r="I885" i="12"/>
  <c r="K885" i="12"/>
  <c r="C886" i="12"/>
  <c r="E886" i="12"/>
  <c r="G886" i="12"/>
  <c r="I886" i="12"/>
  <c r="K886" i="12"/>
  <c r="C887" i="12"/>
  <c r="E887" i="12"/>
  <c r="G887" i="12"/>
  <c r="I887" i="12"/>
  <c r="K887" i="12"/>
  <c r="C888" i="12"/>
  <c r="E888" i="12"/>
  <c r="G888" i="12"/>
  <c r="I888" i="12"/>
  <c r="K888" i="12"/>
  <c r="C889" i="12"/>
  <c r="E889" i="12"/>
  <c r="G889" i="12"/>
  <c r="I889" i="12"/>
  <c r="K889" i="12"/>
  <c r="C890" i="12"/>
  <c r="E890" i="12"/>
  <c r="G890" i="12"/>
  <c r="I890" i="12"/>
  <c r="K890" i="12"/>
  <c r="C891" i="12"/>
  <c r="E891" i="12"/>
  <c r="G891" i="12"/>
  <c r="I891" i="12"/>
  <c r="K891" i="12"/>
  <c r="C892" i="12"/>
  <c r="E892" i="12"/>
  <c r="G892" i="12"/>
  <c r="I892" i="12"/>
  <c r="K892" i="12"/>
  <c r="C893" i="12"/>
  <c r="E893" i="12"/>
  <c r="G893" i="12"/>
  <c r="I893" i="12"/>
  <c r="K893" i="12"/>
  <c r="C894" i="12"/>
  <c r="E894" i="12"/>
  <c r="G894" i="12"/>
  <c r="I894" i="12"/>
  <c r="K894" i="12"/>
  <c r="C895" i="12"/>
  <c r="E895" i="12"/>
  <c r="G895" i="12"/>
  <c r="I895" i="12"/>
  <c r="K895" i="12"/>
  <c r="C896" i="12"/>
  <c r="E896" i="12"/>
  <c r="G896" i="12"/>
  <c r="I896" i="12"/>
  <c r="K896" i="12"/>
  <c r="C897" i="12"/>
  <c r="E897" i="12"/>
  <c r="G897" i="12"/>
  <c r="I897" i="12"/>
  <c r="K897" i="12"/>
  <c r="C898" i="12"/>
  <c r="E898" i="12"/>
  <c r="G898" i="12"/>
  <c r="I898" i="12"/>
  <c r="K898" i="12"/>
  <c r="C899" i="12"/>
  <c r="E899" i="12"/>
  <c r="G899" i="12"/>
  <c r="I899" i="12"/>
  <c r="K899" i="12"/>
  <c r="C900" i="12"/>
  <c r="E900" i="12"/>
  <c r="G900" i="12"/>
  <c r="I900" i="12"/>
  <c r="K900" i="12"/>
  <c r="C901" i="12"/>
  <c r="E901" i="12"/>
  <c r="G901" i="12"/>
  <c r="I901" i="12"/>
  <c r="K901" i="12"/>
  <c r="C902" i="12"/>
  <c r="E902" i="12"/>
  <c r="G902" i="12"/>
  <c r="I902" i="12"/>
  <c r="K902" i="12"/>
  <c r="C903" i="12"/>
  <c r="E903" i="12"/>
  <c r="G903" i="12"/>
  <c r="I903" i="12"/>
  <c r="K903" i="12"/>
  <c r="C904" i="12"/>
  <c r="E904" i="12"/>
  <c r="G904" i="12"/>
  <c r="I904" i="12"/>
  <c r="K904" i="12"/>
  <c r="C905" i="12"/>
  <c r="E905" i="12"/>
  <c r="G905" i="12"/>
  <c r="I905" i="12"/>
  <c r="K905" i="12"/>
  <c r="C906" i="12"/>
  <c r="E906" i="12"/>
  <c r="G906" i="12"/>
  <c r="I906" i="12"/>
  <c r="K906" i="12"/>
  <c r="C907" i="12"/>
  <c r="E907" i="12"/>
  <c r="G907" i="12"/>
  <c r="I907" i="12"/>
  <c r="K907" i="12"/>
  <c r="C908" i="12"/>
  <c r="E908" i="12"/>
  <c r="G908" i="12"/>
  <c r="I908" i="12"/>
  <c r="K908" i="12"/>
  <c r="C909" i="12"/>
  <c r="E909" i="12"/>
  <c r="G909" i="12"/>
  <c r="I909" i="12"/>
  <c r="K909" i="12"/>
  <c r="C910" i="12"/>
  <c r="E910" i="12"/>
  <c r="G910" i="12"/>
  <c r="I910" i="12"/>
  <c r="K910" i="12"/>
  <c r="C911" i="12"/>
  <c r="E911" i="12"/>
  <c r="G911" i="12"/>
  <c r="I911" i="12"/>
  <c r="K911" i="12"/>
  <c r="C912" i="12"/>
  <c r="E912" i="12"/>
  <c r="G912" i="12"/>
  <c r="I912" i="12"/>
  <c r="K912" i="12"/>
  <c r="C913" i="12"/>
  <c r="E913" i="12"/>
  <c r="G913" i="12"/>
  <c r="I913" i="12"/>
  <c r="K913" i="12"/>
  <c r="C914" i="12"/>
  <c r="E914" i="12"/>
  <c r="G914" i="12"/>
  <c r="I914" i="12"/>
  <c r="K914" i="12"/>
  <c r="C915" i="12"/>
  <c r="E915" i="12"/>
  <c r="G915" i="12"/>
  <c r="I915" i="12"/>
  <c r="K915" i="12"/>
  <c r="C916" i="12"/>
  <c r="E916" i="12"/>
  <c r="G916" i="12"/>
  <c r="I916" i="12"/>
  <c r="K916" i="12"/>
  <c r="C917" i="12"/>
  <c r="E917" i="12"/>
  <c r="G917" i="12"/>
  <c r="I917" i="12"/>
  <c r="K917" i="12"/>
  <c r="C918" i="12"/>
  <c r="E918" i="12"/>
  <c r="G918" i="12"/>
  <c r="I918" i="12"/>
  <c r="K918" i="12"/>
  <c r="C919" i="12"/>
  <c r="E919" i="12"/>
  <c r="G919" i="12"/>
  <c r="I919" i="12"/>
  <c r="K919" i="12"/>
  <c r="C920" i="12"/>
  <c r="E920" i="12"/>
  <c r="G920" i="12"/>
  <c r="I920" i="12"/>
  <c r="K920" i="12"/>
  <c r="C921" i="12"/>
  <c r="E921" i="12"/>
  <c r="G921" i="12"/>
  <c r="I921" i="12"/>
  <c r="K921" i="12"/>
  <c r="C922" i="12"/>
  <c r="E922" i="12"/>
  <c r="G922" i="12"/>
  <c r="I922" i="12"/>
  <c r="K922" i="12"/>
  <c r="C923" i="12"/>
  <c r="E923" i="12"/>
  <c r="G923" i="12"/>
  <c r="I923" i="12"/>
  <c r="K923" i="12"/>
  <c r="C924" i="12"/>
  <c r="E924" i="12"/>
  <c r="G924" i="12"/>
  <c r="I924" i="12"/>
  <c r="K924" i="12"/>
  <c r="C925" i="12"/>
  <c r="E925" i="12"/>
  <c r="G925" i="12"/>
  <c r="I925" i="12"/>
  <c r="K925" i="12"/>
  <c r="C926" i="12"/>
  <c r="E926" i="12"/>
  <c r="G926" i="12"/>
  <c r="I926" i="12"/>
  <c r="K926" i="12"/>
  <c r="C927" i="12"/>
  <c r="E927" i="12"/>
  <c r="G927" i="12"/>
  <c r="I927" i="12"/>
  <c r="K927" i="12"/>
  <c r="C928" i="12"/>
  <c r="E928" i="12"/>
  <c r="G928" i="12"/>
  <c r="I928" i="12"/>
  <c r="K928" i="12"/>
  <c r="C929" i="12"/>
  <c r="E929" i="12"/>
  <c r="G929" i="12"/>
  <c r="I929" i="12"/>
  <c r="K929" i="12"/>
  <c r="C930" i="12"/>
  <c r="E930" i="12"/>
  <c r="G930" i="12"/>
  <c r="I930" i="12"/>
  <c r="K930" i="12"/>
  <c r="C931" i="12"/>
  <c r="E931" i="12"/>
  <c r="G931" i="12"/>
  <c r="I931" i="12"/>
  <c r="K931" i="12"/>
  <c r="C932" i="12"/>
  <c r="E932" i="12"/>
  <c r="G932" i="12"/>
  <c r="I932" i="12"/>
  <c r="K932" i="12"/>
  <c r="C933" i="12"/>
  <c r="E933" i="12"/>
  <c r="G933" i="12"/>
  <c r="I933" i="12"/>
  <c r="K933" i="12"/>
  <c r="C934" i="12"/>
  <c r="E934" i="12"/>
  <c r="G934" i="12"/>
  <c r="I934" i="12"/>
  <c r="K934" i="12"/>
  <c r="C935" i="12"/>
  <c r="E935" i="12"/>
  <c r="G935" i="12"/>
  <c r="I935" i="12"/>
  <c r="K935" i="12"/>
  <c r="C936" i="12"/>
  <c r="E936" i="12"/>
  <c r="G936" i="12"/>
  <c r="I936" i="12"/>
  <c r="K936" i="12"/>
  <c r="C937" i="12"/>
  <c r="E937" i="12"/>
  <c r="G937" i="12"/>
  <c r="I937" i="12"/>
  <c r="K937" i="12"/>
  <c r="C938" i="12"/>
  <c r="E938" i="12"/>
  <c r="G938" i="12"/>
  <c r="I938" i="12"/>
  <c r="K938" i="12"/>
  <c r="C939" i="12"/>
  <c r="E939" i="12"/>
  <c r="G939" i="12"/>
  <c r="I939" i="12"/>
  <c r="K939" i="12"/>
  <c r="C940" i="12"/>
  <c r="E940" i="12"/>
  <c r="G940" i="12"/>
  <c r="I940" i="12"/>
  <c r="K940" i="12"/>
  <c r="C941" i="12"/>
  <c r="E941" i="12"/>
  <c r="G941" i="12"/>
  <c r="I941" i="12"/>
  <c r="K941" i="12"/>
  <c r="C942" i="12"/>
  <c r="E942" i="12"/>
  <c r="G942" i="12"/>
  <c r="I942" i="12"/>
  <c r="K942" i="12"/>
  <c r="C943" i="12"/>
  <c r="E943" i="12"/>
  <c r="G943" i="12"/>
  <c r="I943" i="12"/>
  <c r="K943" i="12"/>
  <c r="C944" i="12"/>
  <c r="E944" i="12"/>
  <c r="G944" i="12"/>
  <c r="I944" i="12"/>
  <c r="K944" i="12"/>
  <c r="C945" i="12"/>
  <c r="E945" i="12"/>
  <c r="G945" i="12"/>
  <c r="I945" i="12"/>
  <c r="K945" i="12"/>
  <c r="C946" i="12"/>
  <c r="E946" i="12"/>
  <c r="G946" i="12"/>
  <c r="I946" i="12"/>
  <c r="K946" i="12"/>
  <c r="C947" i="12"/>
  <c r="E947" i="12"/>
  <c r="G947" i="12"/>
  <c r="I947" i="12"/>
  <c r="K947" i="12"/>
  <c r="C948" i="12"/>
  <c r="E948" i="12"/>
  <c r="G948" i="12"/>
  <c r="I948" i="12"/>
  <c r="K948" i="12"/>
  <c r="C949" i="12"/>
  <c r="E949" i="12"/>
  <c r="G949" i="12"/>
  <c r="I949" i="12"/>
  <c r="K949" i="12"/>
  <c r="C950" i="12"/>
  <c r="E950" i="12"/>
  <c r="G950" i="12"/>
  <c r="I950" i="12"/>
  <c r="K950" i="12"/>
  <c r="C951" i="12"/>
  <c r="E951" i="12"/>
  <c r="G951" i="12"/>
  <c r="I951" i="12"/>
  <c r="K951" i="12"/>
  <c r="C952" i="12"/>
  <c r="E952" i="12"/>
  <c r="G952" i="12"/>
  <c r="I952" i="12"/>
  <c r="K952" i="12"/>
  <c r="C953" i="12"/>
  <c r="E953" i="12"/>
  <c r="G953" i="12"/>
  <c r="I953" i="12"/>
  <c r="K953" i="12"/>
  <c r="C954" i="12"/>
  <c r="E954" i="12"/>
  <c r="G954" i="12"/>
  <c r="I954" i="12"/>
  <c r="K954" i="12"/>
  <c r="C955" i="12"/>
  <c r="E955" i="12"/>
  <c r="G955" i="12"/>
  <c r="I955" i="12"/>
  <c r="K955" i="12"/>
  <c r="C956" i="12"/>
  <c r="E956" i="12"/>
  <c r="G956" i="12"/>
  <c r="I956" i="12"/>
  <c r="K956" i="12"/>
  <c r="C957" i="12"/>
  <c r="E957" i="12"/>
  <c r="G957" i="12"/>
  <c r="I957" i="12"/>
  <c r="K957" i="12"/>
  <c r="C958" i="12"/>
  <c r="E958" i="12"/>
  <c r="G958" i="12"/>
  <c r="I958" i="12"/>
  <c r="K958" i="12"/>
  <c r="C959" i="12"/>
  <c r="E959" i="12"/>
  <c r="G959" i="12"/>
  <c r="I959" i="12"/>
  <c r="K959" i="12"/>
  <c r="C960" i="12"/>
  <c r="E960" i="12"/>
  <c r="G960" i="12"/>
  <c r="I960" i="12"/>
  <c r="K960" i="12"/>
  <c r="C961" i="12"/>
  <c r="E961" i="12"/>
  <c r="G961" i="12"/>
  <c r="I961" i="12"/>
  <c r="K961" i="12"/>
  <c r="C962" i="12"/>
  <c r="E962" i="12"/>
  <c r="G962" i="12"/>
  <c r="I962" i="12"/>
  <c r="K962" i="12"/>
  <c r="C963" i="12"/>
  <c r="E963" i="12"/>
  <c r="G963" i="12"/>
  <c r="I963" i="12"/>
  <c r="K963" i="12"/>
  <c r="C964" i="12"/>
  <c r="E964" i="12"/>
  <c r="G964" i="12"/>
  <c r="I964" i="12"/>
  <c r="K964" i="12"/>
  <c r="C965" i="12"/>
  <c r="E965" i="12"/>
  <c r="G965" i="12"/>
  <c r="I965" i="12"/>
  <c r="K965" i="12"/>
  <c r="C966" i="12"/>
  <c r="E966" i="12"/>
  <c r="G966" i="12"/>
  <c r="I966" i="12"/>
  <c r="K966" i="12"/>
  <c r="C967" i="12"/>
  <c r="E967" i="12"/>
  <c r="G967" i="12"/>
  <c r="I967" i="12"/>
  <c r="K967" i="12"/>
  <c r="C606" i="12"/>
  <c r="E606" i="12"/>
  <c r="G606" i="12"/>
  <c r="I606" i="12"/>
  <c r="K606" i="12"/>
  <c r="C607" i="12"/>
  <c r="E607" i="12"/>
  <c r="G607" i="12"/>
  <c r="I607" i="12"/>
  <c r="K607" i="12"/>
  <c r="C608" i="12"/>
  <c r="E608" i="12"/>
  <c r="G608" i="12"/>
  <c r="I608" i="12"/>
  <c r="K608" i="12"/>
  <c r="C609" i="12"/>
  <c r="E609" i="12"/>
  <c r="G609" i="12"/>
  <c r="I609" i="12"/>
  <c r="K609" i="12"/>
  <c r="C610" i="12"/>
  <c r="E610" i="12"/>
  <c r="G610" i="12"/>
  <c r="I610" i="12"/>
  <c r="K610" i="12"/>
  <c r="C611" i="12"/>
  <c r="E611" i="12"/>
  <c r="G611" i="12"/>
  <c r="I611" i="12"/>
  <c r="K611" i="12"/>
  <c r="C612" i="12"/>
  <c r="E612" i="12"/>
  <c r="G612" i="12"/>
  <c r="I612" i="12"/>
  <c r="K612" i="12"/>
  <c r="C613" i="12"/>
  <c r="E613" i="12"/>
  <c r="G613" i="12"/>
  <c r="I613" i="12"/>
  <c r="K613" i="12"/>
  <c r="C614" i="12"/>
  <c r="E614" i="12"/>
  <c r="G614" i="12"/>
  <c r="I614" i="12"/>
  <c r="K614" i="12"/>
  <c r="C615" i="12"/>
  <c r="E615" i="12"/>
  <c r="G615" i="12"/>
  <c r="I615" i="12"/>
  <c r="K615" i="12"/>
  <c r="C616" i="12"/>
  <c r="E616" i="12"/>
  <c r="G616" i="12"/>
  <c r="I616" i="12"/>
  <c r="K616" i="12"/>
  <c r="C617" i="12"/>
  <c r="E617" i="12"/>
  <c r="G617" i="12"/>
  <c r="I617" i="12"/>
  <c r="K617" i="12"/>
  <c r="C618" i="12"/>
  <c r="E618" i="12"/>
  <c r="G618" i="12"/>
  <c r="I618" i="12"/>
  <c r="K618" i="12"/>
  <c r="C619" i="12"/>
  <c r="E619" i="12"/>
  <c r="G619" i="12"/>
  <c r="I619" i="12"/>
  <c r="K619" i="12"/>
  <c r="C620" i="12"/>
  <c r="E620" i="12"/>
  <c r="G620" i="12"/>
  <c r="I620" i="12"/>
  <c r="K620" i="12"/>
  <c r="C621" i="12"/>
  <c r="E621" i="12"/>
  <c r="G621" i="12"/>
  <c r="I621" i="12"/>
  <c r="K621" i="12"/>
  <c r="C622" i="12"/>
  <c r="E622" i="12"/>
  <c r="G622" i="12"/>
  <c r="I622" i="12"/>
  <c r="K622" i="12"/>
  <c r="C623" i="12"/>
  <c r="E623" i="12"/>
  <c r="G623" i="12"/>
  <c r="I623" i="12"/>
  <c r="K623" i="12"/>
  <c r="C624" i="12"/>
  <c r="E624" i="12"/>
  <c r="G624" i="12"/>
  <c r="I624" i="12"/>
  <c r="K624" i="12"/>
  <c r="C625" i="12"/>
  <c r="E625" i="12"/>
  <c r="G625" i="12"/>
  <c r="I625" i="12"/>
  <c r="K625" i="12"/>
  <c r="C626" i="12"/>
  <c r="E626" i="12"/>
  <c r="G626" i="12"/>
  <c r="I626" i="12"/>
  <c r="K626" i="12"/>
  <c r="C627" i="12"/>
  <c r="E627" i="12"/>
  <c r="G627" i="12"/>
  <c r="I627" i="12"/>
  <c r="K627" i="12"/>
  <c r="C628" i="12"/>
  <c r="E628" i="12"/>
  <c r="G628" i="12"/>
  <c r="I628" i="12"/>
  <c r="K628" i="12"/>
  <c r="C629" i="12"/>
  <c r="E629" i="12"/>
  <c r="G629" i="12"/>
  <c r="I629" i="12"/>
  <c r="K629" i="12"/>
  <c r="C630" i="12"/>
  <c r="E630" i="12"/>
  <c r="G630" i="12"/>
  <c r="I630" i="12"/>
  <c r="K630" i="12"/>
  <c r="C631" i="12"/>
  <c r="E631" i="12"/>
  <c r="G631" i="12"/>
  <c r="I631" i="12"/>
  <c r="K631" i="12"/>
  <c r="C632" i="12"/>
  <c r="E632" i="12"/>
  <c r="G632" i="12"/>
  <c r="I632" i="12"/>
  <c r="K632" i="12"/>
  <c r="C633" i="12"/>
  <c r="E633" i="12"/>
  <c r="G633" i="12"/>
  <c r="I633" i="12"/>
  <c r="K633" i="12"/>
  <c r="C634" i="12"/>
  <c r="E634" i="12"/>
  <c r="G634" i="12"/>
  <c r="I634" i="12"/>
  <c r="K634" i="12"/>
  <c r="C635" i="12"/>
  <c r="E635" i="12"/>
  <c r="G635" i="12"/>
  <c r="I635" i="12"/>
  <c r="K635" i="12"/>
  <c r="C636" i="12"/>
  <c r="E636" i="12"/>
  <c r="G636" i="12"/>
  <c r="I636" i="12"/>
  <c r="K636" i="12"/>
  <c r="C637" i="12"/>
  <c r="E637" i="12"/>
  <c r="G637" i="12"/>
  <c r="I637" i="12"/>
  <c r="K637" i="12"/>
  <c r="C638" i="12"/>
  <c r="E638" i="12"/>
  <c r="G638" i="12"/>
  <c r="I638" i="12"/>
  <c r="K638" i="12"/>
  <c r="C639" i="12"/>
  <c r="E639" i="12"/>
  <c r="G639" i="12"/>
  <c r="I639" i="12"/>
  <c r="K639" i="12"/>
  <c r="C640" i="12"/>
  <c r="E640" i="12"/>
  <c r="G640" i="12"/>
  <c r="I640" i="12"/>
  <c r="K640" i="12"/>
  <c r="C641" i="12"/>
  <c r="E641" i="12"/>
  <c r="G641" i="12"/>
  <c r="I641" i="12"/>
  <c r="K641" i="12"/>
  <c r="C642" i="12"/>
  <c r="E642" i="12"/>
  <c r="G642" i="12"/>
  <c r="I642" i="12"/>
  <c r="K642" i="12"/>
  <c r="C643" i="12"/>
  <c r="E643" i="12"/>
  <c r="G643" i="12"/>
  <c r="I643" i="12"/>
  <c r="K643" i="12"/>
  <c r="C644" i="12"/>
  <c r="E644" i="12"/>
  <c r="G644" i="12"/>
  <c r="I644" i="12"/>
  <c r="K644" i="12"/>
  <c r="C645" i="12"/>
  <c r="E645" i="12"/>
  <c r="G645" i="12"/>
  <c r="I645" i="12"/>
  <c r="K645" i="12"/>
  <c r="C646" i="12"/>
  <c r="E646" i="12"/>
  <c r="G646" i="12"/>
  <c r="I646" i="12"/>
  <c r="K646" i="12"/>
  <c r="C647" i="12"/>
  <c r="E647" i="12"/>
  <c r="G647" i="12"/>
  <c r="I647" i="12"/>
  <c r="K647" i="12"/>
  <c r="C648" i="12"/>
  <c r="E648" i="12"/>
  <c r="G648" i="12"/>
  <c r="I648" i="12"/>
  <c r="K648" i="12"/>
  <c r="C649" i="12"/>
  <c r="E649" i="12"/>
  <c r="G649" i="12"/>
  <c r="I649" i="12"/>
  <c r="K649" i="12"/>
  <c r="C650" i="12"/>
  <c r="E650" i="12"/>
  <c r="G650" i="12"/>
  <c r="I650" i="12"/>
  <c r="K650" i="12"/>
  <c r="C651" i="12"/>
  <c r="E651" i="12"/>
  <c r="G651" i="12"/>
  <c r="I651" i="12"/>
  <c r="K651" i="12"/>
  <c r="C652" i="12"/>
  <c r="E652" i="12"/>
  <c r="G652" i="12"/>
  <c r="I652" i="12"/>
  <c r="K652" i="12"/>
  <c r="C653" i="12"/>
  <c r="E653" i="12"/>
  <c r="G653" i="12"/>
  <c r="I653" i="12"/>
  <c r="K653" i="12"/>
  <c r="C654" i="12"/>
  <c r="E654" i="12"/>
  <c r="G654" i="12"/>
  <c r="I654" i="12"/>
  <c r="K654" i="12"/>
  <c r="C655" i="12"/>
  <c r="E655" i="12"/>
  <c r="G655" i="12"/>
  <c r="I655" i="12"/>
  <c r="K655" i="12"/>
  <c r="C656" i="12"/>
  <c r="E656" i="12"/>
  <c r="G656" i="12"/>
  <c r="I656" i="12"/>
  <c r="K656" i="12"/>
  <c r="C657" i="12"/>
  <c r="E657" i="12"/>
  <c r="G657" i="12"/>
  <c r="I657" i="12"/>
  <c r="K657" i="12"/>
  <c r="C658" i="12"/>
  <c r="E658" i="12"/>
  <c r="G658" i="12"/>
  <c r="I658" i="12"/>
  <c r="K658" i="12"/>
  <c r="C659" i="12"/>
  <c r="E659" i="12"/>
  <c r="G659" i="12"/>
  <c r="I659" i="12"/>
  <c r="K659" i="12"/>
  <c r="C660" i="12"/>
  <c r="E660" i="12"/>
  <c r="G660" i="12"/>
  <c r="I660" i="12"/>
  <c r="K660" i="12"/>
  <c r="C661" i="12"/>
  <c r="E661" i="12"/>
  <c r="G661" i="12"/>
  <c r="I661" i="12"/>
  <c r="K661" i="12"/>
  <c r="C662" i="12"/>
  <c r="E662" i="12"/>
  <c r="G662" i="12"/>
  <c r="I662" i="12"/>
  <c r="K662" i="12"/>
  <c r="C663" i="12"/>
  <c r="E663" i="12"/>
  <c r="G663" i="12"/>
  <c r="I663" i="12"/>
  <c r="K663" i="12"/>
  <c r="C664" i="12"/>
  <c r="E664" i="12"/>
  <c r="G664" i="12"/>
  <c r="I664" i="12"/>
  <c r="K664" i="12"/>
  <c r="C665" i="12"/>
  <c r="E665" i="12"/>
  <c r="G665" i="12"/>
  <c r="I665" i="12"/>
  <c r="K665" i="12"/>
  <c r="C666" i="12"/>
  <c r="E666" i="12"/>
  <c r="G666" i="12"/>
  <c r="I666" i="12"/>
  <c r="K666" i="12"/>
  <c r="C667" i="12"/>
  <c r="E667" i="12"/>
  <c r="G667" i="12"/>
  <c r="I667" i="12"/>
  <c r="K667" i="12"/>
  <c r="C668" i="12"/>
  <c r="E668" i="12"/>
  <c r="G668" i="12"/>
  <c r="I668" i="12"/>
  <c r="K668" i="12"/>
  <c r="C669" i="12"/>
  <c r="E669" i="12"/>
  <c r="G669" i="12"/>
  <c r="I669" i="12"/>
  <c r="K669" i="12"/>
  <c r="C670" i="12"/>
  <c r="E670" i="12"/>
  <c r="G670" i="12"/>
  <c r="I670" i="12"/>
  <c r="K670" i="12"/>
  <c r="C671" i="12"/>
  <c r="E671" i="12"/>
  <c r="G671" i="12"/>
  <c r="I671" i="12"/>
  <c r="K671" i="12"/>
  <c r="C672" i="12"/>
  <c r="E672" i="12"/>
  <c r="G672" i="12"/>
  <c r="I672" i="12"/>
  <c r="K672" i="12"/>
  <c r="C673" i="12"/>
  <c r="E673" i="12"/>
  <c r="G673" i="12"/>
  <c r="I673" i="12"/>
  <c r="K673" i="12"/>
  <c r="C674" i="12"/>
  <c r="E674" i="12"/>
  <c r="G674" i="12"/>
  <c r="I674" i="12"/>
  <c r="K674" i="12"/>
  <c r="C675" i="12"/>
  <c r="E675" i="12"/>
  <c r="G675" i="12"/>
  <c r="I675" i="12"/>
  <c r="K675" i="12"/>
  <c r="C676" i="12"/>
  <c r="E676" i="12"/>
  <c r="G676" i="12"/>
  <c r="I676" i="12"/>
  <c r="K676" i="12"/>
  <c r="C677" i="12"/>
  <c r="E677" i="12"/>
  <c r="G677" i="12"/>
  <c r="I677" i="12"/>
  <c r="K677" i="12"/>
  <c r="C678" i="12"/>
  <c r="E678" i="12"/>
  <c r="G678" i="12"/>
  <c r="I678" i="12"/>
  <c r="K678" i="12"/>
  <c r="C679" i="12"/>
  <c r="E679" i="12"/>
  <c r="G679" i="12"/>
  <c r="I679" i="12"/>
  <c r="K679" i="12"/>
  <c r="C680" i="12"/>
  <c r="E680" i="12"/>
  <c r="G680" i="12"/>
  <c r="I680" i="12"/>
  <c r="K680" i="12"/>
  <c r="C681" i="12"/>
  <c r="E681" i="12"/>
  <c r="G681" i="12"/>
  <c r="I681" i="12"/>
  <c r="K681" i="12"/>
  <c r="C682" i="12"/>
  <c r="E682" i="12"/>
  <c r="G682" i="12"/>
  <c r="I682" i="12"/>
  <c r="K682" i="12"/>
  <c r="C683" i="12"/>
  <c r="E683" i="12"/>
  <c r="G683" i="12"/>
  <c r="I683" i="12"/>
  <c r="K683" i="12"/>
  <c r="C684" i="12"/>
  <c r="E684" i="12"/>
  <c r="G684" i="12"/>
  <c r="I684" i="12"/>
  <c r="K684" i="12"/>
  <c r="C685" i="12"/>
  <c r="E685" i="12"/>
  <c r="G685" i="12"/>
  <c r="I685" i="12"/>
  <c r="K685" i="12"/>
  <c r="C686" i="12"/>
  <c r="E686" i="12"/>
  <c r="G686" i="12"/>
  <c r="I686" i="12"/>
  <c r="K686" i="12"/>
  <c r="C687" i="12"/>
  <c r="E687" i="12"/>
  <c r="G687" i="12"/>
  <c r="I687" i="12"/>
  <c r="K687" i="12"/>
  <c r="C688" i="12"/>
  <c r="E688" i="12"/>
  <c r="G688" i="12"/>
  <c r="I688" i="12"/>
  <c r="K688" i="12"/>
  <c r="C689" i="12"/>
  <c r="E689" i="12"/>
  <c r="G689" i="12"/>
  <c r="I689" i="12"/>
  <c r="K689" i="12"/>
  <c r="C690" i="12"/>
  <c r="E690" i="12"/>
  <c r="G690" i="12"/>
  <c r="I690" i="12"/>
  <c r="K690" i="12"/>
  <c r="C691" i="12"/>
  <c r="E691" i="12"/>
  <c r="G691" i="12"/>
  <c r="I691" i="12"/>
  <c r="K691" i="12"/>
  <c r="C692" i="12"/>
  <c r="E692" i="12"/>
  <c r="G692" i="12"/>
  <c r="I692" i="12"/>
  <c r="K692" i="12"/>
  <c r="C693" i="12"/>
  <c r="E693" i="12"/>
  <c r="G693" i="12"/>
  <c r="I693" i="12"/>
  <c r="K693" i="12"/>
  <c r="C694" i="12"/>
  <c r="E694" i="12"/>
  <c r="G694" i="12"/>
  <c r="I694" i="12"/>
  <c r="K694" i="12"/>
  <c r="C695" i="12"/>
  <c r="E695" i="12"/>
  <c r="G695" i="12"/>
  <c r="I695" i="12"/>
  <c r="K695" i="12"/>
  <c r="C696" i="12"/>
  <c r="E696" i="12"/>
  <c r="G696" i="12"/>
  <c r="I696" i="12"/>
  <c r="K696" i="12"/>
  <c r="C697" i="12"/>
  <c r="E697" i="12"/>
  <c r="G697" i="12"/>
  <c r="I697" i="12"/>
  <c r="K697" i="12"/>
  <c r="C698" i="12"/>
  <c r="E698" i="12"/>
  <c r="G698" i="12"/>
  <c r="I698" i="12"/>
  <c r="K698" i="12"/>
  <c r="C699" i="12"/>
  <c r="E699" i="12"/>
  <c r="G699" i="12"/>
  <c r="I699" i="12"/>
  <c r="K699" i="12"/>
  <c r="C700" i="12"/>
  <c r="E700" i="12"/>
  <c r="G700" i="12"/>
  <c r="I700" i="12"/>
  <c r="K700" i="12"/>
  <c r="C701" i="12"/>
  <c r="E701" i="12"/>
  <c r="G701" i="12"/>
  <c r="I701" i="12"/>
  <c r="K701" i="12"/>
  <c r="C702" i="12"/>
  <c r="E702" i="12"/>
  <c r="G702" i="12"/>
  <c r="I702" i="12"/>
  <c r="K702" i="12"/>
  <c r="C703" i="12"/>
  <c r="E703" i="12"/>
  <c r="G703" i="12"/>
  <c r="I703" i="12"/>
  <c r="K703" i="12"/>
  <c r="C704" i="12"/>
  <c r="E704" i="12"/>
  <c r="G704" i="12"/>
  <c r="I704" i="12"/>
  <c r="K704" i="12"/>
  <c r="C705" i="12"/>
  <c r="E705" i="12"/>
  <c r="G705" i="12"/>
  <c r="I705" i="12"/>
  <c r="K705" i="12"/>
  <c r="C706" i="12"/>
  <c r="E706" i="12"/>
  <c r="G706" i="12"/>
  <c r="I706" i="12"/>
  <c r="K706" i="12"/>
  <c r="C707" i="12"/>
  <c r="E707" i="12"/>
  <c r="G707" i="12"/>
  <c r="I707" i="12"/>
  <c r="K707" i="12"/>
  <c r="C708" i="12"/>
  <c r="E708" i="12"/>
  <c r="G708" i="12"/>
  <c r="I708" i="12"/>
  <c r="K708" i="12"/>
  <c r="C709" i="12"/>
  <c r="E709" i="12"/>
  <c r="G709" i="12"/>
  <c r="I709" i="12"/>
  <c r="K709" i="12"/>
  <c r="C710" i="12"/>
  <c r="E710" i="12"/>
  <c r="G710" i="12"/>
  <c r="I710" i="12"/>
  <c r="K710" i="12"/>
  <c r="C711" i="12"/>
  <c r="E711" i="12"/>
  <c r="G711" i="12"/>
  <c r="I711" i="12"/>
  <c r="K711" i="12"/>
  <c r="C712" i="12"/>
  <c r="E712" i="12"/>
  <c r="G712" i="12"/>
  <c r="I712" i="12"/>
  <c r="K712" i="12"/>
  <c r="C713" i="12"/>
  <c r="E713" i="12"/>
  <c r="G713" i="12"/>
  <c r="I713" i="12"/>
  <c r="K713" i="12"/>
  <c r="C714" i="12"/>
  <c r="E714" i="12"/>
  <c r="G714" i="12"/>
  <c r="I714" i="12"/>
  <c r="K714" i="12"/>
  <c r="C715" i="12"/>
  <c r="E715" i="12"/>
  <c r="G715" i="12"/>
  <c r="I715" i="12"/>
  <c r="K715" i="12"/>
  <c r="C716" i="12"/>
  <c r="E716" i="12"/>
  <c r="G716" i="12"/>
  <c r="I716" i="12"/>
  <c r="K716" i="12"/>
  <c r="C717" i="12"/>
  <c r="E717" i="12"/>
  <c r="G717" i="12"/>
  <c r="I717" i="12"/>
  <c r="K717" i="12"/>
  <c r="C718" i="12"/>
  <c r="E718" i="12"/>
  <c r="G718" i="12"/>
  <c r="I718" i="12"/>
  <c r="K718" i="12"/>
  <c r="C719" i="12"/>
  <c r="E719" i="12"/>
  <c r="G719" i="12"/>
  <c r="I719" i="12"/>
  <c r="K719" i="12"/>
  <c r="C720" i="12"/>
  <c r="E720" i="12"/>
  <c r="G720" i="12"/>
  <c r="I720" i="12"/>
  <c r="K720" i="12"/>
  <c r="C721" i="12"/>
  <c r="E721" i="12"/>
  <c r="G721" i="12"/>
  <c r="I721" i="12"/>
  <c r="K721" i="12"/>
  <c r="C722" i="12"/>
  <c r="E722" i="12"/>
  <c r="G722" i="12"/>
  <c r="I722" i="12"/>
  <c r="K722" i="12"/>
  <c r="C723" i="12"/>
  <c r="E723" i="12"/>
  <c r="G723" i="12"/>
  <c r="I723" i="12"/>
  <c r="K723" i="12"/>
  <c r="C724" i="12"/>
  <c r="E724" i="12"/>
  <c r="G724" i="12"/>
  <c r="I724" i="12"/>
  <c r="K724" i="12"/>
  <c r="C725" i="12"/>
  <c r="E725" i="12"/>
  <c r="G725" i="12"/>
  <c r="I725" i="12"/>
  <c r="K725" i="12"/>
  <c r="C726" i="12"/>
  <c r="E726" i="12"/>
  <c r="G726" i="12"/>
  <c r="I726" i="12"/>
  <c r="K726" i="12"/>
  <c r="C727" i="12"/>
  <c r="E727" i="12"/>
  <c r="G727" i="12"/>
  <c r="I727" i="12"/>
  <c r="K727" i="12"/>
  <c r="C728" i="12"/>
  <c r="E728" i="12"/>
  <c r="G728" i="12"/>
  <c r="I728" i="12"/>
  <c r="K728" i="12"/>
  <c r="C729" i="12"/>
  <c r="E729" i="12"/>
  <c r="G729" i="12"/>
  <c r="I729" i="12"/>
  <c r="K729" i="12"/>
  <c r="C730" i="12"/>
  <c r="E730" i="12"/>
  <c r="G730" i="12"/>
  <c r="I730" i="12"/>
  <c r="K730" i="12"/>
  <c r="C731" i="12"/>
  <c r="E731" i="12"/>
  <c r="G731" i="12"/>
  <c r="I731" i="12"/>
  <c r="K731" i="12"/>
  <c r="C732" i="12"/>
  <c r="E732" i="12"/>
  <c r="G732" i="12"/>
  <c r="I732" i="12"/>
  <c r="K732" i="12"/>
  <c r="C733" i="12"/>
  <c r="E733" i="12"/>
  <c r="G733" i="12"/>
  <c r="I733" i="12"/>
  <c r="K733" i="12"/>
  <c r="C734" i="12"/>
  <c r="E734" i="12"/>
  <c r="G734" i="12"/>
  <c r="I734" i="12"/>
  <c r="K734" i="12"/>
  <c r="C735" i="12"/>
  <c r="E735" i="12"/>
  <c r="G735" i="12"/>
  <c r="I735" i="12"/>
  <c r="K735" i="12"/>
  <c r="C736" i="12"/>
  <c r="E736" i="12"/>
  <c r="G736" i="12"/>
  <c r="I736" i="12"/>
  <c r="K736" i="12"/>
  <c r="C737" i="12"/>
  <c r="E737" i="12"/>
  <c r="G737" i="12"/>
  <c r="I737" i="12"/>
  <c r="K737" i="12"/>
  <c r="C738" i="12"/>
  <c r="E738" i="12"/>
  <c r="G738" i="12"/>
  <c r="I738" i="12"/>
  <c r="K738" i="12"/>
  <c r="C739" i="12"/>
  <c r="E739" i="12"/>
  <c r="G739" i="12"/>
  <c r="I739" i="12"/>
  <c r="K739" i="12"/>
  <c r="C740" i="12"/>
  <c r="E740" i="12"/>
  <c r="G740" i="12"/>
  <c r="I740" i="12"/>
  <c r="K740" i="12"/>
  <c r="C741" i="12"/>
  <c r="E741" i="12"/>
  <c r="G741" i="12"/>
  <c r="I741" i="12"/>
  <c r="K741" i="12"/>
  <c r="C742" i="12"/>
  <c r="E742" i="12"/>
  <c r="G742" i="12"/>
  <c r="I742" i="12"/>
  <c r="K742" i="12"/>
  <c r="C743" i="12"/>
  <c r="E743" i="12"/>
  <c r="G743" i="12"/>
  <c r="I743" i="12"/>
  <c r="K743" i="12"/>
  <c r="C744" i="12"/>
  <c r="E744" i="12"/>
  <c r="G744" i="12"/>
  <c r="I744" i="12"/>
  <c r="K744" i="12"/>
  <c r="C745" i="12"/>
  <c r="E745" i="12"/>
  <c r="G745" i="12"/>
  <c r="I745" i="12"/>
  <c r="K745" i="12"/>
  <c r="C746" i="12"/>
  <c r="E746" i="12"/>
  <c r="G746" i="12"/>
  <c r="I746" i="12"/>
  <c r="K746" i="12"/>
  <c r="C747" i="12"/>
  <c r="E747" i="12"/>
  <c r="G747" i="12"/>
  <c r="I747" i="12"/>
  <c r="K747" i="12"/>
  <c r="C748" i="12"/>
  <c r="E748" i="12"/>
  <c r="G748" i="12"/>
  <c r="I748" i="12"/>
  <c r="K748" i="12"/>
  <c r="C749" i="12"/>
  <c r="E749" i="12"/>
  <c r="G749" i="12"/>
  <c r="I749" i="12"/>
  <c r="K749" i="12"/>
  <c r="C750" i="12"/>
  <c r="E750" i="12"/>
  <c r="G750" i="12"/>
  <c r="I750" i="12"/>
  <c r="K750" i="12"/>
  <c r="C751" i="12"/>
  <c r="E751" i="12"/>
  <c r="G751" i="12"/>
  <c r="I751" i="12"/>
  <c r="K751" i="12"/>
  <c r="C752" i="12"/>
  <c r="E752" i="12"/>
  <c r="G752" i="12"/>
  <c r="I752" i="12"/>
  <c r="K752" i="12"/>
  <c r="C753" i="12"/>
  <c r="E753" i="12"/>
  <c r="G753" i="12"/>
  <c r="I753" i="12"/>
  <c r="K753" i="12"/>
  <c r="C754" i="12"/>
  <c r="E754" i="12"/>
  <c r="G754" i="12"/>
  <c r="I754" i="12"/>
  <c r="K754" i="12"/>
  <c r="C755" i="12"/>
  <c r="E755" i="12"/>
  <c r="G755" i="12"/>
  <c r="I755" i="12"/>
  <c r="K755" i="12"/>
  <c r="C756" i="12"/>
  <c r="E756" i="12"/>
  <c r="G756" i="12"/>
  <c r="I756" i="12"/>
  <c r="K756" i="12"/>
  <c r="C757" i="12"/>
  <c r="E757" i="12"/>
  <c r="G757" i="12"/>
  <c r="I757" i="12"/>
  <c r="K757" i="12"/>
  <c r="C758" i="12"/>
  <c r="E758" i="12"/>
  <c r="G758" i="12"/>
  <c r="I758" i="12"/>
  <c r="K758" i="12"/>
  <c r="C759" i="12"/>
  <c r="E759" i="12"/>
  <c r="G759" i="12"/>
  <c r="I759" i="12"/>
  <c r="K759" i="12"/>
  <c r="C760" i="12"/>
  <c r="E760" i="12"/>
  <c r="G760" i="12"/>
  <c r="I760" i="12"/>
  <c r="K760" i="12"/>
  <c r="C761" i="12"/>
  <c r="E761" i="12"/>
  <c r="G761" i="12"/>
  <c r="I761" i="12"/>
  <c r="K761" i="12"/>
  <c r="C762" i="12"/>
  <c r="E762" i="12"/>
  <c r="G762" i="12"/>
  <c r="I762" i="12"/>
  <c r="K762" i="12"/>
  <c r="C763" i="12"/>
  <c r="E763" i="12"/>
  <c r="G763" i="12"/>
  <c r="I763" i="12"/>
  <c r="K763" i="12"/>
  <c r="C764" i="12"/>
  <c r="E764" i="12"/>
  <c r="G764" i="12"/>
  <c r="I764" i="12"/>
  <c r="K764" i="12"/>
  <c r="C765" i="12"/>
  <c r="E765" i="12"/>
  <c r="G765" i="12"/>
  <c r="I765" i="12"/>
  <c r="K765" i="12"/>
  <c r="C766" i="12"/>
  <c r="E766" i="12"/>
  <c r="G766" i="12"/>
  <c r="I766" i="12"/>
  <c r="K766" i="12"/>
  <c r="C767" i="12"/>
  <c r="E767" i="12"/>
  <c r="G767" i="12"/>
  <c r="I767" i="12"/>
  <c r="K767" i="12"/>
  <c r="C768" i="12"/>
  <c r="E768" i="12"/>
  <c r="G768" i="12"/>
  <c r="I768" i="12"/>
  <c r="K768" i="12"/>
  <c r="C769" i="12"/>
  <c r="E769" i="12"/>
  <c r="G769" i="12"/>
  <c r="I769" i="12"/>
  <c r="K769" i="12"/>
  <c r="C770" i="12"/>
  <c r="E770" i="12"/>
  <c r="G770" i="12"/>
  <c r="I770" i="12"/>
  <c r="K770" i="12"/>
  <c r="C771" i="12"/>
  <c r="E771" i="12"/>
  <c r="G771" i="12"/>
  <c r="I771" i="12"/>
  <c r="K771" i="12"/>
  <c r="C772" i="12"/>
  <c r="E772" i="12"/>
  <c r="G772" i="12"/>
  <c r="I772" i="12"/>
  <c r="K772" i="12"/>
  <c r="C773" i="12"/>
  <c r="E773" i="12"/>
  <c r="G773" i="12"/>
  <c r="I773" i="12"/>
  <c r="K773" i="12"/>
  <c r="C774" i="12"/>
  <c r="E774" i="12"/>
  <c r="G774" i="12"/>
  <c r="I774" i="12"/>
  <c r="K774" i="12"/>
  <c r="C775" i="12"/>
  <c r="E775" i="12"/>
  <c r="G775" i="12"/>
  <c r="I775" i="12"/>
  <c r="K775" i="12"/>
  <c r="C776" i="12"/>
  <c r="E776" i="12"/>
  <c r="G776" i="12"/>
  <c r="I776" i="12"/>
  <c r="K776" i="12"/>
  <c r="C777" i="12"/>
  <c r="E777" i="12"/>
  <c r="G777" i="12"/>
  <c r="I777" i="12"/>
  <c r="K777" i="12"/>
  <c r="C778" i="12"/>
  <c r="E778" i="12"/>
  <c r="G778" i="12"/>
  <c r="I778" i="12"/>
  <c r="K778" i="12"/>
  <c r="C779" i="12"/>
  <c r="E779" i="12"/>
  <c r="G779" i="12"/>
  <c r="I779" i="12"/>
  <c r="K779" i="12"/>
  <c r="C780" i="12"/>
  <c r="E780" i="12"/>
  <c r="G780" i="12"/>
  <c r="I780" i="12"/>
  <c r="K780" i="12"/>
  <c r="C781" i="12"/>
  <c r="E781" i="12"/>
  <c r="G781" i="12"/>
  <c r="I781" i="12"/>
  <c r="K781" i="12"/>
  <c r="C782" i="12"/>
  <c r="E782" i="12"/>
  <c r="G782" i="12"/>
  <c r="I782" i="12"/>
  <c r="K782" i="12"/>
  <c r="C783" i="12"/>
  <c r="E783" i="12"/>
  <c r="G783" i="12"/>
  <c r="I783" i="12"/>
  <c r="K783" i="12"/>
  <c r="C784" i="12"/>
  <c r="E784" i="12"/>
  <c r="G784" i="12"/>
  <c r="I784" i="12"/>
  <c r="K784" i="12"/>
  <c r="C456" i="12"/>
  <c r="E456" i="12"/>
  <c r="G456" i="12"/>
  <c r="I456" i="12"/>
  <c r="K456" i="12"/>
  <c r="C457" i="12"/>
  <c r="E457" i="12"/>
  <c r="G457" i="12"/>
  <c r="I457" i="12"/>
  <c r="K457" i="12"/>
  <c r="C458" i="12"/>
  <c r="E458" i="12"/>
  <c r="G458" i="12"/>
  <c r="I458" i="12"/>
  <c r="K458" i="12"/>
  <c r="C459" i="12"/>
  <c r="E459" i="12"/>
  <c r="G459" i="12"/>
  <c r="I459" i="12"/>
  <c r="K459" i="12"/>
  <c r="C460" i="12"/>
  <c r="E460" i="12"/>
  <c r="G460" i="12"/>
  <c r="I460" i="12"/>
  <c r="K460" i="12"/>
  <c r="C461" i="12"/>
  <c r="E461" i="12"/>
  <c r="G461" i="12"/>
  <c r="I461" i="12"/>
  <c r="K461" i="12"/>
  <c r="C462" i="12"/>
  <c r="E462" i="12"/>
  <c r="G462" i="12"/>
  <c r="I462" i="12"/>
  <c r="K462" i="12"/>
  <c r="C463" i="12"/>
  <c r="E463" i="12"/>
  <c r="G463" i="12"/>
  <c r="I463" i="12"/>
  <c r="K463" i="12"/>
  <c r="C464" i="12"/>
  <c r="E464" i="12"/>
  <c r="G464" i="12"/>
  <c r="I464" i="12"/>
  <c r="K464" i="12"/>
  <c r="C465" i="12"/>
  <c r="E465" i="12"/>
  <c r="G465" i="12"/>
  <c r="I465" i="12"/>
  <c r="K465" i="12"/>
  <c r="C466" i="12"/>
  <c r="E466" i="12"/>
  <c r="G466" i="12"/>
  <c r="I466" i="12"/>
  <c r="K466" i="12"/>
  <c r="C467" i="12"/>
  <c r="E467" i="12"/>
  <c r="G467" i="12"/>
  <c r="I467" i="12"/>
  <c r="K467" i="12"/>
  <c r="C468" i="12"/>
  <c r="E468" i="12"/>
  <c r="G468" i="12"/>
  <c r="I468" i="12"/>
  <c r="K468" i="12"/>
  <c r="C469" i="12"/>
  <c r="E469" i="12"/>
  <c r="G469" i="12"/>
  <c r="I469" i="12"/>
  <c r="K469" i="12"/>
  <c r="C470" i="12"/>
  <c r="E470" i="12"/>
  <c r="G470" i="12"/>
  <c r="I470" i="12"/>
  <c r="K470" i="12"/>
  <c r="C471" i="12"/>
  <c r="E471" i="12"/>
  <c r="G471" i="12"/>
  <c r="I471" i="12"/>
  <c r="K471" i="12"/>
  <c r="C472" i="12"/>
  <c r="E472" i="12"/>
  <c r="G472" i="12"/>
  <c r="I472" i="12"/>
  <c r="K472" i="12"/>
  <c r="C473" i="12"/>
  <c r="E473" i="12"/>
  <c r="G473" i="12"/>
  <c r="I473" i="12"/>
  <c r="K473" i="12"/>
  <c r="C474" i="12"/>
  <c r="E474" i="12"/>
  <c r="G474" i="12"/>
  <c r="I474" i="12"/>
  <c r="K474" i="12"/>
  <c r="C475" i="12"/>
  <c r="E475" i="12"/>
  <c r="G475" i="12"/>
  <c r="I475" i="12"/>
  <c r="K475" i="12"/>
  <c r="C476" i="12"/>
  <c r="E476" i="12"/>
  <c r="G476" i="12"/>
  <c r="I476" i="12"/>
  <c r="K476" i="12"/>
  <c r="C477" i="12"/>
  <c r="E477" i="12"/>
  <c r="G477" i="12"/>
  <c r="I477" i="12"/>
  <c r="K477" i="12"/>
  <c r="C478" i="12"/>
  <c r="E478" i="12"/>
  <c r="G478" i="12"/>
  <c r="I478" i="12"/>
  <c r="K478" i="12"/>
  <c r="C479" i="12"/>
  <c r="E479" i="12"/>
  <c r="G479" i="12"/>
  <c r="I479" i="12"/>
  <c r="K479" i="12"/>
  <c r="C480" i="12"/>
  <c r="E480" i="12"/>
  <c r="G480" i="12"/>
  <c r="I480" i="12"/>
  <c r="K480" i="12"/>
  <c r="C481" i="12"/>
  <c r="E481" i="12"/>
  <c r="G481" i="12"/>
  <c r="I481" i="12"/>
  <c r="K481" i="12"/>
  <c r="C482" i="12"/>
  <c r="E482" i="12"/>
  <c r="G482" i="12"/>
  <c r="I482" i="12"/>
  <c r="K482" i="12"/>
  <c r="C483" i="12"/>
  <c r="E483" i="12"/>
  <c r="G483" i="12"/>
  <c r="I483" i="12"/>
  <c r="K483" i="12"/>
  <c r="C484" i="12"/>
  <c r="E484" i="12"/>
  <c r="G484" i="12"/>
  <c r="I484" i="12"/>
  <c r="K484" i="12"/>
  <c r="C485" i="12"/>
  <c r="E485" i="12"/>
  <c r="G485" i="12"/>
  <c r="I485" i="12"/>
  <c r="K485" i="12"/>
  <c r="C486" i="12"/>
  <c r="E486" i="12"/>
  <c r="G486" i="12"/>
  <c r="I486" i="12"/>
  <c r="K486" i="12"/>
  <c r="C487" i="12"/>
  <c r="E487" i="12"/>
  <c r="G487" i="12"/>
  <c r="I487" i="12"/>
  <c r="K487" i="12"/>
  <c r="C488" i="12"/>
  <c r="E488" i="12"/>
  <c r="G488" i="12"/>
  <c r="I488" i="12"/>
  <c r="K488" i="12"/>
  <c r="C489" i="12"/>
  <c r="E489" i="12"/>
  <c r="G489" i="12"/>
  <c r="I489" i="12"/>
  <c r="K489" i="12"/>
  <c r="C490" i="12"/>
  <c r="E490" i="12"/>
  <c r="G490" i="12"/>
  <c r="I490" i="12"/>
  <c r="K490" i="12"/>
  <c r="C491" i="12"/>
  <c r="E491" i="12"/>
  <c r="G491" i="12"/>
  <c r="I491" i="12"/>
  <c r="K491" i="12"/>
  <c r="C492" i="12"/>
  <c r="E492" i="12"/>
  <c r="G492" i="12"/>
  <c r="I492" i="12"/>
  <c r="K492" i="12"/>
  <c r="C493" i="12"/>
  <c r="E493" i="12"/>
  <c r="G493" i="12"/>
  <c r="I493" i="12"/>
  <c r="K493" i="12"/>
  <c r="C494" i="12"/>
  <c r="E494" i="12"/>
  <c r="G494" i="12"/>
  <c r="I494" i="12"/>
  <c r="K494" i="12"/>
  <c r="C495" i="12"/>
  <c r="E495" i="12"/>
  <c r="G495" i="12"/>
  <c r="I495" i="12"/>
  <c r="K495" i="12"/>
  <c r="C496" i="12"/>
  <c r="E496" i="12"/>
  <c r="G496" i="12"/>
  <c r="I496" i="12"/>
  <c r="K496" i="12"/>
  <c r="C497" i="12"/>
  <c r="E497" i="12"/>
  <c r="G497" i="12"/>
  <c r="I497" i="12"/>
  <c r="K497" i="12"/>
  <c r="C498" i="12"/>
  <c r="E498" i="12"/>
  <c r="G498" i="12"/>
  <c r="I498" i="12"/>
  <c r="K498" i="12"/>
  <c r="C499" i="12"/>
  <c r="E499" i="12"/>
  <c r="G499" i="12"/>
  <c r="I499" i="12"/>
  <c r="K499" i="12"/>
  <c r="C500" i="12"/>
  <c r="E500" i="12"/>
  <c r="G500" i="12"/>
  <c r="I500" i="12"/>
  <c r="K500" i="12"/>
  <c r="C501" i="12"/>
  <c r="E501" i="12"/>
  <c r="G501" i="12"/>
  <c r="I501" i="12"/>
  <c r="K501" i="12"/>
  <c r="C502" i="12"/>
  <c r="E502" i="12"/>
  <c r="G502" i="12"/>
  <c r="I502" i="12"/>
  <c r="K502" i="12"/>
  <c r="C503" i="12"/>
  <c r="E503" i="12"/>
  <c r="G503" i="12"/>
  <c r="I503" i="12"/>
  <c r="K503" i="12"/>
  <c r="C504" i="12"/>
  <c r="E504" i="12"/>
  <c r="G504" i="12"/>
  <c r="I504" i="12"/>
  <c r="K504" i="12"/>
  <c r="C505" i="12"/>
  <c r="E505" i="12"/>
  <c r="G505" i="12"/>
  <c r="I505" i="12"/>
  <c r="K505" i="12"/>
  <c r="C506" i="12"/>
  <c r="E506" i="12"/>
  <c r="G506" i="12"/>
  <c r="I506" i="12"/>
  <c r="K506" i="12"/>
  <c r="C507" i="12"/>
  <c r="E507" i="12"/>
  <c r="G507" i="12"/>
  <c r="I507" i="12"/>
  <c r="K507" i="12"/>
  <c r="C508" i="12"/>
  <c r="E508" i="12"/>
  <c r="G508" i="12"/>
  <c r="I508" i="12"/>
  <c r="K508" i="12"/>
  <c r="C509" i="12"/>
  <c r="E509" i="12"/>
  <c r="G509" i="12"/>
  <c r="I509" i="12"/>
  <c r="K509" i="12"/>
  <c r="C510" i="12"/>
  <c r="E510" i="12"/>
  <c r="G510" i="12"/>
  <c r="I510" i="12"/>
  <c r="K510" i="12"/>
  <c r="C511" i="12"/>
  <c r="E511" i="12"/>
  <c r="G511" i="12"/>
  <c r="I511" i="12"/>
  <c r="K511" i="12"/>
  <c r="C512" i="12"/>
  <c r="E512" i="12"/>
  <c r="G512" i="12"/>
  <c r="I512" i="12"/>
  <c r="K512" i="12"/>
  <c r="C513" i="12"/>
  <c r="E513" i="12"/>
  <c r="G513" i="12"/>
  <c r="I513" i="12"/>
  <c r="K513" i="12"/>
  <c r="C514" i="12"/>
  <c r="E514" i="12"/>
  <c r="G514" i="12"/>
  <c r="I514" i="12"/>
  <c r="K514" i="12"/>
  <c r="C515" i="12"/>
  <c r="E515" i="12"/>
  <c r="G515" i="12"/>
  <c r="I515" i="12"/>
  <c r="K515" i="12"/>
  <c r="C516" i="12"/>
  <c r="E516" i="12"/>
  <c r="G516" i="12"/>
  <c r="I516" i="12"/>
  <c r="K516" i="12"/>
  <c r="C517" i="12"/>
  <c r="E517" i="12"/>
  <c r="G517" i="12"/>
  <c r="I517" i="12"/>
  <c r="K517" i="12"/>
  <c r="C518" i="12"/>
  <c r="E518" i="12"/>
  <c r="G518" i="12"/>
  <c r="I518" i="12"/>
  <c r="K518" i="12"/>
  <c r="C519" i="12"/>
  <c r="E519" i="12"/>
  <c r="G519" i="12"/>
  <c r="I519" i="12"/>
  <c r="K519" i="12"/>
  <c r="C520" i="12"/>
  <c r="E520" i="12"/>
  <c r="G520" i="12"/>
  <c r="I520" i="12"/>
  <c r="K520" i="12"/>
  <c r="C521" i="12"/>
  <c r="E521" i="12"/>
  <c r="G521" i="12"/>
  <c r="I521" i="12"/>
  <c r="K521" i="12"/>
  <c r="C522" i="12"/>
  <c r="E522" i="12"/>
  <c r="G522" i="12"/>
  <c r="I522" i="12"/>
  <c r="K522" i="12"/>
  <c r="C523" i="12"/>
  <c r="E523" i="12"/>
  <c r="G523" i="12"/>
  <c r="I523" i="12"/>
  <c r="K523" i="12"/>
  <c r="C524" i="12"/>
  <c r="E524" i="12"/>
  <c r="G524" i="12"/>
  <c r="I524" i="12"/>
  <c r="K524" i="12"/>
  <c r="C525" i="12"/>
  <c r="E525" i="12"/>
  <c r="G525" i="12"/>
  <c r="I525" i="12"/>
  <c r="K525" i="12"/>
  <c r="C526" i="12"/>
  <c r="E526" i="12"/>
  <c r="G526" i="12"/>
  <c r="I526" i="12"/>
  <c r="K526" i="12"/>
  <c r="C527" i="12"/>
  <c r="E527" i="12"/>
  <c r="G527" i="12"/>
  <c r="I527" i="12"/>
  <c r="K527" i="12"/>
  <c r="C528" i="12"/>
  <c r="E528" i="12"/>
  <c r="G528" i="12"/>
  <c r="I528" i="12"/>
  <c r="K528" i="12"/>
  <c r="C529" i="12"/>
  <c r="E529" i="12"/>
  <c r="G529" i="12"/>
  <c r="I529" i="12"/>
  <c r="K529" i="12"/>
  <c r="C530" i="12"/>
  <c r="E530" i="12"/>
  <c r="G530" i="12"/>
  <c r="I530" i="12"/>
  <c r="K530" i="12"/>
  <c r="C531" i="12"/>
  <c r="E531" i="12"/>
  <c r="G531" i="12"/>
  <c r="I531" i="12"/>
  <c r="K531" i="12"/>
  <c r="C532" i="12"/>
  <c r="E532" i="12"/>
  <c r="G532" i="12"/>
  <c r="I532" i="12"/>
  <c r="K532" i="12"/>
  <c r="C533" i="12"/>
  <c r="E533" i="12"/>
  <c r="G533" i="12"/>
  <c r="I533" i="12"/>
  <c r="K533" i="12"/>
  <c r="C534" i="12"/>
  <c r="E534" i="12"/>
  <c r="G534" i="12"/>
  <c r="I534" i="12"/>
  <c r="K534" i="12"/>
  <c r="C535" i="12"/>
  <c r="E535" i="12"/>
  <c r="G535" i="12"/>
  <c r="I535" i="12"/>
  <c r="K535" i="12"/>
  <c r="C536" i="12"/>
  <c r="E536" i="12"/>
  <c r="G536" i="12"/>
  <c r="I536" i="12"/>
  <c r="K536" i="12"/>
  <c r="C537" i="12"/>
  <c r="E537" i="12"/>
  <c r="G537" i="12"/>
  <c r="I537" i="12"/>
  <c r="K537" i="12"/>
  <c r="C538" i="12"/>
  <c r="E538" i="12"/>
  <c r="G538" i="12"/>
  <c r="I538" i="12"/>
  <c r="K538" i="12"/>
  <c r="C539" i="12"/>
  <c r="E539" i="12"/>
  <c r="G539" i="12"/>
  <c r="I539" i="12"/>
  <c r="K539" i="12"/>
  <c r="C540" i="12"/>
  <c r="E540" i="12"/>
  <c r="G540" i="12"/>
  <c r="I540" i="12"/>
  <c r="K540" i="12"/>
  <c r="C541" i="12"/>
  <c r="E541" i="12"/>
  <c r="G541" i="12"/>
  <c r="I541" i="12"/>
  <c r="K541" i="12"/>
  <c r="C542" i="12"/>
  <c r="E542" i="12"/>
  <c r="G542" i="12"/>
  <c r="I542" i="12"/>
  <c r="K542" i="12"/>
  <c r="C543" i="12"/>
  <c r="E543" i="12"/>
  <c r="G543" i="12"/>
  <c r="I543" i="12"/>
  <c r="K543" i="12"/>
  <c r="C544" i="12"/>
  <c r="E544" i="12"/>
  <c r="G544" i="12"/>
  <c r="I544" i="12"/>
  <c r="K544" i="12"/>
  <c r="C545" i="12"/>
  <c r="E545" i="12"/>
  <c r="G545" i="12"/>
  <c r="I545" i="12"/>
  <c r="K545" i="12"/>
  <c r="C546" i="12"/>
  <c r="E546" i="12"/>
  <c r="G546" i="12"/>
  <c r="I546" i="12"/>
  <c r="K546" i="12"/>
  <c r="C547" i="12"/>
  <c r="E547" i="12"/>
  <c r="G547" i="12"/>
  <c r="I547" i="12"/>
  <c r="K547" i="12"/>
  <c r="C548" i="12"/>
  <c r="E548" i="12"/>
  <c r="G548" i="12"/>
  <c r="I548" i="12"/>
  <c r="K548" i="12"/>
  <c r="C549" i="12"/>
  <c r="E549" i="12"/>
  <c r="G549" i="12"/>
  <c r="I549" i="12"/>
  <c r="K549" i="12"/>
  <c r="C550" i="12"/>
  <c r="E550" i="12"/>
  <c r="G550" i="12"/>
  <c r="I550" i="12"/>
  <c r="K550" i="12"/>
  <c r="C551" i="12"/>
  <c r="E551" i="12"/>
  <c r="G551" i="12"/>
  <c r="I551" i="12"/>
  <c r="K551" i="12"/>
  <c r="C552" i="12"/>
  <c r="E552" i="12"/>
  <c r="G552" i="12"/>
  <c r="I552" i="12"/>
  <c r="K552" i="12"/>
  <c r="C553" i="12"/>
  <c r="E553" i="12"/>
  <c r="G553" i="12"/>
  <c r="I553" i="12"/>
  <c r="K553" i="12"/>
  <c r="C554" i="12"/>
  <c r="E554" i="12"/>
  <c r="G554" i="12"/>
  <c r="I554" i="12"/>
  <c r="K554" i="12"/>
  <c r="C555" i="12"/>
  <c r="E555" i="12"/>
  <c r="G555" i="12"/>
  <c r="I555" i="12"/>
  <c r="K555" i="12"/>
  <c r="C556" i="12"/>
  <c r="E556" i="12"/>
  <c r="G556" i="12"/>
  <c r="I556" i="12"/>
  <c r="K556" i="12"/>
  <c r="C557" i="12"/>
  <c r="E557" i="12"/>
  <c r="G557" i="12"/>
  <c r="I557" i="12"/>
  <c r="K557" i="12"/>
  <c r="C558" i="12"/>
  <c r="E558" i="12"/>
  <c r="G558" i="12"/>
  <c r="I558" i="12"/>
  <c r="K558" i="12"/>
  <c r="C559" i="12"/>
  <c r="E559" i="12"/>
  <c r="G559" i="12"/>
  <c r="I559" i="12"/>
  <c r="K559" i="12"/>
  <c r="C560" i="12"/>
  <c r="E560" i="12"/>
  <c r="G560" i="12"/>
  <c r="I560" i="12"/>
  <c r="K560" i="12"/>
  <c r="C561" i="12"/>
  <c r="E561" i="12"/>
  <c r="G561" i="12"/>
  <c r="I561" i="12"/>
  <c r="K561" i="12"/>
  <c r="C562" i="12"/>
  <c r="E562" i="12"/>
  <c r="G562" i="12"/>
  <c r="I562" i="12"/>
  <c r="K562" i="12"/>
  <c r="C563" i="12"/>
  <c r="E563" i="12"/>
  <c r="G563" i="12"/>
  <c r="I563" i="12"/>
  <c r="K563" i="12"/>
  <c r="C564" i="12"/>
  <c r="E564" i="12"/>
  <c r="G564" i="12"/>
  <c r="I564" i="12"/>
  <c r="K564" i="12"/>
  <c r="C565" i="12"/>
  <c r="E565" i="12"/>
  <c r="G565" i="12"/>
  <c r="I565" i="12"/>
  <c r="K565" i="12"/>
  <c r="C566" i="12"/>
  <c r="E566" i="12"/>
  <c r="G566" i="12"/>
  <c r="I566" i="12"/>
  <c r="K566" i="12"/>
  <c r="C567" i="12"/>
  <c r="E567" i="12"/>
  <c r="G567" i="12"/>
  <c r="I567" i="12"/>
  <c r="K567" i="12"/>
  <c r="C568" i="12"/>
  <c r="E568" i="12"/>
  <c r="G568" i="12"/>
  <c r="I568" i="12"/>
  <c r="K568" i="12"/>
  <c r="C569" i="12"/>
  <c r="E569" i="12"/>
  <c r="G569" i="12"/>
  <c r="I569" i="12"/>
  <c r="K569" i="12"/>
  <c r="C570" i="12"/>
  <c r="E570" i="12"/>
  <c r="G570" i="12"/>
  <c r="I570" i="12"/>
  <c r="K570" i="12"/>
  <c r="C571" i="12"/>
  <c r="E571" i="12"/>
  <c r="G571" i="12"/>
  <c r="I571" i="12"/>
  <c r="K571" i="12"/>
  <c r="C572" i="12"/>
  <c r="E572" i="12"/>
  <c r="G572" i="12"/>
  <c r="I572" i="12"/>
  <c r="K572" i="12"/>
  <c r="C573" i="12"/>
  <c r="E573" i="12"/>
  <c r="G573" i="12"/>
  <c r="I573" i="12"/>
  <c r="K573" i="12"/>
  <c r="C574" i="12"/>
  <c r="E574" i="12"/>
  <c r="G574" i="12"/>
  <c r="I574" i="12"/>
  <c r="K574" i="12"/>
  <c r="C575" i="12"/>
  <c r="E575" i="12"/>
  <c r="G575" i="12"/>
  <c r="I575" i="12"/>
  <c r="K575" i="12"/>
  <c r="C576" i="12"/>
  <c r="E576" i="12"/>
  <c r="G576" i="12"/>
  <c r="I576" i="12"/>
  <c r="K576" i="12"/>
  <c r="C577" i="12"/>
  <c r="E577" i="12"/>
  <c r="G577" i="12"/>
  <c r="I577" i="12"/>
  <c r="K577" i="12"/>
  <c r="C578" i="12"/>
  <c r="E578" i="12"/>
  <c r="G578" i="12"/>
  <c r="I578" i="12"/>
  <c r="K578" i="12"/>
  <c r="C579" i="12"/>
  <c r="E579" i="12"/>
  <c r="G579" i="12"/>
  <c r="I579" i="12"/>
  <c r="K579" i="12"/>
  <c r="C580" i="12"/>
  <c r="E580" i="12"/>
  <c r="G580" i="12"/>
  <c r="I580" i="12"/>
  <c r="K580" i="12"/>
  <c r="C581" i="12"/>
  <c r="E581" i="12"/>
  <c r="G581" i="12"/>
  <c r="I581" i="12"/>
  <c r="K581" i="12"/>
  <c r="C582" i="12"/>
  <c r="E582" i="12"/>
  <c r="G582" i="12"/>
  <c r="I582" i="12"/>
  <c r="K582" i="12"/>
  <c r="C583" i="12"/>
  <c r="E583" i="12"/>
  <c r="G583" i="12"/>
  <c r="I583" i="12"/>
  <c r="K583" i="12"/>
  <c r="C584" i="12"/>
  <c r="E584" i="12"/>
  <c r="G584" i="12"/>
  <c r="I584" i="12"/>
  <c r="K584" i="12"/>
  <c r="C585" i="12"/>
  <c r="E585" i="12"/>
  <c r="G585" i="12"/>
  <c r="I585" i="12"/>
  <c r="K585" i="12"/>
  <c r="C586" i="12"/>
  <c r="E586" i="12"/>
  <c r="G586" i="12"/>
  <c r="I586" i="12"/>
  <c r="K586" i="12"/>
  <c r="C587" i="12"/>
  <c r="E587" i="12"/>
  <c r="G587" i="12"/>
  <c r="I587" i="12"/>
  <c r="K587" i="12"/>
  <c r="C588" i="12"/>
  <c r="E588" i="12"/>
  <c r="G588" i="12"/>
  <c r="I588" i="12"/>
  <c r="K588" i="12"/>
  <c r="C589" i="12"/>
  <c r="E589" i="12"/>
  <c r="G589" i="12"/>
  <c r="I589" i="12"/>
  <c r="K589" i="12"/>
  <c r="C590" i="12"/>
  <c r="E590" i="12"/>
  <c r="G590" i="12"/>
  <c r="I590" i="12"/>
  <c r="K590" i="12"/>
  <c r="C591" i="12"/>
  <c r="E591" i="12"/>
  <c r="G591" i="12"/>
  <c r="I591" i="12"/>
  <c r="K591" i="12"/>
  <c r="C592" i="12"/>
  <c r="E592" i="12"/>
  <c r="G592" i="12"/>
  <c r="I592" i="12"/>
  <c r="K592" i="12"/>
  <c r="C593" i="12"/>
  <c r="E593" i="12"/>
  <c r="G593" i="12"/>
  <c r="I593" i="12"/>
  <c r="K593" i="12"/>
  <c r="C594" i="12"/>
  <c r="E594" i="12"/>
  <c r="G594" i="12"/>
  <c r="I594" i="12"/>
  <c r="K594" i="12"/>
  <c r="C595" i="12"/>
  <c r="E595" i="12"/>
  <c r="G595" i="12"/>
  <c r="I595" i="12"/>
  <c r="K595" i="12"/>
  <c r="C596" i="12"/>
  <c r="E596" i="12"/>
  <c r="G596" i="12"/>
  <c r="I596" i="12"/>
  <c r="K596" i="12"/>
  <c r="C597" i="12"/>
  <c r="E597" i="12"/>
  <c r="G597" i="12"/>
  <c r="I597" i="12"/>
  <c r="K597" i="12"/>
  <c r="C598" i="12"/>
  <c r="E598" i="12"/>
  <c r="G598" i="12"/>
  <c r="I598" i="12"/>
  <c r="K598" i="12"/>
  <c r="C599" i="12"/>
  <c r="E599" i="12"/>
  <c r="G599" i="12"/>
  <c r="I599" i="12"/>
  <c r="K599" i="12"/>
  <c r="C600" i="12"/>
  <c r="E600" i="12"/>
  <c r="G600" i="12"/>
  <c r="I600" i="12"/>
  <c r="K600" i="12"/>
  <c r="C601" i="12"/>
  <c r="E601" i="12"/>
  <c r="G601" i="12"/>
  <c r="I601" i="12"/>
  <c r="K601" i="12"/>
  <c r="C305" i="12"/>
  <c r="E305" i="12"/>
  <c r="G305" i="12"/>
  <c r="I305" i="12"/>
  <c r="K305" i="12"/>
  <c r="C306" i="12"/>
  <c r="E306" i="12"/>
  <c r="G306" i="12"/>
  <c r="I306" i="12"/>
  <c r="K306" i="12"/>
  <c r="C307" i="12"/>
  <c r="E307" i="12"/>
  <c r="G307" i="12"/>
  <c r="I307" i="12"/>
  <c r="K307" i="12"/>
  <c r="C308" i="12"/>
  <c r="E308" i="12"/>
  <c r="G308" i="12"/>
  <c r="I308" i="12"/>
  <c r="K308" i="12"/>
  <c r="C309" i="12"/>
  <c r="E309" i="12"/>
  <c r="G309" i="12"/>
  <c r="I309" i="12"/>
  <c r="K309" i="12"/>
  <c r="C310" i="12"/>
  <c r="E310" i="12"/>
  <c r="G310" i="12"/>
  <c r="I310" i="12"/>
  <c r="K310" i="12"/>
  <c r="C311" i="12"/>
  <c r="E311" i="12"/>
  <c r="G311" i="12"/>
  <c r="I311" i="12"/>
  <c r="K311" i="12"/>
  <c r="C312" i="12"/>
  <c r="E312" i="12"/>
  <c r="G312" i="12"/>
  <c r="I312" i="12"/>
  <c r="K312" i="12"/>
  <c r="C313" i="12"/>
  <c r="E313" i="12"/>
  <c r="G313" i="12"/>
  <c r="I313" i="12"/>
  <c r="K313" i="12"/>
  <c r="C314" i="12"/>
  <c r="E314" i="12"/>
  <c r="G314" i="12"/>
  <c r="I314" i="12"/>
  <c r="K314" i="12"/>
  <c r="C315" i="12"/>
  <c r="E315" i="12"/>
  <c r="G315" i="12"/>
  <c r="I315" i="12"/>
  <c r="K315" i="12"/>
  <c r="C316" i="12"/>
  <c r="E316" i="12"/>
  <c r="G316" i="12"/>
  <c r="I316" i="12"/>
  <c r="K316" i="12"/>
  <c r="C317" i="12"/>
  <c r="E317" i="12"/>
  <c r="G317" i="12"/>
  <c r="I317" i="12"/>
  <c r="K317" i="12"/>
  <c r="C318" i="12"/>
  <c r="E318" i="12"/>
  <c r="G318" i="12"/>
  <c r="I318" i="12"/>
  <c r="K318" i="12"/>
  <c r="C319" i="12"/>
  <c r="E319" i="12"/>
  <c r="G319" i="12"/>
  <c r="I319" i="12"/>
  <c r="K319" i="12"/>
  <c r="C320" i="12"/>
  <c r="E320" i="12"/>
  <c r="G320" i="12"/>
  <c r="I320" i="12"/>
  <c r="K320" i="12"/>
  <c r="C321" i="12"/>
  <c r="E321" i="12"/>
  <c r="G321" i="12"/>
  <c r="I321" i="12"/>
  <c r="K321" i="12"/>
  <c r="C322" i="12"/>
  <c r="E322" i="12"/>
  <c r="G322" i="12"/>
  <c r="I322" i="12"/>
  <c r="K322" i="12"/>
  <c r="C323" i="12"/>
  <c r="E323" i="12"/>
  <c r="G323" i="12"/>
  <c r="I323" i="12"/>
  <c r="K323" i="12"/>
  <c r="C324" i="12"/>
  <c r="E324" i="12"/>
  <c r="G324" i="12"/>
  <c r="I324" i="12"/>
  <c r="K324" i="12"/>
  <c r="C325" i="12"/>
  <c r="E325" i="12"/>
  <c r="G325" i="12"/>
  <c r="I325" i="12"/>
  <c r="K325" i="12"/>
  <c r="C326" i="12"/>
  <c r="E326" i="12"/>
  <c r="G326" i="12"/>
  <c r="I326" i="12"/>
  <c r="K326" i="12"/>
  <c r="C327" i="12"/>
  <c r="E327" i="12"/>
  <c r="G327" i="12"/>
  <c r="I327" i="12"/>
  <c r="K327" i="12"/>
  <c r="C328" i="12"/>
  <c r="E328" i="12"/>
  <c r="G328" i="12"/>
  <c r="I328" i="12"/>
  <c r="K328" i="12"/>
  <c r="C329" i="12"/>
  <c r="E329" i="12"/>
  <c r="G329" i="12"/>
  <c r="I329" i="12"/>
  <c r="K329" i="12"/>
  <c r="C330" i="12"/>
  <c r="E330" i="12"/>
  <c r="G330" i="12"/>
  <c r="I330" i="12"/>
  <c r="K330" i="12"/>
  <c r="C331" i="12"/>
  <c r="E331" i="12"/>
  <c r="G331" i="12"/>
  <c r="I331" i="12"/>
  <c r="K331" i="12"/>
  <c r="C332" i="12"/>
  <c r="E332" i="12"/>
  <c r="G332" i="12"/>
  <c r="I332" i="12"/>
  <c r="K332" i="12"/>
  <c r="C333" i="12"/>
  <c r="E333" i="12"/>
  <c r="G333" i="12"/>
  <c r="I333" i="12"/>
  <c r="K333" i="12"/>
  <c r="C334" i="12"/>
  <c r="E334" i="12"/>
  <c r="G334" i="12"/>
  <c r="I334" i="12"/>
  <c r="K334" i="12"/>
  <c r="C335" i="12"/>
  <c r="E335" i="12"/>
  <c r="G335" i="12"/>
  <c r="I335" i="12"/>
  <c r="K335" i="12"/>
  <c r="C336" i="12"/>
  <c r="E336" i="12"/>
  <c r="G336" i="12"/>
  <c r="I336" i="12"/>
  <c r="K336" i="12"/>
  <c r="C337" i="12"/>
  <c r="E337" i="12"/>
  <c r="G337" i="12"/>
  <c r="I337" i="12"/>
  <c r="K337" i="12"/>
  <c r="C338" i="12"/>
  <c r="E338" i="12"/>
  <c r="G338" i="12"/>
  <c r="I338" i="12"/>
  <c r="K338" i="12"/>
  <c r="C339" i="12"/>
  <c r="E339" i="12"/>
  <c r="G339" i="12"/>
  <c r="I339" i="12"/>
  <c r="K339" i="12"/>
  <c r="C340" i="12"/>
  <c r="E340" i="12"/>
  <c r="G340" i="12"/>
  <c r="I340" i="12"/>
  <c r="K340" i="12"/>
  <c r="C341" i="12"/>
  <c r="E341" i="12"/>
  <c r="G341" i="12"/>
  <c r="I341" i="12"/>
  <c r="K341" i="12"/>
  <c r="C342" i="12"/>
  <c r="E342" i="12"/>
  <c r="G342" i="12"/>
  <c r="I342" i="12"/>
  <c r="K342" i="12"/>
  <c r="C343" i="12"/>
  <c r="E343" i="12"/>
  <c r="G343" i="12"/>
  <c r="I343" i="12"/>
  <c r="K343" i="12"/>
  <c r="C344" i="12"/>
  <c r="E344" i="12"/>
  <c r="G344" i="12"/>
  <c r="I344" i="12"/>
  <c r="K344" i="12"/>
  <c r="C345" i="12"/>
  <c r="E345" i="12"/>
  <c r="G345" i="12"/>
  <c r="I345" i="12"/>
  <c r="K345" i="12"/>
  <c r="C346" i="12"/>
  <c r="E346" i="12"/>
  <c r="G346" i="12"/>
  <c r="I346" i="12"/>
  <c r="K346" i="12"/>
  <c r="C347" i="12"/>
  <c r="E347" i="12"/>
  <c r="G347" i="12"/>
  <c r="I347" i="12"/>
  <c r="K347" i="12"/>
  <c r="C348" i="12"/>
  <c r="E348" i="12"/>
  <c r="G348" i="12"/>
  <c r="I348" i="12"/>
  <c r="K348" i="12"/>
  <c r="C349" i="12"/>
  <c r="E349" i="12"/>
  <c r="G349" i="12"/>
  <c r="I349" i="12"/>
  <c r="K349" i="12"/>
  <c r="C350" i="12"/>
  <c r="E350" i="12"/>
  <c r="G350" i="12"/>
  <c r="I350" i="12"/>
  <c r="K350" i="12"/>
  <c r="C351" i="12"/>
  <c r="E351" i="12"/>
  <c r="G351" i="12"/>
  <c r="I351" i="12"/>
  <c r="K351" i="12"/>
  <c r="C352" i="12"/>
  <c r="E352" i="12"/>
  <c r="G352" i="12"/>
  <c r="I352" i="12"/>
  <c r="K352" i="12"/>
  <c r="C353" i="12"/>
  <c r="E353" i="12"/>
  <c r="G353" i="12"/>
  <c r="I353" i="12"/>
  <c r="K353" i="12"/>
  <c r="C354" i="12"/>
  <c r="E354" i="12"/>
  <c r="G354" i="12"/>
  <c r="I354" i="12"/>
  <c r="K354" i="12"/>
  <c r="C355" i="12"/>
  <c r="E355" i="12"/>
  <c r="G355" i="12"/>
  <c r="I355" i="12"/>
  <c r="K355" i="12"/>
  <c r="C356" i="12"/>
  <c r="E356" i="12"/>
  <c r="G356" i="12"/>
  <c r="I356" i="12"/>
  <c r="K356" i="12"/>
  <c r="C357" i="12"/>
  <c r="E357" i="12"/>
  <c r="G357" i="12"/>
  <c r="I357" i="12"/>
  <c r="K357" i="12"/>
  <c r="C358" i="12"/>
  <c r="E358" i="12"/>
  <c r="G358" i="12"/>
  <c r="I358" i="12"/>
  <c r="K358" i="12"/>
  <c r="C359" i="12"/>
  <c r="E359" i="12"/>
  <c r="G359" i="12"/>
  <c r="I359" i="12"/>
  <c r="K359" i="12"/>
  <c r="C360" i="12"/>
  <c r="E360" i="12"/>
  <c r="G360" i="12"/>
  <c r="I360" i="12"/>
  <c r="K360" i="12"/>
  <c r="C361" i="12"/>
  <c r="E361" i="12"/>
  <c r="G361" i="12"/>
  <c r="I361" i="12"/>
  <c r="K361" i="12"/>
  <c r="C362" i="12"/>
  <c r="E362" i="12"/>
  <c r="G362" i="12"/>
  <c r="I362" i="12"/>
  <c r="K362" i="12"/>
  <c r="C363" i="12"/>
  <c r="E363" i="12"/>
  <c r="G363" i="12"/>
  <c r="I363" i="12"/>
  <c r="K363" i="12"/>
  <c r="C364" i="12"/>
  <c r="E364" i="12"/>
  <c r="G364" i="12"/>
  <c r="I364" i="12"/>
  <c r="K364" i="12"/>
  <c r="C365" i="12"/>
  <c r="E365" i="12"/>
  <c r="G365" i="12"/>
  <c r="I365" i="12"/>
  <c r="K365" i="12"/>
  <c r="C366" i="12"/>
  <c r="E366" i="12"/>
  <c r="G366" i="12"/>
  <c r="I366" i="12"/>
  <c r="K366" i="12"/>
  <c r="C367" i="12"/>
  <c r="E367" i="12"/>
  <c r="G367" i="12"/>
  <c r="I367" i="12"/>
  <c r="K367" i="12"/>
  <c r="C368" i="12"/>
  <c r="E368" i="12"/>
  <c r="G368" i="12"/>
  <c r="I368" i="12"/>
  <c r="K368" i="12"/>
  <c r="C369" i="12"/>
  <c r="E369" i="12"/>
  <c r="G369" i="12"/>
  <c r="I369" i="12"/>
  <c r="K369" i="12"/>
  <c r="C370" i="12"/>
  <c r="E370" i="12"/>
  <c r="G370" i="12"/>
  <c r="I370" i="12"/>
  <c r="K370" i="12"/>
  <c r="C371" i="12"/>
  <c r="E371" i="12"/>
  <c r="G371" i="12"/>
  <c r="I371" i="12"/>
  <c r="K371" i="12"/>
  <c r="C372" i="12"/>
  <c r="E372" i="12"/>
  <c r="G372" i="12"/>
  <c r="I372" i="12"/>
  <c r="K372" i="12"/>
  <c r="C373" i="12"/>
  <c r="E373" i="12"/>
  <c r="G373" i="12"/>
  <c r="I373" i="12"/>
  <c r="K373" i="12"/>
  <c r="C374" i="12"/>
  <c r="E374" i="12"/>
  <c r="G374" i="12"/>
  <c r="I374" i="12"/>
  <c r="K374" i="12"/>
  <c r="C375" i="12"/>
  <c r="E375" i="12"/>
  <c r="G375" i="12"/>
  <c r="I375" i="12"/>
  <c r="K375" i="12"/>
  <c r="C376" i="12"/>
  <c r="E376" i="12"/>
  <c r="G376" i="12"/>
  <c r="I376" i="12"/>
  <c r="K376" i="12"/>
  <c r="C377" i="12"/>
  <c r="E377" i="12"/>
  <c r="G377" i="12"/>
  <c r="I377" i="12"/>
  <c r="K377" i="12"/>
  <c r="C378" i="12"/>
  <c r="E378" i="12"/>
  <c r="G378" i="12"/>
  <c r="I378" i="12"/>
  <c r="K378" i="12"/>
  <c r="C379" i="12"/>
  <c r="E379" i="12"/>
  <c r="G379" i="12"/>
  <c r="I379" i="12"/>
  <c r="K379" i="12"/>
  <c r="C380" i="12"/>
  <c r="E380" i="12"/>
  <c r="G380" i="12"/>
  <c r="I380" i="12"/>
  <c r="K380" i="12"/>
  <c r="C381" i="12"/>
  <c r="E381" i="12"/>
  <c r="G381" i="12"/>
  <c r="I381" i="12"/>
  <c r="K381" i="12"/>
  <c r="C382" i="12"/>
  <c r="E382" i="12"/>
  <c r="G382" i="12"/>
  <c r="I382" i="12"/>
  <c r="K382" i="12"/>
  <c r="C383" i="12"/>
  <c r="E383" i="12"/>
  <c r="G383" i="12"/>
  <c r="I383" i="12"/>
  <c r="K383" i="12"/>
  <c r="C384" i="12"/>
  <c r="E384" i="12"/>
  <c r="G384" i="12"/>
  <c r="I384" i="12"/>
  <c r="K384" i="12"/>
  <c r="C385" i="12"/>
  <c r="E385" i="12"/>
  <c r="G385" i="12"/>
  <c r="I385" i="12"/>
  <c r="K385" i="12"/>
  <c r="C386" i="12"/>
  <c r="E386" i="12"/>
  <c r="G386" i="12"/>
  <c r="I386" i="12"/>
  <c r="K386" i="12"/>
  <c r="C387" i="12"/>
  <c r="E387" i="12"/>
  <c r="G387" i="12"/>
  <c r="I387" i="12"/>
  <c r="K387" i="12"/>
  <c r="C388" i="12"/>
  <c r="E388" i="12"/>
  <c r="G388" i="12"/>
  <c r="I388" i="12"/>
  <c r="K388" i="12"/>
  <c r="C389" i="12"/>
  <c r="E389" i="12"/>
  <c r="G389" i="12"/>
  <c r="I389" i="12"/>
  <c r="K389" i="12"/>
  <c r="C390" i="12"/>
  <c r="E390" i="12"/>
  <c r="G390" i="12"/>
  <c r="I390" i="12"/>
  <c r="K390" i="12"/>
  <c r="C391" i="12"/>
  <c r="E391" i="12"/>
  <c r="G391" i="12"/>
  <c r="I391" i="12"/>
  <c r="K391" i="12"/>
  <c r="C392" i="12"/>
  <c r="E392" i="12"/>
  <c r="G392" i="12"/>
  <c r="I392" i="12"/>
  <c r="K392" i="12"/>
  <c r="C393" i="12"/>
  <c r="E393" i="12"/>
  <c r="G393" i="12"/>
  <c r="I393" i="12"/>
  <c r="K393" i="12"/>
  <c r="C394" i="12"/>
  <c r="E394" i="12"/>
  <c r="G394" i="12"/>
  <c r="I394" i="12"/>
  <c r="K394" i="12"/>
  <c r="C395" i="12"/>
  <c r="E395" i="12"/>
  <c r="G395" i="12"/>
  <c r="I395" i="12"/>
  <c r="K395" i="12"/>
  <c r="C396" i="12"/>
  <c r="E396" i="12"/>
  <c r="G396" i="12"/>
  <c r="I396" i="12"/>
  <c r="K396" i="12"/>
  <c r="C397" i="12"/>
  <c r="E397" i="12"/>
  <c r="G397" i="12"/>
  <c r="I397" i="12"/>
  <c r="K397" i="12"/>
  <c r="C398" i="12"/>
  <c r="E398" i="12"/>
  <c r="G398" i="12"/>
  <c r="I398" i="12"/>
  <c r="K398" i="12"/>
  <c r="C399" i="12"/>
  <c r="E399" i="12"/>
  <c r="G399" i="12"/>
  <c r="I399" i="12"/>
  <c r="K399" i="12"/>
  <c r="C400" i="12"/>
  <c r="E400" i="12"/>
  <c r="G400" i="12"/>
  <c r="I400" i="12"/>
  <c r="K400" i="12"/>
  <c r="C401" i="12"/>
  <c r="E401" i="12"/>
  <c r="G401" i="12"/>
  <c r="I401" i="12"/>
  <c r="K401" i="12"/>
  <c r="C402" i="12"/>
  <c r="E402" i="12"/>
  <c r="G402" i="12"/>
  <c r="I402" i="12"/>
  <c r="K402" i="12"/>
  <c r="C403" i="12"/>
  <c r="E403" i="12"/>
  <c r="G403" i="12"/>
  <c r="I403" i="12"/>
  <c r="K403" i="12"/>
  <c r="C404" i="12"/>
  <c r="E404" i="12"/>
  <c r="G404" i="12"/>
  <c r="I404" i="12"/>
  <c r="K404" i="12"/>
  <c r="C405" i="12"/>
  <c r="E405" i="12"/>
  <c r="G405" i="12"/>
  <c r="I405" i="12"/>
  <c r="K405" i="12"/>
  <c r="C406" i="12"/>
  <c r="E406" i="12"/>
  <c r="G406" i="12"/>
  <c r="I406" i="12"/>
  <c r="K406" i="12"/>
  <c r="C407" i="12"/>
  <c r="E407" i="12"/>
  <c r="G407" i="12"/>
  <c r="I407" i="12"/>
  <c r="K407" i="12"/>
  <c r="C408" i="12"/>
  <c r="E408" i="12"/>
  <c r="G408" i="12"/>
  <c r="I408" i="12"/>
  <c r="K408" i="12"/>
  <c r="C409" i="12"/>
  <c r="E409" i="12"/>
  <c r="G409" i="12"/>
  <c r="I409" i="12"/>
  <c r="K409" i="12"/>
  <c r="C410" i="12"/>
  <c r="E410" i="12"/>
  <c r="G410" i="12"/>
  <c r="I410" i="12"/>
  <c r="K410" i="12"/>
  <c r="C411" i="12"/>
  <c r="E411" i="12"/>
  <c r="G411" i="12"/>
  <c r="I411" i="12"/>
  <c r="K411" i="12"/>
  <c r="C412" i="12"/>
  <c r="E412" i="12"/>
  <c r="G412" i="12"/>
  <c r="I412" i="12"/>
  <c r="K412" i="12"/>
  <c r="C413" i="12"/>
  <c r="E413" i="12"/>
  <c r="G413" i="12"/>
  <c r="I413" i="12"/>
  <c r="K413" i="12"/>
  <c r="C414" i="12"/>
  <c r="E414" i="12"/>
  <c r="G414" i="12"/>
  <c r="I414" i="12"/>
  <c r="K414" i="12"/>
  <c r="C415" i="12"/>
  <c r="E415" i="12"/>
  <c r="G415" i="12"/>
  <c r="I415" i="12"/>
  <c r="K415" i="12"/>
  <c r="C416" i="12"/>
  <c r="E416" i="12"/>
  <c r="G416" i="12"/>
  <c r="I416" i="12"/>
  <c r="K416" i="12"/>
  <c r="C417" i="12"/>
  <c r="E417" i="12"/>
  <c r="G417" i="12"/>
  <c r="I417" i="12"/>
  <c r="K417" i="12"/>
  <c r="C418" i="12"/>
  <c r="E418" i="12"/>
  <c r="G418" i="12"/>
  <c r="I418" i="12"/>
  <c r="K418" i="12"/>
  <c r="C419" i="12"/>
  <c r="E419" i="12"/>
  <c r="G419" i="12"/>
  <c r="I419" i="12"/>
  <c r="K419" i="12"/>
  <c r="C420" i="12"/>
  <c r="E420" i="12"/>
  <c r="G420" i="12"/>
  <c r="I420" i="12"/>
  <c r="K420" i="12"/>
  <c r="C421" i="12"/>
  <c r="E421" i="12"/>
  <c r="G421" i="12"/>
  <c r="I421" i="12"/>
  <c r="K421" i="12"/>
  <c r="C422" i="12"/>
  <c r="E422" i="12"/>
  <c r="G422" i="12"/>
  <c r="I422" i="12"/>
  <c r="K422" i="12"/>
  <c r="C423" i="12"/>
  <c r="E423" i="12"/>
  <c r="G423" i="12"/>
  <c r="I423" i="12"/>
  <c r="K423" i="12"/>
  <c r="C424" i="12"/>
  <c r="E424" i="12"/>
  <c r="G424" i="12"/>
  <c r="I424" i="12"/>
  <c r="K424" i="12"/>
  <c r="C425" i="12"/>
  <c r="E425" i="12"/>
  <c r="G425" i="12"/>
  <c r="I425" i="12"/>
  <c r="K425" i="12"/>
  <c r="C426" i="12"/>
  <c r="E426" i="12"/>
  <c r="G426" i="12"/>
  <c r="I426" i="12"/>
  <c r="K426" i="12"/>
  <c r="C427" i="12"/>
  <c r="E427" i="12"/>
  <c r="G427" i="12"/>
  <c r="I427" i="12"/>
  <c r="K427" i="12"/>
  <c r="C428" i="12"/>
  <c r="E428" i="12"/>
  <c r="G428" i="12"/>
  <c r="I428" i="12"/>
  <c r="K428" i="12"/>
  <c r="C429" i="12"/>
  <c r="E429" i="12"/>
  <c r="G429" i="12"/>
  <c r="I429" i="12"/>
  <c r="K429" i="12"/>
  <c r="C430" i="12"/>
  <c r="E430" i="12"/>
  <c r="G430" i="12"/>
  <c r="I430" i="12"/>
  <c r="K430" i="12"/>
  <c r="C431" i="12"/>
  <c r="E431" i="12"/>
  <c r="G431" i="12"/>
  <c r="I431" i="12"/>
  <c r="K431" i="12"/>
  <c r="C432" i="12"/>
  <c r="E432" i="12"/>
  <c r="G432" i="12"/>
  <c r="I432" i="12"/>
  <c r="K432" i="12"/>
  <c r="C433" i="12"/>
  <c r="E433" i="12"/>
  <c r="G433" i="12"/>
  <c r="I433" i="12"/>
  <c r="K433" i="12"/>
  <c r="C434" i="12"/>
  <c r="E434" i="12"/>
  <c r="G434" i="12"/>
  <c r="I434" i="12"/>
  <c r="K434" i="12"/>
  <c r="C435" i="12"/>
  <c r="E435" i="12"/>
  <c r="G435" i="12"/>
  <c r="I435" i="12"/>
  <c r="K435" i="12"/>
  <c r="C436" i="12"/>
  <c r="E436" i="12"/>
  <c r="G436" i="12"/>
  <c r="I436" i="12"/>
  <c r="K436" i="12"/>
  <c r="C437" i="12"/>
  <c r="E437" i="12"/>
  <c r="G437" i="12"/>
  <c r="I437" i="12"/>
  <c r="K437" i="12"/>
  <c r="C438" i="12"/>
  <c r="E438" i="12"/>
  <c r="G438" i="12"/>
  <c r="I438" i="12"/>
  <c r="K438" i="12"/>
  <c r="C439" i="12"/>
  <c r="E439" i="12"/>
  <c r="G439" i="12"/>
  <c r="I439" i="12"/>
  <c r="K439" i="12"/>
  <c r="C440" i="12"/>
  <c r="E440" i="12"/>
  <c r="G440" i="12"/>
  <c r="I440" i="12"/>
  <c r="K440" i="12"/>
  <c r="C441" i="12"/>
  <c r="E441" i="12"/>
  <c r="G441" i="12"/>
  <c r="I441" i="12"/>
  <c r="K441" i="12"/>
  <c r="C442" i="12"/>
  <c r="E442" i="12"/>
  <c r="G442" i="12"/>
  <c r="I442" i="12"/>
  <c r="K442" i="12"/>
  <c r="C443" i="12"/>
  <c r="E443" i="12"/>
  <c r="G443" i="12"/>
  <c r="I443" i="12"/>
  <c r="K443" i="12"/>
  <c r="C444" i="12"/>
  <c r="E444" i="12"/>
  <c r="G444" i="12"/>
  <c r="I444" i="12"/>
  <c r="K444" i="12"/>
  <c r="C445" i="12"/>
  <c r="E445" i="12"/>
  <c r="G445" i="12"/>
  <c r="I445" i="12"/>
  <c r="K445" i="12"/>
  <c r="C446" i="12"/>
  <c r="E446" i="12"/>
  <c r="G446" i="12"/>
  <c r="I446" i="12"/>
  <c r="K446" i="12"/>
  <c r="C447" i="12"/>
  <c r="E447" i="12"/>
  <c r="G447" i="12"/>
  <c r="I447" i="12"/>
  <c r="K447" i="12"/>
  <c r="C448" i="12"/>
  <c r="E448" i="12"/>
  <c r="G448" i="12"/>
  <c r="I448" i="12"/>
  <c r="K448" i="12"/>
  <c r="C449" i="12"/>
  <c r="E449" i="12"/>
  <c r="G449" i="12"/>
  <c r="I449" i="12"/>
  <c r="K449" i="12"/>
  <c r="C450" i="12"/>
  <c r="E450" i="12"/>
  <c r="G450" i="12"/>
  <c r="I450" i="12"/>
  <c r="K450" i="12"/>
  <c r="C155" i="12"/>
  <c r="E155" i="12"/>
  <c r="G155" i="12"/>
  <c r="I155" i="12"/>
  <c r="K155" i="12"/>
  <c r="C156" i="12"/>
  <c r="E156" i="12"/>
  <c r="G156" i="12"/>
  <c r="I156" i="12"/>
  <c r="C157" i="12"/>
  <c r="E157" i="12"/>
  <c r="G157" i="12"/>
  <c r="I157" i="12"/>
  <c r="C158" i="12"/>
  <c r="E158" i="12"/>
  <c r="G158" i="12"/>
  <c r="I158" i="12"/>
  <c r="C159" i="12"/>
  <c r="E159" i="12"/>
  <c r="G159" i="12"/>
  <c r="I159" i="12"/>
  <c r="C160" i="12"/>
  <c r="E160" i="12"/>
  <c r="G160" i="12"/>
  <c r="I160" i="12"/>
  <c r="C161" i="12"/>
  <c r="E161" i="12"/>
  <c r="G161" i="12"/>
  <c r="I161" i="12"/>
  <c r="C162" i="12"/>
  <c r="E162" i="12"/>
  <c r="G162" i="12"/>
  <c r="I162" i="12"/>
  <c r="C163" i="12"/>
  <c r="E163" i="12"/>
  <c r="G163" i="12"/>
  <c r="I163" i="12"/>
  <c r="C164" i="12"/>
  <c r="E164" i="12"/>
  <c r="G164" i="12"/>
  <c r="I164" i="12"/>
  <c r="C165" i="12"/>
  <c r="E165" i="12"/>
  <c r="G165" i="12"/>
  <c r="I165" i="12"/>
  <c r="C166" i="12"/>
  <c r="E166" i="12"/>
  <c r="G166" i="12"/>
  <c r="I166" i="12"/>
  <c r="C167" i="12"/>
  <c r="E167" i="12"/>
  <c r="G167" i="12"/>
  <c r="I167" i="12"/>
  <c r="C168" i="12"/>
  <c r="E168" i="12"/>
  <c r="G168" i="12"/>
  <c r="I168" i="12"/>
  <c r="C169" i="12"/>
  <c r="E169" i="12"/>
  <c r="G169" i="12"/>
  <c r="I169" i="12"/>
  <c r="C170" i="12"/>
  <c r="E170" i="12"/>
  <c r="G170" i="12"/>
  <c r="I170" i="12"/>
  <c r="C171" i="12"/>
  <c r="E171" i="12"/>
  <c r="G171" i="12"/>
  <c r="I171" i="12"/>
  <c r="C172" i="12"/>
  <c r="E172" i="12"/>
  <c r="G172" i="12"/>
  <c r="I172" i="12"/>
  <c r="C173" i="12"/>
  <c r="E173" i="12"/>
  <c r="G173" i="12"/>
  <c r="I173" i="12"/>
  <c r="C174" i="12"/>
  <c r="E174" i="12"/>
  <c r="G174" i="12"/>
  <c r="I174" i="12"/>
  <c r="C175" i="12"/>
  <c r="E175" i="12"/>
  <c r="G175" i="12"/>
  <c r="I175" i="12"/>
  <c r="C176" i="12"/>
  <c r="E176" i="12"/>
  <c r="G176" i="12"/>
  <c r="I176" i="12"/>
  <c r="C177" i="12"/>
  <c r="E177" i="12"/>
  <c r="G177" i="12"/>
  <c r="I177" i="12"/>
  <c r="C178" i="12"/>
  <c r="E178" i="12"/>
  <c r="G178" i="12"/>
  <c r="I178" i="12"/>
  <c r="C179" i="12"/>
  <c r="E179" i="12"/>
  <c r="G179" i="12"/>
  <c r="I179" i="12"/>
  <c r="C180" i="12"/>
  <c r="E180" i="12"/>
  <c r="G180" i="12"/>
  <c r="I180" i="12"/>
  <c r="C181" i="12"/>
  <c r="E181" i="12"/>
  <c r="G181" i="12"/>
  <c r="I181" i="12"/>
  <c r="C182" i="12"/>
  <c r="E182" i="12"/>
  <c r="G182" i="12"/>
  <c r="I182" i="12"/>
  <c r="C183" i="12"/>
  <c r="E183" i="12"/>
  <c r="G183" i="12"/>
  <c r="I183" i="12"/>
  <c r="C184" i="12"/>
  <c r="E184" i="12"/>
  <c r="G184" i="12"/>
  <c r="I184" i="12"/>
  <c r="C185" i="12"/>
  <c r="E185" i="12"/>
  <c r="G185" i="12"/>
  <c r="I185" i="12"/>
  <c r="C186" i="12"/>
  <c r="E186" i="12"/>
  <c r="G186" i="12"/>
  <c r="I186" i="12"/>
  <c r="C187" i="12"/>
  <c r="E187" i="12"/>
  <c r="G187" i="12"/>
  <c r="I187" i="12"/>
  <c r="C188" i="12"/>
  <c r="E188" i="12"/>
  <c r="G188" i="12"/>
  <c r="I188" i="12"/>
  <c r="C189" i="12"/>
  <c r="E189" i="12"/>
  <c r="G189" i="12"/>
  <c r="I189" i="12"/>
  <c r="C190" i="12"/>
  <c r="E190" i="12"/>
  <c r="G190" i="12"/>
  <c r="I190" i="12"/>
  <c r="C191" i="12"/>
  <c r="E191" i="12"/>
  <c r="G191" i="12"/>
  <c r="I191" i="12"/>
  <c r="C192" i="12"/>
  <c r="E192" i="12"/>
  <c r="G192" i="12"/>
  <c r="I192" i="12"/>
  <c r="C193" i="12"/>
  <c r="E193" i="12"/>
  <c r="G193" i="12"/>
  <c r="I193" i="12"/>
  <c r="C194" i="12"/>
  <c r="E194" i="12"/>
  <c r="G194" i="12"/>
  <c r="I194" i="12"/>
  <c r="C195" i="12"/>
  <c r="E195" i="12"/>
  <c r="G195" i="12"/>
  <c r="I195" i="12"/>
  <c r="C196" i="12"/>
  <c r="E196" i="12"/>
  <c r="G196" i="12"/>
  <c r="I196" i="12"/>
  <c r="C197" i="12"/>
  <c r="E197" i="12"/>
  <c r="G197" i="12"/>
  <c r="I197" i="12"/>
  <c r="C198" i="12"/>
  <c r="E198" i="12"/>
  <c r="G198" i="12"/>
  <c r="I198" i="12"/>
  <c r="C199" i="12"/>
  <c r="E199" i="12"/>
  <c r="G199" i="12"/>
  <c r="I199" i="12"/>
  <c r="C200" i="12"/>
  <c r="E200" i="12"/>
  <c r="G200" i="12"/>
  <c r="I200" i="12"/>
  <c r="C201" i="12"/>
  <c r="E201" i="12"/>
  <c r="G201" i="12"/>
  <c r="I201" i="12"/>
  <c r="C202" i="12"/>
  <c r="E202" i="12"/>
  <c r="G202" i="12"/>
  <c r="I202" i="12"/>
  <c r="C203" i="12"/>
  <c r="E203" i="12"/>
  <c r="G203" i="12"/>
  <c r="I203" i="12"/>
  <c r="C204" i="12"/>
  <c r="E204" i="12"/>
  <c r="G204" i="12"/>
  <c r="I204" i="12"/>
  <c r="C205" i="12"/>
  <c r="E205" i="12"/>
  <c r="G205" i="12"/>
  <c r="I205" i="12"/>
  <c r="C206" i="12"/>
  <c r="E206" i="12"/>
  <c r="G206" i="12"/>
  <c r="I206" i="12"/>
  <c r="C207" i="12"/>
  <c r="E207" i="12"/>
  <c r="G207" i="12"/>
  <c r="I207" i="12"/>
  <c r="C208" i="12"/>
  <c r="E208" i="12"/>
  <c r="G208" i="12"/>
  <c r="I208" i="12"/>
  <c r="C209" i="12"/>
  <c r="E209" i="12"/>
  <c r="G209" i="12"/>
  <c r="I209" i="12"/>
  <c r="C210" i="12"/>
  <c r="E210" i="12"/>
  <c r="G210" i="12"/>
  <c r="I210" i="12"/>
  <c r="C211" i="12"/>
  <c r="E211" i="12"/>
  <c r="G211" i="12"/>
  <c r="I211" i="12"/>
  <c r="C212" i="12"/>
  <c r="E212" i="12"/>
  <c r="G212" i="12"/>
  <c r="I212" i="12"/>
  <c r="C213" i="12"/>
  <c r="E213" i="12"/>
  <c r="G213" i="12"/>
  <c r="I213" i="12"/>
  <c r="C214" i="12"/>
  <c r="E214" i="12"/>
  <c r="G214" i="12"/>
  <c r="I214" i="12"/>
  <c r="C215" i="12"/>
  <c r="E215" i="12"/>
  <c r="G215" i="12"/>
  <c r="I215" i="12"/>
  <c r="C216" i="12"/>
  <c r="E216" i="12"/>
  <c r="G216" i="12"/>
  <c r="I216" i="12"/>
  <c r="C217" i="12"/>
  <c r="E217" i="12"/>
  <c r="G217" i="12"/>
  <c r="I217" i="12"/>
  <c r="C218" i="12"/>
  <c r="E218" i="12"/>
  <c r="G218" i="12"/>
  <c r="I218" i="12"/>
  <c r="C219" i="12"/>
  <c r="E219" i="12"/>
  <c r="G219" i="12"/>
  <c r="I219" i="12"/>
  <c r="C220" i="12"/>
  <c r="E220" i="12"/>
  <c r="G220" i="12"/>
  <c r="I220" i="12"/>
  <c r="C221" i="12"/>
  <c r="E221" i="12"/>
  <c r="G221" i="12"/>
  <c r="I221" i="12"/>
  <c r="C222" i="12"/>
  <c r="E222" i="12"/>
  <c r="G222" i="12"/>
  <c r="I222" i="12"/>
  <c r="C223" i="12"/>
  <c r="E223" i="12"/>
  <c r="G223" i="12"/>
  <c r="I223" i="12"/>
  <c r="C224" i="12"/>
  <c r="E224" i="12"/>
  <c r="G224" i="12"/>
  <c r="I224" i="12"/>
  <c r="C225" i="12"/>
  <c r="E225" i="12"/>
  <c r="G225" i="12"/>
  <c r="I225" i="12"/>
  <c r="C226" i="12"/>
  <c r="E226" i="12"/>
  <c r="G226" i="12"/>
  <c r="I226" i="12"/>
  <c r="C227" i="12"/>
  <c r="E227" i="12"/>
  <c r="G227" i="12"/>
  <c r="I227" i="12"/>
  <c r="C228" i="12"/>
  <c r="E228" i="12"/>
  <c r="G228" i="12"/>
  <c r="I228" i="12"/>
  <c r="C229" i="12"/>
  <c r="E229" i="12"/>
  <c r="G229" i="12"/>
  <c r="I229" i="12"/>
  <c r="C230" i="12"/>
  <c r="E230" i="12"/>
  <c r="G230" i="12"/>
  <c r="I230" i="12"/>
  <c r="C231" i="12"/>
  <c r="E231" i="12"/>
  <c r="G231" i="12"/>
  <c r="I231" i="12"/>
  <c r="C232" i="12"/>
  <c r="E232" i="12"/>
  <c r="G232" i="12"/>
  <c r="I232" i="12"/>
  <c r="C233" i="12"/>
  <c r="E233" i="12"/>
  <c r="G233" i="12"/>
  <c r="I233" i="12"/>
  <c r="C234" i="12"/>
  <c r="E234" i="12"/>
  <c r="G234" i="12"/>
  <c r="I234" i="12"/>
  <c r="C235" i="12"/>
  <c r="E235" i="12"/>
  <c r="G235" i="12"/>
  <c r="I235" i="12"/>
  <c r="C236" i="12"/>
  <c r="E236" i="12"/>
  <c r="G236" i="12"/>
  <c r="I236" i="12"/>
  <c r="C237" i="12"/>
  <c r="E237" i="12"/>
  <c r="G237" i="12"/>
  <c r="I237" i="12"/>
  <c r="C238" i="12"/>
  <c r="E238" i="12"/>
  <c r="G238" i="12"/>
  <c r="I238" i="12"/>
  <c r="C239" i="12"/>
  <c r="E239" i="12"/>
  <c r="G239" i="12"/>
  <c r="I239" i="12"/>
  <c r="C240" i="12"/>
  <c r="E240" i="12"/>
  <c r="G240" i="12"/>
  <c r="I240" i="12"/>
  <c r="C241" i="12"/>
  <c r="E241" i="12"/>
  <c r="G241" i="12"/>
  <c r="I241" i="12"/>
  <c r="C242" i="12"/>
  <c r="E242" i="12"/>
  <c r="G242" i="12"/>
  <c r="I242" i="12"/>
  <c r="C243" i="12"/>
  <c r="E243" i="12"/>
  <c r="G243" i="12"/>
  <c r="I243" i="12"/>
  <c r="C244" i="12"/>
  <c r="E244" i="12"/>
  <c r="G244" i="12"/>
  <c r="I244" i="12"/>
  <c r="C245" i="12"/>
  <c r="E245" i="12"/>
  <c r="G245" i="12"/>
  <c r="I245" i="12"/>
  <c r="C246" i="12"/>
  <c r="E246" i="12"/>
  <c r="G246" i="12"/>
  <c r="I246" i="12"/>
  <c r="C247" i="12"/>
  <c r="E247" i="12"/>
  <c r="G247" i="12"/>
  <c r="I247" i="12"/>
  <c r="C248" i="12"/>
  <c r="E248" i="12"/>
  <c r="G248" i="12"/>
  <c r="I248" i="12"/>
  <c r="C249" i="12"/>
  <c r="E249" i="12"/>
  <c r="G249" i="12"/>
  <c r="I249" i="12"/>
  <c r="C250" i="12"/>
  <c r="E250" i="12"/>
  <c r="G250" i="12"/>
  <c r="I250" i="12"/>
  <c r="C251" i="12"/>
  <c r="E251" i="12"/>
  <c r="G251" i="12"/>
  <c r="I251" i="12"/>
  <c r="C252" i="12"/>
  <c r="E252" i="12"/>
  <c r="G252" i="12"/>
  <c r="I252" i="12"/>
  <c r="C253" i="12"/>
  <c r="E253" i="12"/>
  <c r="G253" i="12"/>
  <c r="I253" i="12"/>
  <c r="C254" i="12"/>
  <c r="E254" i="12"/>
  <c r="G254" i="12"/>
  <c r="I254" i="12"/>
  <c r="C255" i="12"/>
  <c r="E255" i="12"/>
  <c r="G255" i="12"/>
  <c r="I255" i="12"/>
  <c r="C256" i="12"/>
  <c r="E256" i="12"/>
  <c r="G256" i="12"/>
  <c r="I256" i="12"/>
  <c r="C257" i="12"/>
  <c r="E257" i="12"/>
  <c r="G257" i="12"/>
  <c r="I257" i="12"/>
  <c r="C258" i="12"/>
  <c r="E258" i="12"/>
  <c r="G258" i="12"/>
  <c r="I258" i="12"/>
  <c r="C259" i="12"/>
  <c r="E259" i="12"/>
  <c r="G259" i="12"/>
  <c r="I259" i="12"/>
  <c r="C260" i="12"/>
  <c r="E260" i="12"/>
  <c r="G260" i="12"/>
  <c r="I260" i="12"/>
  <c r="C261" i="12"/>
  <c r="E261" i="12"/>
  <c r="G261" i="12"/>
  <c r="I261" i="12"/>
  <c r="C262" i="12"/>
  <c r="E262" i="12"/>
  <c r="G262" i="12"/>
  <c r="I262" i="12"/>
  <c r="C263" i="12"/>
  <c r="E263" i="12"/>
  <c r="G263" i="12"/>
  <c r="I263" i="12"/>
  <c r="C264" i="12"/>
  <c r="E264" i="12"/>
  <c r="G264" i="12"/>
  <c r="I264" i="12"/>
  <c r="C265" i="12"/>
  <c r="E265" i="12"/>
  <c r="G265" i="12"/>
  <c r="I265" i="12"/>
  <c r="C266" i="12"/>
  <c r="E266" i="12"/>
  <c r="G266" i="12"/>
  <c r="I266" i="12"/>
  <c r="C267" i="12"/>
  <c r="E267" i="12"/>
  <c r="G267" i="12"/>
  <c r="I267" i="12"/>
  <c r="C268" i="12"/>
  <c r="E268" i="12"/>
  <c r="G268" i="12"/>
  <c r="I268" i="12"/>
  <c r="C269" i="12"/>
  <c r="E269" i="12"/>
  <c r="G269" i="12"/>
  <c r="I269" i="12"/>
  <c r="C270" i="12"/>
  <c r="E270" i="12"/>
  <c r="G270" i="12"/>
  <c r="I270" i="12"/>
  <c r="C271" i="12"/>
  <c r="E271" i="12"/>
  <c r="G271" i="12"/>
  <c r="I271" i="12"/>
  <c r="C272" i="12"/>
  <c r="E272" i="12"/>
  <c r="G272" i="12"/>
  <c r="I272" i="12"/>
  <c r="C273" i="12"/>
  <c r="E273" i="12"/>
  <c r="G273" i="12"/>
  <c r="I273" i="12"/>
  <c r="C274" i="12"/>
  <c r="E274" i="12"/>
  <c r="G274" i="12"/>
  <c r="I274" i="12"/>
  <c r="C275" i="12"/>
  <c r="E275" i="12"/>
  <c r="G275" i="12"/>
  <c r="I275" i="12"/>
  <c r="C276" i="12"/>
  <c r="E276" i="12"/>
  <c r="G276" i="12"/>
  <c r="I276" i="12"/>
  <c r="C277" i="12"/>
  <c r="E277" i="12"/>
  <c r="G277" i="12"/>
  <c r="I277" i="12"/>
  <c r="C278" i="12"/>
  <c r="E278" i="12"/>
  <c r="G278" i="12"/>
  <c r="I278" i="12"/>
  <c r="C279" i="12"/>
  <c r="E279" i="12"/>
  <c r="G279" i="12"/>
  <c r="I279" i="12"/>
  <c r="C280" i="12"/>
  <c r="E280" i="12"/>
  <c r="G280" i="12"/>
  <c r="I280" i="12"/>
  <c r="C281" i="12"/>
  <c r="E281" i="12"/>
  <c r="G281" i="12"/>
  <c r="I281" i="12"/>
  <c r="C282" i="12"/>
  <c r="E282" i="12"/>
  <c r="G282" i="12"/>
  <c r="I282" i="12"/>
  <c r="C283" i="12"/>
  <c r="E283" i="12"/>
  <c r="G283" i="12"/>
  <c r="I283" i="12"/>
  <c r="C284" i="12"/>
  <c r="E284" i="12"/>
  <c r="G284" i="12"/>
  <c r="I284" i="12"/>
  <c r="C285" i="12"/>
  <c r="E285" i="12"/>
  <c r="G285" i="12"/>
  <c r="I285" i="12"/>
  <c r="C286" i="12"/>
  <c r="E286" i="12"/>
  <c r="G286" i="12"/>
  <c r="I286" i="12"/>
  <c r="C287" i="12"/>
  <c r="E287" i="12"/>
  <c r="G287" i="12"/>
  <c r="I287" i="12"/>
  <c r="C288" i="12"/>
  <c r="E288" i="12"/>
  <c r="G288" i="12"/>
  <c r="I288" i="12"/>
  <c r="C289" i="12"/>
  <c r="E289" i="12"/>
  <c r="G289" i="12"/>
  <c r="I289" i="12"/>
  <c r="C290" i="12"/>
  <c r="E290" i="12"/>
  <c r="G290" i="12"/>
  <c r="I290" i="12"/>
  <c r="C291" i="12"/>
  <c r="E291" i="12"/>
  <c r="G291" i="12"/>
  <c r="I291" i="12"/>
  <c r="C292" i="12"/>
  <c r="E292" i="12"/>
  <c r="G292" i="12"/>
  <c r="I292" i="12"/>
  <c r="C293" i="12"/>
  <c r="E293" i="12"/>
  <c r="G293" i="12"/>
  <c r="I293" i="12"/>
  <c r="C294" i="12"/>
  <c r="E294" i="12"/>
  <c r="G294" i="12"/>
  <c r="I294" i="12"/>
  <c r="C295" i="12"/>
  <c r="E295" i="12"/>
  <c r="G295" i="12"/>
  <c r="I295" i="12"/>
  <c r="C296" i="12"/>
  <c r="E296" i="12"/>
  <c r="G296" i="12"/>
  <c r="I296" i="12"/>
  <c r="C297" i="12"/>
  <c r="E297" i="12"/>
  <c r="G297" i="12"/>
  <c r="I297" i="12"/>
  <c r="C298" i="12"/>
  <c r="E298" i="12"/>
  <c r="G298" i="12"/>
  <c r="I298" i="12"/>
  <c r="C299" i="12"/>
  <c r="E299" i="12"/>
  <c r="G299" i="12"/>
  <c r="I299" i="12"/>
  <c r="C300" i="12"/>
  <c r="E300" i="12"/>
  <c r="G300" i="12"/>
  <c r="I300" i="12"/>
  <c r="C5" i="12"/>
  <c r="E5" i="12"/>
  <c r="G5" i="12"/>
  <c r="I5" i="12"/>
  <c r="K5" i="12"/>
  <c r="C8" i="12"/>
  <c r="E8" i="12"/>
  <c r="G8" i="12"/>
  <c r="I8" i="12"/>
  <c r="K8" i="12"/>
  <c r="C9" i="12"/>
  <c r="E9" i="12"/>
  <c r="G9" i="12"/>
  <c r="I9" i="12"/>
  <c r="K9" i="12"/>
  <c r="C10" i="12"/>
  <c r="E10" i="12"/>
  <c r="G10" i="12"/>
  <c r="I10" i="12"/>
  <c r="K10" i="12"/>
  <c r="C11" i="12"/>
  <c r="E11" i="12"/>
  <c r="G11" i="12"/>
  <c r="I11" i="12"/>
  <c r="K11" i="12"/>
  <c r="C12" i="12"/>
  <c r="E12" i="12"/>
  <c r="G12" i="12"/>
  <c r="I12" i="12"/>
  <c r="K12" i="12"/>
  <c r="C13" i="12"/>
  <c r="E13" i="12"/>
  <c r="G13" i="12"/>
  <c r="I13" i="12"/>
  <c r="K13" i="12"/>
  <c r="C14" i="12"/>
  <c r="E14" i="12"/>
  <c r="G14" i="12"/>
  <c r="I14" i="12"/>
  <c r="K14" i="12"/>
  <c r="C15" i="12"/>
  <c r="E15" i="12"/>
  <c r="G15" i="12"/>
  <c r="I15" i="12"/>
  <c r="K15" i="12"/>
  <c r="C16" i="12"/>
  <c r="E16" i="12"/>
  <c r="G16" i="12"/>
  <c r="I16" i="12"/>
  <c r="K16" i="12"/>
  <c r="C17" i="12"/>
  <c r="E17" i="12"/>
  <c r="G17" i="12"/>
  <c r="I17" i="12"/>
  <c r="K17" i="12"/>
  <c r="C18" i="12"/>
  <c r="E18" i="12"/>
  <c r="G18" i="12"/>
  <c r="I18" i="12"/>
  <c r="K18" i="12"/>
  <c r="C19" i="12"/>
  <c r="E19" i="12"/>
  <c r="G19" i="12"/>
  <c r="I19" i="12"/>
  <c r="K19" i="12"/>
  <c r="C20" i="12"/>
  <c r="E20" i="12"/>
  <c r="G20" i="12"/>
  <c r="I20" i="12"/>
  <c r="K20" i="12"/>
  <c r="C21" i="12"/>
  <c r="E21" i="12"/>
  <c r="G21" i="12"/>
  <c r="I21" i="12"/>
  <c r="K21" i="12"/>
  <c r="C22" i="12"/>
  <c r="E22" i="12"/>
  <c r="G22" i="12"/>
  <c r="I22" i="12"/>
  <c r="K22" i="12"/>
  <c r="C23" i="12"/>
  <c r="E23" i="12"/>
  <c r="G23" i="12"/>
  <c r="I23" i="12"/>
  <c r="K23" i="12"/>
  <c r="C24" i="12"/>
  <c r="E24" i="12"/>
  <c r="G24" i="12"/>
  <c r="I24" i="12"/>
  <c r="K24" i="12"/>
  <c r="C25" i="12"/>
  <c r="E25" i="12"/>
  <c r="G25" i="12"/>
  <c r="I25" i="12"/>
  <c r="K25" i="12"/>
  <c r="C26" i="12"/>
  <c r="E26" i="12"/>
  <c r="G26" i="12"/>
  <c r="I26" i="12"/>
  <c r="K26" i="12"/>
  <c r="C27" i="12"/>
  <c r="E27" i="12"/>
  <c r="G27" i="12"/>
  <c r="I27" i="12"/>
  <c r="K27" i="12"/>
  <c r="C28" i="12"/>
  <c r="E28" i="12"/>
  <c r="G28" i="12"/>
  <c r="I28" i="12"/>
  <c r="K28" i="12"/>
  <c r="C29" i="12"/>
  <c r="E29" i="12"/>
  <c r="G29" i="12"/>
  <c r="I29" i="12"/>
  <c r="K29" i="12"/>
  <c r="C30" i="12"/>
  <c r="E30" i="12"/>
  <c r="G30" i="12"/>
  <c r="I30" i="12"/>
  <c r="K30" i="12"/>
  <c r="C31" i="12"/>
  <c r="E31" i="12"/>
  <c r="G31" i="12"/>
  <c r="I31" i="12"/>
  <c r="K31" i="12"/>
  <c r="C32" i="12"/>
  <c r="E32" i="12"/>
  <c r="G32" i="12"/>
  <c r="I32" i="12"/>
  <c r="K32" i="12"/>
  <c r="C33" i="12"/>
  <c r="E33" i="12"/>
  <c r="G33" i="12"/>
  <c r="I33" i="12"/>
  <c r="K33" i="12"/>
  <c r="C34" i="12"/>
  <c r="E34" i="12"/>
  <c r="G34" i="12"/>
  <c r="I34" i="12"/>
  <c r="K34" i="12"/>
  <c r="C35" i="12"/>
  <c r="E35" i="12"/>
  <c r="G35" i="12"/>
  <c r="I35" i="12"/>
  <c r="K35" i="12"/>
  <c r="C36" i="12"/>
  <c r="E36" i="12"/>
  <c r="G36" i="12"/>
  <c r="I36" i="12"/>
  <c r="K36" i="12"/>
  <c r="C37" i="12"/>
  <c r="E37" i="12"/>
  <c r="G37" i="12"/>
  <c r="I37" i="12"/>
  <c r="K37" i="12"/>
  <c r="C38" i="12"/>
  <c r="E38" i="12"/>
  <c r="G38" i="12"/>
  <c r="I38" i="12"/>
  <c r="K38" i="12"/>
  <c r="C39" i="12"/>
  <c r="E39" i="12"/>
  <c r="G39" i="12"/>
  <c r="I39" i="12"/>
  <c r="K39" i="12"/>
  <c r="C40" i="12"/>
  <c r="E40" i="12"/>
  <c r="G40" i="12"/>
  <c r="I40" i="12"/>
  <c r="K40" i="12"/>
  <c r="C41" i="12"/>
  <c r="E41" i="12"/>
  <c r="G41" i="12"/>
  <c r="I41" i="12"/>
  <c r="K41" i="12"/>
  <c r="C42" i="12"/>
  <c r="E42" i="12"/>
  <c r="G42" i="12"/>
  <c r="I42" i="12"/>
  <c r="K42" i="12"/>
  <c r="C43" i="12"/>
  <c r="E43" i="12"/>
  <c r="G43" i="12"/>
  <c r="I43" i="12"/>
  <c r="K43" i="12"/>
  <c r="C44" i="12"/>
  <c r="E44" i="12"/>
  <c r="G44" i="12"/>
  <c r="I44" i="12"/>
  <c r="K44" i="12"/>
  <c r="C45" i="12"/>
  <c r="E45" i="12"/>
  <c r="G45" i="12"/>
  <c r="I45" i="12"/>
  <c r="K45" i="12"/>
  <c r="C46" i="12"/>
  <c r="E46" i="12"/>
  <c r="G46" i="12"/>
  <c r="I46" i="12"/>
  <c r="K46" i="12"/>
  <c r="C47" i="12"/>
  <c r="E47" i="12"/>
  <c r="G47" i="12"/>
  <c r="I47" i="12"/>
  <c r="K47" i="12"/>
  <c r="C48" i="12"/>
  <c r="E48" i="12"/>
  <c r="G48" i="12"/>
  <c r="I48" i="12"/>
  <c r="K48" i="12"/>
  <c r="C49" i="12"/>
  <c r="E49" i="12"/>
  <c r="G49" i="12"/>
  <c r="I49" i="12"/>
  <c r="K49" i="12"/>
  <c r="C50" i="12"/>
  <c r="E50" i="12"/>
  <c r="G50" i="12"/>
  <c r="I50" i="12"/>
  <c r="K50" i="12"/>
  <c r="C51" i="12"/>
  <c r="E51" i="12"/>
  <c r="G51" i="12"/>
  <c r="I51" i="12"/>
  <c r="K51" i="12"/>
  <c r="C52" i="12"/>
  <c r="E52" i="12"/>
  <c r="G52" i="12"/>
  <c r="I52" i="12"/>
  <c r="K52" i="12"/>
  <c r="C53" i="12"/>
  <c r="E53" i="12"/>
  <c r="G53" i="12"/>
  <c r="I53" i="12"/>
  <c r="K53" i="12"/>
  <c r="C54" i="12"/>
  <c r="E54" i="12"/>
  <c r="G54" i="12"/>
  <c r="I54" i="12"/>
  <c r="K54" i="12"/>
  <c r="C55" i="12"/>
  <c r="E55" i="12"/>
  <c r="G55" i="12"/>
  <c r="I55" i="12"/>
  <c r="K55" i="12"/>
  <c r="C56" i="12"/>
  <c r="E56" i="12"/>
  <c r="G56" i="12"/>
  <c r="I56" i="12"/>
  <c r="K56" i="12"/>
  <c r="C57" i="12"/>
  <c r="E57" i="12"/>
  <c r="G57" i="12"/>
  <c r="I57" i="12"/>
  <c r="K57" i="12"/>
  <c r="C58" i="12"/>
  <c r="E58" i="12"/>
  <c r="G58" i="12"/>
  <c r="I58" i="12"/>
  <c r="K58" i="12"/>
  <c r="C59" i="12"/>
  <c r="E59" i="12"/>
  <c r="G59" i="12"/>
  <c r="I59" i="12"/>
  <c r="K59" i="12"/>
  <c r="C60" i="12"/>
  <c r="E60" i="12"/>
  <c r="G60" i="12"/>
  <c r="I60" i="12"/>
  <c r="K60" i="12"/>
  <c r="C61" i="12"/>
  <c r="E61" i="12"/>
  <c r="G61" i="12"/>
  <c r="I61" i="12"/>
  <c r="K61" i="12"/>
  <c r="C62" i="12"/>
  <c r="E62" i="12"/>
  <c r="G62" i="12"/>
  <c r="I62" i="12"/>
  <c r="K62" i="12"/>
  <c r="C63" i="12"/>
  <c r="E63" i="12"/>
  <c r="G63" i="12"/>
  <c r="I63" i="12"/>
  <c r="K63" i="12"/>
  <c r="C64" i="12"/>
  <c r="E64" i="12"/>
  <c r="G64" i="12"/>
  <c r="I64" i="12"/>
  <c r="K64" i="12"/>
  <c r="C65" i="12"/>
  <c r="E65" i="12"/>
  <c r="G65" i="12"/>
  <c r="I65" i="12"/>
  <c r="K65" i="12"/>
  <c r="C66" i="12"/>
  <c r="E66" i="12"/>
  <c r="G66" i="12"/>
  <c r="I66" i="12"/>
  <c r="K66" i="12"/>
  <c r="C67" i="12"/>
  <c r="E67" i="12"/>
  <c r="G67" i="12"/>
  <c r="I67" i="12"/>
  <c r="K67" i="12"/>
  <c r="C68" i="12"/>
  <c r="E68" i="12"/>
  <c r="G68" i="12"/>
  <c r="I68" i="12"/>
  <c r="K68" i="12"/>
  <c r="C69" i="12"/>
  <c r="E69" i="12"/>
  <c r="G69" i="12"/>
  <c r="I69" i="12"/>
  <c r="K69" i="12"/>
  <c r="C70" i="12"/>
  <c r="E70" i="12"/>
  <c r="G70" i="12"/>
  <c r="I70" i="12"/>
  <c r="K70" i="12"/>
  <c r="C71" i="12"/>
  <c r="E71" i="12"/>
  <c r="G71" i="12"/>
  <c r="I71" i="12"/>
  <c r="K71" i="12"/>
  <c r="C72" i="12"/>
  <c r="E72" i="12"/>
  <c r="G72" i="12"/>
  <c r="I72" i="12"/>
  <c r="K72" i="12"/>
  <c r="C73" i="12"/>
  <c r="E73" i="12"/>
  <c r="G73" i="12"/>
  <c r="I73" i="12"/>
  <c r="K73" i="12"/>
  <c r="C74" i="12"/>
  <c r="E74" i="12"/>
  <c r="G74" i="12"/>
  <c r="I74" i="12"/>
  <c r="K74" i="12"/>
  <c r="C75" i="12"/>
  <c r="E75" i="12"/>
  <c r="G75" i="12"/>
  <c r="I75" i="12"/>
  <c r="K75" i="12"/>
  <c r="C76" i="12"/>
  <c r="E76" i="12"/>
  <c r="G76" i="12"/>
  <c r="I76" i="12"/>
  <c r="K76" i="12"/>
  <c r="C77" i="12"/>
  <c r="E77" i="12"/>
  <c r="G77" i="12"/>
  <c r="I77" i="12"/>
  <c r="K77" i="12"/>
  <c r="C78" i="12"/>
  <c r="E78" i="12"/>
  <c r="G78" i="12"/>
  <c r="I78" i="12"/>
  <c r="K78" i="12"/>
  <c r="C79" i="12"/>
  <c r="E79" i="12"/>
  <c r="G79" i="12"/>
  <c r="I79" i="12"/>
  <c r="K79" i="12"/>
  <c r="C80" i="12"/>
  <c r="E80" i="12"/>
  <c r="G80" i="12"/>
  <c r="I80" i="12"/>
  <c r="K80" i="12"/>
  <c r="C81" i="12"/>
  <c r="E81" i="12"/>
  <c r="G81" i="12"/>
  <c r="I81" i="12"/>
  <c r="K81" i="12"/>
  <c r="C82" i="12"/>
  <c r="E82" i="12"/>
  <c r="G82" i="12"/>
  <c r="I82" i="12"/>
  <c r="K82" i="12"/>
  <c r="C83" i="12"/>
  <c r="E83" i="12"/>
  <c r="G83" i="12"/>
  <c r="I83" i="12"/>
  <c r="K83" i="12"/>
  <c r="C84" i="12"/>
  <c r="E84" i="12"/>
  <c r="G84" i="12"/>
  <c r="I84" i="12"/>
  <c r="K84" i="12"/>
  <c r="C85" i="12"/>
  <c r="E85" i="12"/>
  <c r="G85" i="12"/>
  <c r="I85" i="12"/>
  <c r="K85" i="12"/>
  <c r="C86" i="12"/>
  <c r="E86" i="12"/>
  <c r="G86" i="12"/>
  <c r="I86" i="12"/>
  <c r="K86" i="12"/>
  <c r="C87" i="12"/>
  <c r="E87" i="12"/>
  <c r="G87" i="12"/>
  <c r="I87" i="12"/>
  <c r="K87" i="12"/>
  <c r="C88" i="12"/>
  <c r="E88" i="12"/>
  <c r="G88" i="12"/>
  <c r="I88" i="12"/>
  <c r="K88" i="12"/>
  <c r="C89" i="12"/>
  <c r="E89" i="12"/>
  <c r="G89" i="12"/>
  <c r="I89" i="12"/>
  <c r="K89" i="12"/>
  <c r="C90" i="12"/>
  <c r="E90" i="12"/>
  <c r="G90" i="12"/>
  <c r="I90" i="12"/>
  <c r="K90" i="12"/>
  <c r="C91" i="12"/>
  <c r="E91" i="12"/>
  <c r="G91" i="12"/>
  <c r="I91" i="12"/>
  <c r="K91" i="12"/>
  <c r="C92" i="12"/>
  <c r="E92" i="12"/>
  <c r="G92" i="12"/>
  <c r="I92" i="12"/>
  <c r="K92" i="12"/>
  <c r="C93" i="12"/>
  <c r="E93" i="12"/>
  <c r="G93" i="12"/>
  <c r="I93" i="12"/>
  <c r="K93" i="12"/>
  <c r="C94" i="12"/>
  <c r="E94" i="12"/>
  <c r="G94" i="12"/>
  <c r="I94" i="12"/>
  <c r="K94" i="12"/>
  <c r="C95" i="12"/>
  <c r="E95" i="12"/>
  <c r="G95" i="12"/>
  <c r="I95" i="12"/>
  <c r="K95" i="12"/>
  <c r="C96" i="12"/>
  <c r="E96" i="12"/>
  <c r="G96" i="12"/>
  <c r="I96" i="12"/>
  <c r="K96" i="12"/>
  <c r="C97" i="12"/>
  <c r="E97" i="12"/>
  <c r="G97" i="12"/>
  <c r="I97" i="12"/>
  <c r="K97" i="12"/>
  <c r="C98" i="12"/>
  <c r="E98" i="12"/>
  <c r="G98" i="12"/>
  <c r="I98" i="12"/>
  <c r="K98" i="12"/>
  <c r="C99" i="12"/>
  <c r="E99" i="12"/>
  <c r="G99" i="12"/>
  <c r="I99" i="12"/>
  <c r="K99" i="12"/>
  <c r="C100" i="12"/>
  <c r="E100" i="12"/>
  <c r="G100" i="12"/>
  <c r="I100" i="12"/>
  <c r="K100" i="12"/>
  <c r="C101" i="12"/>
  <c r="E101" i="12"/>
  <c r="G101" i="12"/>
  <c r="I101" i="12"/>
  <c r="K101" i="12"/>
  <c r="C102" i="12"/>
  <c r="E102" i="12"/>
  <c r="G102" i="12"/>
  <c r="I102" i="12"/>
  <c r="K102" i="12"/>
  <c r="C103" i="12"/>
  <c r="E103" i="12"/>
  <c r="G103" i="12"/>
  <c r="I103" i="12"/>
  <c r="K103" i="12"/>
  <c r="C104" i="12"/>
  <c r="E104" i="12"/>
  <c r="G104" i="12"/>
  <c r="I104" i="12"/>
  <c r="K104" i="12"/>
  <c r="C105" i="12"/>
  <c r="E105" i="12"/>
  <c r="G105" i="12"/>
  <c r="I105" i="12"/>
  <c r="K105" i="12"/>
  <c r="C106" i="12"/>
  <c r="E106" i="12"/>
  <c r="G106" i="12"/>
  <c r="I106" i="12"/>
  <c r="K106" i="12"/>
  <c r="C107" i="12"/>
  <c r="E107" i="12"/>
  <c r="G107" i="12"/>
  <c r="I107" i="12"/>
  <c r="K107" i="12"/>
  <c r="C108" i="12"/>
  <c r="E108" i="12"/>
  <c r="G108" i="12"/>
  <c r="I108" i="12"/>
  <c r="K108" i="12"/>
  <c r="C109" i="12"/>
  <c r="E109" i="12"/>
  <c r="G109" i="12"/>
  <c r="I109" i="12"/>
  <c r="K109" i="12"/>
  <c r="C110" i="12"/>
  <c r="E110" i="12"/>
  <c r="G110" i="12"/>
  <c r="I110" i="12"/>
  <c r="K110" i="12"/>
  <c r="C111" i="12"/>
  <c r="E111" i="12"/>
  <c r="G111" i="12"/>
  <c r="I111" i="12"/>
  <c r="K111" i="12"/>
  <c r="C112" i="12"/>
  <c r="E112" i="12"/>
  <c r="G112" i="12"/>
  <c r="I112" i="12"/>
  <c r="K112" i="12"/>
  <c r="C113" i="12"/>
  <c r="E113" i="12"/>
  <c r="G113" i="12"/>
  <c r="I113" i="12"/>
  <c r="K113" i="12"/>
  <c r="C114" i="12"/>
  <c r="E114" i="12"/>
  <c r="G114" i="12"/>
  <c r="I114" i="12"/>
  <c r="K114" i="12"/>
  <c r="C115" i="12"/>
  <c r="E115" i="12"/>
  <c r="G115" i="12"/>
  <c r="I115" i="12"/>
  <c r="K115" i="12"/>
  <c r="C116" i="12"/>
  <c r="E116" i="12"/>
  <c r="G116" i="12"/>
  <c r="I116" i="12"/>
  <c r="K116" i="12"/>
  <c r="C117" i="12"/>
  <c r="E117" i="12"/>
  <c r="G117" i="12"/>
  <c r="I117" i="12"/>
  <c r="K117" i="12"/>
  <c r="C118" i="12"/>
  <c r="E118" i="12"/>
  <c r="G118" i="12"/>
  <c r="I118" i="12"/>
  <c r="K118" i="12"/>
  <c r="C119" i="12"/>
  <c r="E119" i="12"/>
  <c r="G119" i="12"/>
  <c r="I119" i="12"/>
  <c r="K119" i="12"/>
  <c r="C120" i="12"/>
  <c r="E120" i="12"/>
  <c r="G120" i="12"/>
  <c r="I120" i="12"/>
  <c r="K120" i="12"/>
  <c r="C121" i="12"/>
  <c r="E121" i="12"/>
  <c r="G121" i="12"/>
  <c r="I121" i="12"/>
  <c r="K121" i="12"/>
  <c r="C122" i="12"/>
  <c r="E122" i="12"/>
  <c r="G122" i="12"/>
  <c r="I122" i="12"/>
  <c r="K122" i="12"/>
  <c r="C123" i="12"/>
  <c r="E123" i="12"/>
  <c r="G123" i="12"/>
  <c r="I123" i="12"/>
  <c r="K123" i="12"/>
  <c r="C124" i="12"/>
  <c r="E124" i="12"/>
  <c r="G124" i="12"/>
  <c r="I124" i="12"/>
  <c r="K124" i="12"/>
  <c r="C125" i="12"/>
  <c r="E125" i="12"/>
  <c r="G125" i="12"/>
  <c r="I125" i="12"/>
  <c r="K125" i="12"/>
  <c r="C126" i="12"/>
  <c r="E126" i="12"/>
  <c r="G126" i="12"/>
  <c r="I126" i="12"/>
  <c r="K126" i="12"/>
  <c r="C127" i="12"/>
  <c r="E127" i="12"/>
  <c r="G127" i="12"/>
  <c r="I127" i="12"/>
  <c r="K127" i="12"/>
  <c r="C128" i="12"/>
  <c r="E128" i="12"/>
  <c r="G128" i="12"/>
  <c r="I128" i="12"/>
  <c r="K128" i="12"/>
  <c r="C129" i="12"/>
  <c r="E129" i="12"/>
  <c r="G129" i="12"/>
  <c r="I129" i="12"/>
  <c r="K129" i="12"/>
  <c r="C130" i="12"/>
  <c r="E130" i="12"/>
  <c r="G130" i="12"/>
  <c r="I130" i="12"/>
  <c r="K130" i="12"/>
  <c r="C131" i="12"/>
  <c r="E131" i="12"/>
  <c r="G131" i="12"/>
  <c r="I131" i="12"/>
  <c r="K131" i="12"/>
  <c r="C132" i="12"/>
  <c r="E132" i="12"/>
  <c r="G132" i="12"/>
  <c r="I132" i="12"/>
  <c r="K132" i="12"/>
  <c r="C133" i="12"/>
  <c r="E133" i="12"/>
  <c r="G133" i="12"/>
  <c r="I133" i="12"/>
  <c r="K133" i="12"/>
  <c r="C134" i="12"/>
  <c r="E134" i="12"/>
  <c r="G134" i="12"/>
  <c r="I134" i="12"/>
  <c r="K134" i="12"/>
  <c r="C135" i="12"/>
  <c r="E135" i="12"/>
  <c r="G135" i="12"/>
  <c r="I135" i="12"/>
  <c r="K135" i="12"/>
  <c r="C136" i="12"/>
  <c r="E136" i="12"/>
  <c r="G136" i="12"/>
  <c r="I136" i="12"/>
  <c r="K136" i="12"/>
  <c r="C137" i="12"/>
  <c r="E137" i="12"/>
  <c r="G137" i="12"/>
  <c r="I137" i="12"/>
  <c r="K137" i="12"/>
  <c r="C138" i="12"/>
  <c r="E138" i="12"/>
  <c r="G138" i="12"/>
  <c r="I138" i="12"/>
  <c r="K138" i="12"/>
  <c r="C139" i="12"/>
  <c r="E139" i="12"/>
  <c r="G139" i="12"/>
  <c r="I139" i="12"/>
  <c r="K139" i="12"/>
  <c r="C140" i="12"/>
  <c r="E140" i="12"/>
  <c r="G140" i="12"/>
  <c r="I140" i="12"/>
  <c r="K140" i="12"/>
  <c r="C141" i="12"/>
  <c r="E141" i="12"/>
  <c r="G141" i="12"/>
  <c r="I141" i="12"/>
  <c r="K141" i="12"/>
  <c r="C142" i="12"/>
  <c r="E142" i="12"/>
  <c r="G142" i="12"/>
  <c r="I142" i="12"/>
  <c r="K142" i="12"/>
  <c r="C143" i="12"/>
  <c r="E143" i="12"/>
  <c r="G143" i="12"/>
  <c r="I143" i="12"/>
  <c r="K143" i="12"/>
  <c r="C144" i="12"/>
  <c r="E144" i="12"/>
  <c r="G144" i="12"/>
  <c r="I144" i="12"/>
  <c r="K144" i="12"/>
  <c r="C145" i="12"/>
  <c r="E145" i="12"/>
  <c r="G145" i="12"/>
  <c r="I145" i="12"/>
  <c r="K145" i="12"/>
  <c r="C146" i="12"/>
  <c r="E146" i="12"/>
  <c r="G146" i="12"/>
  <c r="I146" i="12"/>
  <c r="K146" i="12"/>
  <c r="C147" i="12"/>
  <c r="E147" i="12"/>
  <c r="G147" i="12"/>
  <c r="I147" i="12"/>
  <c r="K147" i="12"/>
  <c r="C148" i="12"/>
  <c r="E148" i="12"/>
  <c r="G148" i="12"/>
  <c r="I148" i="12"/>
  <c r="K148" i="12"/>
  <c r="C149" i="12"/>
  <c r="E149" i="12"/>
  <c r="G149" i="12"/>
  <c r="I149" i="12"/>
  <c r="K149" i="12"/>
  <c r="C150" i="12"/>
  <c r="E150" i="12"/>
  <c r="G150" i="12"/>
  <c r="I150" i="12"/>
  <c r="K150" i="12"/>
  <c r="D2249" i="11"/>
  <c r="E2249" i="11"/>
  <c r="F2249" i="11"/>
  <c r="G2249" i="11"/>
  <c r="H2249" i="11"/>
  <c r="C2249" i="11"/>
  <c r="D2066" i="11"/>
  <c r="E2066" i="11"/>
  <c r="F2066" i="11"/>
  <c r="G2066" i="11"/>
  <c r="H2066" i="11"/>
  <c r="C2066" i="11"/>
  <c r="D1883" i="11"/>
  <c r="E1883" i="11"/>
  <c r="F1883" i="11"/>
  <c r="G1883" i="11"/>
  <c r="H1883" i="11"/>
  <c r="C1883" i="11"/>
  <c r="D1700" i="11"/>
  <c r="E1700" i="11"/>
  <c r="F1700" i="11"/>
  <c r="G1700" i="11"/>
  <c r="H1700" i="11"/>
  <c r="C1700" i="11"/>
  <c r="D1517" i="11"/>
  <c r="E1517" i="11"/>
  <c r="F1517" i="11"/>
  <c r="G1517" i="11"/>
  <c r="H1517" i="11"/>
  <c r="C1517" i="11"/>
  <c r="D1334" i="11"/>
  <c r="E1334" i="11"/>
  <c r="F1334" i="11"/>
  <c r="G1334" i="11"/>
  <c r="H1334" i="11"/>
  <c r="C1334" i="11"/>
  <c r="D1151" i="11"/>
  <c r="E1151" i="11"/>
  <c r="F1151" i="11"/>
  <c r="G1151" i="11"/>
  <c r="H1151" i="11"/>
  <c r="C1151" i="11"/>
  <c r="D968" i="11"/>
  <c r="E968" i="11"/>
  <c r="F968" i="11"/>
  <c r="G968" i="11"/>
  <c r="H968" i="11"/>
  <c r="C968" i="11"/>
  <c r="D785" i="11"/>
  <c r="E785" i="11"/>
  <c r="F785" i="11"/>
  <c r="G785" i="11"/>
  <c r="H785" i="11"/>
  <c r="C785" i="11"/>
  <c r="D602" i="11"/>
  <c r="E602" i="11"/>
  <c r="F602" i="11"/>
  <c r="G602" i="11"/>
  <c r="H602" i="11"/>
  <c r="C602" i="11"/>
  <c r="D451" i="11"/>
  <c r="E451" i="11"/>
  <c r="F451" i="11"/>
  <c r="G451" i="11"/>
  <c r="H451" i="11"/>
  <c r="C451" i="11"/>
  <c r="D301" i="11"/>
  <c r="E301" i="11"/>
  <c r="F301" i="11"/>
  <c r="G301" i="11"/>
  <c r="H301" i="11"/>
  <c r="C301" i="11"/>
  <c r="D151" i="11"/>
  <c r="E151" i="11"/>
  <c r="F151" i="11"/>
  <c r="G151" i="11"/>
  <c r="H151" i="11"/>
  <c r="C151" i="11"/>
  <c r="A1" i="8"/>
  <c r="A1" i="10" l="1"/>
  <c r="A1" i="23"/>
  <c r="A1" i="24"/>
  <c r="E1517" i="12"/>
  <c r="G151" i="12"/>
  <c r="C151" i="12"/>
  <c r="E2249" i="12"/>
  <c r="I151" i="12"/>
  <c r="E151" i="12"/>
  <c r="E1883" i="12"/>
  <c r="K1517" i="12"/>
  <c r="G2249" i="12"/>
  <c r="C2249" i="12"/>
  <c r="G301" i="12"/>
  <c r="G602" i="12"/>
  <c r="G968" i="12"/>
  <c r="G1334" i="12"/>
  <c r="G1700" i="12"/>
  <c r="G2066" i="12"/>
  <c r="C785" i="12"/>
  <c r="E1151" i="12"/>
  <c r="G785" i="12"/>
  <c r="G1883" i="12"/>
  <c r="I451" i="12"/>
  <c r="K1151" i="12"/>
  <c r="K1883" i="12"/>
  <c r="I1151" i="12"/>
  <c r="C301" i="12"/>
  <c r="E968" i="12"/>
  <c r="E1334" i="12"/>
  <c r="C2066" i="12"/>
  <c r="K301" i="12"/>
  <c r="K451" i="12"/>
  <c r="K602" i="12"/>
  <c r="K968" i="12"/>
  <c r="K1334" i="12"/>
  <c r="C1517" i="12"/>
  <c r="K1700" i="12"/>
  <c r="K2066" i="12"/>
  <c r="C1883" i="12"/>
  <c r="K151" i="12"/>
  <c r="K785" i="12"/>
  <c r="I1883" i="12"/>
  <c r="E602" i="12"/>
  <c r="C968" i="12"/>
  <c r="C1334" i="12"/>
  <c r="C1700" i="12"/>
  <c r="I301" i="12"/>
  <c r="I602" i="12"/>
  <c r="I968" i="12"/>
  <c r="I1334" i="12"/>
  <c r="I1700" i="12"/>
  <c r="I2066" i="12"/>
  <c r="C1151" i="12"/>
  <c r="G1151" i="12"/>
  <c r="E301" i="12"/>
  <c r="C602" i="12"/>
  <c r="E1700" i="12"/>
  <c r="G451" i="12"/>
  <c r="C451" i="12"/>
  <c r="E785" i="12"/>
  <c r="G1517" i="12"/>
  <c r="K2249" i="12"/>
  <c r="I785" i="12"/>
  <c r="I1517" i="12"/>
  <c r="I2249" i="12"/>
  <c r="E2066" i="12"/>
  <c r="E451" i="12"/>
  <c r="G11" i="1" l="1"/>
  <c r="B27" i="1" l="1"/>
  <c r="C27" i="1"/>
  <c r="D27" i="1"/>
  <c r="E27" i="1"/>
  <c r="F27" i="1"/>
  <c r="C26" i="1"/>
  <c r="D26" i="1"/>
  <c r="E26" i="1"/>
  <c r="F26" i="1"/>
  <c r="B26" i="1"/>
  <c r="E8" i="8"/>
  <c r="B208" i="1" l="1"/>
  <c r="B212" i="1"/>
  <c r="B206" i="1"/>
  <c r="B207" i="1"/>
  <c r="B210" i="1"/>
  <c r="B209" i="1"/>
  <c r="B205" i="1"/>
  <c r="B211" i="1"/>
  <c r="B213" i="1"/>
  <c r="F212" i="1"/>
  <c r="F208" i="1"/>
  <c r="F210" i="1"/>
  <c r="F209" i="1"/>
  <c r="F205" i="1"/>
  <c r="F207" i="1"/>
  <c r="F211" i="1"/>
  <c r="F213" i="1"/>
  <c r="F206" i="1"/>
  <c r="E211" i="1"/>
  <c r="E210" i="1"/>
  <c r="E208" i="1"/>
  <c r="E206" i="1"/>
  <c r="E205" i="1"/>
  <c r="E209" i="1"/>
  <c r="E213" i="1"/>
  <c r="E212" i="1"/>
  <c r="E207" i="1"/>
  <c r="D205" i="1"/>
  <c r="D210" i="1"/>
  <c r="D211" i="1"/>
  <c r="D208" i="1"/>
  <c r="D213" i="1"/>
  <c r="D207" i="1"/>
  <c r="D206" i="1"/>
  <c r="D209" i="1"/>
  <c r="D212" i="1"/>
  <c r="C213" i="1"/>
  <c r="C207" i="1"/>
  <c r="C212" i="1"/>
  <c r="C208" i="1"/>
  <c r="C210" i="1"/>
  <c r="C209" i="1"/>
  <c r="C211" i="1"/>
  <c r="C205" i="1"/>
  <c r="C206" i="1"/>
  <c r="B121" i="1"/>
  <c r="B126" i="1"/>
  <c r="B128" i="1"/>
  <c r="B123" i="1"/>
  <c r="B124" i="1"/>
  <c r="B127" i="1"/>
  <c r="B125" i="1"/>
  <c r="B122" i="1"/>
  <c r="F122" i="1"/>
  <c r="F127" i="1"/>
  <c r="F124" i="1"/>
  <c r="F121" i="1"/>
  <c r="F128" i="1"/>
  <c r="F120" i="1"/>
  <c r="F123" i="1"/>
  <c r="F125" i="1"/>
  <c r="F126" i="1"/>
  <c r="E126" i="1"/>
  <c r="E123" i="1"/>
  <c r="E120" i="1"/>
  <c r="E121" i="1"/>
  <c r="E122" i="1"/>
  <c r="E125" i="1"/>
  <c r="E124" i="1"/>
  <c r="E127" i="1"/>
  <c r="E128" i="1"/>
  <c r="D120" i="1"/>
  <c r="D128" i="1"/>
  <c r="D121" i="1"/>
  <c r="D124" i="1"/>
  <c r="D125" i="1"/>
  <c r="D123" i="1"/>
  <c r="D127" i="1"/>
  <c r="D126" i="1"/>
  <c r="D122" i="1"/>
  <c r="C126" i="1"/>
  <c r="C128" i="1"/>
  <c r="C127" i="1"/>
  <c r="C125" i="1"/>
  <c r="C122" i="1"/>
  <c r="C120" i="1"/>
  <c r="C123" i="1"/>
  <c r="C124" i="1"/>
  <c r="C121" i="1"/>
  <c r="B118" i="1" l="1"/>
  <c r="C203" i="1"/>
  <c r="D203" i="1"/>
  <c r="B203" i="1"/>
  <c r="F203" i="1"/>
  <c r="E203" i="1"/>
  <c r="J919" i="17"/>
  <c r="J1519" i="12"/>
  <c r="J370" i="17"/>
  <c r="J970" i="12"/>
  <c r="J187" i="17"/>
  <c r="J787" i="12"/>
  <c r="F187" i="17"/>
  <c r="F787" i="12"/>
  <c r="D370" i="17"/>
  <c r="D970" i="12"/>
  <c r="H919" i="17"/>
  <c r="H1519" i="12"/>
  <c r="D919" i="17"/>
  <c r="D1519" i="12"/>
  <c r="H736" i="17"/>
  <c r="H1336" i="12"/>
  <c r="D1285" i="17"/>
  <c r="D1885" i="12"/>
  <c r="F4" i="17"/>
  <c r="C118" i="1"/>
  <c r="F4" i="18" s="1"/>
  <c r="F604" i="12"/>
  <c r="L1102" i="17"/>
  <c r="L1702" i="12"/>
  <c r="E56" i="1"/>
  <c r="E141" i="1" s="1"/>
  <c r="E60" i="1"/>
  <c r="E145" i="1" s="1"/>
  <c r="E155" i="1" s="1"/>
  <c r="E61" i="1"/>
  <c r="E146" i="1" s="1"/>
  <c r="E156" i="1" s="1"/>
  <c r="E57" i="1"/>
  <c r="E142" i="1" s="1"/>
  <c r="E152" i="1" s="1"/>
  <c r="H1468" i="17"/>
  <c r="H2068" i="12"/>
  <c r="D736" i="17"/>
  <c r="D1336" i="12"/>
  <c r="H4" i="17"/>
  <c r="H604" i="12"/>
  <c r="D118" i="1"/>
  <c r="H4" i="18" s="1"/>
  <c r="D553" i="17"/>
  <c r="D1153" i="12"/>
  <c r="J1468" i="17"/>
  <c r="J2068" i="12"/>
  <c r="J1285" i="17"/>
  <c r="J1885" i="12"/>
  <c r="D1102" i="17"/>
  <c r="D1702" i="12"/>
  <c r="H370" i="17"/>
  <c r="H970" i="12"/>
  <c r="L736" i="17"/>
  <c r="L1336" i="12"/>
  <c r="H1102" i="17"/>
  <c r="H1702" i="12"/>
  <c r="L1285" i="17"/>
  <c r="L1885" i="12"/>
  <c r="H1285" i="17"/>
  <c r="H1885" i="12"/>
  <c r="L370" i="17"/>
  <c r="L970" i="12"/>
  <c r="H553" i="17"/>
  <c r="H1153" i="12"/>
  <c r="J4" i="17"/>
  <c r="J604" i="12"/>
  <c r="E118" i="1"/>
  <c r="J4" i="18" s="1"/>
  <c r="F736" i="17"/>
  <c r="F1336" i="12"/>
  <c r="J553" i="17"/>
  <c r="J1153" i="12"/>
  <c r="B20" i="1"/>
  <c r="B57" i="1"/>
  <c r="B61" i="1"/>
  <c r="B56" i="1"/>
  <c r="B141" i="1" s="1"/>
  <c r="B60" i="1"/>
  <c r="F553" i="17"/>
  <c r="F1153" i="12"/>
  <c r="J1102" i="17"/>
  <c r="J1702" i="12"/>
  <c r="F56" i="1"/>
  <c r="F141" i="1" s="1"/>
  <c r="F151" i="1" s="1"/>
  <c r="F60" i="1"/>
  <c r="F57" i="1"/>
  <c r="F61" i="1"/>
  <c r="H187" i="17"/>
  <c r="H787" i="12"/>
  <c r="D4" i="17"/>
  <c r="D604" i="12"/>
  <c r="D4" i="18"/>
  <c r="F370" i="17"/>
  <c r="F970" i="12"/>
  <c r="L919" i="17"/>
  <c r="L1519" i="12"/>
  <c r="D61" i="1"/>
  <c r="D146" i="1" s="1"/>
  <c r="D156" i="1" s="1"/>
  <c r="D60" i="1"/>
  <c r="D56" i="1"/>
  <c r="D141" i="1" s="1"/>
  <c r="D57" i="1"/>
  <c r="D142" i="1" s="1"/>
  <c r="D152" i="1" s="1"/>
  <c r="F919" i="17"/>
  <c r="F1519" i="12"/>
  <c r="L553" i="17"/>
  <c r="L1153" i="12"/>
  <c r="C61" i="1"/>
  <c r="C56" i="1"/>
  <c r="C141" i="1" s="1"/>
  <c r="C60" i="1"/>
  <c r="C57" i="1"/>
  <c r="F1285" i="17"/>
  <c r="F1885" i="12"/>
  <c r="L4" i="17"/>
  <c r="F118" i="1"/>
  <c r="L4" i="18" s="1"/>
  <c r="L604" i="12"/>
  <c r="D1468" i="17"/>
  <c r="D2068" i="12"/>
  <c r="F1468" i="17"/>
  <c r="F2068" i="12"/>
  <c r="L1468" i="17"/>
  <c r="L2068" i="12"/>
  <c r="F1102" i="17"/>
  <c r="F1702" i="12"/>
  <c r="J736" i="17"/>
  <c r="J1336" i="12"/>
  <c r="L187" i="17"/>
  <c r="L787" i="12"/>
  <c r="D187" i="17"/>
  <c r="D787" i="12"/>
  <c r="B9" i="19"/>
  <c r="E71" i="1" l="1"/>
  <c r="J454" i="12" s="1"/>
  <c r="J568" i="12" s="1"/>
  <c r="AA71" i="13" s="1"/>
  <c r="AA101" i="14" s="1"/>
  <c r="E70" i="1"/>
  <c r="J303" i="12" s="1"/>
  <c r="J393" i="12" s="1"/>
  <c r="Z51" i="13" s="1"/>
  <c r="D67" i="1"/>
  <c r="H153" i="12" s="1"/>
  <c r="H279" i="12" s="1"/>
  <c r="Q81" i="13" s="1"/>
  <c r="Q33" i="14" s="1"/>
  <c r="B151" i="1"/>
  <c r="D71" i="1"/>
  <c r="H454" i="12" s="1"/>
  <c r="H573" i="12" s="1"/>
  <c r="T74" i="13" s="1"/>
  <c r="T31" i="14" s="1"/>
  <c r="B71" i="1"/>
  <c r="D454" i="12" s="1"/>
  <c r="D493" i="12" s="1"/>
  <c r="B146" i="1"/>
  <c r="B156" i="1" s="1"/>
  <c r="F71" i="1"/>
  <c r="L454" i="12" s="1"/>
  <c r="L464" i="12" s="1"/>
  <c r="AH12" i="13" s="1"/>
  <c r="AH67" i="14" s="1"/>
  <c r="F146" i="1"/>
  <c r="D70" i="1"/>
  <c r="H303" i="12" s="1"/>
  <c r="H351" i="12" s="1"/>
  <c r="S34" i="13" s="1"/>
  <c r="D145" i="1"/>
  <c r="E67" i="1"/>
  <c r="J153" i="12" s="1"/>
  <c r="J282" i="12" s="1"/>
  <c r="X84" i="13" s="1"/>
  <c r="X105" i="14" s="1"/>
  <c r="C70" i="1"/>
  <c r="F153" i="12" s="1"/>
  <c r="C145" i="1"/>
  <c r="C155" i="1" s="1"/>
  <c r="E151" i="1"/>
  <c r="E148" i="1" s="1"/>
  <c r="E138" i="1"/>
  <c r="C71" i="1"/>
  <c r="F454" i="12" s="1"/>
  <c r="F502" i="12" s="1"/>
  <c r="M34" i="13" s="1"/>
  <c r="M78" i="14" s="1"/>
  <c r="C146" i="1"/>
  <c r="C156" i="1" s="1"/>
  <c r="B67" i="1"/>
  <c r="D153" i="12" s="1"/>
  <c r="D290" i="12" s="1"/>
  <c r="B142" i="1"/>
  <c r="F67" i="1"/>
  <c r="L153" i="12" s="1"/>
  <c r="L173" i="12" s="1"/>
  <c r="F142" i="1"/>
  <c r="F152" i="1" s="1"/>
  <c r="C151" i="1"/>
  <c r="D151" i="1"/>
  <c r="F70" i="1"/>
  <c r="L303" i="12" s="1"/>
  <c r="L362" i="12" s="1"/>
  <c r="F145" i="1"/>
  <c r="F155" i="1" s="1"/>
  <c r="C67" i="1"/>
  <c r="C142" i="1"/>
  <c r="B70" i="1"/>
  <c r="D303" i="12" s="1"/>
  <c r="D374" i="12" s="1"/>
  <c r="B145" i="1"/>
  <c r="B155" i="1" s="1"/>
  <c r="J1711" i="12"/>
  <c r="J1723" i="12"/>
  <c r="J1735" i="12"/>
  <c r="J1747" i="12"/>
  <c r="J1759" i="12"/>
  <c r="J1771" i="12"/>
  <c r="J1783" i="12"/>
  <c r="J1795" i="12"/>
  <c r="J1807" i="12"/>
  <c r="J1819" i="12"/>
  <c r="J1831" i="12"/>
  <c r="J1843" i="12"/>
  <c r="J1855" i="12"/>
  <c r="J1867" i="12"/>
  <c r="J1879" i="12"/>
  <c r="J1704" i="12"/>
  <c r="J1712" i="12"/>
  <c r="J1724" i="12"/>
  <c r="J1736" i="12"/>
  <c r="J1748" i="12"/>
  <c r="J1760" i="12"/>
  <c r="J1772" i="12"/>
  <c r="J1784" i="12"/>
  <c r="J1796" i="12"/>
  <c r="J1808" i="12"/>
  <c r="J1820" i="12"/>
  <c r="J1832" i="12"/>
  <c r="J1844" i="12"/>
  <c r="J1856" i="12"/>
  <c r="J1868" i="12"/>
  <c r="J1880" i="12"/>
  <c r="J1713" i="12"/>
  <c r="J1725" i="12"/>
  <c r="J1737" i="12"/>
  <c r="J1749" i="12"/>
  <c r="J1761" i="12"/>
  <c r="J1773" i="12"/>
  <c r="J1785" i="12"/>
  <c r="J1797" i="12"/>
  <c r="J1809" i="12"/>
  <c r="J1821" i="12"/>
  <c r="J1833" i="12"/>
  <c r="J1845" i="12"/>
  <c r="J1857" i="12"/>
  <c r="J1869" i="12"/>
  <c r="J1881" i="12"/>
  <c r="J1719" i="12"/>
  <c r="J1734" i="12"/>
  <c r="J1752" i="12"/>
  <c r="J1767" i="12"/>
  <c r="J1782" i="12"/>
  <c r="J1800" i="12"/>
  <c r="J1815" i="12"/>
  <c r="J1830" i="12"/>
  <c r="J1848" i="12"/>
  <c r="J1863" i="12"/>
  <c r="J1878" i="12"/>
  <c r="J1708" i="12"/>
  <c r="J1726" i="12"/>
  <c r="J1741" i="12"/>
  <c r="J1756" i="12"/>
  <c r="J1774" i="12"/>
  <c r="J1789" i="12"/>
  <c r="J1804" i="12"/>
  <c r="J1822" i="12"/>
  <c r="J1837" i="12"/>
  <c r="J1852" i="12"/>
  <c r="J1870" i="12"/>
  <c r="J1709" i="12"/>
  <c r="J1727" i="12"/>
  <c r="J1742" i="12"/>
  <c r="J1757" i="12"/>
  <c r="J1775" i="12"/>
  <c r="J1790" i="12"/>
  <c r="J1805" i="12"/>
  <c r="J1823" i="12"/>
  <c r="J1838" i="12"/>
  <c r="J1853" i="12"/>
  <c r="J1717" i="12"/>
  <c r="J1732" i="12"/>
  <c r="J1750" i="12"/>
  <c r="J1765" i="12"/>
  <c r="J1780" i="12"/>
  <c r="J1798" i="12"/>
  <c r="J1813" i="12"/>
  <c r="J1828" i="12"/>
  <c r="J1846" i="12"/>
  <c r="J1861" i="12"/>
  <c r="J1876" i="12"/>
  <c r="J1705" i="12"/>
  <c r="J1729" i="12"/>
  <c r="J1753" i="12"/>
  <c r="J1777" i="12"/>
  <c r="J1801" i="12"/>
  <c r="J1825" i="12"/>
  <c r="J1849" i="12"/>
  <c r="J1872" i="12"/>
  <c r="J1706" i="12"/>
  <c r="J1730" i="12"/>
  <c r="J1754" i="12"/>
  <c r="J1778" i="12"/>
  <c r="J1802" i="12"/>
  <c r="J1826" i="12"/>
  <c r="J1850" i="12"/>
  <c r="J1873" i="12"/>
  <c r="J1707" i="12"/>
  <c r="J1731" i="12"/>
  <c r="J1755" i="12"/>
  <c r="J1779" i="12"/>
  <c r="J1803" i="12"/>
  <c r="J1827" i="12"/>
  <c r="J1851" i="12"/>
  <c r="J1874" i="12"/>
  <c r="J1710" i="12"/>
  <c r="J1733" i="12"/>
  <c r="J1758" i="12"/>
  <c r="J1781" i="12"/>
  <c r="J1806" i="12"/>
  <c r="J1829" i="12"/>
  <c r="J1854" i="12"/>
  <c r="J1875" i="12"/>
  <c r="J1714" i="12"/>
  <c r="J1738" i="12"/>
  <c r="J1762" i="12"/>
  <c r="J1786" i="12"/>
  <c r="J1810" i="12"/>
  <c r="J1834" i="12"/>
  <c r="J1858" i="12"/>
  <c r="J1877" i="12"/>
  <c r="J1715" i="12"/>
  <c r="J1739" i="12"/>
  <c r="J1763" i="12"/>
  <c r="J1787" i="12"/>
  <c r="J1811" i="12"/>
  <c r="J1835" i="12"/>
  <c r="J1859" i="12"/>
  <c r="J1728" i="12"/>
  <c r="J1776" i="12"/>
  <c r="J1824" i="12"/>
  <c r="J1871" i="12"/>
  <c r="J1840" i="12"/>
  <c r="J1745" i="12"/>
  <c r="J1841" i="12"/>
  <c r="J1794" i="12"/>
  <c r="J1740" i="12"/>
  <c r="J1788" i="12"/>
  <c r="J1836" i="12"/>
  <c r="J1882" i="12"/>
  <c r="J1744" i="12"/>
  <c r="J1793" i="12"/>
  <c r="J1746" i="12"/>
  <c r="J1743" i="12"/>
  <c r="J1791" i="12"/>
  <c r="J1839" i="12"/>
  <c r="J1792" i="12"/>
  <c r="J1842" i="12"/>
  <c r="J1751" i="12"/>
  <c r="J1799" i="12"/>
  <c r="J1847" i="12"/>
  <c r="J1716" i="12"/>
  <c r="J1764" i="12"/>
  <c r="J1812" i="12"/>
  <c r="J1860" i="12"/>
  <c r="J1814" i="12"/>
  <c r="J1816" i="12"/>
  <c r="J1818" i="12"/>
  <c r="J1721" i="12"/>
  <c r="J1865" i="12"/>
  <c r="J1722" i="12"/>
  <c r="J1866" i="12"/>
  <c r="J1766" i="12"/>
  <c r="J1768" i="12"/>
  <c r="J1769" i="12"/>
  <c r="J1770" i="12"/>
  <c r="J1817" i="12"/>
  <c r="J1718" i="12"/>
  <c r="J1862" i="12"/>
  <c r="J1720" i="12"/>
  <c r="J1864" i="12"/>
  <c r="D686" i="17"/>
  <c r="D711" i="17"/>
  <c r="D591" i="17"/>
  <c r="D694" i="17"/>
  <c r="D634" i="17"/>
  <c r="D664" i="17"/>
  <c r="D643" i="17"/>
  <c r="D627" i="17"/>
  <c r="D595" i="17"/>
  <c r="D733" i="17"/>
  <c r="D635" i="17"/>
  <c r="D619" i="17"/>
  <c r="D621" i="17"/>
  <c r="D581" i="17"/>
  <c r="D641" i="17"/>
  <c r="D701" i="17"/>
  <c r="D651" i="17"/>
  <c r="D730" i="17"/>
  <c r="D656" i="17"/>
  <c r="D707" i="17"/>
  <c r="D560" i="17"/>
  <c r="D658" i="17"/>
  <c r="D720" i="17"/>
  <c r="D685" i="17"/>
  <c r="D557" i="17"/>
  <c r="D598" i="17"/>
  <c r="D679" i="17"/>
  <c r="D670" i="17"/>
  <c r="D630" i="17"/>
  <c r="D726" i="17"/>
  <c r="D705" i="17"/>
  <c r="D556" i="17"/>
  <c r="D691" i="17"/>
  <c r="D597" i="17"/>
  <c r="D612" i="17"/>
  <c r="D566" i="17"/>
  <c r="D672" i="17"/>
  <c r="D688" i="17"/>
  <c r="D677" i="17"/>
  <c r="D622" i="17"/>
  <c r="D576" i="17"/>
  <c r="D583" i="17"/>
  <c r="D698" i="17"/>
  <c r="D570" i="17"/>
  <c r="D604" i="17"/>
  <c r="D692" i="17"/>
  <c r="D575" i="17"/>
  <c r="D582" i="17"/>
  <c r="D639" i="17"/>
  <c r="D721" i="17"/>
  <c r="D674" i="17"/>
  <c r="D577" i="17"/>
  <c r="D564" i="17"/>
  <c r="D667" i="17"/>
  <c r="D614" i="17"/>
  <c r="D663" i="17"/>
  <c r="D587" i="17"/>
  <c r="D632" i="17"/>
  <c r="D681" i="17"/>
  <c r="D603" i="17"/>
  <c r="D573" i="17"/>
  <c r="D665" i="17"/>
  <c r="D565" i="17"/>
  <c r="D605" i="17"/>
  <c r="D699" i="17"/>
  <c r="D618" i="17"/>
  <c r="D637" i="17"/>
  <c r="D684" i="17"/>
  <c r="D610" i="17"/>
  <c r="D731" i="17"/>
  <c r="D689" i="17"/>
  <c r="D640" i="17"/>
  <c r="D629" i="17"/>
  <c r="D623" i="17"/>
  <c r="D567" i="17"/>
  <c r="D607" i="17"/>
  <c r="D642" i="17"/>
  <c r="D725" i="17"/>
  <c r="D594" i="17"/>
  <c r="D588" i="17"/>
  <c r="D655" i="17"/>
  <c r="D660" i="17"/>
  <c r="D683" i="17"/>
  <c r="D638" i="17"/>
  <c r="D712" i="17"/>
  <c r="D574" i="17"/>
  <c r="D625" i="17"/>
  <c r="D697" i="17"/>
  <c r="D592" i="17"/>
  <c r="D631" i="17"/>
  <c r="D696" i="17"/>
  <c r="D649" i="17"/>
  <c r="D695" i="17"/>
  <c r="D599" i="17"/>
  <c r="D590" i="17"/>
  <c r="D710" i="17"/>
  <c r="D709" i="17"/>
  <c r="D561" i="17"/>
  <c r="D708" i="17"/>
  <c r="D633" i="17"/>
  <c r="D648" i="17"/>
  <c r="D571" i="17"/>
  <c r="D715" i="17"/>
  <c r="D700" i="17"/>
  <c r="D719" i="17"/>
  <c r="D593" i="17"/>
  <c r="D654" i="17"/>
  <c r="D647" i="17"/>
  <c r="D676" i="17"/>
  <c r="D606" i="17"/>
  <c r="D718" i="17"/>
  <c r="D569" i="17"/>
  <c r="D626" i="17"/>
  <c r="D669" i="17"/>
  <c r="D653" i="17"/>
  <c r="D724" i="17"/>
  <c r="D723" i="17"/>
  <c r="D578" i="17"/>
  <c r="D704" i="17"/>
  <c r="D657" i="17"/>
  <c r="D628" i="17"/>
  <c r="D662" i="17"/>
  <c r="D644" i="17"/>
  <c r="D680" i="17"/>
  <c r="D659" i="17"/>
  <c r="D572" i="17"/>
  <c r="D671" i="17"/>
  <c r="D585" i="17"/>
  <c r="D668" i="17"/>
  <c r="D555" i="17"/>
  <c r="D722" i="17"/>
  <c r="D584" i="17"/>
  <c r="D601" i="17"/>
  <c r="D652" i="17"/>
  <c r="D645" i="17"/>
  <c r="D609" i="17"/>
  <c r="D661" i="17"/>
  <c r="D562" i="17"/>
  <c r="D703" i="17"/>
  <c r="D678" i="17"/>
  <c r="D732" i="17"/>
  <c r="D729" i="17"/>
  <c r="D620" i="17"/>
  <c r="D580" i="17"/>
  <c r="D690" i="17"/>
  <c r="D589" i="17"/>
  <c r="N553" i="17"/>
  <c r="D613" i="17"/>
  <c r="D600" i="17"/>
  <c r="D717" i="17"/>
  <c r="D713" i="17"/>
  <c r="D702" i="17"/>
  <c r="D596" i="17"/>
  <c r="D675" i="17"/>
  <c r="D687" i="17"/>
  <c r="D636" i="17"/>
  <c r="D650" i="17"/>
  <c r="D666" i="17"/>
  <c r="D563" i="17"/>
  <c r="D693" i="17"/>
  <c r="D673" i="17"/>
  <c r="D714" i="17"/>
  <c r="D646" i="17"/>
  <c r="D586" i="17"/>
  <c r="D617" i="17"/>
  <c r="D706" i="17"/>
  <c r="D728" i="17"/>
  <c r="D568" i="17"/>
  <c r="D611" i="17"/>
  <c r="D579" i="17"/>
  <c r="D682" i="17"/>
  <c r="D608" i="17"/>
  <c r="D716" i="17"/>
  <c r="D616" i="17"/>
  <c r="D602" i="17"/>
  <c r="D727" i="17"/>
  <c r="D615" i="17"/>
  <c r="D559" i="17"/>
  <c r="D624" i="17"/>
  <c r="D558" i="17"/>
  <c r="H1090" i="17"/>
  <c r="H1069" i="17"/>
  <c r="H959" i="17"/>
  <c r="H950" i="17"/>
  <c r="H1065" i="17"/>
  <c r="H979" i="17"/>
  <c r="H970" i="17"/>
  <c r="H921" i="17"/>
  <c r="H988" i="17"/>
  <c r="H1063" i="17"/>
  <c r="H940" i="17"/>
  <c r="H1072" i="17"/>
  <c r="H1098" i="17"/>
  <c r="H991" i="17"/>
  <c r="H1002" i="17"/>
  <c r="H1081" i="17"/>
  <c r="H1014" i="17"/>
  <c r="H934" i="17"/>
  <c r="H935" i="17"/>
  <c r="H1097" i="17"/>
  <c r="H1055" i="17"/>
  <c r="H924" i="17"/>
  <c r="H946" i="17"/>
  <c r="H933" i="17"/>
  <c r="H929" i="17"/>
  <c r="H966" i="17"/>
  <c r="H1053" i="17"/>
  <c r="H1092" i="17"/>
  <c r="H967" i="17"/>
  <c r="H1033" i="17"/>
  <c r="H975" i="17"/>
  <c r="H1049" i="17"/>
  <c r="H1016" i="17"/>
  <c r="H1001" i="17"/>
  <c r="H957" i="17"/>
  <c r="H1010" i="17"/>
  <c r="H1006" i="17"/>
  <c r="H1087" i="17"/>
  <c r="H1086" i="17"/>
  <c r="H1020" i="17"/>
  <c r="H1045" i="17"/>
  <c r="H1060" i="17"/>
  <c r="H980" i="17"/>
  <c r="H984" i="17"/>
  <c r="H1000" i="17"/>
  <c r="H954" i="17"/>
  <c r="H1054" i="17"/>
  <c r="H1062" i="17"/>
  <c r="H992" i="17"/>
  <c r="H953" i="17"/>
  <c r="H1039" i="17"/>
  <c r="H1094" i="17"/>
  <c r="H983" i="17"/>
  <c r="H978" i="17"/>
  <c r="H1009" i="17"/>
  <c r="H942" i="17"/>
  <c r="H1051" i="17"/>
  <c r="H1026" i="17"/>
  <c r="H1018" i="17"/>
  <c r="H925" i="17"/>
  <c r="H1024" i="17"/>
  <c r="H1005" i="17"/>
  <c r="H928" i="17"/>
  <c r="H1093" i="17"/>
  <c r="H932" i="17"/>
  <c r="H1056" i="17"/>
  <c r="H1031" i="17"/>
  <c r="H1068" i="17"/>
  <c r="H1080" i="17"/>
  <c r="H974" i="17"/>
  <c r="H1052" i="17"/>
  <c r="H1077" i="17"/>
  <c r="H994" i="17"/>
  <c r="H927" i="17"/>
  <c r="H930" i="17"/>
  <c r="H1017" i="17"/>
  <c r="H952" i="17"/>
  <c r="H931" i="17"/>
  <c r="H1088" i="17"/>
  <c r="H962" i="17"/>
  <c r="H1030" i="17"/>
  <c r="H1029" i="17"/>
  <c r="H1099" i="17"/>
  <c r="H1021" i="17"/>
  <c r="H1027" i="17"/>
  <c r="H1078" i="17"/>
  <c r="H945" i="17"/>
  <c r="H998" i="17"/>
  <c r="H1034" i="17"/>
  <c r="H948" i="17"/>
  <c r="H1074" i="17"/>
  <c r="H1019" i="17"/>
  <c r="H1073" i="17"/>
  <c r="H1044" i="17"/>
  <c r="H976" i="17"/>
  <c r="H923" i="17"/>
  <c r="H1085" i="17"/>
  <c r="H1036" i="17"/>
  <c r="H1084" i="17"/>
  <c r="H1076" i="17"/>
  <c r="H926" i="17"/>
  <c r="H922" i="17"/>
  <c r="H941" i="17"/>
  <c r="H1041" i="17"/>
  <c r="H995" i="17"/>
  <c r="H965" i="17"/>
  <c r="H1096" i="17"/>
  <c r="H972" i="17"/>
  <c r="H1061" i="17"/>
  <c r="H1013" i="17"/>
  <c r="H1042" i="17"/>
  <c r="H955" i="17"/>
  <c r="H985" i="17"/>
  <c r="H982" i="17"/>
  <c r="H1015" i="17"/>
  <c r="H977" i="17"/>
  <c r="H1008" i="17"/>
  <c r="H1070" i="17"/>
  <c r="H1050" i="17"/>
  <c r="H973" i="17"/>
  <c r="H999" i="17"/>
  <c r="H989" i="17"/>
  <c r="H969" i="17"/>
  <c r="H1007" i="17"/>
  <c r="H981" i="17"/>
  <c r="H949" i="17"/>
  <c r="H993" i="17"/>
  <c r="H1047" i="17"/>
  <c r="H1089" i="17"/>
  <c r="H1075" i="17"/>
  <c r="H1059" i="17"/>
  <c r="H963" i="17"/>
  <c r="H997" i="17"/>
  <c r="H1066" i="17"/>
  <c r="H990" i="17"/>
  <c r="H1046" i="17"/>
  <c r="H1025" i="17"/>
  <c r="H947" i="17"/>
  <c r="H987" i="17"/>
  <c r="H1083" i="17"/>
  <c r="H938" i="17"/>
  <c r="H1091" i="17"/>
  <c r="H1004" i="17"/>
  <c r="H1064" i="17"/>
  <c r="H961" i="17"/>
  <c r="H944" i="17"/>
  <c r="H1022" i="17"/>
  <c r="H939" i="17"/>
  <c r="H996" i="17"/>
  <c r="H1038" i="17"/>
  <c r="H943" i="17"/>
  <c r="H958" i="17"/>
  <c r="H1079" i="17"/>
  <c r="H1028" i="17"/>
  <c r="H964" i="17"/>
  <c r="H951" i="17"/>
  <c r="H1035" i="17"/>
  <c r="H971" i="17"/>
  <c r="H1012" i="17"/>
  <c r="H1058" i="17"/>
  <c r="H1071" i="17"/>
  <c r="H1067" i="17"/>
  <c r="H1037" i="17"/>
  <c r="H937" i="17"/>
  <c r="H986" i="17"/>
  <c r="H1023" i="17"/>
  <c r="H936" i="17"/>
  <c r="H1048" i="17"/>
  <c r="H1057" i="17"/>
  <c r="H956" i="17"/>
  <c r="H1095" i="17"/>
  <c r="H1040" i="17"/>
  <c r="H968" i="17"/>
  <c r="H1043" i="17"/>
  <c r="H960" i="17"/>
  <c r="H1003" i="17"/>
  <c r="H1032" i="17"/>
  <c r="H1082" i="17"/>
  <c r="H1011" i="17"/>
  <c r="L1350" i="12"/>
  <c r="L1362" i="12"/>
  <c r="L1374" i="12"/>
  <c r="L1386" i="12"/>
  <c r="L1398" i="12"/>
  <c r="L1410" i="12"/>
  <c r="L1422" i="12"/>
  <c r="L1434" i="12"/>
  <c r="L1446" i="12"/>
  <c r="L1458" i="12"/>
  <c r="L1470" i="12"/>
  <c r="L1482" i="12"/>
  <c r="L1494" i="12"/>
  <c r="L1506" i="12"/>
  <c r="L1339" i="12"/>
  <c r="L1351" i="12"/>
  <c r="L1363" i="12"/>
  <c r="L1375" i="12"/>
  <c r="L1387" i="12"/>
  <c r="L1399" i="12"/>
  <c r="L1411" i="12"/>
  <c r="L1423" i="12"/>
  <c r="L1435" i="12"/>
  <c r="L1447" i="12"/>
  <c r="L1459" i="12"/>
  <c r="L1471" i="12"/>
  <c r="L1483" i="12"/>
  <c r="L1495" i="12"/>
  <c r="L1507" i="12"/>
  <c r="L1340" i="12"/>
  <c r="L1352" i="12"/>
  <c r="L1364" i="12"/>
  <c r="L1376" i="12"/>
  <c r="L1388" i="12"/>
  <c r="L1400" i="12"/>
  <c r="L1412" i="12"/>
  <c r="L1424" i="12"/>
  <c r="L1436" i="12"/>
  <c r="L1448" i="12"/>
  <c r="L1460" i="12"/>
  <c r="L1472" i="12"/>
  <c r="L1484" i="12"/>
  <c r="L1496" i="12"/>
  <c r="L1508" i="12"/>
  <c r="L1343" i="12"/>
  <c r="L1358" i="12"/>
  <c r="L1373" i="12"/>
  <c r="L1391" i="12"/>
  <c r="L1406" i="12"/>
  <c r="L1421" i="12"/>
  <c r="L1439" i="12"/>
  <c r="L1454" i="12"/>
  <c r="L1469" i="12"/>
  <c r="L1487" i="12"/>
  <c r="L1502" i="12"/>
  <c r="L1338" i="12"/>
  <c r="L1347" i="12"/>
  <c r="L1365" i="12"/>
  <c r="L1380" i="12"/>
  <c r="L1395" i="12"/>
  <c r="L1413" i="12"/>
  <c r="L1428" i="12"/>
  <c r="L1443" i="12"/>
  <c r="L1461" i="12"/>
  <c r="L1476" i="12"/>
  <c r="L1491" i="12"/>
  <c r="L1509" i="12"/>
  <c r="L1341" i="12"/>
  <c r="L1356" i="12"/>
  <c r="L1371" i="12"/>
  <c r="L1389" i="12"/>
  <c r="L1404" i="12"/>
  <c r="L1419" i="12"/>
  <c r="L1437" i="12"/>
  <c r="L1452" i="12"/>
  <c r="L1467" i="12"/>
  <c r="L1485" i="12"/>
  <c r="L1500" i="12"/>
  <c r="L1515" i="12"/>
  <c r="L1349" i="12"/>
  <c r="L1370" i="12"/>
  <c r="L1393" i="12"/>
  <c r="L1415" i="12"/>
  <c r="L1433" i="12"/>
  <c r="L1456" i="12"/>
  <c r="L1478" i="12"/>
  <c r="L1499" i="12"/>
  <c r="L1353" i="12"/>
  <c r="L1372" i="12"/>
  <c r="L1394" i="12"/>
  <c r="L1416" i="12"/>
  <c r="L1438" i="12"/>
  <c r="L1457" i="12"/>
  <c r="L1479" i="12"/>
  <c r="L1501" i="12"/>
  <c r="L1354" i="12"/>
  <c r="L1377" i="12"/>
  <c r="L1396" i="12"/>
  <c r="L1417" i="12"/>
  <c r="L1440" i="12"/>
  <c r="L1462" i="12"/>
  <c r="L1480" i="12"/>
  <c r="L1503" i="12"/>
  <c r="L1355" i="12"/>
  <c r="L1378" i="12"/>
  <c r="L1397" i="12"/>
  <c r="L1418" i="12"/>
  <c r="L1441" i="12"/>
  <c r="L1463" i="12"/>
  <c r="L1481" i="12"/>
  <c r="L1504" i="12"/>
  <c r="L1357" i="12"/>
  <c r="L1379" i="12"/>
  <c r="L1401" i="12"/>
  <c r="L1420" i="12"/>
  <c r="L1442" i="12"/>
  <c r="L1464" i="12"/>
  <c r="L1486" i="12"/>
  <c r="L1505" i="12"/>
  <c r="L1359" i="12"/>
  <c r="L1381" i="12"/>
  <c r="L1402" i="12"/>
  <c r="L1425" i="12"/>
  <c r="L1444" i="12"/>
  <c r="L1465" i="12"/>
  <c r="L1488" i="12"/>
  <c r="L1510" i="12"/>
  <c r="L1367" i="12"/>
  <c r="L1408" i="12"/>
  <c r="L1451" i="12"/>
  <c r="L1493" i="12"/>
  <c r="L1342" i="12"/>
  <c r="L1427" i="12"/>
  <c r="L1429" i="12"/>
  <c r="L1368" i="12"/>
  <c r="L1409" i="12"/>
  <c r="L1453" i="12"/>
  <c r="L1497" i="12"/>
  <c r="L1382" i="12"/>
  <c r="L1511" i="12"/>
  <c r="L1383" i="12"/>
  <c r="L1512" i="12"/>
  <c r="L1384" i="12"/>
  <c r="L1513" i="12"/>
  <c r="L1369" i="12"/>
  <c r="L1414" i="12"/>
  <c r="L1455" i="12"/>
  <c r="L1498" i="12"/>
  <c r="L1426" i="12"/>
  <c r="L1466" i="12"/>
  <c r="L1468" i="12"/>
  <c r="L1344" i="12"/>
  <c r="L1473" i="12"/>
  <c r="L1345" i="12"/>
  <c r="L1385" i="12"/>
  <c r="L1430" i="12"/>
  <c r="L1474" i="12"/>
  <c r="L1514" i="12"/>
  <c r="L1346" i="12"/>
  <c r="L1390" i="12"/>
  <c r="L1431" i="12"/>
  <c r="L1475" i="12"/>
  <c r="L1516" i="12"/>
  <c r="L1348" i="12"/>
  <c r="L1477" i="12"/>
  <c r="L1360" i="12"/>
  <c r="L1489" i="12"/>
  <c r="L1366" i="12"/>
  <c r="L1492" i="12"/>
  <c r="L1405" i="12"/>
  <c r="L1407" i="12"/>
  <c r="L1432" i="12"/>
  <c r="L1445" i="12"/>
  <c r="L1449" i="12"/>
  <c r="L1450" i="12"/>
  <c r="L1361" i="12"/>
  <c r="L1490" i="12"/>
  <c r="L1392" i="12"/>
  <c r="L1403" i="12"/>
  <c r="F1632" i="17"/>
  <c r="F1516" i="17"/>
  <c r="F1490" i="17"/>
  <c r="F1604" i="17"/>
  <c r="F1575" i="17"/>
  <c r="F1487" i="17"/>
  <c r="F1628" i="17"/>
  <c r="F1476" i="17"/>
  <c r="F1580" i="17"/>
  <c r="F1576" i="17"/>
  <c r="F1555" i="17"/>
  <c r="F1633" i="17"/>
  <c r="F1491" i="17"/>
  <c r="F1630" i="17"/>
  <c r="F1478" i="17"/>
  <c r="F1561" i="17"/>
  <c r="F1494" i="17"/>
  <c r="F1617" i="17"/>
  <c r="F1648" i="17"/>
  <c r="F1488" i="17"/>
  <c r="F1615" i="17"/>
  <c r="F1600" i="17"/>
  <c r="F1529" i="17"/>
  <c r="F1579" i="17"/>
  <c r="F1641" i="17"/>
  <c r="F1643" i="17"/>
  <c r="F1521" i="17"/>
  <c r="F1602" i="17"/>
  <c r="F1484" i="17"/>
  <c r="F1506" i="17"/>
  <c r="F1613" i="17"/>
  <c r="F1514" i="17"/>
  <c r="F1533" i="17"/>
  <c r="F1512" i="17"/>
  <c r="F1644" i="17"/>
  <c r="F1573" i="17"/>
  <c r="F1587" i="17"/>
  <c r="F1531" i="17"/>
  <c r="F1647" i="17"/>
  <c r="F1489" i="17"/>
  <c r="F1583" i="17"/>
  <c r="F1546" i="17"/>
  <c r="F1539" i="17"/>
  <c r="F1482" i="17"/>
  <c r="F1623" i="17"/>
  <c r="F1473" i="17"/>
  <c r="F1566" i="17"/>
  <c r="F1472" i="17"/>
  <c r="F1559" i="17"/>
  <c r="F1550" i="17"/>
  <c r="F1601" i="17"/>
  <c r="F1599" i="17"/>
  <c r="F1507" i="17"/>
  <c r="F1475" i="17"/>
  <c r="F1619" i="17"/>
  <c r="F1568" i="17"/>
  <c r="F1474" i="17"/>
  <c r="F1645" i="17"/>
  <c r="F1624" i="17"/>
  <c r="F1492" i="17"/>
  <c r="F1557" i="17"/>
  <c r="F1620" i="17"/>
  <c r="F1572" i="17"/>
  <c r="F1513" i="17"/>
  <c r="F1593" i="17"/>
  <c r="F1508" i="17"/>
  <c r="F1535" i="17"/>
  <c r="F1563" i="17"/>
  <c r="F1646" i="17"/>
  <c r="F1611" i="17"/>
  <c r="F1471" i="17"/>
  <c r="F1584" i="17"/>
  <c r="F1477" i="17"/>
  <c r="F1612" i="17"/>
  <c r="F1545" i="17"/>
  <c r="F1540" i="17"/>
  <c r="F1549" i="17"/>
  <c r="F1505" i="17"/>
  <c r="F1596" i="17"/>
  <c r="F1551" i="17"/>
  <c r="F1532" i="17"/>
  <c r="F1498" i="17"/>
  <c r="F1528" i="17"/>
  <c r="F1621" i="17"/>
  <c r="F1606" i="17"/>
  <c r="F1614" i="17"/>
  <c r="F1554" i="17"/>
  <c r="F1523" i="17"/>
  <c r="F1577" i="17"/>
  <c r="F1534" i="17"/>
  <c r="F1640" i="17"/>
  <c r="F1499" i="17"/>
  <c r="F1610" i="17"/>
  <c r="F1618" i="17"/>
  <c r="F1574" i="17"/>
  <c r="F1635" i="17"/>
  <c r="F1519" i="17"/>
  <c r="F1509" i="17"/>
  <c r="F1481" i="17"/>
  <c r="F1486" i="17"/>
  <c r="F1543" i="17"/>
  <c r="F1603" i="17"/>
  <c r="F1522" i="17"/>
  <c r="F1479" i="17"/>
  <c r="F1536" i="17"/>
  <c r="F1605" i="17"/>
  <c r="F1581" i="17"/>
  <c r="F1542" i="17"/>
  <c r="F1637" i="17"/>
  <c r="F1526" i="17"/>
  <c r="F1544" i="17"/>
  <c r="F1571" i="17"/>
  <c r="F1524" i="17"/>
  <c r="F1631" i="17"/>
  <c r="F1483" i="17"/>
  <c r="F1607" i="17"/>
  <c r="F1537" i="17"/>
  <c r="F1622" i="17"/>
  <c r="F1636" i="17"/>
  <c r="F1591" i="17"/>
  <c r="F1585" i="17"/>
  <c r="F1495" i="17"/>
  <c r="F1525" i="17"/>
  <c r="F1493" i="17"/>
  <c r="F1626" i="17"/>
  <c r="F1638" i="17"/>
  <c r="F1556" i="17"/>
  <c r="F1496" i="17"/>
  <c r="F1538" i="17"/>
  <c r="F1504" i="17"/>
  <c r="F1502" i="17"/>
  <c r="F1564" i="17"/>
  <c r="F1497" i="17"/>
  <c r="F1548" i="17"/>
  <c r="F1470" i="17"/>
  <c r="F1642" i="17"/>
  <c r="F1552" i="17"/>
  <c r="F1527" i="17"/>
  <c r="F1608" i="17"/>
  <c r="F1609" i="17"/>
  <c r="F1594" i="17"/>
  <c r="F1588" i="17"/>
  <c r="F1558" i="17"/>
  <c r="F1589" i="17"/>
  <c r="F1501" i="17"/>
  <c r="F1582" i="17"/>
  <c r="F1511" i="17"/>
  <c r="F1518" i="17"/>
  <c r="F1586" i="17"/>
  <c r="F1480" i="17"/>
  <c r="F1595" i="17"/>
  <c r="F1520" i="17"/>
  <c r="F1627" i="17"/>
  <c r="F1592" i="17"/>
  <c r="F1553" i="17"/>
  <c r="F1598" i="17"/>
  <c r="F1565" i="17"/>
  <c r="F1570" i="17"/>
  <c r="F1510" i="17"/>
  <c r="F1629" i="17"/>
  <c r="F1530" i="17"/>
  <c r="F1560" i="17"/>
  <c r="F1562" i="17"/>
  <c r="F1567" i="17"/>
  <c r="F1616" i="17"/>
  <c r="F1485" i="17"/>
  <c r="F1569" i="17"/>
  <c r="F1503" i="17"/>
  <c r="F1515" i="17"/>
  <c r="F1517" i="17"/>
  <c r="F1541" i="17"/>
  <c r="F1590" i="17"/>
  <c r="F1547" i="17"/>
  <c r="F1500" i="17"/>
  <c r="F1578" i="17"/>
  <c r="F1634" i="17"/>
  <c r="F1597" i="17"/>
  <c r="F1625" i="17"/>
  <c r="F1639" i="17"/>
  <c r="L1156" i="12"/>
  <c r="L1168" i="12"/>
  <c r="L1180" i="12"/>
  <c r="L1192" i="12"/>
  <c r="L1204" i="12"/>
  <c r="L1216" i="12"/>
  <c r="L1228" i="12"/>
  <c r="L1240" i="12"/>
  <c r="L1252" i="12"/>
  <c r="L1264" i="12"/>
  <c r="L1276" i="12"/>
  <c r="L1288" i="12"/>
  <c r="L1300" i="12"/>
  <c r="L1312" i="12"/>
  <c r="L1324" i="12"/>
  <c r="L1157" i="12"/>
  <c r="L1169" i="12"/>
  <c r="L1181" i="12"/>
  <c r="L1193" i="12"/>
  <c r="L1205" i="12"/>
  <c r="L1217" i="12"/>
  <c r="L1229" i="12"/>
  <c r="L1241" i="12"/>
  <c r="L1253" i="12"/>
  <c r="L1265" i="12"/>
  <c r="L1277" i="12"/>
  <c r="L1289" i="12"/>
  <c r="L1301" i="12"/>
  <c r="L1313" i="12"/>
  <c r="L1325" i="12"/>
  <c r="L1158" i="12"/>
  <c r="L1170" i="12"/>
  <c r="L1182" i="12"/>
  <c r="L1194" i="12"/>
  <c r="L1206" i="12"/>
  <c r="L1218" i="12"/>
  <c r="L1230" i="12"/>
  <c r="L1242" i="12"/>
  <c r="L1254" i="12"/>
  <c r="L1266" i="12"/>
  <c r="L1278" i="12"/>
  <c r="L1290" i="12"/>
  <c r="L1302" i="12"/>
  <c r="L1314" i="12"/>
  <c r="L1326" i="12"/>
  <c r="L1161" i="12"/>
  <c r="L1176" i="12"/>
  <c r="L1191" i="12"/>
  <c r="L1209" i="12"/>
  <c r="L1224" i="12"/>
  <c r="L1239" i="12"/>
  <c r="L1257" i="12"/>
  <c r="L1272" i="12"/>
  <c r="L1287" i="12"/>
  <c r="L1305" i="12"/>
  <c r="L1320" i="12"/>
  <c r="L1165" i="12"/>
  <c r="L1183" i="12"/>
  <c r="L1198" i="12"/>
  <c r="L1213" i="12"/>
  <c r="L1231" i="12"/>
  <c r="L1246" i="12"/>
  <c r="L1261" i="12"/>
  <c r="L1279" i="12"/>
  <c r="L1294" i="12"/>
  <c r="L1309" i="12"/>
  <c r="L1327" i="12"/>
  <c r="L1155" i="12"/>
  <c r="L1159" i="12"/>
  <c r="L1174" i="12"/>
  <c r="L1189" i="12"/>
  <c r="L1207" i="12"/>
  <c r="L1222" i="12"/>
  <c r="L1237" i="12"/>
  <c r="L1255" i="12"/>
  <c r="L1270" i="12"/>
  <c r="L1285" i="12"/>
  <c r="L1303" i="12"/>
  <c r="L1318" i="12"/>
  <c r="L1333" i="12"/>
  <c r="L1178" i="12"/>
  <c r="L1200" i="12"/>
  <c r="L1221" i="12"/>
  <c r="L1244" i="12"/>
  <c r="L1263" i="12"/>
  <c r="L1284" i="12"/>
  <c r="L1307" i="12"/>
  <c r="L1329" i="12"/>
  <c r="L1160" i="12"/>
  <c r="L1179" i="12"/>
  <c r="L1201" i="12"/>
  <c r="L1223" i="12"/>
  <c r="L1245" i="12"/>
  <c r="L1267" i="12"/>
  <c r="L1286" i="12"/>
  <c r="L1308" i="12"/>
  <c r="L1330" i="12"/>
  <c r="L1162" i="12"/>
  <c r="L1184" i="12"/>
  <c r="L1202" i="12"/>
  <c r="L1225" i="12"/>
  <c r="L1247" i="12"/>
  <c r="L1268" i="12"/>
  <c r="L1291" i="12"/>
  <c r="L1310" i="12"/>
  <c r="L1331" i="12"/>
  <c r="L1163" i="12"/>
  <c r="L1185" i="12"/>
  <c r="L1203" i="12"/>
  <c r="L1226" i="12"/>
  <c r="L1248" i="12"/>
  <c r="L1269" i="12"/>
  <c r="L1292" i="12"/>
  <c r="L1311" i="12"/>
  <c r="L1332" i="12"/>
  <c r="L1164" i="12"/>
  <c r="L1186" i="12"/>
  <c r="L1208" i="12"/>
  <c r="L1227" i="12"/>
  <c r="L1249" i="12"/>
  <c r="L1271" i="12"/>
  <c r="L1293" i="12"/>
  <c r="L1315" i="12"/>
  <c r="L1166" i="12"/>
  <c r="L1187" i="12"/>
  <c r="L1196" i="12"/>
  <c r="L1234" i="12"/>
  <c r="L1273" i="12"/>
  <c r="L1304" i="12"/>
  <c r="L1238" i="12"/>
  <c r="L1211" i="12"/>
  <c r="L1282" i="12"/>
  <c r="L1197" i="12"/>
  <c r="L1235" i="12"/>
  <c r="L1274" i="12"/>
  <c r="L1306" i="12"/>
  <c r="L1167" i="12"/>
  <c r="L1280" i="12"/>
  <c r="L1171" i="12"/>
  <c r="L1319" i="12"/>
  <c r="L1212" i="12"/>
  <c r="L1199" i="12"/>
  <c r="L1236" i="12"/>
  <c r="L1275" i="12"/>
  <c r="L1316" i="12"/>
  <c r="L1210" i="12"/>
  <c r="L1317" i="12"/>
  <c r="L1243" i="12"/>
  <c r="L1281" i="12"/>
  <c r="L1172" i="12"/>
  <c r="L1250" i="12"/>
  <c r="L1321" i="12"/>
  <c r="L1173" i="12"/>
  <c r="L1214" i="12"/>
  <c r="L1251" i="12"/>
  <c r="L1283" i="12"/>
  <c r="L1322" i="12"/>
  <c r="L1175" i="12"/>
  <c r="L1215" i="12"/>
  <c r="L1256" i="12"/>
  <c r="L1295" i="12"/>
  <c r="L1323" i="12"/>
  <c r="L1258" i="12"/>
  <c r="L1259" i="12"/>
  <c r="L1262" i="12"/>
  <c r="L1190" i="12"/>
  <c r="L1298" i="12"/>
  <c r="L1195" i="12"/>
  <c r="L1299" i="12"/>
  <c r="L1219" i="12"/>
  <c r="L1328" i="12"/>
  <c r="L1220" i="12"/>
  <c r="L1232" i="12"/>
  <c r="L1233" i="12"/>
  <c r="L1260" i="12"/>
  <c r="L1177" i="12"/>
  <c r="L1296" i="12"/>
  <c r="L1188" i="12"/>
  <c r="L1297" i="12"/>
  <c r="F618" i="17"/>
  <c r="F720" i="17"/>
  <c r="F600" i="17"/>
  <c r="F573" i="17"/>
  <c r="F722" i="17"/>
  <c r="F699" i="17"/>
  <c r="F633" i="17"/>
  <c r="F646" i="17"/>
  <c r="F626" i="17"/>
  <c r="F624" i="17"/>
  <c r="F625" i="17"/>
  <c r="F607" i="17"/>
  <c r="F682" i="17"/>
  <c r="F666" i="17"/>
  <c r="F645" i="17"/>
  <c r="F673" i="17"/>
  <c r="F710" i="17"/>
  <c r="F668" i="17"/>
  <c r="F565" i="17"/>
  <c r="F712" i="17"/>
  <c r="F686" i="17"/>
  <c r="F567" i="17"/>
  <c r="F585" i="17"/>
  <c r="F576" i="17"/>
  <c r="F569" i="17"/>
  <c r="F587" i="17"/>
  <c r="F578" i="17"/>
  <c r="F617" i="17"/>
  <c r="F596" i="17"/>
  <c r="F678" i="17"/>
  <c r="F605" i="17"/>
  <c r="F615" i="17"/>
  <c r="F632" i="17"/>
  <c r="F725" i="17"/>
  <c r="F651" i="17"/>
  <c r="F702" i="17"/>
  <c r="F707" i="17"/>
  <c r="F677" i="17"/>
  <c r="F575" i="17"/>
  <c r="F715" i="17"/>
  <c r="F671" i="17"/>
  <c r="F701" i="17"/>
  <c r="F656" i="17"/>
  <c r="F591" i="17"/>
  <c r="F672" i="17"/>
  <c r="F661" i="17"/>
  <c r="F721" i="17"/>
  <c r="F660" i="17"/>
  <c r="F556" i="17"/>
  <c r="F684" i="17"/>
  <c r="F590" i="17"/>
  <c r="F643" i="17"/>
  <c r="F724" i="17"/>
  <c r="F665" i="17"/>
  <c r="F580" i="17"/>
  <c r="F606" i="17"/>
  <c r="F687" i="17"/>
  <c r="F658" i="17"/>
  <c r="F609" i="17"/>
  <c r="F589" i="17"/>
  <c r="F716" i="17"/>
  <c r="F732" i="17"/>
  <c r="F689" i="17"/>
  <c r="F650" i="17"/>
  <c r="F623" i="17"/>
  <c r="F674" i="17"/>
  <c r="F598" i="17"/>
  <c r="F679" i="17"/>
  <c r="F730" i="17"/>
  <c r="F733" i="17"/>
  <c r="F708" i="17"/>
  <c r="F714" i="17"/>
  <c r="F675" i="17"/>
  <c r="F709" i="17"/>
  <c r="F579" i="17"/>
  <c r="F572" i="17"/>
  <c r="F727" i="17"/>
  <c r="F560" i="17"/>
  <c r="F561" i="17"/>
  <c r="F693" i="17"/>
  <c r="F642" i="17"/>
  <c r="F592" i="17"/>
  <c r="F563" i="17"/>
  <c r="F588" i="17"/>
  <c r="F726" i="17"/>
  <c r="F634" i="17"/>
  <c r="F669" i="17"/>
  <c r="F631" i="17"/>
  <c r="F711" i="17"/>
  <c r="F713" i="17"/>
  <c r="F562" i="17"/>
  <c r="F639" i="17"/>
  <c r="F599" i="17"/>
  <c r="F602" i="17"/>
  <c r="F627" i="17"/>
  <c r="F641" i="17"/>
  <c r="F676" i="17"/>
  <c r="F718" i="17"/>
  <c r="F581" i="17"/>
  <c r="F695" i="17"/>
  <c r="F564" i="17"/>
  <c r="F628" i="17"/>
  <c r="F647" i="17"/>
  <c r="F577" i="17"/>
  <c r="F640" i="17"/>
  <c r="F555" i="17"/>
  <c r="F644" i="17"/>
  <c r="F568" i="17"/>
  <c r="F620" i="17"/>
  <c r="F731" i="17"/>
  <c r="F728" i="17"/>
  <c r="F705" i="17"/>
  <c r="F691" i="17"/>
  <c r="F604" i="17"/>
  <c r="F688" i="17"/>
  <c r="F657" i="17"/>
  <c r="F698" i="17"/>
  <c r="F681" i="17"/>
  <c r="F558" i="17"/>
  <c r="F594" i="17"/>
  <c r="F621" i="17"/>
  <c r="F636" i="17"/>
  <c r="F574" i="17"/>
  <c r="F670" i="17"/>
  <c r="F703" i="17"/>
  <c r="F704" i="17"/>
  <c r="F648" i="17"/>
  <c r="F719" i="17"/>
  <c r="F635" i="17"/>
  <c r="F667" i="17"/>
  <c r="F706" i="17"/>
  <c r="F729" i="17"/>
  <c r="F630" i="17"/>
  <c r="F723" i="17"/>
  <c r="F603" i="17"/>
  <c r="F683" i="17"/>
  <c r="F586" i="17"/>
  <c r="F697" i="17"/>
  <c r="F619" i="17"/>
  <c r="F557" i="17"/>
  <c r="F571" i="17"/>
  <c r="F566" i="17"/>
  <c r="F595" i="17"/>
  <c r="F655" i="17"/>
  <c r="F692" i="17"/>
  <c r="F583" i="17"/>
  <c r="F611" i="17"/>
  <c r="F680" i="17"/>
  <c r="F637" i="17"/>
  <c r="F629" i="17"/>
  <c r="F570" i="17"/>
  <c r="F690" i="17"/>
  <c r="F612" i="17"/>
  <c r="F613" i="17"/>
  <c r="F638" i="17"/>
  <c r="F601" i="17"/>
  <c r="F717" i="17"/>
  <c r="F663" i="17"/>
  <c r="F654" i="17"/>
  <c r="F608" i="17"/>
  <c r="F696" i="17"/>
  <c r="F622" i="17"/>
  <c r="F559" i="17"/>
  <c r="F685" i="17"/>
  <c r="F700" i="17"/>
  <c r="F584" i="17"/>
  <c r="F582" i="17"/>
  <c r="F649" i="17"/>
  <c r="F653" i="17"/>
  <c r="F694" i="17"/>
  <c r="F610" i="17"/>
  <c r="F593" i="17"/>
  <c r="F614" i="17"/>
  <c r="F652" i="17"/>
  <c r="F616" i="17"/>
  <c r="F662" i="17"/>
  <c r="F664" i="17"/>
  <c r="F597" i="17"/>
  <c r="F659" i="17"/>
  <c r="L786" i="17"/>
  <c r="L916" i="17"/>
  <c r="L891" i="17"/>
  <c r="L889" i="17"/>
  <c r="L820" i="17"/>
  <c r="L804" i="17"/>
  <c r="L788" i="17"/>
  <c r="L752" i="17"/>
  <c r="L882" i="17"/>
  <c r="L904" i="17"/>
  <c r="L824" i="17"/>
  <c r="L785" i="17"/>
  <c r="L776" i="17"/>
  <c r="L748" i="17"/>
  <c r="L840" i="17"/>
  <c r="L810" i="17"/>
  <c r="L884" i="17"/>
  <c r="L903" i="17"/>
  <c r="L800" i="17"/>
  <c r="L877" i="17"/>
  <c r="L819" i="17"/>
  <c r="L773" i="17"/>
  <c r="L798" i="17"/>
  <c r="L915" i="17"/>
  <c r="L834" i="17"/>
  <c r="L855" i="17"/>
  <c r="L746" i="17"/>
  <c r="L890" i="17"/>
  <c r="L878" i="17"/>
  <c r="L809" i="17"/>
  <c r="L892" i="17"/>
  <c r="L841" i="17"/>
  <c r="L805" i="17"/>
  <c r="L900" i="17"/>
  <c r="L865" i="17"/>
  <c r="L833" i="17"/>
  <c r="L852" i="17"/>
  <c r="L821" i="17"/>
  <c r="L762" i="17"/>
  <c r="L859" i="17"/>
  <c r="L750" i="17"/>
  <c r="L787" i="17"/>
  <c r="L830" i="17"/>
  <c r="L740" i="17"/>
  <c r="L774" i="17"/>
  <c r="L835" i="17"/>
  <c r="L772" i="17"/>
  <c r="L769" i="17"/>
  <c r="L797" i="17"/>
  <c r="L758" i="17"/>
  <c r="L854" i="17"/>
  <c r="L905" i="17"/>
  <c r="L872" i="17"/>
  <c r="L757" i="17"/>
  <c r="L836" i="17"/>
  <c r="L869" i="17"/>
  <c r="L771" i="17"/>
  <c r="L783" i="17"/>
  <c r="L876" i="17"/>
  <c r="L806" i="17"/>
  <c r="L816" i="17"/>
  <c r="L883" i="17"/>
  <c r="L853" i="17"/>
  <c r="L866" i="17"/>
  <c r="L818" i="17"/>
  <c r="L888" i="17"/>
  <c r="L901" i="17"/>
  <c r="L913" i="17"/>
  <c r="L848" i="17"/>
  <c r="L745" i="17"/>
  <c r="L812" i="17"/>
  <c r="L794" i="17"/>
  <c r="L770" i="17"/>
  <c r="L843" i="17"/>
  <c r="L845" i="17"/>
  <c r="L832" i="17"/>
  <c r="L792" i="17"/>
  <c r="L831" i="17"/>
  <c r="L795" i="17"/>
  <c r="L842" i="17"/>
  <c r="L912" i="17"/>
  <c r="L881" i="17"/>
  <c r="L908" i="17"/>
  <c r="L759" i="17"/>
  <c r="L828" i="17"/>
  <c r="L796" i="17"/>
  <c r="L738" i="17"/>
  <c r="L867" i="17"/>
  <c r="L756" i="17"/>
  <c r="L808" i="17"/>
  <c r="L784" i="17"/>
  <c r="L761" i="17"/>
  <c r="L780" i="17"/>
  <c r="L846" i="17"/>
  <c r="L749" i="17"/>
  <c r="L747" i="17"/>
  <c r="L817" i="17"/>
  <c r="L902" i="17"/>
  <c r="L856" i="17"/>
  <c r="L829" i="17"/>
  <c r="L857" i="17"/>
  <c r="L893" i="17"/>
  <c r="L744" i="17"/>
  <c r="L739" i="17"/>
  <c r="L768" i="17"/>
  <c r="L897" i="17"/>
  <c r="L753" i="17"/>
  <c r="L790" i="17"/>
  <c r="L827" i="17"/>
  <c r="L741" i="17"/>
  <c r="L778" i="17"/>
  <c r="L815" i="17"/>
  <c r="L775" i="17"/>
  <c r="L871" i="17"/>
  <c r="L807" i="17"/>
  <c r="L910" i="17"/>
  <c r="L766" i="17"/>
  <c r="L803" i="17"/>
  <c r="L844" i="17"/>
  <c r="L885" i="17"/>
  <c r="L858" i="17"/>
  <c r="L894" i="17"/>
  <c r="L822" i="17"/>
  <c r="L793" i="17"/>
  <c r="L914" i="17"/>
  <c r="L849" i="17"/>
  <c r="L886" i="17"/>
  <c r="L742" i="17"/>
  <c r="L779" i="17"/>
  <c r="L799" i="17"/>
  <c r="L895" i="17"/>
  <c r="L906" i="17"/>
  <c r="L781" i="17"/>
  <c r="L896" i="17"/>
  <c r="L864" i="17"/>
  <c r="L879" i="17"/>
  <c r="L764" i="17"/>
  <c r="L763" i="17"/>
  <c r="L801" i="17"/>
  <c r="L754" i="17"/>
  <c r="L789" i="17"/>
  <c r="L911" i="17"/>
  <c r="L880" i="17"/>
  <c r="L811" i="17"/>
  <c r="L777" i="17"/>
  <c r="L899" i="17"/>
  <c r="L751" i="17"/>
  <c r="L907" i="17"/>
  <c r="L765" i="17"/>
  <c r="L887" i="17"/>
  <c r="L837" i="17"/>
  <c r="L826" i="17"/>
  <c r="L767" i="17"/>
  <c r="L870" i="17"/>
  <c r="L782" i="17"/>
  <c r="L861" i="17"/>
  <c r="L851" i="17"/>
  <c r="L839" i="17"/>
  <c r="L898" i="17"/>
  <c r="L755" i="17"/>
  <c r="L874" i="17"/>
  <c r="L743" i="17"/>
  <c r="L862" i="17"/>
  <c r="L868" i="17"/>
  <c r="L850" i="17"/>
  <c r="L860" i="17"/>
  <c r="L814" i="17"/>
  <c r="L823" i="17"/>
  <c r="L802" i="17"/>
  <c r="L909" i="17"/>
  <c r="L875" i="17"/>
  <c r="L847" i="17"/>
  <c r="L760" i="17"/>
  <c r="L873" i="17"/>
  <c r="L863" i="17"/>
  <c r="L825" i="17"/>
  <c r="L838" i="17"/>
  <c r="L813" i="17"/>
  <c r="L791" i="17"/>
  <c r="F618" i="12"/>
  <c r="F630" i="12"/>
  <c r="F642" i="12"/>
  <c r="F654" i="12"/>
  <c r="F666" i="12"/>
  <c r="F678" i="12"/>
  <c r="F690" i="12"/>
  <c r="F702" i="12"/>
  <c r="F714" i="12"/>
  <c r="F726" i="12"/>
  <c r="F738" i="12"/>
  <c r="F750" i="12"/>
  <c r="F762" i="12"/>
  <c r="F774" i="12"/>
  <c r="F607" i="12"/>
  <c r="F619" i="12"/>
  <c r="F631" i="12"/>
  <c r="F643" i="12"/>
  <c r="F655" i="12"/>
  <c r="F667" i="12"/>
  <c r="F679" i="12"/>
  <c r="F691" i="12"/>
  <c r="F703" i="12"/>
  <c r="F715" i="12"/>
  <c r="F727" i="12"/>
  <c r="F739" i="12"/>
  <c r="F751" i="12"/>
  <c r="F763" i="12"/>
  <c r="F775" i="12"/>
  <c r="F608" i="12"/>
  <c r="F620" i="12"/>
  <c r="F632" i="12"/>
  <c r="F644" i="12"/>
  <c r="F656" i="12"/>
  <c r="F668" i="12"/>
  <c r="F680" i="12"/>
  <c r="F692" i="12"/>
  <c r="F704" i="12"/>
  <c r="F716" i="12"/>
  <c r="F728" i="12"/>
  <c r="F740" i="12"/>
  <c r="F752" i="12"/>
  <c r="F764" i="12"/>
  <c r="F776" i="12"/>
  <c r="F617" i="12"/>
  <c r="F635" i="12"/>
  <c r="F650" i="12"/>
  <c r="F665" i="12"/>
  <c r="F683" i="12"/>
  <c r="F698" i="12"/>
  <c r="F713" i="12"/>
  <c r="F731" i="12"/>
  <c r="F746" i="12"/>
  <c r="F761" i="12"/>
  <c r="F779" i="12"/>
  <c r="F609" i="12"/>
  <c r="F624" i="12"/>
  <c r="F639" i="12"/>
  <c r="F657" i="12"/>
  <c r="F672" i="12"/>
  <c r="F687" i="12"/>
  <c r="F705" i="12"/>
  <c r="F720" i="12"/>
  <c r="F735" i="12"/>
  <c r="F753" i="12"/>
  <c r="F768" i="12"/>
  <c r="F783" i="12"/>
  <c r="F615" i="12"/>
  <c r="F633" i="12"/>
  <c r="F648" i="12"/>
  <c r="F663" i="12"/>
  <c r="F681" i="12"/>
  <c r="F696" i="12"/>
  <c r="F711" i="12"/>
  <c r="F729" i="12"/>
  <c r="F744" i="12"/>
  <c r="F759" i="12"/>
  <c r="F777" i="12"/>
  <c r="F626" i="12"/>
  <c r="F647" i="12"/>
  <c r="F670" i="12"/>
  <c r="F689" i="12"/>
  <c r="F710" i="12"/>
  <c r="F733" i="12"/>
  <c r="F755" i="12"/>
  <c r="F773" i="12"/>
  <c r="F627" i="12"/>
  <c r="F649" i="12"/>
  <c r="F671" i="12"/>
  <c r="F693" i="12"/>
  <c r="F712" i="12"/>
  <c r="F734" i="12"/>
  <c r="F756" i="12"/>
  <c r="F778" i="12"/>
  <c r="F610" i="12"/>
  <c r="F628" i="12"/>
  <c r="F651" i="12"/>
  <c r="F673" i="12"/>
  <c r="F694" i="12"/>
  <c r="F717" i="12"/>
  <c r="F736" i="12"/>
  <c r="F757" i="12"/>
  <c r="F780" i="12"/>
  <c r="F611" i="12"/>
  <c r="F629" i="12"/>
  <c r="F652" i="12"/>
  <c r="F674" i="12"/>
  <c r="F695" i="12"/>
  <c r="F718" i="12"/>
  <c r="F737" i="12"/>
  <c r="F758" i="12"/>
  <c r="F781" i="12"/>
  <c r="F612" i="12"/>
  <c r="F634" i="12"/>
  <c r="F653" i="12"/>
  <c r="F675" i="12"/>
  <c r="F697" i="12"/>
  <c r="F719" i="12"/>
  <c r="F741" i="12"/>
  <c r="F760" i="12"/>
  <c r="F782" i="12"/>
  <c r="F640" i="12"/>
  <c r="F677" i="12"/>
  <c r="F709" i="12"/>
  <c r="F748" i="12"/>
  <c r="F606" i="12"/>
  <c r="F614" i="12"/>
  <c r="F765" i="12"/>
  <c r="F686" i="12"/>
  <c r="F621" i="12"/>
  <c r="F725" i="12"/>
  <c r="F641" i="12"/>
  <c r="F682" i="12"/>
  <c r="F721" i="12"/>
  <c r="F749" i="12"/>
  <c r="F685" i="12"/>
  <c r="F616" i="12"/>
  <c r="F724" i="12"/>
  <c r="F688" i="12"/>
  <c r="F613" i="12"/>
  <c r="F645" i="12"/>
  <c r="F684" i="12"/>
  <c r="F722" i="12"/>
  <c r="F754" i="12"/>
  <c r="F646" i="12"/>
  <c r="F723" i="12"/>
  <c r="F658" i="12"/>
  <c r="F766" i="12"/>
  <c r="F659" i="12"/>
  <c r="F767" i="12"/>
  <c r="F622" i="12"/>
  <c r="F660" i="12"/>
  <c r="F699" i="12"/>
  <c r="F730" i="12"/>
  <c r="F769" i="12"/>
  <c r="F700" i="12"/>
  <c r="F772" i="12"/>
  <c r="F701" i="12"/>
  <c r="F784" i="12"/>
  <c r="F625" i="12"/>
  <c r="F707" i="12"/>
  <c r="F638" i="12"/>
  <c r="F742" i="12"/>
  <c r="F661" i="12"/>
  <c r="F743" i="12"/>
  <c r="F662" i="12"/>
  <c r="F745" i="12"/>
  <c r="F664" i="12"/>
  <c r="F747" i="12"/>
  <c r="F669" i="12"/>
  <c r="F770" i="12"/>
  <c r="F676" i="12"/>
  <c r="F771" i="12"/>
  <c r="F623" i="12"/>
  <c r="F706" i="12"/>
  <c r="F636" i="12"/>
  <c r="F708" i="12"/>
  <c r="F637" i="12"/>
  <c r="F732" i="12"/>
  <c r="D2072" i="12"/>
  <c r="D2084" i="12"/>
  <c r="D2096" i="12"/>
  <c r="D2108" i="12"/>
  <c r="D2120" i="12"/>
  <c r="D2132" i="12"/>
  <c r="D2144" i="12"/>
  <c r="D2156" i="12"/>
  <c r="D2168" i="12"/>
  <c r="D2180" i="12"/>
  <c r="D2192" i="12"/>
  <c r="D2204" i="12"/>
  <c r="D2216" i="12"/>
  <c r="D2228" i="12"/>
  <c r="D2240" i="12"/>
  <c r="D2073" i="12"/>
  <c r="D2085" i="12"/>
  <c r="D2097" i="12"/>
  <c r="D2109" i="12"/>
  <c r="D2121" i="12"/>
  <c r="D2133" i="12"/>
  <c r="D2145" i="12"/>
  <c r="D2157" i="12"/>
  <c r="D2169" i="12"/>
  <c r="D2181" i="12"/>
  <c r="D2193" i="12"/>
  <c r="D2205" i="12"/>
  <c r="D2217" i="12"/>
  <c r="D2229" i="12"/>
  <c r="D2241" i="12"/>
  <c r="D2074" i="12"/>
  <c r="D2086" i="12"/>
  <c r="D2098" i="12"/>
  <c r="D2110" i="12"/>
  <c r="D2122" i="12"/>
  <c r="D2134" i="12"/>
  <c r="D2146" i="12"/>
  <c r="D2158" i="12"/>
  <c r="D2170" i="12"/>
  <c r="D2182" i="12"/>
  <c r="D2194" i="12"/>
  <c r="D2206" i="12"/>
  <c r="D2218" i="12"/>
  <c r="D2230" i="12"/>
  <c r="D2242" i="12"/>
  <c r="D2071" i="12"/>
  <c r="D2089" i="12"/>
  <c r="D2104" i="12"/>
  <c r="D2119" i="12"/>
  <c r="D2137" i="12"/>
  <c r="D2152" i="12"/>
  <c r="D2167" i="12"/>
  <c r="D2185" i="12"/>
  <c r="D2200" i="12"/>
  <c r="D2215" i="12"/>
  <c r="D2233" i="12"/>
  <c r="D2248" i="12"/>
  <c r="D2075" i="12"/>
  <c r="D2090" i="12"/>
  <c r="D2105" i="12"/>
  <c r="D2123" i="12"/>
  <c r="D2138" i="12"/>
  <c r="D2153" i="12"/>
  <c r="D2171" i="12"/>
  <c r="D2186" i="12"/>
  <c r="D2201" i="12"/>
  <c r="D2219" i="12"/>
  <c r="D2234" i="12"/>
  <c r="D2070" i="12"/>
  <c r="D2078" i="12"/>
  <c r="D2093" i="12"/>
  <c r="D2111" i="12"/>
  <c r="D2126" i="12"/>
  <c r="D2141" i="12"/>
  <c r="D2159" i="12"/>
  <c r="D2174" i="12"/>
  <c r="D2189" i="12"/>
  <c r="D2207" i="12"/>
  <c r="D2222" i="12"/>
  <c r="D2237" i="12"/>
  <c r="D2079" i="12"/>
  <c r="D2094" i="12"/>
  <c r="D2112" i="12"/>
  <c r="D2127" i="12"/>
  <c r="D2142" i="12"/>
  <c r="D2160" i="12"/>
  <c r="D2175" i="12"/>
  <c r="D2190" i="12"/>
  <c r="D2208" i="12"/>
  <c r="D2223" i="12"/>
  <c r="D2238" i="12"/>
  <c r="D2087" i="12"/>
  <c r="D2102" i="12"/>
  <c r="D2117" i="12"/>
  <c r="D2135" i="12"/>
  <c r="D2150" i="12"/>
  <c r="D2165" i="12"/>
  <c r="D2183" i="12"/>
  <c r="D2198" i="12"/>
  <c r="D2213" i="12"/>
  <c r="D2231" i="12"/>
  <c r="D2246" i="12"/>
  <c r="D2088" i="12"/>
  <c r="D2103" i="12"/>
  <c r="D2118" i="12"/>
  <c r="D2136" i="12"/>
  <c r="D2151" i="12"/>
  <c r="D2166" i="12"/>
  <c r="D2184" i="12"/>
  <c r="D2199" i="12"/>
  <c r="D2214" i="12"/>
  <c r="D2232" i="12"/>
  <c r="D2247" i="12"/>
  <c r="D2083" i="12"/>
  <c r="D2116" i="12"/>
  <c r="D2149" i="12"/>
  <c r="D2179" i="12"/>
  <c r="D2212" i="12"/>
  <c r="D2245" i="12"/>
  <c r="D2091" i="12"/>
  <c r="D2124" i="12"/>
  <c r="D2154" i="12"/>
  <c r="D2187" i="12"/>
  <c r="D2220" i="12"/>
  <c r="D2092" i="12"/>
  <c r="D2125" i="12"/>
  <c r="D2155" i="12"/>
  <c r="D2188" i="12"/>
  <c r="D2221" i="12"/>
  <c r="N2068" i="12"/>
  <c r="D2095" i="12"/>
  <c r="D2128" i="12"/>
  <c r="D2161" i="12"/>
  <c r="D2191" i="12"/>
  <c r="D2224" i="12"/>
  <c r="D2099" i="12"/>
  <c r="D2129" i="12"/>
  <c r="D2162" i="12"/>
  <c r="D2195" i="12"/>
  <c r="D2225" i="12"/>
  <c r="D2100" i="12"/>
  <c r="D2130" i="12"/>
  <c r="D2163" i="12"/>
  <c r="D2196" i="12"/>
  <c r="D2226" i="12"/>
  <c r="D2115" i="12"/>
  <c r="D2178" i="12"/>
  <c r="D2244" i="12"/>
  <c r="D2140" i="12"/>
  <c r="D2203" i="12"/>
  <c r="D2080" i="12"/>
  <c r="D2209" i="12"/>
  <c r="D2147" i="12"/>
  <c r="D2131" i="12"/>
  <c r="D2197" i="12"/>
  <c r="D2077" i="12"/>
  <c r="D2143" i="12"/>
  <c r="D2210" i="12"/>
  <c r="D2076" i="12"/>
  <c r="D2139" i="12"/>
  <c r="D2202" i="12"/>
  <c r="D2081" i="12"/>
  <c r="D2082" i="12"/>
  <c r="D2148" i="12"/>
  <c r="D2211" i="12"/>
  <c r="D2101" i="12"/>
  <c r="D2164" i="12"/>
  <c r="D2227" i="12"/>
  <c r="D2106" i="12"/>
  <c r="D2107" i="12"/>
  <c r="D2114" i="12"/>
  <c r="D2176" i="12"/>
  <c r="D2177" i="12"/>
  <c r="D2235" i="12"/>
  <c r="D2236" i="12"/>
  <c r="D2239" i="12"/>
  <c r="D2243" i="12"/>
  <c r="D2113" i="12"/>
  <c r="D2172" i="12"/>
  <c r="D2173" i="12"/>
  <c r="D1346" i="12"/>
  <c r="D1358" i="12"/>
  <c r="D1370" i="12"/>
  <c r="D1382" i="12"/>
  <c r="D1394" i="12"/>
  <c r="D1406" i="12"/>
  <c r="D1418" i="12"/>
  <c r="D1430" i="12"/>
  <c r="D1442" i="12"/>
  <c r="D1454" i="12"/>
  <c r="D1466" i="12"/>
  <c r="D1478" i="12"/>
  <c r="D1490" i="12"/>
  <c r="D1502" i="12"/>
  <c r="D1514" i="12"/>
  <c r="N1336" i="12"/>
  <c r="D1347" i="12"/>
  <c r="D1359" i="12"/>
  <c r="D1371" i="12"/>
  <c r="D1383" i="12"/>
  <c r="D1395" i="12"/>
  <c r="D1407" i="12"/>
  <c r="D1419" i="12"/>
  <c r="D1431" i="12"/>
  <c r="D1443" i="12"/>
  <c r="D1455" i="12"/>
  <c r="D1467" i="12"/>
  <c r="D1479" i="12"/>
  <c r="D1491" i="12"/>
  <c r="D1503" i="12"/>
  <c r="D1515" i="12"/>
  <c r="D1348" i="12"/>
  <c r="D1360" i="12"/>
  <c r="D1372" i="12"/>
  <c r="D1384" i="12"/>
  <c r="D1396" i="12"/>
  <c r="D1408" i="12"/>
  <c r="D1420" i="12"/>
  <c r="D1432" i="12"/>
  <c r="D1444" i="12"/>
  <c r="D1456" i="12"/>
  <c r="D1468" i="12"/>
  <c r="D1480" i="12"/>
  <c r="D1492" i="12"/>
  <c r="D1504" i="12"/>
  <c r="D1516" i="12"/>
  <c r="D1351" i="12"/>
  <c r="D1366" i="12"/>
  <c r="D1381" i="12"/>
  <c r="D1399" i="12"/>
  <c r="D1414" i="12"/>
  <c r="D1429" i="12"/>
  <c r="D1447" i="12"/>
  <c r="D1462" i="12"/>
  <c r="D1477" i="12"/>
  <c r="D1495" i="12"/>
  <c r="D1510" i="12"/>
  <c r="D1340" i="12"/>
  <c r="D1355" i="12"/>
  <c r="D1373" i="12"/>
  <c r="D1388" i="12"/>
  <c r="D1403" i="12"/>
  <c r="D1421" i="12"/>
  <c r="D1436" i="12"/>
  <c r="D1451" i="12"/>
  <c r="D1469" i="12"/>
  <c r="D1484" i="12"/>
  <c r="D1499" i="12"/>
  <c r="D1349" i="12"/>
  <c r="D1364" i="12"/>
  <c r="D1379" i="12"/>
  <c r="D1397" i="12"/>
  <c r="D1412" i="12"/>
  <c r="D1427" i="12"/>
  <c r="D1445" i="12"/>
  <c r="D1460" i="12"/>
  <c r="D1475" i="12"/>
  <c r="D1493" i="12"/>
  <c r="D1508" i="12"/>
  <c r="D1342" i="12"/>
  <c r="D1363" i="12"/>
  <c r="D1386" i="12"/>
  <c r="D1405" i="12"/>
  <c r="D1426" i="12"/>
  <c r="D1449" i="12"/>
  <c r="D1471" i="12"/>
  <c r="D1489" i="12"/>
  <c r="D1512" i="12"/>
  <c r="D1343" i="12"/>
  <c r="D1365" i="12"/>
  <c r="D1387" i="12"/>
  <c r="D1409" i="12"/>
  <c r="D1428" i="12"/>
  <c r="D1450" i="12"/>
  <c r="D1472" i="12"/>
  <c r="D1494" i="12"/>
  <c r="D1513" i="12"/>
  <c r="D1344" i="12"/>
  <c r="D1367" i="12"/>
  <c r="D1389" i="12"/>
  <c r="D1410" i="12"/>
  <c r="D1433" i="12"/>
  <c r="D1452" i="12"/>
  <c r="D1473" i="12"/>
  <c r="D1496" i="12"/>
  <c r="D1345" i="12"/>
  <c r="D1368" i="12"/>
  <c r="D1390" i="12"/>
  <c r="D1411" i="12"/>
  <c r="D1434" i="12"/>
  <c r="D1453" i="12"/>
  <c r="D1474" i="12"/>
  <c r="D1497" i="12"/>
  <c r="D1350" i="12"/>
  <c r="D1369" i="12"/>
  <c r="D1391" i="12"/>
  <c r="D1413" i="12"/>
  <c r="D1435" i="12"/>
  <c r="D1457" i="12"/>
  <c r="D1476" i="12"/>
  <c r="D1498" i="12"/>
  <c r="D1352" i="12"/>
  <c r="D1374" i="12"/>
  <c r="D1392" i="12"/>
  <c r="D1415" i="12"/>
  <c r="D1437" i="12"/>
  <c r="D1458" i="12"/>
  <c r="D1481" i="12"/>
  <c r="D1500" i="12"/>
  <c r="D1378" i="12"/>
  <c r="D1423" i="12"/>
  <c r="D1464" i="12"/>
  <c r="D1507" i="12"/>
  <c r="D1353" i="12"/>
  <c r="D1482" i="12"/>
  <c r="D1398" i="12"/>
  <c r="D1338" i="12"/>
  <c r="D1440" i="12"/>
  <c r="D1339" i="12"/>
  <c r="D1380" i="12"/>
  <c r="D1424" i="12"/>
  <c r="D1465" i="12"/>
  <c r="D1509" i="12"/>
  <c r="D1393" i="12"/>
  <c r="D1439" i="12"/>
  <c r="D1400" i="12"/>
  <c r="D1341" i="12"/>
  <c r="D1385" i="12"/>
  <c r="D1425" i="12"/>
  <c r="D1470" i="12"/>
  <c r="D1511" i="12"/>
  <c r="D1438" i="12"/>
  <c r="D1354" i="12"/>
  <c r="D1483" i="12"/>
  <c r="D1356" i="12"/>
  <c r="D1485" i="12"/>
  <c r="D1357" i="12"/>
  <c r="D1401" i="12"/>
  <c r="D1441" i="12"/>
  <c r="D1486" i="12"/>
  <c r="D1361" i="12"/>
  <c r="D1402" i="12"/>
  <c r="D1446" i="12"/>
  <c r="D1487" i="12"/>
  <c r="D1404" i="12"/>
  <c r="D1416" i="12"/>
  <c r="D1422" i="12"/>
  <c r="D1461" i="12"/>
  <c r="D1463" i="12"/>
  <c r="D1362" i="12"/>
  <c r="D1488" i="12"/>
  <c r="D1375" i="12"/>
  <c r="D1501" i="12"/>
  <c r="D1376" i="12"/>
  <c r="D1505" i="12"/>
  <c r="D1377" i="12"/>
  <c r="D1506" i="12"/>
  <c r="D1417" i="12"/>
  <c r="D1448" i="12"/>
  <c r="D1459" i="12"/>
  <c r="F305" i="17"/>
  <c r="F366" i="17"/>
  <c r="F235" i="17"/>
  <c r="F252" i="17"/>
  <c r="F277" i="17"/>
  <c r="F242" i="17"/>
  <c r="F254" i="17"/>
  <c r="F193" i="17"/>
  <c r="F318" i="17"/>
  <c r="F228" i="17"/>
  <c r="F343" i="17"/>
  <c r="F306" i="17"/>
  <c r="F299" i="17"/>
  <c r="F345" i="17"/>
  <c r="F262" i="17"/>
  <c r="F268" i="17"/>
  <c r="F209" i="17"/>
  <c r="F203" i="17"/>
  <c r="F210" i="17"/>
  <c r="F311" i="17"/>
  <c r="F189" i="17"/>
  <c r="F218" i="17"/>
  <c r="F349" i="17"/>
  <c r="F331" i="17"/>
  <c r="F290" i="17"/>
  <c r="F275" i="17"/>
  <c r="F337" i="17"/>
  <c r="F250" i="17"/>
  <c r="F364" i="17"/>
  <c r="F197" i="17"/>
  <c r="F191" i="17"/>
  <c r="F198" i="17"/>
  <c r="F308" i="17"/>
  <c r="F359" i="17"/>
  <c r="F206" i="17"/>
  <c r="F240" i="17"/>
  <c r="F322" i="17"/>
  <c r="F357" i="17"/>
  <c r="F280" i="17"/>
  <c r="F321" i="17"/>
  <c r="F229" i="17"/>
  <c r="F296" i="17"/>
  <c r="F204" i="17"/>
  <c r="F353" i="17"/>
  <c r="F265" i="17"/>
  <c r="F248" i="17"/>
  <c r="F355" i="17"/>
  <c r="F266" i="17"/>
  <c r="F220" i="17"/>
  <c r="F298" i="17"/>
  <c r="F310" i="17"/>
  <c r="F221" i="17"/>
  <c r="F315" i="17"/>
  <c r="F287" i="17"/>
  <c r="F352" i="17"/>
  <c r="F316" i="17"/>
  <c r="F264" i="17"/>
  <c r="F301" i="17"/>
  <c r="F319" i="17"/>
  <c r="F255" i="17"/>
  <c r="F208" i="17"/>
  <c r="F293" i="17"/>
  <c r="F303" i="17"/>
  <c r="F356" i="17"/>
  <c r="F300" i="17"/>
  <c r="F281" i="17"/>
  <c r="F344" i="17"/>
  <c r="F270" i="17"/>
  <c r="F216" i="17"/>
  <c r="F295" i="17"/>
  <c r="F231" i="17"/>
  <c r="F363" i="17"/>
  <c r="F272" i="17"/>
  <c r="F360" i="17"/>
  <c r="F335" i="17"/>
  <c r="F274" i="17"/>
  <c r="F241" i="17"/>
  <c r="F261" i="17"/>
  <c r="F199" i="17"/>
  <c r="F253" i="17"/>
  <c r="F271" i="17"/>
  <c r="F323" i="17"/>
  <c r="F309" i="17"/>
  <c r="F325" i="17"/>
  <c r="F239" i="17"/>
  <c r="F297" i="17"/>
  <c r="F340" i="17"/>
  <c r="F286" i="17"/>
  <c r="F317" i="17"/>
  <c r="F276" i="17"/>
  <c r="F354" i="17"/>
  <c r="F244" i="17"/>
  <c r="F267" i="17"/>
  <c r="F284" i="17"/>
  <c r="F215" i="17"/>
  <c r="F211" i="17"/>
  <c r="F291" i="17"/>
  <c r="F362" i="17"/>
  <c r="F256" i="17"/>
  <c r="F288" i="17"/>
  <c r="F294" i="17"/>
  <c r="F227" i="17"/>
  <c r="F247" i="17"/>
  <c r="F292" i="17"/>
  <c r="F217" i="17"/>
  <c r="F259" i="17"/>
  <c r="F330" i="17"/>
  <c r="F196" i="17"/>
  <c r="F226" i="17"/>
  <c r="F257" i="17"/>
  <c r="F285" i="17"/>
  <c r="F358" i="17"/>
  <c r="F327" i="17"/>
  <c r="F312" i="17"/>
  <c r="F314" i="17"/>
  <c r="F328" i="17"/>
  <c r="F245" i="17"/>
  <c r="F222" i="17"/>
  <c r="F213" i="17"/>
  <c r="F302" i="17"/>
  <c r="F243" i="17"/>
  <c r="F324" i="17"/>
  <c r="F351" i="17"/>
  <c r="F341" i="17"/>
  <c r="F237" i="17"/>
  <c r="F219" i="17"/>
  <c r="F238" i="17"/>
  <c r="F304" i="17"/>
  <c r="F205" i="17"/>
  <c r="F336" i="17"/>
  <c r="F282" i="17"/>
  <c r="F313" i="17"/>
  <c r="F233" i="17"/>
  <c r="F365" i="17"/>
  <c r="F361" i="17"/>
  <c r="F307" i="17"/>
  <c r="F339" i="17"/>
  <c r="F278" i="17"/>
  <c r="F258" i="17"/>
  <c r="F332" i="17"/>
  <c r="F283" i="17"/>
  <c r="F350" i="17"/>
  <c r="F329" i="17"/>
  <c r="F246" i="17"/>
  <c r="F225" i="17"/>
  <c r="F232" i="17"/>
  <c r="F320" i="17"/>
  <c r="F214" i="17"/>
  <c r="F279" i="17"/>
  <c r="F202" i="17"/>
  <c r="F236" i="17"/>
  <c r="F190" i="17"/>
  <c r="F230" i="17"/>
  <c r="F326" i="17"/>
  <c r="F346" i="17"/>
  <c r="F200" i="17"/>
  <c r="F367" i="17"/>
  <c r="F342" i="17"/>
  <c r="F194" i="17"/>
  <c r="F338" i="17"/>
  <c r="F273" i="17"/>
  <c r="F224" i="17"/>
  <c r="F212" i="17"/>
  <c r="F207" i="17"/>
  <c r="F289" i="17"/>
  <c r="F333" i="17"/>
  <c r="F195" i="17"/>
  <c r="F263" i="17"/>
  <c r="F347" i="17"/>
  <c r="F251" i="17"/>
  <c r="F249" i="17"/>
  <c r="F260" i="17"/>
  <c r="F348" i="17"/>
  <c r="F269" i="17"/>
  <c r="F192" i="17"/>
  <c r="F223" i="17"/>
  <c r="F334" i="17"/>
  <c r="F234" i="17"/>
  <c r="F201" i="17"/>
  <c r="L798" i="12"/>
  <c r="L810" i="12"/>
  <c r="L822" i="12"/>
  <c r="L834" i="12"/>
  <c r="L846" i="12"/>
  <c r="L858" i="12"/>
  <c r="L870" i="12"/>
  <c r="L882" i="12"/>
  <c r="L894" i="12"/>
  <c r="L906" i="12"/>
  <c r="L918" i="12"/>
  <c r="L930" i="12"/>
  <c r="L942" i="12"/>
  <c r="L954" i="12"/>
  <c r="L966" i="12"/>
  <c r="L799" i="12"/>
  <c r="L811" i="12"/>
  <c r="L823" i="12"/>
  <c r="L835" i="12"/>
  <c r="L847" i="12"/>
  <c r="L859" i="12"/>
  <c r="L871" i="12"/>
  <c r="L883" i="12"/>
  <c r="L895" i="12"/>
  <c r="L907" i="12"/>
  <c r="L919" i="12"/>
  <c r="L931" i="12"/>
  <c r="L943" i="12"/>
  <c r="L955" i="12"/>
  <c r="L967" i="12"/>
  <c r="L800" i="12"/>
  <c r="L812" i="12"/>
  <c r="L824" i="12"/>
  <c r="L836" i="12"/>
  <c r="L848" i="12"/>
  <c r="L860" i="12"/>
  <c r="L872" i="12"/>
  <c r="L884" i="12"/>
  <c r="L896" i="12"/>
  <c r="L908" i="12"/>
  <c r="L920" i="12"/>
  <c r="L932" i="12"/>
  <c r="L944" i="12"/>
  <c r="L956" i="12"/>
  <c r="L797" i="12"/>
  <c r="L815" i="12"/>
  <c r="L830" i="12"/>
  <c r="L845" i="12"/>
  <c r="L863" i="12"/>
  <c r="L878" i="12"/>
  <c r="L893" i="12"/>
  <c r="L911" i="12"/>
  <c r="L926" i="12"/>
  <c r="L941" i="12"/>
  <c r="L959" i="12"/>
  <c r="L804" i="12"/>
  <c r="L819" i="12"/>
  <c r="L837" i="12"/>
  <c r="L852" i="12"/>
  <c r="L867" i="12"/>
  <c r="L885" i="12"/>
  <c r="L900" i="12"/>
  <c r="L915" i="12"/>
  <c r="L933" i="12"/>
  <c r="L948" i="12"/>
  <c r="L963" i="12"/>
  <c r="L795" i="12"/>
  <c r="L813" i="12"/>
  <c r="L828" i="12"/>
  <c r="L843" i="12"/>
  <c r="L861" i="12"/>
  <c r="L876" i="12"/>
  <c r="L891" i="12"/>
  <c r="L909" i="12"/>
  <c r="L924" i="12"/>
  <c r="L939" i="12"/>
  <c r="L957" i="12"/>
  <c r="L794" i="12"/>
  <c r="L817" i="12"/>
  <c r="L839" i="12"/>
  <c r="L857" i="12"/>
  <c r="L880" i="12"/>
  <c r="L902" i="12"/>
  <c r="L923" i="12"/>
  <c r="L946" i="12"/>
  <c r="L965" i="12"/>
  <c r="L796" i="12"/>
  <c r="L818" i="12"/>
  <c r="L840" i="12"/>
  <c r="L862" i="12"/>
  <c r="L881" i="12"/>
  <c r="L903" i="12"/>
  <c r="L925" i="12"/>
  <c r="L947" i="12"/>
  <c r="L801" i="12"/>
  <c r="L820" i="12"/>
  <c r="L841" i="12"/>
  <c r="L864" i="12"/>
  <c r="L886" i="12"/>
  <c r="L904" i="12"/>
  <c r="L927" i="12"/>
  <c r="L949" i="12"/>
  <c r="L802" i="12"/>
  <c r="L821" i="12"/>
  <c r="L842" i="12"/>
  <c r="L865" i="12"/>
  <c r="L887" i="12"/>
  <c r="L905" i="12"/>
  <c r="L928" i="12"/>
  <c r="L950" i="12"/>
  <c r="L803" i="12"/>
  <c r="L825" i="12"/>
  <c r="L844" i="12"/>
  <c r="L866" i="12"/>
  <c r="L888" i="12"/>
  <c r="L910" i="12"/>
  <c r="L929" i="12"/>
  <c r="L951" i="12"/>
  <c r="L793" i="12"/>
  <c r="L832" i="12"/>
  <c r="L873" i="12"/>
  <c r="L912" i="12"/>
  <c r="L940" i="12"/>
  <c r="L916" i="12"/>
  <c r="L879" i="12"/>
  <c r="L809" i="12"/>
  <c r="L921" i="12"/>
  <c r="L805" i="12"/>
  <c r="L833" i="12"/>
  <c r="L874" i="12"/>
  <c r="L913" i="12"/>
  <c r="L945" i="12"/>
  <c r="L849" i="12"/>
  <c r="L953" i="12"/>
  <c r="L850" i="12"/>
  <c r="L958" i="12"/>
  <c r="L851" i="12"/>
  <c r="L960" i="12"/>
  <c r="L806" i="12"/>
  <c r="L838" i="12"/>
  <c r="L875" i="12"/>
  <c r="L914" i="12"/>
  <c r="L952" i="12"/>
  <c r="L789" i="12"/>
  <c r="L807" i="12"/>
  <c r="L877" i="12"/>
  <c r="L808" i="12"/>
  <c r="L917" i="12"/>
  <c r="L889" i="12"/>
  <c r="L853" i="12"/>
  <c r="L814" i="12"/>
  <c r="L890" i="12"/>
  <c r="L922" i="12"/>
  <c r="L961" i="12"/>
  <c r="L816" i="12"/>
  <c r="L826" i="12"/>
  <c r="L899" i="12"/>
  <c r="L827" i="12"/>
  <c r="L901" i="12"/>
  <c r="L831" i="12"/>
  <c r="L935" i="12"/>
  <c r="L856" i="12"/>
  <c r="L938" i="12"/>
  <c r="L868" i="12"/>
  <c r="L962" i="12"/>
  <c r="L869" i="12"/>
  <c r="L964" i="12"/>
  <c r="L790" i="12"/>
  <c r="L892" i="12"/>
  <c r="L791" i="12"/>
  <c r="L897" i="12"/>
  <c r="L792" i="12"/>
  <c r="L898" i="12"/>
  <c r="L829" i="12"/>
  <c r="L934" i="12"/>
  <c r="L854" i="12"/>
  <c r="L936" i="12"/>
  <c r="L855" i="12"/>
  <c r="L937" i="12"/>
  <c r="L612" i="12"/>
  <c r="L624" i="12"/>
  <c r="L636" i="12"/>
  <c r="L648" i="12"/>
  <c r="L660" i="12"/>
  <c r="L672" i="12"/>
  <c r="L684" i="12"/>
  <c r="L696" i="12"/>
  <c r="L708" i="12"/>
  <c r="L720" i="12"/>
  <c r="L732" i="12"/>
  <c r="L744" i="12"/>
  <c r="L756" i="12"/>
  <c r="L768" i="12"/>
  <c r="L780" i="12"/>
  <c r="L613" i="12"/>
  <c r="L625" i="12"/>
  <c r="L637" i="12"/>
  <c r="L649" i="12"/>
  <c r="L661" i="12"/>
  <c r="L673" i="12"/>
  <c r="L685" i="12"/>
  <c r="L697" i="12"/>
  <c r="L709" i="12"/>
  <c r="L721" i="12"/>
  <c r="L733" i="12"/>
  <c r="L745" i="12"/>
  <c r="L757" i="12"/>
  <c r="L769" i="12"/>
  <c r="L781" i="12"/>
  <c r="L606" i="12"/>
  <c r="L614" i="12"/>
  <c r="L626" i="12"/>
  <c r="L638" i="12"/>
  <c r="L650" i="12"/>
  <c r="L662" i="12"/>
  <c r="L674" i="12"/>
  <c r="L686" i="12"/>
  <c r="L698" i="12"/>
  <c r="L710" i="12"/>
  <c r="L722" i="12"/>
  <c r="L734" i="12"/>
  <c r="L746" i="12"/>
  <c r="L758" i="12"/>
  <c r="L770" i="12"/>
  <c r="L782" i="12"/>
  <c r="L608" i="12"/>
  <c r="L623" i="12"/>
  <c r="L641" i="12"/>
  <c r="L656" i="12"/>
  <c r="L671" i="12"/>
  <c r="L689" i="12"/>
  <c r="L704" i="12"/>
  <c r="L719" i="12"/>
  <c r="L737" i="12"/>
  <c r="L752" i="12"/>
  <c r="L767" i="12"/>
  <c r="L615" i="12"/>
  <c r="L630" i="12"/>
  <c r="L645" i="12"/>
  <c r="L663" i="12"/>
  <c r="L678" i="12"/>
  <c r="L693" i="12"/>
  <c r="L711" i="12"/>
  <c r="L726" i="12"/>
  <c r="L741" i="12"/>
  <c r="L759" i="12"/>
  <c r="L774" i="12"/>
  <c r="L621" i="12"/>
  <c r="L639" i="12"/>
  <c r="L654" i="12"/>
  <c r="L669" i="12"/>
  <c r="L687" i="12"/>
  <c r="L702" i="12"/>
  <c r="L717" i="12"/>
  <c r="L735" i="12"/>
  <c r="L750" i="12"/>
  <c r="L765" i="12"/>
  <c r="L783" i="12"/>
  <c r="N604" i="12"/>
  <c r="L628" i="12"/>
  <c r="L647" i="12"/>
  <c r="L668" i="12"/>
  <c r="L691" i="12"/>
  <c r="L713" i="12"/>
  <c r="L731" i="12"/>
  <c r="L754" i="12"/>
  <c r="L776" i="12"/>
  <c r="L607" i="12"/>
  <c r="L629" i="12"/>
  <c r="L651" i="12"/>
  <c r="L670" i="12"/>
  <c r="L692" i="12"/>
  <c r="L714" i="12"/>
  <c r="L736" i="12"/>
  <c r="L755" i="12"/>
  <c r="L777" i="12"/>
  <c r="L609" i="12"/>
  <c r="L631" i="12"/>
  <c r="L652" i="12"/>
  <c r="L675" i="12"/>
  <c r="L694" i="12"/>
  <c r="L715" i="12"/>
  <c r="L738" i="12"/>
  <c r="L760" i="12"/>
  <c r="L778" i="12"/>
  <c r="L610" i="12"/>
  <c r="L632" i="12"/>
  <c r="L653" i="12"/>
  <c r="L676" i="12"/>
  <c r="L695" i="12"/>
  <c r="L716" i="12"/>
  <c r="L739" i="12"/>
  <c r="L761" i="12"/>
  <c r="L779" i="12"/>
  <c r="L611" i="12"/>
  <c r="L633" i="12"/>
  <c r="L655" i="12"/>
  <c r="L677" i="12"/>
  <c r="L699" i="12"/>
  <c r="L718" i="12"/>
  <c r="L740" i="12"/>
  <c r="L762" i="12"/>
  <c r="L784" i="12"/>
  <c r="L622" i="12"/>
  <c r="L664" i="12"/>
  <c r="L701" i="12"/>
  <c r="L730" i="12"/>
  <c r="L772" i="12"/>
  <c r="L706" i="12"/>
  <c r="L679" i="12"/>
  <c r="L642" i="12"/>
  <c r="L749" i="12"/>
  <c r="L627" i="12"/>
  <c r="L665" i="12"/>
  <c r="L703" i="12"/>
  <c r="L742" i="12"/>
  <c r="L773" i="12"/>
  <c r="L667" i="12"/>
  <c r="L707" i="12"/>
  <c r="L680" i="12"/>
  <c r="L634" i="12"/>
  <c r="L666" i="12"/>
  <c r="L705" i="12"/>
  <c r="L743" i="12"/>
  <c r="L775" i="12"/>
  <c r="L635" i="12"/>
  <c r="L747" i="12"/>
  <c r="L640" i="12"/>
  <c r="L748" i="12"/>
  <c r="L712" i="12"/>
  <c r="L643" i="12"/>
  <c r="L681" i="12"/>
  <c r="L723" i="12"/>
  <c r="L751" i="12"/>
  <c r="L617" i="12"/>
  <c r="L690" i="12"/>
  <c r="L618" i="12"/>
  <c r="L700" i="12"/>
  <c r="L620" i="12"/>
  <c r="L725" i="12"/>
  <c r="L657" i="12"/>
  <c r="L729" i="12"/>
  <c r="L658" i="12"/>
  <c r="L753" i="12"/>
  <c r="L659" i="12"/>
  <c r="L763" i="12"/>
  <c r="L682" i="12"/>
  <c r="L764" i="12"/>
  <c r="L683" i="12"/>
  <c r="L766" i="12"/>
  <c r="L616" i="12"/>
  <c r="L688" i="12"/>
  <c r="L771" i="12"/>
  <c r="L619" i="12"/>
  <c r="L724" i="12"/>
  <c r="L644" i="12"/>
  <c r="L727" i="12"/>
  <c r="L646" i="12"/>
  <c r="L728" i="12"/>
  <c r="F950" i="17"/>
  <c r="F928" i="17"/>
  <c r="F1029" i="17"/>
  <c r="F932" i="17"/>
  <c r="F1093" i="17"/>
  <c r="F949" i="17"/>
  <c r="F1034" i="17"/>
  <c r="F938" i="17"/>
  <c r="F987" i="17"/>
  <c r="F971" i="17"/>
  <c r="F942" i="17"/>
  <c r="F976" i="17"/>
  <c r="F1088" i="17"/>
  <c r="F990" i="17"/>
  <c r="F982" i="17"/>
  <c r="F1013" i="17"/>
  <c r="F1039" i="17"/>
  <c r="F1047" i="17"/>
  <c r="F1030" i="17"/>
  <c r="F1081" i="17"/>
  <c r="F937" i="17"/>
  <c r="F1026" i="17"/>
  <c r="F930" i="17"/>
  <c r="F979" i="17"/>
  <c r="F947" i="17"/>
  <c r="F929" i="17"/>
  <c r="F972" i="17"/>
  <c r="F1053" i="17"/>
  <c r="F977" i="17"/>
  <c r="F969" i="17"/>
  <c r="F1008" i="17"/>
  <c r="F1017" i="17"/>
  <c r="F1005" i="17"/>
  <c r="F1025" i="17"/>
  <c r="F1098" i="17"/>
  <c r="F1069" i="17"/>
  <c r="F1082" i="17"/>
  <c r="F986" i="17"/>
  <c r="F1035" i="17"/>
  <c r="F1019" i="17"/>
  <c r="F1095" i="17"/>
  <c r="F934" i="17"/>
  <c r="F943" i="17"/>
  <c r="F1024" i="17"/>
  <c r="F1068" i="17"/>
  <c r="F967" i="17"/>
  <c r="F1063" i="17"/>
  <c r="F1057" i="17"/>
  <c r="F1070" i="17"/>
  <c r="F978" i="17"/>
  <c r="F1027" i="17"/>
  <c r="F995" i="17"/>
  <c r="F1065" i="17"/>
  <c r="F921" i="17"/>
  <c r="F1077" i="17"/>
  <c r="F1020" i="17"/>
  <c r="F1022" i="17"/>
  <c r="F924" i="17"/>
  <c r="F1055" i="17"/>
  <c r="F1045" i="17"/>
  <c r="F1096" i="17"/>
  <c r="F970" i="17"/>
  <c r="F1011" i="17"/>
  <c r="F923" i="17"/>
  <c r="F1061" i="17"/>
  <c r="F1099" i="17"/>
  <c r="F1062" i="17"/>
  <c r="F1007" i="17"/>
  <c r="F958" i="17"/>
  <c r="F1089" i="17"/>
  <c r="F957" i="17"/>
  <c r="F1021" i="17"/>
  <c r="F1072" i="17"/>
  <c r="F954" i="17"/>
  <c r="F963" i="17"/>
  <c r="F1080" i="17"/>
  <c r="F1044" i="17"/>
  <c r="F998" i="17"/>
  <c r="F1032" i="17"/>
  <c r="F965" i="17"/>
  <c r="F1079" i="17"/>
  <c r="F991" i="17"/>
  <c r="F966" i="17"/>
  <c r="F1042" i="17"/>
  <c r="F1051" i="17"/>
  <c r="F1052" i="17"/>
  <c r="F951" i="17"/>
  <c r="F956" i="17"/>
  <c r="F1016" i="17"/>
  <c r="F1071" i="17"/>
  <c r="F1033" i="17"/>
  <c r="F1009" i="17"/>
  <c r="F1010" i="17"/>
  <c r="F955" i="17"/>
  <c r="F1001" i="17"/>
  <c r="F968" i="17"/>
  <c r="F1054" i="17"/>
  <c r="F1086" i="17"/>
  <c r="F975" i="17"/>
  <c r="F1018" i="17"/>
  <c r="F1003" i="17"/>
  <c r="F1014" i="17"/>
  <c r="F1040" i="17"/>
  <c r="F1074" i="17"/>
  <c r="F945" i="17"/>
  <c r="F996" i="17"/>
  <c r="F985" i="17"/>
  <c r="F994" i="17"/>
  <c r="F931" i="17"/>
  <c r="F980" i="17"/>
  <c r="F1092" i="17"/>
  <c r="F1037" i="17"/>
  <c r="F983" i="17"/>
  <c r="F1083" i="17"/>
  <c r="F1002" i="17"/>
  <c r="F1043" i="17"/>
  <c r="F926" i="17"/>
  <c r="F935" i="17"/>
  <c r="F992" i="17"/>
  <c r="F946" i="17"/>
  <c r="F1076" i="17"/>
  <c r="F1015" i="17"/>
  <c r="F1067" i="17"/>
  <c r="F1038" i="17"/>
  <c r="F922" i="17"/>
  <c r="F1056" i="17"/>
  <c r="F981" i="17"/>
  <c r="F1046" i="17"/>
  <c r="F988" i="17"/>
  <c r="F962" i="17"/>
  <c r="F1091" i="17"/>
  <c r="F1036" i="17"/>
  <c r="F927" i="17"/>
  <c r="F944" i="17"/>
  <c r="F1084" i="17"/>
  <c r="F1097" i="17"/>
  <c r="F993" i="17"/>
  <c r="F999" i="17"/>
  <c r="F1060" i="17"/>
  <c r="F1058" i="17"/>
  <c r="F1085" i="17"/>
  <c r="F989" i="17"/>
  <c r="F952" i="17"/>
  <c r="F974" i="17"/>
  <c r="F1090" i="17"/>
  <c r="F964" i="17"/>
  <c r="F940" i="17"/>
  <c r="F1059" i="17"/>
  <c r="F960" i="17"/>
  <c r="F939" i="17"/>
  <c r="F1041" i="17"/>
  <c r="F1073" i="17"/>
  <c r="F948" i="17"/>
  <c r="F1075" i="17"/>
  <c r="F973" i="17"/>
  <c r="F953" i="17"/>
  <c r="F961" i="17"/>
  <c r="F1031" i="17"/>
  <c r="F1004" i="17"/>
  <c r="F925" i="17"/>
  <c r="F1023" i="17"/>
  <c r="F933" i="17"/>
  <c r="F1094" i="17"/>
  <c r="F1006" i="17"/>
  <c r="F1064" i="17"/>
  <c r="F1050" i="17"/>
  <c r="F1087" i="17"/>
  <c r="F1078" i="17"/>
  <c r="F1049" i="17"/>
  <c r="F1000" i="17"/>
  <c r="F997" i="17"/>
  <c r="F941" i="17"/>
  <c r="F1066" i="17"/>
  <c r="F1028" i="17"/>
  <c r="F936" i="17"/>
  <c r="F984" i="17"/>
  <c r="F1048" i="17"/>
  <c r="F1012" i="17"/>
  <c r="F959" i="17"/>
  <c r="H790" i="12"/>
  <c r="H802" i="12"/>
  <c r="H814" i="12"/>
  <c r="H826" i="12"/>
  <c r="H838" i="12"/>
  <c r="H850" i="12"/>
  <c r="H862" i="12"/>
  <c r="H874" i="12"/>
  <c r="H886" i="12"/>
  <c r="H898" i="12"/>
  <c r="H910" i="12"/>
  <c r="H922" i="12"/>
  <c r="H934" i="12"/>
  <c r="H946" i="12"/>
  <c r="H958" i="12"/>
  <c r="H791" i="12"/>
  <c r="H803" i="12"/>
  <c r="H815" i="12"/>
  <c r="H827" i="12"/>
  <c r="H839" i="12"/>
  <c r="H851" i="12"/>
  <c r="H863" i="12"/>
  <c r="H875" i="12"/>
  <c r="H887" i="12"/>
  <c r="H899" i="12"/>
  <c r="H911" i="12"/>
  <c r="H923" i="12"/>
  <c r="H935" i="12"/>
  <c r="H947" i="12"/>
  <c r="H959" i="12"/>
  <c r="H792" i="12"/>
  <c r="H804" i="12"/>
  <c r="H816" i="12"/>
  <c r="H828" i="12"/>
  <c r="H840" i="12"/>
  <c r="H852" i="12"/>
  <c r="H864" i="12"/>
  <c r="H876" i="12"/>
  <c r="H888" i="12"/>
  <c r="H900" i="12"/>
  <c r="H912" i="12"/>
  <c r="H924" i="12"/>
  <c r="H936" i="12"/>
  <c r="H948" i="12"/>
  <c r="H960" i="12"/>
  <c r="H795" i="12"/>
  <c r="H810" i="12"/>
  <c r="H825" i="12"/>
  <c r="H843" i="12"/>
  <c r="H858" i="12"/>
  <c r="H873" i="12"/>
  <c r="H891" i="12"/>
  <c r="H906" i="12"/>
  <c r="H921" i="12"/>
  <c r="H939" i="12"/>
  <c r="H954" i="12"/>
  <c r="H799" i="12"/>
  <c r="H817" i="12"/>
  <c r="H832" i="12"/>
  <c r="H847" i="12"/>
  <c r="H865" i="12"/>
  <c r="H880" i="12"/>
  <c r="H895" i="12"/>
  <c r="H913" i="12"/>
  <c r="H928" i="12"/>
  <c r="H943" i="12"/>
  <c r="H961" i="12"/>
  <c r="H793" i="12"/>
  <c r="H808" i="12"/>
  <c r="H823" i="12"/>
  <c r="H841" i="12"/>
  <c r="H856" i="12"/>
  <c r="H871" i="12"/>
  <c r="H889" i="12"/>
  <c r="H904" i="12"/>
  <c r="H919" i="12"/>
  <c r="H937" i="12"/>
  <c r="H952" i="12"/>
  <c r="H967" i="12"/>
  <c r="H801" i="12"/>
  <c r="H822" i="12"/>
  <c r="H845" i="12"/>
  <c r="H867" i="12"/>
  <c r="H885" i="12"/>
  <c r="H908" i="12"/>
  <c r="H930" i="12"/>
  <c r="H951" i="12"/>
  <c r="H805" i="12"/>
  <c r="H824" i="12"/>
  <c r="H846" i="12"/>
  <c r="H868" i="12"/>
  <c r="H890" i="12"/>
  <c r="H909" i="12"/>
  <c r="H931" i="12"/>
  <c r="H953" i="12"/>
  <c r="H806" i="12"/>
  <c r="H829" i="12"/>
  <c r="H848" i="12"/>
  <c r="H869" i="12"/>
  <c r="H892" i="12"/>
  <c r="H914" i="12"/>
  <c r="H932" i="12"/>
  <c r="H955" i="12"/>
  <c r="H807" i="12"/>
  <c r="H830" i="12"/>
  <c r="H849" i="12"/>
  <c r="H870" i="12"/>
  <c r="H893" i="12"/>
  <c r="H915" i="12"/>
  <c r="H933" i="12"/>
  <c r="H956" i="12"/>
  <c r="H809" i="12"/>
  <c r="H831" i="12"/>
  <c r="H853" i="12"/>
  <c r="H872" i="12"/>
  <c r="H894" i="12"/>
  <c r="H916" i="12"/>
  <c r="H938" i="12"/>
  <c r="H957" i="12"/>
  <c r="H811" i="12"/>
  <c r="H842" i="12"/>
  <c r="H881" i="12"/>
  <c r="H918" i="12"/>
  <c r="H950" i="12"/>
  <c r="H884" i="12"/>
  <c r="H789" i="12"/>
  <c r="H896" i="12"/>
  <c r="H820" i="12"/>
  <c r="H929" i="12"/>
  <c r="H812" i="12"/>
  <c r="H844" i="12"/>
  <c r="H882" i="12"/>
  <c r="H920" i="12"/>
  <c r="H962" i="12"/>
  <c r="H855" i="12"/>
  <c r="H964" i="12"/>
  <c r="H819" i="12"/>
  <c r="H965" i="12"/>
  <c r="H859" i="12"/>
  <c r="H966" i="12"/>
  <c r="H813" i="12"/>
  <c r="H854" i="12"/>
  <c r="H883" i="12"/>
  <c r="H925" i="12"/>
  <c r="H963" i="12"/>
  <c r="H818" i="12"/>
  <c r="H926" i="12"/>
  <c r="H857" i="12"/>
  <c r="H927" i="12"/>
  <c r="H897" i="12"/>
  <c r="H821" i="12"/>
  <c r="H860" i="12"/>
  <c r="H901" i="12"/>
  <c r="H940" i="12"/>
  <c r="H800" i="12"/>
  <c r="H903" i="12"/>
  <c r="H833" i="12"/>
  <c r="H905" i="12"/>
  <c r="H835" i="12"/>
  <c r="H917" i="12"/>
  <c r="H861" i="12"/>
  <c r="H944" i="12"/>
  <c r="H866" i="12"/>
  <c r="H945" i="12"/>
  <c r="H794" i="12"/>
  <c r="H877" i="12"/>
  <c r="H949" i="12"/>
  <c r="H796" i="12"/>
  <c r="H878" i="12"/>
  <c r="H797" i="12"/>
  <c r="H879" i="12"/>
  <c r="H798" i="12"/>
  <c r="H902" i="12"/>
  <c r="H834" i="12"/>
  <c r="H907" i="12"/>
  <c r="H836" i="12"/>
  <c r="H941" i="12"/>
  <c r="H837" i="12"/>
  <c r="H942" i="12"/>
  <c r="L983" i="12"/>
  <c r="L995" i="12"/>
  <c r="L1007" i="12"/>
  <c r="L1019" i="12"/>
  <c r="L1031" i="12"/>
  <c r="L1043" i="12"/>
  <c r="L1055" i="12"/>
  <c r="L1067" i="12"/>
  <c r="L1079" i="12"/>
  <c r="L1091" i="12"/>
  <c r="L1103" i="12"/>
  <c r="L1115" i="12"/>
  <c r="L1127" i="12"/>
  <c r="L1139" i="12"/>
  <c r="L984" i="12"/>
  <c r="L996" i="12"/>
  <c r="L1008" i="12"/>
  <c r="L1020" i="12"/>
  <c r="L1032" i="12"/>
  <c r="L1044" i="12"/>
  <c r="L1056" i="12"/>
  <c r="L1068" i="12"/>
  <c r="L1080" i="12"/>
  <c r="L1092" i="12"/>
  <c r="L1104" i="12"/>
  <c r="L1116" i="12"/>
  <c r="L1128" i="12"/>
  <c r="L1140" i="12"/>
  <c r="L973" i="12"/>
  <c r="L985" i="12"/>
  <c r="L997" i="12"/>
  <c r="L1009" i="12"/>
  <c r="L1021" i="12"/>
  <c r="L1033" i="12"/>
  <c r="L1045" i="12"/>
  <c r="L1057" i="12"/>
  <c r="L1069" i="12"/>
  <c r="L1081" i="12"/>
  <c r="L1093" i="12"/>
  <c r="L1105" i="12"/>
  <c r="L1117" i="12"/>
  <c r="L1129" i="12"/>
  <c r="L1141" i="12"/>
  <c r="L982" i="12"/>
  <c r="L1000" i="12"/>
  <c r="L1015" i="12"/>
  <c r="L1030" i="12"/>
  <c r="L1048" i="12"/>
  <c r="L1063" i="12"/>
  <c r="L1078" i="12"/>
  <c r="L1096" i="12"/>
  <c r="L1111" i="12"/>
  <c r="L1126" i="12"/>
  <c r="L1144" i="12"/>
  <c r="L974" i="12"/>
  <c r="L989" i="12"/>
  <c r="L1004" i="12"/>
  <c r="L1022" i="12"/>
  <c r="L1037" i="12"/>
  <c r="L1052" i="12"/>
  <c r="L1070" i="12"/>
  <c r="L1085" i="12"/>
  <c r="L1100" i="12"/>
  <c r="L1118" i="12"/>
  <c r="L1133" i="12"/>
  <c r="L1148" i="12"/>
  <c r="L980" i="12"/>
  <c r="L998" i="12"/>
  <c r="L1013" i="12"/>
  <c r="L1028" i="12"/>
  <c r="L1046" i="12"/>
  <c r="L1061" i="12"/>
  <c r="L1076" i="12"/>
  <c r="L1094" i="12"/>
  <c r="L1109" i="12"/>
  <c r="L1124" i="12"/>
  <c r="L1142" i="12"/>
  <c r="L979" i="12"/>
  <c r="L1002" i="12"/>
  <c r="L1024" i="12"/>
  <c r="L1042" i="12"/>
  <c r="L1065" i="12"/>
  <c r="L1087" i="12"/>
  <c r="L1108" i="12"/>
  <c r="L1131" i="12"/>
  <c r="L1150" i="12"/>
  <c r="L981" i="12"/>
  <c r="L1003" i="12"/>
  <c r="L1025" i="12"/>
  <c r="L1047" i="12"/>
  <c r="L1066" i="12"/>
  <c r="L1088" i="12"/>
  <c r="L1110" i="12"/>
  <c r="L1132" i="12"/>
  <c r="L986" i="12"/>
  <c r="L1005" i="12"/>
  <c r="L1026" i="12"/>
  <c r="L1049" i="12"/>
  <c r="L1071" i="12"/>
  <c r="L1089" i="12"/>
  <c r="L1112" i="12"/>
  <c r="L1134" i="12"/>
  <c r="L987" i="12"/>
  <c r="L1006" i="12"/>
  <c r="L1027" i="12"/>
  <c r="L1050" i="12"/>
  <c r="L1072" i="12"/>
  <c r="L1090" i="12"/>
  <c r="L1113" i="12"/>
  <c r="L1135" i="12"/>
  <c r="L972" i="12"/>
  <c r="L988" i="12"/>
  <c r="L1010" i="12"/>
  <c r="L1029" i="12"/>
  <c r="L1051" i="12"/>
  <c r="L1073" i="12"/>
  <c r="L1095" i="12"/>
  <c r="L1114" i="12"/>
  <c r="L1136" i="12"/>
  <c r="L992" i="12"/>
  <c r="L1034" i="12"/>
  <c r="L1062" i="12"/>
  <c r="L1101" i="12"/>
  <c r="L1138" i="12"/>
  <c r="L1038" i="12"/>
  <c r="L1146" i="12"/>
  <c r="L1001" i="12"/>
  <c r="L1119" i="12"/>
  <c r="L1082" i="12"/>
  <c r="L1041" i="12"/>
  <c r="L993" i="12"/>
  <c r="L1035" i="12"/>
  <c r="L1064" i="12"/>
  <c r="L1102" i="12"/>
  <c r="L1143" i="12"/>
  <c r="L1075" i="12"/>
  <c r="L1077" i="12"/>
  <c r="L1040" i="12"/>
  <c r="L1120" i="12"/>
  <c r="L1121" i="12"/>
  <c r="L994" i="12"/>
  <c r="L1036" i="12"/>
  <c r="L1074" i="12"/>
  <c r="L1106" i="12"/>
  <c r="L1145" i="12"/>
  <c r="L999" i="12"/>
  <c r="L1107" i="12"/>
  <c r="L1039" i="12"/>
  <c r="L1147" i="12"/>
  <c r="L1011" i="12"/>
  <c r="L1149" i="12"/>
  <c r="L975" i="12"/>
  <c r="L1012" i="12"/>
  <c r="L1083" i="12"/>
  <c r="L976" i="12"/>
  <c r="L1014" i="12"/>
  <c r="L1053" i="12"/>
  <c r="L1084" i="12"/>
  <c r="L1122" i="12"/>
  <c r="L977" i="12"/>
  <c r="L1086" i="12"/>
  <c r="L978" i="12"/>
  <c r="L1097" i="12"/>
  <c r="L991" i="12"/>
  <c r="L1099" i="12"/>
  <c r="L1018" i="12"/>
  <c r="L1130" i="12"/>
  <c r="L1023" i="12"/>
  <c r="L1137" i="12"/>
  <c r="L1054" i="12"/>
  <c r="L1058" i="12"/>
  <c r="L1059" i="12"/>
  <c r="L1060" i="12"/>
  <c r="L990" i="12"/>
  <c r="L1098" i="12"/>
  <c r="L1016" i="12"/>
  <c r="L1123" i="12"/>
  <c r="L1017" i="12"/>
  <c r="L1125" i="12"/>
  <c r="D1705" i="12"/>
  <c r="D1717" i="12"/>
  <c r="D1729" i="12"/>
  <c r="D1741" i="12"/>
  <c r="D1753" i="12"/>
  <c r="D1765" i="12"/>
  <c r="D1777" i="12"/>
  <c r="D1789" i="12"/>
  <c r="D1801" i="12"/>
  <c r="D1813" i="12"/>
  <c r="D1825" i="12"/>
  <c r="D1837" i="12"/>
  <c r="D1849" i="12"/>
  <c r="D1861" i="12"/>
  <c r="D1873" i="12"/>
  <c r="D1706" i="12"/>
  <c r="D1718" i="12"/>
  <c r="D1730" i="12"/>
  <c r="D1742" i="12"/>
  <c r="D1754" i="12"/>
  <c r="D1766" i="12"/>
  <c r="D1778" i="12"/>
  <c r="D1790" i="12"/>
  <c r="D1802" i="12"/>
  <c r="D1814" i="12"/>
  <c r="D1826" i="12"/>
  <c r="D1838" i="12"/>
  <c r="D1850" i="12"/>
  <c r="D1862" i="12"/>
  <c r="D1874" i="12"/>
  <c r="D1707" i="12"/>
  <c r="D1719" i="12"/>
  <c r="D1731" i="12"/>
  <c r="D1743" i="12"/>
  <c r="D1755" i="12"/>
  <c r="D1767" i="12"/>
  <c r="D1779" i="12"/>
  <c r="D1791" i="12"/>
  <c r="D1803" i="12"/>
  <c r="D1815" i="12"/>
  <c r="D1827" i="12"/>
  <c r="D1839" i="12"/>
  <c r="D1851" i="12"/>
  <c r="D1863" i="12"/>
  <c r="D1875" i="12"/>
  <c r="D1713" i="12"/>
  <c r="D1728" i="12"/>
  <c r="D1746" i="12"/>
  <c r="D1761" i="12"/>
  <c r="D1776" i="12"/>
  <c r="D1794" i="12"/>
  <c r="D1809" i="12"/>
  <c r="D1824" i="12"/>
  <c r="D1842" i="12"/>
  <c r="D1857" i="12"/>
  <c r="D1872" i="12"/>
  <c r="D1720" i="12"/>
  <c r="D1735" i="12"/>
  <c r="D1750" i="12"/>
  <c r="D1768" i="12"/>
  <c r="D1783" i="12"/>
  <c r="D1798" i="12"/>
  <c r="D1816" i="12"/>
  <c r="D1831" i="12"/>
  <c r="D1846" i="12"/>
  <c r="D1864" i="12"/>
  <c r="D1879" i="12"/>
  <c r="D1711" i="12"/>
  <c r="D1726" i="12"/>
  <c r="D1744" i="12"/>
  <c r="D1759" i="12"/>
  <c r="D1774" i="12"/>
  <c r="D1792" i="12"/>
  <c r="D1807" i="12"/>
  <c r="D1822" i="12"/>
  <c r="D1840" i="12"/>
  <c r="D1855" i="12"/>
  <c r="D1870" i="12"/>
  <c r="D1704" i="12"/>
  <c r="D1722" i="12"/>
  <c r="D1740" i="12"/>
  <c r="D1763" i="12"/>
  <c r="D1785" i="12"/>
  <c r="D1806" i="12"/>
  <c r="D1829" i="12"/>
  <c r="D1848" i="12"/>
  <c r="D1869" i="12"/>
  <c r="D1723" i="12"/>
  <c r="D1745" i="12"/>
  <c r="D1764" i="12"/>
  <c r="D1786" i="12"/>
  <c r="D1808" i="12"/>
  <c r="D1830" i="12"/>
  <c r="D1852" i="12"/>
  <c r="D1871" i="12"/>
  <c r="D1724" i="12"/>
  <c r="D1747" i="12"/>
  <c r="D1769" i="12"/>
  <c r="D1787" i="12"/>
  <c r="D1810" i="12"/>
  <c r="D1832" i="12"/>
  <c r="D1853" i="12"/>
  <c r="D1876" i="12"/>
  <c r="D1725" i="12"/>
  <c r="D1748" i="12"/>
  <c r="D1770" i="12"/>
  <c r="D1788" i="12"/>
  <c r="D1811" i="12"/>
  <c r="D1833" i="12"/>
  <c r="D1854" i="12"/>
  <c r="D1877" i="12"/>
  <c r="D1708" i="12"/>
  <c r="D1727" i="12"/>
  <c r="D1749" i="12"/>
  <c r="D1771" i="12"/>
  <c r="D1793" i="12"/>
  <c r="D1812" i="12"/>
  <c r="D1834" i="12"/>
  <c r="D1856" i="12"/>
  <c r="D1878" i="12"/>
  <c r="D1709" i="12"/>
  <c r="D1732" i="12"/>
  <c r="D1751" i="12"/>
  <c r="D1772" i="12"/>
  <c r="D1795" i="12"/>
  <c r="D1817" i="12"/>
  <c r="D1835" i="12"/>
  <c r="D1858" i="12"/>
  <c r="D1880" i="12"/>
  <c r="D1715" i="12"/>
  <c r="D1758" i="12"/>
  <c r="D1800" i="12"/>
  <c r="D1844" i="12"/>
  <c r="D1818" i="12"/>
  <c r="D1734" i="12"/>
  <c r="D1819" i="12"/>
  <c r="D1860" i="12"/>
  <c r="D1820" i="12"/>
  <c r="D1716" i="12"/>
  <c r="D1760" i="12"/>
  <c r="D1804" i="12"/>
  <c r="D1845" i="12"/>
  <c r="N1702" i="12"/>
  <c r="D1733" i="12"/>
  <c r="D1859" i="12"/>
  <c r="D1775" i="12"/>
  <c r="D1780" i="12"/>
  <c r="D1721" i="12"/>
  <c r="D1762" i="12"/>
  <c r="D1805" i="12"/>
  <c r="D1847" i="12"/>
  <c r="D1773" i="12"/>
  <c r="D1736" i="12"/>
  <c r="D1865" i="12"/>
  <c r="D1737" i="12"/>
  <c r="D1781" i="12"/>
  <c r="D1821" i="12"/>
  <c r="D1866" i="12"/>
  <c r="D1738" i="12"/>
  <c r="D1782" i="12"/>
  <c r="D1823" i="12"/>
  <c r="D1867" i="12"/>
  <c r="D1784" i="12"/>
  <c r="D1796" i="12"/>
  <c r="D1799" i="12"/>
  <c r="D1712" i="12"/>
  <c r="D1841" i="12"/>
  <c r="D1714" i="12"/>
  <c r="D1843" i="12"/>
  <c r="D1739" i="12"/>
  <c r="D1868" i="12"/>
  <c r="D1752" i="12"/>
  <c r="D1881" i="12"/>
  <c r="D1756" i="12"/>
  <c r="D1882" i="12"/>
  <c r="D1757" i="12"/>
  <c r="D1797" i="12"/>
  <c r="D1828" i="12"/>
  <c r="D1710" i="12"/>
  <c r="D1836" i="12"/>
  <c r="D900" i="17"/>
  <c r="D901" i="17"/>
  <c r="D769" i="17"/>
  <c r="D913" i="17"/>
  <c r="D781" i="17"/>
  <c r="D859" i="17"/>
  <c r="D829" i="17"/>
  <c r="D785" i="17"/>
  <c r="D835" i="17"/>
  <c r="D833" i="17"/>
  <c r="D745" i="17"/>
  <c r="D738" i="17"/>
  <c r="D766" i="17"/>
  <c r="D793" i="17"/>
  <c r="D761" i="17"/>
  <c r="D740" i="17"/>
  <c r="D840" i="17"/>
  <c r="D848" i="17"/>
  <c r="D891" i="17"/>
  <c r="D802" i="17"/>
  <c r="D746" i="17"/>
  <c r="D853" i="17"/>
  <c r="D814" i="17"/>
  <c r="D819" i="17"/>
  <c r="D851" i="17"/>
  <c r="D768" i="17"/>
  <c r="D815" i="17"/>
  <c r="D790" i="17"/>
  <c r="D911" i="17"/>
  <c r="D774" i="17"/>
  <c r="D887" i="17"/>
  <c r="D755" i="17"/>
  <c r="D821" i="17"/>
  <c r="D858" i="17"/>
  <c r="D780" i="17"/>
  <c r="D775" i="17"/>
  <c r="D754" i="17"/>
  <c r="D849" i="17"/>
  <c r="D822" i="17"/>
  <c r="D875" i="17"/>
  <c r="D889" i="17"/>
  <c r="D862" i="17"/>
  <c r="D742" i="17"/>
  <c r="D804" i="17"/>
  <c r="D809" i="17"/>
  <c r="D753" i="17"/>
  <c r="D828" i="17"/>
  <c r="D881" i="17"/>
  <c r="D784" i="17"/>
  <c r="D870" i="17"/>
  <c r="D777" i="17"/>
  <c r="D865" i="17"/>
  <c r="D752" i="17"/>
  <c r="D905" i="17"/>
  <c r="D876" i="17"/>
  <c r="D751" i="17"/>
  <c r="D797" i="17"/>
  <c r="D741" i="17"/>
  <c r="D811" i="17"/>
  <c r="D912" i="17"/>
  <c r="D762" i="17"/>
  <c r="D885" i="17"/>
  <c r="D839" i="17"/>
  <c r="D899" i="17"/>
  <c r="D800" i="17"/>
  <c r="D872" i="17"/>
  <c r="D826" i="17"/>
  <c r="D763" i="17"/>
  <c r="D847" i="17"/>
  <c r="D757" i="17"/>
  <c r="D744" i="17"/>
  <c r="D890" i="17"/>
  <c r="D898" i="17"/>
  <c r="D909" i="17"/>
  <c r="D877" i="17"/>
  <c r="D799" i="17"/>
  <c r="D808" i="17"/>
  <c r="D770" i="17"/>
  <c r="D861" i="17"/>
  <c r="D869" i="17"/>
  <c r="D897" i="17"/>
  <c r="D764" i="17"/>
  <c r="D791" i="17"/>
  <c r="D778" i="17"/>
  <c r="D749" i="17"/>
  <c r="D779" i="17"/>
  <c r="D904" i="17"/>
  <c r="D798" i="17"/>
  <c r="D842" i="17"/>
  <c r="D895" i="17"/>
  <c r="D747" i="17"/>
  <c r="D845" i="17"/>
  <c r="D857" i="17"/>
  <c r="D818" i="17"/>
  <c r="D882" i="17"/>
  <c r="D813" i="17"/>
  <c r="D823" i="17"/>
  <c r="D846" i="17"/>
  <c r="D760" i="17"/>
  <c r="D908" i="17"/>
  <c r="D765" i="17"/>
  <c r="D836" i="17"/>
  <c r="D852" i="17"/>
  <c r="D856" i="17"/>
  <c r="D788" i="17"/>
  <c r="D773" i="17"/>
  <c r="D910" i="17"/>
  <c r="D907" i="17"/>
  <c r="D803" i="17"/>
  <c r="D795" i="17"/>
  <c r="D834" i="17"/>
  <c r="D786" i="17"/>
  <c r="D886" i="17"/>
  <c r="D801" i="17"/>
  <c r="D827" i="17"/>
  <c r="D794" i="17"/>
  <c r="D864" i="17"/>
  <c r="D893" i="17"/>
  <c r="D837" i="17"/>
  <c r="D873" i="17"/>
  <c r="D817" i="17"/>
  <c r="D756" i="17"/>
  <c r="D841" i="17"/>
  <c r="D883" i="17"/>
  <c r="D805" i="17"/>
  <c r="D832" i="17"/>
  <c r="D843" i="17"/>
  <c r="D776" i="17"/>
  <c r="D812" i="17"/>
  <c r="D743" i="17"/>
  <c r="D906" i="17"/>
  <c r="D789" i="17"/>
  <c r="D863" i="17"/>
  <c r="D894" i="17"/>
  <c r="D830" i="17"/>
  <c r="D771" i="17"/>
  <c r="D816" i="17"/>
  <c r="D896" i="17"/>
  <c r="D810" i="17"/>
  <c r="D871" i="17"/>
  <c r="D867" i="17"/>
  <c r="D838" i="17"/>
  <c r="D772" i="17"/>
  <c r="D868" i="17"/>
  <c r="D759" i="17"/>
  <c r="D758" i="17"/>
  <c r="D825" i="17"/>
  <c r="D783" i="17"/>
  <c r="D782" i="17"/>
  <c r="D831" i="17"/>
  <c r="D854" i="17"/>
  <c r="D860" i="17"/>
  <c r="D878" i="17"/>
  <c r="D892" i="17"/>
  <c r="D902" i="17"/>
  <c r="D748" i="17"/>
  <c r="N736" i="17"/>
  <c r="D884" i="17"/>
  <c r="D916" i="17"/>
  <c r="D792" i="17"/>
  <c r="D874" i="17"/>
  <c r="D767" i="17"/>
  <c r="D866" i="17"/>
  <c r="D880" i="17"/>
  <c r="D739" i="17"/>
  <c r="D903" i="17"/>
  <c r="D844" i="17"/>
  <c r="D914" i="17"/>
  <c r="D888" i="17"/>
  <c r="D850" i="17"/>
  <c r="D750" i="17"/>
  <c r="D915" i="17"/>
  <c r="D796" i="17"/>
  <c r="D807" i="17"/>
  <c r="D855" i="17"/>
  <c r="D879" i="17"/>
  <c r="D806" i="17"/>
  <c r="D787" i="17"/>
  <c r="D824" i="17"/>
  <c r="D820" i="17"/>
  <c r="D1891" i="12"/>
  <c r="D1903" i="12"/>
  <c r="D1915" i="12"/>
  <c r="D1927" i="12"/>
  <c r="D1939" i="12"/>
  <c r="D1951" i="12"/>
  <c r="D1963" i="12"/>
  <c r="D1975" i="12"/>
  <c r="D1987" i="12"/>
  <c r="D1999" i="12"/>
  <c r="D2011" i="12"/>
  <c r="D2023" i="12"/>
  <c r="D2035" i="12"/>
  <c r="D2047" i="12"/>
  <c r="D2059" i="12"/>
  <c r="D1892" i="12"/>
  <c r="D1904" i="12"/>
  <c r="D1916" i="12"/>
  <c r="D1928" i="12"/>
  <c r="D1940" i="12"/>
  <c r="D1952" i="12"/>
  <c r="D1964" i="12"/>
  <c r="D1976" i="12"/>
  <c r="D1988" i="12"/>
  <c r="D2000" i="12"/>
  <c r="D2012" i="12"/>
  <c r="D2024" i="12"/>
  <c r="D2036" i="12"/>
  <c r="D2048" i="12"/>
  <c r="D2060" i="12"/>
  <c r="D1893" i="12"/>
  <c r="D1905" i="12"/>
  <c r="D1917" i="12"/>
  <c r="D1929" i="12"/>
  <c r="D1941" i="12"/>
  <c r="D1953" i="12"/>
  <c r="D1965" i="12"/>
  <c r="D1977" i="12"/>
  <c r="D1989" i="12"/>
  <c r="D2001" i="12"/>
  <c r="D2013" i="12"/>
  <c r="D2025" i="12"/>
  <c r="D2037" i="12"/>
  <c r="D2049" i="12"/>
  <c r="D2061" i="12"/>
  <c r="N1885" i="12"/>
  <c r="D1902" i="12"/>
  <c r="D1920" i="12"/>
  <c r="D1935" i="12"/>
  <c r="D1950" i="12"/>
  <c r="D1968" i="12"/>
  <c r="D1983" i="12"/>
  <c r="D1998" i="12"/>
  <c r="D2016" i="12"/>
  <c r="D2031" i="12"/>
  <c r="D2046" i="12"/>
  <c r="D2064" i="12"/>
  <c r="D1894" i="12"/>
  <c r="D1909" i="12"/>
  <c r="D1924" i="12"/>
  <c r="D1942" i="12"/>
  <c r="D1957" i="12"/>
  <c r="D1972" i="12"/>
  <c r="D1990" i="12"/>
  <c r="D2005" i="12"/>
  <c r="D2020" i="12"/>
  <c r="D2038" i="12"/>
  <c r="D2053" i="12"/>
  <c r="D1895" i="12"/>
  <c r="D1910" i="12"/>
  <c r="D1925" i="12"/>
  <c r="D1943" i="12"/>
  <c r="D1958" i="12"/>
  <c r="D1973" i="12"/>
  <c r="D1991" i="12"/>
  <c r="D2006" i="12"/>
  <c r="D2021" i="12"/>
  <c r="D2039" i="12"/>
  <c r="D2054" i="12"/>
  <c r="D1900" i="12"/>
  <c r="D1918" i="12"/>
  <c r="D1933" i="12"/>
  <c r="D1948" i="12"/>
  <c r="D1966" i="12"/>
  <c r="D1981" i="12"/>
  <c r="D1996" i="12"/>
  <c r="D2014" i="12"/>
  <c r="D2029" i="12"/>
  <c r="D2044" i="12"/>
  <c r="D2062" i="12"/>
  <c r="D1901" i="12"/>
  <c r="D1919" i="12"/>
  <c r="D1934" i="12"/>
  <c r="D1949" i="12"/>
  <c r="D1967" i="12"/>
  <c r="D1982" i="12"/>
  <c r="D1997" i="12"/>
  <c r="D2015" i="12"/>
  <c r="D2030" i="12"/>
  <c r="D2045" i="12"/>
  <c r="D2063" i="12"/>
  <c r="D1899" i="12"/>
  <c r="D1930" i="12"/>
  <c r="D1956" i="12"/>
  <c r="D1984" i="12"/>
  <c r="D2009" i="12"/>
  <c r="D2040" i="12"/>
  <c r="D1887" i="12"/>
  <c r="D1906" i="12"/>
  <c r="D1931" i="12"/>
  <c r="D1959" i="12"/>
  <c r="D1985" i="12"/>
  <c r="D2010" i="12"/>
  <c r="D2041" i="12"/>
  <c r="D1907" i="12"/>
  <c r="D1932" i="12"/>
  <c r="D1960" i="12"/>
  <c r="D1986" i="12"/>
  <c r="D2017" i="12"/>
  <c r="D2042" i="12"/>
  <c r="D1908" i="12"/>
  <c r="D1936" i="12"/>
  <c r="D1961" i="12"/>
  <c r="D1992" i="12"/>
  <c r="D2018" i="12"/>
  <c r="D2043" i="12"/>
  <c r="D1911" i="12"/>
  <c r="D1937" i="12"/>
  <c r="D1962" i="12"/>
  <c r="D1993" i="12"/>
  <c r="D2019" i="12"/>
  <c r="D2050" i="12"/>
  <c r="D1912" i="12"/>
  <c r="D1938" i="12"/>
  <c r="D1969" i="12"/>
  <c r="D1994" i="12"/>
  <c r="D2022" i="12"/>
  <c r="D2051" i="12"/>
  <c r="D1898" i="12"/>
  <c r="D1955" i="12"/>
  <c r="D2008" i="12"/>
  <c r="D2065" i="12"/>
  <c r="D1921" i="12"/>
  <c r="D1922" i="12"/>
  <c r="D2032" i="12"/>
  <c r="D2033" i="12"/>
  <c r="D1913" i="12"/>
  <c r="D1970" i="12"/>
  <c r="D2026" i="12"/>
  <c r="D1974" i="12"/>
  <c r="D1978" i="12"/>
  <c r="D1979" i="12"/>
  <c r="D1914" i="12"/>
  <c r="D1971" i="12"/>
  <c r="D2027" i="12"/>
  <c r="D2028" i="12"/>
  <c r="D1923" i="12"/>
  <c r="D1926" i="12"/>
  <c r="D1980" i="12"/>
  <c r="D2034" i="12"/>
  <c r="D1888" i="12"/>
  <c r="D1944" i="12"/>
  <c r="D1995" i="12"/>
  <c r="D2052" i="12"/>
  <c r="D1889" i="12"/>
  <c r="D2055" i="12"/>
  <c r="D1890" i="12"/>
  <c r="D2056" i="12"/>
  <c r="D1897" i="12"/>
  <c r="D2058" i="12"/>
  <c r="D1947" i="12"/>
  <c r="D1954" i="12"/>
  <c r="D2002" i="12"/>
  <c r="D2003" i="12"/>
  <c r="D2004" i="12"/>
  <c r="D2007" i="12"/>
  <c r="D1896" i="12"/>
  <c r="D2057" i="12"/>
  <c r="D1945" i="12"/>
  <c r="D1946" i="12"/>
  <c r="J800" i="12"/>
  <c r="J812" i="12"/>
  <c r="J824" i="12"/>
  <c r="J836" i="12"/>
  <c r="J848" i="12"/>
  <c r="J860" i="12"/>
  <c r="J872" i="12"/>
  <c r="J884" i="12"/>
  <c r="J896" i="12"/>
  <c r="J908" i="12"/>
  <c r="J920" i="12"/>
  <c r="J932" i="12"/>
  <c r="J944" i="12"/>
  <c r="J956" i="12"/>
  <c r="J801" i="12"/>
  <c r="J813" i="12"/>
  <c r="J825" i="12"/>
  <c r="J837" i="12"/>
  <c r="J849" i="12"/>
  <c r="J861" i="12"/>
  <c r="J873" i="12"/>
  <c r="J885" i="12"/>
  <c r="J897" i="12"/>
  <c r="J909" i="12"/>
  <c r="J921" i="12"/>
  <c r="J933" i="12"/>
  <c r="J945" i="12"/>
  <c r="J957" i="12"/>
  <c r="J790" i="12"/>
  <c r="J802" i="12"/>
  <c r="J814" i="12"/>
  <c r="J826" i="12"/>
  <c r="J838" i="12"/>
  <c r="J850" i="12"/>
  <c r="J862" i="12"/>
  <c r="J874" i="12"/>
  <c r="J886" i="12"/>
  <c r="J898" i="12"/>
  <c r="J910" i="12"/>
  <c r="J922" i="12"/>
  <c r="J934" i="12"/>
  <c r="J946" i="12"/>
  <c r="J958" i="12"/>
  <c r="J796" i="12"/>
  <c r="J811" i="12"/>
  <c r="J829" i="12"/>
  <c r="J844" i="12"/>
  <c r="J859" i="12"/>
  <c r="J877" i="12"/>
  <c r="J892" i="12"/>
  <c r="J907" i="12"/>
  <c r="J925" i="12"/>
  <c r="J940" i="12"/>
  <c r="J955" i="12"/>
  <c r="J803" i="12"/>
  <c r="J818" i="12"/>
  <c r="J833" i="12"/>
  <c r="J851" i="12"/>
  <c r="J866" i="12"/>
  <c r="J881" i="12"/>
  <c r="J899" i="12"/>
  <c r="J914" i="12"/>
  <c r="J929" i="12"/>
  <c r="J947" i="12"/>
  <c r="J962" i="12"/>
  <c r="J789" i="12"/>
  <c r="J794" i="12"/>
  <c r="J809" i="12"/>
  <c r="J827" i="12"/>
  <c r="J842" i="12"/>
  <c r="J857" i="12"/>
  <c r="J875" i="12"/>
  <c r="J890" i="12"/>
  <c r="J905" i="12"/>
  <c r="J923" i="12"/>
  <c r="J938" i="12"/>
  <c r="J953" i="12"/>
  <c r="J808" i="12"/>
  <c r="J831" i="12"/>
  <c r="J853" i="12"/>
  <c r="J871" i="12"/>
  <c r="J894" i="12"/>
  <c r="J916" i="12"/>
  <c r="J937" i="12"/>
  <c r="J960" i="12"/>
  <c r="J791" i="12"/>
  <c r="J810" i="12"/>
  <c r="J832" i="12"/>
  <c r="J854" i="12"/>
  <c r="J876" i="12"/>
  <c r="J895" i="12"/>
  <c r="J917" i="12"/>
  <c r="J939" i="12"/>
  <c r="J961" i="12"/>
  <c r="J792" i="12"/>
  <c r="J815" i="12"/>
  <c r="J834" i="12"/>
  <c r="J855" i="12"/>
  <c r="J878" i="12"/>
  <c r="J900" i="12"/>
  <c r="J918" i="12"/>
  <c r="J941" i="12"/>
  <c r="J963" i="12"/>
  <c r="J793" i="12"/>
  <c r="J816" i="12"/>
  <c r="J835" i="12"/>
  <c r="J856" i="12"/>
  <c r="J879" i="12"/>
  <c r="J901" i="12"/>
  <c r="J919" i="12"/>
  <c r="J942" i="12"/>
  <c r="J964" i="12"/>
  <c r="J795" i="12"/>
  <c r="J817" i="12"/>
  <c r="J839" i="12"/>
  <c r="J858" i="12"/>
  <c r="J880" i="12"/>
  <c r="J902" i="12"/>
  <c r="J924" i="12"/>
  <c r="J943" i="12"/>
  <c r="J965" i="12"/>
  <c r="J804" i="12"/>
  <c r="J841" i="12"/>
  <c r="J870" i="12"/>
  <c r="J912" i="12"/>
  <c r="J950" i="12"/>
  <c r="J846" i="12"/>
  <c r="J954" i="12"/>
  <c r="J819" i="12"/>
  <c r="J927" i="12"/>
  <c r="J889" i="12"/>
  <c r="J805" i="12"/>
  <c r="J843" i="12"/>
  <c r="J882" i="12"/>
  <c r="J913" i="12"/>
  <c r="J951" i="12"/>
  <c r="J926" i="12"/>
  <c r="J888" i="12"/>
  <c r="J852" i="12"/>
  <c r="J928" i="12"/>
  <c r="J806" i="12"/>
  <c r="J845" i="12"/>
  <c r="J883" i="12"/>
  <c r="J915" i="12"/>
  <c r="J952" i="12"/>
  <c r="J807" i="12"/>
  <c r="J887" i="12"/>
  <c r="J847" i="12"/>
  <c r="J959" i="12"/>
  <c r="J820" i="12"/>
  <c r="J966" i="12"/>
  <c r="J821" i="12"/>
  <c r="J863" i="12"/>
  <c r="J891" i="12"/>
  <c r="J930" i="12"/>
  <c r="J967" i="12"/>
  <c r="J822" i="12"/>
  <c r="J904" i="12"/>
  <c r="J823" i="12"/>
  <c r="J906" i="12"/>
  <c r="J830" i="12"/>
  <c r="J931" i="12"/>
  <c r="J865" i="12"/>
  <c r="J948" i="12"/>
  <c r="J867" i="12"/>
  <c r="J949" i="12"/>
  <c r="J868" i="12"/>
  <c r="J797" i="12"/>
  <c r="J869" i="12"/>
  <c r="J798" i="12"/>
  <c r="J893" i="12"/>
  <c r="J799" i="12"/>
  <c r="J903" i="12"/>
  <c r="J828" i="12"/>
  <c r="J911" i="12"/>
  <c r="J840" i="12"/>
  <c r="J935" i="12"/>
  <c r="J864" i="12"/>
  <c r="J936" i="12"/>
  <c r="L287" i="17"/>
  <c r="L338" i="17"/>
  <c r="L349" i="17"/>
  <c r="L351" i="17"/>
  <c r="L295" i="17"/>
  <c r="L268" i="17"/>
  <c r="L280" i="17"/>
  <c r="L334" i="17"/>
  <c r="L323" i="17"/>
  <c r="L363" i="17"/>
  <c r="L356" i="17"/>
  <c r="L298" i="17"/>
  <c r="L313" i="17"/>
  <c r="L341" i="17"/>
  <c r="L332" i="17"/>
  <c r="L267" i="17"/>
  <c r="L244" i="17"/>
  <c r="L322" i="17"/>
  <c r="L215" i="17"/>
  <c r="L305" i="17"/>
  <c r="L320" i="17"/>
  <c r="L315" i="17"/>
  <c r="L278" i="17"/>
  <c r="L330" i="17"/>
  <c r="L314" i="17"/>
  <c r="L276" i="17"/>
  <c r="L294" i="17"/>
  <c r="L366" i="17"/>
  <c r="L230" i="17"/>
  <c r="L355" i="17"/>
  <c r="L207" i="17"/>
  <c r="L251" i="17"/>
  <c r="L352" i="17"/>
  <c r="L194" i="17"/>
  <c r="L333" i="17"/>
  <c r="L221" i="17"/>
  <c r="L346" i="17"/>
  <c r="L218" i="17"/>
  <c r="L254" i="17"/>
  <c r="L339" i="17"/>
  <c r="L239" i="17"/>
  <c r="L310" i="17"/>
  <c r="L319" i="17"/>
  <c r="L354" i="17"/>
  <c r="L196" i="17"/>
  <c r="L206" i="17"/>
  <c r="L242" i="17"/>
  <c r="L290" i="17"/>
  <c r="L312" i="17"/>
  <c r="L203" i="17"/>
  <c r="L321" i="17"/>
  <c r="L191" i="17"/>
  <c r="L360" i="17"/>
  <c r="L297" i="17"/>
  <c r="L350" i="17"/>
  <c r="L271" i="17"/>
  <c r="L327" i="17"/>
  <c r="L288" i="17"/>
  <c r="L345" i="17"/>
  <c r="L232" i="17"/>
  <c r="L284" i="17"/>
  <c r="L343" i="17"/>
  <c r="L367" i="17"/>
  <c r="L262" i="17"/>
  <c r="L279" i="17"/>
  <c r="L316" i="17"/>
  <c r="L250" i="17"/>
  <c r="L364" i="17"/>
  <c r="L303" i="17"/>
  <c r="L318" i="17"/>
  <c r="L226" i="17"/>
  <c r="L344" i="17"/>
  <c r="L265" i="17"/>
  <c r="L266" i="17"/>
  <c r="L304" i="17"/>
  <c r="L227" i="17"/>
  <c r="L308" i="17"/>
  <c r="L238" i="17"/>
  <c r="L263" i="17"/>
  <c r="L208" i="17"/>
  <c r="L274" i="17"/>
  <c r="L282" i="17"/>
  <c r="L219" i="17"/>
  <c r="L317" i="17"/>
  <c r="L291" i="17"/>
  <c r="L283" i="17"/>
  <c r="L272" i="17"/>
  <c r="L324" i="17"/>
  <c r="L195" i="17"/>
  <c r="L193" i="17"/>
  <c r="L270" i="17"/>
  <c r="L192" i="17"/>
  <c r="L264" i="17"/>
  <c r="L202" i="17"/>
  <c r="L293" i="17"/>
  <c r="L197" i="17"/>
  <c r="L306" i="17"/>
  <c r="L336" i="17"/>
  <c r="L328" i="17"/>
  <c r="L255" i="17"/>
  <c r="L331" i="17"/>
  <c r="L209" i="17"/>
  <c r="L340" i="17"/>
  <c r="L359" i="17"/>
  <c r="L247" i="17"/>
  <c r="L198" i="17"/>
  <c r="L213" i="17"/>
  <c r="L224" i="17"/>
  <c r="L335" i="17"/>
  <c r="L204" i="17"/>
  <c r="L300" i="17"/>
  <c r="L285" i="17"/>
  <c r="L225" i="17"/>
  <c r="L236" i="17"/>
  <c r="L233" i="17"/>
  <c r="L190" i="17"/>
  <c r="L259" i="17"/>
  <c r="L326" i="17"/>
  <c r="L210" i="17"/>
  <c r="L311" i="17"/>
  <c r="L347" i="17"/>
  <c r="L231" i="17"/>
  <c r="L253" i="17"/>
  <c r="L307" i="17"/>
  <c r="L214" i="17"/>
  <c r="L199" i="17"/>
  <c r="L286" i="17"/>
  <c r="L222" i="17"/>
  <c r="L357" i="17"/>
  <c r="L261" i="17"/>
  <c r="L245" i="17"/>
  <c r="L243" i="17"/>
  <c r="L257" i="17"/>
  <c r="L252" i="17"/>
  <c r="L237" i="17"/>
  <c r="L248" i="17"/>
  <c r="L301" i="17"/>
  <c r="L258" i="17"/>
  <c r="L249" i="17"/>
  <c r="L260" i="17"/>
  <c r="L289" i="17"/>
  <c r="L348" i="17"/>
  <c r="L269" i="17"/>
  <c r="L296" i="17"/>
  <c r="L362" i="17"/>
  <c r="L292" i="17"/>
  <c r="L205" i="17"/>
  <c r="L365" i="17"/>
  <c r="L277" i="17"/>
  <c r="L220" i="17"/>
  <c r="L299" i="17"/>
  <c r="L353" i="17"/>
  <c r="L241" i="17"/>
  <c r="L234" i="17"/>
  <c r="L309" i="17"/>
  <c r="L281" i="17"/>
  <c r="L189" i="17"/>
  <c r="L201" i="17"/>
  <c r="L358" i="17"/>
  <c r="L211" i="17"/>
  <c r="L217" i="17"/>
  <c r="L200" i="17"/>
  <c r="L223" i="17"/>
  <c r="L216" i="17"/>
  <c r="L212" i="17"/>
  <c r="L229" i="17"/>
  <c r="L228" i="17"/>
  <c r="L240" i="17"/>
  <c r="L275" i="17"/>
  <c r="L246" i="17"/>
  <c r="L342" i="17"/>
  <c r="L361" i="17"/>
  <c r="L256" i="17"/>
  <c r="L325" i="17"/>
  <c r="L337" i="17"/>
  <c r="L273" i="17"/>
  <c r="L302" i="17"/>
  <c r="L235" i="17"/>
  <c r="L329" i="17"/>
  <c r="N4" i="18"/>
  <c r="H250" i="17"/>
  <c r="H354" i="17"/>
  <c r="H258" i="17"/>
  <c r="H202" i="17"/>
  <c r="H260" i="17"/>
  <c r="H303" i="17"/>
  <c r="H242" i="17"/>
  <c r="H213" i="17"/>
  <c r="H343" i="17"/>
  <c r="H209" i="17"/>
  <c r="H290" i="17"/>
  <c r="H262" i="17"/>
  <c r="H199" i="17"/>
  <c r="H245" i="17"/>
  <c r="H205" i="17"/>
  <c r="H273" i="17"/>
  <c r="H340" i="17"/>
  <c r="H312" i="17"/>
  <c r="H194" i="17"/>
  <c r="H228" i="17"/>
  <c r="H337" i="17"/>
  <c r="H203" i="17"/>
  <c r="H333" i="17"/>
  <c r="H236" i="17"/>
  <c r="H329" i="17"/>
  <c r="H310" i="17"/>
  <c r="H222" i="17"/>
  <c r="H288" i="17"/>
  <c r="H201" i="17"/>
  <c r="H349" i="17"/>
  <c r="H302" i="17"/>
  <c r="H366" i="17"/>
  <c r="H281" i="17"/>
  <c r="H334" i="17"/>
  <c r="H226" i="17"/>
  <c r="H232" i="17"/>
  <c r="H338" i="17"/>
  <c r="H225" i="17"/>
  <c r="H346" i="17"/>
  <c r="H254" i="17"/>
  <c r="H189" i="17"/>
  <c r="H261" i="17"/>
  <c r="H362" i="17"/>
  <c r="H206" i="17"/>
  <c r="H352" i="17"/>
  <c r="H249" i="17"/>
  <c r="H330" i="17"/>
  <c r="H231" i="17"/>
  <c r="H241" i="17"/>
  <c r="H214" i="17"/>
  <c r="H230" i="17"/>
  <c r="H360" i="17"/>
  <c r="H207" i="17"/>
  <c r="H328" i="17"/>
  <c r="H274" i="17"/>
  <c r="H212" i="17"/>
  <c r="H210" i="17"/>
  <c r="H215" i="17"/>
  <c r="H318" i="17"/>
  <c r="H240" i="17"/>
  <c r="H264" i="17"/>
  <c r="H319" i="17"/>
  <c r="H268" i="17"/>
  <c r="H257" i="17"/>
  <c r="H279" i="17"/>
  <c r="H233" i="17"/>
  <c r="H221" i="17"/>
  <c r="H336" i="17"/>
  <c r="H220" i="17"/>
  <c r="H263" i="17"/>
  <c r="H341" i="17"/>
  <c r="H304" i="17"/>
  <c r="H286" i="17"/>
  <c r="H313" i="17"/>
  <c r="H305" i="17"/>
  <c r="H211" i="17"/>
  <c r="H342" i="17"/>
  <c r="H295" i="17"/>
  <c r="H322" i="17"/>
  <c r="H216" i="17"/>
  <c r="H297" i="17"/>
  <c r="H200" i="17"/>
  <c r="H293" i="17"/>
  <c r="H361" i="17"/>
  <c r="H198" i="17"/>
  <c r="H208" i="17"/>
  <c r="H251" i="17"/>
  <c r="H285" i="17"/>
  <c r="H277" i="17"/>
  <c r="H234" i="17"/>
  <c r="H309" i="17"/>
  <c r="H270" i="17"/>
  <c r="H367" i="17"/>
  <c r="H282" i="17"/>
  <c r="H278" i="17"/>
  <c r="H357" i="17"/>
  <c r="H218" i="17"/>
  <c r="H350" i="17"/>
  <c r="H289" i="17"/>
  <c r="H298" i="17"/>
  <c r="H294" i="17"/>
  <c r="H192" i="17"/>
  <c r="H217" i="17"/>
  <c r="H266" i="17"/>
  <c r="H229" i="17"/>
  <c r="H307" i="17"/>
  <c r="H272" i="17"/>
  <c r="H284" i="17"/>
  <c r="H244" i="17"/>
  <c r="H197" i="17"/>
  <c r="H287" i="17"/>
  <c r="H269" i="17"/>
  <c r="H351" i="17"/>
  <c r="H345" i="17"/>
  <c r="H265" i="17"/>
  <c r="H358" i="17"/>
  <c r="H195" i="17"/>
  <c r="H235" i="17"/>
  <c r="H315" i="17"/>
  <c r="H292" i="17"/>
  <c r="H224" i="17"/>
  <c r="H259" i="17"/>
  <c r="H219" i="17"/>
  <c r="H252" i="17"/>
  <c r="H331" i="17"/>
  <c r="H275" i="17"/>
  <c r="H320" i="17"/>
  <c r="H364" i="17"/>
  <c r="H256" i="17"/>
  <c r="H271" i="17"/>
  <c r="H238" i="17"/>
  <c r="H306" i="17"/>
  <c r="H326" i="17"/>
  <c r="H196" i="17"/>
  <c r="H280" i="17"/>
  <c r="H223" i="17"/>
  <c r="H353" i="17"/>
  <c r="H348" i="17"/>
  <c r="H325" i="17"/>
  <c r="H267" i="17"/>
  <c r="H355" i="17"/>
  <c r="H299" i="17"/>
  <c r="H301" i="17"/>
  <c r="H247" i="17"/>
  <c r="H227" i="17"/>
  <c r="H276" i="17"/>
  <c r="H363" i="17"/>
  <c r="H323" i="17"/>
  <c r="H248" i="17"/>
  <c r="H253" i="17"/>
  <c r="H365" i="17"/>
  <c r="H324" i="17"/>
  <c r="H344" i="17"/>
  <c r="H255" i="17"/>
  <c r="H193" i="17"/>
  <c r="H317" i="17"/>
  <c r="H316" i="17"/>
  <c r="H359" i="17"/>
  <c r="H246" i="17"/>
  <c r="H356" i="17"/>
  <c r="H283" i="17"/>
  <c r="H204" i="17"/>
  <c r="H237" i="17"/>
  <c r="H291" i="17"/>
  <c r="H311" i="17"/>
  <c r="H239" i="17"/>
  <c r="H300" i="17"/>
  <c r="H314" i="17"/>
  <c r="H347" i="17"/>
  <c r="H321" i="17"/>
  <c r="H339" i="17"/>
  <c r="H296" i="17"/>
  <c r="H308" i="17"/>
  <c r="H243" i="17"/>
  <c r="H191" i="17"/>
  <c r="H332" i="17"/>
  <c r="H335" i="17"/>
  <c r="H190" i="17"/>
  <c r="H327" i="17"/>
  <c r="L540" i="17"/>
  <c r="L528" i="17"/>
  <c r="L516" i="17"/>
  <c r="L504" i="17"/>
  <c r="L492" i="17"/>
  <c r="L480" i="17"/>
  <c r="L468" i="17"/>
  <c r="L456" i="17"/>
  <c r="L444" i="17"/>
  <c r="L432" i="17"/>
  <c r="L420" i="17"/>
  <c r="L408" i="17"/>
  <c r="L396" i="17"/>
  <c r="L384" i="17"/>
  <c r="L372" i="17"/>
  <c r="L539" i="17"/>
  <c r="L527" i="17"/>
  <c r="L515" i="17"/>
  <c r="L503" i="17"/>
  <c r="L491" i="17"/>
  <c r="L479" i="17"/>
  <c r="L467" i="17"/>
  <c r="L455" i="17"/>
  <c r="L443" i="17"/>
  <c r="L431" i="17"/>
  <c r="L419" i="17"/>
  <c r="L407" i="17"/>
  <c r="L395" i="17"/>
  <c r="L383" i="17"/>
  <c r="L543" i="17"/>
  <c r="L529" i="17"/>
  <c r="L513" i="17"/>
  <c r="L499" i="17"/>
  <c r="L485" i="17"/>
  <c r="L471" i="17"/>
  <c r="L457" i="17"/>
  <c r="L441" i="17"/>
  <c r="L427" i="17"/>
  <c r="L413" i="17"/>
  <c r="L399" i="17"/>
  <c r="L385" i="17"/>
  <c r="L542" i="17"/>
  <c r="L526" i="17"/>
  <c r="L512" i="17"/>
  <c r="L498" i="17"/>
  <c r="L484" i="17"/>
  <c r="L470" i="17"/>
  <c r="L454" i="17"/>
  <c r="L440" i="17"/>
  <c r="L426" i="17"/>
  <c r="L412" i="17"/>
  <c r="L398" i="17"/>
  <c r="L382" i="17"/>
  <c r="L538" i="17"/>
  <c r="L524" i="17"/>
  <c r="L510" i="17"/>
  <c r="L496" i="17"/>
  <c r="L482" i="17"/>
  <c r="L466" i="17"/>
  <c r="L452" i="17"/>
  <c r="L438" i="17"/>
  <c r="L424" i="17"/>
  <c r="L410" i="17"/>
  <c r="L394" i="17"/>
  <c r="L380" i="17"/>
  <c r="L544" i="17"/>
  <c r="L522" i="17"/>
  <c r="L505" i="17"/>
  <c r="L486" i="17"/>
  <c r="L464" i="17"/>
  <c r="L447" i="17"/>
  <c r="L428" i="17"/>
  <c r="L406" i="17"/>
  <c r="L389" i="17"/>
  <c r="L537" i="17"/>
  <c r="L520" i="17"/>
  <c r="L501" i="17"/>
  <c r="L481" i="17"/>
  <c r="L462" i="17"/>
  <c r="L445" i="17"/>
  <c r="L423" i="17"/>
  <c r="L387" i="17"/>
  <c r="L541" i="17"/>
  <c r="L521" i="17"/>
  <c r="L502" i="17"/>
  <c r="L483" i="17"/>
  <c r="L463" i="17"/>
  <c r="L446" i="17"/>
  <c r="L425" i="17"/>
  <c r="L405" i="17"/>
  <c r="L388" i="17"/>
  <c r="L404" i="17"/>
  <c r="L535" i="17"/>
  <c r="L518" i="17"/>
  <c r="L497" i="17"/>
  <c r="L477" i="17"/>
  <c r="L460" i="17"/>
  <c r="L439" i="17"/>
  <c r="L421" i="17"/>
  <c r="L402" i="17"/>
  <c r="L381" i="17"/>
  <c r="L545" i="17"/>
  <c r="L511" i="17"/>
  <c r="L487" i="17"/>
  <c r="L453" i="17"/>
  <c r="L429" i="17"/>
  <c r="L397" i="17"/>
  <c r="L373" i="17"/>
  <c r="L534" i="17"/>
  <c r="L508" i="17"/>
  <c r="L476" i="17"/>
  <c r="L450" i="17"/>
  <c r="L418" i="17"/>
  <c r="L392" i="17"/>
  <c r="L533" i="17"/>
  <c r="L507" i="17"/>
  <c r="L475" i="17"/>
  <c r="L449" i="17"/>
  <c r="L417" i="17"/>
  <c r="L391" i="17"/>
  <c r="L536" i="17"/>
  <c r="L509" i="17"/>
  <c r="L478" i="17"/>
  <c r="L451" i="17"/>
  <c r="L422" i="17"/>
  <c r="L393" i="17"/>
  <c r="L548" i="17"/>
  <c r="L519" i="17"/>
  <c r="L490" i="17"/>
  <c r="L461" i="17"/>
  <c r="L434" i="17"/>
  <c r="L403" i="17"/>
  <c r="L376" i="17"/>
  <c r="L547" i="17"/>
  <c r="L517" i="17"/>
  <c r="L489" i="17"/>
  <c r="L459" i="17"/>
  <c r="L433" i="17"/>
  <c r="L401" i="17"/>
  <c r="L375" i="17"/>
  <c r="L546" i="17"/>
  <c r="L488" i="17"/>
  <c r="L430" i="17"/>
  <c r="L374" i="17"/>
  <c r="L472" i="17"/>
  <c r="L469" i="17"/>
  <c r="L523" i="17"/>
  <c r="L465" i="17"/>
  <c r="L514" i="17"/>
  <c r="L458" i="17"/>
  <c r="L400" i="17"/>
  <c r="L506" i="17"/>
  <c r="L448" i="17"/>
  <c r="L390" i="17"/>
  <c r="L500" i="17"/>
  <c r="L442" i="17"/>
  <c r="L386" i="17"/>
  <c r="L495" i="17"/>
  <c r="L437" i="17"/>
  <c r="L379" i="17"/>
  <c r="L550" i="17"/>
  <c r="L494" i="17"/>
  <c r="L436" i="17"/>
  <c r="L378" i="17"/>
  <c r="L549" i="17"/>
  <c r="L493" i="17"/>
  <c r="L435" i="17"/>
  <c r="L377" i="17"/>
  <c r="L532" i="17"/>
  <c r="L474" i="17"/>
  <c r="L416" i="17"/>
  <c r="L530" i="17"/>
  <c r="L525" i="17"/>
  <c r="L531" i="17"/>
  <c r="L473" i="17"/>
  <c r="L415" i="17"/>
  <c r="L414" i="17"/>
  <c r="L411" i="17"/>
  <c r="L409" i="17"/>
  <c r="D1262" i="17"/>
  <c r="D1226" i="17"/>
  <c r="D1252" i="17"/>
  <c r="D1205" i="17"/>
  <c r="D1144" i="17"/>
  <c r="D1182" i="17"/>
  <c r="D1146" i="17"/>
  <c r="D1206" i="17"/>
  <c r="D1158" i="17"/>
  <c r="D1230" i="17"/>
  <c r="D1193" i="17"/>
  <c r="D1170" i="17"/>
  <c r="D1218" i="17"/>
  <c r="D1110" i="17"/>
  <c r="D1106" i="17"/>
  <c r="D1155" i="17"/>
  <c r="D1213" i="17"/>
  <c r="D1260" i="17"/>
  <c r="D1239" i="17"/>
  <c r="D1238" i="17"/>
  <c r="D1168" i="17"/>
  <c r="D1190" i="17"/>
  <c r="D1160" i="17"/>
  <c r="D1112" i="17"/>
  <c r="D1222" i="17"/>
  <c r="D1232" i="17"/>
  <c r="D1120" i="17"/>
  <c r="D1140" i="17"/>
  <c r="D1111" i="17"/>
  <c r="D1200" i="17"/>
  <c r="D1197" i="17"/>
  <c r="D1279" i="17"/>
  <c r="D1119" i="17"/>
  <c r="D1233" i="17"/>
  <c r="D1122" i="17"/>
  <c r="D1241" i="17"/>
  <c r="D1108" i="17"/>
  <c r="D1166" i="17"/>
  <c r="D1109" i="17"/>
  <c r="D1209" i="17"/>
  <c r="D1199" i="17"/>
  <c r="D1183" i="17"/>
  <c r="D1224" i="17"/>
  <c r="D1278" i="17"/>
  <c r="D1271" i="17"/>
  <c r="D1220" i="17"/>
  <c r="D1234" i="17"/>
  <c r="D1139" i="17"/>
  <c r="D1248" i="17"/>
  <c r="D1280" i="17"/>
  <c r="D1133" i="17"/>
  <c r="D1129" i="17"/>
  <c r="D1157" i="17"/>
  <c r="D1138" i="17"/>
  <c r="D1143" i="17"/>
  <c r="D1189" i="17"/>
  <c r="D1242" i="17"/>
  <c r="D1181" i="17"/>
  <c r="D1207" i="17"/>
  <c r="D1251" i="17"/>
  <c r="D1245" i="17"/>
  <c r="D1178" i="17"/>
  <c r="D1253" i="17"/>
  <c r="D1128" i="17"/>
  <c r="D1223" i="17"/>
  <c r="D1104" i="17"/>
  <c r="D1191" i="17"/>
  <c r="D1179" i="17"/>
  <c r="D1188" i="17"/>
  <c r="D1174" i="17"/>
  <c r="D1257" i="17"/>
  <c r="D1180" i="17"/>
  <c r="D1255" i="17"/>
  <c r="D1142" i="17"/>
  <c r="D1237" i="17"/>
  <c r="D1175" i="17"/>
  <c r="D1198" i="17"/>
  <c r="D1231" i="17"/>
  <c r="D1225" i="17"/>
  <c r="D1208" i="17"/>
  <c r="D1270" i="17"/>
  <c r="D1240" i="17"/>
  <c r="D1214" i="17"/>
  <c r="D1268" i="17"/>
  <c r="D1163" i="17"/>
  <c r="D1113" i="17"/>
  <c r="D1134" i="17"/>
  <c r="D1219" i="17"/>
  <c r="D1177" i="17"/>
  <c r="D1125" i="17"/>
  <c r="D1169" i="17"/>
  <c r="D1195" i="17"/>
  <c r="D1244" i="17"/>
  <c r="D1185" i="17"/>
  <c r="D1132" i="17"/>
  <c r="D1249" i="17"/>
  <c r="D1194" i="17"/>
  <c r="D1281" i="17"/>
  <c r="D1272" i="17"/>
  <c r="D1153" i="17"/>
  <c r="D1172" i="17"/>
  <c r="D1201" i="17"/>
  <c r="D1121" i="17"/>
  <c r="D1265" i="17"/>
  <c r="D1227" i="17"/>
  <c r="D1162" i="17"/>
  <c r="D1259" i="17"/>
  <c r="D1173" i="17"/>
  <c r="D1127" i="17"/>
  <c r="D1147" i="17"/>
  <c r="D1156" i="17"/>
  <c r="D1216" i="17"/>
  <c r="D1236" i="17"/>
  <c r="D1171" i="17"/>
  <c r="D1154" i="17"/>
  <c r="D1247" i="17"/>
  <c r="D1243" i="17"/>
  <c r="D1105" i="17"/>
  <c r="D1263" i="17"/>
  <c r="D1187" i="17"/>
  <c r="D1192" i="17"/>
  <c r="D1184" i="17"/>
  <c r="D1256" i="17"/>
  <c r="D1275" i="17"/>
  <c r="D1116" i="17"/>
  <c r="D1212" i="17"/>
  <c r="D1159" i="17"/>
  <c r="D1118" i="17"/>
  <c r="D1261" i="17"/>
  <c r="D1273" i="17"/>
  <c r="D1235" i="17"/>
  <c r="D1165" i="17"/>
  <c r="D1135" i="17"/>
  <c r="D1123" i="17"/>
  <c r="D1254" i="17"/>
  <c r="D1282" i="17"/>
  <c r="D1204" i="17"/>
  <c r="D1149" i="17"/>
  <c r="D1276" i="17"/>
  <c r="D1117" i="17"/>
  <c r="D1141" i="17"/>
  <c r="D1203" i="17"/>
  <c r="D1211" i="17"/>
  <c r="D1202" i="17"/>
  <c r="D1186" i="17"/>
  <c r="D1176" i="17"/>
  <c r="D1274" i="17"/>
  <c r="D1167" i="17"/>
  <c r="D1250" i="17"/>
  <c r="D1196" i="17"/>
  <c r="D1150" i="17"/>
  <c r="D1107" i="17"/>
  <c r="D1114" i="17"/>
  <c r="D1210" i="17"/>
  <c r="D1151" i="17"/>
  <c r="D1228" i="17"/>
  <c r="D1258" i="17"/>
  <c r="N1102" i="17"/>
  <c r="D1267" i="17"/>
  <c r="D1161" i="17"/>
  <c r="D1115" i="17"/>
  <c r="D1136" i="17"/>
  <c r="D1137" i="17"/>
  <c r="D1126" i="17"/>
  <c r="D1152" i="17"/>
  <c r="D1217" i="17"/>
  <c r="D1264" i="17"/>
  <c r="D1246" i="17"/>
  <c r="D1269" i="17"/>
  <c r="D1266" i="17"/>
  <c r="D1124" i="17"/>
  <c r="D1277" i="17"/>
  <c r="D1164" i="17"/>
  <c r="D1215" i="17"/>
  <c r="D1148" i="17"/>
  <c r="D1145" i="17"/>
  <c r="D1229" i="17"/>
  <c r="D1221" i="17"/>
  <c r="D1130" i="17"/>
  <c r="D1131" i="17"/>
  <c r="H2082" i="12"/>
  <c r="H2094" i="12"/>
  <c r="H2106" i="12"/>
  <c r="H2118" i="12"/>
  <c r="H2130" i="12"/>
  <c r="H2142" i="12"/>
  <c r="H2154" i="12"/>
  <c r="H2166" i="12"/>
  <c r="H2178" i="12"/>
  <c r="H2190" i="12"/>
  <c r="H2202" i="12"/>
  <c r="H2214" i="12"/>
  <c r="H2226" i="12"/>
  <c r="H2238" i="12"/>
  <c r="H2071" i="12"/>
  <c r="H2083" i="12"/>
  <c r="H2095" i="12"/>
  <c r="H2107" i="12"/>
  <c r="H2119" i="12"/>
  <c r="H2131" i="12"/>
  <c r="H2143" i="12"/>
  <c r="H2155" i="12"/>
  <c r="H2167" i="12"/>
  <c r="H2179" i="12"/>
  <c r="H2191" i="12"/>
  <c r="H2203" i="12"/>
  <c r="H2215" i="12"/>
  <c r="H2227" i="12"/>
  <c r="H2239" i="12"/>
  <c r="H2072" i="12"/>
  <c r="H2084" i="12"/>
  <c r="H2096" i="12"/>
  <c r="H2108" i="12"/>
  <c r="H2120" i="12"/>
  <c r="H2132" i="12"/>
  <c r="H2144" i="12"/>
  <c r="H2156" i="12"/>
  <c r="H2168" i="12"/>
  <c r="H2180" i="12"/>
  <c r="H2192" i="12"/>
  <c r="H2204" i="12"/>
  <c r="H2216" i="12"/>
  <c r="H2228" i="12"/>
  <c r="H2240" i="12"/>
  <c r="H2078" i="12"/>
  <c r="H2093" i="12"/>
  <c r="H2111" i="12"/>
  <c r="H2126" i="12"/>
  <c r="H2141" i="12"/>
  <c r="H2159" i="12"/>
  <c r="H2174" i="12"/>
  <c r="H2189" i="12"/>
  <c r="H2207" i="12"/>
  <c r="H2222" i="12"/>
  <c r="H2237" i="12"/>
  <c r="H2079" i="12"/>
  <c r="H2097" i="12"/>
  <c r="H2112" i="12"/>
  <c r="H2127" i="12"/>
  <c r="H2145" i="12"/>
  <c r="H2160" i="12"/>
  <c r="H2175" i="12"/>
  <c r="H2193" i="12"/>
  <c r="H2208" i="12"/>
  <c r="H2223" i="12"/>
  <c r="H2241" i="12"/>
  <c r="H2085" i="12"/>
  <c r="H2100" i="12"/>
  <c r="H2115" i="12"/>
  <c r="H2133" i="12"/>
  <c r="H2148" i="12"/>
  <c r="H2163" i="12"/>
  <c r="H2181" i="12"/>
  <c r="H2196" i="12"/>
  <c r="H2211" i="12"/>
  <c r="H2229" i="12"/>
  <c r="H2244" i="12"/>
  <c r="H2086" i="12"/>
  <c r="H2101" i="12"/>
  <c r="H2116" i="12"/>
  <c r="H2134" i="12"/>
  <c r="H2149" i="12"/>
  <c r="H2164" i="12"/>
  <c r="H2182" i="12"/>
  <c r="H2197" i="12"/>
  <c r="H2212" i="12"/>
  <c r="H2230" i="12"/>
  <c r="H2245" i="12"/>
  <c r="H2076" i="12"/>
  <c r="H2091" i="12"/>
  <c r="H2109" i="12"/>
  <c r="H2124" i="12"/>
  <c r="H2139" i="12"/>
  <c r="H2157" i="12"/>
  <c r="H2172" i="12"/>
  <c r="H2187" i="12"/>
  <c r="H2205" i="12"/>
  <c r="H2220" i="12"/>
  <c r="H2235" i="12"/>
  <c r="H2077" i="12"/>
  <c r="H2092" i="12"/>
  <c r="H2110" i="12"/>
  <c r="H2125" i="12"/>
  <c r="H2140" i="12"/>
  <c r="H2158" i="12"/>
  <c r="H2173" i="12"/>
  <c r="H2188" i="12"/>
  <c r="H2206" i="12"/>
  <c r="H2221" i="12"/>
  <c r="H2236" i="12"/>
  <c r="H2090" i="12"/>
  <c r="H2123" i="12"/>
  <c r="H2153" i="12"/>
  <c r="H2186" i="12"/>
  <c r="H2219" i="12"/>
  <c r="H2070" i="12"/>
  <c r="H2098" i="12"/>
  <c r="H2128" i="12"/>
  <c r="H2161" i="12"/>
  <c r="H2194" i="12"/>
  <c r="H2224" i="12"/>
  <c r="H2099" i="12"/>
  <c r="H2129" i="12"/>
  <c r="H2162" i="12"/>
  <c r="H2195" i="12"/>
  <c r="H2225" i="12"/>
  <c r="H2102" i="12"/>
  <c r="H2135" i="12"/>
  <c r="H2165" i="12"/>
  <c r="H2198" i="12"/>
  <c r="H2231" i="12"/>
  <c r="H2073" i="12"/>
  <c r="H2103" i="12"/>
  <c r="H2136" i="12"/>
  <c r="H2169" i="12"/>
  <c r="H2199" i="12"/>
  <c r="H2232" i="12"/>
  <c r="H2074" i="12"/>
  <c r="H2104" i="12"/>
  <c r="H2137" i="12"/>
  <c r="H2170" i="12"/>
  <c r="H2200" i="12"/>
  <c r="H2233" i="12"/>
  <c r="H2089" i="12"/>
  <c r="H2152" i="12"/>
  <c r="H2218" i="12"/>
  <c r="H2114" i="12"/>
  <c r="H2177" i="12"/>
  <c r="H2183" i="12"/>
  <c r="H2121" i="12"/>
  <c r="H2105" i="12"/>
  <c r="H2171" i="12"/>
  <c r="H2234" i="12"/>
  <c r="H2243" i="12"/>
  <c r="H2117" i="12"/>
  <c r="H2246" i="12"/>
  <c r="H2184" i="12"/>
  <c r="H2113" i="12"/>
  <c r="H2176" i="12"/>
  <c r="H2242" i="12"/>
  <c r="H2247" i="12"/>
  <c r="H2122" i="12"/>
  <c r="H2185" i="12"/>
  <c r="H2248" i="12"/>
  <c r="H2075" i="12"/>
  <c r="H2138" i="12"/>
  <c r="H2201" i="12"/>
  <c r="H2080" i="12"/>
  <c r="H2210" i="12"/>
  <c r="H2081" i="12"/>
  <c r="H2150" i="12"/>
  <c r="H2209" i="12"/>
  <c r="H2213" i="12"/>
  <c r="H2217" i="12"/>
  <c r="H2087" i="12"/>
  <c r="H2088" i="12"/>
  <c r="H2151" i="12"/>
  <c r="H2146" i="12"/>
  <c r="H2147" i="12"/>
  <c r="D1326" i="17"/>
  <c r="D1318" i="17"/>
  <c r="D1386" i="17"/>
  <c r="D1333" i="17"/>
  <c r="D1425" i="17"/>
  <c r="D1303" i="17"/>
  <c r="D1409" i="17"/>
  <c r="D1297" i="17"/>
  <c r="D1350" i="17"/>
  <c r="D1344" i="17"/>
  <c r="D1437" i="17"/>
  <c r="D1372" i="17"/>
  <c r="D1330" i="17"/>
  <c r="D1431" i="17"/>
  <c r="D1321" i="17"/>
  <c r="D1416" i="17"/>
  <c r="D1462" i="17"/>
  <c r="D1290" i="17"/>
  <c r="D1407" i="17"/>
  <c r="D1395" i="17"/>
  <c r="D1456" i="17"/>
  <c r="D1334" i="17"/>
  <c r="D1348" i="17"/>
  <c r="D1296" i="17"/>
  <c r="D1325" i="17"/>
  <c r="D1300" i="17"/>
  <c r="D1401" i="17"/>
  <c r="D1384" i="17"/>
  <c r="D1374" i="17"/>
  <c r="D1464" i="17"/>
  <c r="D1405" i="17"/>
  <c r="D1343" i="17"/>
  <c r="D1419" i="17"/>
  <c r="D1423" i="17"/>
  <c r="D1319" i="17"/>
  <c r="D1453" i="17"/>
  <c r="D1447" i="17"/>
  <c r="D1304" i="17"/>
  <c r="D1367" i="17"/>
  <c r="D1293" i="17"/>
  <c r="D1332" i="17"/>
  <c r="D1457" i="17"/>
  <c r="D1295" i="17"/>
  <c r="D1306" i="17"/>
  <c r="D1369" i="17"/>
  <c r="D1309" i="17"/>
  <c r="D1380" i="17"/>
  <c r="D1441" i="17"/>
  <c r="D1331" i="17"/>
  <c r="D1454" i="17"/>
  <c r="D1320" i="17"/>
  <c r="D1403" i="17"/>
  <c r="D1427" i="17"/>
  <c r="D1336" i="17"/>
  <c r="D1342" i="17"/>
  <c r="D1455" i="17"/>
  <c r="D1308" i="17"/>
  <c r="D1373" i="17"/>
  <c r="D1311" i="17"/>
  <c r="D1398" i="17"/>
  <c r="D1361" i="17"/>
  <c r="D1410" i="17"/>
  <c r="D1338" i="17"/>
  <c r="D1465" i="17"/>
  <c r="D1347" i="17"/>
  <c r="D1322" i="17"/>
  <c r="D1351" i="17"/>
  <c r="D1440" i="17"/>
  <c r="D1402" i="17"/>
  <c r="D1382" i="17"/>
  <c r="D1371" i="17"/>
  <c r="D1317" i="17"/>
  <c r="D1392" i="17"/>
  <c r="D1354" i="17"/>
  <c r="D1451" i="17"/>
  <c r="D1359" i="17"/>
  <c r="D1458" i="17"/>
  <c r="D1355" i="17"/>
  <c r="D1379" i="17"/>
  <c r="D1292" i="17"/>
  <c r="D1345" i="17"/>
  <c r="D1415" i="17"/>
  <c r="D1430" i="17"/>
  <c r="D1324" i="17"/>
  <c r="D1368" i="17"/>
  <c r="D1429" i="17"/>
  <c r="D1446" i="17"/>
  <c r="D1307" i="17"/>
  <c r="D1310" i="17"/>
  <c r="D1360" i="17"/>
  <c r="D1443" i="17"/>
  <c r="D1432" i="17"/>
  <c r="D1434" i="17"/>
  <c r="D1328" i="17"/>
  <c r="D1298" i="17"/>
  <c r="D1448" i="17"/>
  <c r="D1383" i="17"/>
  <c r="D1433" i="17"/>
  <c r="D1418" i="17"/>
  <c r="D1393" i="17"/>
  <c r="D1399" i="17"/>
  <c r="D1349" i="17"/>
  <c r="D1356" i="17"/>
  <c r="D1442" i="17"/>
  <c r="D1385" i="17"/>
  <c r="D1452" i="17"/>
  <c r="D1335" i="17"/>
  <c r="D1388" i="17"/>
  <c r="D1439" i="17"/>
  <c r="D1412" i="17"/>
  <c r="D1394" i="17"/>
  <c r="D1376" i="17"/>
  <c r="D1301" i="17"/>
  <c r="D1445" i="17"/>
  <c r="D1414" i="17"/>
  <c r="D1438" i="17"/>
  <c r="D1460" i="17"/>
  <c r="D1316" i="17"/>
  <c r="D1421" i="17"/>
  <c r="D1366" i="17"/>
  <c r="D1358" i="17"/>
  <c r="D1449" i="17"/>
  <c r="D1381" i="17"/>
  <c r="D1313" i="17"/>
  <c r="D1420" i="17"/>
  <c r="D1463" i="17"/>
  <c r="D1305" i="17"/>
  <c r="D1365" i="17"/>
  <c r="D1346" i="17"/>
  <c r="D1426" i="17"/>
  <c r="D1294" i="17"/>
  <c r="D1375" i="17"/>
  <c r="D1389" i="17"/>
  <c r="D1337" i="17"/>
  <c r="D1422" i="17"/>
  <c r="D1424" i="17"/>
  <c r="D1314" i="17"/>
  <c r="D1312" i="17"/>
  <c r="D1291" i="17"/>
  <c r="D1387" i="17"/>
  <c r="D1341" i="17"/>
  <c r="D1352" i="17"/>
  <c r="D1378" i="17"/>
  <c r="D1323" i="17"/>
  <c r="D1377" i="17"/>
  <c r="D1411" i="17"/>
  <c r="D1408" i="17"/>
  <c r="N1285" i="17"/>
  <c r="D1357" i="17"/>
  <c r="D1370" i="17"/>
  <c r="D1353" i="17"/>
  <c r="D1436" i="17"/>
  <c r="D1363" i="17"/>
  <c r="D1329" i="17"/>
  <c r="D1450" i="17"/>
  <c r="D1404" i="17"/>
  <c r="D1400" i="17"/>
  <c r="D1391" i="17"/>
  <c r="D1327" i="17"/>
  <c r="D1435" i="17"/>
  <c r="D1461" i="17"/>
  <c r="D1315" i="17"/>
  <c r="D1459" i="17"/>
  <c r="D1396" i="17"/>
  <c r="D1413" i="17"/>
  <c r="D1339" i="17"/>
  <c r="D1428" i="17"/>
  <c r="D1390" i="17"/>
  <c r="D1288" i="17"/>
  <c r="D1340" i="17"/>
  <c r="D1364" i="17"/>
  <c r="D1406" i="17"/>
  <c r="D1302" i="17"/>
  <c r="D1417" i="17"/>
  <c r="D1444" i="17"/>
  <c r="D1362" i="17"/>
  <c r="D1397" i="17"/>
  <c r="D1299" i="17"/>
  <c r="D1289" i="17"/>
  <c r="D1287" i="17"/>
  <c r="J189" i="17"/>
  <c r="J324" i="17"/>
  <c r="J331" i="17"/>
  <c r="J291" i="17"/>
  <c r="J315" i="17"/>
  <c r="J234" i="17"/>
  <c r="J267" i="17"/>
  <c r="J276" i="17"/>
  <c r="J250" i="17"/>
  <c r="J333" i="17"/>
  <c r="J314" i="17"/>
  <c r="J255" i="17"/>
  <c r="J286" i="17"/>
  <c r="J301" i="17"/>
  <c r="J208" i="17"/>
  <c r="J284" i="17"/>
  <c r="J263" i="17"/>
  <c r="J329" i="17"/>
  <c r="J299" i="17"/>
  <c r="J204" i="17"/>
  <c r="J294" i="17"/>
  <c r="J245" i="17"/>
  <c r="J330" i="17"/>
  <c r="J257" i="17"/>
  <c r="J326" i="17"/>
  <c r="J307" i="17"/>
  <c r="J265" i="17"/>
  <c r="J308" i="17"/>
  <c r="J273" i="17"/>
  <c r="J221" i="17"/>
  <c r="J270" i="17"/>
  <c r="J313" i="17"/>
  <c r="J264" i="17"/>
  <c r="J224" i="17"/>
  <c r="J274" i="17"/>
  <c r="J198" i="17"/>
  <c r="J305" i="17"/>
  <c r="J303" i="17"/>
  <c r="J280" i="17"/>
  <c r="J277" i="17"/>
  <c r="J352" i="17"/>
  <c r="J190" i="17"/>
  <c r="J292" i="17"/>
  <c r="J346" i="17"/>
  <c r="J271" i="17"/>
  <c r="J200" i="17"/>
  <c r="J210" i="17"/>
  <c r="J272" i="17"/>
  <c r="J322" i="17"/>
  <c r="J249" i="17"/>
  <c r="J220" i="17"/>
  <c r="J310" i="17"/>
  <c r="J334" i="17"/>
  <c r="J320" i="17"/>
  <c r="J202" i="17"/>
  <c r="J278" i="17"/>
  <c r="J339" i="17"/>
  <c r="J283" i="17"/>
  <c r="J344" i="17"/>
  <c r="J354" i="17"/>
  <c r="J262" i="17"/>
  <c r="J345" i="17"/>
  <c r="J318" i="17"/>
  <c r="J281" i="17"/>
  <c r="J203" i="17"/>
  <c r="J201" i="17"/>
  <c r="J342" i="17"/>
  <c r="J236" i="17"/>
  <c r="J357" i="17"/>
  <c r="J244" i="17"/>
  <c r="J325" i="17"/>
  <c r="J226" i="17"/>
  <c r="J353" i="17"/>
  <c r="J214" i="17"/>
  <c r="J304" i="17"/>
  <c r="J205" i="17"/>
  <c r="J269" i="17"/>
  <c r="J335" i="17"/>
  <c r="J288" i="17"/>
  <c r="J248" i="17"/>
  <c r="J366" i="17"/>
  <c r="J247" i="17"/>
  <c r="J240" i="17"/>
  <c r="J227" i="17"/>
  <c r="J256" i="17"/>
  <c r="J319" i="17"/>
  <c r="J191" i="17"/>
  <c r="J275" i="17"/>
  <c r="J232" i="17"/>
  <c r="J360" i="17"/>
  <c r="J290" i="17"/>
  <c r="J218" i="17"/>
  <c r="J350" i="17"/>
  <c r="J282" i="17"/>
  <c r="J338" i="17"/>
  <c r="J347" i="17"/>
  <c r="J341" i="17"/>
  <c r="J259" i="17"/>
  <c r="J321" i="17"/>
  <c r="J246" i="17"/>
  <c r="J364" i="17"/>
  <c r="J355" i="17"/>
  <c r="J348" i="17"/>
  <c r="J285" i="17"/>
  <c r="J192" i="17"/>
  <c r="J365" i="17"/>
  <c r="J309" i="17"/>
  <c r="J363" i="17"/>
  <c r="J336" i="17"/>
  <c r="J296" i="17"/>
  <c r="J297" i="17"/>
  <c r="J358" i="17"/>
  <c r="J349" i="17"/>
  <c r="J197" i="17"/>
  <c r="J193" i="17"/>
  <c r="J356" i="17"/>
  <c r="J228" i="17"/>
  <c r="J293" i="17"/>
  <c r="J199" i="17"/>
  <c r="J359" i="17"/>
  <c r="J194" i="17"/>
  <c r="J251" i="17"/>
  <c r="J242" i="17"/>
  <c r="J337" i="17"/>
  <c r="J207" i="17"/>
  <c r="J216" i="17"/>
  <c r="J302" i="17"/>
  <c r="J298" i="17"/>
  <c r="J211" i="17"/>
  <c r="J261" i="17"/>
  <c r="J219" i="17"/>
  <c r="J238" i="17"/>
  <c r="J361" i="17"/>
  <c r="J328" i="17"/>
  <c r="J225" i="17"/>
  <c r="J327" i="17"/>
  <c r="J223" i="17"/>
  <c r="J235" i="17"/>
  <c r="J212" i="17"/>
  <c r="J237" i="17"/>
  <c r="J196" i="17"/>
  <c r="J260" i="17"/>
  <c r="J213" i="17"/>
  <c r="J206" i="17"/>
  <c r="J241" i="17"/>
  <c r="J306" i="17"/>
  <c r="J312" i="17"/>
  <c r="J230" i="17"/>
  <c r="J268" i="17"/>
  <c r="J300" i="17"/>
  <c r="J340" i="17"/>
  <c r="J254" i="17"/>
  <c r="J215" i="17"/>
  <c r="J287" i="17"/>
  <c r="J258" i="17"/>
  <c r="J289" i="17"/>
  <c r="J231" i="17"/>
  <c r="J217" i="17"/>
  <c r="J311" i="17"/>
  <c r="J239" i="17"/>
  <c r="J233" i="17"/>
  <c r="J253" i="17"/>
  <c r="J266" i="17"/>
  <c r="J362" i="17"/>
  <c r="J209" i="17"/>
  <c r="J229" i="17"/>
  <c r="J295" i="17"/>
  <c r="J317" i="17"/>
  <c r="J243" i="17"/>
  <c r="J332" i="17"/>
  <c r="J316" i="17"/>
  <c r="J367" i="17"/>
  <c r="J351" i="17"/>
  <c r="J195" i="17"/>
  <c r="J279" i="17"/>
  <c r="J252" i="17"/>
  <c r="J323" i="17"/>
  <c r="J343" i="17"/>
  <c r="J222" i="17"/>
  <c r="L660" i="17"/>
  <c r="L602" i="17"/>
  <c r="L661" i="17"/>
  <c r="L580" i="17"/>
  <c r="L657" i="17"/>
  <c r="L562" i="17"/>
  <c r="L672" i="17"/>
  <c r="L578" i="17"/>
  <c r="L655" i="17"/>
  <c r="L728" i="17"/>
  <c r="L559" i="17"/>
  <c r="L708" i="17"/>
  <c r="L644" i="17"/>
  <c r="L630" i="17"/>
  <c r="L631" i="17"/>
  <c r="L703" i="17"/>
  <c r="L730" i="17"/>
  <c r="L665" i="17"/>
  <c r="L727" i="17"/>
  <c r="L688" i="17"/>
  <c r="L664" i="17"/>
  <c r="L563" i="17"/>
  <c r="L560" i="17"/>
  <c r="L628" i="17"/>
  <c r="L620" i="17"/>
  <c r="L607" i="17"/>
  <c r="L697" i="17"/>
  <c r="L568" i="17"/>
  <c r="L634" i="17"/>
  <c r="L608" i="17"/>
  <c r="L622" i="17"/>
  <c r="L611" i="17"/>
  <c r="L589" i="17"/>
  <c r="L640" i="17"/>
  <c r="L701" i="17"/>
  <c r="L570" i="17"/>
  <c r="L666" i="17"/>
  <c r="L588" i="17"/>
  <c r="L651" i="17"/>
  <c r="L685" i="17"/>
  <c r="L590" i="17"/>
  <c r="L609" i="17"/>
  <c r="L725" i="17"/>
  <c r="L569" i="17"/>
  <c r="L605" i="17"/>
  <c r="L642" i="17"/>
  <c r="L594" i="17"/>
  <c r="L713" i="17"/>
  <c r="L677" i="17"/>
  <c r="L653" i="17"/>
  <c r="L619" i="17"/>
  <c r="L687" i="17"/>
  <c r="L696" i="17"/>
  <c r="L678" i="17"/>
  <c r="L698" i="17"/>
  <c r="L732" i="17"/>
  <c r="L654" i="17"/>
  <c r="L612" i="17"/>
  <c r="L599" i="17"/>
  <c r="L587" i="17"/>
  <c r="L571" i="17"/>
  <c r="L694" i="17"/>
  <c r="L624" i="17"/>
  <c r="L673" i="17"/>
  <c r="L692" i="17"/>
  <c r="L714" i="17"/>
  <c r="L597" i="17"/>
  <c r="L626" i="17"/>
  <c r="L693" i="17"/>
  <c r="L584" i="17"/>
  <c r="L585" i="17"/>
  <c r="L680" i="17"/>
  <c r="L717" i="17"/>
  <c r="L729" i="17"/>
  <c r="L720" i="17"/>
  <c r="L712" i="17"/>
  <c r="L671" i="17"/>
  <c r="L573" i="17"/>
  <c r="L684" i="17"/>
  <c r="L635" i="17"/>
  <c r="L613" i="17"/>
  <c r="L603" i="17"/>
  <c r="L621" i="17"/>
  <c r="L668" i="17"/>
  <c r="L669" i="17"/>
  <c r="L721" i="17"/>
  <c r="L711" i="17"/>
  <c r="L724" i="17"/>
  <c r="L583" i="17"/>
  <c r="L716" i="17"/>
  <c r="L556" i="17"/>
  <c r="L575" i="17"/>
  <c r="L646" i="17"/>
  <c r="L706" i="17"/>
  <c r="L731" i="17"/>
  <c r="L574" i="17"/>
  <c r="L639" i="17"/>
  <c r="L649" i="17"/>
  <c r="L565" i="17"/>
  <c r="L695" i="17"/>
  <c r="L579" i="17"/>
  <c r="L705" i="17"/>
  <c r="L617" i="17"/>
  <c r="L652" i="17"/>
  <c r="L577" i="17"/>
  <c r="L702" i="17"/>
  <c r="L601" i="17"/>
  <c r="L683" i="17"/>
  <c r="L645" i="17"/>
  <c r="L726" i="17"/>
  <c r="L648" i="17"/>
  <c r="L632" i="17"/>
  <c r="L576" i="17"/>
  <c r="L658" i="17"/>
  <c r="L591" i="17"/>
  <c r="L555" i="17"/>
  <c r="L679" i="17"/>
  <c r="L704" i="17"/>
  <c r="L593" i="17"/>
  <c r="L598" i="17"/>
  <c r="L586" i="17"/>
  <c r="L650" i="17"/>
  <c r="L659" i="17"/>
  <c r="L686" i="17"/>
  <c r="L637" i="17"/>
  <c r="L656" i="17"/>
  <c r="L629" i="17"/>
  <c r="L600" i="17"/>
  <c r="L604" i="17"/>
  <c r="L561" i="17"/>
  <c r="L596" i="17"/>
  <c r="L566" i="17"/>
  <c r="L690" i="17"/>
  <c r="L676" i="17"/>
  <c r="L615" i="17"/>
  <c r="L582" i="17"/>
  <c r="L643" i="17"/>
  <c r="L647" i="17"/>
  <c r="L719" i="17"/>
  <c r="L606" i="17"/>
  <c r="L625" i="17"/>
  <c r="L670" i="17"/>
  <c r="L564" i="17"/>
  <c r="L558" i="17"/>
  <c r="L623" i="17"/>
  <c r="L681" i="17"/>
  <c r="L636" i="17"/>
  <c r="L675" i="17"/>
  <c r="L715" i="17"/>
  <c r="L614" i="17"/>
  <c r="L581" i="17"/>
  <c r="L723" i="17"/>
  <c r="L733" i="17"/>
  <c r="L633" i="17"/>
  <c r="L595" i="17"/>
  <c r="L627" i="17"/>
  <c r="L667" i="17"/>
  <c r="L616" i="17"/>
  <c r="L682" i="17"/>
  <c r="L662" i="17"/>
  <c r="L592" i="17"/>
  <c r="L641" i="17"/>
  <c r="L699" i="17"/>
  <c r="L700" i="17"/>
  <c r="L718" i="17"/>
  <c r="L610" i="17"/>
  <c r="L557" i="17"/>
  <c r="L689" i="17"/>
  <c r="L572" i="17"/>
  <c r="L567" i="17"/>
  <c r="L618" i="17"/>
  <c r="L707" i="17"/>
  <c r="L663" i="17"/>
  <c r="L710" i="17"/>
  <c r="L722" i="17"/>
  <c r="L709" i="17"/>
  <c r="L638" i="17"/>
  <c r="L691" i="17"/>
  <c r="L674" i="17"/>
  <c r="H1164" i="12"/>
  <c r="H1176" i="12"/>
  <c r="H1188" i="12"/>
  <c r="H1200" i="12"/>
  <c r="H1212" i="12"/>
  <c r="H1224" i="12"/>
  <c r="H1236" i="12"/>
  <c r="H1248" i="12"/>
  <c r="H1260" i="12"/>
  <c r="H1272" i="12"/>
  <c r="H1284" i="12"/>
  <c r="H1296" i="12"/>
  <c r="H1308" i="12"/>
  <c r="H1320" i="12"/>
  <c r="H1332" i="12"/>
  <c r="H1165" i="12"/>
  <c r="H1177" i="12"/>
  <c r="H1189" i="12"/>
  <c r="H1201" i="12"/>
  <c r="H1213" i="12"/>
  <c r="H1225" i="12"/>
  <c r="H1237" i="12"/>
  <c r="H1249" i="12"/>
  <c r="H1261" i="12"/>
  <c r="H1273" i="12"/>
  <c r="H1285" i="12"/>
  <c r="H1297" i="12"/>
  <c r="H1309" i="12"/>
  <c r="H1321" i="12"/>
  <c r="H1333" i="12"/>
  <c r="H1155" i="12"/>
  <c r="H1166" i="12"/>
  <c r="H1178" i="12"/>
  <c r="H1190" i="12"/>
  <c r="H1202" i="12"/>
  <c r="H1214" i="12"/>
  <c r="H1226" i="12"/>
  <c r="H1238" i="12"/>
  <c r="H1250" i="12"/>
  <c r="H1262" i="12"/>
  <c r="H1274" i="12"/>
  <c r="H1286" i="12"/>
  <c r="H1298" i="12"/>
  <c r="H1310" i="12"/>
  <c r="H1322" i="12"/>
  <c r="H1163" i="12"/>
  <c r="H1181" i="12"/>
  <c r="H1196" i="12"/>
  <c r="H1211" i="12"/>
  <c r="H1229" i="12"/>
  <c r="H1244" i="12"/>
  <c r="H1259" i="12"/>
  <c r="H1277" i="12"/>
  <c r="H1292" i="12"/>
  <c r="H1307" i="12"/>
  <c r="H1325" i="12"/>
  <c r="H1170" i="12"/>
  <c r="H1185" i="12"/>
  <c r="H1203" i="12"/>
  <c r="H1218" i="12"/>
  <c r="H1233" i="12"/>
  <c r="H1251" i="12"/>
  <c r="H1266" i="12"/>
  <c r="H1281" i="12"/>
  <c r="H1299" i="12"/>
  <c r="H1314" i="12"/>
  <c r="H1329" i="12"/>
  <c r="H1161" i="12"/>
  <c r="H1179" i="12"/>
  <c r="H1194" i="12"/>
  <c r="H1209" i="12"/>
  <c r="H1227" i="12"/>
  <c r="H1242" i="12"/>
  <c r="H1257" i="12"/>
  <c r="H1275" i="12"/>
  <c r="H1290" i="12"/>
  <c r="H1305" i="12"/>
  <c r="H1323" i="12"/>
  <c r="H1172" i="12"/>
  <c r="H1193" i="12"/>
  <c r="H1216" i="12"/>
  <c r="H1235" i="12"/>
  <c r="H1256" i="12"/>
  <c r="H1279" i="12"/>
  <c r="H1301" i="12"/>
  <c r="H1319" i="12"/>
  <c r="H1173" i="12"/>
  <c r="H1195" i="12"/>
  <c r="H1217" i="12"/>
  <c r="H1239" i="12"/>
  <c r="H1258" i="12"/>
  <c r="H1280" i="12"/>
  <c r="H1302" i="12"/>
  <c r="H1324" i="12"/>
  <c r="H1156" i="12"/>
  <c r="H1174" i="12"/>
  <c r="H1197" i="12"/>
  <c r="H1219" i="12"/>
  <c r="H1240" i="12"/>
  <c r="H1263" i="12"/>
  <c r="H1282" i="12"/>
  <c r="H1303" i="12"/>
  <c r="H1326" i="12"/>
  <c r="H1157" i="12"/>
  <c r="H1175" i="12"/>
  <c r="H1198" i="12"/>
  <c r="H1220" i="12"/>
  <c r="H1241" i="12"/>
  <c r="H1264" i="12"/>
  <c r="H1283" i="12"/>
  <c r="H1304" i="12"/>
  <c r="H1327" i="12"/>
  <c r="H1158" i="12"/>
  <c r="H1180" i="12"/>
  <c r="H1199" i="12"/>
  <c r="H1221" i="12"/>
  <c r="H1243" i="12"/>
  <c r="H1265" i="12"/>
  <c r="H1287" i="12"/>
  <c r="H1306" i="12"/>
  <c r="H1328" i="12"/>
  <c r="H1159" i="12"/>
  <c r="H1182" i="12"/>
  <c r="H1204" i="12"/>
  <c r="H1222" i="12"/>
  <c r="H1245" i="12"/>
  <c r="H1267" i="12"/>
  <c r="H1288" i="12"/>
  <c r="H1311" i="12"/>
  <c r="H1330" i="12"/>
  <c r="H1168" i="12"/>
  <c r="H1208" i="12"/>
  <c r="H1253" i="12"/>
  <c r="H1294" i="12"/>
  <c r="H1223" i="12"/>
  <c r="H1184" i="12"/>
  <c r="H1313" i="12"/>
  <c r="H1230" i="12"/>
  <c r="H1169" i="12"/>
  <c r="H1210" i="12"/>
  <c r="H1254" i="12"/>
  <c r="H1295" i="12"/>
  <c r="H1268" i="12"/>
  <c r="H1269" i="12"/>
  <c r="H1186" i="12"/>
  <c r="H1171" i="12"/>
  <c r="H1215" i="12"/>
  <c r="H1255" i="12"/>
  <c r="H1300" i="12"/>
  <c r="H1183" i="12"/>
  <c r="H1312" i="12"/>
  <c r="H1228" i="12"/>
  <c r="H1270" i="12"/>
  <c r="H1315" i="12"/>
  <c r="H1187" i="12"/>
  <c r="H1231" i="12"/>
  <c r="H1271" i="12"/>
  <c r="H1316" i="12"/>
  <c r="H1191" i="12"/>
  <c r="H1232" i="12"/>
  <c r="H1276" i="12"/>
  <c r="H1317" i="12"/>
  <c r="H1234" i="12"/>
  <c r="H1246" i="12"/>
  <c r="H1252" i="12"/>
  <c r="H1162" i="12"/>
  <c r="H1291" i="12"/>
  <c r="H1167" i="12"/>
  <c r="H1293" i="12"/>
  <c r="H1192" i="12"/>
  <c r="H1318" i="12"/>
  <c r="H1205" i="12"/>
  <c r="H1331" i="12"/>
  <c r="H1206" i="12"/>
  <c r="H1207" i="12"/>
  <c r="H1247" i="12"/>
  <c r="H1278" i="12"/>
  <c r="H1160" i="12"/>
  <c r="H1289" i="12"/>
  <c r="H979" i="12"/>
  <c r="H991" i="12"/>
  <c r="H1003" i="12"/>
  <c r="H1015" i="12"/>
  <c r="H1027" i="12"/>
  <c r="H1039" i="12"/>
  <c r="H1051" i="12"/>
  <c r="H1063" i="12"/>
  <c r="H1075" i="12"/>
  <c r="H1087" i="12"/>
  <c r="H1099" i="12"/>
  <c r="H1111" i="12"/>
  <c r="H1123" i="12"/>
  <c r="H1135" i="12"/>
  <c r="H1147" i="12"/>
  <c r="H980" i="12"/>
  <c r="H992" i="12"/>
  <c r="H1004" i="12"/>
  <c r="H1016" i="12"/>
  <c r="H1028" i="12"/>
  <c r="H1040" i="12"/>
  <c r="H1052" i="12"/>
  <c r="H1064" i="12"/>
  <c r="H1076" i="12"/>
  <c r="H1088" i="12"/>
  <c r="H1100" i="12"/>
  <c r="H1112" i="12"/>
  <c r="H1124" i="12"/>
  <c r="H1136" i="12"/>
  <c r="H1148" i="12"/>
  <c r="H981" i="12"/>
  <c r="H993" i="12"/>
  <c r="H1005" i="12"/>
  <c r="H1017" i="12"/>
  <c r="H1029" i="12"/>
  <c r="H1041" i="12"/>
  <c r="H1053" i="12"/>
  <c r="H1065" i="12"/>
  <c r="H1077" i="12"/>
  <c r="H1089" i="12"/>
  <c r="H1101" i="12"/>
  <c r="H1113" i="12"/>
  <c r="H1125" i="12"/>
  <c r="H1137" i="12"/>
  <c r="H1149" i="12"/>
  <c r="H987" i="12"/>
  <c r="H1002" i="12"/>
  <c r="H1020" i="12"/>
  <c r="H1035" i="12"/>
  <c r="H1050" i="12"/>
  <c r="H1068" i="12"/>
  <c r="H1083" i="12"/>
  <c r="H1098" i="12"/>
  <c r="H1116" i="12"/>
  <c r="H1131" i="12"/>
  <c r="H1146" i="12"/>
  <c r="H976" i="12"/>
  <c r="H994" i="12"/>
  <c r="H1009" i="12"/>
  <c r="H1024" i="12"/>
  <c r="H1042" i="12"/>
  <c r="H1057" i="12"/>
  <c r="H1072" i="12"/>
  <c r="H1090" i="12"/>
  <c r="H1105" i="12"/>
  <c r="H1120" i="12"/>
  <c r="H1138" i="12"/>
  <c r="H985" i="12"/>
  <c r="H1000" i="12"/>
  <c r="H1018" i="12"/>
  <c r="H1033" i="12"/>
  <c r="H1048" i="12"/>
  <c r="H1066" i="12"/>
  <c r="H1081" i="12"/>
  <c r="H1096" i="12"/>
  <c r="H1114" i="12"/>
  <c r="H1129" i="12"/>
  <c r="H1144" i="12"/>
  <c r="H974" i="12"/>
  <c r="H996" i="12"/>
  <c r="H1014" i="12"/>
  <c r="H1037" i="12"/>
  <c r="H1059" i="12"/>
  <c r="H1080" i="12"/>
  <c r="H1103" i="12"/>
  <c r="H1122" i="12"/>
  <c r="H1143" i="12"/>
  <c r="H975" i="12"/>
  <c r="H997" i="12"/>
  <c r="H1019" i="12"/>
  <c r="H1038" i="12"/>
  <c r="H1060" i="12"/>
  <c r="H1082" i="12"/>
  <c r="H1104" i="12"/>
  <c r="H1126" i="12"/>
  <c r="H1145" i="12"/>
  <c r="H977" i="12"/>
  <c r="H998" i="12"/>
  <c r="H1021" i="12"/>
  <c r="H1043" i="12"/>
  <c r="H1061" i="12"/>
  <c r="H1084" i="12"/>
  <c r="H1106" i="12"/>
  <c r="H1127" i="12"/>
  <c r="H1150" i="12"/>
  <c r="H978" i="12"/>
  <c r="H999" i="12"/>
  <c r="H1022" i="12"/>
  <c r="H1044" i="12"/>
  <c r="H1062" i="12"/>
  <c r="H1085" i="12"/>
  <c r="H1107" i="12"/>
  <c r="H1128" i="12"/>
  <c r="H982" i="12"/>
  <c r="H1001" i="12"/>
  <c r="H1023" i="12"/>
  <c r="H1045" i="12"/>
  <c r="H1067" i="12"/>
  <c r="H1086" i="12"/>
  <c r="H1108" i="12"/>
  <c r="H1130" i="12"/>
  <c r="H972" i="12"/>
  <c r="H984" i="12"/>
  <c r="H1013" i="12"/>
  <c r="H1055" i="12"/>
  <c r="H1093" i="12"/>
  <c r="H1132" i="12"/>
  <c r="H989" i="12"/>
  <c r="H1097" i="12"/>
  <c r="H1031" i="12"/>
  <c r="H1140" i="12"/>
  <c r="H1071" i="12"/>
  <c r="H986" i="12"/>
  <c r="H1025" i="12"/>
  <c r="H1056" i="12"/>
  <c r="H1094" i="12"/>
  <c r="H1133" i="12"/>
  <c r="H1030" i="12"/>
  <c r="H1139" i="12"/>
  <c r="H1102" i="12"/>
  <c r="H1032" i="12"/>
  <c r="H1141" i="12"/>
  <c r="H988" i="12"/>
  <c r="H1026" i="12"/>
  <c r="H1058" i="12"/>
  <c r="H1095" i="12"/>
  <c r="H1134" i="12"/>
  <c r="H1069" i="12"/>
  <c r="H990" i="12"/>
  <c r="H1070" i="12"/>
  <c r="H995" i="12"/>
  <c r="H1109" i="12"/>
  <c r="H1006" i="12"/>
  <c r="H1034" i="12"/>
  <c r="H1073" i="12"/>
  <c r="H1110" i="12"/>
  <c r="H1142" i="12"/>
  <c r="H1007" i="12"/>
  <c r="H1036" i="12"/>
  <c r="H1074" i="12"/>
  <c r="H1115" i="12"/>
  <c r="H1008" i="12"/>
  <c r="H1117" i="12"/>
  <c r="H1010" i="12"/>
  <c r="H1118" i="12"/>
  <c r="H1012" i="12"/>
  <c r="H1121" i="12"/>
  <c r="H1049" i="12"/>
  <c r="H1054" i="12"/>
  <c r="H1078" i="12"/>
  <c r="H1079" i="12"/>
  <c r="H973" i="12"/>
  <c r="H1091" i="12"/>
  <c r="H983" i="12"/>
  <c r="H1092" i="12"/>
  <c r="H1011" i="12"/>
  <c r="H1119" i="12"/>
  <c r="H1046" i="12"/>
  <c r="H1047" i="12"/>
  <c r="F1530" i="12"/>
  <c r="F1542" i="12"/>
  <c r="F1554" i="12"/>
  <c r="F1566" i="12"/>
  <c r="F1578" i="12"/>
  <c r="F1590" i="12"/>
  <c r="F1602" i="12"/>
  <c r="F1614" i="12"/>
  <c r="F1626" i="12"/>
  <c r="F1638" i="12"/>
  <c r="F1650" i="12"/>
  <c r="F1662" i="12"/>
  <c r="F1674" i="12"/>
  <c r="F1686" i="12"/>
  <c r="F1698" i="12"/>
  <c r="F1531" i="12"/>
  <c r="F1543" i="12"/>
  <c r="F1555" i="12"/>
  <c r="F1567" i="12"/>
  <c r="F1579" i="12"/>
  <c r="F1591" i="12"/>
  <c r="F1603" i="12"/>
  <c r="F1615" i="12"/>
  <c r="F1627" i="12"/>
  <c r="F1639" i="12"/>
  <c r="F1651" i="12"/>
  <c r="F1663" i="12"/>
  <c r="F1675" i="12"/>
  <c r="F1687" i="12"/>
  <c r="F1699" i="12"/>
  <c r="F1532" i="12"/>
  <c r="F1544" i="12"/>
  <c r="F1556" i="12"/>
  <c r="F1568" i="12"/>
  <c r="F1580" i="12"/>
  <c r="F1592" i="12"/>
  <c r="F1604" i="12"/>
  <c r="F1616" i="12"/>
  <c r="F1628" i="12"/>
  <c r="F1640" i="12"/>
  <c r="F1652" i="12"/>
  <c r="F1664" i="12"/>
  <c r="F1676" i="12"/>
  <c r="F1688" i="12"/>
  <c r="F1521" i="12"/>
  <c r="F1526" i="12"/>
  <c r="F1541" i="12"/>
  <c r="F1559" i="12"/>
  <c r="F1574" i="12"/>
  <c r="F1589" i="12"/>
  <c r="F1607" i="12"/>
  <c r="F1622" i="12"/>
  <c r="F1637" i="12"/>
  <c r="F1655" i="12"/>
  <c r="F1670" i="12"/>
  <c r="F1685" i="12"/>
  <c r="F1533" i="12"/>
  <c r="F1548" i="12"/>
  <c r="F1563" i="12"/>
  <c r="F1581" i="12"/>
  <c r="F1596" i="12"/>
  <c r="F1611" i="12"/>
  <c r="F1629" i="12"/>
  <c r="F1644" i="12"/>
  <c r="F1659" i="12"/>
  <c r="F1677" i="12"/>
  <c r="F1692" i="12"/>
  <c r="F1524" i="12"/>
  <c r="F1539" i="12"/>
  <c r="F1557" i="12"/>
  <c r="F1572" i="12"/>
  <c r="F1587" i="12"/>
  <c r="F1605" i="12"/>
  <c r="F1620" i="12"/>
  <c r="F1635" i="12"/>
  <c r="F1653" i="12"/>
  <c r="F1668" i="12"/>
  <c r="F1683" i="12"/>
  <c r="F1538" i="12"/>
  <c r="F1561" i="12"/>
  <c r="F1583" i="12"/>
  <c r="F1601" i="12"/>
  <c r="F1624" i="12"/>
  <c r="F1646" i="12"/>
  <c r="F1667" i="12"/>
  <c r="F1690" i="12"/>
  <c r="F1540" i="12"/>
  <c r="F1562" i="12"/>
  <c r="F1584" i="12"/>
  <c r="F1606" i="12"/>
  <c r="F1625" i="12"/>
  <c r="F1647" i="12"/>
  <c r="F1669" i="12"/>
  <c r="F1691" i="12"/>
  <c r="F1522" i="12"/>
  <c r="F1545" i="12"/>
  <c r="F1564" i="12"/>
  <c r="F1585" i="12"/>
  <c r="F1608" i="12"/>
  <c r="F1630" i="12"/>
  <c r="F1648" i="12"/>
  <c r="F1671" i="12"/>
  <c r="F1693" i="12"/>
  <c r="F1523" i="12"/>
  <c r="F1546" i="12"/>
  <c r="F1565" i="12"/>
  <c r="F1586" i="12"/>
  <c r="F1609" i="12"/>
  <c r="F1631" i="12"/>
  <c r="F1649" i="12"/>
  <c r="F1672" i="12"/>
  <c r="F1694" i="12"/>
  <c r="F1525" i="12"/>
  <c r="F1547" i="12"/>
  <c r="F1569" i="12"/>
  <c r="F1588" i="12"/>
  <c r="F1610" i="12"/>
  <c r="F1632" i="12"/>
  <c r="F1654" i="12"/>
  <c r="F1673" i="12"/>
  <c r="F1695" i="12"/>
  <c r="F1527" i="12"/>
  <c r="F1549" i="12"/>
  <c r="F1570" i="12"/>
  <c r="F1593" i="12"/>
  <c r="F1612" i="12"/>
  <c r="F1633" i="12"/>
  <c r="F1656" i="12"/>
  <c r="F1678" i="12"/>
  <c r="F1696" i="12"/>
  <c r="F1535" i="12"/>
  <c r="F1576" i="12"/>
  <c r="F1619" i="12"/>
  <c r="F1661" i="12"/>
  <c r="F1594" i="12"/>
  <c r="F1551" i="12"/>
  <c r="F1636" i="12"/>
  <c r="F1597" i="12"/>
  <c r="F1536" i="12"/>
  <c r="F1577" i="12"/>
  <c r="F1621" i="12"/>
  <c r="F1665" i="12"/>
  <c r="F1679" i="12"/>
  <c r="F1595" i="12"/>
  <c r="F1552" i="12"/>
  <c r="F1681" i="12"/>
  <c r="F1537" i="12"/>
  <c r="F1582" i="12"/>
  <c r="F1623" i="12"/>
  <c r="F1666" i="12"/>
  <c r="F1550" i="12"/>
  <c r="F1634" i="12"/>
  <c r="F1680" i="12"/>
  <c r="F1641" i="12"/>
  <c r="F1553" i="12"/>
  <c r="F1598" i="12"/>
  <c r="F1642" i="12"/>
  <c r="F1682" i="12"/>
  <c r="F1558" i="12"/>
  <c r="F1599" i="12"/>
  <c r="F1643" i="12"/>
  <c r="F1684" i="12"/>
  <c r="F1645" i="12"/>
  <c r="F1528" i="12"/>
  <c r="F1657" i="12"/>
  <c r="F1534" i="12"/>
  <c r="F1660" i="12"/>
  <c r="F1573" i="12"/>
  <c r="F1575" i="12"/>
  <c r="F1600" i="12"/>
  <c r="F1613" i="12"/>
  <c r="F1617" i="12"/>
  <c r="F1618" i="12"/>
  <c r="F1529" i="12"/>
  <c r="F1658" i="12"/>
  <c r="F1560" i="12"/>
  <c r="F1689" i="12"/>
  <c r="F1571" i="12"/>
  <c r="F1697" i="12"/>
  <c r="H521" i="17"/>
  <c r="H472" i="17"/>
  <c r="H391" i="17"/>
  <c r="H417" i="17"/>
  <c r="H454" i="17"/>
  <c r="H520" i="17"/>
  <c r="H462" i="17"/>
  <c r="H378" i="17"/>
  <c r="H433" i="17"/>
  <c r="H533" i="17"/>
  <c r="H513" i="17"/>
  <c r="H411" i="17"/>
  <c r="H456" i="17"/>
  <c r="H431" i="17"/>
  <c r="H468" i="17"/>
  <c r="H399" i="17"/>
  <c r="H519" i="17"/>
  <c r="H419" i="17"/>
  <c r="H491" i="17"/>
  <c r="H523" i="17"/>
  <c r="H382" i="17"/>
  <c r="H447" i="17"/>
  <c r="H531" i="17"/>
  <c r="H547" i="17"/>
  <c r="H429" i="17"/>
  <c r="H418" i="17"/>
  <c r="H460" i="17"/>
  <c r="H440" i="17"/>
  <c r="H438" i="17"/>
  <c r="H428" i="17"/>
  <c r="H485" i="17"/>
  <c r="H464" i="17"/>
  <c r="H538" i="17"/>
  <c r="H457" i="17"/>
  <c r="H427" i="17"/>
  <c r="H455" i="17"/>
  <c r="H430" i="17"/>
  <c r="H442" i="17"/>
  <c r="H449" i="17"/>
  <c r="H394" i="17"/>
  <c r="H484" i="17"/>
  <c r="H414" i="17"/>
  <c r="H504" i="17"/>
  <c r="H387" i="17"/>
  <c r="H550" i="17"/>
  <c r="H469" i="17"/>
  <c r="H401" i="17"/>
  <c r="H461" i="17"/>
  <c r="H383" i="17"/>
  <c r="H473" i="17"/>
  <c r="H437" i="17"/>
  <c r="H451" i="17"/>
  <c r="H506" i="17"/>
  <c r="H444" i="17"/>
  <c r="H477" i="17"/>
  <c r="H380" i="17"/>
  <c r="H406" i="17"/>
  <c r="H459" i="17"/>
  <c r="H434" i="17"/>
  <c r="H493" i="17"/>
  <c r="H463" i="17"/>
  <c r="H518" i="17"/>
  <c r="H516" i="17"/>
  <c r="H500" i="17"/>
  <c r="H543" i="17"/>
  <c r="H413" i="17"/>
  <c r="H511" i="17"/>
  <c r="H502" i="17"/>
  <c r="H393" i="17"/>
  <c r="H386" i="17"/>
  <c r="H483" i="17"/>
  <c r="H374" i="17"/>
  <c r="H466" i="17"/>
  <c r="H396" i="17"/>
  <c r="H475" i="17"/>
  <c r="H423" i="17"/>
  <c r="H486" i="17"/>
  <c r="H474" i="17"/>
  <c r="H471" i="17"/>
  <c r="H524" i="17"/>
  <c r="H544" i="17"/>
  <c r="H408" i="17"/>
  <c r="H450" i="17"/>
  <c r="H404" i="17"/>
  <c r="H512" i="17"/>
  <c r="H492" i="17"/>
  <c r="H499" i="17"/>
  <c r="H539" i="17"/>
  <c r="H395" i="17"/>
  <c r="H514" i="17"/>
  <c r="H496" i="17"/>
  <c r="H501" i="17"/>
  <c r="H470" i="17"/>
  <c r="H409" i="17"/>
  <c r="H482" i="17"/>
  <c r="H537" i="17"/>
  <c r="H507" i="17"/>
  <c r="H549" i="17"/>
  <c r="H443" i="17"/>
  <c r="H425" i="17"/>
  <c r="H510" i="17"/>
  <c r="H398" i="17"/>
  <c r="H540" i="17"/>
  <c r="H384" i="17"/>
  <c r="H479" i="17"/>
  <c r="H420" i="17"/>
  <c r="H397" i="17"/>
  <c r="H489" i="17"/>
  <c r="H403" i="17"/>
  <c r="H402" i="17"/>
  <c r="H546" i="17"/>
  <c r="H452" i="17"/>
  <c r="H446" i="17"/>
  <c r="H412" i="17"/>
  <c r="H467" i="17"/>
  <c r="H548" i="17"/>
  <c r="H525" i="17"/>
  <c r="H488" i="17"/>
  <c r="H465" i="17"/>
  <c r="H410" i="17"/>
  <c r="H517" i="17"/>
  <c r="H448" i="17"/>
  <c r="H392" i="17"/>
  <c r="H415" i="17"/>
  <c r="H522" i="17"/>
  <c r="H545" i="17"/>
  <c r="H416" i="17"/>
  <c r="H426" i="17"/>
  <c r="H495" i="17"/>
  <c r="H478" i="17"/>
  <c r="H490" i="17"/>
  <c r="H532" i="17"/>
  <c r="H458" i="17"/>
  <c r="H436" i="17"/>
  <c r="H481" i="17"/>
  <c r="H530" i="17"/>
  <c r="H407" i="17"/>
  <c r="H536" i="17"/>
  <c r="H424" i="17"/>
  <c r="H494" i="17"/>
  <c r="H375" i="17"/>
  <c r="H497" i="17"/>
  <c r="H388" i="17"/>
  <c r="H439" i="17"/>
  <c r="H505" i="17"/>
  <c r="H453" i="17"/>
  <c r="H527" i="17"/>
  <c r="H476" i="17"/>
  <c r="H400" i="17"/>
  <c r="H541" i="17"/>
  <c r="H435" i="17"/>
  <c r="H421" i="17"/>
  <c r="H535" i="17"/>
  <c r="H377" i="17"/>
  <c r="H503" i="17"/>
  <c r="H487" i="17"/>
  <c r="H529" i="17"/>
  <c r="H515" i="17"/>
  <c r="H422" i="17"/>
  <c r="H445" i="17"/>
  <c r="H498" i="17"/>
  <c r="H379" i="17"/>
  <c r="H542" i="17"/>
  <c r="H376" i="17"/>
  <c r="H381" i="17"/>
  <c r="H480" i="17"/>
  <c r="H385" i="17"/>
  <c r="H534" i="17"/>
  <c r="H509" i="17"/>
  <c r="H372" i="17"/>
  <c r="H528" i="17"/>
  <c r="H389" i="17"/>
  <c r="H405" i="17"/>
  <c r="H390" i="17"/>
  <c r="H526" i="17"/>
  <c r="H432" i="17"/>
  <c r="H508" i="17"/>
  <c r="H441" i="17"/>
  <c r="H373" i="17"/>
  <c r="J1340" i="12"/>
  <c r="J1352" i="12"/>
  <c r="J1364" i="12"/>
  <c r="J1376" i="12"/>
  <c r="J1388" i="12"/>
  <c r="J1400" i="12"/>
  <c r="J1412" i="12"/>
  <c r="J1424" i="12"/>
  <c r="J1436" i="12"/>
  <c r="J1448" i="12"/>
  <c r="J1460" i="12"/>
  <c r="J1472" i="12"/>
  <c r="J1484" i="12"/>
  <c r="J1496" i="12"/>
  <c r="J1508" i="12"/>
  <c r="J1341" i="12"/>
  <c r="J1353" i="12"/>
  <c r="J1365" i="12"/>
  <c r="J1377" i="12"/>
  <c r="J1389" i="12"/>
  <c r="J1401" i="12"/>
  <c r="J1413" i="12"/>
  <c r="J1425" i="12"/>
  <c r="J1437" i="12"/>
  <c r="J1449" i="12"/>
  <c r="J1461" i="12"/>
  <c r="J1473" i="12"/>
  <c r="J1485" i="12"/>
  <c r="J1497" i="12"/>
  <c r="J1509" i="12"/>
  <c r="J1342" i="12"/>
  <c r="J1354" i="12"/>
  <c r="J1366" i="12"/>
  <c r="J1378" i="12"/>
  <c r="J1390" i="12"/>
  <c r="J1402" i="12"/>
  <c r="J1414" i="12"/>
  <c r="J1426" i="12"/>
  <c r="J1438" i="12"/>
  <c r="J1450" i="12"/>
  <c r="J1462" i="12"/>
  <c r="J1474" i="12"/>
  <c r="J1486" i="12"/>
  <c r="J1498" i="12"/>
  <c r="J1510" i="12"/>
  <c r="J1339" i="12"/>
  <c r="J1357" i="12"/>
  <c r="J1372" i="12"/>
  <c r="J1387" i="12"/>
  <c r="J1405" i="12"/>
  <c r="J1420" i="12"/>
  <c r="J1435" i="12"/>
  <c r="J1453" i="12"/>
  <c r="J1468" i="12"/>
  <c r="J1483" i="12"/>
  <c r="J1501" i="12"/>
  <c r="J1516" i="12"/>
  <c r="J1346" i="12"/>
  <c r="J1361" i="12"/>
  <c r="J1379" i="12"/>
  <c r="J1394" i="12"/>
  <c r="J1409" i="12"/>
  <c r="J1427" i="12"/>
  <c r="J1442" i="12"/>
  <c r="J1457" i="12"/>
  <c r="J1475" i="12"/>
  <c r="J1490" i="12"/>
  <c r="J1505" i="12"/>
  <c r="J1355" i="12"/>
  <c r="J1370" i="12"/>
  <c r="J1385" i="12"/>
  <c r="J1403" i="12"/>
  <c r="J1418" i="12"/>
  <c r="J1433" i="12"/>
  <c r="J1451" i="12"/>
  <c r="J1466" i="12"/>
  <c r="J1481" i="12"/>
  <c r="J1499" i="12"/>
  <c r="J1514" i="12"/>
  <c r="J1344" i="12"/>
  <c r="J1363" i="12"/>
  <c r="J1384" i="12"/>
  <c r="J1407" i="12"/>
  <c r="J1429" i="12"/>
  <c r="J1447" i="12"/>
  <c r="J1470" i="12"/>
  <c r="J1492" i="12"/>
  <c r="J1513" i="12"/>
  <c r="J1345" i="12"/>
  <c r="J1367" i="12"/>
  <c r="J1386" i="12"/>
  <c r="J1408" i="12"/>
  <c r="J1430" i="12"/>
  <c r="J1452" i="12"/>
  <c r="J1471" i="12"/>
  <c r="J1493" i="12"/>
  <c r="J1515" i="12"/>
  <c r="J1347" i="12"/>
  <c r="J1368" i="12"/>
  <c r="J1391" i="12"/>
  <c r="J1410" i="12"/>
  <c r="J1431" i="12"/>
  <c r="J1454" i="12"/>
  <c r="J1476" i="12"/>
  <c r="J1494" i="12"/>
  <c r="J1348" i="12"/>
  <c r="J1369" i="12"/>
  <c r="J1392" i="12"/>
  <c r="J1411" i="12"/>
  <c r="J1432" i="12"/>
  <c r="J1455" i="12"/>
  <c r="J1477" i="12"/>
  <c r="J1495" i="12"/>
  <c r="J1349" i="12"/>
  <c r="J1371" i="12"/>
  <c r="J1393" i="12"/>
  <c r="J1415" i="12"/>
  <c r="J1434" i="12"/>
  <c r="J1456" i="12"/>
  <c r="J1478" i="12"/>
  <c r="J1500" i="12"/>
  <c r="J1350" i="12"/>
  <c r="J1373" i="12"/>
  <c r="J1395" i="12"/>
  <c r="J1416" i="12"/>
  <c r="J1439" i="12"/>
  <c r="J1458" i="12"/>
  <c r="J1479" i="12"/>
  <c r="J1502" i="12"/>
  <c r="J1338" i="12"/>
  <c r="J1359" i="12"/>
  <c r="J1399" i="12"/>
  <c r="J1444" i="12"/>
  <c r="J1488" i="12"/>
  <c r="J1374" i="12"/>
  <c r="J1375" i="12"/>
  <c r="J1504" i="12"/>
  <c r="J1421" i="12"/>
  <c r="J1360" i="12"/>
  <c r="J1404" i="12"/>
  <c r="J1445" i="12"/>
  <c r="J1489" i="12"/>
  <c r="J1459" i="12"/>
  <c r="J1463" i="12"/>
  <c r="J1506" i="12"/>
  <c r="J1362" i="12"/>
  <c r="J1406" i="12"/>
  <c r="J1446" i="12"/>
  <c r="J1491" i="12"/>
  <c r="J1417" i="12"/>
  <c r="J1503" i="12"/>
  <c r="J1419" i="12"/>
  <c r="J1380" i="12"/>
  <c r="J1464" i="12"/>
  <c r="J1381" i="12"/>
  <c r="J1422" i="12"/>
  <c r="J1465" i="12"/>
  <c r="J1507" i="12"/>
  <c r="J1382" i="12"/>
  <c r="J1423" i="12"/>
  <c r="J1467" i="12"/>
  <c r="J1511" i="12"/>
  <c r="J1428" i="12"/>
  <c r="J1440" i="12"/>
  <c r="J1443" i="12"/>
  <c r="J1356" i="12"/>
  <c r="J1482" i="12"/>
  <c r="J1358" i="12"/>
  <c r="J1487" i="12"/>
  <c r="J1383" i="12"/>
  <c r="J1512" i="12"/>
  <c r="J1396" i="12"/>
  <c r="J1397" i="12"/>
  <c r="J1398" i="12"/>
  <c r="J1441" i="12"/>
  <c r="J1343" i="12"/>
  <c r="J1469" i="12"/>
  <c r="J1351" i="12"/>
  <c r="J1480" i="12"/>
  <c r="H1562" i="17"/>
  <c r="H1574" i="17"/>
  <c r="H1598" i="17"/>
  <c r="H1596" i="17"/>
  <c r="H1516" i="17"/>
  <c r="H1524" i="17"/>
  <c r="H1602" i="17"/>
  <c r="H1581" i="17"/>
  <c r="H1637" i="17"/>
  <c r="H1634" i="17"/>
  <c r="H1534" i="17"/>
  <c r="H1645" i="17"/>
  <c r="H1579" i="17"/>
  <c r="H1601" i="17"/>
  <c r="H1485" i="17"/>
  <c r="H1559" i="17"/>
  <c r="H1553" i="17"/>
  <c r="H1612" i="17"/>
  <c r="H1611" i="17"/>
  <c r="H1564" i="17"/>
  <c r="H1487" i="17"/>
  <c r="H1615" i="17"/>
  <c r="H1540" i="17"/>
  <c r="H1604" i="17"/>
  <c r="H1563" i="17"/>
  <c r="H1570" i="17"/>
  <c r="H1588" i="17"/>
  <c r="H1494" i="17"/>
  <c r="H1622" i="17"/>
  <c r="H1476" i="17"/>
  <c r="H1528" i="17"/>
  <c r="H1599" i="17"/>
  <c r="H1585" i="17"/>
  <c r="H1642" i="17"/>
  <c r="H1558" i="17"/>
  <c r="H1505" i="17"/>
  <c r="H1544" i="17"/>
  <c r="H1590" i="17"/>
  <c r="H1603" i="17"/>
  <c r="H1474" i="17"/>
  <c r="H1508" i="17"/>
  <c r="H1472" i="17"/>
  <c r="H1623" i="17"/>
  <c r="H1489" i="17"/>
  <c r="H1577" i="17"/>
  <c r="H1556" i="17"/>
  <c r="H1600" i="17"/>
  <c r="H1484" i="17"/>
  <c r="H1636" i="17"/>
  <c r="H1482" i="17"/>
  <c r="H1480" i="17"/>
  <c r="H1532" i="17"/>
  <c r="H1589" i="17"/>
  <c r="H1546" i="17"/>
  <c r="H1592" i="17"/>
  <c r="H1518" i="17"/>
  <c r="H1481" i="17"/>
  <c r="H1496" i="17"/>
  <c r="H1491" i="17"/>
  <c r="H1510" i="17"/>
  <c r="H1620" i="17"/>
  <c r="H1647" i="17"/>
  <c r="H1488" i="17"/>
  <c r="H1506" i="17"/>
  <c r="H1575" i="17"/>
  <c r="H1529" i="17"/>
  <c r="H1626" i="17"/>
  <c r="H1543" i="17"/>
  <c r="H1512" i="17"/>
  <c r="H1473" i="17"/>
  <c r="H1527" i="17"/>
  <c r="H1560" i="17"/>
  <c r="H1616" i="17"/>
  <c r="H1633" i="17"/>
  <c r="H1533" i="17"/>
  <c r="H1595" i="17"/>
  <c r="H1522" i="17"/>
  <c r="H1541" i="17"/>
  <c r="H1627" i="17"/>
  <c r="H1597" i="17"/>
  <c r="H1490" i="17"/>
  <c r="H1550" i="17"/>
  <c r="H1535" i="17"/>
  <c r="H1478" i="17"/>
  <c r="H1614" i="17"/>
  <c r="H1497" i="17"/>
  <c r="H1547" i="17"/>
  <c r="H1617" i="17"/>
  <c r="H1492" i="17"/>
  <c r="H1555" i="17"/>
  <c r="H1507" i="17"/>
  <c r="H1479" i="17"/>
  <c r="H1471" i="17"/>
  <c r="H1619" i="17"/>
  <c r="H1578" i="17"/>
  <c r="H1594" i="17"/>
  <c r="H1537" i="17"/>
  <c r="H1530" i="17"/>
  <c r="H1557" i="17"/>
  <c r="H1638" i="17"/>
  <c r="H1618" i="17"/>
  <c r="H1549" i="17"/>
  <c r="H1477" i="17"/>
  <c r="H1569" i="17"/>
  <c r="H1483" i="17"/>
  <c r="H1582" i="17"/>
  <c r="H1646" i="17"/>
  <c r="H1523" i="17"/>
  <c r="H1551" i="17"/>
  <c r="H1498" i="17"/>
  <c r="H1576" i="17"/>
  <c r="H1605" i="17"/>
  <c r="H1587" i="17"/>
  <c r="H1568" i="17"/>
  <c r="H1629" i="17"/>
  <c r="H1621" i="17"/>
  <c r="H1495" i="17"/>
  <c r="H1536" i="17"/>
  <c r="H1502" i="17"/>
  <c r="H1520" i="17"/>
  <c r="H1538" i="17"/>
  <c r="H1566" i="17"/>
  <c r="H1584" i="17"/>
  <c r="H1631" i="17"/>
  <c r="H1526" i="17"/>
  <c r="H1639" i="17"/>
  <c r="H1607" i="17"/>
  <c r="H1648" i="17"/>
  <c r="H1511" i="17"/>
  <c r="H1632" i="17"/>
  <c r="H1545" i="17"/>
  <c r="H1509" i="17"/>
  <c r="H1625" i="17"/>
  <c r="H1630" i="17"/>
  <c r="H1609" i="17"/>
  <c r="H1591" i="17"/>
  <c r="H1624" i="17"/>
  <c r="H1573" i="17"/>
  <c r="H1571" i="17"/>
  <c r="H1548" i="17"/>
  <c r="H1593" i="17"/>
  <c r="H1606" i="17"/>
  <c r="H1580" i="17"/>
  <c r="H1641" i="17"/>
  <c r="H1501" i="17"/>
  <c r="H1583" i="17"/>
  <c r="H1643" i="17"/>
  <c r="H1572" i="17"/>
  <c r="H1539" i="17"/>
  <c r="H1493" i="17"/>
  <c r="H1513" i="17"/>
  <c r="H1554" i="17"/>
  <c r="H1628" i="17"/>
  <c r="H1610" i="17"/>
  <c r="H1613" i="17"/>
  <c r="H1504" i="17"/>
  <c r="H1608" i="17"/>
  <c r="H1503" i="17"/>
  <c r="H1586" i="17"/>
  <c r="H1542" i="17"/>
  <c r="H1561" i="17"/>
  <c r="H1567" i="17"/>
  <c r="H1517" i="17"/>
  <c r="H1640" i="17"/>
  <c r="H1519" i="17"/>
  <c r="H1515" i="17"/>
  <c r="H1644" i="17"/>
  <c r="H1514" i="17"/>
  <c r="H1635" i="17"/>
  <c r="H1521" i="17"/>
  <c r="H1565" i="17"/>
  <c r="H1499" i="17"/>
  <c r="H1486" i="17"/>
  <c r="H1470" i="17"/>
  <c r="H1552" i="17"/>
  <c r="H1525" i="17"/>
  <c r="H1475" i="17"/>
  <c r="H1531" i="17"/>
  <c r="H1500" i="17"/>
  <c r="J981" i="12"/>
  <c r="J993" i="12"/>
  <c r="J1005" i="12"/>
  <c r="J1017" i="12"/>
  <c r="J1029" i="12"/>
  <c r="J1041" i="12"/>
  <c r="J1053" i="12"/>
  <c r="J1065" i="12"/>
  <c r="J1077" i="12"/>
  <c r="J1089" i="12"/>
  <c r="J1101" i="12"/>
  <c r="J1113" i="12"/>
  <c r="J1125" i="12"/>
  <c r="J1137" i="12"/>
  <c r="J1149" i="12"/>
  <c r="J982" i="12"/>
  <c r="J994" i="12"/>
  <c r="J1006" i="12"/>
  <c r="J1018" i="12"/>
  <c r="J1030" i="12"/>
  <c r="J1042" i="12"/>
  <c r="J1054" i="12"/>
  <c r="J1066" i="12"/>
  <c r="J1078" i="12"/>
  <c r="J1090" i="12"/>
  <c r="J1102" i="12"/>
  <c r="J1114" i="12"/>
  <c r="J1126" i="12"/>
  <c r="J1138" i="12"/>
  <c r="J1150" i="12"/>
  <c r="J983" i="12"/>
  <c r="J995" i="12"/>
  <c r="J1007" i="12"/>
  <c r="J1019" i="12"/>
  <c r="J1031" i="12"/>
  <c r="J1043" i="12"/>
  <c r="J1055" i="12"/>
  <c r="J1067" i="12"/>
  <c r="J1079" i="12"/>
  <c r="J1091" i="12"/>
  <c r="J1103" i="12"/>
  <c r="J1115" i="12"/>
  <c r="J1127" i="12"/>
  <c r="J1139" i="12"/>
  <c r="J986" i="12"/>
  <c r="J1001" i="12"/>
  <c r="J1016" i="12"/>
  <c r="J1034" i="12"/>
  <c r="J1049" i="12"/>
  <c r="J1064" i="12"/>
  <c r="J1082" i="12"/>
  <c r="J1097" i="12"/>
  <c r="J1112" i="12"/>
  <c r="J1130" i="12"/>
  <c r="J1145" i="12"/>
  <c r="J975" i="12"/>
  <c r="J990" i="12"/>
  <c r="J1008" i="12"/>
  <c r="J1023" i="12"/>
  <c r="J1038" i="12"/>
  <c r="J1056" i="12"/>
  <c r="J1071" i="12"/>
  <c r="J1086" i="12"/>
  <c r="J1104" i="12"/>
  <c r="J1119" i="12"/>
  <c r="J1134" i="12"/>
  <c r="J984" i="12"/>
  <c r="J999" i="12"/>
  <c r="J1014" i="12"/>
  <c r="J1032" i="12"/>
  <c r="J1047" i="12"/>
  <c r="J1062" i="12"/>
  <c r="J1080" i="12"/>
  <c r="J1095" i="12"/>
  <c r="J1110" i="12"/>
  <c r="J1128" i="12"/>
  <c r="J1143" i="12"/>
  <c r="J972" i="12"/>
  <c r="J988" i="12"/>
  <c r="J1010" i="12"/>
  <c r="J1028" i="12"/>
  <c r="J1051" i="12"/>
  <c r="J1073" i="12"/>
  <c r="J1094" i="12"/>
  <c r="J1117" i="12"/>
  <c r="J1136" i="12"/>
  <c r="J989" i="12"/>
  <c r="J1011" i="12"/>
  <c r="J1033" i="12"/>
  <c r="J1052" i="12"/>
  <c r="J1074" i="12"/>
  <c r="J1096" i="12"/>
  <c r="J1118" i="12"/>
  <c r="J1140" i="12"/>
  <c r="J991" i="12"/>
  <c r="J1012" i="12"/>
  <c r="J1035" i="12"/>
  <c r="J1057" i="12"/>
  <c r="J1075" i="12"/>
  <c r="J1098" i="12"/>
  <c r="J1120" i="12"/>
  <c r="J1141" i="12"/>
  <c r="J973" i="12"/>
  <c r="J992" i="12"/>
  <c r="J1013" i="12"/>
  <c r="J1036" i="12"/>
  <c r="J1058" i="12"/>
  <c r="J1076" i="12"/>
  <c r="J1099" i="12"/>
  <c r="J1121" i="12"/>
  <c r="J1142" i="12"/>
  <c r="J974" i="12"/>
  <c r="J996" i="12"/>
  <c r="J1015" i="12"/>
  <c r="J1037" i="12"/>
  <c r="J1059" i="12"/>
  <c r="J1081" i="12"/>
  <c r="J1100" i="12"/>
  <c r="J1122" i="12"/>
  <c r="J1144" i="12"/>
  <c r="J985" i="12"/>
  <c r="J1024" i="12"/>
  <c r="J1061" i="12"/>
  <c r="J1093" i="12"/>
  <c r="J1132" i="12"/>
  <c r="J1069" i="12"/>
  <c r="J1070" i="12"/>
  <c r="J1002" i="12"/>
  <c r="J1109" i="12"/>
  <c r="J987" i="12"/>
  <c r="J1025" i="12"/>
  <c r="J1063" i="12"/>
  <c r="J1105" i="12"/>
  <c r="J1133" i="12"/>
  <c r="J1107" i="12"/>
  <c r="J1039" i="12"/>
  <c r="J1147" i="12"/>
  <c r="J1072" i="12"/>
  <c r="J1148" i="12"/>
  <c r="J997" i="12"/>
  <c r="J1026" i="12"/>
  <c r="J1068" i="12"/>
  <c r="J1106" i="12"/>
  <c r="J1135" i="12"/>
  <c r="J998" i="12"/>
  <c r="J1027" i="12"/>
  <c r="J1146" i="12"/>
  <c r="J1000" i="12"/>
  <c r="J1108" i="12"/>
  <c r="J1040" i="12"/>
  <c r="J1003" i="12"/>
  <c r="J1044" i="12"/>
  <c r="J1083" i="12"/>
  <c r="J1111" i="12"/>
  <c r="J976" i="12"/>
  <c r="J1004" i="12"/>
  <c r="J1045" i="12"/>
  <c r="J1084" i="12"/>
  <c r="J1116" i="12"/>
  <c r="J1046" i="12"/>
  <c r="J1048" i="12"/>
  <c r="J1060" i="12"/>
  <c r="J979" i="12"/>
  <c r="J1088" i="12"/>
  <c r="J980" i="12"/>
  <c r="J1092" i="12"/>
  <c r="J1009" i="12"/>
  <c r="J1123" i="12"/>
  <c r="J1020" i="12"/>
  <c r="J1124" i="12"/>
  <c r="J1021" i="12"/>
  <c r="J1129" i="12"/>
  <c r="J1022" i="12"/>
  <c r="J1131" i="12"/>
  <c r="J1050" i="12"/>
  <c r="J977" i="12"/>
  <c r="J1085" i="12"/>
  <c r="J978" i="12"/>
  <c r="J1087" i="12"/>
  <c r="J759" i="17"/>
  <c r="J893" i="17"/>
  <c r="J870" i="17"/>
  <c r="J807" i="17"/>
  <c r="J831" i="17"/>
  <c r="J762" i="17"/>
  <c r="J908" i="17"/>
  <c r="J805" i="17"/>
  <c r="J882" i="17"/>
  <c r="J906" i="17"/>
  <c r="J772" i="17"/>
  <c r="J751" i="17"/>
  <c r="J846" i="17"/>
  <c r="J879" i="17"/>
  <c r="J806" i="17"/>
  <c r="J892" i="17"/>
  <c r="J876" i="17"/>
  <c r="J781" i="17"/>
  <c r="J864" i="17"/>
  <c r="J747" i="17"/>
  <c r="J749" i="17"/>
  <c r="J787" i="17"/>
  <c r="J738" i="17"/>
  <c r="J900" i="17"/>
  <c r="J822" i="17"/>
  <c r="J884" i="17"/>
  <c r="J750" i="17"/>
  <c r="J794" i="17"/>
  <c r="J780" i="17"/>
  <c r="J888" i="17"/>
  <c r="J779" i="17"/>
  <c r="J829" i="17"/>
  <c r="J834" i="17"/>
  <c r="J841" i="17"/>
  <c r="J859" i="17"/>
  <c r="J766" i="17"/>
  <c r="J773" i="17"/>
  <c r="J799" i="17"/>
  <c r="J844" i="17"/>
  <c r="J820" i="17"/>
  <c r="J763" i="17"/>
  <c r="J754" i="17"/>
  <c r="J897" i="17"/>
  <c r="J742" i="17"/>
  <c r="J819" i="17"/>
  <c r="J740" i="17"/>
  <c r="J743" i="17"/>
  <c r="J755" i="17"/>
  <c r="J894" i="17"/>
  <c r="J815" i="17"/>
  <c r="J801" i="17"/>
  <c r="J862" i="17"/>
  <c r="J824" i="17"/>
  <c r="J767" i="17"/>
  <c r="J769" i="17"/>
  <c r="J901" i="17"/>
  <c r="J835" i="17"/>
  <c r="J895" i="17"/>
  <c r="J746" i="17"/>
  <c r="J916" i="17"/>
  <c r="J865" i="17"/>
  <c r="J830" i="17"/>
  <c r="J803" i="17"/>
  <c r="J836" i="17"/>
  <c r="J811" i="17"/>
  <c r="J739" i="17"/>
  <c r="J840" i="17"/>
  <c r="J896" i="17"/>
  <c r="J771" i="17"/>
  <c r="J775" i="17"/>
  <c r="J832" i="17"/>
  <c r="J903" i="17"/>
  <c r="J905" i="17"/>
  <c r="J798" i="17"/>
  <c r="J868" i="17"/>
  <c r="J856" i="17"/>
  <c r="J854" i="17"/>
  <c r="J790" i="17"/>
  <c r="J791" i="17"/>
  <c r="J853" i="17"/>
  <c r="J880" i="17"/>
  <c r="J852" i="17"/>
  <c r="J899" i="17"/>
  <c r="J842" i="17"/>
  <c r="J898" i="17"/>
  <c r="J810" i="17"/>
  <c r="J833" i="17"/>
  <c r="J914" i="17"/>
  <c r="J768" i="17"/>
  <c r="J825" i="17"/>
  <c r="J871" i="17"/>
  <c r="J849" i="17"/>
  <c r="J890" i="17"/>
  <c r="J758" i="17"/>
  <c r="J796" i="17"/>
  <c r="J902" i="17"/>
  <c r="J778" i="17"/>
  <c r="J812" i="17"/>
  <c r="J753" i="17"/>
  <c r="J788" i="17"/>
  <c r="J744" i="17"/>
  <c r="J877" i="17"/>
  <c r="J872" i="17"/>
  <c r="J851" i="17"/>
  <c r="J863" i="17"/>
  <c r="J823" i="17"/>
  <c r="J858" i="17"/>
  <c r="J757" i="17"/>
  <c r="J802" i="17"/>
  <c r="J752" i="17"/>
  <c r="J887" i="17"/>
  <c r="J843" i="17"/>
  <c r="J756" i="17"/>
  <c r="J878" i="17"/>
  <c r="J912" i="17"/>
  <c r="J904" i="17"/>
  <c r="J838" i="17"/>
  <c r="J814" i="17"/>
  <c r="J913" i="17"/>
  <c r="J818" i="17"/>
  <c r="J911" i="17"/>
  <c r="J797" i="17"/>
  <c r="J789" i="17"/>
  <c r="J885" i="17"/>
  <c r="J910" i="17"/>
  <c r="J816" i="17"/>
  <c r="J915" i="17"/>
  <c r="J855" i="17"/>
  <c r="J817" i="17"/>
  <c r="J907" i="17"/>
  <c r="J764" i="17"/>
  <c r="J777" i="17"/>
  <c r="J839" i="17"/>
  <c r="J761" i="17"/>
  <c r="J827" i="17"/>
  <c r="J770" i="17"/>
  <c r="J784" i="17"/>
  <c r="J889" i="17"/>
  <c r="J845" i="17"/>
  <c r="J776" i="17"/>
  <c r="J804" i="17"/>
  <c r="J748" i="17"/>
  <c r="J793" i="17"/>
  <c r="J874" i="17"/>
  <c r="J886" i="17"/>
  <c r="J741" i="17"/>
  <c r="J909" i="17"/>
  <c r="J774" i="17"/>
  <c r="J875" i="17"/>
  <c r="J782" i="17"/>
  <c r="J760" i="17"/>
  <c r="J792" i="17"/>
  <c r="J795" i="17"/>
  <c r="J881" i="17"/>
  <c r="J765" i="17"/>
  <c r="J785" i="17"/>
  <c r="J857" i="17"/>
  <c r="J883" i="17"/>
  <c r="J809" i="17"/>
  <c r="J786" i="17"/>
  <c r="J869" i="17"/>
  <c r="J850" i="17"/>
  <c r="J867" i="17"/>
  <c r="J783" i="17"/>
  <c r="J808" i="17"/>
  <c r="J821" i="17"/>
  <c r="J847" i="17"/>
  <c r="J745" i="17"/>
  <c r="J848" i="17"/>
  <c r="J873" i="17"/>
  <c r="J891" i="17"/>
  <c r="J813" i="17"/>
  <c r="J826" i="17"/>
  <c r="J800" i="17"/>
  <c r="J837" i="17"/>
  <c r="J860" i="17"/>
  <c r="J861" i="17"/>
  <c r="J866" i="17"/>
  <c r="J828" i="17"/>
  <c r="J1461" i="17"/>
  <c r="J1382" i="17"/>
  <c r="J1299" i="17"/>
  <c r="J1428" i="17"/>
  <c r="J1368" i="17"/>
  <c r="J1294" i="17"/>
  <c r="J1332" i="17"/>
  <c r="J1407" i="17"/>
  <c r="J1308" i="17"/>
  <c r="J1350" i="17"/>
  <c r="J1310" i="17"/>
  <c r="J1416" i="17"/>
  <c r="J1413" i="17"/>
  <c r="J1330" i="17"/>
  <c r="J1389" i="17"/>
  <c r="J1431" i="17"/>
  <c r="J1457" i="17"/>
  <c r="J1429" i="17"/>
  <c r="J1288" i="17"/>
  <c r="J1331" i="17"/>
  <c r="J1320" i="17"/>
  <c r="J1297" i="17"/>
  <c r="J1296" i="17"/>
  <c r="J1366" i="17"/>
  <c r="J1418" i="17"/>
  <c r="J1448" i="17"/>
  <c r="J1339" i="17"/>
  <c r="J1348" i="17"/>
  <c r="J1433" i="17"/>
  <c r="J1287" i="17"/>
  <c r="J1404" i="17"/>
  <c r="J1303" i="17"/>
  <c r="J1315" i="17"/>
  <c r="J1435" i="17"/>
  <c r="J1450" i="17"/>
  <c r="J1460" i="17"/>
  <c r="J1363" i="17"/>
  <c r="J1381" i="17"/>
  <c r="J1312" i="17"/>
  <c r="J1322" i="17"/>
  <c r="J1442" i="17"/>
  <c r="J1426" i="17"/>
  <c r="J1337" i="17"/>
  <c r="J1300" i="17"/>
  <c r="J1434" i="17"/>
  <c r="J1291" i="17"/>
  <c r="J1452" i="17"/>
  <c r="J1318" i="17"/>
  <c r="J1411" i="17"/>
  <c r="J1319" i="17"/>
  <c r="J1329" i="17"/>
  <c r="J1352" i="17"/>
  <c r="J1333" i="17"/>
  <c r="J1397" i="17"/>
  <c r="J1293" i="17"/>
  <c r="J1316" i="17"/>
  <c r="J1317" i="17"/>
  <c r="J1464" i="17"/>
  <c r="J1378" i="17"/>
  <c r="J1351" i="17"/>
  <c r="J1417" i="17"/>
  <c r="J1436" i="17"/>
  <c r="J1357" i="17"/>
  <c r="J1290" i="17"/>
  <c r="J1358" i="17"/>
  <c r="J1423" i="17"/>
  <c r="J1394" i="17"/>
  <c r="J1371" i="17"/>
  <c r="J1372" i="17"/>
  <c r="J1456" i="17"/>
  <c r="J1383" i="17"/>
  <c r="J1305" i="17"/>
  <c r="J1388" i="17"/>
  <c r="J1302" i="17"/>
  <c r="J1392" i="17"/>
  <c r="J1379" i="17"/>
  <c r="J1440" i="17"/>
  <c r="J1427" i="17"/>
  <c r="J1425" i="17"/>
  <c r="J1398" i="17"/>
  <c r="J1375" i="17"/>
  <c r="J1387" i="17"/>
  <c r="J1374" i="17"/>
  <c r="J1444" i="17"/>
  <c r="J1373" i="17"/>
  <c r="J1325" i="17"/>
  <c r="J1311" i="17"/>
  <c r="J1406" i="17"/>
  <c r="J1420" i="17"/>
  <c r="J1402" i="17"/>
  <c r="J1454" i="17"/>
  <c r="J1347" i="17"/>
  <c r="J1298" i="17"/>
  <c r="J1359" i="17"/>
  <c r="J1344" i="17"/>
  <c r="J1393" i="17"/>
  <c r="J1409" i="17"/>
  <c r="J1328" i="17"/>
  <c r="J1403" i="17"/>
  <c r="J1324" i="17"/>
  <c r="J1306" i="17"/>
  <c r="J1380" i="17"/>
  <c r="J1323" i="17"/>
  <c r="J1341" i="17"/>
  <c r="J1360" i="17"/>
  <c r="J1335" i="17"/>
  <c r="J1321" i="17"/>
  <c r="J1445" i="17"/>
  <c r="J1377" i="17"/>
  <c r="J1356" i="17"/>
  <c r="J1334" i="17"/>
  <c r="J1462" i="17"/>
  <c r="J1295" i="17"/>
  <c r="J1395" i="17"/>
  <c r="J1343" i="17"/>
  <c r="J1399" i="17"/>
  <c r="J1327" i="17"/>
  <c r="J1292" i="17"/>
  <c r="J1369" i="17"/>
  <c r="J1336" i="17"/>
  <c r="J1443" i="17"/>
  <c r="J1342" i="17"/>
  <c r="J1349" i="17"/>
  <c r="J1447" i="17"/>
  <c r="J1376" i="17"/>
  <c r="J1414" i="17"/>
  <c r="J1289" i="17"/>
  <c r="J1353" i="17"/>
  <c r="J1396" i="17"/>
  <c r="J1362" i="17"/>
  <c r="J1391" i="17"/>
  <c r="J1313" i="17"/>
  <c r="J1432" i="17"/>
  <c r="J1386" i="17"/>
  <c r="J1430" i="17"/>
  <c r="J1370" i="17"/>
  <c r="J1446" i="17"/>
  <c r="J1401" i="17"/>
  <c r="J1449" i="17"/>
  <c r="J1422" i="17"/>
  <c r="J1408" i="17"/>
  <c r="J1364" i="17"/>
  <c r="J1345" i="17"/>
  <c r="J1410" i="17"/>
  <c r="J1354" i="17"/>
  <c r="J1415" i="17"/>
  <c r="J1458" i="17"/>
  <c r="J1314" i="17"/>
  <c r="J1340" i="17"/>
  <c r="J1346" i="17"/>
  <c r="J1441" i="17"/>
  <c r="J1309" i="17"/>
  <c r="J1355" i="17"/>
  <c r="J1385" i="17"/>
  <c r="J1361" i="17"/>
  <c r="J1400" i="17"/>
  <c r="J1301" i="17"/>
  <c r="J1326" i="17"/>
  <c r="J1463" i="17"/>
  <c r="J1421" i="17"/>
  <c r="J1451" i="17"/>
  <c r="J1459" i="17"/>
  <c r="J1424" i="17"/>
  <c r="J1439" i="17"/>
  <c r="J1455" i="17"/>
  <c r="J1384" i="17"/>
  <c r="J1390" i="17"/>
  <c r="J1405" i="17"/>
  <c r="J1307" i="17"/>
  <c r="J1412" i="17"/>
  <c r="J1419" i="17"/>
  <c r="J1367" i="17"/>
  <c r="J1338" i="17"/>
  <c r="J1465" i="17"/>
  <c r="J1365" i="17"/>
  <c r="J1437" i="17"/>
  <c r="J1304" i="17"/>
  <c r="J1453" i="17"/>
  <c r="J1438" i="17"/>
  <c r="J395" i="17"/>
  <c r="J534" i="17"/>
  <c r="J472" i="17"/>
  <c r="J383" i="17"/>
  <c r="J386" i="17"/>
  <c r="J500" i="17"/>
  <c r="J531" i="17"/>
  <c r="J411" i="17"/>
  <c r="J435" i="17"/>
  <c r="J502" i="17"/>
  <c r="J444" i="17"/>
  <c r="J528" i="17"/>
  <c r="J514" i="17"/>
  <c r="J540" i="17"/>
  <c r="J479" i="17"/>
  <c r="J420" i="17"/>
  <c r="J516" i="17"/>
  <c r="J457" i="17"/>
  <c r="J548" i="17"/>
  <c r="J542" i="17"/>
  <c r="J409" i="17"/>
  <c r="J462" i="17"/>
  <c r="J456" i="17"/>
  <c r="J464" i="17"/>
  <c r="J460" i="17"/>
  <c r="J538" i="17"/>
  <c r="J520" i="17"/>
  <c r="J396" i="17"/>
  <c r="J423" i="17"/>
  <c r="J511" i="17"/>
  <c r="J379" i="17"/>
  <c r="J439" i="17"/>
  <c r="J507" i="17"/>
  <c r="J429" i="17"/>
  <c r="J549" i="17"/>
  <c r="J529" i="17"/>
  <c r="J451" i="17"/>
  <c r="J416" i="17"/>
  <c r="J407" i="17"/>
  <c r="J486" i="17"/>
  <c r="J425" i="17"/>
  <c r="J432" i="17"/>
  <c r="J389" i="17"/>
  <c r="J446" i="17"/>
  <c r="J385" i="17"/>
  <c r="J509" i="17"/>
  <c r="J408" i="17"/>
  <c r="J436" i="17"/>
  <c r="J547" i="17"/>
  <c r="J527" i="17"/>
  <c r="J459" i="17"/>
  <c r="J455" i="17"/>
  <c r="J414" i="17"/>
  <c r="J454" i="17"/>
  <c r="J508" i="17"/>
  <c r="J387" i="17"/>
  <c r="J448" i="17"/>
  <c r="J489" i="17"/>
  <c r="J382" i="17"/>
  <c r="J458" i="17"/>
  <c r="J422" i="17"/>
  <c r="J541" i="17"/>
  <c r="J374" i="17"/>
  <c r="J450" i="17"/>
  <c r="J497" i="17"/>
  <c r="J519" i="17"/>
  <c r="J404" i="17"/>
  <c r="J402" i="17"/>
  <c r="J522" i="17"/>
  <c r="J487" i="17"/>
  <c r="J447" i="17"/>
  <c r="J397" i="17"/>
  <c r="J483" i="17"/>
  <c r="J453" i="17"/>
  <c r="J433" i="17"/>
  <c r="J463" i="17"/>
  <c r="J475" i="17"/>
  <c r="J424" i="17"/>
  <c r="J494" i="17"/>
  <c r="J503" i="17"/>
  <c r="J501" i="17"/>
  <c r="J525" i="17"/>
  <c r="J421" i="17"/>
  <c r="J417" i="17"/>
  <c r="J378" i="17"/>
  <c r="J445" i="17"/>
  <c r="J443" i="17"/>
  <c r="J536" i="17"/>
  <c r="J405" i="17"/>
  <c r="J498" i="17"/>
  <c r="J449" i="17"/>
  <c r="J403" i="17"/>
  <c r="J468" i="17"/>
  <c r="J461" i="17"/>
  <c r="J466" i="17"/>
  <c r="J523" i="17"/>
  <c r="J384" i="17"/>
  <c r="J401" i="17"/>
  <c r="J533" i="17"/>
  <c r="J438" i="17"/>
  <c r="J496" i="17"/>
  <c r="J412" i="17"/>
  <c r="J452" i="17"/>
  <c r="J441" i="17"/>
  <c r="J530" i="17"/>
  <c r="J431" i="17"/>
  <c r="J410" i="17"/>
  <c r="J505" i="17"/>
  <c r="J430" i="17"/>
  <c r="J398" i="17"/>
  <c r="J488" i="17"/>
  <c r="J406" i="17"/>
  <c r="J478" i="17"/>
  <c r="J490" i="17"/>
  <c r="J512" i="17"/>
  <c r="J437" i="17"/>
  <c r="J465" i="17"/>
  <c r="J373" i="17"/>
  <c r="J471" i="17"/>
  <c r="J550" i="17"/>
  <c r="J513" i="17"/>
  <c r="J546" i="17"/>
  <c r="J467" i="17"/>
  <c r="J426" i="17"/>
  <c r="J506" i="17"/>
  <c r="J543" i="17"/>
  <c r="J375" i="17"/>
  <c r="J440" i="17"/>
  <c r="J399" i="17"/>
  <c r="J377" i="17"/>
  <c r="J510" i="17"/>
  <c r="J504" i="17"/>
  <c r="J539" i="17"/>
  <c r="J428" i="17"/>
  <c r="J390" i="17"/>
  <c r="J419" i="17"/>
  <c r="J392" i="17"/>
  <c r="J473" i="17"/>
  <c r="J524" i="17"/>
  <c r="J480" i="17"/>
  <c r="J477" i="17"/>
  <c r="J517" i="17"/>
  <c r="J484" i="17"/>
  <c r="J499" i="17"/>
  <c r="J495" i="17"/>
  <c r="J526" i="17"/>
  <c r="J372" i="17"/>
  <c r="J491" i="17"/>
  <c r="J381" i="17"/>
  <c r="J413" i="17"/>
  <c r="J393" i="17"/>
  <c r="J521" i="17"/>
  <c r="J493" i="17"/>
  <c r="J492" i="17"/>
  <c r="J415" i="17"/>
  <c r="J515" i="17"/>
  <c r="J535" i="17"/>
  <c r="J434" i="17"/>
  <c r="J474" i="17"/>
  <c r="J544" i="17"/>
  <c r="J394" i="17"/>
  <c r="J482" i="17"/>
  <c r="J469" i="17"/>
  <c r="J545" i="17"/>
  <c r="J485" i="17"/>
  <c r="J376" i="17"/>
  <c r="J532" i="17"/>
  <c r="J400" i="17"/>
  <c r="J442" i="17"/>
  <c r="J481" i="17"/>
  <c r="J470" i="17"/>
  <c r="J518" i="17"/>
  <c r="J388" i="17"/>
  <c r="J537" i="17"/>
  <c r="J380" i="17"/>
  <c r="J418" i="17"/>
  <c r="J476" i="17"/>
  <c r="J427" i="17"/>
  <c r="J391" i="17"/>
  <c r="F1715" i="12"/>
  <c r="F1727" i="12"/>
  <c r="F1739" i="12"/>
  <c r="F1751" i="12"/>
  <c r="F1763" i="12"/>
  <c r="F1775" i="12"/>
  <c r="F1787" i="12"/>
  <c r="F1799" i="12"/>
  <c r="F1811" i="12"/>
  <c r="F1823" i="12"/>
  <c r="F1835" i="12"/>
  <c r="F1847" i="12"/>
  <c r="F1859" i="12"/>
  <c r="F1871" i="12"/>
  <c r="F1716" i="12"/>
  <c r="F1728" i="12"/>
  <c r="F1740" i="12"/>
  <c r="F1752" i="12"/>
  <c r="F1764" i="12"/>
  <c r="F1776" i="12"/>
  <c r="F1788" i="12"/>
  <c r="F1800" i="12"/>
  <c r="F1812" i="12"/>
  <c r="F1824" i="12"/>
  <c r="F1836" i="12"/>
  <c r="F1848" i="12"/>
  <c r="F1860" i="12"/>
  <c r="F1872" i="12"/>
  <c r="F1705" i="12"/>
  <c r="F1717" i="12"/>
  <c r="F1729" i="12"/>
  <c r="F1741" i="12"/>
  <c r="F1753" i="12"/>
  <c r="F1765" i="12"/>
  <c r="F1777" i="12"/>
  <c r="F1789" i="12"/>
  <c r="F1801" i="12"/>
  <c r="F1813" i="12"/>
  <c r="F1825" i="12"/>
  <c r="F1837" i="12"/>
  <c r="F1849" i="12"/>
  <c r="F1861" i="12"/>
  <c r="F1873" i="12"/>
  <c r="F1704" i="12"/>
  <c r="F1714" i="12"/>
  <c r="F1732" i="12"/>
  <c r="F1747" i="12"/>
  <c r="F1762" i="12"/>
  <c r="F1780" i="12"/>
  <c r="F1795" i="12"/>
  <c r="F1810" i="12"/>
  <c r="F1828" i="12"/>
  <c r="F1843" i="12"/>
  <c r="F1858" i="12"/>
  <c r="F1876" i="12"/>
  <c r="F1706" i="12"/>
  <c r="F1721" i="12"/>
  <c r="F1736" i="12"/>
  <c r="F1754" i="12"/>
  <c r="F1769" i="12"/>
  <c r="F1784" i="12"/>
  <c r="F1802" i="12"/>
  <c r="F1817" i="12"/>
  <c r="F1832" i="12"/>
  <c r="F1850" i="12"/>
  <c r="F1865" i="12"/>
  <c r="F1880" i="12"/>
  <c r="F1712" i="12"/>
  <c r="F1730" i="12"/>
  <c r="F1745" i="12"/>
  <c r="F1760" i="12"/>
  <c r="F1778" i="12"/>
  <c r="F1793" i="12"/>
  <c r="F1808" i="12"/>
  <c r="F1826" i="12"/>
  <c r="F1841" i="12"/>
  <c r="F1856" i="12"/>
  <c r="F1874" i="12"/>
  <c r="F1708" i="12"/>
  <c r="F1726" i="12"/>
  <c r="F1749" i="12"/>
  <c r="F1771" i="12"/>
  <c r="F1792" i="12"/>
  <c r="F1815" i="12"/>
  <c r="F1834" i="12"/>
  <c r="F1855" i="12"/>
  <c r="F1878" i="12"/>
  <c r="F1709" i="12"/>
  <c r="F1731" i="12"/>
  <c r="F1750" i="12"/>
  <c r="F1772" i="12"/>
  <c r="F1794" i="12"/>
  <c r="F1816" i="12"/>
  <c r="F1838" i="12"/>
  <c r="F1857" i="12"/>
  <c r="F1879" i="12"/>
  <c r="F1710" i="12"/>
  <c r="F1733" i="12"/>
  <c r="F1755" i="12"/>
  <c r="F1773" i="12"/>
  <c r="F1796" i="12"/>
  <c r="F1818" i="12"/>
  <c r="F1839" i="12"/>
  <c r="F1862" i="12"/>
  <c r="F1881" i="12"/>
  <c r="F1711" i="12"/>
  <c r="F1734" i="12"/>
  <c r="F1756" i="12"/>
  <c r="F1774" i="12"/>
  <c r="F1797" i="12"/>
  <c r="F1819" i="12"/>
  <c r="F1840" i="12"/>
  <c r="F1863" i="12"/>
  <c r="F1882" i="12"/>
  <c r="F1713" i="12"/>
  <c r="F1735" i="12"/>
  <c r="F1757" i="12"/>
  <c r="F1779" i="12"/>
  <c r="F1798" i="12"/>
  <c r="F1820" i="12"/>
  <c r="F1842" i="12"/>
  <c r="F1864" i="12"/>
  <c r="F1718" i="12"/>
  <c r="F1737" i="12"/>
  <c r="F1758" i="12"/>
  <c r="F1781" i="12"/>
  <c r="F1803" i="12"/>
  <c r="F1821" i="12"/>
  <c r="F1844" i="12"/>
  <c r="F1866" i="12"/>
  <c r="F1723" i="12"/>
  <c r="F1767" i="12"/>
  <c r="F1807" i="12"/>
  <c r="F1852" i="12"/>
  <c r="F1867" i="12"/>
  <c r="F1783" i="12"/>
  <c r="F1869" i="12"/>
  <c r="F1724" i="12"/>
  <c r="F1768" i="12"/>
  <c r="F1809" i="12"/>
  <c r="F1853" i="12"/>
  <c r="F1782" i="12"/>
  <c r="F1742" i="12"/>
  <c r="F1868" i="12"/>
  <c r="F1785" i="12"/>
  <c r="F1725" i="12"/>
  <c r="F1770" i="12"/>
  <c r="F1814" i="12"/>
  <c r="F1854" i="12"/>
  <c r="F1738" i="12"/>
  <c r="F1822" i="12"/>
  <c r="F1827" i="12"/>
  <c r="F1743" i="12"/>
  <c r="F1829" i="12"/>
  <c r="F1744" i="12"/>
  <c r="F1786" i="12"/>
  <c r="F1830" i="12"/>
  <c r="F1870" i="12"/>
  <c r="F1746" i="12"/>
  <c r="F1790" i="12"/>
  <c r="F1831" i="12"/>
  <c r="F1875" i="12"/>
  <c r="F1707" i="12"/>
  <c r="F1833" i="12"/>
  <c r="F1719" i="12"/>
  <c r="F1845" i="12"/>
  <c r="F1722" i="12"/>
  <c r="F1851" i="12"/>
  <c r="F1761" i="12"/>
  <c r="F1766" i="12"/>
  <c r="F1791" i="12"/>
  <c r="F1804" i="12"/>
  <c r="F1805" i="12"/>
  <c r="F1806" i="12"/>
  <c r="F1720" i="12"/>
  <c r="F1846" i="12"/>
  <c r="F1748" i="12"/>
  <c r="F1877" i="12"/>
  <c r="F1759" i="12"/>
  <c r="F1402" i="17"/>
  <c r="F1369" i="17"/>
  <c r="F1400" i="17"/>
  <c r="F1443" i="17"/>
  <c r="F1378" i="17"/>
  <c r="F1376" i="17"/>
  <c r="F1446" i="17"/>
  <c r="F1384" i="17"/>
  <c r="F1428" i="17"/>
  <c r="F1304" i="17"/>
  <c r="F1427" i="17"/>
  <c r="F1372" i="17"/>
  <c r="F1395" i="17"/>
  <c r="F1339" i="17"/>
  <c r="F1316" i="17"/>
  <c r="F1418" i="17"/>
  <c r="F1299" i="17"/>
  <c r="F1356" i="17"/>
  <c r="F1348" i="17"/>
  <c r="F1452" i="17"/>
  <c r="F1312" i="17"/>
  <c r="F1460" i="17"/>
  <c r="F1398" i="17"/>
  <c r="F1408" i="17"/>
  <c r="F1343" i="17"/>
  <c r="F1288" i="17"/>
  <c r="F1396" i="17"/>
  <c r="F1315" i="17"/>
  <c r="F1355" i="17"/>
  <c r="F1303" i="17"/>
  <c r="F1417" i="17"/>
  <c r="F1322" i="17"/>
  <c r="F1291" i="17"/>
  <c r="F1445" i="17"/>
  <c r="F1326" i="17"/>
  <c r="F1290" i="17"/>
  <c r="F1438" i="17"/>
  <c r="F1421" i="17"/>
  <c r="F1456" i="17"/>
  <c r="F1330" i="17"/>
  <c r="F1422" i="17"/>
  <c r="F1425" i="17"/>
  <c r="F1313" i="17"/>
  <c r="F1301" i="17"/>
  <c r="F1426" i="17"/>
  <c r="F1345" i="17"/>
  <c r="F1447" i="17"/>
  <c r="F1371" i="17"/>
  <c r="F1360" i="17"/>
  <c r="F1410" i="17"/>
  <c r="F1340" i="17"/>
  <c r="F1351" i="17"/>
  <c r="F1373" i="17"/>
  <c r="F1331" i="17"/>
  <c r="F1377" i="17"/>
  <c r="F1442" i="17"/>
  <c r="F1459" i="17"/>
  <c r="F1403" i="17"/>
  <c r="F1462" i="17"/>
  <c r="F1295" i="17"/>
  <c r="F1379" i="17"/>
  <c r="F1451" i="17"/>
  <c r="F1366" i="17"/>
  <c r="F1347" i="17"/>
  <c r="F1321" i="17"/>
  <c r="F1448" i="17"/>
  <c r="F1390" i="17"/>
  <c r="F1298" i="17"/>
  <c r="F1419" i="17"/>
  <c r="F1411" i="17"/>
  <c r="F1338" i="17"/>
  <c r="F1337" i="17"/>
  <c r="F1394" i="17"/>
  <c r="F1385" i="17"/>
  <c r="F1399" i="17"/>
  <c r="F1423" i="17"/>
  <c r="F1328" i="17"/>
  <c r="F1302" i="17"/>
  <c r="F1362" i="17"/>
  <c r="F1297" i="17"/>
  <c r="F1292" i="17"/>
  <c r="F1352" i="17"/>
  <c r="F1344" i="17"/>
  <c r="F1333" i="17"/>
  <c r="F1392" i="17"/>
  <c r="F1327" i="17"/>
  <c r="F1323" i="17"/>
  <c r="F1430" i="17"/>
  <c r="F1440" i="17"/>
  <c r="F1357" i="17"/>
  <c r="F1382" i="17"/>
  <c r="F1334" i="17"/>
  <c r="F1367" i="17"/>
  <c r="F1363" i="17"/>
  <c r="F1431" i="17"/>
  <c r="F1319" i="17"/>
  <c r="F1314" i="17"/>
  <c r="F1289" i="17"/>
  <c r="F1407" i="17"/>
  <c r="F1381" i="17"/>
  <c r="F1311" i="17"/>
  <c r="F1412" i="17"/>
  <c r="F1359" i="17"/>
  <c r="F1450" i="17"/>
  <c r="F1346" i="17"/>
  <c r="F1342" i="17"/>
  <c r="F1433" i="17"/>
  <c r="F1354" i="17"/>
  <c r="F1383" i="17"/>
  <c r="F1353" i="17"/>
  <c r="F1300" i="17"/>
  <c r="F1444" i="17"/>
  <c r="F1439" i="17"/>
  <c r="F1397" i="17"/>
  <c r="F1414" i="17"/>
  <c r="F1441" i="17"/>
  <c r="F1435" i="17"/>
  <c r="F1406" i="17"/>
  <c r="F1374" i="17"/>
  <c r="F1434" i="17"/>
  <c r="F1368" i="17"/>
  <c r="F1409" i="17"/>
  <c r="F1296" i="17"/>
  <c r="F1364" i="17"/>
  <c r="F1317" i="17"/>
  <c r="F1370" i="17"/>
  <c r="F1307" i="17"/>
  <c r="F1329" i="17"/>
  <c r="F1293" i="17"/>
  <c r="F1306" i="17"/>
  <c r="F1429" i="17"/>
  <c r="F1424" i="17"/>
  <c r="F1453" i="17"/>
  <c r="F1341" i="17"/>
  <c r="F1318" i="17"/>
  <c r="F1375" i="17"/>
  <c r="F1455" i="17"/>
  <c r="F1365" i="17"/>
  <c r="F1336" i="17"/>
  <c r="F1294" i="17"/>
  <c r="F1320" i="17"/>
  <c r="F1350" i="17"/>
  <c r="F1464" i="17"/>
  <c r="F1401" i="17"/>
  <c r="F1309" i="17"/>
  <c r="F1332" i="17"/>
  <c r="F1454" i="17"/>
  <c r="F1287" i="17"/>
  <c r="F1465" i="17"/>
  <c r="F1335" i="17"/>
  <c r="F1393" i="17"/>
  <c r="F1416" i="17"/>
  <c r="F1389" i="17"/>
  <c r="F1305" i="17"/>
  <c r="F1437" i="17"/>
  <c r="F1420" i="17"/>
  <c r="F1436" i="17"/>
  <c r="F1387" i="17"/>
  <c r="F1308" i="17"/>
  <c r="F1457" i="17"/>
  <c r="F1404" i="17"/>
  <c r="F1380" i="17"/>
  <c r="F1458" i="17"/>
  <c r="F1415" i="17"/>
  <c r="F1386" i="17"/>
  <c r="F1432" i="17"/>
  <c r="F1349" i="17"/>
  <c r="F1324" i="17"/>
  <c r="F1361" i="17"/>
  <c r="F1391" i="17"/>
  <c r="F1325" i="17"/>
  <c r="F1388" i="17"/>
  <c r="F1358" i="17"/>
  <c r="F1413" i="17"/>
  <c r="F1461" i="17"/>
  <c r="F1449" i="17"/>
  <c r="F1405" i="17"/>
  <c r="F1463" i="17"/>
  <c r="F1310" i="17"/>
  <c r="J720" i="17"/>
  <c r="J688" i="17"/>
  <c r="J573" i="17"/>
  <c r="J684" i="17"/>
  <c r="J712" i="17"/>
  <c r="J632" i="17"/>
  <c r="J611" i="17"/>
  <c r="J692" i="17"/>
  <c r="J593" i="17"/>
  <c r="J701" i="17"/>
  <c r="J717" i="17"/>
  <c r="J566" i="17"/>
  <c r="J626" i="17"/>
  <c r="J592" i="17"/>
  <c r="J711" i="17"/>
  <c r="J568" i="17"/>
  <c r="J558" i="17"/>
  <c r="J650" i="17"/>
  <c r="J714" i="17"/>
  <c r="J616" i="17"/>
  <c r="J668" i="17"/>
  <c r="J702" i="17"/>
  <c r="J687" i="17"/>
  <c r="J644" i="17"/>
  <c r="J698" i="17"/>
  <c r="J693" i="17"/>
  <c r="J602" i="17"/>
  <c r="J586" i="17"/>
  <c r="J679" i="17"/>
  <c r="J574" i="17"/>
  <c r="J731" i="17"/>
  <c r="J728" i="17"/>
  <c r="J651" i="17"/>
  <c r="J706" i="17"/>
  <c r="J578" i="17"/>
  <c r="J635" i="17"/>
  <c r="J641" i="17"/>
  <c r="J726" i="17"/>
  <c r="J669" i="17"/>
  <c r="J607" i="17"/>
  <c r="J612" i="17"/>
  <c r="J646" i="17"/>
  <c r="J582" i="17"/>
  <c r="J645" i="17"/>
  <c r="J655" i="17"/>
  <c r="J664" i="17"/>
  <c r="J729" i="17"/>
  <c r="J627" i="17"/>
  <c r="J587" i="17"/>
  <c r="J677" i="17"/>
  <c r="J629" i="17"/>
  <c r="J557" i="17"/>
  <c r="J628" i="17"/>
  <c r="J722" i="17"/>
  <c r="J560" i="17"/>
  <c r="J579" i="17"/>
  <c r="J620" i="17"/>
  <c r="J705" i="17"/>
  <c r="J600" i="17"/>
  <c r="J727" i="17"/>
  <c r="J658" i="17"/>
  <c r="J581" i="17"/>
  <c r="J725" i="17"/>
  <c r="J623" i="17"/>
  <c r="J580" i="17"/>
  <c r="J715" i="17"/>
  <c r="J613" i="17"/>
  <c r="J634" i="17"/>
  <c r="J609" i="17"/>
  <c r="J652" i="17"/>
  <c r="J590" i="17"/>
  <c r="J631" i="17"/>
  <c r="J724" i="17"/>
  <c r="J625" i="17"/>
  <c r="J730" i="17"/>
  <c r="J621" i="17"/>
  <c r="J638" i="17"/>
  <c r="J618" i="17"/>
  <c r="J670" i="17"/>
  <c r="J619" i="17"/>
  <c r="J639" i="17"/>
  <c r="J569" i="17"/>
  <c r="J696" i="17"/>
  <c r="J654" i="17"/>
  <c r="J642" i="17"/>
  <c r="J561" i="17"/>
  <c r="J666" i="17"/>
  <c r="J606" i="17"/>
  <c r="J656" i="17"/>
  <c r="J605" i="17"/>
  <c r="J661" i="17"/>
  <c r="J583" i="17"/>
  <c r="J603" i="17"/>
  <c r="J695" i="17"/>
  <c r="J704" i="17"/>
  <c r="J584" i="17"/>
  <c r="J598" i="17"/>
  <c r="J690" i="17"/>
  <c r="J577" i="17"/>
  <c r="J591" i="17"/>
  <c r="J703" i="17"/>
  <c r="J680" i="17"/>
  <c r="J657" i="17"/>
  <c r="J622" i="17"/>
  <c r="J589" i="17"/>
  <c r="J585" i="17"/>
  <c r="J595" i="17"/>
  <c r="J713" i="17"/>
  <c r="J689" i="17"/>
  <c r="J675" i="17"/>
  <c r="J630" i="17"/>
  <c r="J601" i="17"/>
  <c r="J617" i="17"/>
  <c r="J599" i="17"/>
  <c r="J678" i="17"/>
  <c r="J718" i="17"/>
  <c r="J683" i="17"/>
  <c r="J681" i="17"/>
  <c r="J637" i="17"/>
  <c r="J719" i="17"/>
  <c r="J610" i="17"/>
  <c r="J671" i="17"/>
  <c r="J562" i="17"/>
  <c r="J710" i="17"/>
  <c r="J633" i="17"/>
  <c r="J636" i="17"/>
  <c r="J556" i="17"/>
  <c r="J674" i="17"/>
  <c r="J588" i="17"/>
  <c r="J721" i="17"/>
  <c r="J559" i="17"/>
  <c r="J576" i="17"/>
  <c r="J653" i="17"/>
  <c r="J575" i="17"/>
  <c r="J648" i="17"/>
  <c r="J614" i="17"/>
  <c r="J594" i="17"/>
  <c r="J570" i="17"/>
  <c r="J665" i="17"/>
  <c r="J699" i="17"/>
  <c r="J565" i="17"/>
  <c r="J564" i="17"/>
  <c r="J707" i="17"/>
  <c r="J649" i="17"/>
  <c r="J686" i="17"/>
  <c r="J676" i="17"/>
  <c r="J572" i="17"/>
  <c r="J673" i="17"/>
  <c r="J624" i="17"/>
  <c r="J691" i="17"/>
  <c r="J732" i="17"/>
  <c r="J659" i="17"/>
  <c r="J662" i="17"/>
  <c r="J700" i="17"/>
  <c r="J697" i="17"/>
  <c r="J663" i="17"/>
  <c r="J647" i="17"/>
  <c r="J708" i="17"/>
  <c r="J709" i="17"/>
  <c r="J716" i="17"/>
  <c r="J555" i="17"/>
  <c r="J694" i="17"/>
  <c r="J660" i="17"/>
  <c r="J597" i="17"/>
  <c r="J563" i="17"/>
  <c r="J723" i="17"/>
  <c r="J615" i="17"/>
  <c r="J571" i="17"/>
  <c r="J640" i="17"/>
  <c r="J596" i="17"/>
  <c r="J608" i="17"/>
  <c r="J643" i="17"/>
  <c r="J567" i="17"/>
  <c r="J685" i="17"/>
  <c r="J672" i="17"/>
  <c r="J667" i="17"/>
  <c r="J604" i="17"/>
  <c r="J682" i="17"/>
  <c r="J733" i="17"/>
  <c r="L1895" i="12"/>
  <c r="L1907" i="12"/>
  <c r="L1919" i="12"/>
  <c r="L1931" i="12"/>
  <c r="L1943" i="12"/>
  <c r="L1955" i="12"/>
  <c r="L1967" i="12"/>
  <c r="L1979" i="12"/>
  <c r="L1991" i="12"/>
  <c r="L2003" i="12"/>
  <c r="L2015" i="12"/>
  <c r="L2027" i="12"/>
  <c r="L2039" i="12"/>
  <c r="L2051" i="12"/>
  <c r="L2063" i="12"/>
  <c r="L1896" i="12"/>
  <c r="L1908" i="12"/>
  <c r="L1920" i="12"/>
  <c r="L1932" i="12"/>
  <c r="L1944" i="12"/>
  <c r="L1956" i="12"/>
  <c r="L1968" i="12"/>
  <c r="L1980" i="12"/>
  <c r="L1992" i="12"/>
  <c r="L2004" i="12"/>
  <c r="L2016" i="12"/>
  <c r="L2028" i="12"/>
  <c r="L2040" i="12"/>
  <c r="L2052" i="12"/>
  <c r="L2064" i="12"/>
  <c r="L1897" i="12"/>
  <c r="L1909" i="12"/>
  <c r="L1921" i="12"/>
  <c r="L1933" i="12"/>
  <c r="L1945" i="12"/>
  <c r="L1957" i="12"/>
  <c r="L1969" i="12"/>
  <c r="L1981" i="12"/>
  <c r="L1993" i="12"/>
  <c r="L2005" i="12"/>
  <c r="L2017" i="12"/>
  <c r="L2029" i="12"/>
  <c r="L2041" i="12"/>
  <c r="L2053" i="12"/>
  <c r="L2065" i="12"/>
  <c r="L1894" i="12"/>
  <c r="L1912" i="12"/>
  <c r="L1927" i="12"/>
  <c r="L1942" i="12"/>
  <c r="L1960" i="12"/>
  <c r="L1975" i="12"/>
  <c r="L1990" i="12"/>
  <c r="L2008" i="12"/>
  <c r="L2023" i="12"/>
  <c r="L2038" i="12"/>
  <c r="L2056" i="12"/>
  <c r="L1898" i="12"/>
  <c r="L1913" i="12"/>
  <c r="L1928" i="12"/>
  <c r="L1946" i="12"/>
  <c r="L1961" i="12"/>
  <c r="L1976" i="12"/>
  <c r="L1994" i="12"/>
  <c r="L2009" i="12"/>
  <c r="L2024" i="12"/>
  <c r="L1901" i="12"/>
  <c r="L1916" i="12"/>
  <c r="L1934" i="12"/>
  <c r="L1949" i="12"/>
  <c r="L1964" i="12"/>
  <c r="L1982" i="12"/>
  <c r="L1997" i="12"/>
  <c r="L2012" i="12"/>
  <c r="L2030" i="12"/>
  <c r="L2045" i="12"/>
  <c r="L2060" i="12"/>
  <c r="L1902" i="12"/>
  <c r="L1917" i="12"/>
  <c r="L1935" i="12"/>
  <c r="L1950" i="12"/>
  <c r="L1965" i="12"/>
  <c r="L1983" i="12"/>
  <c r="L1998" i="12"/>
  <c r="L2013" i="12"/>
  <c r="L2031" i="12"/>
  <c r="L2046" i="12"/>
  <c r="L2061" i="12"/>
  <c r="L1887" i="12"/>
  <c r="L1892" i="12"/>
  <c r="L1910" i="12"/>
  <c r="L1925" i="12"/>
  <c r="L1940" i="12"/>
  <c r="L1958" i="12"/>
  <c r="L1973" i="12"/>
  <c r="L1988" i="12"/>
  <c r="L2006" i="12"/>
  <c r="L2021" i="12"/>
  <c r="L2036" i="12"/>
  <c r="L2054" i="12"/>
  <c r="L1893" i="12"/>
  <c r="L1911" i="12"/>
  <c r="L1926" i="12"/>
  <c r="L1941" i="12"/>
  <c r="L1959" i="12"/>
  <c r="L1974" i="12"/>
  <c r="L1989" i="12"/>
  <c r="L2007" i="12"/>
  <c r="L2022" i="12"/>
  <c r="L2037" i="12"/>
  <c r="L2055" i="12"/>
  <c r="L1906" i="12"/>
  <c r="L1939" i="12"/>
  <c r="L1972" i="12"/>
  <c r="L2002" i="12"/>
  <c r="L2035" i="12"/>
  <c r="L1914" i="12"/>
  <c r="L1947" i="12"/>
  <c r="L1977" i="12"/>
  <c r="L2010" i="12"/>
  <c r="L2042" i="12"/>
  <c r="L1915" i="12"/>
  <c r="L1948" i="12"/>
  <c r="L1978" i="12"/>
  <c r="L2011" i="12"/>
  <c r="L2043" i="12"/>
  <c r="L1888" i="12"/>
  <c r="L1918" i="12"/>
  <c r="L1951" i="12"/>
  <c r="L1984" i="12"/>
  <c r="L2014" i="12"/>
  <c r="L2044" i="12"/>
  <c r="L1889" i="12"/>
  <c r="L1922" i="12"/>
  <c r="L1952" i="12"/>
  <c r="L1985" i="12"/>
  <c r="L2018" i="12"/>
  <c r="L2047" i="12"/>
  <c r="L1890" i="12"/>
  <c r="L1923" i="12"/>
  <c r="L1953" i="12"/>
  <c r="L1986" i="12"/>
  <c r="L2019" i="12"/>
  <c r="L2048" i="12"/>
  <c r="L1938" i="12"/>
  <c r="L2001" i="12"/>
  <c r="L2062" i="12"/>
  <c r="L2026" i="12"/>
  <c r="L1966" i="12"/>
  <c r="L1970" i="12"/>
  <c r="L1891" i="12"/>
  <c r="L1954" i="12"/>
  <c r="L2020" i="12"/>
  <c r="L1900" i="12"/>
  <c r="L1903" i="12"/>
  <c r="L2032" i="12"/>
  <c r="L2033" i="12"/>
  <c r="L1899" i="12"/>
  <c r="L1962" i="12"/>
  <c r="L2025" i="12"/>
  <c r="L1963" i="12"/>
  <c r="L1904" i="12"/>
  <c r="L1905" i="12"/>
  <c r="L1971" i="12"/>
  <c r="L2034" i="12"/>
  <c r="L1924" i="12"/>
  <c r="L1987" i="12"/>
  <c r="L2049" i="12"/>
  <c r="L1929" i="12"/>
  <c r="L1930" i="12"/>
  <c r="L1937" i="12"/>
  <c r="L1999" i="12"/>
  <c r="L2000" i="12"/>
  <c r="L2050" i="12"/>
  <c r="L2057" i="12"/>
  <c r="L2058" i="12"/>
  <c r="L2059" i="12"/>
  <c r="L1936" i="12"/>
  <c r="L1995" i="12"/>
  <c r="L1996" i="12"/>
  <c r="J2082" i="12"/>
  <c r="J2094" i="12"/>
  <c r="J2106" i="12"/>
  <c r="J2118" i="12"/>
  <c r="J2130" i="12"/>
  <c r="J2142" i="12"/>
  <c r="J2154" i="12"/>
  <c r="J2166" i="12"/>
  <c r="J2178" i="12"/>
  <c r="J2190" i="12"/>
  <c r="J2202" i="12"/>
  <c r="J2214" i="12"/>
  <c r="J2226" i="12"/>
  <c r="J2238" i="12"/>
  <c r="J2070" i="12"/>
  <c r="J2071" i="12"/>
  <c r="J2083" i="12"/>
  <c r="J2095" i="12"/>
  <c r="J2107" i="12"/>
  <c r="J2119" i="12"/>
  <c r="J2131" i="12"/>
  <c r="J2143" i="12"/>
  <c r="J2155" i="12"/>
  <c r="J2167" i="12"/>
  <c r="J2179" i="12"/>
  <c r="J2191" i="12"/>
  <c r="J2203" i="12"/>
  <c r="J2215" i="12"/>
  <c r="J2227" i="12"/>
  <c r="J2239" i="12"/>
  <c r="J2072" i="12"/>
  <c r="J2084" i="12"/>
  <c r="J2096" i="12"/>
  <c r="J2108" i="12"/>
  <c r="J2120" i="12"/>
  <c r="J2132" i="12"/>
  <c r="J2144" i="12"/>
  <c r="J2156" i="12"/>
  <c r="J2168" i="12"/>
  <c r="J2180" i="12"/>
  <c r="J2192" i="12"/>
  <c r="J2204" i="12"/>
  <c r="J2216" i="12"/>
  <c r="J2228" i="12"/>
  <c r="J2240" i="12"/>
  <c r="J2081" i="12"/>
  <c r="J2099" i="12"/>
  <c r="J2114" i="12"/>
  <c r="J2129" i="12"/>
  <c r="J2147" i="12"/>
  <c r="J2162" i="12"/>
  <c r="J2177" i="12"/>
  <c r="J2195" i="12"/>
  <c r="J2210" i="12"/>
  <c r="J2225" i="12"/>
  <c r="J2243" i="12"/>
  <c r="J2085" i="12"/>
  <c r="J2100" i="12"/>
  <c r="J2115" i="12"/>
  <c r="J2133" i="12"/>
  <c r="J2148" i="12"/>
  <c r="J2163" i="12"/>
  <c r="J2181" i="12"/>
  <c r="J2196" i="12"/>
  <c r="J2211" i="12"/>
  <c r="J2229" i="12"/>
  <c r="J2244" i="12"/>
  <c r="J2073" i="12"/>
  <c r="J2088" i="12"/>
  <c r="J2103" i="12"/>
  <c r="J2121" i="12"/>
  <c r="J2136" i="12"/>
  <c r="J2151" i="12"/>
  <c r="J2169" i="12"/>
  <c r="J2184" i="12"/>
  <c r="J2199" i="12"/>
  <c r="J2217" i="12"/>
  <c r="J2232" i="12"/>
  <c r="J2247" i="12"/>
  <c r="J2074" i="12"/>
  <c r="J2089" i="12"/>
  <c r="J2104" i="12"/>
  <c r="J2122" i="12"/>
  <c r="J2137" i="12"/>
  <c r="J2152" i="12"/>
  <c r="J2170" i="12"/>
  <c r="J2185" i="12"/>
  <c r="J2200" i="12"/>
  <c r="J2218" i="12"/>
  <c r="J2233" i="12"/>
  <c r="J2248" i="12"/>
  <c r="J2079" i="12"/>
  <c r="J2097" i="12"/>
  <c r="J2112" i="12"/>
  <c r="J2127" i="12"/>
  <c r="J2145" i="12"/>
  <c r="J2160" i="12"/>
  <c r="J2175" i="12"/>
  <c r="J2193" i="12"/>
  <c r="J2208" i="12"/>
  <c r="J2223" i="12"/>
  <c r="J2241" i="12"/>
  <c r="J2080" i="12"/>
  <c r="J2098" i="12"/>
  <c r="J2113" i="12"/>
  <c r="J2128" i="12"/>
  <c r="J2146" i="12"/>
  <c r="J2161" i="12"/>
  <c r="J2176" i="12"/>
  <c r="J2194" i="12"/>
  <c r="J2209" i="12"/>
  <c r="J2224" i="12"/>
  <c r="J2242" i="12"/>
  <c r="J2078" i="12"/>
  <c r="J2111" i="12"/>
  <c r="J2141" i="12"/>
  <c r="J2174" i="12"/>
  <c r="J2207" i="12"/>
  <c r="J2237" i="12"/>
  <c r="J2086" i="12"/>
  <c r="J2116" i="12"/>
  <c r="J2149" i="12"/>
  <c r="J2182" i="12"/>
  <c r="J2212" i="12"/>
  <c r="J2245" i="12"/>
  <c r="J2087" i="12"/>
  <c r="J2117" i="12"/>
  <c r="J2150" i="12"/>
  <c r="J2183" i="12"/>
  <c r="J2213" i="12"/>
  <c r="J2246" i="12"/>
  <c r="J2090" i="12"/>
  <c r="J2123" i="12"/>
  <c r="J2153" i="12"/>
  <c r="J2186" i="12"/>
  <c r="J2219" i="12"/>
  <c r="J2091" i="12"/>
  <c r="J2124" i="12"/>
  <c r="J2157" i="12"/>
  <c r="J2187" i="12"/>
  <c r="J2220" i="12"/>
  <c r="J2092" i="12"/>
  <c r="J2125" i="12"/>
  <c r="J2158" i="12"/>
  <c r="J2188" i="12"/>
  <c r="J2221" i="12"/>
  <c r="J2077" i="12"/>
  <c r="J2140" i="12"/>
  <c r="J2206" i="12"/>
  <c r="J2102" i="12"/>
  <c r="J2165" i="12"/>
  <c r="J2105" i="12"/>
  <c r="J2234" i="12"/>
  <c r="J2109" i="12"/>
  <c r="J2093" i="12"/>
  <c r="J2159" i="12"/>
  <c r="J2222" i="12"/>
  <c r="J2231" i="12"/>
  <c r="J2171" i="12"/>
  <c r="J2172" i="12"/>
  <c r="J2101" i="12"/>
  <c r="J2164" i="12"/>
  <c r="J2230" i="12"/>
  <c r="J2235" i="12"/>
  <c r="J2110" i="12"/>
  <c r="J2173" i="12"/>
  <c r="J2236" i="12"/>
  <c r="J2189" i="12"/>
  <c r="J2126" i="12"/>
  <c r="J2075" i="12"/>
  <c r="J2197" i="12"/>
  <c r="J2201" i="12"/>
  <c r="J2205" i="12"/>
  <c r="J2076" i="12"/>
  <c r="J2138" i="12"/>
  <c r="J2134" i="12"/>
  <c r="J2135" i="12"/>
  <c r="J2139" i="12"/>
  <c r="J2198" i="12"/>
  <c r="D1531" i="12"/>
  <c r="D1543" i="12"/>
  <c r="D1555" i="12"/>
  <c r="D1567" i="12"/>
  <c r="D1579" i="12"/>
  <c r="D1591" i="12"/>
  <c r="D1603" i="12"/>
  <c r="D1615" i="12"/>
  <c r="D1627" i="12"/>
  <c r="D1639" i="12"/>
  <c r="D1651" i="12"/>
  <c r="D1663" i="12"/>
  <c r="D1675" i="12"/>
  <c r="D1687" i="12"/>
  <c r="D1699" i="12"/>
  <c r="D1532" i="12"/>
  <c r="D1544" i="12"/>
  <c r="D1556" i="12"/>
  <c r="D1568" i="12"/>
  <c r="D1580" i="12"/>
  <c r="D1592" i="12"/>
  <c r="D1604" i="12"/>
  <c r="D1616" i="12"/>
  <c r="D1628" i="12"/>
  <c r="D1640" i="12"/>
  <c r="D1652" i="12"/>
  <c r="D1664" i="12"/>
  <c r="D1676" i="12"/>
  <c r="D1688" i="12"/>
  <c r="D1521" i="12"/>
  <c r="D1533" i="12"/>
  <c r="D1545" i="12"/>
  <c r="D1557" i="12"/>
  <c r="D1569" i="12"/>
  <c r="D1581" i="12"/>
  <c r="D1593" i="12"/>
  <c r="D1605" i="12"/>
  <c r="D1617" i="12"/>
  <c r="D1629" i="12"/>
  <c r="D1641" i="12"/>
  <c r="D1653" i="12"/>
  <c r="D1665" i="12"/>
  <c r="D1677" i="12"/>
  <c r="D1689" i="12"/>
  <c r="D1524" i="12"/>
  <c r="D1539" i="12"/>
  <c r="D1554" i="12"/>
  <c r="D1572" i="12"/>
  <c r="D1587" i="12"/>
  <c r="D1602" i="12"/>
  <c r="D1620" i="12"/>
  <c r="D1635" i="12"/>
  <c r="D1650" i="12"/>
  <c r="D1668" i="12"/>
  <c r="D1683" i="12"/>
  <c r="D1698" i="12"/>
  <c r="D1528" i="12"/>
  <c r="D1546" i="12"/>
  <c r="D1561" i="12"/>
  <c r="D1576" i="12"/>
  <c r="D1594" i="12"/>
  <c r="D1609" i="12"/>
  <c r="D1624" i="12"/>
  <c r="D1642" i="12"/>
  <c r="D1657" i="12"/>
  <c r="D1672" i="12"/>
  <c r="D1690" i="12"/>
  <c r="D1522" i="12"/>
  <c r="D1537" i="12"/>
  <c r="D1552" i="12"/>
  <c r="D1570" i="12"/>
  <c r="D1585" i="12"/>
  <c r="D1600" i="12"/>
  <c r="D1618" i="12"/>
  <c r="D1633" i="12"/>
  <c r="D1648" i="12"/>
  <c r="D1666" i="12"/>
  <c r="D1681" i="12"/>
  <c r="D1696" i="12"/>
  <c r="D1530" i="12"/>
  <c r="D1551" i="12"/>
  <c r="D1574" i="12"/>
  <c r="D1596" i="12"/>
  <c r="D1614" i="12"/>
  <c r="D1637" i="12"/>
  <c r="D1659" i="12"/>
  <c r="D1680" i="12"/>
  <c r="D1534" i="12"/>
  <c r="D1553" i="12"/>
  <c r="D1575" i="12"/>
  <c r="D1597" i="12"/>
  <c r="D1619" i="12"/>
  <c r="D1638" i="12"/>
  <c r="D1660" i="12"/>
  <c r="D1682" i="12"/>
  <c r="D1535" i="12"/>
  <c r="D1558" i="12"/>
  <c r="D1577" i="12"/>
  <c r="D1598" i="12"/>
  <c r="D1621" i="12"/>
  <c r="D1643" i="12"/>
  <c r="D1661" i="12"/>
  <c r="D1684" i="12"/>
  <c r="N1519" i="12"/>
  <c r="D1536" i="12"/>
  <c r="D1559" i="12"/>
  <c r="D1578" i="12"/>
  <c r="D1599" i="12"/>
  <c r="D1622" i="12"/>
  <c r="D1644" i="12"/>
  <c r="D1662" i="12"/>
  <c r="D1685" i="12"/>
  <c r="D1538" i="12"/>
  <c r="D1560" i="12"/>
  <c r="D1582" i="12"/>
  <c r="D1601" i="12"/>
  <c r="D1623" i="12"/>
  <c r="D1645" i="12"/>
  <c r="D1667" i="12"/>
  <c r="D1686" i="12"/>
  <c r="D1540" i="12"/>
  <c r="D1562" i="12"/>
  <c r="D1583" i="12"/>
  <c r="D1606" i="12"/>
  <c r="D1625" i="12"/>
  <c r="D1646" i="12"/>
  <c r="D1669" i="12"/>
  <c r="D1691" i="12"/>
  <c r="D1526" i="12"/>
  <c r="D1566" i="12"/>
  <c r="D1611" i="12"/>
  <c r="D1655" i="12"/>
  <c r="D1695" i="12"/>
  <c r="D1584" i="12"/>
  <c r="D1586" i="12"/>
  <c r="D1547" i="12"/>
  <c r="D1673" i="12"/>
  <c r="D1527" i="12"/>
  <c r="D1571" i="12"/>
  <c r="D1612" i="12"/>
  <c r="D1656" i="12"/>
  <c r="D1697" i="12"/>
  <c r="D1626" i="12"/>
  <c r="D1542" i="12"/>
  <c r="D1630" i="12"/>
  <c r="D1631" i="12"/>
  <c r="D1529" i="12"/>
  <c r="D1573" i="12"/>
  <c r="D1613" i="12"/>
  <c r="D1658" i="12"/>
  <c r="D1541" i="12"/>
  <c r="D1670" i="12"/>
  <c r="D1671" i="12"/>
  <c r="D1588" i="12"/>
  <c r="D1548" i="12"/>
  <c r="D1589" i="12"/>
  <c r="D1632" i="12"/>
  <c r="D1674" i="12"/>
  <c r="D1549" i="12"/>
  <c r="D1590" i="12"/>
  <c r="D1634" i="12"/>
  <c r="D1678" i="12"/>
  <c r="D1595" i="12"/>
  <c r="D1607" i="12"/>
  <c r="D1610" i="12"/>
  <c r="D1523" i="12"/>
  <c r="D1649" i="12"/>
  <c r="D1525" i="12"/>
  <c r="D1654" i="12"/>
  <c r="D1550" i="12"/>
  <c r="D1679" i="12"/>
  <c r="D1563" i="12"/>
  <c r="D1692" i="12"/>
  <c r="D1564" i="12"/>
  <c r="D1693" i="12"/>
  <c r="D1565" i="12"/>
  <c r="D1694" i="12"/>
  <c r="D1608" i="12"/>
  <c r="D1636" i="12"/>
  <c r="D1647" i="12"/>
  <c r="J1526" i="12"/>
  <c r="J1538" i="12"/>
  <c r="J1550" i="12"/>
  <c r="J1562" i="12"/>
  <c r="J1574" i="12"/>
  <c r="J1586" i="12"/>
  <c r="J1598" i="12"/>
  <c r="J1610" i="12"/>
  <c r="J1622" i="12"/>
  <c r="J1634" i="12"/>
  <c r="J1646" i="12"/>
  <c r="J1658" i="12"/>
  <c r="J1670" i="12"/>
  <c r="J1682" i="12"/>
  <c r="J1694" i="12"/>
  <c r="J1527" i="12"/>
  <c r="J1539" i="12"/>
  <c r="J1551" i="12"/>
  <c r="J1563" i="12"/>
  <c r="J1575" i="12"/>
  <c r="J1587" i="12"/>
  <c r="J1599" i="12"/>
  <c r="J1611" i="12"/>
  <c r="J1623" i="12"/>
  <c r="J1635" i="12"/>
  <c r="J1647" i="12"/>
  <c r="J1659" i="12"/>
  <c r="J1671" i="12"/>
  <c r="J1683" i="12"/>
  <c r="J1695" i="12"/>
  <c r="J1528" i="12"/>
  <c r="J1540" i="12"/>
  <c r="J1552" i="12"/>
  <c r="J1564" i="12"/>
  <c r="J1576" i="12"/>
  <c r="J1588" i="12"/>
  <c r="J1600" i="12"/>
  <c r="J1612" i="12"/>
  <c r="J1624" i="12"/>
  <c r="J1636" i="12"/>
  <c r="J1648" i="12"/>
  <c r="J1660" i="12"/>
  <c r="J1672" i="12"/>
  <c r="J1684" i="12"/>
  <c r="J1696" i="12"/>
  <c r="J1531" i="12"/>
  <c r="J1546" i="12"/>
  <c r="J1561" i="12"/>
  <c r="J1579" i="12"/>
  <c r="J1594" i="12"/>
  <c r="J1609" i="12"/>
  <c r="J1627" i="12"/>
  <c r="J1642" i="12"/>
  <c r="J1657" i="12"/>
  <c r="J1675" i="12"/>
  <c r="J1690" i="12"/>
  <c r="J1535" i="12"/>
  <c r="J1553" i="12"/>
  <c r="J1568" i="12"/>
  <c r="J1583" i="12"/>
  <c r="J1601" i="12"/>
  <c r="J1616" i="12"/>
  <c r="J1631" i="12"/>
  <c r="J1649" i="12"/>
  <c r="J1664" i="12"/>
  <c r="J1679" i="12"/>
  <c r="J1697" i="12"/>
  <c r="J1529" i="12"/>
  <c r="J1544" i="12"/>
  <c r="J1559" i="12"/>
  <c r="J1577" i="12"/>
  <c r="J1592" i="12"/>
  <c r="J1607" i="12"/>
  <c r="J1625" i="12"/>
  <c r="J1640" i="12"/>
  <c r="J1655" i="12"/>
  <c r="J1673" i="12"/>
  <c r="J1688" i="12"/>
  <c r="J1533" i="12"/>
  <c r="J1555" i="12"/>
  <c r="J1573" i="12"/>
  <c r="J1596" i="12"/>
  <c r="J1618" i="12"/>
  <c r="J1639" i="12"/>
  <c r="J1662" i="12"/>
  <c r="J1681" i="12"/>
  <c r="J1521" i="12"/>
  <c r="J1560" i="12"/>
  <c r="J1534" i="12"/>
  <c r="J1556" i="12"/>
  <c r="J1578" i="12"/>
  <c r="J1597" i="12"/>
  <c r="J1619" i="12"/>
  <c r="J1641" i="12"/>
  <c r="J1663" i="12"/>
  <c r="J1685" i="12"/>
  <c r="J1536" i="12"/>
  <c r="J1557" i="12"/>
  <c r="J1580" i="12"/>
  <c r="J1602" i="12"/>
  <c r="J1620" i="12"/>
  <c r="J1643" i="12"/>
  <c r="J1665" i="12"/>
  <c r="J1686" i="12"/>
  <c r="J1537" i="12"/>
  <c r="J1558" i="12"/>
  <c r="J1581" i="12"/>
  <c r="J1603" i="12"/>
  <c r="J1621" i="12"/>
  <c r="J1644" i="12"/>
  <c r="J1666" i="12"/>
  <c r="J1687" i="12"/>
  <c r="J1541" i="12"/>
  <c r="J1582" i="12"/>
  <c r="J1604" i="12"/>
  <c r="J1626" i="12"/>
  <c r="J1645" i="12"/>
  <c r="J1667" i="12"/>
  <c r="J1689" i="12"/>
  <c r="J1542" i="12"/>
  <c r="J1565" i="12"/>
  <c r="J1584" i="12"/>
  <c r="J1605" i="12"/>
  <c r="J1628" i="12"/>
  <c r="J1650" i="12"/>
  <c r="J1668" i="12"/>
  <c r="J1691" i="12"/>
  <c r="J1548" i="12"/>
  <c r="J1591" i="12"/>
  <c r="J1633" i="12"/>
  <c r="J1677" i="12"/>
  <c r="J1522" i="12"/>
  <c r="J1651" i="12"/>
  <c r="J1567" i="12"/>
  <c r="J1652" i="12"/>
  <c r="J1569" i="12"/>
  <c r="J1698" i="12"/>
  <c r="J1549" i="12"/>
  <c r="J1593" i="12"/>
  <c r="J1637" i="12"/>
  <c r="J1678" i="12"/>
  <c r="J1566" i="12"/>
  <c r="J1692" i="12"/>
  <c r="J1523" i="12"/>
  <c r="J1608" i="12"/>
  <c r="J1653" i="12"/>
  <c r="J1554" i="12"/>
  <c r="J1595" i="12"/>
  <c r="J1638" i="12"/>
  <c r="J1680" i="12"/>
  <c r="J1606" i="12"/>
  <c r="J1693" i="12"/>
  <c r="J1524" i="12"/>
  <c r="J1613" i="12"/>
  <c r="J1525" i="12"/>
  <c r="J1570" i="12"/>
  <c r="J1614" i="12"/>
  <c r="J1654" i="12"/>
  <c r="J1699" i="12"/>
  <c r="J1530" i="12"/>
  <c r="J1571" i="12"/>
  <c r="J1615" i="12"/>
  <c r="J1656" i="12"/>
  <c r="J1617" i="12"/>
  <c r="J1629" i="12"/>
  <c r="J1632" i="12"/>
  <c r="J1545" i="12"/>
  <c r="J1674" i="12"/>
  <c r="J1547" i="12"/>
  <c r="J1676" i="12"/>
  <c r="J1572" i="12"/>
  <c r="J1585" i="12"/>
  <c r="J1589" i="12"/>
  <c r="J1590" i="12"/>
  <c r="J1630" i="12"/>
  <c r="J1532" i="12"/>
  <c r="J1661" i="12"/>
  <c r="J1543" i="12"/>
  <c r="J1669" i="12"/>
  <c r="L2080" i="12"/>
  <c r="L2092" i="12"/>
  <c r="L2104" i="12"/>
  <c r="L2116" i="12"/>
  <c r="L2128" i="12"/>
  <c r="L2140" i="12"/>
  <c r="L2152" i="12"/>
  <c r="L2164" i="12"/>
  <c r="L2176" i="12"/>
  <c r="L2188" i="12"/>
  <c r="L2200" i="12"/>
  <c r="L2212" i="12"/>
  <c r="L2224" i="12"/>
  <c r="L2236" i="12"/>
  <c r="L2248" i="12"/>
  <c r="L2081" i="12"/>
  <c r="L2093" i="12"/>
  <c r="L2105" i="12"/>
  <c r="L2117" i="12"/>
  <c r="L2129" i="12"/>
  <c r="L2141" i="12"/>
  <c r="L2153" i="12"/>
  <c r="L2165" i="12"/>
  <c r="L2177" i="12"/>
  <c r="L2189" i="12"/>
  <c r="L2201" i="12"/>
  <c r="L2213" i="12"/>
  <c r="L2225" i="12"/>
  <c r="L2237" i="12"/>
  <c r="L2082" i="12"/>
  <c r="L2094" i="12"/>
  <c r="L2106" i="12"/>
  <c r="L2118" i="12"/>
  <c r="L2130" i="12"/>
  <c r="L2142" i="12"/>
  <c r="L2154" i="12"/>
  <c r="L2166" i="12"/>
  <c r="L2178" i="12"/>
  <c r="L2190" i="12"/>
  <c r="L2202" i="12"/>
  <c r="L2214" i="12"/>
  <c r="L2226" i="12"/>
  <c r="L2238" i="12"/>
  <c r="L2085" i="12"/>
  <c r="L2100" i="12"/>
  <c r="L2115" i="12"/>
  <c r="L2133" i="12"/>
  <c r="L2148" i="12"/>
  <c r="L2163" i="12"/>
  <c r="L2181" i="12"/>
  <c r="L2196" i="12"/>
  <c r="L2211" i="12"/>
  <c r="L2229" i="12"/>
  <c r="L2244" i="12"/>
  <c r="L2071" i="12"/>
  <c r="L2086" i="12"/>
  <c r="L2101" i="12"/>
  <c r="L2119" i="12"/>
  <c r="L2134" i="12"/>
  <c r="L2149" i="12"/>
  <c r="L2167" i="12"/>
  <c r="L2182" i="12"/>
  <c r="L2197" i="12"/>
  <c r="L2215" i="12"/>
  <c r="L2230" i="12"/>
  <c r="L2245" i="12"/>
  <c r="L2074" i="12"/>
  <c r="L2089" i="12"/>
  <c r="L2107" i="12"/>
  <c r="L2122" i="12"/>
  <c r="L2137" i="12"/>
  <c r="L2155" i="12"/>
  <c r="L2170" i="12"/>
  <c r="L2185" i="12"/>
  <c r="L2203" i="12"/>
  <c r="L2218" i="12"/>
  <c r="L2233" i="12"/>
  <c r="L2075" i="12"/>
  <c r="L2090" i="12"/>
  <c r="L2108" i="12"/>
  <c r="L2123" i="12"/>
  <c r="L2138" i="12"/>
  <c r="L2156" i="12"/>
  <c r="L2171" i="12"/>
  <c r="L2186" i="12"/>
  <c r="L2204" i="12"/>
  <c r="L2219" i="12"/>
  <c r="L2234" i="12"/>
  <c r="L2083" i="12"/>
  <c r="L2098" i="12"/>
  <c r="L2113" i="12"/>
  <c r="L2131" i="12"/>
  <c r="L2146" i="12"/>
  <c r="L2161" i="12"/>
  <c r="L2179" i="12"/>
  <c r="L2194" i="12"/>
  <c r="L2209" i="12"/>
  <c r="L2227" i="12"/>
  <c r="L2242" i="12"/>
  <c r="L2084" i="12"/>
  <c r="L2099" i="12"/>
  <c r="L2114" i="12"/>
  <c r="L2132" i="12"/>
  <c r="L2147" i="12"/>
  <c r="L2162" i="12"/>
  <c r="L2180" i="12"/>
  <c r="L2195" i="12"/>
  <c r="L2210" i="12"/>
  <c r="L2228" i="12"/>
  <c r="L2243" i="12"/>
  <c r="L2097" i="12"/>
  <c r="L2127" i="12"/>
  <c r="L2160" i="12"/>
  <c r="L2193" i="12"/>
  <c r="L2223" i="12"/>
  <c r="L2072" i="12"/>
  <c r="L2102" i="12"/>
  <c r="L2135" i="12"/>
  <c r="L2168" i="12"/>
  <c r="L2198" i="12"/>
  <c r="L2231" i="12"/>
  <c r="L2073" i="12"/>
  <c r="L2103" i="12"/>
  <c r="L2136" i="12"/>
  <c r="L2169" i="12"/>
  <c r="L2199" i="12"/>
  <c r="L2232" i="12"/>
  <c r="L2076" i="12"/>
  <c r="L2109" i="12"/>
  <c r="L2139" i="12"/>
  <c r="L2172" i="12"/>
  <c r="L2205" i="12"/>
  <c r="L2235" i="12"/>
  <c r="L2070" i="12"/>
  <c r="L2077" i="12"/>
  <c r="L2110" i="12"/>
  <c r="L2143" i="12"/>
  <c r="L2173" i="12"/>
  <c r="L2206" i="12"/>
  <c r="L2239" i="12"/>
  <c r="L2078" i="12"/>
  <c r="L2111" i="12"/>
  <c r="L2144" i="12"/>
  <c r="L2174" i="12"/>
  <c r="L2207" i="12"/>
  <c r="L2240" i="12"/>
  <c r="L2126" i="12"/>
  <c r="L2192" i="12"/>
  <c r="L2217" i="12"/>
  <c r="L2157" i="12"/>
  <c r="L2221" i="12"/>
  <c r="L2222" i="12"/>
  <c r="L2079" i="12"/>
  <c r="L2145" i="12"/>
  <c r="L2208" i="12"/>
  <c r="L2151" i="12"/>
  <c r="L2091" i="12"/>
  <c r="L2158" i="12"/>
  <c r="L2096" i="12"/>
  <c r="L2087" i="12"/>
  <c r="L2150" i="12"/>
  <c r="L2216" i="12"/>
  <c r="L2088" i="12"/>
  <c r="L2220" i="12"/>
  <c r="L2095" i="12"/>
  <c r="L2159" i="12"/>
  <c r="L2112" i="12"/>
  <c r="L2247" i="12"/>
  <c r="L2120" i="12"/>
  <c r="L2121" i="12"/>
  <c r="L2124" i="12"/>
  <c r="L2184" i="12"/>
  <c r="L2187" i="12"/>
  <c r="L2191" i="12"/>
  <c r="L2241" i="12"/>
  <c r="L2246" i="12"/>
  <c r="L2125" i="12"/>
  <c r="L2175" i="12"/>
  <c r="L2183" i="12"/>
  <c r="L1060" i="17"/>
  <c r="L980" i="17"/>
  <c r="L992" i="17"/>
  <c r="L1076" i="17"/>
  <c r="L1091" i="17"/>
  <c r="L1040" i="17"/>
  <c r="L1036" i="17"/>
  <c r="L1031" i="17"/>
  <c r="L976" i="17"/>
  <c r="L1043" i="17"/>
  <c r="L1009" i="17"/>
  <c r="L996" i="17"/>
  <c r="L1010" i="17"/>
  <c r="L1079" i="17"/>
  <c r="L971" i="17"/>
  <c r="L1018" i="17"/>
  <c r="L1097" i="17"/>
  <c r="L1047" i="17"/>
  <c r="L1095" i="17"/>
  <c r="L1059" i="17"/>
  <c r="L1048" i="17"/>
  <c r="L1094" i="17"/>
  <c r="L945" i="17"/>
  <c r="L1051" i="17"/>
  <c r="L1035" i="17"/>
  <c r="L1056" i="17"/>
  <c r="L924" i="17"/>
  <c r="L968" i="17"/>
  <c r="L929" i="17"/>
  <c r="L1077" i="17"/>
  <c r="L938" i="17"/>
  <c r="L1066" i="17"/>
  <c r="L984" i="17"/>
  <c r="L963" i="17"/>
  <c r="L979" i="17"/>
  <c r="L993" i="17"/>
  <c r="L1064" i="17"/>
  <c r="L994" i="17"/>
  <c r="L955" i="17"/>
  <c r="L988" i="17"/>
  <c r="L1001" i="17"/>
  <c r="L940" i="17"/>
  <c r="L1042" i="17"/>
  <c r="L1067" i="17"/>
  <c r="L1034" i="17"/>
  <c r="L1019" i="17"/>
  <c r="L1032" i="17"/>
  <c r="L922" i="17"/>
  <c r="L1088" i="17"/>
  <c r="L947" i="17"/>
  <c r="L985" i="17"/>
  <c r="L1084" i="17"/>
  <c r="L962" i="17"/>
  <c r="L1057" i="17"/>
  <c r="L1070" i="17"/>
  <c r="L1072" i="17"/>
  <c r="L964" i="17"/>
  <c r="L961" i="17"/>
  <c r="L931" i="17"/>
  <c r="L969" i="17"/>
  <c r="L934" i="17"/>
  <c r="L973" i="17"/>
  <c r="L1045" i="17"/>
  <c r="L1099" i="17"/>
  <c r="L942" i="17"/>
  <c r="L1086" i="17"/>
  <c r="L953" i="17"/>
  <c r="L970" i="17"/>
  <c r="L1049" i="17"/>
  <c r="L950" i="17"/>
  <c r="L981" i="17"/>
  <c r="L1053" i="17"/>
  <c r="L954" i="17"/>
  <c r="L1098" i="17"/>
  <c r="L975" i="17"/>
  <c r="L939" i="17"/>
  <c r="L1096" i="17"/>
  <c r="L946" i="17"/>
  <c r="L1083" i="17"/>
  <c r="L959" i="17"/>
  <c r="L1058" i="17"/>
  <c r="L960" i="17"/>
  <c r="L1008" i="17"/>
  <c r="L948" i="17"/>
  <c r="L991" i="17"/>
  <c r="L982" i="17"/>
  <c r="L925" i="17"/>
  <c r="L997" i="17"/>
  <c r="L1068" i="17"/>
  <c r="L990" i="17"/>
  <c r="L1023" i="17"/>
  <c r="L1090" i="17"/>
  <c r="L1071" i="17"/>
  <c r="L1016" i="17"/>
  <c r="L1028" i="17"/>
  <c r="L1039" i="17"/>
  <c r="L957" i="17"/>
  <c r="L966" i="17"/>
  <c r="L1020" i="17"/>
  <c r="L1063" i="17"/>
  <c r="L978" i="17"/>
  <c r="L1044" i="17"/>
  <c r="L1073" i="17"/>
  <c r="L983" i="17"/>
  <c r="L923" i="17"/>
  <c r="L1041" i="17"/>
  <c r="L1069" i="17"/>
  <c r="L926" i="17"/>
  <c r="L965" i="17"/>
  <c r="L1080" i="17"/>
  <c r="L1002" i="17"/>
  <c r="L1065" i="17"/>
  <c r="L1000" i="17"/>
  <c r="L936" i="17"/>
  <c r="L935" i="17"/>
  <c r="L1081" i="17"/>
  <c r="L958" i="17"/>
  <c r="L1092" i="17"/>
  <c r="L1014" i="17"/>
  <c r="L951" i="17"/>
  <c r="L972" i="17"/>
  <c r="L1061" i="17"/>
  <c r="L1055" i="17"/>
  <c r="L1085" i="17"/>
  <c r="L999" i="17"/>
  <c r="L1007" i="17"/>
  <c r="L943" i="17"/>
  <c r="L1046" i="17"/>
  <c r="L1029" i="17"/>
  <c r="L1052" i="17"/>
  <c r="L1004" i="17"/>
  <c r="L1021" i="17"/>
  <c r="L1062" i="17"/>
  <c r="L1033" i="17"/>
  <c r="L986" i="17"/>
  <c r="L952" i="17"/>
  <c r="L1074" i="17"/>
  <c r="L1037" i="17"/>
  <c r="L1078" i="17"/>
  <c r="L977" i="17"/>
  <c r="L974" i="17"/>
  <c r="L998" i="17"/>
  <c r="L933" i="17"/>
  <c r="L921" i="17"/>
  <c r="L927" i="17"/>
  <c r="L1024" i="17"/>
  <c r="L941" i="17"/>
  <c r="L937" i="17"/>
  <c r="L944" i="17"/>
  <c r="L1022" i="17"/>
  <c r="L949" i="17"/>
  <c r="L1030" i="17"/>
  <c r="L989" i="17"/>
  <c r="L930" i="17"/>
  <c r="L1003" i="17"/>
  <c r="L967" i="17"/>
  <c r="L1005" i="17"/>
  <c r="L1026" i="17"/>
  <c r="L928" i="17"/>
  <c r="L1011" i="17"/>
  <c r="L1015" i="17"/>
  <c r="L1038" i="17"/>
  <c r="L932" i="17"/>
  <c r="L1012" i="17"/>
  <c r="L1093" i="17"/>
  <c r="L1013" i="17"/>
  <c r="L1087" i="17"/>
  <c r="L1050" i="17"/>
  <c r="L1017" i="17"/>
  <c r="L1082" i="17"/>
  <c r="L1089" i="17"/>
  <c r="L995" i="17"/>
  <c r="L1075" i="17"/>
  <c r="L987" i="17"/>
  <c r="L1027" i="17"/>
  <c r="L956" i="17"/>
  <c r="L1025" i="17"/>
  <c r="L1006" i="17"/>
  <c r="L1054" i="17"/>
  <c r="F914" i="17"/>
  <c r="F902" i="17"/>
  <c r="F890" i="17"/>
  <c r="F878" i="17"/>
  <c r="F866" i="17"/>
  <c r="F854" i="17"/>
  <c r="F842" i="17"/>
  <c r="F830" i="17"/>
  <c r="F818" i="17"/>
  <c r="F806" i="17"/>
  <c r="F794" i="17"/>
  <c r="F782" i="17"/>
  <c r="F770" i="17"/>
  <c r="F758" i="17"/>
  <c r="F746" i="17"/>
  <c r="F915" i="17"/>
  <c r="F901" i="17"/>
  <c r="F888" i="17"/>
  <c r="F875" i="17"/>
  <c r="F862" i="17"/>
  <c r="F849" i="17"/>
  <c r="F836" i="17"/>
  <c r="F823" i="17"/>
  <c r="F810" i="17"/>
  <c r="F797" i="17"/>
  <c r="F784" i="17"/>
  <c r="F771" i="17"/>
  <c r="F757" i="17"/>
  <c r="F744" i="17"/>
  <c r="F913" i="17"/>
  <c r="F887" i="17"/>
  <c r="F861" i="17"/>
  <c r="F835" i="17"/>
  <c r="F822" i="17"/>
  <c r="F796" i="17"/>
  <c r="F783" i="17"/>
  <c r="F769" i="17"/>
  <c r="F756" i="17"/>
  <c r="F743" i="17"/>
  <c r="F912" i="17"/>
  <c r="F899" i="17"/>
  <c r="F886" i="17"/>
  <c r="F860" i="17"/>
  <c r="F847" i="17"/>
  <c r="F834" i="17"/>
  <c r="F821" i="17"/>
  <c r="F808" i="17"/>
  <c r="F795" i="17"/>
  <c r="F781" i="17"/>
  <c r="F768" i="17"/>
  <c r="F755" i="17"/>
  <c r="F742" i="17"/>
  <c r="F900" i="17"/>
  <c r="F874" i="17"/>
  <c r="F848" i="17"/>
  <c r="F809" i="17"/>
  <c r="F873" i="17"/>
  <c r="F910" i="17"/>
  <c r="F897" i="17"/>
  <c r="F884" i="17"/>
  <c r="F871" i="17"/>
  <c r="F858" i="17"/>
  <c r="F845" i="17"/>
  <c r="F832" i="17"/>
  <c r="F819" i="17"/>
  <c r="F805" i="17"/>
  <c r="F792" i="17"/>
  <c r="F779" i="17"/>
  <c r="F766" i="17"/>
  <c r="F753" i="17"/>
  <c r="F740" i="17"/>
  <c r="F895" i="17"/>
  <c r="F877" i="17"/>
  <c r="F856" i="17"/>
  <c r="F838" i="17"/>
  <c r="F816" i="17"/>
  <c r="F799" i="17"/>
  <c r="F777" i="17"/>
  <c r="F760" i="17"/>
  <c r="F738" i="17"/>
  <c r="F894" i="17"/>
  <c r="F876" i="17"/>
  <c r="F855" i="17"/>
  <c r="F837" i="17"/>
  <c r="F815" i="17"/>
  <c r="F798" i="17"/>
  <c r="F759" i="17"/>
  <c r="F911" i="17"/>
  <c r="F893" i="17"/>
  <c r="F872" i="17"/>
  <c r="F853" i="17"/>
  <c r="F833" i="17"/>
  <c r="F814" i="17"/>
  <c r="F793" i="17"/>
  <c r="F775" i="17"/>
  <c r="F754" i="17"/>
  <c r="F909" i="17"/>
  <c r="F892" i="17"/>
  <c r="F870" i="17"/>
  <c r="F852" i="17"/>
  <c r="F831" i="17"/>
  <c r="F813" i="17"/>
  <c r="F791" i="17"/>
  <c r="F774" i="17"/>
  <c r="F752" i="17"/>
  <c r="F916" i="17"/>
  <c r="F776" i="17"/>
  <c r="F903" i="17"/>
  <c r="F881" i="17"/>
  <c r="F863" i="17"/>
  <c r="F841" i="17"/>
  <c r="F824" i="17"/>
  <c r="F802" i="17"/>
  <c r="F785" i="17"/>
  <c r="F763" i="17"/>
  <c r="F745" i="17"/>
  <c r="F891" i="17"/>
  <c r="F859" i="17"/>
  <c r="F826" i="17"/>
  <c r="F789" i="17"/>
  <c r="F761" i="17"/>
  <c r="F825" i="17"/>
  <c r="F883" i="17"/>
  <c r="F850" i="17"/>
  <c r="F817" i="17"/>
  <c r="F786" i="17"/>
  <c r="F749" i="17"/>
  <c r="F882" i="17"/>
  <c r="F846" i="17"/>
  <c r="F812" i="17"/>
  <c r="F780" i="17"/>
  <c r="F748" i="17"/>
  <c r="F908" i="17"/>
  <c r="F880" i="17"/>
  <c r="F844" i="17"/>
  <c r="F811" i="17"/>
  <c r="F778" i="17"/>
  <c r="F747" i="17"/>
  <c r="F907" i="17"/>
  <c r="F843" i="17"/>
  <c r="F773" i="17"/>
  <c r="F741" i="17"/>
  <c r="F906" i="17"/>
  <c r="F869" i="17"/>
  <c r="F840" i="17"/>
  <c r="F804" i="17"/>
  <c r="F772" i="17"/>
  <c r="F739" i="17"/>
  <c r="F905" i="17"/>
  <c r="F868" i="17"/>
  <c r="F839" i="17"/>
  <c r="F803" i="17"/>
  <c r="F767" i="17"/>
  <c r="F904" i="17"/>
  <c r="F829" i="17"/>
  <c r="F801" i="17"/>
  <c r="F765" i="17"/>
  <c r="F898" i="17"/>
  <c r="F865" i="17"/>
  <c r="F828" i="17"/>
  <c r="F764" i="17"/>
  <c r="F896" i="17"/>
  <c r="F864" i="17"/>
  <c r="F827" i="17"/>
  <c r="F790" i="17"/>
  <c r="F762" i="17"/>
  <c r="F889" i="17"/>
  <c r="F857" i="17"/>
  <c r="F788" i="17"/>
  <c r="F751" i="17"/>
  <c r="F879" i="17"/>
  <c r="F885" i="17"/>
  <c r="F851" i="17"/>
  <c r="F820" i="17"/>
  <c r="F787" i="17"/>
  <c r="F750" i="17"/>
  <c r="F807" i="17"/>
  <c r="F867" i="17"/>
  <c r="F800" i="17"/>
  <c r="H1713" i="12"/>
  <c r="H1725" i="12"/>
  <c r="H1737" i="12"/>
  <c r="H1749" i="12"/>
  <c r="H1761" i="12"/>
  <c r="H1773" i="12"/>
  <c r="H1785" i="12"/>
  <c r="H1797" i="12"/>
  <c r="H1809" i="12"/>
  <c r="H1821" i="12"/>
  <c r="H1833" i="12"/>
  <c r="H1845" i="12"/>
  <c r="H1857" i="12"/>
  <c r="H1869" i="12"/>
  <c r="H1881" i="12"/>
  <c r="H1714" i="12"/>
  <c r="H1726" i="12"/>
  <c r="H1738" i="12"/>
  <c r="H1750" i="12"/>
  <c r="H1762" i="12"/>
  <c r="H1774" i="12"/>
  <c r="H1786" i="12"/>
  <c r="H1798" i="12"/>
  <c r="H1810" i="12"/>
  <c r="H1822" i="12"/>
  <c r="H1834" i="12"/>
  <c r="H1846" i="12"/>
  <c r="H1858" i="12"/>
  <c r="H1870" i="12"/>
  <c r="H1882" i="12"/>
  <c r="H1704" i="12"/>
  <c r="H1715" i="12"/>
  <c r="H1727" i="12"/>
  <c r="H1739" i="12"/>
  <c r="H1751" i="12"/>
  <c r="H1763" i="12"/>
  <c r="H1775" i="12"/>
  <c r="H1787" i="12"/>
  <c r="H1799" i="12"/>
  <c r="H1811" i="12"/>
  <c r="H1823" i="12"/>
  <c r="H1835" i="12"/>
  <c r="H1847" i="12"/>
  <c r="H1859" i="12"/>
  <c r="H1871" i="12"/>
  <c r="H1718" i="12"/>
  <c r="H1733" i="12"/>
  <c r="H1748" i="12"/>
  <c r="H1766" i="12"/>
  <c r="H1781" i="12"/>
  <c r="H1796" i="12"/>
  <c r="H1814" i="12"/>
  <c r="H1829" i="12"/>
  <c r="H1844" i="12"/>
  <c r="H1862" i="12"/>
  <c r="H1877" i="12"/>
  <c r="H1707" i="12"/>
  <c r="H1722" i="12"/>
  <c r="H1740" i="12"/>
  <c r="H1755" i="12"/>
  <c r="H1770" i="12"/>
  <c r="H1788" i="12"/>
  <c r="H1803" i="12"/>
  <c r="H1818" i="12"/>
  <c r="H1836" i="12"/>
  <c r="H1851" i="12"/>
  <c r="H1866" i="12"/>
  <c r="H1716" i="12"/>
  <c r="H1731" i="12"/>
  <c r="H1746" i="12"/>
  <c r="H1764" i="12"/>
  <c r="H1779" i="12"/>
  <c r="H1794" i="12"/>
  <c r="H1812" i="12"/>
  <c r="H1827" i="12"/>
  <c r="H1842" i="12"/>
  <c r="H1860" i="12"/>
  <c r="H1875" i="12"/>
  <c r="H1712" i="12"/>
  <c r="H1735" i="12"/>
  <c r="H1757" i="12"/>
  <c r="H1778" i="12"/>
  <c r="H1801" i="12"/>
  <c r="H1820" i="12"/>
  <c r="H1841" i="12"/>
  <c r="H1864" i="12"/>
  <c r="H1717" i="12"/>
  <c r="H1736" i="12"/>
  <c r="H1758" i="12"/>
  <c r="H1780" i="12"/>
  <c r="H1802" i="12"/>
  <c r="H1824" i="12"/>
  <c r="H1843" i="12"/>
  <c r="H1865" i="12"/>
  <c r="H1719" i="12"/>
  <c r="H1741" i="12"/>
  <c r="H1759" i="12"/>
  <c r="H1782" i="12"/>
  <c r="H1804" i="12"/>
  <c r="H1825" i="12"/>
  <c r="H1848" i="12"/>
  <c r="H1867" i="12"/>
  <c r="H1720" i="12"/>
  <c r="H1742" i="12"/>
  <c r="H1760" i="12"/>
  <c r="H1783" i="12"/>
  <c r="H1805" i="12"/>
  <c r="H1826" i="12"/>
  <c r="H1849" i="12"/>
  <c r="H1868" i="12"/>
  <c r="H1721" i="12"/>
  <c r="H1743" i="12"/>
  <c r="H1765" i="12"/>
  <c r="H1784" i="12"/>
  <c r="H1806" i="12"/>
  <c r="H1828" i="12"/>
  <c r="H1850" i="12"/>
  <c r="H1872" i="12"/>
  <c r="H1744" i="12"/>
  <c r="H1767" i="12"/>
  <c r="H1789" i="12"/>
  <c r="H1807" i="12"/>
  <c r="H1830" i="12"/>
  <c r="H1852" i="12"/>
  <c r="H1873" i="12"/>
  <c r="H1730" i="12"/>
  <c r="H1772" i="12"/>
  <c r="H1816" i="12"/>
  <c r="H1856" i="12"/>
  <c r="H1874" i="12"/>
  <c r="H1747" i="12"/>
  <c r="H1791" i="12"/>
  <c r="H1876" i="12"/>
  <c r="H1752" i="12"/>
  <c r="H1878" i="12"/>
  <c r="H1732" i="12"/>
  <c r="H1776" i="12"/>
  <c r="H1817" i="12"/>
  <c r="H1861" i="12"/>
  <c r="H1706" i="12"/>
  <c r="H1790" i="12"/>
  <c r="H1708" i="12"/>
  <c r="H1832" i="12"/>
  <c r="H1709" i="12"/>
  <c r="H1837" i="12"/>
  <c r="H1705" i="12"/>
  <c r="H1734" i="12"/>
  <c r="H1777" i="12"/>
  <c r="H1819" i="12"/>
  <c r="H1863" i="12"/>
  <c r="H1745" i="12"/>
  <c r="H1831" i="12"/>
  <c r="H1792" i="12"/>
  <c r="H1710" i="12"/>
  <c r="H1753" i="12"/>
  <c r="H1793" i="12"/>
  <c r="H1838" i="12"/>
  <c r="H1879" i="12"/>
  <c r="H1711" i="12"/>
  <c r="H1754" i="12"/>
  <c r="H1795" i="12"/>
  <c r="H1839" i="12"/>
  <c r="H1880" i="12"/>
  <c r="H1756" i="12"/>
  <c r="H1768" i="12"/>
  <c r="H1771" i="12"/>
  <c r="H1813" i="12"/>
  <c r="H1815" i="12"/>
  <c r="H1723" i="12"/>
  <c r="H1840" i="12"/>
  <c r="H1724" i="12"/>
  <c r="H1853" i="12"/>
  <c r="H1728" i="12"/>
  <c r="H1854" i="12"/>
  <c r="H1729" i="12"/>
  <c r="H1855" i="12"/>
  <c r="H1769" i="12"/>
  <c r="H1800" i="12"/>
  <c r="H1808" i="12"/>
  <c r="D1167" i="12"/>
  <c r="D1179" i="12"/>
  <c r="D1191" i="12"/>
  <c r="D1203" i="12"/>
  <c r="D1215" i="12"/>
  <c r="D1227" i="12"/>
  <c r="D1239" i="12"/>
  <c r="D1251" i="12"/>
  <c r="D1263" i="12"/>
  <c r="D1275" i="12"/>
  <c r="D1287" i="12"/>
  <c r="D1299" i="12"/>
  <c r="D1311" i="12"/>
  <c r="D1323" i="12"/>
  <c r="D1156" i="12"/>
  <c r="D1168" i="12"/>
  <c r="D1180" i="12"/>
  <c r="D1192" i="12"/>
  <c r="D1204" i="12"/>
  <c r="D1216" i="12"/>
  <c r="D1228" i="12"/>
  <c r="D1240" i="12"/>
  <c r="D1252" i="12"/>
  <c r="D1264" i="12"/>
  <c r="D1276" i="12"/>
  <c r="D1288" i="12"/>
  <c r="D1300" i="12"/>
  <c r="D1312" i="12"/>
  <c r="D1324" i="12"/>
  <c r="D1157" i="12"/>
  <c r="D1169" i="12"/>
  <c r="D1181" i="12"/>
  <c r="D1193" i="12"/>
  <c r="D1205" i="12"/>
  <c r="D1217" i="12"/>
  <c r="D1229" i="12"/>
  <c r="D1241" i="12"/>
  <c r="D1253" i="12"/>
  <c r="D1265" i="12"/>
  <c r="D1277" i="12"/>
  <c r="D1289" i="12"/>
  <c r="D1301" i="12"/>
  <c r="D1313" i="12"/>
  <c r="D1325" i="12"/>
  <c r="D1172" i="12"/>
  <c r="D1187" i="12"/>
  <c r="D1202" i="12"/>
  <c r="D1220" i="12"/>
  <c r="D1235" i="12"/>
  <c r="D1250" i="12"/>
  <c r="D1268" i="12"/>
  <c r="D1283" i="12"/>
  <c r="D1298" i="12"/>
  <c r="D1316" i="12"/>
  <c r="D1331" i="12"/>
  <c r="D1161" i="12"/>
  <c r="D1176" i="12"/>
  <c r="D1194" i="12"/>
  <c r="D1209" i="12"/>
  <c r="D1224" i="12"/>
  <c r="D1242" i="12"/>
  <c r="D1257" i="12"/>
  <c r="D1272" i="12"/>
  <c r="D1290" i="12"/>
  <c r="D1305" i="12"/>
  <c r="D1320" i="12"/>
  <c r="D1170" i="12"/>
  <c r="D1185" i="12"/>
  <c r="D1200" i="12"/>
  <c r="D1218" i="12"/>
  <c r="D1233" i="12"/>
  <c r="D1248" i="12"/>
  <c r="D1266" i="12"/>
  <c r="D1281" i="12"/>
  <c r="D1296" i="12"/>
  <c r="D1314" i="12"/>
  <c r="D1329" i="12"/>
  <c r="D1166" i="12"/>
  <c r="D1189" i="12"/>
  <c r="D1211" i="12"/>
  <c r="D1232" i="12"/>
  <c r="D1255" i="12"/>
  <c r="D1274" i="12"/>
  <c r="D1295" i="12"/>
  <c r="D1318" i="12"/>
  <c r="D1171" i="12"/>
  <c r="D1190" i="12"/>
  <c r="D1212" i="12"/>
  <c r="D1234" i="12"/>
  <c r="D1256" i="12"/>
  <c r="D1278" i="12"/>
  <c r="D1297" i="12"/>
  <c r="D1319" i="12"/>
  <c r="D1173" i="12"/>
  <c r="D1195" i="12"/>
  <c r="D1213" i="12"/>
  <c r="D1236" i="12"/>
  <c r="D1258" i="12"/>
  <c r="D1279" i="12"/>
  <c r="D1302" i="12"/>
  <c r="D1321" i="12"/>
  <c r="D1174" i="12"/>
  <c r="D1196" i="12"/>
  <c r="D1214" i="12"/>
  <c r="D1237" i="12"/>
  <c r="D1259" i="12"/>
  <c r="D1280" i="12"/>
  <c r="D1303" i="12"/>
  <c r="D1322" i="12"/>
  <c r="D1175" i="12"/>
  <c r="D1197" i="12"/>
  <c r="D1219" i="12"/>
  <c r="D1238" i="12"/>
  <c r="D1260" i="12"/>
  <c r="D1282" i="12"/>
  <c r="D1304" i="12"/>
  <c r="D1326" i="12"/>
  <c r="D1162" i="12"/>
  <c r="D1199" i="12"/>
  <c r="D1231" i="12"/>
  <c r="D1270" i="12"/>
  <c r="D1308" i="12"/>
  <c r="D1165" i="12"/>
  <c r="D1284" i="12"/>
  <c r="D1177" i="12"/>
  <c r="D1285" i="12"/>
  <c r="D1210" i="12"/>
  <c r="D1327" i="12"/>
  <c r="D1163" i="12"/>
  <c r="D1201" i="12"/>
  <c r="D1243" i="12"/>
  <c r="D1271" i="12"/>
  <c r="D1309" i="12"/>
  <c r="D1207" i="12"/>
  <c r="D1315" i="12"/>
  <c r="D1246" i="12"/>
  <c r="D1178" i="12"/>
  <c r="D1286" i="12"/>
  <c r="D1164" i="12"/>
  <c r="D1206" i="12"/>
  <c r="D1244" i="12"/>
  <c r="D1273" i="12"/>
  <c r="D1310" i="12"/>
  <c r="D1245" i="12"/>
  <c r="D1208" i="12"/>
  <c r="D1317" i="12"/>
  <c r="D1247" i="12"/>
  <c r="D1182" i="12"/>
  <c r="D1221" i="12"/>
  <c r="D1249" i="12"/>
  <c r="D1291" i="12"/>
  <c r="D1328" i="12"/>
  <c r="D1183" i="12"/>
  <c r="D1222" i="12"/>
  <c r="D1254" i="12"/>
  <c r="D1292" i="12"/>
  <c r="D1330" i="12"/>
  <c r="D1184" i="12"/>
  <c r="D1293" i="12"/>
  <c r="D1186" i="12"/>
  <c r="D1294" i="12"/>
  <c r="D1198" i="12"/>
  <c r="D1307" i="12"/>
  <c r="D1226" i="12"/>
  <c r="D1155" i="12"/>
  <c r="D1230" i="12"/>
  <c r="N1153" i="12"/>
  <c r="D1261" i="12"/>
  <c r="D1158" i="12"/>
  <c r="D1262" i="12"/>
  <c r="D1159" i="12"/>
  <c r="D1267" i="12"/>
  <c r="D1160" i="12"/>
  <c r="D1269" i="12"/>
  <c r="D1188" i="12"/>
  <c r="D1306" i="12"/>
  <c r="D1223" i="12"/>
  <c r="D1332" i="12"/>
  <c r="D1225" i="12"/>
  <c r="D1333" i="12"/>
  <c r="H1528" i="12"/>
  <c r="H1540" i="12"/>
  <c r="H1552" i="12"/>
  <c r="H1564" i="12"/>
  <c r="H1576" i="12"/>
  <c r="H1588" i="12"/>
  <c r="H1600" i="12"/>
  <c r="H1612" i="12"/>
  <c r="H1624" i="12"/>
  <c r="H1636" i="12"/>
  <c r="H1648" i="12"/>
  <c r="H1660" i="12"/>
  <c r="H1672" i="12"/>
  <c r="H1684" i="12"/>
  <c r="H1696" i="12"/>
  <c r="H1529" i="12"/>
  <c r="H1541" i="12"/>
  <c r="H1553" i="12"/>
  <c r="H1565" i="12"/>
  <c r="H1577" i="12"/>
  <c r="H1589" i="12"/>
  <c r="H1601" i="12"/>
  <c r="H1613" i="12"/>
  <c r="H1625" i="12"/>
  <c r="H1637" i="12"/>
  <c r="H1649" i="12"/>
  <c r="H1661" i="12"/>
  <c r="H1673" i="12"/>
  <c r="H1685" i="12"/>
  <c r="H1697" i="12"/>
  <c r="H1530" i="12"/>
  <c r="H1542" i="12"/>
  <c r="H1554" i="12"/>
  <c r="H1566" i="12"/>
  <c r="H1578" i="12"/>
  <c r="H1590" i="12"/>
  <c r="H1602" i="12"/>
  <c r="H1614" i="12"/>
  <c r="H1626" i="12"/>
  <c r="H1638" i="12"/>
  <c r="H1650" i="12"/>
  <c r="H1662" i="12"/>
  <c r="H1674" i="12"/>
  <c r="H1686" i="12"/>
  <c r="H1698" i="12"/>
  <c r="H1527" i="12"/>
  <c r="H1545" i="12"/>
  <c r="H1560" i="12"/>
  <c r="H1575" i="12"/>
  <c r="H1593" i="12"/>
  <c r="H1608" i="12"/>
  <c r="H1623" i="12"/>
  <c r="H1641" i="12"/>
  <c r="H1656" i="12"/>
  <c r="H1671" i="12"/>
  <c r="H1689" i="12"/>
  <c r="H1534" i="12"/>
  <c r="H1549" i="12"/>
  <c r="H1567" i="12"/>
  <c r="H1582" i="12"/>
  <c r="H1597" i="12"/>
  <c r="H1615" i="12"/>
  <c r="H1630" i="12"/>
  <c r="H1645" i="12"/>
  <c r="H1663" i="12"/>
  <c r="H1678" i="12"/>
  <c r="H1693" i="12"/>
  <c r="H1525" i="12"/>
  <c r="H1543" i="12"/>
  <c r="H1558" i="12"/>
  <c r="H1573" i="12"/>
  <c r="H1591" i="12"/>
  <c r="H1606" i="12"/>
  <c r="H1621" i="12"/>
  <c r="H1639" i="12"/>
  <c r="H1654" i="12"/>
  <c r="H1669" i="12"/>
  <c r="H1687" i="12"/>
  <c r="H1524" i="12"/>
  <c r="H1547" i="12"/>
  <c r="H1569" i="12"/>
  <c r="H1587" i="12"/>
  <c r="H1610" i="12"/>
  <c r="H1632" i="12"/>
  <c r="H1653" i="12"/>
  <c r="H1676" i="12"/>
  <c r="H1695" i="12"/>
  <c r="H1526" i="12"/>
  <c r="H1548" i="12"/>
  <c r="H1570" i="12"/>
  <c r="H1592" i="12"/>
  <c r="H1611" i="12"/>
  <c r="H1633" i="12"/>
  <c r="H1655" i="12"/>
  <c r="H1677" i="12"/>
  <c r="H1699" i="12"/>
  <c r="H1531" i="12"/>
  <c r="H1550" i="12"/>
  <c r="H1571" i="12"/>
  <c r="H1594" i="12"/>
  <c r="H1616" i="12"/>
  <c r="H1634" i="12"/>
  <c r="H1657" i="12"/>
  <c r="H1679" i="12"/>
  <c r="H1532" i="12"/>
  <c r="H1551" i="12"/>
  <c r="H1572" i="12"/>
  <c r="H1595" i="12"/>
  <c r="H1617" i="12"/>
  <c r="H1635" i="12"/>
  <c r="H1658" i="12"/>
  <c r="H1680" i="12"/>
  <c r="H1533" i="12"/>
  <c r="H1555" i="12"/>
  <c r="H1574" i="12"/>
  <c r="H1596" i="12"/>
  <c r="H1618" i="12"/>
  <c r="H1640" i="12"/>
  <c r="H1659" i="12"/>
  <c r="H1681" i="12"/>
  <c r="H1535" i="12"/>
  <c r="H1556" i="12"/>
  <c r="H1579" i="12"/>
  <c r="H1598" i="12"/>
  <c r="H1619" i="12"/>
  <c r="H1642" i="12"/>
  <c r="H1664" i="12"/>
  <c r="H1682" i="12"/>
  <c r="H1539" i="12"/>
  <c r="H1584" i="12"/>
  <c r="H1628" i="12"/>
  <c r="H1668" i="12"/>
  <c r="H1599" i="12"/>
  <c r="H1559" i="12"/>
  <c r="H1644" i="12"/>
  <c r="H1646" i="12"/>
  <c r="H1544" i="12"/>
  <c r="H1585" i="12"/>
  <c r="H1629" i="12"/>
  <c r="H1670" i="12"/>
  <c r="H1683" i="12"/>
  <c r="H1603" i="12"/>
  <c r="H1604" i="12"/>
  <c r="H1546" i="12"/>
  <c r="H1586" i="12"/>
  <c r="H1631" i="12"/>
  <c r="H1675" i="12"/>
  <c r="H1521" i="12"/>
  <c r="H1557" i="12"/>
  <c r="H1643" i="12"/>
  <c r="H1688" i="12"/>
  <c r="H1561" i="12"/>
  <c r="H1690" i="12"/>
  <c r="H1562" i="12"/>
  <c r="H1605" i="12"/>
  <c r="H1647" i="12"/>
  <c r="H1691" i="12"/>
  <c r="H1522" i="12"/>
  <c r="H1563" i="12"/>
  <c r="H1607" i="12"/>
  <c r="H1651" i="12"/>
  <c r="H1692" i="12"/>
  <c r="H1568" i="12"/>
  <c r="H1694" i="12"/>
  <c r="H1580" i="12"/>
  <c r="H1583" i="12"/>
  <c r="H1622" i="12"/>
  <c r="H1627" i="12"/>
  <c r="H1523" i="12"/>
  <c r="H1652" i="12"/>
  <c r="H1536" i="12"/>
  <c r="H1665" i="12"/>
  <c r="H1537" i="12"/>
  <c r="H1666" i="12"/>
  <c r="H1538" i="12"/>
  <c r="H1667" i="12"/>
  <c r="H1581" i="12"/>
  <c r="H1609" i="12"/>
  <c r="H1620" i="12"/>
  <c r="L1522" i="17"/>
  <c r="L1587" i="17"/>
  <c r="L1589" i="17"/>
  <c r="L1584" i="17"/>
  <c r="L1645" i="17"/>
  <c r="L1627" i="17"/>
  <c r="L1486" i="17"/>
  <c r="L1559" i="17"/>
  <c r="L1616" i="17"/>
  <c r="L1503" i="17"/>
  <c r="L1618" i="17"/>
  <c r="L1575" i="17"/>
  <c r="L1602" i="17"/>
  <c r="L1509" i="17"/>
  <c r="L1546" i="17"/>
  <c r="L1478" i="17"/>
  <c r="L1558" i="17"/>
  <c r="L1580" i="17"/>
  <c r="L1549" i="17"/>
  <c r="L1555" i="17"/>
  <c r="L1470" i="17"/>
  <c r="L1613" i="17"/>
  <c r="L1568" i="17"/>
  <c r="L1542" i="17"/>
  <c r="L1606" i="17"/>
  <c r="L1624" i="17"/>
  <c r="L1591" i="17"/>
  <c r="L1600" i="17"/>
  <c r="L1564" i="17"/>
  <c r="L1625" i="17"/>
  <c r="L1648" i="17"/>
  <c r="L1595" i="17"/>
  <c r="L1638" i="17"/>
  <c r="L1572" i="17"/>
  <c r="L1479" i="17"/>
  <c r="L1626" i="17"/>
  <c r="L1484" i="17"/>
  <c r="L1483" i="17"/>
  <c r="L1566" i="17"/>
  <c r="L1560" i="17"/>
  <c r="L1515" i="17"/>
  <c r="L1593" i="17"/>
  <c r="L1520" i="17"/>
  <c r="L1597" i="17"/>
  <c r="L1567" i="17"/>
  <c r="L1596" i="17"/>
  <c r="L1474" i="17"/>
  <c r="L1634" i="17"/>
  <c r="L1548" i="17"/>
  <c r="L1637" i="17"/>
  <c r="L1571" i="17"/>
  <c r="L1647" i="17"/>
  <c r="L1640" i="17"/>
  <c r="L1498" i="17"/>
  <c r="L1620" i="17"/>
  <c r="L1505" i="17"/>
  <c r="L1583" i="17"/>
  <c r="L1541" i="17"/>
  <c r="L1537" i="17"/>
  <c r="L1623" i="17"/>
  <c r="L1550" i="17"/>
  <c r="L1529" i="17"/>
  <c r="L1592" i="17"/>
  <c r="L1608" i="17"/>
  <c r="L1493" i="17"/>
  <c r="L1527" i="17"/>
  <c r="L1495" i="17"/>
  <c r="L1525" i="17"/>
  <c r="L1614" i="17"/>
  <c r="L1517" i="17"/>
  <c r="L1481" i="17"/>
  <c r="L1603" i="17"/>
  <c r="L1601" i="17"/>
  <c r="L1473" i="17"/>
  <c r="L1578" i="17"/>
  <c r="L1630" i="17"/>
  <c r="L1545" i="17"/>
  <c r="L1547" i="17"/>
  <c r="L1535" i="17"/>
  <c r="L1543" i="17"/>
  <c r="L1552" i="17"/>
  <c r="L1633" i="17"/>
  <c r="L1598" i="17"/>
  <c r="L1576" i="17"/>
  <c r="L1485" i="17"/>
  <c r="L1605" i="17"/>
  <c r="L1631" i="17"/>
  <c r="L1554" i="17"/>
  <c r="L1511" i="17"/>
  <c r="L1475" i="17"/>
  <c r="L1506" i="17"/>
  <c r="L1551" i="17"/>
  <c r="L1487" i="17"/>
  <c r="L1489" i="17"/>
  <c r="L1619" i="17"/>
  <c r="L1512" i="17"/>
  <c r="L1607" i="17"/>
  <c r="L1528" i="17"/>
  <c r="L1561" i="17"/>
  <c r="L1553" i="17"/>
  <c r="L1629" i="17"/>
  <c r="L1641" i="17"/>
  <c r="L1622" i="17"/>
  <c r="L1502" i="17"/>
  <c r="L1609" i="17"/>
  <c r="L1501" i="17"/>
  <c r="L1480" i="17"/>
  <c r="L1482" i="17"/>
  <c r="L1581" i="17"/>
  <c r="L1488" i="17"/>
  <c r="L1570" i="17"/>
  <c r="L1510" i="17"/>
  <c r="L1490" i="17"/>
  <c r="L1516" i="17"/>
  <c r="L1639" i="17"/>
  <c r="L1531" i="17"/>
  <c r="L1611" i="17"/>
  <c r="L1582" i="17"/>
  <c r="L1508" i="17"/>
  <c r="L1514" i="17"/>
  <c r="L1539" i="17"/>
  <c r="L1636" i="17"/>
  <c r="L1565" i="17"/>
  <c r="L1477" i="17"/>
  <c r="L1642" i="17"/>
  <c r="L1491" i="17"/>
  <c r="L1530" i="17"/>
  <c r="L1615" i="17"/>
  <c r="L1632" i="17"/>
  <c r="L1643" i="17"/>
  <c r="L1610" i="17"/>
  <c r="L1504" i="17"/>
  <c r="L1500" i="17"/>
  <c r="L1563" i="17"/>
  <c r="L1646" i="17"/>
  <c r="L1612" i="17"/>
  <c r="L1635" i="17"/>
  <c r="L1523" i="17"/>
  <c r="L1472" i="17"/>
  <c r="L1557" i="17"/>
  <c r="L1518" i="17"/>
  <c r="L1556" i="17"/>
  <c r="L1507" i="17"/>
  <c r="L1476" i="17"/>
  <c r="L1588" i="17"/>
  <c r="L1585" i="17"/>
  <c r="L1471" i="17"/>
  <c r="L1590" i="17"/>
  <c r="L1499" i="17"/>
  <c r="L1599" i="17"/>
  <c r="L1533" i="17"/>
  <c r="L1540" i="17"/>
  <c r="L1526" i="17"/>
  <c r="L1586" i="17"/>
  <c r="L1604" i="17"/>
  <c r="L1519" i="17"/>
  <c r="L1594" i="17"/>
  <c r="L1492" i="17"/>
  <c r="L1497" i="17"/>
  <c r="L1534" i="17"/>
  <c r="L1538" i="17"/>
  <c r="L1621" i="17"/>
  <c r="L1644" i="17"/>
  <c r="L1577" i="17"/>
  <c r="L1579" i="17"/>
  <c r="L1573" i="17"/>
  <c r="L1617" i="17"/>
  <c r="L1521" i="17"/>
  <c r="L1494" i="17"/>
  <c r="L1628" i="17"/>
  <c r="L1569" i="17"/>
  <c r="L1536" i="17"/>
  <c r="L1513" i="17"/>
  <c r="L1562" i="17"/>
  <c r="L1496" i="17"/>
  <c r="L1532" i="17"/>
  <c r="L1544" i="17"/>
  <c r="L1524" i="17"/>
  <c r="L1574" i="17"/>
  <c r="F977" i="12"/>
  <c r="F989" i="12"/>
  <c r="F1001" i="12"/>
  <c r="F1013" i="12"/>
  <c r="F1025" i="12"/>
  <c r="F1037" i="12"/>
  <c r="F1049" i="12"/>
  <c r="F1061" i="12"/>
  <c r="F1073" i="12"/>
  <c r="F1085" i="12"/>
  <c r="F1097" i="12"/>
  <c r="F1109" i="12"/>
  <c r="F1121" i="12"/>
  <c r="F1133" i="12"/>
  <c r="F1145" i="12"/>
  <c r="F978" i="12"/>
  <c r="F990" i="12"/>
  <c r="F1002" i="12"/>
  <c r="F1014" i="12"/>
  <c r="F1026" i="12"/>
  <c r="F1038" i="12"/>
  <c r="F1050" i="12"/>
  <c r="F1062" i="12"/>
  <c r="F1074" i="12"/>
  <c r="F1086" i="12"/>
  <c r="F1098" i="12"/>
  <c r="F1110" i="12"/>
  <c r="F1122" i="12"/>
  <c r="F1134" i="12"/>
  <c r="F1146" i="12"/>
  <c r="F979" i="12"/>
  <c r="F991" i="12"/>
  <c r="F1003" i="12"/>
  <c r="F1015" i="12"/>
  <c r="F1027" i="12"/>
  <c r="F1039" i="12"/>
  <c r="F1051" i="12"/>
  <c r="F1063" i="12"/>
  <c r="F1075" i="12"/>
  <c r="F1087" i="12"/>
  <c r="F1099" i="12"/>
  <c r="F1111" i="12"/>
  <c r="F1123" i="12"/>
  <c r="F1135" i="12"/>
  <c r="F1147" i="12"/>
  <c r="F973" i="12"/>
  <c r="F988" i="12"/>
  <c r="F1006" i="12"/>
  <c r="F1021" i="12"/>
  <c r="F1036" i="12"/>
  <c r="F1054" i="12"/>
  <c r="F1069" i="12"/>
  <c r="F1084" i="12"/>
  <c r="F1102" i="12"/>
  <c r="F1117" i="12"/>
  <c r="F1132" i="12"/>
  <c r="F1150" i="12"/>
  <c r="F972" i="12"/>
  <c r="F980" i="12"/>
  <c r="F995" i="12"/>
  <c r="F1010" i="12"/>
  <c r="F1028" i="12"/>
  <c r="F1043" i="12"/>
  <c r="F1058" i="12"/>
  <c r="F1076" i="12"/>
  <c r="F1091" i="12"/>
  <c r="F1106" i="12"/>
  <c r="F1124" i="12"/>
  <c r="F1139" i="12"/>
  <c r="F986" i="12"/>
  <c r="F1004" i="12"/>
  <c r="F1019" i="12"/>
  <c r="F1034" i="12"/>
  <c r="F1052" i="12"/>
  <c r="F1067" i="12"/>
  <c r="F1082" i="12"/>
  <c r="F1100" i="12"/>
  <c r="F1115" i="12"/>
  <c r="F1130" i="12"/>
  <c r="F1148" i="12"/>
  <c r="F982" i="12"/>
  <c r="F1000" i="12"/>
  <c r="F1023" i="12"/>
  <c r="F1045" i="12"/>
  <c r="F1066" i="12"/>
  <c r="F1089" i="12"/>
  <c r="F1108" i="12"/>
  <c r="F1129" i="12"/>
  <c r="F983" i="12"/>
  <c r="F1005" i="12"/>
  <c r="F1024" i="12"/>
  <c r="F1046" i="12"/>
  <c r="F1068" i="12"/>
  <c r="F1090" i="12"/>
  <c r="F1112" i="12"/>
  <c r="F1131" i="12"/>
  <c r="F984" i="12"/>
  <c r="F1007" i="12"/>
  <c r="F1029" i="12"/>
  <c r="F1047" i="12"/>
  <c r="F1070" i="12"/>
  <c r="F1092" i="12"/>
  <c r="F1113" i="12"/>
  <c r="F1136" i="12"/>
  <c r="F985" i="12"/>
  <c r="F1008" i="12"/>
  <c r="F1030" i="12"/>
  <c r="F1048" i="12"/>
  <c r="F1071" i="12"/>
  <c r="F1093" i="12"/>
  <c r="F1114" i="12"/>
  <c r="F1137" i="12"/>
  <c r="F987" i="12"/>
  <c r="F1009" i="12"/>
  <c r="F1031" i="12"/>
  <c r="F1053" i="12"/>
  <c r="F1072" i="12"/>
  <c r="F1094" i="12"/>
  <c r="F1116" i="12"/>
  <c r="F1138" i="12"/>
  <c r="F975" i="12"/>
  <c r="F1016" i="12"/>
  <c r="F1055" i="12"/>
  <c r="F1083" i="12"/>
  <c r="F1125" i="12"/>
  <c r="F1059" i="12"/>
  <c r="F1060" i="12"/>
  <c r="F1032" i="12"/>
  <c r="F1141" i="12"/>
  <c r="F976" i="12"/>
  <c r="F1017" i="12"/>
  <c r="F1056" i="12"/>
  <c r="F1088" i="12"/>
  <c r="F1126" i="12"/>
  <c r="F992" i="12"/>
  <c r="F1096" i="12"/>
  <c r="F993" i="12"/>
  <c r="F1140" i="12"/>
  <c r="F994" i="12"/>
  <c r="F1103" i="12"/>
  <c r="F981" i="12"/>
  <c r="F1018" i="12"/>
  <c r="F1057" i="12"/>
  <c r="F1095" i="12"/>
  <c r="F1127" i="12"/>
  <c r="F1020" i="12"/>
  <c r="F1128" i="12"/>
  <c r="F1022" i="12"/>
  <c r="F1101" i="12"/>
  <c r="F1064" i="12"/>
  <c r="F996" i="12"/>
  <c r="F1033" i="12"/>
  <c r="F1065" i="12"/>
  <c r="F1104" i="12"/>
  <c r="F1142" i="12"/>
  <c r="F997" i="12"/>
  <c r="F1035" i="12"/>
  <c r="F1077" i="12"/>
  <c r="F1105" i="12"/>
  <c r="F1143" i="12"/>
  <c r="F1078" i="12"/>
  <c r="F1079" i="12"/>
  <c r="F974" i="12"/>
  <c r="F1081" i="12"/>
  <c r="F1011" i="12"/>
  <c r="F1119" i="12"/>
  <c r="F1012" i="12"/>
  <c r="F1120" i="12"/>
  <c r="F1040" i="12"/>
  <c r="F1144" i="12"/>
  <c r="F1041" i="12"/>
  <c r="F1149" i="12"/>
  <c r="F1042" i="12"/>
  <c r="F1044" i="12"/>
  <c r="F1080" i="12"/>
  <c r="F998" i="12"/>
  <c r="F1107" i="12"/>
  <c r="F999" i="12"/>
  <c r="F1118" i="12"/>
  <c r="J1273" i="17"/>
  <c r="J1270" i="17"/>
  <c r="J1280" i="17"/>
  <c r="J1260" i="17"/>
  <c r="J1251" i="17"/>
  <c r="J1239" i="17"/>
  <c r="J1227" i="17"/>
  <c r="J1215" i="17"/>
  <c r="J1203" i="17"/>
  <c r="J1191" i="17"/>
  <c r="J1179" i="17"/>
  <c r="J1167" i="17"/>
  <c r="J1155" i="17"/>
  <c r="J1143" i="17"/>
  <c r="J1131" i="17"/>
  <c r="J1119" i="17"/>
  <c r="J1107" i="17"/>
  <c r="J1257" i="17"/>
  <c r="J1266" i="17"/>
  <c r="J1256" i="17"/>
  <c r="J1282" i="17"/>
  <c r="J1269" i="17"/>
  <c r="J1253" i="17"/>
  <c r="J1240" i="17"/>
  <c r="J1226" i="17"/>
  <c r="J1213" i="17"/>
  <c r="J1200" i="17"/>
  <c r="J1187" i="17"/>
  <c r="J1174" i="17"/>
  <c r="J1161" i="17"/>
  <c r="J1148" i="17"/>
  <c r="J1135" i="17"/>
  <c r="J1122" i="17"/>
  <c r="J1109" i="17"/>
  <c r="J1279" i="17"/>
  <c r="J1267" i="17"/>
  <c r="J1272" i="17"/>
  <c r="J1254" i="17"/>
  <c r="J1252" i="17"/>
  <c r="J1238" i="17"/>
  <c r="J1225" i="17"/>
  <c r="J1212" i="17"/>
  <c r="J1199" i="17"/>
  <c r="J1186" i="17"/>
  <c r="J1173" i="17"/>
  <c r="J1160" i="17"/>
  <c r="J1147" i="17"/>
  <c r="J1134" i="17"/>
  <c r="J1121" i="17"/>
  <c r="J1108" i="17"/>
  <c r="J1249" i="17"/>
  <c r="J1236" i="17"/>
  <c r="J1223" i="17"/>
  <c r="J1210" i="17"/>
  <c r="J1197" i="17"/>
  <c r="J1184" i="17"/>
  <c r="J1171" i="17"/>
  <c r="J1158" i="17"/>
  <c r="J1145" i="17"/>
  <c r="J1132" i="17"/>
  <c r="J1118" i="17"/>
  <c r="J1105" i="17"/>
  <c r="J1246" i="17"/>
  <c r="J1230" i="17"/>
  <c r="J1211" i="17"/>
  <c r="J1194" i="17"/>
  <c r="J1177" i="17"/>
  <c r="J1159" i="17"/>
  <c r="J1141" i="17"/>
  <c r="J1125" i="17"/>
  <c r="J1106" i="17"/>
  <c r="J1265" i="17"/>
  <c r="J1245" i="17"/>
  <c r="J1229" i="17"/>
  <c r="J1209" i="17"/>
  <c r="J1193" i="17"/>
  <c r="J1176" i="17"/>
  <c r="J1157" i="17"/>
  <c r="J1124" i="17"/>
  <c r="J1104" i="17"/>
  <c r="J1244" i="17"/>
  <c r="J1228" i="17"/>
  <c r="J1208" i="17"/>
  <c r="J1192" i="17"/>
  <c r="J1175" i="17"/>
  <c r="J1156" i="17"/>
  <c r="J1139" i="17"/>
  <c r="J1258" i="17"/>
  <c r="J1140" i="17"/>
  <c r="J1123" i="17"/>
  <c r="J1242" i="17"/>
  <c r="J1222" i="17"/>
  <c r="J1206" i="17"/>
  <c r="J1189" i="17"/>
  <c r="J1170" i="17"/>
  <c r="J1153" i="17"/>
  <c r="J1137" i="17"/>
  <c r="J1117" i="17"/>
  <c r="J1268" i="17"/>
  <c r="J1261" i="17"/>
  <c r="J1276" i="17"/>
  <c r="J1235" i="17"/>
  <c r="J1214" i="17"/>
  <c r="J1183" i="17"/>
  <c r="J1162" i="17"/>
  <c r="J1130" i="17"/>
  <c r="J1110" i="17"/>
  <c r="J1271" i="17"/>
  <c r="J1233" i="17"/>
  <c r="J1205" i="17"/>
  <c r="J1181" i="17"/>
  <c r="J1152" i="17"/>
  <c r="J1128" i="17"/>
  <c r="J1262" i="17"/>
  <c r="J1278" i="17"/>
  <c r="J1232" i="17"/>
  <c r="J1204" i="17"/>
  <c r="J1180" i="17"/>
  <c r="J1151" i="17"/>
  <c r="J1127" i="17"/>
  <c r="J1275" i="17"/>
  <c r="J1255" i="17"/>
  <c r="J1234" i="17"/>
  <c r="J1207" i="17"/>
  <c r="J1182" i="17"/>
  <c r="J1154" i="17"/>
  <c r="J1129" i="17"/>
  <c r="J1281" i="17"/>
  <c r="J1243" i="17"/>
  <c r="J1218" i="17"/>
  <c r="J1190" i="17"/>
  <c r="J1165" i="17"/>
  <c r="J1138" i="17"/>
  <c r="J1113" i="17"/>
  <c r="J1241" i="17"/>
  <c r="J1217" i="17"/>
  <c r="J1188" i="17"/>
  <c r="J1164" i="17"/>
  <c r="J1136" i="17"/>
  <c r="J1112" i="17"/>
  <c r="J1219" i="17"/>
  <c r="J1166" i="17"/>
  <c r="J1114" i="17"/>
  <c r="J1263" i="17"/>
  <c r="J1201" i="17"/>
  <c r="J1149" i="17"/>
  <c r="J1198" i="17"/>
  <c r="J1146" i="17"/>
  <c r="J1248" i="17"/>
  <c r="J1196" i="17"/>
  <c r="J1144" i="17"/>
  <c r="J1247" i="17"/>
  <c r="J1195" i="17"/>
  <c r="J1142" i="17"/>
  <c r="J1259" i="17"/>
  <c r="J1237" i="17"/>
  <c r="J1185" i="17"/>
  <c r="J1133" i="17"/>
  <c r="J1126" i="17"/>
  <c r="J1274" i="17"/>
  <c r="J1224" i="17"/>
  <c r="J1172" i="17"/>
  <c r="J1120" i="17"/>
  <c r="J1221" i="17"/>
  <c r="J1169" i="17"/>
  <c r="J1116" i="17"/>
  <c r="J1277" i="17"/>
  <c r="J1220" i="17"/>
  <c r="J1168" i="17"/>
  <c r="J1115" i="17"/>
  <c r="J1264" i="17"/>
  <c r="J1216" i="17"/>
  <c r="J1163" i="17"/>
  <c r="J1111" i="17"/>
  <c r="J1231" i="17"/>
  <c r="J1202" i="17"/>
  <c r="J1150" i="17"/>
  <c r="J1250" i="17"/>
  <c r="J1178" i="17"/>
  <c r="H1232" i="17"/>
  <c r="H1261" i="17"/>
  <c r="H1236" i="17"/>
  <c r="H1220" i="17"/>
  <c r="H1209" i="17"/>
  <c r="H1207" i="17"/>
  <c r="H1205" i="17"/>
  <c r="H1203" i="17"/>
  <c r="H1185" i="17"/>
  <c r="H1175" i="17"/>
  <c r="H1139" i="17"/>
  <c r="H1126" i="17"/>
  <c r="H1110" i="17"/>
  <c r="H1159" i="17"/>
  <c r="H1130" i="17"/>
  <c r="H1128" i="17"/>
  <c r="H1228" i="17"/>
  <c r="H1208" i="17"/>
  <c r="H1197" i="17"/>
  <c r="H1244" i="17"/>
  <c r="H1219" i="17"/>
  <c r="H1210" i="17"/>
  <c r="H1201" i="17"/>
  <c r="H1132" i="17"/>
  <c r="H1222" i="17"/>
  <c r="H1106" i="17"/>
  <c r="H1240" i="17"/>
  <c r="H1135" i="17"/>
  <c r="H1214" i="17"/>
  <c r="H1158" i="17"/>
  <c r="H1181" i="17"/>
  <c r="H1161" i="17"/>
  <c r="H1124" i="17"/>
  <c r="H1224" i="17"/>
  <c r="H1226" i="17"/>
  <c r="H1252" i="17"/>
  <c r="H1229" i="17"/>
  <c r="H1152" i="17"/>
  <c r="H1163" i="17"/>
  <c r="H1276" i="17"/>
  <c r="H1227" i="17"/>
  <c r="H1195" i="17"/>
  <c r="H1267" i="17"/>
  <c r="H1105" i="17"/>
  <c r="H1199" i="17"/>
  <c r="H1176" i="17"/>
  <c r="H1278" i="17"/>
  <c r="H1274" i="17"/>
  <c r="H1166" i="17"/>
  <c r="H1266" i="17"/>
  <c r="H1174" i="17"/>
  <c r="H1154" i="17"/>
  <c r="H1247" i="17"/>
  <c r="H1193" i="17"/>
  <c r="H1157" i="17"/>
  <c r="H1119" i="17"/>
  <c r="H1125" i="17"/>
  <c r="H1142" i="17"/>
  <c r="H1172" i="17"/>
  <c r="H1216" i="17"/>
  <c r="H1148" i="17"/>
  <c r="H1243" i="17"/>
  <c r="H1269" i="17"/>
  <c r="H1160" i="17"/>
  <c r="H1246" i="17"/>
  <c r="H1127" i="17"/>
  <c r="H1169" i="17"/>
  <c r="H1107" i="17"/>
  <c r="H1113" i="17"/>
  <c r="H1192" i="17"/>
  <c r="H1264" i="17"/>
  <c r="H1248" i="17"/>
  <c r="H1165" i="17"/>
  <c r="H1141" i="17"/>
  <c r="H1235" i="17"/>
  <c r="H1147" i="17"/>
  <c r="H1109" i="17"/>
  <c r="H1136" i="17"/>
  <c r="H1138" i="17"/>
  <c r="H1145" i="17"/>
  <c r="H1191" i="17"/>
  <c r="H1164" i="17"/>
  <c r="H1253" i="17"/>
  <c r="H1211" i="17"/>
  <c r="H1108" i="17"/>
  <c r="H1255" i="17"/>
  <c r="H1234" i="17"/>
  <c r="H1194" i="17"/>
  <c r="H1131" i="17"/>
  <c r="H1111" i="17"/>
  <c r="H1262" i="17"/>
  <c r="H1143" i="17"/>
  <c r="H1242" i="17"/>
  <c r="H1189" i="17"/>
  <c r="H1273" i="17"/>
  <c r="H1223" i="17"/>
  <c r="H1133" i="17"/>
  <c r="H1140" i="17"/>
  <c r="H1238" i="17"/>
  <c r="H1137" i="17"/>
  <c r="H1155" i="17"/>
  <c r="H1202" i="17"/>
  <c r="H1112" i="17"/>
  <c r="H1170" i="17"/>
  <c r="H1179" i="17"/>
  <c r="H1212" i="17"/>
  <c r="H1114" i="17"/>
  <c r="H1153" i="17"/>
  <c r="H1129" i="17"/>
  <c r="H1233" i="17"/>
  <c r="H1118" i="17"/>
  <c r="H1120" i="17"/>
  <c r="H1265" i="17"/>
  <c r="H1231" i="17"/>
  <c r="H1263" i="17"/>
  <c r="H1173" i="17"/>
  <c r="H1241" i="17"/>
  <c r="H1257" i="17"/>
  <c r="H1156" i="17"/>
  <c r="H1162" i="17"/>
  <c r="H1213" i="17"/>
  <c r="H1188" i="17"/>
  <c r="H1178" i="17"/>
  <c r="H1122" i="17"/>
  <c r="H1123" i="17"/>
  <c r="H1196" i="17"/>
  <c r="H1217" i="17"/>
  <c r="H1151" i="17"/>
  <c r="H1277" i="17"/>
  <c r="H1251" i="17"/>
  <c r="H1280" i="17"/>
  <c r="H1250" i="17"/>
  <c r="H1206" i="17"/>
  <c r="H1245" i="17"/>
  <c r="H1237" i="17"/>
  <c r="H1239" i="17"/>
  <c r="H1282" i="17"/>
  <c r="H1271" i="17"/>
  <c r="H1256" i="17"/>
  <c r="H1187" i="17"/>
  <c r="H1259" i="17"/>
  <c r="H1230" i="17"/>
  <c r="H1144" i="17"/>
  <c r="H1249" i="17"/>
  <c r="H1149" i="17"/>
  <c r="H1260" i="17"/>
  <c r="H1279" i="17"/>
  <c r="H1270" i="17"/>
  <c r="H1150" i="17"/>
  <c r="H1134" i="17"/>
  <c r="H1182" i="17"/>
  <c r="H1268" i="17"/>
  <c r="H1225" i="17"/>
  <c r="H1272" i="17"/>
  <c r="H1168" i="17"/>
  <c r="H1146" i="17"/>
  <c r="H1167" i="17"/>
  <c r="H1200" i="17"/>
  <c r="H1190" i="17"/>
  <c r="H1258" i="17"/>
  <c r="H1186" i="17"/>
  <c r="H1198" i="17"/>
  <c r="H1281" i="17"/>
  <c r="H1116" i="17"/>
  <c r="H1218" i="17"/>
  <c r="H1254" i="17"/>
  <c r="H1184" i="17"/>
  <c r="H1204" i="17"/>
  <c r="H1221" i="17"/>
  <c r="H1180" i="17"/>
  <c r="H1117" i="17"/>
  <c r="H1177" i="17"/>
  <c r="H1215" i="17"/>
  <c r="H1171" i="17"/>
  <c r="H1275" i="17"/>
  <c r="H1183" i="17"/>
  <c r="H1121" i="17"/>
  <c r="H1115" i="17"/>
  <c r="H1104" i="17"/>
  <c r="L1709" i="12"/>
  <c r="L1721" i="12"/>
  <c r="L1733" i="12"/>
  <c r="L1745" i="12"/>
  <c r="L1757" i="12"/>
  <c r="L1769" i="12"/>
  <c r="L1781" i="12"/>
  <c r="L1793" i="12"/>
  <c r="L1805" i="12"/>
  <c r="L1817" i="12"/>
  <c r="L1829" i="12"/>
  <c r="L1841" i="12"/>
  <c r="L1853" i="12"/>
  <c r="L1865" i="12"/>
  <c r="L1877" i="12"/>
  <c r="L1710" i="12"/>
  <c r="L1722" i="12"/>
  <c r="L1734" i="12"/>
  <c r="L1746" i="12"/>
  <c r="L1758" i="12"/>
  <c r="L1770" i="12"/>
  <c r="L1782" i="12"/>
  <c r="L1794" i="12"/>
  <c r="L1806" i="12"/>
  <c r="L1818" i="12"/>
  <c r="L1830" i="12"/>
  <c r="L1842" i="12"/>
  <c r="L1854" i="12"/>
  <c r="L1866" i="12"/>
  <c r="L1878" i="12"/>
  <c r="L1711" i="12"/>
  <c r="L1723" i="12"/>
  <c r="L1735" i="12"/>
  <c r="L1747" i="12"/>
  <c r="L1759" i="12"/>
  <c r="L1771" i="12"/>
  <c r="L1783" i="12"/>
  <c r="L1795" i="12"/>
  <c r="L1807" i="12"/>
  <c r="L1819" i="12"/>
  <c r="L1831" i="12"/>
  <c r="L1843" i="12"/>
  <c r="L1855" i="12"/>
  <c r="L1867" i="12"/>
  <c r="L1879" i="12"/>
  <c r="L1705" i="12"/>
  <c r="L1720" i="12"/>
  <c r="L1738" i="12"/>
  <c r="L1753" i="12"/>
  <c r="L1768" i="12"/>
  <c r="L1786" i="12"/>
  <c r="L1801" i="12"/>
  <c r="L1816" i="12"/>
  <c r="L1834" i="12"/>
  <c r="L1849" i="12"/>
  <c r="L1864" i="12"/>
  <c r="L1882" i="12"/>
  <c r="L1712" i="12"/>
  <c r="L1727" i="12"/>
  <c r="L1742" i="12"/>
  <c r="L1760" i="12"/>
  <c r="L1775" i="12"/>
  <c r="L1790" i="12"/>
  <c r="L1808" i="12"/>
  <c r="L1823" i="12"/>
  <c r="L1838" i="12"/>
  <c r="L1856" i="12"/>
  <c r="L1871" i="12"/>
  <c r="L1713" i="12"/>
  <c r="L1728" i="12"/>
  <c r="L1743" i="12"/>
  <c r="L1761" i="12"/>
  <c r="L1776" i="12"/>
  <c r="L1791" i="12"/>
  <c r="L1809" i="12"/>
  <c r="L1824" i="12"/>
  <c r="L1839" i="12"/>
  <c r="L1857" i="12"/>
  <c r="L1872" i="12"/>
  <c r="L1718" i="12"/>
  <c r="L1736" i="12"/>
  <c r="L1751" i="12"/>
  <c r="L1766" i="12"/>
  <c r="L1784" i="12"/>
  <c r="L1799" i="12"/>
  <c r="L1814" i="12"/>
  <c r="L1832" i="12"/>
  <c r="L1847" i="12"/>
  <c r="L1862" i="12"/>
  <c r="L1880" i="12"/>
  <c r="L1719" i="12"/>
  <c r="L1737" i="12"/>
  <c r="L1752" i="12"/>
  <c r="L1767" i="12"/>
  <c r="L1785" i="12"/>
  <c r="L1800" i="12"/>
  <c r="L1815" i="12"/>
  <c r="L1833" i="12"/>
  <c r="L1848" i="12"/>
  <c r="L1863" i="12"/>
  <c r="L1717" i="12"/>
  <c r="L1748" i="12"/>
  <c r="L1774" i="12"/>
  <c r="L1802" i="12"/>
  <c r="L1827" i="12"/>
  <c r="L1858" i="12"/>
  <c r="L1724" i="12"/>
  <c r="L1749" i="12"/>
  <c r="L1777" i="12"/>
  <c r="L1803" i="12"/>
  <c r="L1828" i="12"/>
  <c r="L1859" i="12"/>
  <c r="L1725" i="12"/>
  <c r="L1750" i="12"/>
  <c r="L1778" i="12"/>
  <c r="L1804" i="12"/>
  <c r="L1835" i="12"/>
  <c r="L1860" i="12"/>
  <c r="L1726" i="12"/>
  <c r="L1754" i="12"/>
  <c r="L1779" i="12"/>
  <c r="L1810" i="12"/>
  <c r="L1836" i="12"/>
  <c r="L1861" i="12"/>
  <c r="L1729" i="12"/>
  <c r="L1755" i="12"/>
  <c r="L1780" i="12"/>
  <c r="L1811" i="12"/>
  <c r="L1837" i="12"/>
  <c r="L1868" i="12"/>
  <c r="L1730" i="12"/>
  <c r="L1756" i="12"/>
  <c r="L1787" i="12"/>
  <c r="L1812" i="12"/>
  <c r="L1840" i="12"/>
  <c r="L1869" i="12"/>
  <c r="L1744" i="12"/>
  <c r="L1798" i="12"/>
  <c r="L1852" i="12"/>
  <c r="L1704" i="12"/>
  <c r="L1708" i="12"/>
  <c r="L1874" i="12"/>
  <c r="L1765" i="12"/>
  <c r="L1825" i="12"/>
  <c r="L1706" i="12"/>
  <c r="L1762" i="12"/>
  <c r="L1813" i="12"/>
  <c r="L1870" i="12"/>
  <c r="L1764" i="12"/>
  <c r="L1714" i="12"/>
  <c r="L1875" i="12"/>
  <c r="L1772" i="12"/>
  <c r="L1707" i="12"/>
  <c r="L1763" i="12"/>
  <c r="L1820" i="12"/>
  <c r="L1873" i="12"/>
  <c r="L1821" i="12"/>
  <c r="L1822" i="12"/>
  <c r="L1715" i="12"/>
  <c r="L1876" i="12"/>
  <c r="L1716" i="12"/>
  <c r="L1773" i="12"/>
  <c r="L1826" i="12"/>
  <c r="L1881" i="12"/>
  <c r="L1731" i="12"/>
  <c r="L1788" i="12"/>
  <c r="L1844" i="12"/>
  <c r="L1845" i="12"/>
  <c r="L1846" i="12"/>
  <c r="L1851" i="12"/>
  <c r="L1740" i="12"/>
  <c r="L1741" i="12"/>
  <c r="L1789" i="12"/>
  <c r="L1792" i="12"/>
  <c r="L1796" i="12"/>
  <c r="L1797" i="12"/>
  <c r="L1850" i="12"/>
  <c r="L1732" i="12"/>
  <c r="L1739" i="12"/>
  <c r="F2071" i="12"/>
  <c r="F2083" i="12"/>
  <c r="F2095" i="12"/>
  <c r="F2107" i="12"/>
  <c r="F2119" i="12"/>
  <c r="F2131" i="12"/>
  <c r="F2143" i="12"/>
  <c r="F2155" i="12"/>
  <c r="F2167" i="12"/>
  <c r="F2179" i="12"/>
  <c r="F2191" i="12"/>
  <c r="F2203" i="12"/>
  <c r="F2215" i="12"/>
  <c r="F2227" i="12"/>
  <c r="F2239" i="12"/>
  <c r="F2072" i="12"/>
  <c r="F2084" i="12"/>
  <c r="F2096" i="12"/>
  <c r="F2108" i="12"/>
  <c r="F2120" i="12"/>
  <c r="F2132" i="12"/>
  <c r="F2144" i="12"/>
  <c r="F2156" i="12"/>
  <c r="F2168" i="12"/>
  <c r="F2180" i="12"/>
  <c r="F2192" i="12"/>
  <c r="F2204" i="12"/>
  <c r="F2216" i="12"/>
  <c r="F2228" i="12"/>
  <c r="F2240" i="12"/>
  <c r="F2073" i="12"/>
  <c r="F2085" i="12"/>
  <c r="F2097" i="12"/>
  <c r="F2109" i="12"/>
  <c r="F2121" i="12"/>
  <c r="F2133" i="12"/>
  <c r="F2145" i="12"/>
  <c r="F2157" i="12"/>
  <c r="F2169" i="12"/>
  <c r="F2181" i="12"/>
  <c r="F2193" i="12"/>
  <c r="F2205" i="12"/>
  <c r="F2217" i="12"/>
  <c r="F2229" i="12"/>
  <c r="F2241" i="12"/>
  <c r="F2076" i="12"/>
  <c r="F2091" i="12"/>
  <c r="F2106" i="12"/>
  <c r="F2124" i="12"/>
  <c r="F2139" i="12"/>
  <c r="F2154" i="12"/>
  <c r="F2172" i="12"/>
  <c r="F2187" i="12"/>
  <c r="F2202" i="12"/>
  <c r="F2220" i="12"/>
  <c r="F2235" i="12"/>
  <c r="F2077" i="12"/>
  <c r="F2092" i="12"/>
  <c r="F2110" i="12"/>
  <c r="F2125" i="12"/>
  <c r="F2140" i="12"/>
  <c r="F2158" i="12"/>
  <c r="F2173" i="12"/>
  <c r="F2188" i="12"/>
  <c r="F2206" i="12"/>
  <c r="F2221" i="12"/>
  <c r="F2236" i="12"/>
  <c r="F2080" i="12"/>
  <c r="F2098" i="12"/>
  <c r="F2113" i="12"/>
  <c r="F2128" i="12"/>
  <c r="F2146" i="12"/>
  <c r="F2161" i="12"/>
  <c r="F2176" i="12"/>
  <c r="F2194" i="12"/>
  <c r="F2209" i="12"/>
  <c r="F2224" i="12"/>
  <c r="F2242" i="12"/>
  <c r="F2081" i="12"/>
  <c r="F2099" i="12"/>
  <c r="F2114" i="12"/>
  <c r="F2129" i="12"/>
  <c r="F2147" i="12"/>
  <c r="F2162" i="12"/>
  <c r="F2177" i="12"/>
  <c r="F2195" i="12"/>
  <c r="F2210" i="12"/>
  <c r="F2225" i="12"/>
  <c r="F2243" i="12"/>
  <c r="F2074" i="12"/>
  <c r="F2089" i="12"/>
  <c r="F2104" i="12"/>
  <c r="F2122" i="12"/>
  <c r="F2137" i="12"/>
  <c r="F2152" i="12"/>
  <c r="F2170" i="12"/>
  <c r="F2185" i="12"/>
  <c r="F2200" i="12"/>
  <c r="F2218" i="12"/>
  <c r="F2233" i="12"/>
  <c r="F2248" i="12"/>
  <c r="F2075" i="12"/>
  <c r="F2090" i="12"/>
  <c r="F2105" i="12"/>
  <c r="F2123" i="12"/>
  <c r="F2138" i="12"/>
  <c r="F2153" i="12"/>
  <c r="F2171" i="12"/>
  <c r="F2186" i="12"/>
  <c r="F2201" i="12"/>
  <c r="F2219" i="12"/>
  <c r="F2234" i="12"/>
  <c r="F2070" i="12"/>
  <c r="F2103" i="12"/>
  <c r="F2136" i="12"/>
  <c r="F2166" i="12"/>
  <c r="F2199" i="12"/>
  <c r="F2232" i="12"/>
  <c r="F2078" i="12"/>
  <c r="F2111" i="12"/>
  <c r="F2141" i="12"/>
  <c r="F2174" i="12"/>
  <c r="F2207" i="12"/>
  <c r="F2237" i="12"/>
  <c r="F2079" i="12"/>
  <c r="F2112" i="12"/>
  <c r="F2142" i="12"/>
  <c r="F2175" i="12"/>
  <c r="F2208" i="12"/>
  <c r="F2238" i="12"/>
  <c r="F2082" i="12"/>
  <c r="F2115" i="12"/>
  <c r="F2148" i="12"/>
  <c r="F2178" i="12"/>
  <c r="F2211" i="12"/>
  <c r="F2244" i="12"/>
  <c r="F2086" i="12"/>
  <c r="F2116" i="12"/>
  <c r="F2149" i="12"/>
  <c r="F2182" i="12"/>
  <c r="F2212" i="12"/>
  <c r="F2245" i="12"/>
  <c r="F2087" i="12"/>
  <c r="F2117" i="12"/>
  <c r="F2150" i="12"/>
  <c r="F2183" i="12"/>
  <c r="F2213" i="12"/>
  <c r="F2246" i="12"/>
  <c r="F2102" i="12"/>
  <c r="F2165" i="12"/>
  <c r="F2231" i="12"/>
  <c r="F2190" i="12"/>
  <c r="F2130" i="12"/>
  <c r="F2134" i="12"/>
  <c r="F2118" i="12"/>
  <c r="F2184" i="12"/>
  <c r="F2247" i="12"/>
  <c r="F2196" i="12"/>
  <c r="F2197" i="12"/>
  <c r="F2126" i="12"/>
  <c r="F2189" i="12"/>
  <c r="F2127" i="12"/>
  <c r="F2135" i="12"/>
  <c r="F2198" i="12"/>
  <c r="F2088" i="12"/>
  <c r="F2151" i="12"/>
  <c r="F2214" i="12"/>
  <c r="F2093" i="12"/>
  <c r="F2163" i="12"/>
  <c r="F2164" i="12"/>
  <c r="F2094" i="12"/>
  <c r="F2101" i="12"/>
  <c r="F2222" i="12"/>
  <c r="F2226" i="12"/>
  <c r="F2230" i="12"/>
  <c r="F2100" i="12"/>
  <c r="F2223" i="12"/>
  <c r="F2159" i="12"/>
  <c r="F2160" i="12"/>
  <c r="F381" i="17"/>
  <c r="F471" i="17"/>
  <c r="F447" i="17"/>
  <c r="F466" i="17"/>
  <c r="F452" i="17"/>
  <c r="F438" i="17"/>
  <c r="F384" i="17"/>
  <c r="F550" i="17"/>
  <c r="F432" i="17"/>
  <c r="F517" i="17"/>
  <c r="F423" i="17"/>
  <c r="F515" i="17"/>
  <c r="F398" i="17"/>
  <c r="F441" i="17"/>
  <c r="F549" i="17"/>
  <c r="F502" i="17"/>
  <c r="F406" i="17"/>
  <c r="F454" i="17"/>
  <c r="F478" i="17"/>
  <c r="F464" i="17"/>
  <c r="F376" i="17"/>
  <c r="F395" i="17"/>
  <c r="F545" i="17"/>
  <c r="F477" i="17"/>
  <c r="F479" i="17"/>
  <c r="F524" i="17"/>
  <c r="F534" i="17"/>
  <c r="F539" i="17"/>
  <c r="F448" i="17"/>
  <c r="F401" i="17"/>
  <c r="F509" i="17"/>
  <c r="F427" i="17"/>
  <c r="F461" i="17"/>
  <c r="F473" i="17"/>
  <c r="F407" i="17"/>
  <c r="F374" i="17"/>
  <c r="F405" i="17"/>
  <c r="F486" i="17"/>
  <c r="F399" i="17"/>
  <c r="F498" i="17"/>
  <c r="F463" i="17"/>
  <c r="F410" i="17"/>
  <c r="F455" i="17"/>
  <c r="F413" i="17"/>
  <c r="F439" i="17"/>
  <c r="F480" i="17"/>
  <c r="F388" i="17"/>
  <c r="F494" i="17"/>
  <c r="F493" i="17"/>
  <c r="F531" i="17"/>
  <c r="F418" i="17"/>
  <c r="F496" i="17"/>
  <c r="F512" i="17"/>
  <c r="F536" i="17"/>
  <c r="F431" i="17"/>
  <c r="F530" i="17"/>
  <c r="F453" i="17"/>
  <c r="F428" i="17"/>
  <c r="F419" i="17"/>
  <c r="F377" i="17"/>
  <c r="F458" i="17"/>
  <c r="F485" i="17"/>
  <c r="F469" i="17"/>
  <c r="F380" i="17"/>
  <c r="F444" i="17"/>
  <c r="F383" i="17"/>
  <c r="F525" i="17"/>
  <c r="F468" i="17"/>
  <c r="F430" i="17"/>
  <c r="F472" i="17"/>
  <c r="F492" i="17"/>
  <c r="F483" i="17"/>
  <c r="F387" i="17"/>
  <c r="F516" i="17"/>
  <c r="F440" i="17"/>
  <c r="F475" i="17"/>
  <c r="F375" i="17"/>
  <c r="F484" i="17"/>
  <c r="F392" i="17"/>
  <c r="F506" i="17"/>
  <c r="F497" i="17"/>
  <c r="F476" i="17"/>
  <c r="F394" i="17"/>
  <c r="F400" i="17"/>
  <c r="F467" i="17"/>
  <c r="F390" i="17"/>
  <c r="F527" i="17"/>
  <c r="F518" i="17"/>
  <c r="F540" i="17"/>
  <c r="F543" i="17"/>
  <c r="F372" i="17"/>
  <c r="F482" i="17"/>
  <c r="F523" i="17"/>
  <c r="F474" i="17"/>
  <c r="F397" i="17"/>
  <c r="F425" i="17"/>
  <c r="F522" i="17"/>
  <c r="F408" i="17"/>
  <c r="F409" i="17"/>
  <c r="F529" i="17"/>
  <c r="F415" i="17"/>
  <c r="F481" i="17"/>
  <c r="F504" i="17"/>
  <c r="F436" i="17"/>
  <c r="F393" i="17"/>
  <c r="F487" i="17"/>
  <c r="F500" i="17"/>
  <c r="F386" i="17"/>
  <c r="F460" i="17"/>
  <c r="F491" i="17"/>
  <c r="F443" i="17"/>
  <c r="F511" i="17"/>
  <c r="F528" i="17"/>
  <c r="F456" i="17"/>
  <c r="F417" i="17"/>
  <c r="F489" i="17"/>
  <c r="F446" i="17"/>
  <c r="F426" i="17"/>
  <c r="F412" i="17"/>
  <c r="F532" i="17"/>
  <c r="F519" i="17"/>
  <c r="F541" i="17"/>
  <c r="F459" i="17"/>
  <c r="F429" i="17"/>
  <c r="F495" i="17"/>
  <c r="F503" i="17"/>
  <c r="F465" i="17"/>
  <c r="F424" i="17"/>
  <c r="F526" i="17"/>
  <c r="F513" i="17"/>
  <c r="F434" i="17"/>
  <c r="F521" i="17"/>
  <c r="F505" i="17"/>
  <c r="F538" i="17"/>
  <c r="F547" i="17"/>
  <c r="F416" i="17"/>
  <c r="F391" i="17"/>
  <c r="F437" i="17"/>
  <c r="F537" i="17"/>
  <c r="F533" i="17"/>
  <c r="F462" i="17"/>
  <c r="F422" i="17"/>
  <c r="F546" i="17"/>
  <c r="F488" i="17"/>
  <c r="F507" i="17"/>
  <c r="F403" i="17"/>
  <c r="F510" i="17"/>
  <c r="F404" i="17"/>
  <c r="F548" i="17"/>
  <c r="F499" i="17"/>
  <c r="F421" i="17"/>
  <c r="F501" i="17"/>
  <c r="F396" i="17"/>
  <c r="F445" i="17"/>
  <c r="F451" i="17"/>
  <c r="F508" i="17"/>
  <c r="F411" i="17"/>
  <c r="F385" i="17"/>
  <c r="F402" i="17"/>
  <c r="F490" i="17"/>
  <c r="F420" i="17"/>
  <c r="F450" i="17"/>
  <c r="F535" i="17"/>
  <c r="F414" i="17"/>
  <c r="F449" i="17"/>
  <c r="F470" i="17"/>
  <c r="F378" i="17"/>
  <c r="F373" i="17"/>
  <c r="F382" i="17"/>
  <c r="F542" i="17"/>
  <c r="F435" i="17"/>
  <c r="F389" i="17"/>
  <c r="F520" i="17"/>
  <c r="F433" i="17"/>
  <c r="F379" i="17"/>
  <c r="F457" i="17"/>
  <c r="F514" i="17"/>
  <c r="F544" i="17"/>
  <c r="F442" i="17"/>
  <c r="F1162" i="12"/>
  <c r="F1174" i="12"/>
  <c r="F1186" i="12"/>
  <c r="F1198" i="12"/>
  <c r="F1210" i="12"/>
  <c r="F1222" i="12"/>
  <c r="F1234" i="12"/>
  <c r="F1246" i="12"/>
  <c r="F1258" i="12"/>
  <c r="F1270" i="12"/>
  <c r="F1282" i="12"/>
  <c r="F1294" i="12"/>
  <c r="F1306" i="12"/>
  <c r="F1318" i="12"/>
  <c r="F1330" i="12"/>
  <c r="F1155" i="12"/>
  <c r="F1163" i="12"/>
  <c r="F1175" i="12"/>
  <c r="F1187" i="12"/>
  <c r="F1199" i="12"/>
  <c r="F1211" i="12"/>
  <c r="F1223" i="12"/>
  <c r="F1235" i="12"/>
  <c r="F1247" i="12"/>
  <c r="F1259" i="12"/>
  <c r="F1271" i="12"/>
  <c r="F1283" i="12"/>
  <c r="F1295" i="12"/>
  <c r="F1307" i="12"/>
  <c r="F1319" i="12"/>
  <c r="F1331" i="12"/>
  <c r="F1164" i="12"/>
  <c r="F1176" i="12"/>
  <c r="F1188" i="12"/>
  <c r="F1200" i="12"/>
  <c r="F1212" i="12"/>
  <c r="F1224" i="12"/>
  <c r="F1236" i="12"/>
  <c r="F1248" i="12"/>
  <c r="F1260" i="12"/>
  <c r="F1272" i="12"/>
  <c r="F1284" i="12"/>
  <c r="F1296" i="12"/>
  <c r="F1308" i="12"/>
  <c r="F1320" i="12"/>
  <c r="F1332" i="12"/>
  <c r="F1167" i="12"/>
  <c r="F1182" i="12"/>
  <c r="F1197" i="12"/>
  <c r="F1215" i="12"/>
  <c r="F1230" i="12"/>
  <c r="F1245" i="12"/>
  <c r="F1263" i="12"/>
  <c r="F1278" i="12"/>
  <c r="F1293" i="12"/>
  <c r="F1311" i="12"/>
  <c r="F1326" i="12"/>
  <c r="F1156" i="12"/>
  <c r="F1171" i="12"/>
  <c r="F1189" i="12"/>
  <c r="F1204" i="12"/>
  <c r="F1219" i="12"/>
  <c r="F1237" i="12"/>
  <c r="F1252" i="12"/>
  <c r="F1267" i="12"/>
  <c r="F1285" i="12"/>
  <c r="F1300" i="12"/>
  <c r="F1315" i="12"/>
  <c r="F1333" i="12"/>
  <c r="F1165" i="12"/>
  <c r="F1180" i="12"/>
  <c r="F1195" i="12"/>
  <c r="F1213" i="12"/>
  <c r="F1228" i="12"/>
  <c r="F1243" i="12"/>
  <c r="F1261" i="12"/>
  <c r="F1276" i="12"/>
  <c r="F1291" i="12"/>
  <c r="F1309" i="12"/>
  <c r="F1324" i="12"/>
  <c r="F1158" i="12"/>
  <c r="F1179" i="12"/>
  <c r="F1202" i="12"/>
  <c r="F1221" i="12"/>
  <c r="F1242" i="12"/>
  <c r="F1265" i="12"/>
  <c r="F1287" i="12"/>
  <c r="F1305" i="12"/>
  <c r="F1328" i="12"/>
  <c r="F1159" i="12"/>
  <c r="F1181" i="12"/>
  <c r="F1203" i="12"/>
  <c r="F1225" i="12"/>
  <c r="F1244" i="12"/>
  <c r="F1266" i="12"/>
  <c r="F1288" i="12"/>
  <c r="F1310" i="12"/>
  <c r="F1329" i="12"/>
  <c r="F1160" i="12"/>
  <c r="F1183" i="12"/>
  <c r="F1205" i="12"/>
  <c r="F1226" i="12"/>
  <c r="F1249" i="12"/>
  <c r="F1268" i="12"/>
  <c r="F1289" i="12"/>
  <c r="F1312" i="12"/>
  <c r="F1161" i="12"/>
  <c r="F1184" i="12"/>
  <c r="F1206" i="12"/>
  <c r="F1227" i="12"/>
  <c r="F1250" i="12"/>
  <c r="F1269" i="12"/>
  <c r="F1290" i="12"/>
  <c r="F1313" i="12"/>
  <c r="F1166" i="12"/>
  <c r="F1185" i="12"/>
  <c r="F1207" i="12"/>
  <c r="F1229" i="12"/>
  <c r="F1251" i="12"/>
  <c r="F1273" i="12"/>
  <c r="F1292" i="12"/>
  <c r="F1314" i="12"/>
  <c r="F1168" i="12"/>
  <c r="F1190" i="12"/>
  <c r="F1208" i="12"/>
  <c r="F1231" i="12"/>
  <c r="F1253" i="12"/>
  <c r="F1274" i="12"/>
  <c r="F1297" i="12"/>
  <c r="F1316" i="12"/>
  <c r="F1173" i="12"/>
  <c r="F1217" i="12"/>
  <c r="F1257" i="12"/>
  <c r="F1302" i="12"/>
  <c r="F1232" i="12"/>
  <c r="F1233" i="12"/>
  <c r="F1193" i="12"/>
  <c r="F1279" i="12"/>
  <c r="F1177" i="12"/>
  <c r="F1218" i="12"/>
  <c r="F1262" i="12"/>
  <c r="F1303" i="12"/>
  <c r="F1317" i="12"/>
  <c r="F1192" i="12"/>
  <c r="F1321" i="12"/>
  <c r="F1178" i="12"/>
  <c r="F1220" i="12"/>
  <c r="F1264" i="12"/>
  <c r="F1304" i="12"/>
  <c r="F1191" i="12"/>
  <c r="F1275" i="12"/>
  <c r="F1277" i="12"/>
  <c r="F1238" i="12"/>
  <c r="F1322" i="12"/>
  <c r="F1194" i="12"/>
  <c r="F1239" i="12"/>
  <c r="F1280" i="12"/>
  <c r="F1323" i="12"/>
  <c r="F1196" i="12"/>
  <c r="F1240" i="12"/>
  <c r="F1281" i="12"/>
  <c r="F1325" i="12"/>
  <c r="F1157" i="12"/>
  <c r="F1286" i="12"/>
  <c r="F1169" i="12"/>
  <c r="F1298" i="12"/>
  <c r="F1172" i="12"/>
  <c r="F1301" i="12"/>
  <c r="F1214" i="12"/>
  <c r="F1216" i="12"/>
  <c r="F1241" i="12"/>
  <c r="F1254" i="12"/>
  <c r="F1255" i="12"/>
  <c r="F1256" i="12"/>
  <c r="F1170" i="12"/>
  <c r="F1299" i="12"/>
  <c r="F1201" i="12"/>
  <c r="F1327" i="12"/>
  <c r="F1209" i="12"/>
  <c r="J614" i="12"/>
  <c r="J626" i="12"/>
  <c r="J638" i="12"/>
  <c r="J650" i="12"/>
  <c r="J662" i="12"/>
  <c r="J674" i="12"/>
  <c r="J686" i="12"/>
  <c r="J698" i="12"/>
  <c r="J710" i="12"/>
  <c r="J722" i="12"/>
  <c r="J734" i="12"/>
  <c r="J746" i="12"/>
  <c r="J758" i="12"/>
  <c r="J770" i="12"/>
  <c r="J782" i="12"/>
  <c r="J606" i="12"/>
  <c r="J615" i="12"/>
  <c r="J627" i="12"/>
  <c r="J639" i="12"/>
  <c r="J651" i="12"/>
  <c r="J663" i="12"/>
  <c r="J675" i="12"/>
  <c r="J687" i="12"/>
  <c r="J699" i="12"/>
  <c r="J711" i="12"/>
  <c r="J723" i="12"/>
  <c r="J735" i="12"/>
  <c r="J747" i="12"/>
  <c r="J759" i="12"/>
  <c r="J771" i="12"/>
  <c r="J783" i="12"/>
  <c r="J616" i="12"/>
  <c r="J628" i="12"/>
  <c r="J640" i="12"/>
  <c r="J652" i="12"/>
  <c r="J664" i="12"/>
  <c r="J676" i="12"/>
  <c r="J688" i="12"/>
  <c r="J700" i="12"/>
  <c r="J712" i="12"/>
  <c r="J724" i="12"/>
  <c r="J736" i="12"/>
  <c r="J748" i="12"/>
  <c r="J760" i="12"/>
  <c r="J772" i="12"/>
  <c r="J784" i="12"/>
  <c r="J607" i="12"/>
  <c r="J622" i="12"/>
  <c r="J637" i="12"/>
  <c r="J655" i="12"/>
  <c r="J670" i="12"/>
  <c r="J685" i="12"/>
  <c r="J703" i="12"/>
  <c r="J718" i="12"/>
  <c r="J733" i="12"/>
  <c r="J751" i="12"/>
  <c r="J766" i="12"/>
  <c r="J781" i="12"/>
  <c r="J611" i="12"/>
  <c r="J629" i="12"/>
  <c r="J644" i="12"/>
  <c r="J659" i="12"/>
  <c r="J677" i="12"/>
  <c r="J692" i="12"/>
  <c r="J707" i="12"/>
  <c r="J725" i="12"/>
  <c r="J740" i="12"/>
  <c r="J755" i="12"/>
  <c r="J773" i="12"/>
  <c r="J620" i="12"/>
  <c r="J635" i="12"/>
  <c r="J653" i="12"/>
  <c r="J668" i="12"/>
  <c r="J683" i="12"/>
  <c r="J701" i="12"/>
  <c r="J716" i="12"/>
  <c r="J731" i="12"/>
  <c r="J749" i="12"/>
  <c r="J764" i="12"/>
  <c r="J779" i="12"/>
  <c r="J619" i="12"/>
  <c r="J642" i="12"/>
  <c r="J661" i="12"/>
  <c r="J682" i="12"/>
  <c r="J705" i="12"/>
  <c r="J727" i="12"/>
  <c r="J745" i="12"/>
  <c r="J768" i="12"/>
  <c r="J621" i="12"/>
  <c r="J643" i="12"/>
  <c r="J665" i="12"/>
  <c r="J684" i="12"/>
  <c r="J706" i="12"/>
  <c r="J728" i="12"/>
  <c r="J750" i="12"/>
  <c r="J769" i="12"/>
  <c r="J623" i="12"/>
  <c r="J645" i="12"/>
  <c r="J666" i="12"/>
  <c r="J689" i="12"/>
  <c r="J708" i="12"/>
  <c r="J729" i="12"/>
  <c r="J752" i="12"/>
  <c r="J774" i="12"/>
  <c r="J624" i="12"/>
  <c r="J646" i="12"/>
  <c r="J667" i="12"/>
  <c r="J690" i="12"/>
  <c r="J709" i="12"/>
  <c r="J730" i="12"/>
  <c r="J753" i="12"/>
  <c r="J775" i="12"/>
  <c r="J625" i="12"/>
  <c r="J647" i="12"/>
  <c r="J669" i="12"/>
  <c r="J691" i="12"/>
  <c r="J713" i="12"/>
  <c r="J732" i="12"/>
  <c r="J754" i="12"/>
  <c r="J776" i="12"/>
  <c r="J632" i="12"/>
  <c r="J671" i="12"/>
  <c r="J702" i="12"/>
  <c r="J741" i="12"/>
  <c r="J778" i="12"/>
  <c r="J636" i="12"/>
  <c r="J744" i="12"/>
  <c r="J609" i="12"/>
  <c r="J680" i="12"/>
  <c r="J633" i="12"/>
  <c r="J672" i="12"/>
  <c r="J704" i="12"/>
  <c r="J742" i="12"/>
  <c r="J780" i="12"/>
  <c r="J608" i="12"/>
  <c r="J715" i="12"/>
  <c r="J641" i="12"/>
  <c r="J717" i="12"/>
  <c r="J610" i="12"/>
  <c r="J719" i="12"/>
  <c r="J634" i="12"/>
  <c r="J673" i="12"/>
  <c r="J714" i="12"/>
  <c r="J743" i="12"/>
  <c r="J678" i="12"/>
  <c r="J679" i="12"/>
  <c r="J756" i="12"/>
  <c r="J648" i="12"/>
  <c r="J757" i="12"/>
  <c r="J612" i="12"/>
  <c r="J649" i="12"/>
  <c r="J681" i="12"/>
  <c r="J720" i="12"/>
  <c r="J761" i="12"/>
  <c r="J613" i="12"/>
  <c r="J695" i="12"/>
  <c r="J777" i="12"/>
  <c r="J617" i="12"/>
  <c r="J696" i="12"/>
  <c r="J630" i="12"/>
  <c r="J721" i="12"/>
  <c r="J656" i="12"/>
  <c r="J738" i="12"/>
  <c r="J657" i="12"/>
  <c r="J739" i="12"/>
  <c r="J658" i="12"/>
  <c r="J762" i="12"/>
  <c r="J660" i="12"/>
  <c r="J763" i="12"/>
  <c r="J693" i="12"/>
  <c r="J765" i="12"/>
  <c r="J694" i="12"/>
  <c r="J767" i="12"/>
  <c r="J618" i="12"/>
  <c r="J697" i="12"/>
  <c r="J631" i="12"/>
  <c r="J726" i="12"/>
  <c r="J654" i="12"/>
  <c r="J737" i="12"/>
  <c r="L1224" i="17"/>
  <c r="L1248" i="17"/>
  <c r="L1113" i="17"/>
  <c r="L1104" i="17"/>
  <c r="L1138" i="17"/>
  <c r="L1151" i="17"/>
  <c r="L1153" i="17"/>
  <c r="L1129" i="17"/>
  <c r="L1198" i="17"/>
  <c r="L1200" i="17"/>
  <c r="L1165" i="17"/>
  <c r="L1273" i="17"/>
  <c r="L1175" i="17"/>
  <c r="L1261" i="17"/>
  <c r="L1176" i="17"/>
  <c r="L1197" i="17"/>
  <c r="L1212" i="17"/>
  <c r="L1114" i="17"/>
  <c r="L1105" i="17"/>
  <c r="L1280" i="17"/>
  <c r="L1221" i="17"/>
  <c r="L1275" i="17"/>
  <c r="L1268" i="17"/>
  <c r="L1126" i="17"/>
  <c r="L1125" i="17"/>
  <c r="L1237" i="17"/>
  <c r="L1177" i="17"/>
  <c r="L1187" i="17"/>
  <c r="L1234" i="17"/>
  <c r="L1223" i="17"/>
  <c r="L1173" i="17"/>
  <c r="L1245" i="17"/>
  <c r="L1162" i="17"/>
  <c r="L1150" i="17"/>
  <c r="L1166" i="17"/>
  <c r="L1179" i="17"/>
  <c r="L1192" i="17"/>
  <c r="L1217" i="17"/>
  <c r="L1230" i="17"/>
  <c r="L1243" i="17"/>
  <c r="L1244" i="17"/>
  <c r="L1115" i="17"/>
  <c r="L1222" i="17"/>
  <c r="L1163" i="17"/>
  <c r="L1117" i="17"/>
  <c r="L1174" i="17"/>
  <c r="L1211" i="17"/>
  <c r="L1258" i="17"/>
  <c r="L1276" i="17"/>
  <c r="L1209" i="17"/>
  <c r="L1140" i="17"/>
  <c r="L1137" i="17"/>
  <c r="L1225" i="17"/>
  <c r="L1185" i="17"/>
  <c r="L1139" i="17"/>
  <c r="L1116" i="17"/>
  <c r="L1186" i="17"/>
  <c r="L1267" i="17"/>
  <c r="L1154" i="17"/>
  <c r="L1155" i="17"/>
  <c r="L1156" i="17"/>
  <c r="L1169" i="17"/>
  <c r="L1170" i="17"/>
  <c r="L1171" i="17"/>
  <c r="L1160" i="17"/>
  <c r="L1142" i="17"/>
  <c r="L1143" i="17"/>
  <c r="L1144" i="17"/>
  <c r="L1157" i="17"/>
  <c r="L1158" i="17"/>
  <c r="L1159" i="17"/>
  <c r="L1128" i="17"/>
  <c r="L1270" i="17"/>
  <c r="L1282" i="17"/>
  <c r="L1118" i="17"/>
  <c r="L1119" i="17"/>
  <c r="L1120" i="17"/>
  <c r="L1133" i="17"/>
  <c r="L1134" i="17"/>
  <c r="L1135" i="17"/>
  <c r="L1124" i="17"/>
  <c r="L1199" i="17"/>
  <c r="L1141" i="17"/>
  <c r="L1214" i="17"/>
  <c r="L1167" i="17"/>
  <c r="L1265" i="17"/>
  <c r="L1218" i="17"/>
  <c r="L1183" i="17"/>
  <c r="L1112" i="17"/>
  <c r="L1274" i="17"/>
  <c r="L1202" i="17"/>
  <c r="L1131" i="17"/>
  <c r="L1253" i="17"/>
  <c r="L1206" i="17"/>
  <c r="L1147" i="17"/>
  <c r="L1149" i="17"/>
  <c r="L1281" i="17"/>
  <c r="L1256" i="17"/>
  <c r="L1266" i="17"/>
  <c r="L1235" i="17"/>
  <c r="L1277" i="17"/>
  <c r="L1233" i="17"/>
  <c r="L1249" i="17"/>
  <c r="L1190" i="17"/>
  <c r="L1107" i="17"/>
  <c r="L1241" i="17"/>
  <c r="L1194" i="17"/>
  <c r="L1123" i="17"/>
  <c r="L1152" i="17"/>
  <c r="L1262" i="17"/>
  <c r="L1257" i="17"/>
  <c r="L1246" i="17"/>
  <c r="L1247" i="17"/>
  <c r="L1263" i="17"/>
  <c r="L1130" i="17"/>
  <c r="L1240" i="17"/>
  <c r="L1205" i="17"/>
  <c r="L1146" i="17"/>
  <c r="L1232" i="17"/>
  <c r="L1210" i="17"/>
  <c r="L1272" i="17"/>
  <c r="L1260" i="17"/>
  <c r="L1213" i="17"/>
  <c r="L1203" i="17"/>
  <c r="L1181" i="17"/>
  <c r="L1207" i="17"/>
  <c r="L1279" i="17"/>
  <c r="L1195" i="17"/>
  <c r="L1271" i="17"/>
  <c r="L1252" i="17"/>
  <c r="L1121" i="17"/>
  <c r="L1111" i="17"/>
  <c r="L1255" i="17"/>
  <c r="L1250" i="17"/>
  <c r="L1228" i="17"/>
  <c r="L1109" i="17"/>
  <c r="L1220" i="17"/>
  <c r="L1161" i="17"/>
  <c r="L1236" i="17"/>
  <c r="L1191" i="17"/>
  <c r="L1145" i="17"/>
  <c r="L1127" i="17"/>
  <c r="L1239" i="17"/>
  <c r="L1108" i="17"/>
  <c r="L1269" i="17"/>
  <c r="L1136" i="17"/>
  <c r="L1254" i="17"/>
  <c r="L1227" i="17"/>
  <c r="L1229" i="17"/>
  <c r="L1231" i="17"/>
  <c r="L1189" i="17"/>
  <c r="L1106" i="17"/>
  <c r="L1122" i="17"/>
  <c r="L1216" i="17"/>
  <c r="L1208" i="17"/>
  <c r="L1204" i="17"/>
  <c r="L1196" i="17"/>
  <c r="L1278" i="17"/>
  <c r="L1168" i="17"/>
  <c r="L1172" i="17"/>
  <c r="L1132" i="17"/>
  <c r="L1148" i="17"/>
  <c r="L1193" i="17"/>
  <c r="L1188" i="17"/>
  <c r="L1238" i="17"/>
  <c r="L1259" i="17"/>
  <c r="L1264" i="17"/>
  <c r="L1226" i="17"/>
  <c r="L1242" i="17"/>
  <c r="L1178" i="17"/>
  <c r="L1182" i="17"/>
  <c r="L1251" i="17"/>
  <c r="L1110" i="17"/>
  <c r="L1164" i="17"/>
  <c r="L1184" i="17"/>
  <c r="L1215" i="17"/>
  <c r="L1219" i="17"/>
  <c r="L1201" i="17"/>
  <c r="L1180" i="17"/>
  <c r="D975" i="12"/>
  <c r="D987" i="12"/>
  <c r="D999" i="12"/>
  <c r="D1011" i="12"/>
  <c r="D1023" i="12"/>
  <c r="D1035" i="12"/>
  <c r="D1047" i="12"/>
  <c r="D1059" i="12"/>
  <c r="D1071" i="12"/>
  <c r="D1083" i="12"/>
  <c r="D1095" i="12"/>
  <c r="D1107" i="12"/>
  <c r="D1119" i="12"/>
  <c r="D1131" i="12"/>
  <c r="D1143" i="12"/>
  <c r="D976" i="12"/>
  <c r="D988" i="12"/>
  <c r="D1000" i="12"/>
  <c r="D1012" i="12"/>
  <c r="D1024" i="12"/>
  <c r="D1036" i="12"/>
  <c r="D1048" i="12"/>
  <c r="D1060" i="12"/>
  <c r="D1072" i="12"/>
  <c r="D1084" i="12"/>
  <c r="D1096" i="12"/>
  <c r="D1108" i="12"/>
  <c r="D1120" i="12"/>
  <c r="D1132" i="12"/>
  <c r="D1144" i="12"/>
  <c r="D977" i="12"/>
  <c r="D989" i="12"/>
  <c r="D1001" i="12"/>
  <c r="D1013" i="12"/>
  <c r="D1025" i="12"/>
  <c r="D1037" i="12"/>
  <c r="D1049" i="12"/>
  <c r="D1061" i="12"/>
  <c r="D1073" i="12"/>
  <c r="D1085" i="12"/>
  <c r="D1097" i="12"/>
  <c r="D1109" i="12"/>
  <c r="D1121" i="12"/>
  <c r="D1133" i="12"/>
  <c r="D1145" i="12"/>
  <c r="D974" i="12"/>
  <c r="D992" i="12"/>
  <c r="D1007" i="12"/>
  <c r="D1022" i="12"/>
  <c r="D1040" i="12"/>
  <c r="D1055" i="12"/>
  <c r="D1070" i="12"/>
  <c r="D1088" i="12"/>
  <c r="D1103" i="12"/>
  <c r="D1118" i="12"/>
  <c r="D1136" i="12"/>
  <c r="D981" i="12"/>
  <c r="D996" i="12"/>
  <c r="D1014" i="12"/>
  <c r="D1029" i="12"/>
  <c r="D1044" i="12"/>
  <c r="D1062" i="12"/>
  <c r="D1077" i="12"/>
  <c r="D1092" i="12"/>
  <c r="D1110" i="12"/>
  <c r="D1125" i="12"/>
  <c r="D1140" i="12"/>
  <c r="D990" i="12"/>
  <c r="D1005" i="12"/>
  <c r="D1020" i="12"/>
  <c r="D1038" i="12"/>
  <c r="D1053" i="12"/>
  <c r="D1068" i="12"/>
  <c r="D1086" i="12"/>
  <c r="D1101" i="12"/>
  <c r="D1116" i="12"/>
  <c r="D1134" i="12"/>
  <c r="D1149" i="12"/>
  <c r="D986" i="12"/>
  <c r="D1009" i="12"/>
  <c r="D1031" i="12"/>
  <c r="D1052" i="12"/>
  <c r="D1075" i="12"/>
  <c r="D1094" i="12"/>
  <c r="D1115" i="12"/>
  <c r="D1138" i="12"/>
  <c r="D991" i="12"/>
  <c r="D1010" i="12"/>
  <c r="D1032" i="12"/>
  <c r="D1054" i="12"/>
  <c r="D1076" i="12"/>
  <c r="D1098" i="12"/>
  <c r="D1117" i="12"/>
  <c r="D1139" i="12"/>
  <c r="D993" i="12"/>
  <c r="D1015" i="12"/>
  <c r="D1033" i="12"/>
  <c r="D1056" i="12"/>
  <c r="D1078" i="12"/>
  <c r="D1099" i="12"/>
  <c r="D1122" i="12"/>
  <c r="D1141" i="12"/>
  <c r="D994" i="12"/>
  <c r="D1016" i="12"/>
  <c r="D1034" i="12"/>
  <c r="D1057" i="12"/>
  <c r="D1079" i="12"/>
  <c r="D1100" i="12"/>
  <c r="D1123" i="12"/>
  <c r="D1142" i="12"/>
  <c r="D973" i="12"/>
  <c r="D995" i="12"/>
  <c r="D1017" i="12"/>
  <c r="D1039" i="12"/>
  <c r="D1058" i="12"/>
  <c r="D1080" i="12"/>
  <c r="D1102" i="12"/>
  <c r="D1124" i="12"/>
  <c r="D1146" i="12"/>
  <c r="D978" i="12"/>
  <c r="D1006" i="12"/>
  <c r="D1045" i="12"/>
  <c r="D1082" i="12"/>
  <c r="D1114" i="12"/>
  <c r="D1019" i="12"/>
  <c r="D1128" i="12"/>
  <c r="D1063" i="12"/>
  <c r="D1129" i="12"/>
  <c r="D1064" i="12"/>
  <c r="D979" i="12"/>
  <c r="D1008" i="12"/>
  <c r="D1046" i="12"/>
  <c r="D1087" i="12"/>
  <c r="D1126" i="12"/>
  <c r="D1051" i="12"/>
  <c r="D983" i="12"/>
  <c r="D1026" i="12"/>
  <c r="D980" i="12"/>
  <c r="D1018" i="12"/>
  <c r="D1050" i="12"/>
  <c r="D1089" i="12"/>
  <c r="D1127" i="12"/>
  <c r="D982" i="12"/>
  <c r="D1090" i="12"/>
  <c r="D1021" i="12"/>
  <c r="D1091" i="12"/>
  <c r="D984" i="12"/>
  <c r="D1130" i="12"/>
  <c r="D1093" i="12"/>
  <c r="D985" i="12"/>
  <c r="D1027" i="12"/>
  <c r="D1065" i="12"/>
  <c r="D1104" i="12"/>
  <c r="D1135" i="12"/>
  <c r="D972" i="12"/>
  <c r="D997" i="12"/>
  <c r="D1028" i="12"/>
  <c r="D1066" i="12"/>
  <c r="D1105" i="12"/>
  <c r="D1137" i="12"/>
  <c r="N970" i="12"/>
  <c r="D1030" i="12"/>
  <c r="D1147" i="12"/>
  <c r="D1041" i="12"/>
  <c r="D1148" i="12"/>
  <c r="D1043" i="12"/>
  <c r="D1074" i="12"/>
  <c r="D1081" i="12"/>
  <c r="D998" i="12"/>
  <c r="D1106" i="12"/>
  <c r="D1002" i="12"/>
  <c r="D1111" i="12"/>
  <c r="D1003" i="12"/>
  <c r="D1112" i="12"/>
  <c r="D1004" i="12"/>
  <c r="D1113" i="12"/>
  <c r="D1042" i="12"/>
  <c r="D1150" i="12"/>
  <c r="D1067" i="12"/>
  <c r="D1069" i="12"/>
  <c r="J53" i="17"/>
  <c r="J42" i="17"/>
  <c r="J44" i="17"/>
  <c r="J26" i="17"/>
  <c r="J50" i="17"/>
  <c r="J40" i="17"/>
  <c r="J73" i="17"/>
  <c r="J28" i="17"/>
  <c r="J173" i="17"/>
  <c r="J70" i="17"/>
  <c r="J68" i="17"/>
  <c r="J121" i="17"/>
  <c r="J86" i="17"/>
  <c r="J160" i="17"/>
  <c r="J65" i="17"/>
  <c r="J17" i="17"/>
  <c r="J110" i="17"/>
  <c r="J148" i="17"/>
  <c r="J97" i="17"/>
  <c r="J170" i="17"/>
  <c r="J157" i="17"/>
  <c r="J164" i="17"/>
  <c r="J162" i="17"/>
  <c r="J102" i="17"/>
  <c r="J12" i="17"/>
  <c r="J141" i="17"/>
  <c r="J85" i="17"/>
  <c r="J45" i="17"/>
  <c r="J108" i="17"/>
  <c r="J8" i="17"/>
  <c r="J176" i="17"/>
  <c r="J33" i="17"/>
  <c r="J67" i="17"/>
  <c r="J51" i="17"/>
  <c r="J127" i="17"/>
  <c r="J31" i="17"/>
  <c r="J137" i="17"/>
  <c r="J114" i="17"/>
  <c r="J14" i="17"/>
  <c r="J39" i="17"/>
  <c r="J145" i="17"/>
  <c r="J25" i="17"/>
  <c r="J99" i="17"/>
  <c r="J57" i="17"/>
  <c r="J118" i="17"/>
  <c r="J34" i="17"/>
  <c r="J133" i="17"/>
  <c r="J91" i="17"/>
  <c r="J123" i="17"/>
  <c r="J21" i="17"/>
  <c r="J100" i="17"/>
  <c r="J112" i="17"/>
  <c r="J139" i="17"/>
  <c r="J58" i="17"/>
  <c r="J49" i="17"/>
  <c r="J15" i="17"/>
  <c r="J146" i="17"/>
  <c r="J10" i="17"/>
  <c r="J84" i="17"/>
  <c r="J107" i="17"/>
  <c r="J169" i="17"/>
  <c r="J161" i="17"/>
  <c r="J37" i="17"/>
  <c r="J94" i="17"/>
  <c r="J126" i="17"/>
  <c r="J153" i="17"/>
  <c r="J179" i="17"/>
  <c r="J20" i="17"/>
  <c r="J55" i="17"/>
  <c r="J172" i="17"/>
  <c r="J22" i="17"/>
  <c r="J147" i="17"/>
  <c r="J142" i="17"/>
  <c r="J158" i="17"/>
  <c r="J77" i="17"/>
  <c r="J82" i="17"/>
  <c r="J182" i="17"/>
  <c r="J78" i="17"/>
  <c r="J101" i="17"/>
  <c r="J32" i="17"/>
  <c r="J183" i="17"/>
  <c r="J64" i="17"/>
  <c r="J24" i="17"/>
  <c r="J46" i="17"/>
  <c r="J48" i="17"/>
  <c r="J178" i="17"/>
  <c r="J74" i="17"/>
  <c r="J89" i="17"/>
  <c r="J150" i="17"/>
  <c r="J136" i="17"/>
  <c r="J174" i="17"/>
  <c r="J117" i="17"/>
  <c r="J184" i="17"/>
  <c r="J171" i="17"/>
  <c r="J83" i="17"/>
  <c r="J43" i="17"/>
  <c r="J52" i="17"/>
  <c r="J63" i="17"/>
  <c r="J54" i="17"/>
  <c r="J87" i="17"/>
  <c r="J116" i="17"/>
  <c r="J149" i="17"/>
  <c r="J130" i="17"/>
  <c r="J177" i="17"/>
  <c r="J154" i="17"/>
  <c r="J166" i="17"/>
  <c r="J159" i="17"/>
  <c r="J88" i="17"/>
  <c r="J62" i="17"/>
  <c r="J156" i="17"/>
  <c r="J92" i="17"/>
  <c r="J155" i="17"/>
  <c r="J167" i="17"/>
  <c r="J29" i="17"/>
  <c r="J19" i="17"/>
  <c r="J90" i="17"/>
  <c r="J60" i="17"/>
  <c r="J38" i="17"/>
  <c r="J143" i="17"/>
  <c r="J66" i="17"/>
  <c r="J135" i="17"/>
  <c r="J98" i="17"/>
  <c r="J103" i="17"/>
  <c r="J18" i="17"/>
  <c r="J105" i="17"/>
  <c r="J144" i="17"/>
  <c r="J23" i="17"/>
  <c r="J115" i="17"/>
  <c r="J59" i="17"/>
  <c r="J9" i="17"/>
  <c r="J181" i="17"/>
  <c r="J76" i="17"/>
  <c r="J168" i="17"/>
  <c r="J41" i="17"/>
  <c r="J61" i="17"/>
  <c r="J175" i="17"/>
  <c r="J132" i="17"/>
  <c r="J16" i="17"/>
  <c r="J138" i="17"/>
  <c r="J151" i="17"/>
  <c r="J95" i="17"/>
  <c r="J27" i="17"/>
  <c r="J125" i="17"/>
  <c r="J79" i="17"/>
  <c r="J11" i="17"/>
  <c r="J104" i="17"/>
  <c r="J71" i="17"/>
  <c r="J56" i="17"/>
  <c r="J13" i="17"/>
  <c r="J128" i="17"/>
  <c r="J6" i="17"/>
  <c r="J152" i="17"/>
  <c r="J113" i="17"/>
  <c r="J81" i="17"/>
  <c r="J109" i="17"/>
  <c r="J96" i="17"/>
  <c r="J134" i="17"/>
  <c r="J111" i="17"/>
  <c r="J122" i="17"/>
  <c r="J72" i="17"/>
  <c r="J47" i="17"/>
  <c r="J129" i="17"/>
  <c r="J131" i="17"/>
  <c r="J93" i="17"/>
  <c r="J35" i="17"/>
  <c r="J180" i="17"/>
  <c r="J165" i="17"/>
  <c r="J140" i="17"/>
  <c r="J163" i="17"/>
  <c r="J120" i="17"/>
  <c r="J7" i="17"/>
  <c r="J30" i="17"/>
  <c r="J36" i="17"/>
  <c r="J80" i="17"/>
  <c r="J106" i="17"/>
  <c r="J124" i="17"/>
  <c r="J75" i="17"/>
  <c r="J69" i="17"/>
  <c r="J119" i="17"/>
  <c r="H616" i="12"/>
  <c r="H628" i="12"/>
  <c r="H640" i="12"/>
  <c r="H652" i="12"/>
  <c r="H664" i="12"/>
  <c r="H676" i="12"/>
  <c r="H688" i="12"/>
  <c r="H700" i="12"/>
  <c r="H712" i="12"/>
  <c r="H724" i="12"/>
  <c r="H736" i="12"/>
  <c r="H748" i="12"/>
  <c r="H760" i="12"/>
  <c r="H772" i="12"/>
  <c r="H784" i="12"/>
  <c r="H617" i="12"/>
  <c r="H629" i="12"/>
  <c r="H641" i="12"/>
  <c r="H653" i="12"/>
  <c r="H665" i="12"/>
  <c r="H677" i="12"/>
  <c r="H689" i="12"/>
  <c r="H701" i="12"/>
  <c r="H713" i="12"/>
  <c r="H725" i="12"/>
  <c r="H737" i="12"/>
  <c r="H749" i="12"/>
  <c r="H761" i="12"/>
  <c r="H773" i="12"/>
  <c r="H618" i="12"/>
  <c r="H630" i="12"/>
  <c r="H642" i="12"/>
  <c r="H654" i="12"/>
  <c r="H666" i="12"/>
  <c r="H678" i="12"/>
  <c r="H690" i="12"/>
  <c r="H702" i="12"/>
  <c r="H714" i="12"/>
  <c r="H726" i="12"/>
  <c r="H738" i="12"/>
  <c r="H750" i="12"/>
  <c r="H762" i="12"/>
  <c r="H774" i="12"/>
  <c r="H621" i="12"/>
  <c r="H636" i="12"/>
  <c r="H651" i="12"/>
  <c r="H669" i="12"/>
  <c r="H684" i="12"/>
  <c r="H699" i="12"/>
  <c r="H717" i="12"/>
  <c r="H732" i="12"/>
  <c r="H747" i="12"/>
  <c r="H765" i="12"/>
  <c r="H780" i="12"/>
  <c r="H610" i="12"/>
  <c r="H625" i="12"/>
  <c r="H643" i="12"/>
  <c r="H658" i="12"/>
  <c r="H673" i="12"/>
  <c r="H691" i="12"/>
  <c r="H706" i="12"/>
  <c r="H721" i="12"/>
  <c r="H739" i="12"/>
  <c r="H754" i="12"/>
  <c r="H769" i="12"/>
  <c r="H619" i="12"/>
  <c r="H634" i="12"/>
  <c r="H649" i="12"/>
  <c r="H667" i="12"/>
  <c r="H682" i="12"/>
  <c r="H697" i="12"/>
  <c r="H715" i="12"/>
  <c r="H730" i="12"/>
  <c r="H745" i="12"/>
  <c r="H763" i="12"/>
  <c r="H778" i="12"/>
  <c r="H612" i="12"/>
  <c r="H633" i="12"/>
  <c r="H656" i="12"/>
  <c r="H675" i="12"/>
  <c r="H696" i="12"/>
  <c r="H719" i="12"/>
  <c r="H741" i="12"/>
  <c r="H759" i="12"/>
  <c r="H782" i="12"/>
  <c r="H606" i="12"/>
  <c r="H613" i="12"/>
  <c r="H635" i="12"/>
  <c r="H657" i="12"/>
  <c r="H679" i="12"/>
  <c r="H698" i="12"/>
  <c r="H720" i="12"/>
  <c r="H742" i="12"/>
  <c r="H764" i="12"/>
  <c r="H783" i="12"/>
  <c r="H614" i="12"/>
  <c r="H637" i="12"/>
  <c r="H659" i="12"/>
  <c r="H680" i="12"/>
  <c r="H703" i="12"/>
  <c r="H722" i="12"/>
  <c r="H743" i="12"/>
  <c r="H766" i="12"/>
  <c r="H615" i="12"/>
  <c r="H638" i="12"/>
  <c r="H660" i="12"/>
  <c r="H681" i="12"/>
  <c r="H704" i="12"/>
  <c r="H723" i="12"/>
  <c r="H744" i="12"/>
  <c r="H767" i="12"/>
  <c r="H620" i="12"/>
  <c r="H639" i="12"/>
  <c r="H661" i="12"/>
  <c r="H683" i="12"/>
  <c r="H705" i="12"/>
  <c r="H727" i="12"/>
  <c r="H746" i="12"/>
  <c r="H768" i="12"/>
  <c r="H632" i="12"/>
  <c r="H671" i="12"/>
  <c r="H709" i="12"/>
  <c r="H751" i="12"/>
  <c r="H779" i="12"/>
  <c r="H685" i="12"/>
  <c r="H609" i="12"/>
  <c r="H718" i="12"/>
  <c r="H611" i="12"/>
  <c r="H728" i="12"/>
  <c r="H644" i="12"/>
  <c r="H672" i="12"/>
  <c r="H710" i="12"/>
  <c r="H752" i="12"/>
  <c r="H781" i="12"/>
  <c r="H646" i="12"/>
  <c r="H755" i="12"/>
  <c r="H647" i="12"/>
  <c r="H648" i="12"/>
  <c r="H757" i="12"/>
  <c r="H607" i="12"/>
  <c r="H645" i="12"/>
  <c r="H674" i="12"/>
  <c r="H711" i="12"/>
  <c r="H753" i="12"/>
  <c r="H608" i="12"/>
  <c r="H716" i="12"/>
  <c r="H686" i="12"/>
  <c r="H756" i="12"/>
  <c r="H687" i="12"/>
  <c r="H622" i="12"/>
  <c r="H650" i="12"/>
  <c r="H692" i="12"/>
  <c r="H729" i="12"/>
  <c r="H758" i="12"/>
  <c r="H694" i="12"/>
  <c r="H776" i="12"/>
  <c r="H623" i="12"/>
  <c r="H695" i="12"/>
  <c r="H777" i="12"/>
  <c r="H624" i="12"/>
  <c r="H626" i="12"/>
  <c r="H708" i="12"/>
  <c r="H655" i="12"/>
  <c r="H734" i="12"/>
  <c r="H662" i="12"/>
  <c r="H735" i="12"/>
  <c r="H663" i="12"/>
  <c r="H740" i="12"/>
  <c r="H668" i="12"/>
  <c r="H770" i="12"/>
  <c r="H670" i="12"/>
  <c r="H771" i="12"/>
  <c r="H693" i="12"/>
  <c r="H775" i="12"/>
  <c r="H707" i="12"/>
  <c r="H627" i="12"/>
  <c r="H731" i="12"/>
  <c r="H631" i="12"/>
  <c r="H733" i="12"/>
  <c r="D482" i="17"/>
  <c r="D495" i="17"/>
  <c r="D380" i="17"/>
  <c r="D530" i="17"/>
  <c r="D476" i="17"/>
  <c r="D422" i="17"/>
  <c r="D417" i="17"/>
  <c r="D391" i="17"/>
  <c r="D524" i="17"/>
  <c r="D458" i="17"/>
  <c r="D489" i="17"/>
  <c r="D451" i="17"/>
  <c r="D505" i="17"/>
  <c r="D415" i="17"/>
  <c r="D511" i="17"/>
  <c r="D379" i="17"/>
  <c r="D459" i="17"/>
  <c r="D374" i="17"/>
  <c r="D465" i="17"/>
  <c r="D518" i="17"/>
  <c r="D387" i="17"/>
  <c r="D471" i="17"/>
  <c r="D398" i="17"/>
  <c r="D428" i="17"/>
  <c r="D403" i="17"/>
  <c r="D483" i="17"/>
  <c r="D529" i="17"/>
  <c r="D410" i="17"/>
  <c r="D475" i="17"/>
  <c r="D427" i="17"/>
  <c r="D499" i="17"/>
  <c r="D423" i="17"/>
  <c r="D433" i="17"/>
  <c r="D385" i="17"/>
  <c r="D526" i="17"/>
  <c r="D454" i="17"/>
  <c r="D382" i="17"/>
  <c r="D485" i="17"/>
  <c r="D413" i="17"/>
  <c r="D516" i="17"/>
  <c r="D444" i="17"/>
  <c r="D372" i="17"/>
  <c r="D421" i="17"/>
  <c r="D404" i="17"/>
  <c r="D386" i="17"/>
  <c r="D435" i="17"/>
  <c r="D393" i="17"/>
  <c r="D447" i="17"/>
  <c r="D535" i="17"/>
  <c r="D463" i="17"/>
  <c r="D494" i="17"/>
  <c r="D481" i="17"/>
  <c r="D399" i="17"/>
  <c r="D547" i="17"/>
  <c r="D506" i="17"/>
  <c r="D531" i="17"/>
  <c r="D434" i="17"/>
  <c r="D478" i="17"/>
  <c r="D400" i="17"/>
  <c r="D497" i="17"/>
  <c r="D419" i="17"/>
  <c r="D510" i="17"/>
  <c r="D432" i="17"/>
  <c r="D525" i="17"/>
  <c r="D373" i="17"/>
  <c r="D507" i="17"/>
  <c r="D439" i="17"/>
  <c r="D550" i="17"/>
  <c r="D472" i="17"/>
  <c r="D394" i="17"/>
  <c r="D491" i="17"/>
  <c r="D407" i="17"/>
  <c r="D504" i="17"/>
  <c r="D426" i="17"/>
  <c r="D517" i="17"/>
  <c r="D536" i="17"/>
  <c r="D537" i="17"/>
  <c r="D409" i="17"/>
  <c r="D538" i="17"/>
  <c r="D460" i="17"/>
  <c r="D376" i="17"/>
  <c r="D473" i="17"/>
  <c r="D395" i="17"/>
  <c r="D492" i="17"/>
  <c r="D414" i="17"/>
  <c r="D493" i="17"/>
  <c r="D488" i="17"/>
  <c r="D543" i="17"/>
  <c r="D470" i="17"/>
  <c r="D448" i="17"/>
  <c r="D527" i="17"/>
  <c r="D431" i="17"/>
  <c r="D486" i="17"/>
  <c r="D390" i="17"/>
  <c r="D397" i="17"/>
  <c r="D425" i="17"/>
  <c r="D381" i="17"/>
  <c r="D548" i="17"/>
  <c r="D487" i="17"/>
  <c r="D544" i="17"/>
  <c r="D436" i="17"/>
  <c r="D515" i="17"/>
  <c r="D401" i="17"/>
  <c r="D474" i="17"/>
  <c r="D512" i="17"/>
  <c r="D452" i="17"/>
  <c r="D442" i="17"/>
  <c r="D521" i="17"/>
  <c r="D480" i="17"/>
  <c r="D384" i="17"/>
  <c r="D378" i="17"/>
  <c r="D519" i="17"/>
  <c r="D520" i="17"/>
  <c r="D424" i="17"/>
  <c r="D503" i="17"/>
  <c r="D383" i="17"/>
  <c r="D462" i="17"/>
  <c r="D541" i="17"/>
  <c r="D440" i="17"/>
  <c r="D466" i="17"/>
  <c r="D461" i="17"/>
  <c r="D498" i="17"/>
  <c r="D469" i="17"/>
  <c r="D542" i="17"/>
  <c r="D375" i="17"/>
  <c r="D418" i="17"/>
  <c r="D449" i="17"/>
  <c r="D456" i="17"/>
  <c r="D523" i="17"/>
  <c r="D412" i="17"/>
  <c r="D443" i="17"/>
  <c r="D450" i="17"/>
  <c r="D429" i="17"/>
  <c r="D430" i="17"/>
  <c r="D455" i="17"/>
  <c r="D468" i="17"/>
  <c r="D453" i="17"/>
  <c r="D445" i="17"/>
  <c r="D496" i="17"/>
  <c r="D509" i="17"/>
  <c r="D534" i="17"/>
  <c r="D549" i="17"/>
  <c r="D441" i="17"/>
  <c r="D490" i="17"/>
  <c r="D479" i="17"/>
  <c r="D528" i="17"/>
  <c r="D501" i="17"/>
  <c r="D446" i="17"/>
  <c r="D502" i="17"/>
  <c r="D540" i="17"/>
  <c r="D411" i="17"/>
  <c r="D420" i="17"/>
  <c r="N370" i="17"/>
  <c r="D408" i="17"/>
  <c r="D539" i="17"/>
  <c r="D402" i="17"/>
  <c r="D467" i="17"/>
  <c r="D477" i="17"/>
  <c r="D437" i="17"/>
  <c r="D405" i="17"/>
  <c r="D532" i="17"/>
  <c r="D389" i="17"/>
  <c r="D464" i="17"/>
  <c r="D513" i="17"/>
  <c r="D514" i="17"/>
  <c r="D377" i="17"/>
  <c r="D416" i="17"/>
  <c r="D508" i="17"/>
  <c r="D546" i="17"/>
  <c r="D392" i="17"/>
  <c r="D484" i="17"/>
  <c r="D522" i="17"/>
  <c r="D500" i="17"/>
  <c r="D388" i="17"/>
  <c r="D545" i="17"/>
  <c r="D533" i="17"/>
  <c r="D457" i="17"/>
  <c r="D406" i="17"/>
  <c r="D438" i="17"/>
  <c r="D396" i="17"/>
  <c r="D793" i="12"/>
  <c r="D805" i="12"/>
  <c r="D817" i="12"/>
  <c r="D829" i="12"/>
  <c r="D841" i="12"/>
  <c r="D853" i="12"/>
  <c r="D865" i="12"/>
  <c r="D877" i="12"/>
  <c r="D889" i="12"/>
  <c r="D901" i="12"/>
  <c r="D913" i="12"/>
  <c r="D925" i="12"/>
  <c r="D937" i="12"/>
  <c r="D949" i="12"/>
  <c r="D961" i="12"/>
  <c r="D789" i="12"/>
  <c r="D794" i="12"/>
  <c r="D806" i="12"/>
  <c r="D818" i="12"/>
  <c r="D830" i="12"/>
  <c r="D842" i="12"/>
  <c r="D854" i="12"/>
  <c r="D866" i="12"/>
  <c r="D878" i="12"/>
  <c r="D890" i="12"/>
  <c r="D902" i="12"/>
  <c r="D914" i="12"/>
  <c r="D926" i="12"/>
  <c r="D938" i="12"/>
  <c r="D950" i="12"/>
  <c r="D962" i="12"/>
  <c r="N787" i="12"/>
  <c r="D795" i="12"/>
  <c r="D807" i="12"/>
  <c r="D819" i="12"/>
  <c r="D831" i="12"/>
  <c r="D843" i="12"/>
  <c r="D855" i="12"/>
  <c r="D867" i="12"/>
  <c r="D879" i="12"/>
  <c r="D891" i="12"/>
  <c r="D903" i="12"/>
  <c r="D915" i="12"/>
  <c r="D927" i="12"/>
  <c r="D939" i="12"/>
  <c r="D951" i="12"/>
  <c r="D963" i="12"/>
  <c r="D804" i="12"/>
  <c r="D822" i="12"/>
  <c r="D837" i="12"/>
  <c r="D852" i="12"/>
  <c r="D870" i="12"/>
  <c r="D885" i="12"/>
  <c r="D900" i="12"/>
  <c r="D918" i="12"/>
  <c r="D933" i="12"/>
  <c r="D948" i="12"/>
  <c r="D966" i="12"/>
  <c r="D796" i="12"/>
  <c r="D811" i="12"/>
  <c r="D826" i="12"/>
  <c r="D844" i="12"/>
  <c r="D859" i="12"/>
  <c r="D874" i="12"/>
  <c r="D892" i="12"/>
  <c r="D907" i="12"/>
  <c r="D922" i="12"/>
  <c r="D940" i="12"/>
  <c r="D955" i="12"/>
  <c r="D802" i="12"/>
  <c r="D820" i="12"/>
  <c r="D835" i="12"/>
  <c r="D850" i="12"/>
  <c r="D868" i="12"/>
  <c r="D883" i="12"/>
  <c r="D898" i="12"/>
  <c r="D916" i="12"/>
  <c r="D931" i="12"/>
  <c r="D946" i="12"/>
  <c r="D964" i="12"/>
  <c r="D809" i="12"/>
  <c r="D828" i="12"/>
  <c r="D849" i="12"/>
  <c r="D872" i="12"/>
  <c r="D894" i="12"/>
  <c r="D912" i="12"/>
  <c r="D935" i="12"/>
  <c r="D957" i="12"/>
  <c r="D876" i="12"/>
  <c r="D810" i="12"/>
  <c r="D832" i="12"/>
  <c r="D851" i="12"/>
  <c r="D873" i="12"/>
  <c r="D895" i="12"/>
  <c r="D917" i="12"/>
  <c r="D936" i="12"/>
  <c r="D958" i="12"/>
  <c r="D834" i="12"/>
  <c r="D790" i="12"/>
  <c r="D812" i="12"/>
  <c r="D833" i="12"/>
  <c r="D856" i="12"/>
  <c r="D875" i="12"/>
  <c r="D896" i="12"/>
  <c r="D919" i="12"/>
  <c r="D941" i="12"/>
  <c r="D959" i="12"/>
  <c r="D791" i="12"/>
  <c r="D813" i="12"/>
  <c r="D857" i="12"/>
  <c r="D897" i="12"/>
  <c r="D920" i="12"/>
  <c r="D942" i="12"/>
  <c r="D960" i="12"/>
  <c r="D792" i="12"/>
  <c r="D814" i="12"/>
  <c r="D836" i="12"/>
  <c r="D858" i="12"/>
  <c r="D880" i="12"/>
  <c r="D899" i="12"/>
  <c r="D921" i="12"/>
  <c r="D943" i="12"/>
  <c r="D965" i="12"/>
  <c r="D816" i="12"/>
  <c r="D848" i="12"/>
  <c r="D887" i="12"/>
  <c r="D928" i="12"/>
  <c r="D967" i="12"/>
  <c r="D862" i="12"/>
  <c r="D905" i="12"/>
  <c r="D798" i="12"/>
  <c r="D906" i="12"/>
  <c r="D821" i="12"/>
  <c r="D860" i="12"/>
  <c r="D888" i="12"/>
  <c r="D929" i="12"/>
  <c r="D824" i="12"/>
  <c r="D932" i="12"/>
  <c r="D825" i="12"/>
  <c r="D827" i="12"/>
  <c r="D944" i="12"/>
  <c r="D823" i="12"/>
  <c r="D861" i="12"/>
  <c r="D893" i="12"/>
  <c r="D930" i="12"/>
  <c r="D904" i="12"/>
  <c r="D797" i="12"/>
  <c r="D863" i="12"/>
  <c r="D934" i="12"/>
  <c r="D864" i="12"/>
  <c r="D799" i="12"/>
  <c r="D838" i="12"/>
  <c r="D869" i="12"/>
  <c r="D908" i="12"/>
  <c r="D945" i="12"/>
  <c r="D803" i="12"/>
  <c r="D886" i="12"/>
  <c r="D808" i="12"/>
  <c r="D909" i="12"/>
  <c r="D839" i="12"/>
  <c r="D911" i="12"/>
  <c r="D846" i="12"/>
  <c r="D947" i="12"/>
  <c r="D847" i="12"/>
  <c r="D952" i="12"/>
  <c r="D871" i="12"/>
  <c r="D953" i="12"/>
  <c r="D881" i="12"/>
  <c r="D954" i="12"/>
  <c r="D800" i="12"/>
  <c r="D882" i="12"/>
  <c r="D956" i="12"/>
  <c r="D801" i="12"/>
  <c r="D884" i="12"/>
  <c r="D815" i="12"/>
  <c r="D910" i="12"/>
  <c r="D840" i="12"/>
  <c r="D923" i="12"/>
  <c r="D845" i="12"/>
  <c r="D924" i="12"/>
  <c r="D608" i="12"/>
  <c r="D620" i="12"/>
  <c r="D632" i="12"/>
  <c r="D644" i="12"/>
  <c r="D656" i="12"/>
  <c r="D668" i="12"/>
  <c r="D680" i="12"/>
  <c r="D692" i="12"/>
  <c r="D704" i="12"/>
  <c r="D716" i="12"/>
  <c r="D728" i="12"/>
  <c r="D740" i="12"/>
  <c r="D752" i="12"/>
  <c r="D764" i="12"/>
  <c r="D776" i="12"/>
  <c r="D609" i="12"/>
  <c r="D621" i="12"/>
  <c r="D633" i="12"/>
  <c r="D645" i="12"/>
  <c r="D657" i="12"/>
  <c r="D669" i="12"/>
  <c r="D681" i="12"/>
  <c r="D693" i="12"/>
  <c r="D705" i="12"/>
  <c r="D717" i="12"/>
  <c r="D729" i="12"/>
  <c r="D741" i="12"/>
  <c r="D753" i="12"/>
  <c r="D765" i="12"/>
  <c r="D777" i="12"/>
  <c r="D610" i="12"/>
  <c r="D622" i="12"/>
  <c r="D634" i="12"/>
  <c r="D646" i="12"/>
  <c r="D658" i="12"/>
  <c r="D670" i="12"/>
  <c r="D682" i="12"/>
  <c r="D694" i="12"/>
  <c r="D706" i="12"/>
  <c r="D718" i="12"/>
  <c r="D730" i="12"/>
  <c r="D742" i="12"/>
  <c r="D754" i="12"/>
  <c r="D766" i="12"/>
  <c r="D778" i="12"/>
  <c r="D616" i="12"/>
  <c r="D631" i="12"/>
  <c r="D649" i="12"/>
  <c r="D664" i="12"/>
  <c r="D679" i="12"/>
  <c r="D697" i="12"/>
  <c r="D712" i="12"/>
  <c r="D727" i="12"/>
  <c r="D745" i="12"/>
  <c r="D760" i="12"/>
  <c r="D775" i="12"/>
  <c r="D623" i="12"/>
  <c r="D638" i="12"/>
  <c r="D653" i="12"/>
  <c r="D671" i="12"/>
  <c r="D686" i="12"/>
  <c r="D701" i="12"/>
  <c r="D719" i="12"/>
  <c r="D734" i="12"/>
  <c r="D749" i="12"/>
  <c r="D767" i="12"/>
  <c r="D782" i="12"/>
  <c r="D614" i="12"/>
  <c r="D629" i="12"/>
  <c r="D647" i="12"/>
  <c r="D662" i="12"/>
  <c r="D677" i="12"/>
  <c r="D695" i="12"/>
  <c r="D710" i="12"/>
  <c r="D725" i="12"/>
  <c r="D743" i="12"/>
  <c r="D758" i="12"/>
  <c r="D773" i="12"/>
  <c r="D618" i="12"/>
  <c r="D640" i="12"/>
  <c r="D661" i="12"/>
  <c r="D684" i="12"/>
  <c r="D703" i="12"/>
  <c r="D724" i="12"/>
  <c r="D747" i="12"/>
  <c r="D769" i="12"/>
  <c r="D619" i="12"/>
  <c r="D641" i="12"/>
  <c r="D663" i="12"/>
  <c r="D685" i="12"/>
  <c r="D707" i="12"/>
  <c r="D726" i="12"/>
  <c r="D748" i="12"/>
  <c r="D770" i="12"/>
  <c r="D624" i="12"/>
  <c r="D642" i="12"/>
  <c r="D665" i="12"/>
  <c r="D687" i="12"/>
  <c r="D708" i="12"/>
  <c r="D731" i="12"/>
  <c r="D750" i="12"/>
  <c r="D771" i="12"/>
  <c r="D625" i="12"/>
  <c r="D643" i="12"/>
  <c r="D666" i="12"/>
  <c r="D688" i="12"/>
  <c r="D709" i="12"/>
  <c r="D732" i="12"/>
  <c r="D751" i="12"/>
  <c r="D772" i="12"/>
  <c r="D626" i="12"/>
  <c r="D648" i="12"/>
  <c r="D667" i="12"/>
  <c r="D689" i="12"/>
  <c r="D711" i="12"/>
  <c r="D733" i="12"/>
  <c r="D755" i="12"/>
  <c r="D774" i="12"/>
  <c r="D611" i="12"/>
  <c r="D650" i="12"/>
  <c r="D678" i="12"/>
  <c r="D720" i="12"/>
  <c r="D757" i="12"/>
  <c r="D691" i="12"/>
  <c r="D617" i="12"/>
  <c r="D735" i="12"/>
  <c r="D659" i="12"/>
  <c r="D768" i="12"/>
  <c r="D612" i="12"/>
  <c r="D651" i="12"/>
  <c r="D683" i="12"/>
  <c r="D721" i="12"/>
  <c r="D759" i="12"/>
  <c r="D654" i="12"/>
  <c r="D762" i="12"/>
  <c r="D655" i="12"/>
  <c r="D763" i="12"/>
  <c r="D627" i="12"/>
  <c r="D736" i="12"/>
  <c r="D613" i="12"/>
  <c r="D652" i="12"/>
  <c r="D690" i="12"/>
  <c r="D722" i="12"/>
  <c r="D761" i="12"/>
  <c r="D615" i="12"/>
  <c r="D723" i="12"/>
  <c r="D696" i="12"/>
  <c r="D698" i="12"/>
  <c r="D628" i="12"/>
  <c r="D660" i="12"/>
  <c r="D699" i="12"/>
  <c r="D737" i="12"/>
  <c r="D779" i="12"/>
  <c r="D676" i="12"/>
  <c r="D781" i="12"/>
  <c r="D700" i="12"/>
  <c r="D783" i="12"/>
  <c r="D630" i="12"/>
  <c r="D713" i="12"/>
  <c r="D606" i="12"/>
  <c r="D637" i="12"/>
  <c r="D738" i="12"/>
  <c r="D639" i="12"/>
  <c r="D739" i="12"/>
  <c r="D672" i="12"/>
  <c r="D744" i="12"/>
  <c r="D673" i="12"/>
  <c r="D746" i="12"/>
  <c r="D674" i="12"/>
  <c r="D756" i="12"/>
  <c r="D675" i="12"/>
  <c r="D780" i="12"/>
  <c r="D607" i="12"/>
  <c r="D702" i="12"/>
  <c r="D784" i="12"/>
  <c r="D635" i="12"/>
  <c r="D714" i="12"/>
  <c r="D636" i="12"/>
  <c r="D715" i="12"/>
  <c r="H124" i="17"/>
  <c r="H100" i="17"/>
  <c r="H16" i="17"/>
  <c r="H58" i="17"/>
  <c r="H134" i="17"/>
  <c r="H28" i="17"/>
  <c r="H14" i="17"/>
  <c r="H147" i="17"/>
  <c r="H184" i="17"/>
  <c r="H43" i="17"/>
  <c r="H113" i="17"/>
  <c r="H167" i="17"/>
  <c r="H146" i="17"/>
  <c r="H168" i="17"/>
  <c r="H40" i="17"/>
  <c r="H21" i="17"/>
  <c r="H161" i="17"/>
  <c r="H154" i="17"/>
  <c r="H59" i="17"/>
  <c r="H50" i="17"/>
  <c r="H132" i="17"/>
  <c r="H176" i="17"/>
  <c r="H69" i="17"/>
  <c r="H19" i="17"/>
  <c r="H127" i="17"/>
  <c r="H30" i="17"/>
  <c r="H114" i="17"/>
  <c r="H52" i="17"/>
  <c r="H35" i="17"/>
  <c r="H73" i="17"/>
  <c r="H101" i="17"/>
  <c r="H97" i="17"/>
  <c r="H70" i="17"/>
  <c r="H155" i="17"/>
  <c r="H44" i="17"/>
  <c r="H95" i="17"/>
  <c r="H64" i="17"/>
  <c r="H84" i="17"/>
  <c r="H82" i="17"/>
  <c r="H115" i="17"/>
  <c r="H120" i="17"/>
  <c r="H6" i="17"/>
  <c r="H140" i="17"/>
  <c r="H179" i="17"/>
  <c r="H7" i="17"/>
  <c r="H55" i="17"/>
  <c r="H153" i="17"/>
  <c r="H18" i="17"/>
  <c r="H98" i="17"/>
  <c r="H77" i="17"/>
  <c r="H103" i="17"/>
  <c r="H108" i="17"/>
  <c r="H178" i="17"/>
  <c r="H139" i="17"/>
  <c r="H181" i="17"/>
  <c r="H128" i="17"/>
  <c r="H33" i="17"/>
  <c r="H81" i="17"/>
  <c r="H65" i="17"/>
  <c r="H62" i="17"/>
  <c r="H46" i="17"/>
  <c r="H105" i="17"/>
  <c r="H91" i="17"/>
  <c r="H107" i="17"/>
  <c r="H22" i="17"/>
  <c r="H135" i="17"/>
  <c r="H93" i="17"/>
  <c r="H71" i="17"/>
  <c r="H53" i="17"/>
  <c r="H110" i="17"/>
  <c r="H143" i="17"/>
  <c r="H133" i="17"/>
  <c r="H109" i="17"/>
  <c r="H117" i="17"/>
  <c r="H150" i="17"/>
  <c r="H104" i="17"/>
  <c r="H149" i="17"/>
  <c r="H47" i="17"/>
  <c r="H156" i="17"/>
  <c r="H145" i="17"/>
  <c r="H122" i="17"/>
  <c r="H76" i="17"/>
  <c r="H141" i="17"/>
  <c r="H130" i="17"/>
  <c r="H111" i="17"/>
  <c r="H10" i="17"/>
  <c r="H119" i="17"/>
  <c r="H118" i="17"/>
  <c r="H42" i="17"/>
  <c r="H17" i="17"/>
  <c r="H79" i="17"/>
  <c r="H160" i="17"/>
  <c r="H88" i="17"/>
  <c r="H13" i="17"/>
  <c r="H32" i="17"/>
  <c r="H158" i="17"/>
  <c r="H12" i="17"/>
  <c r="H89" i="17"/>
  <c r="H57" i="17"/>
  <c r="H51" i="17"/>
  <c r="H123" i="17"/>
  <c r="H41" i="17"/>
  <c r="H25" i="17"/>
  <c r="H66" i="17"/>
  <c r="H83" i="17"/>
  <c r="H49" i="17"/>
  <c r="H137" i="17"/>
  <c r="H9" i="17"/>
  <c r="H37" i="17"/>
  <c r="H26" i="17"/>
  <c r="H39" i="17"/>
  <c r="H90" i="17"/>
  <c r="H56" i="17"/>
  <c r="H151" i="17"/>
  <c r="H15" i="17"/>
  <c r="H85" i="17"/>
  <c r="H78" i="17"/>
  <c r="H172" i="17"/>
  <c r="H63" i="17"/>
  <c r="H36" i="17"/>
  <c r="H126" i="17"/>
  <c r="H112" i="17"/>
  <c r="H136" i="17"/>
  <c r="H129" i="17"/>
  <c r="H164" i="17"/>
  <c r="H125" i="17"/>
  <c r="H34" i="17"/>
  <c r="H163" i="17"/>
  <c r="H183" i="17"/>
  <c r="H61" i="17"/>
  <c r="H29" i="17"/>
  <c r="H162" i="17"/>
  <c r="H31" i="17"/>
  <c r="H24" i="17"/>
  <c r="H72" i="17"/>
  <c r="H131" i="17"/>
  <c r="H169" i="17"/>
  <c r="H38" i="17"/>
  <c r="H75" i="17"/>
  <c r="H96" i="17"/>
  <c r="H68" i="17"/>
  <c r="H165" i="17"/>
  <c r="H54" i="17"/>
  <c r="H148" i="17"/>
  <c r="H157" i="17"/>
  <c r="H173" i="17"/>
  <c r="H23" i="17"/>
  <c r="H86" i="17"/>
  <c r="H177" i="17"/>
  <c r="H20" i="17"/>
  <c r="H27" i="17"/>
  <c r="H99" i="17"/>
  <c r="H116" i="17"/>
  <c r="H142" i="17"/>
  <c r="H106" i="17"/>
  <c r="H60" i="17"/>
  <c r="H87" i="17"/>
  <c r="H67" i="17"/>
  <c r="H174" i="17"/>
  <c r="H152" i="17"/>
  <c r="H175" i="17"/>
  <c r="H94" i="17"/>
  <c r="H74" i="17"/>
  <c r="H166" i="17"/>
  <c r="H48" i="17"/>
  <c r="H11" i="17"/>
  <c r="H80" i="17"/>
  <c r="H170" i="17"/>
  <c r="H138" i="17"/>
  <c r="H102" i="17"/>
  <c r="H159" i="17"/>
  <c r="H171" i="17"/>
  <c r="H8" i="17"/>
  <c r="H182" i="17"/>
  <c r="H121" i="17"/>
  <c r="H92" i="17"/>
  <c r="H45" i="17"/>
  <c r="H180" i="17"/>
  <c r="H144" i="17"/>
  <c r="F792" i="12"/>
  <c r="F804" i="12"/>
  <c r="F816" i="12"/>
  <c r="F828" i="12"/>
  <c r="F840" i="12"/>
  <c r="F852" i="12"/>
  <c r="F864" i="12"/>
  <c r="F876" i="12"/>
  <c r="F888" i="12"/>
  <c r="F900" i="12"/>
  <c r="F912" i="12"/>
  <c r="F924" i="12"/>
  <c r="F936" i="12"/>
  <c r="F948" i="12"/>
  <c r="F960" i="12"/>
  <c r="F793" i="12"/>
  <c r="F805" i="12"/>
  <c r="F817" i="12"/>
  <c r="F829" i="12"/>
  <c r="F841" i="12"/>
  <c r="F853" i="12"/>
  <c r="F865" i="12"/>
  <c r="F877" i="12"/>
  <c r="F889" i="12"/>
  <c r="F901" i="12"/>
  <c r="F913" i="12"/>
  <c r="F925" i="12"/>
  <c r="F937" i="12"/>
  <c r="F949" i="12"/>
  <c r="F961" i="12"/>
  <c r="F794" i="12"/>
  <c r="F806" i="12"/>
  <c r="F818" i="12"/>
  <c r="F830" i="12"/>
  <c r="F842" i="12"/>
  <c r="F854" i="12"/>
  <c r="F866" i="12"/>
  <c r="F878" i="12"/>
  <c r="F890" i="12"/>
  <c r="F902" i="12"/>
  <c r="F914" i="12"/>
  <c r="F926" i="12"/>
  <c r="F938" i="12"/>
  <c r="F950" i="12"/>
  <c r="F962" i="12"/>
  <c r="F791" i="12"/>
  <c r="F809" i="12"/>
  <c r="F824" i="12"/>
  <c r="F839" i="12"/>
  <c r="F857" i="12"/>
  <c r="F872" i="12"/>
  <c r="F887" i="12"/>
  <c r="F905" i="12"/>
  <c r="F920" i="12"/>
  <c r="F935" i="12"/>
  <c r="F953" i="12"/>
  <c r="F798" i="12"/>
  <c r="F813" i="12"/>
  <c r="F831" i="12"/>
  <c r="F846" i="12"/>
  <c r="F861" i="12"/>
  <c r="F879" i="12"/>
  <c r="F894" i="12"/>
  <c r="F909" i="12"/>
  <c r="F927" i="12"/>
  <c r="F942" i="12"/>
  <c r="F957" i="12"/>
  <c r="F807" i="12"/>
  <c r="F822" i="12"/>
  <c r="F837" i="12"/>
  <c r="F855" i="12"/>
  <c r="F870" i="12"/>
  <c r="F885" i="12"/>
  <c r="F903" i="12"/>
  <c r="F918" i="12"/>
  <c r="F933" i="12"/>
  <c r="F951" i="12"/>
  <c r="F966" i="12"/>
  <c r="F796" i="12"/>
  <c r="F815" i="12"/>
  <c r="F836" i="12"/>
  <c r="F859" i="12"/>
  <c r="F881" i="12"/>
  <c r="F899" i="12"/>
  <c r="F922" i="12"/>
  <c r="F944" i="12"/>
  <c r="F965" i="12"/>
  <c r="F797" i="12"/>
  <c r="F819" i="12"/>
  <c r="F838" i="12"/>
  <c r="F860" i="12"/>
  <c r="F882" i="12"/>
  <c r="F904" i="12"/>
  <c r="F923" i="12"/>
  <c r="F945" i="12"/>
  <c r="F967" i="12"/>
  <c r="F799" i="12"/>
  <c r="F820" i="12"/>
  <c r="F843" i="12"/>
  <c r="F862" i="12"/>
  <c r="F883" i="12"/>
  <c r="F906" i="12"/>
  <c r="F928" i="12"/>
  <c r="F946" i="12"/>
  <c r="F800" i="12"/>
  <c r="F821" i="12"/>
  <c r="F844" i="12"/>
  <c r="F863" i="12"/>
  <c r="F884" i="12"/>
  <c r="F907" i="12"/>
  <c r="F929" i="12"/>
  <c r="F947" i="12"/>
  <c r="F801" i="12"/>
  <c r="F823" i="12"/>
  <c r="F845" i="12"/>
  <c r="F867" i="12"/>
  <c r="F886" i="12"/>
  <c r="F908" i="12"/>
  <c r="F930" i="12"/>
  <c r="F952" i="12"/>
  <c r="F811" i="12"/>
  <c r="F849" i="12"/>
  <c r="F891" i="12"/>
  <c r="F919" i="12"/>
  <c r="F958" i="12"/>
  <c r="F825" i="12"/>
  <c r="F932" i="12"/>
  <c r="F826" i="12"/>
  <c r="F934" i="12"/>
  <c r="F868" i="12"/>
  <c r="F812" i="12"/>
  <c r="F850" i="12"/>
  <c r="F892" i="12"/>
  <c r="F921" i="12"/>
  <c r="F959" i="12"/>
  <c r="F895" i="12"/>
  <c r="F896" i="12"/>
  <c r="F789" i="12"/>
  <c r="F897" i="12"/>
  <c r="F814" i="12"/>
  <c r="F851" i="12"/>
  <c r="F893" i="12"/>
  <c r="F931" i="12"/>
  <c r="F963" i="12"/>
  <c r="F856" i="12"/>
  <c r="F964" i="12"/>
  <c r="F858" i="12"/>
  <c r="F827" i="12"/>
  <c r="F939" i="12"/>
  <c r="F790" i="12"/>
  <c r="F832" i="12"/>
  <c r="F869" i="12"/>
  <c r="F898" i="12"/>
  <c r="F940" i="12"/>
  <c r="F808" i="12"/>
  <c r="F910" i="12"/>
  <c r="F810" i="12"/>
  <c r="F911" i="12"/>
  <c r="F834" i="12"/>
  <c r="F916" i="12"/>
  <c r="F848" i="12"/>
  <c r="F943" i="12"/>
  <c r="F871" i="12"/>
  <c r="F954" i="12"/>
  <c r="F873" i="12"/>
  <c r="F955" i="12"/>
  <c r="F795" i="12"/>
  <c r="F874" i="12"/>
  <c r="F956" i="12"/>
  <c r="F802" i="12"/>
  <c r="F875" i="12"/>
  <c r="F803" i="12"/>
  <c r="F880" i="12"/>
  <c r="F833" i="12"/>
  <c r="F915" i="12"/>
  <c r="F835" i="12"/>
  <c r="F917" i="12"/>
  <c r="F847" i="12"/>
  <c r="F941" i="12"/>
  <c r="D224" i="17"/>
  <c r="D211" i="17"/>
  <c r="D326" i="17"/>
  <c r="D228" i="17"/>
  <c r="D278" i="17"/>
  <c r="D250" i="17"/>
  <c r="D237" i="17"/>
  <c r="D234" i="17"/>
  <c r="D210" i="17"/>
  <c r="D361" i="17"/>
  <c r="D347" i="17"/>
  <c r="D325" i="17"/>
  <c r="D204" i="17"/>
  <c r="D280" i="17"/>
  <c r="D295" i="17"/>
  <c r="D198" i="17"/>
  <c r="D323" i="17"/>
  <c r="D222" i="17"/>
  <c r="D335" i="17"/>
  <c r="D317" i="17"/>
  <c r="D336" i="17"/>
  <c r="D263" i="17"/>
  <c r="D348" i="17"/>
  <c r="D332" i="17"/>
  <c r="D217" i="17"/>
  <c r="D358" i="17"/>
  <c r="D261" i="17"/>
  <c r="D252" i="17"/>
  <c r="D331" i="17"/>
  <c r="D207" i="17"/>
  <c r="D255" i="17"/>
  <c r="D307" i="17"/>
  <c r="D220" i="17"/>
  <c r="D197" i="17"/>
  <c r="D233" i="17"/>
  <c r="D339" i="17"/>
  <c r="D239" i="17"/>
  <c r="D259" i="17"/>
  <c r="D226" i="17"/>
  <c r="D356" i="17"/>
  <c r="D216" i="17"/>
  <c r="D350" i="17"/>
  <c r="D240" i="17"/>
  <c r="D286" i="17"/>
  <c r="D309" i="17"/>
  <c r="D227" i="17"/>
  <c r="D215" i="17"/>
  <c r="D312" i="17"/>
  <c r="D310" i="17"/>
  <c r="D219" i="17"/>
  <c r="D209" i="17"/>
  <c r="D232" i="17"/>
  <c r="D306" i="17"/>
  <c r="D275" i="17"/>
  <c r="D366" i="17"/>
  <c r="D299" i="17"/>
  <c r="D277" i="17"/>
  <c r="D243" i="17"/>
  <c r="D195" i="17"/>
  <c r="D248" i="17"/>
  <c r="D199" i="17"/>
  <c r="D292" i="17"/>
  <c r="D320" i="17"/>
  <c r="D296" i="17"/>
  <c r="D251" i="17"/>
  <c r="D214" i="17"/>
  <c r="D208" i="17"/>
  <c r="D363" i="17"/>
  <c r="D328" i="17"/>
  <c r="D304" i="17"/>
  <c r="D294" i="17"/>
  <c r="D229" i="17"/>
  <c r="D258" i="17"/>
  <c r="D193" i="17"/>
  <c r="D269" i="17"/>
  <c r="D282" i="17"/>
  <c r="D289" i="17"/>
  <c r="N187" i="17"/>
  <c r="D262" i="17"/>
  <c r="D283" i="17"/>
  <c r="D333" i="17"/>
  <c r="D267" i="17"/>
  <c r="D225" i="17"/>
  <c r="D290" i="17"/>
  <c r="D338" i="17"/>
  <c r="D271" i="17"/>
  <c r="D357" i="17"/>
  <c r="D364" i="17"/>
  <c r="D359" i="17"/>
  <c r="D203" i="17"/>
  <c r="D221" i="17"/>
  <c r="D238" i="17"/>
  <c r="D297" i="17"/>
  <c r="D254" i="17"/>
  <c r="D249" i="17"/>
  <c r="D313" i="17"/>
  <c r="D270" i="17"/>
  <c r="D279" i="17"/>
  <c r="D349" i="17"/>
  <c r="D324" i="17"/>
  <c r="D288" i="17"/>
  <c r="D321" i="17"/>
  <c r="D346" i="17"/>
  <c r="D190" i="17"/>
  <c r="D308" i="17"/>
  <c r="D285" i="17"/>
  <c r="D343" i="17"/>
  <c r="D316" i="17"/>
  <c r="D212" i="17"/>
  <c r="D265" i="17"/>
  <c r="D319" i="17"/>
  <c r="D235" i="17"/>
  <c r="D344" i="17"/>
  <c r="D192" i="17"/>
  <c r="D205" i="17"/>
  <c r="D345" i="17"/>
  <c r="D291" i="17"/>
  <c r="D201" i="17"/>
  <c r="D303" i="17"/>
  <c r="D365" i="17"/>
  <c r="D298" i="17"/>
  <c r="D218" i="17"/>
  <c r="D230" i="17"/>
  <c r="D353" i="17"/>
  <c r="D256" i="17"/>
  <c r="D223" i="17"/>
  <c r="D242" i="17"/>
  <c r="D196" i="17"/>
  <c r="D322" i="17"/>
  <c r="D341" i="17"/>
  <c r="D362" i="17"/>
  <c r="D301" i="17"/>
  <c r="D318" i="17"/>
  <c r="D355" i="17"/>
  <c r="D311" i="17"/>
  <c r="D276" i="17"/>
  <c r="D245" i="17"/>
  <c r="D231" i="17"/>
  <c r="D191" i="17"/>
  <c r="D287" i="17"/>
  <c r="D351" i="17"/>
  <c r="D247" i="17"/>
  <c r="D257" i="17"/>
  <c r="D244" i="17"/>
  <c r="D253" i="17"/>
  <c r="D334" i="17"/>
  <c r="D300" i="17"/>
  <c r="D236" i="17"/>
  <c r="D284" i="17"/>
  <c r="D213" i="17"/>
  <c r="D206" i="17"/>
  <c r="D281" i="17"/>
  <c r="D266" i="17"/>
  <c r="D327" i="17"/>
  <c r="D330" i="17"/>
  <c r="D272" i="17"/>
  <c r="D189" i="17"/>
  <c r="D315" i="17"/>
  <c r="D268" i="17"/>
  <c r="D340" i="17"/>
  <c r="D342" i="17"/>
  <c r="D305" i="17"/>
  <c r="D302" i="17"/>
  <c r="D329" i="17"/>
  <c r="D314" i="17"/>
  <c r="D246" i="17"/>
  <c r="D241" i="17"/>
  <c r="D202" i="17"/>
  <c r="D273" i="17"/>
  <c r="D194" i="17"/>
  <c r="D260" i="17"/>
  <c r="D352" i="17"/>
  <c r="D360" i="17"/>
  <c r="D367" i="17"/>
  <c r="D337" i="17"/>
  <c r="D200" i="17"/>
  <c r="D293" i="17"/>
  <c r="D274" i="17"/>
  <c r="D264" i="17"/>
  <c r="D354" i="17"/>
  <c r="D1502" i="17"/>
  <c r="D1597" i="17"/>
  <c r="D1579" i="17"/>
  <c r="D1600" i="17"/>
  <c r="D1569" i="17"/>
  <c r="D1557" i="17"/>
  <c r="D1582" i="17"/>
  <c r="D1480" i="17"/>
  <c r="D1537" i="17"/>
  <c r="D1518" i="17"/>
  <c r="D1515" i="17"/>
  <c r="D1486" i="17"/>
  <c r="D1605" i="17"/>
  <c r="D1496" i="17"/>
  <c r="D1492" i="17"/>
  <c r="D1577" i="17"/>
  <c r="D1549" i="17"/>
  <c r="D1622" i="17"/>
  <c r="D1508" i="17"/>
  <c r="D1500" i="17"/>
  <c r="D1620" i="17"/>
  <c r="D1624" i="17"/>
  <c r="D1527" i="17"/>
  <c r="D1471" i="17"/>
  <c r="D1576" i="17"/>
  <c r="D1640" i="17"/>
  <c r="D1607" i="17"/>
  <c r="D1581" i="17"/>
  <c r="D1532" i="17"/>
  <c r="D1525" i="17"/>
  <c r="D1554" i="17"/>
  <c r="D1481" i="17"/>
  <c r="D1608" i="17"/>
  <c r="D1559" i="17"/>
  <c r="D1505" i="17"/>
  <c r="D1617" i="17"/>
  <c r="D1543" i="17"/>
  <c r="D1592" i="17"/>
  <c r="D1485" i="17"/>
  <c r="D1645" i="17"/>
  <c r="D1636" i="17"/>
  <c r="D1631" i="17"/>
  <c r="D1642" i="17"/>
  <c r="D1506" i="17"/>
  <c r="D1544" i="17"/>
  <c r="D1488" i="17"/>
  <c r="D1639" i="17"/>
  <c r="D1517" i="17"/>
  <c r="D1603" i="17"/>
  <c r="D1563" i="17"/>
  <c r="D1497" i="17"/>
  <c r="D1545" i="17"/>
  <c r="D1487" i="17"/>
  <c r="D1560" i="17"/>
  <c r="D1510" i="17"/>
  <c r="D1578" i="17"/>
  <c r="D1534" i="17"/>
  <c r="D1489" i="17"/>
  <c r="D1483" i="17"/>
  <c r="D1514" i="17"/>
  <c r="D1553" i="17"/>
  <c r="D1593" i="17"/>
  <c r="D1474" i="17"/>
  <c r="D1555" i="17"/>
  <c r="D1613" i="17"/>
  <c r="D1504" i="17"/>
  <c r="D1618" i="17"/>
  <c r="D1586" i="17"/>
  <c r="D1589" i="17"/>
  <c r="D1472" i="17"/>
  <c r="D1499" i="17"/>
  <c r="D1575" i="17"/>
  <c r="D1495" i="17"/>
  <c r="D1521" i="17"/>
  <c r="D1616" i="17"/>
  <c r="D1547" i="17"/>
  <c r="D1540" i="17"/>
  <c r="D1541" i="17"/>
  <c r="D1522" i="17"/>
  <c r="D1648" i="17"/>
  <c r="D1609" i="17"/>
  <c r="D1644" i="17"/>
  <c r="D1601" i="17"/>
  <c r="D1473" i="17"/>
  <c r="D1583" i="17"/>
  <c r="D1501" i="17"/>
  <c r="D1561" i="17"/>
  <c r="D1647" i="17"/>
  <c r="D1482" i="17"/>
  <c r="D1567" i="17"/>
  <c r="D1479" i="17"/>
  <c r="D1627" i="17"/>
  <c r="D1623" i="17"/>
  <c r="D1494" i="17"/>
  <c r="D1507" i="17"/>
  <c r="D1565" i="17"/>
  <c r="D1630" i="17"/>
  <c r="D1523" i="17"/>
  <c r="D1596" i="17"/>
  <c r="D1470" i="17"/>
  <c r="D1548" i="17"/>
  <c r="N1468" i="17"/>
  <c r="D1539" i="17"/>
  <c r="D1503" i="17"/>
  <c r="D1588" i="17"/>
  <c r="D1511" i="17"/>
  <c r="D1476" i="17"/>
  <c r="D1513" i="17"/>
  <c r="D1516" i="17"/>
  <c r="D1635" i="17"/>
  <c r="D1585" i="17"/>
  <c r="D1574" i="17"/>
  <c r="D1606" i="17"/>
  <c r="D1646" i="17"/>
  <c r="D1533" i="17"/>
  <c r="D1629" i="17"/>
  <c r="D1572" i="17"/>
  <c r="D1590" i="17"/>
  <c r="D1542" i="17"/>
  <c r="D1602" i="17"/>
  <c r="D1633" i="17"/>
  <c r="D1475" i="17"/>
  <c r="D1556" i="17"/>
  <c r="D1531" i="17"/>
  <c r="D1638" i="17"/>
  <c r="D1571" i="17"/>
  <c r="D1530" i="17"/>
  <c r="D1604" i="17"/>
  <c r="D1498" i="17"/>
  <c r="D1599" i="17"/>
  <c r="D1632" i="17"/>
  <c r="D1573" i="17"/>
  <c r="D1538" i="17"/>
  <c r="D1490" i="17"/>
  <c r="D1551" i="17"/>
  <c r="D1580" i="17"/>
  <c r="D1628" i="17"/>
  <c r="D1519" i="17"/>
  <c r="D1528" i="17"/>
  <c r="D1626" i="17"/>
  <c r="D1568" i="17"/>
  <c r="D1529" i="17"/>
  <c r="D1526" i="17"/>
  <c r="D1550" i="17"/>
  <c r="D1520" i="17"/>
  <c r="D1634" i="17"/>
  <c r="D1610" i="17"/>
  <c r="D1478" i="17"/>
  <c r="D1619" i="17"/>
  <c r="D1564" i="17"/>
  <c r="D1625" i="17"/>
  <c r="D1491" i="17"/>
  <c r="D1562" i="17"/>
  <c r="D1587" i="17"/>
  <c r="D1621" i="17"/>
  <c r="D1584" i="17"/>
  <c r="D1641" i="17"/>
  <c r="D1536" i="17"/>
  <c r="D1512" i="17"/>
  <c r="D1558" i="17"/>
  <c r="D1484" i="17"/>
  <c r="D1570" i="17"/>
  <c r="D1637" i="17"/>
  <c r="D1493" i="17"/>
  <c r="D1615" i="17"/>
  <c r="D1614" i="17"/>
  <c r="D1566" i="17"/>
  <c r="D1546" i="17"/>
  <c r="D1509" i="17"/>
  <c r="D1643" i="17"/>
  <c r="D1598" i="17"/>
  <c r="D1611" i="17"/>
  <c r="D1612" i="17"/>
  <c r="D1524" i="17"/>
  <c r="D1477" i="17"/>
  <c r="D1552" i="17"/>
  <c r="D1594" i="17"/>
  <c r="D1595" i="17"/>
  <c r="D1591" i="17"/>
  <c r="D1535" i="17"/>
  <c r="D91" i="17"/>
  <c r="D93" i="17"/>
  <c r="D67" i="17"/>
  <c r="D8" i="17"/>
  <c r="D138" i="17"/>
  <c r="D101" i="17"/>
  <c r="D132" i="17"/>
  <c r="D22" i="17"/>
  <c r="D10" i="17"/>
  <c r="D178" i="17"/>
  <c r="D43" i="17"/>
  <c r="D71" i="17"/>
  <c r="D69" i="17"/>
  <c r="D131" i="17"/>
  <c r="D108" i="17"/>
  <c r="D44" i="17"/>
  <c r="D55" i="17"/>
  <c r="D120" i="17"/>
  <c r="D130" i="17"/>
  <c r="D72" i="17"/>
  <c r="D166" i="17"/>
  <c r="D83" i="17"/>
  <c r="D32" i="17"/>
  <c r="D45" i="17"/>
  <c r="D177" i="17"/>
  <c r="D6" i="17"/>
  <c r="D162" i="17"/>
  <c r="D17" i="17"/>
  <c r="D173" i="17"/>
  <c r="D64" i="17"/>
  <c r="D123" i="17"/>
  <c r="D74" i="17"/>
  <c r="D118" i="17"/>
  <c r="D31" i="17"/>
  <c r="D164" i="17"/>
  <c r="D153" i="17"/>
  <c r="D140" i="17"/>
  <c r="D56" i="17"/>
  <c r="D35" i="17"/>
  <c r="D84" i="17"/>
  <c r="D58" i="17"/>
  <c r="D42" i="17"/>
  <c r="D53" i="17"/>
  <c r="D104" i="17"/>
  <c r="D48" i="17"/>
  <c r="D46" i="17"/>
  <c r="D12" i="17"/>
  <c r="D156" i="17"/>
  <c r="D54" i="17"/>
  <c r="D160" i="17"/>
  <c r="D39" i="17"/>
  <c r="D62" i="17"/>
  <c r="D109" i="17"/>
  <c r="D165" i="17"/>
  <c r="D66" i="17"/>
  <c r="D16" i="17"/>
  <c r="D172" i="17"/>
  <c r="D51" i="17"/>
  <c r="D121" i="17"/>
  <c r="D127" i="17"/>
  <c r="D70" i="17"/>
  <c r="D163" i="17"/>
  <c r="D155" i="17"/>
  <c r="D117" i="17"/>
  <c r="D60" i="17"/>
  <c r="D78" i="17"/>
  <c r="D29" i="17"/>
  <c r="D28" i="17"/>
  <c r="D184" i="17"/>
  <c r="D63" i="17"/>
  <c r="D98" i="17"/>
  <c r="D133" i="17"/>
  <c r="D106" i="17"/>
  <c r="D168" i="17"/>
  <c r="D57" i="17"/>
  <c r="D94" i="17"/>
  <c r="D151" i="17"/>
  <c r="D33" i="17"/>
  <c r="D144" i="17"/>
  <c r="D86" i="17"/>
  <c r="D175" i="17"/>
  <c r="D105" i="17"/>
  <c r="D102" i="17"/>
  <c r="D65" i="17"/>
  <c r="D52" i="17"/>
  <c r="D87" i="17"/>
  <c r="D122" i="17"/>
  <c r="D13" i="17"/>
  <c r="D157" i="17"/>
  <c r="D47" i="17"/>
  <c r="D18" i="17"/>
  <c r="D136" i="17"/>
  <c r="D111" i="17"/>
  <c r="D134" i="17"/>
  <c r="D25" i="17"/>
  <c r="D135" i="17"/>
  <c r="D146" i="17"/>
  <c r="D79" i="17"/>
  <c r="D154" i="17"/>
  <c r="D90" i="17"/>
  <c r="D41" i="17"/>
  <c r="D147" i="17"/>
  <c r="D158" i="17"/>
  <c r="D49" i="17"/>
  <c r="D81" i="17"/>
  <c r="D36" i="17"/>
  <c r="D96" i="17"/>
  <c r="D24" i="17"/>
  <c r="D114" i="17"/>
  <c r="D77" i="17"/>
  <c r="D159" i="17"/>
  <c r="D170" i="17"/>
  <c r="D61" i="17"/>
  <c r="D21" i="17"/>
  <c r="D128" i="17"/>
  <c r="D80" i="17"/>
  <c r="D19" i="17"/>
  <c r="D30" i="17"/>
  <c r="D148" i="17"/>
  <c r="D37" i="17"/>
  <c r="D103" i="17"/>
  <c r="D161" i="17"/>
  <c r="D100" i="17"/>
  <c r="D27" i="17"/>
  <c r="D38" i="17"/>
  <c r="D181" i="17"/>
  <c r="D23" i="17"/>
  <c r="D9" i="17"/>
  <c r="D179" i="17"/>
  <c r="D92" i="17"/>
  <c r="D125" i="17"/>
  <c r="D112" i="17"/>
  <c r="D50" i="17"/>
  <c r="D110" i="17"/>
  <c r="D7" i="17"/>
  <c r="D143" i="17"/>
  <c r="D107" i="17"/>
  <c r="D139" i="17"/>
  <c r="D119" i="17"/>
  <c r="D176" i="17"/>
  <c r="D129" i="17"/>
  <c r="D95" i="17"/>
  <c r="D180" i="17"/>
  <c r="D73" i="17"/>
  <c r="D68" i="17"/>
  <c r="D20" i="17"/>
  <c r="D15" i="17"/>
  <c r="D85" i="17"/>
  <c r="D141" i="17"/>
  <c r="D126" i="17"/>
  <c r="D97" i="17"/>
  <c r="D34" i="17"/>
  <c r="D142" i="17"/>
  <c r="D150" i="17"/>
  <c r="D40" i="17"/>
  <c r="D99" i="17"/>
  <c r="D145" i="17"/>
  <c r="D59" i="17"/>
  <c r="D167" i="17"/>
  <c r="D174" i="17"/>
  <c r="D89" i="17"/>
  <c r="D76" i="17"/>
  <c r="D171" i="17"/>
  <c r="D14" i="17"/>
  <c r="D169" i="17"/>
  <c r="D152" i="17"/>
  <c r="D115" i="17"/>
  <c r="D88" i="17"/>
  <c r="D183" i="17"/>
  <c r="D26" i="17"/>
  <c r="D137" i="17"/>
  <c r="D124" i="17"/>
  <c r="D75" i="17"/>
  <c r="D82" i="17"/>
  <c r="D116" i="17"/>
  <c r="D149" i="17"/>
  <c r="D182" i="17"/>
  <c r="D11" i="17"/>
  <c r="D113" i="17"/>
  <c r="H582" i="17"/>
  <c r="H692" i="17"/>
  <c r="H731" i="17"/>
  <c r="H623" i="17"/>
  <c r="H625" i="17"/>
  <c r="H716" i="17"/>
  <c r="H712" i="17"/>
  <c r="H573" i="17"/>
  <c r="H665" i="17"/>
  <c r="H668" i="17"/>
  <c r="H583" i="17"/>
  <c r="H669" i="17"/>
  <c r="H580" i="17"/>
  <c r="H635" i="17"/>
  <c r="H726" i="17"/>
  <c r="H714" i="17"/>
  <c r="H709" i="17"/>
  <c r="H616" i="17"/>
  <c r="H727" i="17"/>
  <c r="H641" i="17"/>
  <c r="H658" i="17"/>
  <c r="H562" i="17"/>
  <c r="H660" i="17"/>
  <c r="H563" i="17"/>
  <c r="H686" i="17"/>
  <c r="H645" i="17"/>
  <c r="H575" i="17"/>
  <c r="H624" i="17"/>
  <c r="H566" i="17"/>
  <c r="H730" i="17"/>
  <c r="H639" i="17"/>
  <c r="H713" i="17"/>
  <c r="H694" i="17"/>
  <c r="H558" i="17"/>
  <c r="H615" i="17"/>
  <c r="H720" i="17"/>
  <c r="H587" i="17"/>
  <c r="H627" i="17"/>
  <c r="H609" i="17"/>
  <c r="H599" i="17"/>
  <c r="H578" i="17"/>
  <c r="H671" i="17"/>
  <c r="H650" i="17"/>
  <c r="H634" i="17"/>
  <c r="H661" i="17"/>
  <c r="H608" i="17"/>
  <c r="H601" i="17"/>
  <c r="H651" i="17"/>
  <c r="H678" i="17"/>
  <c r="H680" i="17"/>
  <c r="H723" i="17"/>
  <c r="H684" i="17"/>
  <c r="H565" i="17"/>
  <c r="H605" i="17"/>
  <c r="H607" i="17"/>
  <c r="H722" i="17"/>
  <c r="H644" i="17"/>
  <c r="H679" i="17"/>
  <c r="H579" i="17"/>
  <c r="H610" i="17"/>
  <c r="H636" i="17"/>
  <c r="H721" i="17"/>
  <c r="H557" i="17"/>
  <c r="H569" i="17"/>
  <c r="H589" i="17"/>
  <c r="H652" i="17"/>
  <c r="H667" i="17"/>
  <c r="H559" i="17"/>
  <c r="H690" i="17"/>
  <c r="H681" i="17"/>
  <c r="H717" i="17"/>
  <c r="H574" i="17"/>
  <c r="H592" i="17"/>
  <c r="H568" i="17"/>
  <c r="H572" i="17"/>
  <c r="H642" i="17"/>
  <c r="H585" i="17"/>
  <c r="H673" i="17"/>
  <c r="H676" i="17"/>
  <c r="H600" i="17"/>
  <c r="H655" i="17"/>
  <c r="H672" i="17"/>
  <c r="H693" i="17"/>
  <c r="H656" i="17"/>
  <c r="H695" i="17"/>
  <c r="H556" i="17"/>
  <c r="H688" i="17"/>
  <c r="H613" i="17"/>
  <c r="H677" i="17"/>
  <c r="H659" i="17"/>
  <c r="H640" i="17"/>
  <c r="H646" i="17"/>
  <c r="H728" i="17"/>
  <c r="H620" i="17"/>
  <c r="H701" i="17"/>
  <c r="H733" i="17"/>
  <c r="H632" i="17"/>
  <c r="H654" i="17"/>
  <c r="H675" i="17"/>
  <c r="H648" i="17"/>
  <c r="H698" i="17"/>
  <c r="H604" i="17"/>
  <c r="H643" i="17"/>
  <c r="H618" i="17"/>
  <c r="H617" i="17"/>
  <c r="H619" i="17"/>
  <c r="H560" i="17"/>
  <c r="H576" i="17"/>
  <c r="H586" i="17"/>
  <c r="H626" i="17"/>
  <c r="H696" i="17"/>
  <c r="H719" i="17"/>
  <c r="H691" i="17"/>
  <c r="H653" i="17"/>
  <c r="H630" i="17"/>
  <c r="H561" i="17"/>
  <c r="H638" i="17"/>
  <c r="H647" i="17"/>
  <c r="H674" i="17"/>
  <c r="H718" i="17"/>
  <c r="H700" i="17"/>
  <c r="H724" i="17"/>
  <c r="H596" i="17"/>
  <c r="H732" i="17"/>
  <c r="H597" i="17"/>
  <c r="H702" i="17"/>
  <c r="H602" i="17"/>
  <c r="H590" i="17"/>
  <c r="H670" i="17"/>
  <c r="H725" i="17"/>
  <c r="H591" i="17"/>
  <c r="H666" i="17"/>
  <c r="H683" i="17"/>
  <c r="H657" i="17"/>
  <c r="H581" i="17"/>
  <c r="H614" i="17"/>
  <c r="H682" i="17"/>
  <c r="H611" i="17"/>
  <c r="H708" i="17"/>
  <c r="H555" i="17"/>
  <c r="H603" i="17"/>
  <c r="H570" i="17"/>
  <c r="H593" i="17"/>
  <c r="H663" i="17"/>
  <c r="H564" i="17"/>
  <c r="H699" i="17"/>
  <c r="H649" i="17"/>
  <c r="H594" i="17"/>
  <c r="H703" i="17"/>
  <c r="H705" i="17"/>
  <c r="H595" i="17"/>
  <c r="H697" i="17"/>
  <c r="H687" i="17"/>
  <c r="H588" i="17"/>
  <c r="H662" i="17"/>
  <c r="H689" i="17"/>
  <c r="H622" i="17"/>
  <c r="H621" i="17"/>
  <c r="H577" i="17"/>
  <c r="H685" i="17"/>
  <c r="H571" i="17"/>
  <c r="H606" i="17"/>
  <c r="H612" i="17"/>
  <c r="H637" i="17"/>
  <c r="H706" i="17"/>
  <c r="H707" i="17"/>
  <c r="H629" i="17"/>
  <c r="H715" i="17"/>
  <c r="H704" i="17"/>
  <c r="H729" i="17"/>
  <c r="H567" i="17"/>
  <c r="H711" i="17"/>
  <c r="H584" i="17"/>
  <c r="H598" i="17"/>
  <c r="H631" i="17"/>
  <c r="H628" i="17"/>
  <c r="H633" i="17"/>
  <c r="H664" i="17"/>
  <c r="H710" i="17"/>
  <c r="F83" i="17"/>
  <c r="F46" i="17"/>
  <c r="F51" i="17"/>
  <c r="F88" i="17"/>
  <c r="F113" i="17"/>
  <c r="F138" i="17"/>
  <c r="F175" i="17"/>
  <c r="F31" i="17"/>
  <c r="F68" i="17"/>
  <c r="F105" i="17"/>
  <c r="F144" i="17"/>
  <c r="F134" i="17"/>
  <c r="F96" i="17"/>
  <c r="F59" i="17"/>
  <c r="F118" i="17"/>
  <c r="F14" i="17"/>
  <c r="F70" i="17"/>
  <c r="F183" i="17"/>
  <c r="F39" i="17"/>
  <c r="F76" i="17"/>
  <c r="F101" i="17"/>
  <c r="F126" i="17"/>
  <c r="F163" i="17"/>
  <c r="F19" i="17"/>
  <c r="F56" i="17"/>
  <c r="F93" i="17"/>
  <c r="F97" i="17"/>
  <c r="F108" i="17"/>
  <c r="F94" i="17"/>
  <c r="F38" i="17"/>
  <c r="F85" i="17"/>
  <c r="F98" i="17"/>
  <c r="F178" i="17"/>
  <c r="F171" i="17"/>
  <c r="F184" i="17"/>
  <c r="F16" i="17"/>
  <c r="F17" i="17"/>
  <c r="F18" i="17"/>
  <c r="F7" i="17"/>
  <c r="F20" i="17"/>
  <c r="F33" i="17"/>
  <c r="F35" i="17"/>
  <c r="F109" i="17"/>
  <c r="F34" i="17"/>
  <c r="F60" i="17"/>
  <c r="F159" i="17"/>
  <c r="F172" i="17"/>
  <c r="F173" i="17"/>
  <c r="F174" i="17"/>
  <c r="F6" i="17"/>
  <c r="F176" i="17"/>
  <c r="F8" i="17"/>
  <c r="F21" i="17"/>
  <c r="F181" i="17"/>
  <c r="F107" i="17"/>
  <c r="F13" i="17"/>
  <c r="F147" i="17"/>
  <c r="F160" i="17"/>
  <c r="F161" i="17"/>
  <c r="F162" i="17"/>
  <c r="F151" i="17"/>
  <c r="F164" i="17"/>
  <c r="F177" i="17"/>
  <c r="F9" i="17"/>
  <c r="F179" i="17"/>
  <c r="F84" i="17"/>
  <c r="F158" i="17"/>
  <c r="F123" i="17"/>
  <c r="F136" i="17"/>
  <c r="F137" i="17"/>
  <c r="F114" i="17"/>
  <c r="F127" i="17"/>
  <c r="F140" i="17"/>
  <c r="F153" i="17"/>
  <c r="F180" i="17"/>
  <c r="F95" i="17"/>
  <c r="F133" i="17"/>
  <c r="F146" i="17"/>
  <c r="F10" i="17"/>
  <c r="F148" i="17"/>
  <c r="F65" i="17"/>
  <c r="F139" i="17"/>
  <c r="F92" i="17"/>
  <c r="F156" i="17"/>
  <c r="F48" i="17"/>
  <c r="F120" i="17"/>
  <c r="F62" i="17"/>
  <c r="F166" i="17"/>
  <c r="F41" i="17"/>
  <c r="F103" i="17"/>
  <c r="F44" i="17"/>
  <c r="F82" i="17"/>
  <c r="F155" i="17"/>
  <c r="F49" i="17"/>
  <c r="F170" i="17"/>
  <c r="F145" i="17"/>
  <c r="F124" i="17"/>
  <c r="F53" i="17"/>
  <c r="F115" i="17"/>
  <c r="F80" i="17"/>
  <c r="F168" i="17"/>
  <c r="F157" i="17"/>
  <c r="F26" i="17"/>
  <c r="F130" i="17"/>
  <c r="F58" i="17"/>
  <c r="F182" i="17"/>
  <c r="F112" i="17"/>
  <c r="F135" i="17"/>
  <c r="F64" i="17"/>
  <c r="F150" i="17"/>
  <c r="F79" i="17"/>
  <c r="F165" i="17"/>
  <c r="F24" i="17"/>
  <c r="F167" i="17"/>
  <c r="F154" i="17"/>
  <c r="F111" i="17"/>
  <c r="F52" i="17"/>
  <c r="F102" i="17"/>
  <c r="F67" i="17"/>
  <c r="F141" i="17"/>
  <c r="F11" i="17"/>
  <c r="F40" i="17"/>
  <c r="F30" i="17"/>
  <c r="F69" i="17"/>
  <c r="F47" i="17"/>
  <c r="F149" i="17"/>
  <c r="F55" i="17"/>
  <c r="F45" i="17"/>
  <c r="F131" i="17"/>
  <c r="F23" i="17"/>
  <c r="F125" i="17"/>
  <c r="F43" i="17"/>
  <c r="F50" i="17"/>
  <c r="F71" i="17"/>
  <c r="F86" i="17"/>
  <c r="F25" i="17"/>
  <c r="F28" i="17"/>
  <c r="F91" i="17"/>
  <c r="F57" i="17"/>
  <c r="F169" i="17"/>
  <c r="F27" i="17"/>
  <c r="F66" i="17"/>
  <c r="F129" i="17"/>
  <c r="F121" i="17"/>
  <c r="F12" i="17"/>
  <c r="F15" i="17"/>
  <c r="F54" i="17"/>
  <c r="F117" i="17"/>
  <c r="F119" i="17"/>
  <c r="F99" i="17"/>
  <c r="F128" i="17"/>
  <c r="F61" i="17"/>
  <c r="F63" i="17"/>
  <c r="F32" i="17"/>
  <c r="F100" i="17"/>
  <c r="F132" i="17"/>
  <c r="F143" i="17"/>
  <c r="F106" i="17"/>
  <c r="F77" i="17"/>
  <c r="F74" i="17"/>
  <c r="F72" i="17"/>
  <c r="F29" i="17"/>
  <c r="F142" i="17"/>
  <c r="F90" i="17"/>
  <c r="F37" i="17"/>
  <c r="F78" i="17"/>
  <c r="F22" i="17"/>
  <c r="F42" i="17"/>
  <c r="F73" i="17"/>
  <c r="F152" i="17"/>
  <c r="F110" i="17"/>
  <c r="F87" i="17"/>
  <c r="F116" i="17"/>
  <c r="F36" i="17"/>
  <c r="F81" i="17"/>
  <c r="F75" i="17"/>
  <c r="F104" i="17"/>
  <c r="F122" i="17"/>
  <c r="F89" i="17"/>
  <c r="L56" i="17"/>
  <c r="L123" i="17"/>
  <c r="L89" i="17"/>
  <c r="L173" i="17"/>
  <c r="L68" i="17"/>
  <c r="L105" i="17"/>
  <c r="L142" i="17"/>
  <c r="L179" i="17"/>
  <c r="L35" i="17"/>
  <c r="L72" i="17"/>
  <c r="L109" i="17"/>
  <c r="L146" i="17"/>
  <c r="L175" i="17"/>
  <c r="L31" i="17"/>
  <c r="L51" i="17"/>
  <c r="L28" i="17"/>
  <c r="L116" i="17"/>
  <c r="L27" i="17"/>
  <c r="L112" i="17"/>
  <c r="L66" i="17"/>
  <c r="L93" i="17"/>
  <c r="L130" i="17"/>
  <c r="L167" i="17"/>
  <c r="L23" i="17"/>
  <c r="L60" i="17"/>
  <c r="L97" i="17"/>
  <c r="L134" i="17"/>
  <c r="L163" i="17"/>
  <c r="L19" i="17"/>
  <c r="L17" i="17"/>
  <c r="L183" i="17"/>
  <c r="L30" i="17"/>
  <c r="L102" i="17"/>
  <c r="L176" i="17"/>
  <c r="L18" i="17"/>
  <c r="L171" i="17"/>
  <c r="L8" i="17"/>
  <c r="L177" i="17"/>
  <c r="L9" i="17"/>
  <c r="L22" i="17"/>
  <c r="L11" i="17"/>
  <c r="L24" i="17"/>
  <c r="L37" i="17"/>
  <c r="L50" i="17"/>
  <c r="L55" i="17"/>
  <c r="L135" i="17"/>
  <c r="L92" i="17"/>
  <c r="L44" i="17"/>
  <c r="L15" i="17"/>
  <c r="L165" i="17"/>
  <c r="L178" i="17"/>
  <c r="L10" i="17"/>
  <c r="L180" i="17"/>
  <c r="L12" i="17"/>
  <c r="L25" i="17"/>
  <c r="L38" i="17"/>
  <c r="L43" i="17"/>
  <c r="L78" i="17"/>
  <c r="L87" i="17"/>
  <c r="L99" i="17"/>
  <c r="L42" i="17"/>
  <c r="L126" i="17"/>
  <c r="L153" i="17"/>
  <c r="L166" i="17"/>
  <c r="L155" i="17"/>
  <c r="L168" i="17"/>
  <c r="L181" i="17"/>
  <c r="L13" i="17"/>
  <c r="L26" i="17"/>
  <c r="L7" i="17"/>
  <c r="L41" i="17"/>
  <c r="L52" i="17"/>
  <c r="L90" i="17"/>
  <c r="L174" i="17"/>
  <c r="L129" i="17"/>
  <c r="L118" i="17"/>
  <c r="L131" i="17"/>
  <c r="L144" i="17"/>
  <c r="L157" i="17"/>
  <c r="L170" i="17"/>
  <c r="L151" i="17"/>
  <c r="L184" i="17"/>
  <c r="L140" i="17"/>
  <c r="L113" i="17"/>
  <c r="L16" i="17"/>
  <c r="L65" i="17"/>
  <c r="L21" i="17"/>
  <c r="L95" i="17"/>
  <c r="L36" i="17"/>
  <c r="L110" i="17"/>
  <c r="L67" i="17"/>
  <c r="L20" i="17"/>
  <c r="L39" i="17"/>
  <c r="L106" i="17"/>
  <c r="L71" i="17"/>
  <c r="L145" i="17"/>
  <c r="L86" i="17"/>
  <c r="L172" i="17"/>
  <c r="L149" i="17"/>
  <c r="L154" i="17"/>
  <c r="L83" i="17"/>
  <c r="L169" i="17"/>
  <c r="L98" i="17"/>
  <c r="L160" i="17"/>
  <c r="L104" i="17"/>
  <c r="L76" i="17"/>
  <c r="L75" i="17"/>
  <c r="L82" i="17"/>
  <c r="L47" i="17"/>
  <c r="L121" i="17"/>
  <c r="L62" i="17"/>
  <c r="L136" i="17"/>
  <c r="L124" i="17"/>
  <c r="L125" i="17"/>
  <c r="L128" i="17"/>
  <c r="L58" i="17"/>
  <c r="L84" i="17"/>
  <c r="L139" i="17"/>
  <c r="L101" i="17"/>
  <c r="L159" i="17"/>
  <c r="L6" i="17"/>
  <c r="L34" i="17"/>
  <c r="L133" i="17"/>
  <c r="L115" i="17"/>
  <c r="L138" i="17"/>
  <c r="N4" i="17"/>
  <c r="L141" i="17"/>
  <c r="L143" i="17"/>
  <c r="L85" i="17"/>
  <c r="L103" i="17"/>
  <c r="L29" i="17"/>
  <c r="L46" i="17"/>
  <c r="L48" i="17"/>
  <c r="L127" i="17"/>
  <c r="L88" i="17"/>
  <c r="L114" i="17"/>
  <c r="L33" i="17"/>
  <c r="L120" i="17"/>
  <c r="L122" i="17"/>
  <c r="L80" i="17"/>
  <c r="L53" i="17"/>
  <c r="L77" i="17"/>
  <c r="L94" i="17"/>
  <c r="L108" i="17"/>
  <c r="L74" i="17"/>
  <c r="L54" i="17"/>
  <c r="L152" i="17"/>
  <c r="L107" i="17"/>
  <c r="L79" i="17"/>
  <c r="L40" i="17"/>
  <c r="L137" i="17"/>
  <c r="L96" i="17"/>
  <c r="L73" i="17"/>
  <c r="L64" i="17"/>
  <c r="L81" i="17"/>
  <c r="L61" i="17"/>
  <c r="L32" i="17"/>
  <c r="L69" i="17"/>
  <c r="L49" i="17"/>
  <c r="L57" i="17"/>
  <c r="L182" i="17"/>
  <c r="L111" i="17"/>
  <c r="L158" i="17"/>
  <c r="L70" i="17"/>
  <c r="L14" i="17"/>
  <c r="L164" i="17"/>
  <c r="L119" i="17"/>
  <c r="L91" i="17"/>
  <c r="L59" i="17"/>
  <c r="L148" i="17"/>
  <c r="L132" i="17"/>
  <c r="L117" i="17"/>
  <c r="L162" i="17"/>
  <c r="L161" i="17"/>
  <c r="L45" i="17"/>
  <c r="L156" i="17"/>
  <c r="L147" i="17"/>
  <c r="L63" i="17"/>
  <c r="L150" i="17"/>
  <c r="L100" i="17"/>
  <c r="H1899" i="12"/>
  <c r="H1911" i="12"/>
  <c r="H1923" i="12"/>
  <c r="H1935" i="12"/>
  <c r="H1947" i="12"/>
  <c r="H1959" i="12"/>
  <c r="H1971" i="12"/>
  <c r="H1983" i="12"/>
  <c r="H1995" i="12"/>
  <c r="H2007" i="12"/>
  <c r="H2019" i="12"/>
  <c r="H2031" i="12"/>
  <c r="H2043" i="12"/>
  <c r="H2055" i="12"/>
  <c r="H1888" i="12"/>
  <c r="H1900" i="12"/>
  <c r="H1912" i="12"/>
  <c r="H1924" i="12"/>
  <c r="H1936" i="12"/>
  <c r="H1948" i="12"/>
  <c r="H1960" i="12"/>
  <c r="H1972" i="12"/>
  <c r="H1984" i="12"/>
  <c r="H1996" i="12"/>
  <c r="H2008" i="12"/>
  <c r="H2020" i="12"/>
  <c r="H2032" i="12"/>
  <c r="H2044" i="12"/>
  <c r="H2056" i="12"/>
  <c r="H1889" i="12"/>
  <c r="H1901" i="12"/>
  <c r="H1913" i="12"/>
  <c r="H1925" i="12"/>
  <c r="H1937" i="12"/>
  <c r="H1949" i="12"/>
  <c r="H1961" i="12"/>
  <c r="H1973" i="12"/>
  <c r="H1985" i="12"/>
  <c r="H1997" i="12"/>
  <c r="H2009" i="12"/>
  <c r="H2021" i="12"/>
  <c r="H2033" i="12"/>
  <c r="H2045" i="12"/>
  <c r="H2057" i="12"/>
  <c r="H1892" i="12"/>
  <c r="H1907" i="12"/>
  <c r="H1922" i="12"/>
  <c r="H1940" i="12"/>
  <c r="H1955" i="12"/>
  <c r="H1970" i="12"/>
  <c r="H1988" i="12"/>
  <c r="H2003" i="12"/>
  <c r="H2018" i="12"/>
  <c r="H2036" i="12"/>
  <c r="H2051" i="12"/>
  <c r="H1896" i="12"/>
  <c r="H1914" i="12"/>
  <c r="H1929" i="12"/>
  <c r="H1944" i="12"/>
  <c r="H1962" i="12"/>
  <c r="H1977" i="12"/>
  <c r="H1992" i="12"/>
  <c r="H2010" i="12"/>
  <c r="H2025" i="12"/>
  <c r="H2040" i="12"/>
  <c r="H2058" i="12"/>
  <c r="H1887" i="12"/>
  <c r="H1897" i="12"/>
  <c r="H1915" i="12"/>
  <c r="H1930" i="12"/>
  <c r="H1945" i="12"/>
  <c r="H1963" i="12"/>
  <c r="H1978" i="12"/>
  <c r="H1993" i="12"/>
  <c r="H2011" i="12"/>
  <c r="H2026" i="12"/>
  <c r="H2041" i="12"/>
  <c r="H2059" i="12"/>
  <c r="H1890" i="12"/>
  <c r="H1905" i="12"/>
  <c r="H1920" i="12"/>
  <c r="H1938" i="12"/>
  <c r="H1953" i="12"/>
  <c r="H1968" i="12"/>
  <c r="H1986" i="12"/>
  <c r="H2001" i="12"/>
  <c r="H2016" i="12"/>
  <c r="H2034" i="12"/>
  <c r="H2049" i="12"/>
  <c r="H2064" i="12"/>
  <c r="H1891" i="12"/>
  <c r="H1906" i="12"/>
  <c r="H1921" i="12"/>
  <c r="H1939" i="12"/>
  <c r="H1954" i="12"/>
  <c r="H1969" i="12"/>
  <c r="H1987" i="12"/>
  <c r="H2002" i="12"/>
  <c r="H2017" i="12"/>
  <c r="H2035" i="12"/>
  <c r="H2050" i="12"/>
  <c r="H2065" i="12"/>
  <c r="H1902" i="12"/>
  <c r="H1928" i="12"/>
  <c r="H1956" i="12"/>
  <c r="H1981" i="12"/>
  <c r="H2012" i="12"/>
  <c r="H2038" i="12"/>
  <c r="H2063" i="12"/>
  <c r="H1903" i="12"/>
  <c r="H1931" i="12"/>
  <c r="H1957" i="12"/>
  <c r="H1982" i="12"/>
  <c r="H2013" i="12"/>
  <c r="H2039" i="12"/>
  <c r="H1904" i="12"/>
  <c r="H1932" i="12"/>
  <c r="H1958" i="12"/>
  <c r="H1989" i="12"/>
  <c r="H2014" i="12"/>
  <c r="H2042" i="12"/>
  <c r="H1908" i="12"/>
  <c r="H1933" i="12"/>
  <c r="H1964" i="12"/>
  <c r="H1990" i="12"/>
  <c r="H2015" i="12"/>
  <c r="H2046" i="12"/>
  <c r="H1909" i="12"/>
  <c r="H1934" i="12"/>
  <c r="H1965" i="12"/>
  <c r="H1991" i="12"/>
  <c r="H2022" i="12"/>
  <c r="H2047" i="12"/>
  <c r="H1910" i="12"/>
  <c r="H1941" i="12"/>
  <c r="H1966" i="12"/>
  <c r="H1994" i="12"/>
  <c r="H2023" i="12"/>
  <c r="H2048" i="12"/>
  <c r="H1927" i="12"/>
  <c r="H1980" i="12"/>
  <c r="H2037" i="12"/>
  <c r="H1946" i="12"/>
  <c r="H1950" i="12"/>
  <c r="H2060" i="12"/>
  <c r="H1895" i="12"/>
  <c r="H2061" i="12"/>
  <c r="H1942" i="12"/>
  <c r="H1998" i="12"/>
  <c r="H2052" i="12"/>
  <c r="H1893" i="12"/>
  <c r="H2000" i="12"/>
  <c r="H1894" i="12"/>
  <c r="H2004" i="12"/>
  <c r="H2005" i="12"/>
  <c r="H1943" i="12"/>
  <c r="H1999" i="12"/>
  <c r="H2053" i="12"/>
  <c r="H2054" i="12"/>
  <c r="H1951" i="12"/>
  <c r="H1898" i="12"/>
  <c r="H1952" i="12"/>
  <c r="H2006" i="12"/>
  <c r="H2062" i="12"/>
  <c r="H1916" i="12"/>
  <c r="H1967" i="12"/>
  <c r="H2024" i="12"/>
  <c r="H1917" i="12"/>
  <c r="H1918" i="12"/>
  <c r="H1926" i="12"/>
  <c r="H1976" i="12"/>
  <c r="H1979" i="12"/>
  <c r="H2027" i="12"/>
  <c r="H2028" i="12"/>
  <c r="H2029" i="12"/>
  <c r="H2030" i="12"/>
  <c r="H1919" i="12"/>
  <c r="H1974" i="12"/>
  <c r="H1975" i="12"/>
  <c r="J1897" i="12"/>
  <c r="J1909" i="12"/>
  <c r="J1921" i="12"/>
  <c r="J1933" i="12"/>
  <c r="J1945" i="12"/>
  <c r="J1957" i="12"/>
  <c r="J1969" i="12"/>
  <c r="J1981" i="12"/>
  <c r="J1993" i="12"/>
  <c r="J2005" i="12"/>
  <c r="J2017" i="12"/>
  <c r="J2029" i="12"/>
  <c r="J2041" i="12"/>
  <c r="J2053" i="12"/>
  <c r="J2065" i="12"/>
  <c r="J1898" i="12"/>
  <c r="J1910" i="12"/>
  <c r="J1922" i="12"/>
  <c r="J1934" i="12"/>
  <c r="J1946" i="12"/>
  <c r="J1958" i="12"/>
  <c r="J1970" i="12"/>
  <c r="J1982" i="12"/>
  <c r="J1994" i="12"/>
  <c r="J2006" i="12"/>
  <c r="J2018" i="12"/>
  <c r="J2030" i="12"/>
  <c r="J2042" i="12"/>
  <c r="J2054" i="12"/>
  <c r="J1899" i="12"/>
  <c r="J1911" i="12"/>
  <c r="J1923" i="12"/>
  <c r="J1935" i="12"/>
  <c r="J1947" i="12"/>
  <c r="J1959" i="12"/>
  <c r="J1971" i="12"/>
  <c r="J1983" i="12"/>
  <c r="J1995" i="12"/>
  <c r="J2007" i="12"/>
  <c r="J2019" i="12"/>
  <c r="J2031" i="12"/>
  <c r="J2043" i="12"/>
  <c r="J2055" i="12"/>
  <c r="J1893" i="12"/>
  <c r="J1908" i="12"/>
  <c r="J1926" i="12"/>
  <c r="J1941" i="12"/>
  <c r="J1956" i="12"/>
  <c r="J1974" i="12"/>
  <c r="J1989" i="12"/>
  <c r="J2004" i="12"/>
  <c r="J2022" i="12"/>
  <c r="J2037" i="12"/>
  <c r="J2052" i="12"/>
  <c r="J1900" i="12"/>
  <c r="J1915" i="12"/>
  <c r="J1930" i="12"/>
  <c r="J1948" i="12"/>
  <c r="J1963" i="12"/>
  <c r="J1978" i="12"/>
  <c r="J1996" i="12"/>
  <c r="J2011" i="12"/>
  <c r="J2026" i="12"/>
  <c r="J2044" i="12"/>
  <c r="J2059" i="12"/>
  <c r="J1901" i="12"/>
  <c r="J1916" i="12"/>
  <c r="J1931" i="12"/>
  <c r="J1949" i="12"/>
  <c r="J1964" i="12"/>
  <c r="J1979" i="12"/>
  <c r="J1997" i="12"/>
  <c r="J2012" i="12"/>
  <c r="J2027" i="12"/>
  <c r="J2045" i="12"/>
  <c r="J2060" i="12"/>
  <c r="J1891" i="12"/>
  <c r="J1906" i="12"/>
  <c r="J1924" i="12"/>
  <c r="J1939" i="12"/>
  <c r="J1954" i="12"/>
  <c r="J1972" i="12"/>
  <c r="J1987" i="12"/>
  <c r="J2002" i="12"/>
  <c r="J2020" i="12"/>
  <c r="J2035" i="12"/>
  <c r="J2050" i="12"/>
  <c r="J1892" i="12"/>
  <c r="J1907" i="12"/>
  <c r="J1925" i="12"/>
  <c r="J1940" i="12"/>
  <c r="J1955" i="12"/>
  <c r="J1973" i="12"/>
  <c r="J1988" i="12"/>
  <c r="J2003" i="12"/>
  <c r="J2021" i="12"/>
  <c r="J2036" i="12"/>
  <c r="J2051" i="12"/>
  <c r="J1888" i="12"/>
  <c r="J1914" i="12"/>
  <c r="J1942" i="12"/>
  <c r="J1967" i="12"/>
  <c r="J1998" i="12"/>
  <c r="J2024" i="12"/>
  <c r="J2049" i="12"/>
  <c r="J1889" i="12"/>
  <c r="J1917" i="12"/>
  <c r="J1943" i="12"/>
  <c r="J1968" i="12"/>
  <c r="J1999" i="12"/>
  <c r="J2025" i="12"/>
  <c r="J2056" i="12"/>
  <c r="J1890" i="12"/>
  <c r="J1918" i="12"/>
  <c r="J1944" i="12"/>
  <c r="J1975" i="12"/>
  <c r="J2000" i="12"/>
  <c r="J2028" i="12"/>
  <c r="J2057" i="12"/>
  <c r="J1887" i="12"/>
  <c r="J1894" i="12"/>
  <c r="J1919" i="12"/>
  <c r="J1950" i="12"/>
  <c r="J1976" i="12"/>
  <c r="J2001" i="12"/>
  <c r="J2032" i="12"/>
  <c r="J2058" i="12"/>
  <c r="J1895" i="12"/>
  <c r="J1920" i="12"/>
  <c r="J1951" i="12"/>
  <c r="J1977" i="12"/>
  <c r="J2008" i="12"/>
  <c r="J2033" i="12"/>
  <c r="J2061" i="12"/>
  <c r="J1896" i="12"/>
  <c r="J1927" i="12"/>
  <c r="J1952" i="12"/>
  <c r="J1980" i="12"/>
  <c r="J2009" i="12"/>
  <c r="J2034" i="12"/>
  <c r="J2062" i="12"/>
  <c r="J1938" i="12"/>
  <c r="J1992" i="12"/>
  <c r="J2048" i="12"/>
  <c r="J1961" i="12"/>
  <c r="J1905" i="12"/>
  <c r="J2015" i="12"/>
  <c r="J1912" i="12"/>
  <c r="J1902" i="12"/>
  <c r="J1953" i="12"/>
  <c r="J2010" i="12"/>
  <c r="J2063" i="12"/>
  <c r="J1904" i="12"/>
  <c r="J1962" i="12"/>
  <c r="J2016" i="12"/>
  <c r="J1903" i="12"/>
  <c r="J1960" i="12"/>
  <c r="J2013" i="12"/>
  <c r="J2064" i="12"/>
  <c r="J2014" i="12"/>
  <c r="J1965" i="12"/>
  <c r="J1913" i="12"/>
  <c r="J1966" i="12"/>
  <c r="J2023" i="12"/>
  <c r="J1928" i="12"/>
  <c r="J1984" i="12"/>
  <c r="J2038" i="12"/>
  <c r="J1929" i="12"/>
  <c r="J1932" i="12"/>
  <c r="J1937" i="12"/>
  <c r="J1990" i="12"/>
  <c r="J1991" i="12"/>
  <c r="J2039" i="12"/>
  <c r="J2040" i="12"/>
  <c r="J2046" i="12"/>
  <c r="J2047" i="12"/>
  <c r="J1936" i="12"/>
  <c r="J1985" i="12"/>
  <c r="J1986" i="12"/>
  <c r="H1342" i="12"/>
  <c r="H1354" i="12"/>
  <c r="H1366" i="12"/>
  <c r="H1378" i="12"/>
  <c r="H1390" i="12"/>
  <c r="H1402" i="12"/>
  <c r="H1414" i="12"/>
  <c r="H1426" i="12"/>
  <c r="H1438" i="12"/>
  <c r="H1450" i="12"/>
  <c r="H1462" i="12"/>
  <c r="H1474" i="12"/>
  <c r="H1486" i="12"/>
  <c r="H1498" i="12"/>
  <c r="H1510" i="12"/>
  <c r="H1343" i="12"/>
  <c r="H1355" i="12"/>
  <c r="H1367" i="12"/>
  <c r="H1379" i="12"/>
  <c r="H1391" i="12"/>
  <c r="H1403" i="12"/>
  <c r="H1415" i="12"/>
  <c r="H1427" i="12"/>
  <c r="H1439" i="12"/>
  <c r="H1451" i="12"/>
  <c r="H1463" i="12"/>
  <c r="H1475" i="12"/>
  <c r="H1487" i="12"/>
  <c r="H1499" i="12"/>
  <c r="H1511" i="12"/>
  <c r="H1344" i="12"/>
  <c r="H1356" i="12"/>
  <c r="H1368" i="12"/>
  <c r="H1380" i="12"/>
  <c r="H1392" i="12"/>
  <c r="H1404" i="12"/>
  <c r="H1416" i="12"/>
  <c r="H1428" i="12"/>
  <c r="H1440" i="12"/>
  <c r="H1452" i="12"/>
  <c r="H1464" i="12"/>
  <c r="H1476" i="12"/>
  <c r="H1488" i="12"/>
  <c r="H1500" i="12"/>
  <c r="H1512" i="12"/>
  <c r="H1353" i="12"/>
  <c r="H1371" i="12"/>
  <c r="H1386" i="12"/>
  <c r="H1401" i="12"/>
  <c r="H1419" i="12"/>
  <c r="H1434" i="12"/>
  <c r="H1449" i="12"/>
  <c r="H1467" i="12"/>
  <c r="H1482" i="12"/>
  <c r="H1497" i="12"/>
  <c r="H1515" i="12"/>
  <c r="H1345" i="12"/>
  <c r="H1360" i="12"/>
  <c r="H1375" i="12"/>
  <c r="H1393" i="12"/>
  <c r="H1408" i="12"/>
  <c r="H1423" i="12"/>
  <c r="H1441" i="12"/>
  <c r="H1456" i="12"/>
  <c r="H1471" i="12"/>
  <c r="H1489" i="12"/>
  <c r="H1504" i="12"/>
  <c r="H1351" i="12"/>
  <c r="H1369" i="12"/>
  <c r="H1384" i="12"/>
  <c r="H1399" i="12"/>
  <c r="H1417" i="12"/>
  <c r="H1432" i="12"/>
  <c r="H1447" i="12"/>
  <c r="H1465" i="12"/>
  <c r="H1480" i="12"/>
  <c r="H1495" i="12"/>
  <c r="H1513" i="12"/>
  <c r="H1358" i="12"/>
  <c r="H1377" i="12"/>
  <c r="H1398" i="12"/>
  <c r="H1421" i="12"/>
  <c r="H1443" i="12"/>
  <c r="H1461" i="12"/>
  <c r="H1484" i="12"/>
  <c r="H1506" i="12"/>
  <c r="H1359" i="12"/>
  <c r="H1381" i="12"/>
  <c r="H1400" i="12"/>
  <c r="H1422" i="12"/>
  <c r="H1444" i="12"/>
  <c r="H1466" i="12"/>
  <c r="H1485" i="12"/>
  <c r="H1507" i="12"/>
  <c r="H1339" i="12"/>
  <c r="H1361" i="12"/>
  <c r="H1382" i="12"/>
  <c r="H1405" i="12"/>
  <c r="H1424" i="12"/>
  <c r="H1445" i="12"/>
  <c r="H1468" i="12"/>
  <c r="H1490" i="12"/>
  <c r="H1508" i="12"/>
  <c r="H1340" i="12"/>
  <c r="H1362" i="12"/>
  <c r="H1383" i="12"/>
  <c r="H1406" i="12"/>
  <c r="H1425" i="12"/>
  <c r="H1446" i="12"/>
  <c r="H1469" i="12"/>
  <c r="H1491" i="12"/>
  <c r="H1509" i="12"/>
  <c r="H1341" i="12"/>
  <c r="H1363" i="12"/>
  <c r="H1385" i="12"/>
  <c r="H1407" i="12"/>
  <c r="H1429" i="12"/>
  <c r="H1448" i="12"/>
  <c r="H1470" i="12"/>
  <c r="H1492" i="12"/>
  <c r="H1514" i="12"/>
  <c r="H1346" i="12"/>
  <c r="H1364" i="12"/>
  <c r="H1387" i="12"/>
  <c r="H1409" i="12"/>
  <c r="H1430" i="12"/>
  <c r="H1453" i="12"/>
  <c r="H1472" i="12"/>
  <c r="H1493" i="12"/>
  <c r="H1516" i="12"/>
  <c r="H1350" i="12"/>
  <c r="H1395" i="12"/>
  <c r="H1436" i="12"/>
  <c r="H1479" i="12"/>
  <c r="H1365" i="12"/>
  <c r="H1370" i="12"/>
  <c r="H1496" i="12"/>
  <c r="H1372" i="12"/>
  <c r="H1501" i="12"/>
  <c r="H1352" i="12"/>
  <c r="H1396" i="12"/>
  <c r="H1437" i="12"/>
  <c r="H1481" i="12"/>
  <c r="H1410" i="12"/>
  <c r="H1494" i="12"/>
  <c r="H1338" i="12"/>
  <c r="H1411" i="12"/>
  <c r="H1457" i="12"/>
  <c r="H1357" i="12"/>
  <c r="H1397" i="12"/>
  <c r="H1442" i="12"/>
  <c r="H1483" i="12"/>
  <c r="H1454" i="12"/>
  <c r="H1455" i="12"/>
  <c r="H1412" i="12"/>
  <c r="H1373" i="12"/>
  <c r="H1413" i="12"/>
  <c r="H1458" i="12"/>
  <c r="H1502" i="12"/>
  <c r="H1374" i="12"/>
  <c r="H1418" i="12"/>
  <c r="H1459" i="12"/>
  <c r="H1503" i="12"/>
  <c r="H1376" i="12"/>
  <c r="H1505" i="12"/>
  <c r="H1388" i="12"/>
  <c r="H1394" i="12"/>
  <c r="H1433" i="12"/>
  <c r="H1435" i="12"/>
  <c r="H1460" i="12"/>
  <c r="H1347" i="12"/>
  <c r="H1473" i="12"/>
  <c r="H1348" i="12"/>
  <c r="H1477" i="12"/>
  <c r="H1349" i="12"/>
  <c r="H1478" i="12"/>
  <c r="H1389" i="12"/>
  <c r="H1420" i="12"/>
  <c r="H1431" i="12"/>
  <c r="F1889" i="12"/>
  <c r="F1901" i="12"/>
  <c r="F1913" i="12"/>
  <c r="F1925" i="12"/>
  <c r="F1937" i="12"/>
  <c r="F1949" i="12"/>
  <c r="F1961" i="12"/>
  <c r="F1973" i="12"/>
  <c r="F1985" i="12"/>
  <c r="F1997" i="12"/>
  <c r="F2009" i="12"/>
  <c r="F2021" i="12"/>
  <c r="F2033" i="12"/>
  <c r="F2045" i="12"/>
  <c r="F2057" i="12"/>
  <c r="F1890" i="12"/>
  <c r="F1902" i="12"/>
  <c r="F1914" i="12"/>
  <c r="F1926" i="12"/>
  <c r="F1938" i="12"/>
  <c r="F1950" i="12"/>
  <c r="F1962" i="12"/>
  <c r="F1974" i="12"/>
  <c r="F1986" i="12"/>
  <c r="F1998" i="12"/>
  <c r="F2010" i="12"/>
  <c r="F2022" i="12"/>
  <c r="F2034" i="12"/>
  <c r="F2046" i="12"/>
  <c r="F2058" i="12"/>
  <c r="F1891" i="12"/>
  <c r="F1903" i="12"/>
  <c r="F1915" i="12"/>
  <c r="F1927" i="12"/>
  <c r="F1939" i="12"/>
  <c r="F1951" i="12"/>
  <c r="F1963" i="12"/>
  <c r="F1975" i="12"/>
  <c r="F1987" i="12"/>
  <c r="F1999" i="12"/>
  <c r="F2011" i="12"/>
  <c r="F2023" i="12"/>
  <c r="F2035" i="12"/>
  <c r="F2047" i="12"/>
  <c r="F2059" i="12"/>
  <c r="F1888" i="12"/>
  <c r="F1906" i="12"/>
  <c r="F1921" i="12"/>
  <c r="F1936" i="12"/>
  <c r="F1954" i="12"/>
  <c r="F1969" i="12"/>
  <c r="F1984" i="12"/>
  <c r="F2002" i="12"/>
  <c r="F2017" i="12"/>
  <c r="F2032" i="12"/>
  <c r="F2050" i="12"/>
  <c r="F2065" i="12"/>
  <c r="F1895" i="12"/>
  <c r="F1910" i="12"/>
  <c r="F1928" i="12"/>
  <c r="F1943" i="12"/>
  <c r="F1958" i="12"/>
  <c r="F1976" i="12"/>
  <c r="F1991" i="12"/>
  <c r="F2006" i="12"/>
  <c r="F2024" i="12"/>
  <c r="F2039" i="12"/>
  <c r="F2054" i="12"/>
  <c r="F1896" i="12"/>
  <c r="F1911" i="12"/>
  <c r="F1929" i="12"/>
  <c r="F1944" i="12"/>
  <c r="F1959" i="12"/>
  <c r="F1977" i="12"/>
  <c r="F1992" i="12"/>
  <c r="F2007" i="12"/>
  <c r="F2025" i="12"/>
  <c r="F2040" i="12"/>
  <c r="F2055" i="12"/>
  <c r="F1904" i="12"/>
  <c r="F1919" i="12"/>
  <c r="F1934" i="12"/>
  <c r="F1952" i="12"/>
  <c r="F1967" i="12"/>
  <c r="F1982" i="12"/>
  <c r="F2000" i="12"/>
  <c r="F2015" i="12"/>
  <c r="F2030" i="12"/>
  <c r="F2048" i="12"/>
  <c r="F2063" i="12"/>
  <c r="F1905" i="12"/>
  <c r="F1920" i="12"/>
  <c r="F1935" i="12"/>
  <c r="F1953" i="12"/>
  <c r="F1968" i="12"/>
  <c r="F1983" i="12"/>
  <c r="F2001" i="12"/>
  <c r="F2016" i="12"/>
  <c r="F2031" i="12"/>
  <c r="F2049" i="12"/>
  <c r="F2064" i="12"/>
  <c r="F1916" i="12"/>
  <c r="F1942" i="12"/>
  <c r="F1970" i="12"/>
  <c r="F1995" i="12"/>
  <c r="F2026" i="12"/>
  <c r="F2052" i="12"/>
  <c r="F1892" i="12"/>
  <c r="F1917" i="12"/>
  <c r="F1945" i="12"/>
  <c r="F1971" i="12"/>
  <c r="F1996" i="12"/>
  <c r="F2027" i="12"/>
  <c r="F2053" i="12"/>
  <c r="F1887" i="12"/>
  <c r="F1893" i="12"/>
  <c r="F1918" i="12"/>
  <c r="F1946" i="12"/>
  <c r="F1972" i="12"/>
  <c r="F2003" i="12"/>
  <c r="F2028" i="12"/>
  <c r="F2056" i="12"/>
  <c r="F1894" i="12"/>
  <c r="F1922" i="12"/>
  <c r="F1947" i="12"/>
  <c r="F1978" i="12"/>
  <c r="F2004" i="12"/>
  <c r="F2029" i="12"/>
  <c r="F2060" i="12"/>
  <c r="F1897" i="12"/>
  <c r="F1923" i="12"/>
  <c r="F1948" i="12"/>
  <c r="F1979" i="12"/>
  <c r="F2005" i="12"/>
  <c r="F2036" i="12"/>
  <c r="F2061" i="12"/>
  <c r="F1898" i="12"/>
  <c r="F1924" i="12"/>
  <c r="F1955" i="12"/>
  <c r="F1980" i="12"/>
  <c r="F2008" i="12"/>
  <c r="F2037" i="12"/>
  <c r="F2062" i="12"/>
  <c r="F1912" i="12"/>
  <c r="F1966" i="12"/>
  <c r="F2020" i="12"/>
  <c r="F1932" i="12"/>
  <c r="F1990" i="12"/>
  <c r="F2044" i="12"/>
  <c r="F1930" i="12"/>
  <c r="F1981" i="12"/>
  <c r="F2038" i="12"/>
  <c r="F1989" i="12"/>
  <c r="F1933" i="12"/>
  <c r="F2043" i="12"/>
  <c r="F1993" i="12"/>
  <c r="F1931" i="12"/>
  <c r="F1988" i="12"/>
  <c r="F2041" i="12"/>
  <c r="F2042" i="12"/>
  <c r="F1940" i="12"/>
  <c r="F1941" i="12"/>
  <c r="F1994" i="12"/>
  <c r="F2051" i="12"/>
  <c r="F1899" i="12"/>
  <c r="F1956" i="12"/>
  <c r="F2012" i="12"/>
  <c r="F1900" i="12"/>
  <c r="F1907" i="12"/>
  <c r="F1909" i="12"/>
  <c r="F1964" i="12"/>
  <c r="F1965" i="12"/>
  <c r="F2013" i="12"/>
  <c r="F2014" i="12"/>
  <c r="F2018" i="12"/>
  <c r="F2019" i="12"/>
  <c r="F1908" i="12"/>
  <c r="F1957" i="12"/>
  <c r="F1960" i="12"/>
  <c r="J1166" i="12"/>
  <c r="J1178" i="12"/>
  <c r="J1190" i="12"/>
  <c r="J1202" i="12"/>
  <c r="J1214" i="12"/>
  <c r="J1226" i="12"/>
  <c r="J1238" i="12"/>
  <c r="J1250" i="12"/>
  <c r="J1262" i="12"/>
  <c r="J1274" i="12"/>
  <c r="J1286" i="12"/>
  <c r="J1298" i="12"/>
  <c r="J1310" i="12"/>
  <c r="J1322" i="12"/>
  <c r="J1167" i="12"/>
  <c r="J1179" i="12"/>
  <c r="J1191" i="12"/>
  <c r="J1203" i="12"/>
  <c r="J1215" i="12"/>
  <c r="J1227" i="12"/>
  <c r="J1239" i="12"/>
  <c r="J1251" i="12"/>
  <c r="J1263" i="12"/>
  <c r="J1275" i="12"/>
  <c r="J1287" i="12"/>
  <c r="J1299" i="12"/>
  <c r="J1311" i="12"/>
  <c r="J1323" i="12"/>
  <c r="J1156" i="12"/>
  <c r="J1168" i="12"/>
  <c r="J1180" i="12"/>
  <c r="J1192" i="12"/>
  <c r="J1204" i="12"/>
  <c r="J1216" i="12"/>
  <c r="J1228" i="12"/>
  <c r="J1240" i="12"/>
  <c r="J1252" i="12"/>
  <c r="J1264" i="12"/>
  <c r="J1276" i="12"/>
  <c r="J1288" i="12"/>
  <c r="J1300" i="12"/>
  <c r="J1312" i="12"/>
  <c r="J1324" i="12"/>
  <c r="J1155" i="12"/>
  <c r="J1162" i="12"/>
  <c r="J1177" i="12"/>
  <c r="J1195" i="12"/>
  <c r="J1210" i="12"/>
  <c r="J1225" i="12"/>
  <c r="J1243" i="12"/>
  <c r="J1258" i="12"/>
  <c r="J1273" i="12"/>
  <c r="J1291" i="12"/>
  <c r="J1306" i="12"/>
  <c r="J1321" i="12"/>
  <c r="J1169" i="12"/>
  <c r="J1184" i="12"/>
  <c r="J1199" i="12"/>
  <c r="J1217" i="12"/>
  <c r="J1232" i="12"/>
  <c r="J1247" i="12"/>
  <c r="J1265" i="12"/>
  <c r="J1280" i="12"/>
  <c r="J1295" i="12"/>
  <c r="J1313" i="12"/>
  <c r="J1328" i="12"/>
  <c r="J1160" i="12"/>
  <c r="J1175" i="12"/>
  <c r="J1193" i="12"/>
  <c r="J1208" i="12"/>
  <c r="J1223" i="12"/>
  <c r="J1241" i="12"/>
  <c r="J1256" i="12"/>
  <c r="J1271" i="12"/>
  <c r="J1289" i="12"/>
  <c r="J1304" i="12"/>
  <c r="J1319" i="12"/>
  <c r="J1164" i="12"/>
  <c r="J1186" i="12"/>
  <c r="J1207" i="12"/>
  <c r="J1230" i="12"/>
  <c r="J1249" i="12"/>
  <c r="J1270" i="12"/>
  <c r="J1293" i="12"/>
  <c r="J1315" i="12"/>
  <c r="J1333" i="12"/>
  <c r="J1165" i="12"/>
  <c r="J1187" i="12"/>
  <c r="J1209" i="12"/>
  <c r="J1231" i="12"/>
  <c r="J1253" i="12"/>
  <c r="J1272" i="12"/>
  <c r="J1294" i="12"/>
  <c r="J1316" i="12"/>
  <c r="J1170" i="12"/>
  <c r="J1188" i="12"/>
  <c r="J1211" i="12"/>
  <c r="J1233" i="12"/>
  <c r="J1254" i="12"/>
  <c r="J1277" i="12"/>
  <c r="J1296" i="12"/>
  <c r="J1317" i="12"/>
  <c r="J1171" i="12"/>
  <c r="J1189" i="12"/>
  <c r="J1212" i="12"/>
  <c r="J1234" i="12"/>
  <c r="J1255" i="12"/>
  <c r="J1278" i="12"/>
  <c r="J1297" i="12"/>
  <c r="J1318" i="12"/>
  <c r="J1172" i="12"/>
  <c r="J1194" i="12"/>
  <c r="J1213" i="12"/>
  <c r="J1235" i="12"/>
  <c r="J1257" i="12"/>
  <c r="J1279" i="12"/>
  <c r="J1301" i="12"/>
  <c r="J1320" i="12"/>
  <c r="J1173" i="12"/>
  <c r="J1196" i="12"/>
  <c r="J1218" i="12"/>
  <c r="J1236" i="12"/>
  <c r="J1259" i="12"/>
  <c r="J1281" i="12"/>
  <c r="J1302" i="12"/>
  <c r="J1325" i="12"/>
  <c r="J1159" i="12"/>
  <c r="J1201" i="12"/>
  <c r="J1245" i="12"/>
  <c r="J1285" i="12"/>
  <c r="J1330" i="12"/>
  <c r="J1174" i="12"/>
  <c r="J1303" i="12"/>
  <c r="J1261" i="12"/>
  <c r="J1181" i="12"/>
  <c r="J1307" i="12"/>
  <c r="J1161" i="12"/>
  <c r="J1205" i="12"/>
  <c r="J1246" i="12"/>
  <c r="J1290" i="12"/>
  <c r="J1331" i="12"/>
  <c r="J1219" i="12"/>
  <c r="J1220" i="12"/>
  <c r="J1221" i="12"/>
  <c r="J1163" i="12"/>
  <c r="J1206" i="12"/>
  <c r="J1248" i="12"/>
  <c r="J1292" i="12"/>
  <c r="J1332" i="12"/>
  <c r="J1260" i="12"/>
  <c r="J1176" i="12"/>
  <c r="J1305" i="12"/>
  <c r="J1266" i="12"/>
  <c r="J1182" i="12"/>
  <c r="J1222" i="12"/>
  <c r="J1267" i="12"/>
  <c r="J1308" i="12"/>
  <c r="J1183" i="12"/>
  <c r="J1224" i="12"/>
  <c r="J1268" i="12"/>
  <c r="J1309" i="12"/>
  <c r="J1185" i="12"/>
  <c r="J1314" i="12"/>
  <c r="J1197" i="12"/>
  <c r="J1326" i="12"/>
  <c r="J1200" i="12"/>
  <c r="J1329" i="12"/>
  <c r="J1242" i="12"/>
  <c r="J1244" i="12"/>
  <c r="J1269" i="12"/>
  <c r="J1282" i="12"/>
  <c r="J1157" i="12"/>
  <c r="J1283" i="12"/>
  <c r="J1158" i="12"/>
  <c r="J1284" i="12"/>
  <c r="J1198" i="12"/>
  <c r="J1327" i="12"/>
  <c r="J1229" i="12"/>
  <c r="J1237" i="12"/>
  <c r="H1354" i="17"/>
  <c r="H1345" i="17"/>
  <c r="H1349" i="17"/>
  <c r="H1441" i="17"/>
  <c r="H1353" i="17"/>
  <c r="H1323" i="17"/>
  <c r="H1309" i="17"/>
  <c r="H1337" i="17"/>
  <c r="H1420" i="17"/>
  <c r="H1388" i="17"/>
  <c r="H1297" i="17"/>
  <c r="H1443" i="17"/>
  <c r="H1452" i="17"/>
  <c r="H1448" i="17"/>
  <c r="H1380" i="17"/>
  <c r="H1338" i="17"/>
  <c r="H1418" i="17"/>
  <c r="H1377" i="17"/>
  <c r="H1445" i="17"/>
  <c r="H1460" i="17"/>
  <c r="H1413" i="17"/>
  <c r="H1384" i="17"/>
  <c r="H1299" i="17"/>
  <c r="H1456" i="17"/>
  <c r="H1433" i="17"/>
  <c r="H1453" i="17"/>
  <c r="H1401" i="17"/>
  <c r="H1306" i="17"/>
  <c r="H1408" i="17"/>
  <c r="H1417" i="17"/>
  <c r="H1332" i="17"/>
  <c r="H1369" i="17"/>
  <c r="H1298" i="17"/>
  <c r="H1291" i="17"/>
  <c r="H1402" i="17"/>
  <c r="H1344" i="17"/>
  <c r="H1385" i="17"/>
  <c r="H1357" i="17"/>
  <c r="H1327" i="17"/>
  <c r="H1419" i="17"/>
  <c r="H1421" i="17"/>
  <c r="H1361" i="17"/>
  <c r="H1378" i="17"/>
  <c r="H1376" i="17"/>
  <c r="H1373" i="17"/>
  <c r="H1303" i="17"/>
  <c r="H1428" i="17"/>
  <c r="H1328" i="17"/>
  <c r="H1411" i="17"/>
  <c r="H1459" i="17"/>
  <c r="H1396" i="17"/>
  <c r="H1363" i="17"/>
  <c r="H1393" i="17"/>
  <c r="H1315" i="17"/>
  <c r="H1457" i="17"/>
  <c r="H1432" i="17"/>
  <c r="H1392" i="17"/>
  <c r="H1312" i="17"/>
  <c r="H1436" i="17"/>
  <c r="H1447" i="17"/>
  <c r="H1352" i="17"/>
  <c r="H1308" i="17"/>
  <c r="H1435" i="17"/>
  <c r="H1458" i="17"/>
  <c r="H1416" i="17"/>
  <c r="H1372" i="17"/>
  <c r="H1410" i="17"/>
  <c r="H1288" i="17"/>
  <c r="H1324" i="17"/>
  <c r="H1424" i="17"/>
  <c r="H1425" i="17"/>
  <c r="H1289" i="17"/>
  <c r="H1397" i="17"/>
  <c r="H1423" i="17"/>
  <c r="H1329" i="17"/>
  <c r="H1317" i="17"/>
  <c r="H1322" i="17"/>
  <c r="H1333" i="17"/>
  <c r="H1371" i="17"/>
  <c r="H1461" i="17"/>
  <c r="H1346" i="17"/>
  <c r="H1347" i="17"/>
  <c r="H1450" i="17"/>
  <c r="H1293" i="17"/>
  <c r="H1394" i="17"/>
  <c r="H1442" i="17"/>
  <c r="H1351" i="17"/>
  <c r="H1405" i="17"/>
  <c r="H1343" i="17"/>
  <c r="H1406" i="17"/>
  <c r="H1310" i="17"/>
  <c r="H1305" i="17"/>
  <c r="H1389" i="17"/>
  <c r="H1331" i="17"/>
  <c r="H1398" i="17"/>
  <c r="H1302" i="17"/>
  <c r="H1465" i="17"/>
  <c r="H1404" i="17"/>
  <c r="H1464" i="17"/>
  <c r="H1387" i="17"/>
  <c r="H1426" i="17"/>
  <c r="H1368" i="17"/>
  <c r="H1437" i="17"/>
  <c r="H1304" i="17"/>
  <c r="H1301" i="17"/>
  <c r="H1439" i="17"/>
  <c r="H1295" i="17"/>
  <c r="H1374" i="17"/>
  <c r="H1431" i="17"/>
  <c r="H1325" i="17"/>
  <c r="H1395" i="17"/>
  <c r="H1320" i="17"/>
  <c r="H1341" i="17"/>
  <c r="H1356" i="17"/>
  <c r="H1365" i="17"/>
  <c r="H1381" i="17"/>
  <c r="H1314" i="17"/>
  <c r="H1463" i="17"/>
  <c r="H1454" i="17"/>
  <c r="H1334" i="17"/>
  <c r="H1400" i="17"/>
  <c r="H1449" i="17"/>
  <c r="H1451" i="17"/>
  <c r="H1446" i="17"/>
  <c r="H1326" i="17"/>
  <c r="H1321" i="17"/>
  <c r="H1427" i="17"/>
  <c r="H1438" i="17"/>
  <c r="H1318" i="17"/>
  <c r="H1330" i="17"/>
  <c r="H1339" i="17"/>
  <c r="H1415" i="17"/>
  <c r="H1430" i="17"/>
  <c r="H1294" i="17"/>
  <c r="H1434" i="17"/>
  <c r="H1364" i="17"/>
  <c r="H1292" i="17"/>
  <c r="H1336" i="17"/>
  <c r="H1319" i="17"/>
  <c r="H1358" i="17"/>
  <c r="H1311" i="17"/>
  <c r="H1370" i="17"/>
  <c r="H1429" i="17"/>
  <c r="H1296" i="17"/>
  <c r="H1348" i="17"/>
  <c r="H1391" i="17"/>
  <c r="H1342" i="17"/>
  <c r="H1360" i="17"/>
  <c r="H1379" i="17"/>
  <c r="H1455" i="17"/>
  <c r="H1375" i="17"/>
  <c r="H1409" i="17"/>
  <c r="H1367" i="17"/>
  <c r="H1355" i="17"/>
  <c r="H1383" i="17"/>
  <c r="H1444" i="17"/>
  <c r="H1359" i="17"/>
  <c r="H1335" i="17"/>
  <c r="H1422" i="17"/>
  <c r="H1287" i="17"/>
  <c r="H1300" i="17"/>
  <c r="H1316" i="17"/>
  <c r="H1414" i="17"/>
  <c r="H1290" i="17"/>
  <c r="H1386" i="17"/>
  <c r="H1399" i="17"/>
  <c r="H1390" i="17"/>
  <c r="H1412" i="17"/>
  <c r="H1382" i="17"/>
  <c r="H1340" i="17"/>
  <c r="H1313" i="17"/>
  <c r="H1366" i="17"/>
  <c r="H1362" i="17"/>
  <c r="H1403" i="17"/>
  <c r="H1440" i="17"/>
  <c r="H1407" i="17"/>
  <c r="H1307" i="17"/>
  <c r="H1462" i="17"/>
  <c r="H1350" i="17"/>
  <c r="H880" i="17"/>
  <c r="H782" i="17"/>
  <c r="H772" i="17"/>
  <c r="H863" i="17"/>
  <c r="H739" i="17"/>
  <c r="H902" i="17"/>
  <c r="H856" i="17"/>
  <c r="H900" i="17"/>
  <c r="H816" i="17"/>
  <c r="H768" i="17"/>
  <c r="H761" i="17"/>
  <c r="H778" i="17"/>
  <c r="H792" i="17"/>
  <c r="H854" i="17"/>
  <c r="H757" i="17"/>
  <c r="H864" i="17"/>
  <c r="H832" i="17"/>
  <c r="H744" i="17"/>
  <c r="H783" i="17"/>
  <c r="H767" i="17"/>
  <c r="H838" i="17"/>
  <c r="H851" i="17"/>
  <c r="H831" i="17"/>
  <c r="H777" i="17"/>
  <c r="H796" i="17"/>
  <c r="H764" i="17"/>
  <c r="H860" i="17"/>
  <c r="H809" i="17"/>
  <c r="H807" i="17"/>
  <c r="H884" i="17"/>
  <c r="H853" i="17"/>
  <c r="H843" i="17"/>
  <c r="H897" i="17"/>
  <c r="H887" i="17"/>
  <c r="H826" i="17"/>
  <c r="H823" i="17"/>
  <c r="H905" i="17"/>
  <c r="H846" i="17"/>
  <c r="H817" i="17"/>
  <c r="H813" i="17"/>
  <c r="H786" i="17"/>
  <c r="H877" i="17"/>
  <c r="H845" i="17"/>
  <c r="H901" i="17"/>
  <c r="H746" i="17"/>
  <c r="H821" i="17"/>
  <c r="H825" i="17"/>
  <c r="H833" i="17"/>
  <c r="H780" i="17"/>
  <c r="H888" i="17"/>
  <c r="H766" i="17"/>
  <c r="H890" i="17"/>
  <c r="H889" i="17"/>
  <c r="H847" i="17"/>
  <c r="H837" i="17"/>
  <c r="H756" i="17"/>
  <c r="H750" i="17"/>
  <c r="H811" i="17"/>
  <c r="H808" i="17"/>
  <c r="H779" i="17"/>
  <c r="H865" i="17"/>
  <c r="H898" i="17"/>
  <c r="H776" i="17"/>
  <c r="H886" i="17"/>
  <c r="H785" i="17"/>
  <c r="H903" i="17"/>
  <c r="H841" i="17"/>
  <c r="H913" i="17"/>
  <c r="H754" i="17"/>
  <c r="H909" i="17"/>
  <c r="H745" i="17"/>
  <c r="H842" i="17"/>
  <c r="H788" i="17"/>
  <c r="H790" i="17"/>
  <c r="H896" i="17"/>
  <c r="H828" i="17"/>
  <c r="H912" i="17"/>
  <c r="H829" i="17"/>
  <c r="H815" i="17"/>
  <c r="H835" i="17"/>
  <c r="H879" i="17"/>
  <c r="H789" i="17"/>
  <c r="H895" i="17"/>
  <c r="H771" i="17"/>
  <c r="H908" i="17"/>
  <c r="H906" i="17"/>
  <c r="H915" i="17"/>
  <c r="H781" i="17"/>
  <c r="H830" i="17"/>
  <c r="H873" i="17"/>
  <c r="H848" i="17"/>
  <c r="H824" i="17"/>
  <c r="H869" i="17"/>
  <c r="H774" i="17"/>
  <c r="H814" i="17"/>
  <c r="H741" i="17"/>
  <c r="H840" i="17"/>
  <c r="H892" i="17"/>
  <c r="H742" i="17"/>
  <c r="H805" i="17"/>
  <c r="H797" i="17"/>
  <c r="H857" i="17"/>
  <c r="H859" i="17"/>
  <c r="H802" i="17"/>
  <c r="H862" i="17"/>
  <c r="H876" i="17"/>
  <c r="H875" i="17"/>
  <c r="H765" i="17"/>
  <c r="H803" i="17"/>
  <c r="H749" i="17"/>
  <c r="H747" i="17"/>
  <c r="H866" i="17"/>
  <c r="H798" i="17"/>
  <c r="H773" i="17"/>
  <c r="H755" i="17"/>
  <c r="H751" i="17"/>
  <c r="H910" i="17"/>
  <c r="H878" i="17"/>
  <c r="H740" i="17"/>
  <c r="H769" i="17"/>
  <c r="H822" i="17"/>
  <c r="H904" i="17"/>
  <c r="H759" i="17"/>
  <c r="H914" i="17"/>
  <c r="H791" i="17"/>
  <c r="H849" i="17"/>
  <c r="H883" i="17"/>
  <c r="H916" i="17"/>
  <c r="H748" i="17"/>
  <c r="H850" i="17"/>
  <c r="H870" i="17"/>
  <c r="H752" i="17"/>
  <c r="H787" i="17"/>
  <c r="H836" i="17"/>
  <c r="H872" i="17"/>
  <c r="H763" i="17"/>
  <c r="H806" i="17"/>
  <c r="H844" i="17"/>
  <c r="H753" i="17"/>
  <c r="H881" i="17"/>
  <c r="H801" i="17"/>
  <c r="H743" i="17"/>
  <c r="H852" i="17"/>
  <c r="H795" i="17"/>
  <c r="H810" i="17"/>
  <c r="H819" i="17"/>
  <c r="H760" i="17"/>
  <c r="H899" i="17"/>
  <c r="H770" i="17"/>
  <c r="H891" i="17"/>
  <c r="H738" i="17"/>
  <c r="H804" i="17"/>
  <c r="H894" i="17"/>
  <c r="H793" i="17"/>
  <c r="H820" i="17"/>
  <c r="H907" i="17"/>
  <c r="H784" i="17"/>
  <c r="H800" i="17"/>
  <c r="H812" i="17"/>
  <c r="H911" i="17"/>
  <c r="H882" i="17"/>
  <c r="H799" i="17"/>
  <c r="H868" i="17"/>
  <c r="H874" i="17"/>
  <c r="H871" i="17"/>
  <c r="H839" i="17"/>
  <c r="H858" i="17"/>
  <c r="H775" i="17"/>
  <c r="H855" i="17"/>
  <c r="H794" i="17"/>
  <c r="H893" i="17"/>
  <c r="H818" i="17"/>
  <c r="H758" i="17"/>
  <c r="H885" i="17"/>
  <c r="H762" i="17"/>
  <c r="H834" i="17"/>
  <c r="H867" i="17"/>
  <c r="H827" i="17"/>
  <c r="H861" i="17"/>
  <c r="F1266" i="17"/>
  <c r="F1259" i="17"/>
  <c r="F1263" i="17"/>
  <c r="F1274" i="17"/>
  <c r="F1172" i="17"/>
  <c r="F1122" i="17"/>
  <c r="F1276" i="17"/>
  <c r="F1233" i="17"/>
  <c r="F1156" i="17"/>
  <c r="F1151" i="17"/>
  <c r="F1164" i="17"/>
  <c r="F1275" i="17"/>
  <c r="F1271" i="17"/>
  <c r="F1181" i="17"/>
  <c r="F1132" i="17"/>
  <c r="F1170" i="17"/>
  <c r="F1169" i="17"/>
  <c r="F1173" i="17"/>
  <c r="F1183" i="17"/>
  <c r="F1230" i="17"/>
  <c r="F1134" i="17"/>
  <c r="F1153" i="17"/>
  <c r="F1118" i="17"/>
  <c r="F1110" i="17"/>
  <c r="F1152" i="17"/>
  <c r="F1184" i="17"/>
  <c r="F1189" i="17"/>
  <c r="F1155" i="17"/>
  <c r="F1207" i="17"/>
  <c r="F1113" i="17"/>
  <c r="F1282" i="17"/>
  <c r="F1241" i="17"/>
  <c r="F1167" i="17"/>
  <c r="F1250" i="17"/>
  <c r="F1180" i="17"/>
  <c r="F1209" i="17"/>
  <c r="F1191" i="17"/>
  <c r="F1117" i="17"/>
  <c r="F1194" i="17"/>
  <c r="F1163" i="17"/>
  <c r="F1269" i="17"/>
  <c r="F1136" i="17"/>
  <c r="F1145" i="17"/>
  <c r="F1267" i="17"/>
  <c r="F1254" i="17"/>
  <c r="F1182" i="17"/>
  <c r="F1124" i="17"/>
  <c r="F1211" i="17"/>
  <c r="F1193" i="17"/>
  <c r="F1109" i="17"/>
  <c r="F1157" i="17"/>
  <c r="F1198" i="17"/>
  <c r="F1159" i="17"/>
  <c r="F1252" i="17"/>
  <c r="F1165" i="17"/>
  <c r="F1147" i="17"/>
  <c r="F1223" i="17"/>
  <c r="F1196" i="17"/>
  <c r="F1213" i="17"/>
  <c r="F1220" i="17"/>
  <c r="F1186" i="17"/>
  <c r="F1206" i="17"/>
  <c r="F1125" i="17"/>
  <c r="F1179" i="17"/>
  <c r="F1258" i="17"/>
  <c r="F1168" i="17"/>
  <c r="F1150" i="17"/>
  <c r="F1265" i="17"/>
  <c r="F1112" i="17"/>
  <c r="F1107" i="17"/>
  <c r="F1197" i="17"/>
  <c r="F1218" i="17"/>
  <c r="F1120" i="17"/>
  <c r="F1111" i="17"/>
  <c r="F1199" i="17"/>
  <c r="F1190" i="17"/>
  <c r="F1144" i="17"/>
  <c r="F1121" i="17"/>
  <c r="F1243" i="17"/>
  <c r="F1137" i="17"/>
  <c r="F1279" i="17"/>
  <c r="F1231" i="17"/>
  <c r="F1278" i="17"/>
  <c r="F1244" i="17"/>
  <c r="F1248" i="17"/>
  <c r="F1217" i="17"/>
  <c r="F1229" i="17"/>
  <c r="F1208" i="17"/>
  <c r="F1123" i="17"/>
  <c r="F1228" i="17"/>
  <c r="F1245" i="17"/>
  <c r="F1261" i="17"/>
  <c r="F1178" i="17"/>
  <c r="F1160" i="17"/>
  <c r="F1214" i="17"/>
  <c r="F1138" i="17"/>
  <c r="F1239" i="17"/>
  <c r="F1185" i="17"/>
  <c r="F1237" i="17"/>
  <c r="F1224" i="17"/>
  <c r="F1133" i="17"/>
  <c r="F1201" i="17"/>
  <c r="F1108" i="17"/>
  <c r="F1154" i="17"/>
  <c r="F1141" i="17"/>
  <c r="F1216" i="17"/>
  <c r="F1127" i="17"/>
  <c r="F1187" i="17"/>
  <c r="F1255" i="17"/>
  <c r="F1260" i="17"/>
  <c r="F1174" i="17"/>
  <c r="F1175" i="17"/>
  <c r="F1204" i="17"/>
  <c r="F1192" i="17"/>
  <c r="F1277" i="17"/>
  <c r="F1212" i="17"/>
  <c r="F1202" i="17"/>
  <c r="F1140" i="17"/>
  <c r="F1115" i="17"/>
  <c r="F1257" i="17"/>
  <c r="F1104" i="17"/>
  <c r="F1148" i="17"/>
  <c r="F1105" i="17"/>
  <c r="F1128" i="17"/>
  <c r="F1234" i="17"/>
  <c r="F1200" i="17"/>
  <c r="F1256" i="17"/>
  <c r="F1149" i="17"/>
  <c r="F1273" i="17"/>
  <c r="F1130" i="17"/>
  <c r="F1236" i="17"/>
  <c r="F1262" i="17"/>
  <c r="F1227" i="17"/>
  <c r="F1249" i="17"/>
  <c r="F1139" i="17"/>
  <c r="F1225" i="17"/>
  <c r="F1281" i="17"/>
  <c r="F1215" i="17"/>
  <c r="F1222" i="17"/>
  <c r="F1270" i="17"/>
  <c r="F1205" i="17"/>
  <c r="F1188" i="17"/>
  <c r="F1126" i="17"/>
  <c r="F1242" i="17"/>
  <c r="F1106" i="17"/>
  <c r="F1195" i="17"/>
  <c r="F1142" i="17"/>
  <c r="F1253" i="17"/>
  <c r="F1232" i="17"/>
  <c r="F1176" i="17"/>
  <c r="F1251" i="17"/>
  <c r="F1143" i="17"/>
  <c r="F1146" i="17"/>
  <c r="F1219" i="17"/>
  <c r="F1268" i="17"/>
  <c r="F1247" i="17"/>
  <c r="F1235" i="17"/>
  <c r="F1272" i="17"/>
  <c r="F1238" i="17"/>
  <c r="F1114" i="17"/>
  <c r="F1162" i="17"/>
  <c r="F1280" i="17"/>
  <c r="F1240" i="17"/>
  <c r="F1171" i="17"/>
  <c r="F1119" i="17"/>
  <c r="F1210" i="17"/>
  <c r="F1221" i="17"/>
  <c r="F1166" i="17"/>
  <c r="F1131" i="17"/>
  <c r="F1246" i="17"/>
  <c r="F1177" i="17"/>
  <c r="F1264" i="17"/>
  <c r="F1135" i="17"/>
  <c r="F1158" i="17"/>
  <c r="F1116" i="17"/>
  <c r="F1203" i="17"/>
  <c r="F1161" i="17"/>
  <c r="F1226" i="17"/>
  <c r="F1129" i="17"/>
  <c r="L1524" i="12"/>
  <c r="L1536" i="12"/>
  <c r="L1548" i="12"/>
  <c r="L1560" i="12"/>
  <c r="L1572" i="12"/>
  <c r="L1584" i="12"/>
  <c r="L1596" i="12"/>
  <c r="L1608" i="12"/>
  <c r="L1620" i="12"/>
  <c r="L1632" i="12"/>
  <c r="L1644" i="12"/>
  <c r="L1656" i="12"/>
  <c r="L1668" i="12"/>
  <c r="L1680" i="12"/>
  <c r="L1692" i="12"/>
  <c r="L1525" i="12"/>
  <c r="L1537" i="12"/>
  <c r="L1549" i="12"/>
  <c r="L1561" i="12"/>
  <c r="L1573" i="12"/>
  <c r="L1585" i="12"/>
  <c r="L1597" i="12"/>
  <c r="L1609" i="12"/>
  <c r="L1621" i="12"/>
  <c r="L1633" i="12"/>
  <c r="L1645" i="12"/>
  <c r="L1657" i="12"/>
  <c r="L1669" i="12"/>
  <c r="L1681" i="12"/>
  <c r="L1693" i="12"/>
  <c r="L1526" i="12"/>
  <c r="L1538" i="12"/>
  <c r="L1550" i="12"/>
  <c r="L1562" i="12"/>
  <c r="L1574" i="12"/>
  <c r="L1586" i="12"/>
  <c r="L1598" i="12"/>
  <c r="L1610" i="12"/>
  <c r="L1622" i="12"/>
  <c r="L1634" i="12"/>
  <c r="L1646" i="12"/>
  <c r="L1658" i="12"/>
  <c r="L1670" i="12"/>
  <c r="L1682" i="12"/>
  <c r="L1694" i="12"/>
  <c r="L1532" i="12"/>
  <c r="L1547" i="12"/>
  <c r="L1565" i="12"/>
  <c r="L1580" i="12"/>
  <c r="L1595" i="12"/>
  <c r="L1613" i="12"/>
  <c r="L1628" i="12"/>
  <c r="L1643" i="12"/>
  <c r="L1661" i="12"/>
  <c r="L1676" i="12"/>
  <c r="L1691" i="12"/>
  <c r="L1539" i="12"/>
  <c r="L1554" i="12"/>
  <c r="L1569" i="12"/>
  <c r="L1587" i="12"/>
  <c r="L1602" i="12"/>
  <c r="L1617" i="12"/>
  <c r="L1635" i="12"/>
  <c r="L1650" i="12"/>
  <c r="L1665" i="12"/>
  <c r="L1683" i="12"/>
  <c r="L1698" i="12"/>
  <c r="L1530" i="12"/>
  <c r="L1545" i="12"/>
  <c r="L1563" i="12"/>
  <c r="L1578" i="12"/>
  <c r="L1593" i="12"/>
  <c r="L1611" i="12"/>
  <c r="L1626" i="12"/>
  <c r="L1641" i="12"/>
  <c r="L1659" i="12"/>
  <c r="L1674" i="12"/>
  <c r="L1689" i="12"/>
  <c r="L1541" i="12"/>
  <c r="L1559" i="12"/>
  <c r="L1582" i="12"/>
  <c r="L1604" i="12"/>
  <c r="L1625" i="12"/>
  <c r="L1648" i="12"/>
  <c r="L1667" i="12"/>
  <c r="L1688" i="12"/>
  <c r="L1542" i="12"/>
  <c r="L1564" i="12"/>
  <c r="L1583" i="12"/>
  <c r="L1605" i="12"/>
  <c r="L1627" i="12"/>
  <c r="L1649" i="12"/>
  <c r="L1671" i="12"/>
  <c r="L1690" i="12"/>
  <c r="L1521" i="12"/>
  <c r="L1697" i="12"/>
  <c r="L1522" i="12"/>
  <c r="L1543" i="12"/>
  <c r="L1566" i="12"/>
  <c r="L1588" i="12"/>
  <c r="L1606" i="12"/>
  <c r="L1629" i="12"/>
  <c r="L1651" i="12"/>
  <c r="L1672" i="12"/>
  <c r="L1695" i="12"/>
  <c r="L1523" i="12"/>
  <c r="L1544" i="12"/>
  <c r="L1567" i="12"/>
  <c r="L1589" i="12"/>
  <c r="L1607" i="12"/>
  <c r="L1630" i="12"/>
  <c r="L1652" i="12"/>
  <c r="L1673" i="12"/>
  <c r="L1696" i="12"/>
  <c r="L1527" i="12"/>
  <c r="L1546" i="12"/>
  <c r="L1568" i="12"/>
  <c r="L1590" i="12"/>
  <c r="L1612" i="12"/>
  <c r="L1631" i="12"/>
  <c r="L1653" i="12"/>
  <c r="L1675" i="12"/>
  <c r="L1528" i="12"/>
  <c r="L1551" i="12"/>
  <c r="L1570" i="12"/>
  <c r="L1591" i="12"/>
  <c r="L1614" i="12"/>
  <c r="L1636" i="12"/>
  <c r="L1654" i="12"/>
  <c r="L1677" i="12"/>
  <c r="L1699" i="12"/>
  <c r="L1556" i="12"/>
  <c r="L1600" i="12"/>
  <c r="L1640" i="12"/>
  <c r="L1685" i="12"/>
  <c r="L1571" i="12"/>
  <c r="L1575" i="12"/>
  <c r="L1660" i="12"/>
  <c r="L1576" i="12"/>
  <c r="L1557" i="12"/>
  <c r="L1601" i="12"/>
  <c r="L1642" i="12"/>
  <c r="L1686" i="12"/>
  <c r="L1615" i="12"/>
  <c r="L1531" i="12"/>
  <c r="L1533" i="12"/>
  <c r="L1662" i="12"/>
  <c r="L1558" i="12"/>
  <c r="L1603" i="12"/>
  <c r="L1647" i="12"/>
  <c r="L1687" i="12"/>
  <c r="L1529" i="12"/>
  <c r="L1655" i="12"/>
  <c r="L1616" i="12"/>
  <c r="L1618" i="12"/>
  <c r="L1534" i="12"/>
  <c r="L1577" i="12"/>
  <c r="L1619" i="12"/>
  <c r="L1663" i="12"/>
  <c r="L1535" i="12"/>
  <c r="L1579" i="12"/>
  <c r="L1623" i="12"/>
  <c r="L1664" i="12"/>
  <c r="L1540" i="12"/>
  <c r="L1666" i="12"/>
  <c r="L1552" i="12"/>
  <c r="L1678" i="12"/>
  <c r="L1555" i="12"/>
  <c r="L1684" i="12"/>
  <c r="L1594" i="12"/>
  <c r="L1599" i="12"/>
  <c r="L1624" i="12"/>
  <c r="L1637" i="12"/>
  <c r="L1638" i="12"/>
  <c r="L1639" i="12"/>
  <c r="L1553" i="12"/>
  <c r="L1679" i="12"/>
  <c r="L1581" i="12"/>
  <c r="L1592" i="12"/>
  <c r="F1344" i="12"/>
  <c r="F1356" i="12"/>
  <c r="F1368" i="12"/>
  <c r="F1380" i="12"/>
  <c r="F1392" i="12"/>
  <c r="F1404" i="12"/>
  <c r="F1416" i="12"/>
  <c r="F1428" i="12"/>
  <c r="F1440" i="12"/>
  <c r="F1452" i="12"/>
  <c r="F1464" i="12"/>
  <c r="F1476" i="12"/>
  <c r="F1488" i="12"/>
  <c r="F1500" i="12"/>
  <c r="F1512" i="12"/>
  <c r="F1345" i="12"/>
  <c r="F1357" i="12"/>
  <c r="F1369" i="12"/>
  <c r="F1381" i="12"/>
  <c r="F1393" i="12"/>
  <c r="F1405" i="12"/>
  <c r="F1417" i="12"/>
  <c r="F1429" i="12"/>
  <c r="F1441" i="12"/>
  <c r="F1453" i="12"/>
  <c r="F1465" i="12"/>
  <c r="F1477" i="12"/>
  <c r="F1489" i="12"/>
  <c r="F1501" i="12"/>
  <c r="F1513" i="12"/>
  <c r="F1346" i="12"/>
  <c r="F1358" i="12"/>
  <c r="F1370" i="12"/>
  <c r="F1382" i="12"/>
  <c r="F1394" i="12"/>
  <c r="F1406" i="12"/>
  <c r="F1418" i="12"/>
  <c r="F1430" i="12"/>
  <c r="F1442" i="12"/>
  <c r="F1454" i="12"/>
  <c r="F1466" i="12"/>
  <c r="F1478" i="12"/>
  <c r="F1490" i="12"/>
  <c r="F1502" i="12"/>
  <c r="F1514" i="12"/>
  <c r="F1352" i="12"/>
  <c r="F1367" i="12"/>
  <c r="F1385" i="12"/>
  <c r="F1400" i="12"/>
  <c r="F1415" i="12"/>
  <c r="F1433" i="12"/>
  <c r="F1448" i="12"/>
  <c r="F1463" i="12"/>
  <c r="F1481" i="12"/>
  <c r="F1496" i="12"/>
  <c r="F1511" i="12"/>
  <c r="F1341" i="12"/>
  <c r="F1359" i="12"/>
  <c r="F1374" i="12"/>
  <c r="F1389" i="12"/>
  <c r="F1407" i="12"/>
  <c r="F1422" i="12"/>
  <c r="F1437" i="12"/>
  <c r="F1455" i="12"/>
  <c r="F1470" i="12"/>
  <c r="F1485" i="12"/>
  <c r="F1503" i="12"/>
  <c r="F1350" i="12"/>
  <c r="F1365" i="12"/>
  <c r="F1383" i="12"/>
  <c r="F1398" i="12"/>
  <c r="F1413" i="12"/>
  <c r="F1431" i="12"/>
  <c r="F1446" i="12"/>
  <c r="F1461" i="12"/>
  <c r="F1479" i="12"/>
  <c r="F1494" i="12"/>
  <c r="F1509" i="12"/>
  <c r="F1338" i="12"/>
  <c r="F1349" i="12"/>
  <c r="F1372" i="12"/>
  <c r="F1391" i="12"/>
  <c r="F1412" i="12"/>
  <c r="F1435" i="12"/>
  <c r="F1457" i="12"/>
  <c r="F1475" i="12"/>
  <c r="F1498" i="12"/>
  <c r="F1351" i="12"/>
  <c r="F1373" i="12"/>
  <c r="F1395" i="12"/>
  <c r="F1414" i="12"/>
  <c r="F1436" i="12"/>
  <c r="F1458" i="12"/>
  <c r="F1480" i="12"/>
  <c r="F1499" i="12"/>
  <c r="F1353" i="12"/>
  <c r="F1375" i="12"/>
  <c r="F1396" i="12"/>
  <c r="F1419" i="12"/>
  <c r="F1438" i="12"/>
  <c r="F1459" i="12"/>
  <c r="F1482" i="12"/>
  <c r="F1504" i="12"/>
  <c r="F1354" i="12"/>
  <c r="F1376" i="12"/>
  <c r="F1397" i="12"/>
  <c r="F1420" i="12"/>
  <c r="F1439" i="12"/>
  <c r="F1460" i="12"/>
  <c r="F1483" i="12"/>
  <c r="F1505" i="12"/>
  <c r="F1355" i="12"/>
  <c r="F1377" i="12"/>
  <c r="F1399" i="12"/>
  <c r="F1421" i="12"/>
  <c r="F1443" i="12"/>
  <c r="F1462" i="12"/>
  <c r="F1484" i="12"/>
  <c r="F1506" i="12"/>
  <c r="F1360" i="12"/>
  <c r="F1378" i="12"/>
  <c r="F1401" i="12"/>
  <c r="F1423" i="12"/>
  <c r="F1444" i="12"/>
  <c r="F1467" i="12"/>
  <c r="F1486" i="12"/>
  <c r="F1507" i="12"/>
  <c r="F1343" i="12"/>
  <c r="F1387" i="12"/>
  <c r="F1427" i="12"/>
  <c r="F1472" i="12"/>
  <c r="F1516" i="12"/>
  <c r="F1361" i="12"/>
  <c r="F1447" i="12"/>
  <c r="F1492" i="12"/>
  <c r="F1347" i="12"/>
  <c r="F1388" i="12"/>
  <c r="F1432" i="12"/>
  <c r="F1473" i="12"/>
  <c r="F1445" i="12"/>
  <c r="F1362" i="12"/>
  <c r="F1491" i="12"/>
  <c r="F1408" i="12"/>
  <c r="F1348" i="12"/>
  <c r="F1390" i="12"/>
  <c r="F1434" i="12"/>
  <c r="F1474" i="12"/>
  <c r="F1402" i="12"/>
  <c r="F1487" i="12"/>
  <c r="F1403" i="12"/>
  <c r="F1363" i="12"/>
  <c r="F1449" i="12"/>
  <c r="F1364" i="12"/>
  <c r="F1409" i="12"/>
  <c r="F1450" i="12"/>
  <c r="F1493" i="12"/>
  <c r="F1366" i="12"/>
  <c r="F1410" i="12"/>
  <c r="F1451" i="12"/>
  <c r="F1495" i="12"/>
  <c r="F1456" i="12"/>
  <c r="F1339" i="12"/>
  <c r="F1468" i="12"/>
  <c r="F1342" i="12"/>
  <c r="F1471" i="12"/>
  <c r="F1384" i="12"/>
  <c r="F1510" i="12"/>
  <c r="F1386" i="12"/>
  <c r="F1515" i="12"/>
  <c r="F1411" i="12"/>
  <c r="F1424" i="12"/>
  <c r="F1425" i="12"/>
  <c r="F1426" i="12"/>
  <c r="F1340" i="12"/>
  <c r="F1469" i="12"/>
  <c r="F1371" i="12"/>
  <c r="F1497" i="12"/>
  <c r="F1379" i="12"/>
  <c r="F1508" i="12"/>
  <c r="L1389" i="17"/>
  <c r="L1357" i="17"/>
  <c r="L1343" i="17"/>
  <c r="L1393" i="17"/>
  <c r="L1308" i="17"/>
  <c r="L1414" i="17"/>
  <c r="L1313" i="17"/>
  <c r="L1388" i="17"/>
  <c r="L1319" i="17"/>
  <c r="L1350" i="17"/>
  <c r="L1395" i="17"/>
  <c r="L1299" i="17"/>
  <c r="L1293" i="17"/>
  <c r="L1428" i="17"/>
  <c r="L1385" i="17"/>
  <c r="L1327" i="17"/>
  <c r="L1420" i="17"/>
  <c r="L1387" i="17"/>
  <c r="L1294" i="17"/>
  <c r="L1354" i="17"/>
  <c r="L1333" i="17"/>
  <c r="L1378" i="17"/>
  <c r="L1339" i="17"/>
  <c r="L1374" i="17"/>
  <c r="L1315" i="17"/>
  <c r="L1305" i="17"/>
  <c r="L1329" i="17"/>
  <c r="L1402" i="17"/>
  <c r="L1439" i="17"/>
  <c r="L1403" i="17"/>
  <c r="L1407" i="17"/>
  <c r="L1364" i="17"/>
  <c r="L1290" i="17"/>
  <c r="L1363" i="17"/>
  <c r="L1332" i="17"/>
  <c r="L1342" i="17"/>
  <c r="L1321" i="17"/>
  <c r="L1338" i="17"/>
  <c r="L1324" i="17"/>
  <c r="L1409" i="17"/>
  <c r="L1373" i="17"/>
  <c r="L1449" i="17"/>
  <c r="L1295" i="17"/>
  <c r="L1404" i="17"/>
  <c r="L1429" i="17"/>
  <c r="L1431" i="17"/>
  <c r="L1291" i="17"/>
  <c r="L1361" i="17"/>
  <c r="L1460" i="17"/>
  <c r="L1455" i="17"/>
  <c r="L1328" i="17"/>
  <c r="L1400" i="17"/>
  <c r="L1418" i="17"/>
  <c r="L1303" i="17"/>
  <c r="L1411" i="17"/>
  <c r="L1436" i="17"/>
  <c r="L1302" i="17"/>
  <c r="L1297" i="17"/>
  <c r="L1366" i="17"/>
  <c r="L1306" i="17"/>
  <c r="L1336" i="17"/>
  <c r="L1430" i="17"/>
  <c r="L1318" i="17"/>
  <c r="L1355" i="17"/>
  <c r="L1419" i="17"/>
  <c r="L1444" i="17"/>
  <c r="L1399" i="17"/>
  <c r="L1413" i="17"/>
  <c r="L1408" i="17"/>
  <c r="L1425" i="17"/>
  <c r="L1330" i="17"/>
  <c r="L1438" i="17"/>
  <c r="L1335" i="17"/>
  <c r="L1292" i="17"/>
  <c r="L1369" i="17"/>
  <c r="L1458" i="17"/>
  <c r="L1410" i="17"/>
  <c r="L1352" i="17"/>
  <c r="L1424" i="17"/>
  <c r="L1322" i="17"/>
  <c r="L1453" i="17"/>
  <c r="L1337" i="17"/>
  <c r="L1427" i="17"/>
  <c r="L1359" i="17"/>
  <c r="L1451" i="17"/>
  <c r="L1421" i="17"/>
  <c r="L1316" i="17"/>
  <c r="L1326" i="17"/>
  <c r="L1384" i="17"/>
  <c r="L1382" i="17"/>
  <c r="L1423" i="17"/>
  <c r="L1465" i="17"/>
  <c r="L1426" i="17"/>
  <c r="L1401" i="17"/>
  <c r="L1450" i="17"/>
  <c r="L1296" i="17"/>
  <c r="L1394" i="17"/>
  <c r="L1340" i="17"/>
  <c r="L1447" i="17"/>
  <c r="L1437" i="17"/>
  <c r="L1304" i="17"/>
  <c r="L1406" i="17"/>
  <c r="L1309" i="17"/>
  <c r="L1367" i="17"/>
  <c r="L1452" i="17"/>
  <c r="L1300" i="17"/>
  <c r="L1362" i="17"/>
  <c r="L1446" i="17"/>
  <c r="L1331" i="17"/>
  <c r="L1312" i="17"/>
  <c r="L1442" i="17"/>
  <c r="L1353" i="17"/>
  <c r="L1443" i="17"/>
  <c r="L1434" i="17"/>
  <c r="L1392" i="17"/>
  <c r="L1457" i="17"/>
  <c r="L1390" i="17"/>
  <c r="L1372" i="17"/>
  <c r="L1386" i="17"/>
  <c r="L1456" i="17"/>
  <c r="L1346" i="17"/>
  <c r="L1317" i="17"/>
  <c r="L1375" i="17"/>
  <c r="L1287" i="17"/>
  <c r="L1405" i="17"/>
  <c r="L1432" i="17"/>
  <c r="L1348" i="17"/>
  <c r="L1422" i="17"/>
  <c r="L1396" i="17"/>
  <c r="L1415" i="17"/>
  <c r="L1440" i="17"/>
  <c r="L1417" i="17"/>
  <c r="L1307" i="17"/>
  <c r="L1379" i="17"/>
  <c r="L1435" i="17"/>
  <c r="L1448" i="17"/>
  <c r="L1298" i="17"/>
  <c r="L1463" i="17"/>
  <c r="L1314" i="17"/>
  <c r="L1441" i="17"/>
  <c r="L1445" i="17"/>
  <c r="L1325" i="17"/>
  <c r="L1433" i="17"/>
  <c r="L1320" i="17"/>
  <c r="L1464" i="17"/>
  <c r="L1334" i="17"/>
  <c r="L1349" i="17"/>
  <c r="L1289" i="17"/>
  <c r="L1380" i="17"/>
  <c r="L1358" i="17"/>
  <c r="L1377" i="17"/>
  <c r="L1383" i="17"/>
  <c r="L1301" i="17"/>
  <c r="L1344" i="17"/>
  <c r="L1370" i="17"/>
  <c r="L1398" i="17"/>
  <c r="L1341" i="17"/>
  <c r="L1360" i="17"/>
  <c r="L1454" i="17"/>
  <c r="L1412" i="17"/>
  <c r="L1462" i="17"/>
  <c r="L1368" i="17"/>
  <c r="L1461" i="17"/>
  <c r="L1351" i="17"/>
  <c r="L1371" i="17"/>
  <c r="L1376" i="17"/>
  <c r="L1356" i="17"/>
  <c r="L1416" i="17"/>
  <c r="L1323" i="17"/>
  <c r="L1381" i="17"/>
  <c r="L1391" i="17"/>
  <c r="L1459" i="17"/>
  <c r="L1365" i="17"/>
  <c r="L1347" i="17"/>
  <c r="L1288" i="17"/>
  <c r="L1310" i="17"/>
  <c r="L1345" i="17"/>
  <c r="L1397" i="17"/>
  <c r="L1311" i="17"/>
  <c r="J1565" i="17"/>
  <c r="J1607" i="17"/>
  <c r="J1594" i="17"/>
  <c r="J1547" i="17"/>
  <c r="J1525" i="17"/>
  <c r="J1535" i="17"/>
  <c r="J1625" i="17"/>
  <c r="J1523" i="17"/>
  <c r="J1537" i="17"/>
  <c r="J1531" i="17"/>
  <c r="J1550" i="17"/>
  <c r="J1508" i="17"/>
  <c r="J1591" i="17"/>
  <c r="J1639" i="17"/>
  <c r="J1622" i="17"/>
  <c r="J1583" i="17"/>
  <c r="J1498" i="17"/>
  <c r="J1475" i="17"/>
  <c r="J1512" i="17"/>
  <c r="J1549" i="17"/>
  <c r="J1476" i="17"/>
  <c r="J1513" i="17"/>
  <c r="J1616" i="17"/>
  <c r="J1522" i="17"/>
  <c r="J1494" i="17"/>
  <c r="J1518" i="17"/>
  <c r="J1490" i="17"/>
  <c r="J1630" i="17"/>
  <c r="J1539" i="17"/>
  <c r="J1633" i="17"/>
  <c r="J1627" i="17"/>
  <c r="J1536" i="17"/>
  <c r="J1601" i="17"/>
  <c r="J1618" i="17"/>
  <c r="J1507" i="17"/>
  <c r="J1596" i="17"/>
  <c r="J1620" i="17"/>
  <c r="J1626" i="17"/>
  <c r="J1555" i="17"/>
  <c r="J1524" i="17"/>
  <c r="J1481" i="17"/>
  <c r="J1602" i="17"/>
  <c r="J1564" i="17"/>
  <c r="J1477" i="17"/>
  <c r="J1545" i="17"/>
  <c r="J1643" i="17"/>
  <c r="J1500" i="17"/>
  <c r="J1540" i="17"/>
  <c r="J1605" i="17"/>
  <c r="J1486" i="17"/>
  <c r="J1544" i="17"/>
  <c r="J1644" i="17"/>
  <c r="J1634" i="17"/>
  <c r="J1541" i="17"/>
  <c r="J1615" i="17"/>
  <c r="J1590" i="17"/>
  <c r="J1641" i="17"/>
  <c r="J1502" i="17"/>
  <c r="J1483" i="17"/>
  <c r="J1546" i="17"/>
  <c r="J1473" i="17"/>
  <c r="J1580" i="17"/>
  <c r="J1632" i="17"/>
  <c r="J1566" i="17"/>
  <c r="J1542" i="17"/>
  <c r="J1552" i="17"/>
  <c r="J1538" i="17"/>
  <c r="J1554" i="17"/>
  <c r="J1548" i="17"/>
  <c r="J1491" i="17"/>
  <c r="J1529" i="17"/>
  <c r="J1561" i="17"/>
  <c r="J1570" i="17"/>
  <c r="J1492" i="17"/>
  <c r="J1505" i="17"/>
  <c r="J1578" i="17"/>
  <c r="J1628" i="17"/>
  <c r="J1560" i="17"/>
  <c r="J1614" i="17"/>
  <c r="J1573" i="17"/>
  <c r="J1503" i="17"/>
  <c r="J1592" i="17"/>
  <c r="J1527" i="17"/>
  <c r="J1495" i="17"/>
  <c r="J1562" i="17"/>
  <c r="J1629" i="17"/>
  <c r="J1595" i="17"/>
  <c r="J1645" i="17"/>
  <c r="J1479" i="17"/>
  <c r="J1553" i="17"/>
  <c r="J1471" i="17"/>
  <c r="J1484" i="17"/>
  <c r="J1588" i="17"/>
  <c r="J1493" i="17"/>
  <c r="J1559" i="17"/>
  <c r="J1510" i="17"/>
  <c r="J1551" i="17"/>
  <c r="J1609" i="17"/>
  <c r="J1485" i="17"/>
  <c r="J1487" i="17"/>
  <c r="J1563" i="17"/>
  <c r="J1604" i="17"/>
  <c r="J1572" i="17"/>
  <c r="J1611" i="17"/>
  <c r="J1521" i="17"/>
  <c r="J1474" i="17"/>
  <c r="J1534" i="17"/>
  <c r="J1497" i="17"/>
  <c r="J1619" i="17"/>
  <c r="J1606" i="17"/>
  <c r="J1637" i="17"/>
  <c r="J1501" i="17"/>
  <c r="J1648" i="17"/>
  <c r="J1519" i="17"/>
  <c r="J1568" i="17"/>
  <c r="J1635" i="17"/>
  <c r="J1506" i="17"/>
  <c r="J1612" i="17"/>
  <c r="J1509" i="17"/>
  <c r="J1478" i="17"/>
  <c r="J1623" i="17"/>
  <c r="J1556" i="17"/>
  <c r="J1470" i="17"/>
  <c r="J1582" i="17"/>
  <c r="J1557" i="17"/>
  <c r="J1511" i="17"/>
  <c r="J1520" i="17"/>
  <c r="J1532" i="17"/>
  <c r="J1613" i="17"/>
  <c r="J1586" i="17"/>
  <c r="J1489" i="17"/>
  <c r="J1577" i="17"/>
  <c r="J1526" i="17"/>
  <c r="J1638" i="17"/>
  <c r="J1646" i="17"/>
  <c r="J1543" i="17"/>
  <c r="J1516" i="17"/>
  <c r="J1584" i="17"/>
  <c r="J1488" i="17"/>
  <c r="J1593" i="17"/>
  <c r="J1530" i="17"/>
  <c r="J1575" i="17"/>
  <c r="J1617" i="17"/>
  <c r="J1558" i="17"/>
  <c r="J1647" i="17"/>
  <c r="J1610" i="17"/>
  <c r="J1608" i="17"/>
  <c r="J1472" i="17"/>
  <c r="J1480" i="17"/>
  <c r="J1517" i="17"/>
  <c r="J1621" i="17"/>
  <c r="J1636" i="17"/>
  <c r="J1599" i="17"/>
  <c r="J1598" i="17"/>
  <c r="J1642" i="17"/>
  <c r="J1631" i="17"/>
  <c r="J1574" i="17"/>
  <c r="J1533" i="17"/>
  <c r="J1585" i="17"/>
  <c r="J1499" i="17"/>
  <c r="J1569" i="17"/>
  <c r="J1567" i="17"/>
  <c r="J1515" i="17"/>
  <c r="J1640" i="17"/>
  <c r="J1581" i="17"/>
  <c r="J1514" i="17"/>
  <c r="J1576" i="17"/>
  <c r="J1482" i="17"/>
  <c r="J1504" i="17"/>
  <c r="J1571" i="17"/>
  <c r="J1624" i="17"/>
  <c r="J1587" i="17"/>
  <c r="J1597" i="17"/>
  <c r="J1528" i="17"/>
  <c r="J1579" i="17"/>
  <c r="J1600" i="17"/>
  <c r="J1603" i="17"/>
  <c r="J1589" i="17"/>
  <c r="J1496" i="17"/>
  <c r="D1013" i="17"/>
  <c r="D1038" i="17"/>
  <c r="D1054" i="17"/>
  <c r="D1061" i="17"/>
  <c r="D932" i="17"/>
  <c r="D941" i="17"/>
  <c r="D1039" i="17"/>
  <c r="D1017" i="17"/>
  <c r="D956" i="17"/>
  <c r="D1093" i="17"/>
  <c r="D991" i="17"/>
  <c r="D945" i="17"/>
  <c r="D988" i="17"/>
  <c r="D1051" i="17"/>
  <c r="D1094" i="17"/>
  <c r="D1058" i="17"/>
  <c r="D983" i="17"/>
  <c r="D1050" i="17"/>
  <c r="D944" i="17"/>
  <c r="D1047" i="17"/>
  <c r="D995" i="17"/>
  <c r="D1082" i="17"/>
  <c r="D923" i="17"/>
  <c r="D1059" i="17"/>
  <c r="D1041" i="17"/>
  <c r="D1073" i="17"/>
  <c r="D1053" i="17"/>
  <c r="D951" i="17"/>
  <c r="D1033" i="17"/>
  <c r="D1016" i="17"/>
  <c r="D1030" i="17"/>
  <c r="D1015" i="17"/>
  <c r="D974" i="17"/>
  <c r="D1099" i="17"/>
  <c r="D1042" i="17"/>
  <c r="D976" i="17"/>
  <c r="D1024" i="17"/>
  <c r="D924" i="17"/>
  <c r="D1021" i="17"/>
  <c r="D1003" i="17"/>
  <c r="D1046" i="17"/>
  <c r="D1062" i="17"/>
  <c r="D1022" i="17"/>
  <c r="D972" i="17"/>
  <c r="D1097" i="17"/>
  <c r="D1090" i="17"/>
  <c r="D981" i="17"/>
  <c r="D1074" i="17"/>
  <c r="D943" i="17"/>
  <c r="D1063" i="17"/>
  <c r="D1068" i="17"/>
  <c r="D940" i="17"/>
  <c r="D1044" i="17"/>
  <c r="D978" i="17"/>
  <c r="D1055" i="17"/>
  <c r="D1087" i="17"/>
  <c r="D1036" i="17"/>
  <c r="D1037" i="17"/>
  <c r="D960" i="17"/>
  <c r="D955" i="17"/>
  <c r="D927" i="17"/>
  <c r="D965" i="17"/>
  <c r="D1011" i="17"/>
  <c r="D928" i="17"/>
  <c r="D1023" i="17"/>
  <c r="D977" i="17"/>
  <c r="D1079" i="17"/>
  <c r="D1098" i="17"/>
  <c r="D973" i="17"/>
  <c r="D998" i="17"/>
  <c r="D1086" i="17"/>
  <c r="D989" i="17"/>
  <c r="D1076" i="17"/>
  <c r="D1020" i="17"/>
  <c r="D1060" i="17"/>
  <c r="D1048" i="17"/>
  <c r="D1010" i="17"/>
  <c r="D1009" i="17"/>
  <c r="D936" i="17"/>
  <c r="D961" i="17"/>
  <c r="D1004" i="17"/>
  <c r="D1089" i="17"/>
  <c r="D948" i="17"/>
  <c r="D966" i="17"/>
  <c r="D963" i="17"/>
  <c r="D1005" i="17"/>
  <c r="D1075" i="17"/>
  <c r="D935" i="17"/>
  <c r="D1018" i="17"/>
  <c r="D1040" i="17"/>
  <c r="D1045" i="17"/>
  <c r="D930" i="17"/>
  <c r="D1008" i="17"/>
  <c r="D925" i="17"/>
  <c r="D1064" i="17"/>
  <c r="D980" i="17"/>
  <c r="D1092" i="17"/>
  <c r="D1095" i="17"/>
  <c r="D992" i="17"/>
  <c r="D937" i="17"/>
  <c r="D971" i="17"/>
  <c r="D958" i="17"/>
  <c r="D1081" i="17"/>
  <c r="D957" i="17"/>
  <c r="D926" i="17"/>
  <c r="D969" i="17"/>
  <c r="D1056" i="17"/>
  <c r="D993" i="17"/>
  <c r="D949" i="17"/>
  <c r="D1088" i="17"/>
  <c r="D999" i="17"/>
  <c r="D967" i="17"/>
  <c r="D1052" i="17"/>
  <c r="D987" i="17"/>
  <c r="D1006" i="17"/>
  <c r="D1070" i="17"/>
  <c r="D1049" i="17"/>
  <c r="D1080" i="17"/>
  <c r="D1083" i="17"/>
  <c r="D1069" i="17"/>
  <c r="D996" i="17"/>
  <c r="D990" i="17"/>
  <c r="D1085" i="17"/>
  <c r="D946" i="17"/>
  <c r="D938" i="17"/>
  <c r="D921" i="17"/>
  <c r="D1084" i="17"/>
  <c r="D1034" i="17"/>
  <c r="D986" i="17"/>
  <c r="D933" i="17"/>
  <c r="D984" i="17"/>
  <c r="D985" i="17"/>
  <c r="D929" i="17"/>
  <c r="D1000" i="17"/>
  <c r="D964" i="17"/>
  <c r="D934" i="17"/>
  <c r="D1002" i="17"/>
  <c r="D1043" i="17"/>
  <c r="D952" i="17"/>
  <c r="D997" i="17"/>
  <c r="D1029" i="17"/>
  <c r="D922" i="17"/>
  <c r="D947" i="17"/>
  <c r="D1026" i="17"/>
  <c r="D953" i="17"/>
  <c r="D1027" i="17"/>
  <c r="D1028" i="17"/>
  <c r="D939" i="17"/>
  <c r="N919" i="17"/>
  <c r="D975" i="17"/>
  <c r="D1096" i="17"/>
  <c r="D1031" i="17"/>
  <c r="D982" i="17"/>
  <c r="D1071" i="17"/>
  <c r="D1078" i="17"/>
  <c r="D962" i="17"/>
  <c r="D994" i="17"/>
  <c r="D970" i="17"/>
  <c r="D1077" i="17"/>
  <c r="D1035" i="17"/>
  <c r="D968" i="17"/>
  <c r="D1091" i="17"/>
  <c r="D1012" i="17"/>
  <c r="D1066" i="17"/>
  <c r="D1072" i="17"/>
  <c r="D950" i="17"/>
  <c r="D942" i="17"/>
  <c r="D1014" i="17"/>
  <c r="D1032" i="17"/>
  <c r="D954" i="17"/>
  <c r="D959" i="17"/>
  <c r="D1067" i="17"/>
  <c r="D931" i="17"/>
  <c r="D979" i="17"/>
  <c r="D1057" i="17"/>
  <c r="D1007" i="17"/>
  <c r="D1019" i="17"/>
  <c r="D1065" i="17"/>
  <c r="D1001" i="17"/>
  <c r="D1025" i="17"/>
  <c r="J1020" i="17"/>
  <c r="J980" i="17"/>
  <c r="J1036" i="17"/>
  <c r="J996" i="17"/>
  <c r="J952" i="17"/>
  <c r="J1067" i="17"/>
  <c r="J928" i="17"/>
  <c r="J1060" i="17"/>
  <c r="J1088" i="17"/>
  <c r="J988" i="17"/>
  <c r="J948" i="17"/>
  <c r="J976" i="17"/>
  <c r="J940" i="17"/>
  <c r="J983" i="17"/>
  <c r="J1074" i="17"/>
  <c r="J1069" i="17"/>
  <c r="J1077" i="17"/>
  <c r="J1038" i="17"/>
  <c r="J1015" i="17"/>
  <c r="J1027" i="17"/>
  <c r="J1053" i="17"/>
  <c r="J967" i="17"/>
  <c r="J1068" i="17"/>
  <c r="J927" i="17"/>
  <c r="J1093" i="17"/>
  <c r="J979" i="17"/>
  <c r="J985" i="17"/>
  <c r="J997" i="17"/>
  <c r="J1050" i="17"/>
  <c r="J1029" i="17"/>
  <c r="J1034" i="17"/>
  <c r="J1076" i="17"/>
  <c r="J995" i="17"/>
  <c r="J923" i="17"/>
  <c r="J950" i="17"/>
  <c r="J1081" i="17"/>
  <c r="J1096" i="17"/>
  <c r="J1085" i="17"/>
  <c r="J1043" i="17"/>
  <c r="J934" i="17"/>
  <c r="J949" i="17"/>
  <c r="J992" i="17"/>
  <c r="J1021" i="17"/>
  <c r="J1095" i="17"/>
  <c r="J1028" i="17"/>
  <c r="J925" i="17"/>
  <c r="J1065" i="17"/>
  <c r="J999" i="17"/>
  <c r="J1087" i="17"/>
  <c r="J1072" i="17"/>
  <c r="J1094" i="17"/>
  <c r="J1001" i="17"/>
  <c r="J960" i="17"/>
  <c r="J947" i="17"/>
  <c r="J1004" i="17"/>
  <c r="J936" i="17"/>
  <c r="J1055" i="17"/>
  <c r="J1091" i="17"/>
  <c r="J1084" i="17"/>
  <c r="J966" i="17"/>
  <c r="J969" i="17"/>
  <c r="J1037" i="17"/>
  <c r="J1010" i="17"/>
  <c r="J973" i="17"/>
  <c r="J1049" i="17"/>
  <c r="J1033" i="17"/>
  <c r="J972" i="17"/>
  <c r="J991" i="17"/>
  <c r="J937" i="17"/>
  <c r="J956" i="17"/>
  <c r="J1023" i="17"/>
  <c r="J1016" i="17"/>
  <c r="J943" i="17"/>
  <c r="J1008" i="17"/>
  <c r="J959" i="17"/>
  <c r="J1079" i="17"/>
  <c r="J1057" i="17"/>
  <c r="J1046" i="17"/>
  <c r="J1080" i="17"/>
  <c r="J1051" i="17"/>
  <c r="J990" i="17"/>
  <c r="J1045" i="17"/>
  <c r="J933" i="17"/>
  <c r="J993" i="17"/>
  <c r="J981" i="17"/>
  <c r="J963" i="17"/>
  <c r="J968" i="17"/>
  <c r="J1039" i="17"/>
  <c r="J1064" i="17"/>
  <c r="J989" i="17"/>
  <c r="J987" i="17"/>
  <c r="J986" i="17"/>
  <c r="J951" i="17"/>
  <c r="J1042" i="17"/>
  <c r="J964" i="17"/>
  <c r="J957" i="17"/>
  <c r="J1005" i="17"/>
  <c r="J1000" i="17"/>
  <c r="J1019" i="17"/>
  <c r="J958" i="17"/>
  <c r="J975" i="17"/>
  <c r="J1018" i="17"/>
  <c r="J1098" i="17"/>
  <c r="J1030" i="17"/>
  <c r="J1062" i="17"/>
  <c r="J1026" i="17"/>
  <c r="J953" i="17"/>
  <c r="J944" i="17"/>
  <c r="J1024" i="17"/>
  <c r="J1032" i="17"/>
  <c r="J931" i="17"/>
  <c r="J1056" i="17"/>
  <c r="J1044" i="17"/>
  <c r="J1090" i="17"/>
  <c r="J954" i="17"/>
  <c r="J1013" i="17"/>
  <c r="J939" i="17"/>
  <c r="J1059" i="17"/>
  <c r="J1073" i="17"/>
  <c r="J1012" i="17"/>
  <c r="J924" i="17"/>
  <c r="J930" i="17"/>
  <c r="J941" i="17"/>
  <c r="J1097" i="17"/>
  <c r="J1086" i="17"/>
  <c r="J1014" i="17"/>
  <c r="J946" i="17"/>
  <c r="J1066" i="17"/>
  <c r="J1070" i="17"/>
  <c r="J938" i="17"/>
  <c r="J935" i="17"/>
  <c r="J1075" i="17"/>
  <c r="J955" i="17"/>
  <c r="J1031" i="17"/>
  <c r="J977" i="17"/>
  <c r="J1054" i="17"/>
  <c r="J994" i="17"/>
  <c r="J942" i="17"/>
  <c r="J1099" i="17"/>
  <c r="J1078" i="17"/>
  <c r="J922" i="17"/>
  <c r="J1092" i="17"/>
  <c r="J970" i="17"/>
  <c r="J1017" i="17"/>
  <c r="J1003" i="17"/>
  <c r="J961" i="17"/>
  <c r="J978" i="17"/>
  <c r="J1002" i="17"/>
  <c r="J929" i="17"/>
  <c r="J1058" i="17"/>
  <c r="J945" i="17"/>
  <c r="J974" i="17"/>
  <c r="J971" i="17"/>
  <c r="J1022" i="17"/>
  <c r="J1041" i="17"/>
  <c r="J1061" i="17"/>
  <c r="J1082" i="17"/>
  <c r="J1007" i="17"/>
  <c r="J1006" i="17"/>
  <c r="J1089" i="17"/>
  <c r="J1071" i="17"/>
  <c r="J921" i="17"/>
  <c r="J1011" i="17"/>
  <c r="J982" i="17"/>
  <c r="J965" i="17"/>
  <c r="J1025" i="17"/>
  <c r="J1063" i="17"/>
  <c r="J932" i="17"/>
  <c r="J1035" i="17"/>
  <c r="J998" i="17"/>
  <c r="J1040" i="17"/>
  <c r="J1052" i="17"/>
  <c r="J1083" i="17"/>
  <c r="J1047" i="17"/>
  <c r="J1048" i="17"/>
  <c r="J984" i="17"/>
  <c r="J926" i="17"/>
  <c r="J1009" i="17"/>
  <c r="J962" i="17"/>
  <c r="L472" i="12"/>
  <c r="L496" i="12"/>
  <c r="AH28" i="13" s="1"/>
  <c r="AH26" i="14" s="1"/>
  <c r="L544" i="12"/>
  <c r="AH51" i="13" s="1"/>
  <c r="AH90" i="14" s="1"/>
  <c r="L350" i="12"/>
  <c r="AG33" i="13" s="1"/>
  <c r="L316" i="12"/>
  <c r="AG15" i="13" s="1"/>
  <c r="J460" i="12"/>
  <c r="AA8" i="13" s="1"/>
  <c r="AA21" i="14" s="1"/>
  <c r="J472" i="12"/>
  <c r="J484" i="12"/>
  <c r="AA23" i="13" s="1"/>
  <c r="AA39" i="14" s="1"/>
  <c r="J496" i="12"/>
  <c r="AA28" i="13" s="1"/>
  <c r="AA26" i="14" s="1"/>
  <c r="J508" i="12"/>
  <c r="J520" i="12"/>
  <c r="AA40" i="13" s="1"/>
  <c r="AA27" i="14" s="1"/>
  <c r="J532" i="12"/>
  <c r="J544" i="12"/>
  <c r="AA51" i="13" s="1"/>
  <c r="AA90" i="14" s="1"/>
  <c r="J556" i="12"/>
  <c r="AA61" i="13" s="1"/>
  <c r="AA96" i="14" s="1"/>
  <c r="J592" i="12"/>
  <c r="AA93" i="13" s="1"/>
  <c r="AA109" i="14" s="1"/>
  <c r="J463" i="12"/>
  <c r="J499" i="12"/>
  <c r="AA31" i="13" s="1"/>
  <c r="AA76" i="14" s="1"/>
  <c r="J523" i="12"/>
  <c r="J559" i="12"/>
  <c r="AA64" i="13" s="1"/>
  <c r="AA98" i="14" s="1"/>
  <c r="J583" i="12"/>
  <c r="AA84" i="13" s="1"/>
  <c r="AA105" i="14" s="1"/>
  <c r="J488" i="12"/>
  <c r="J548" i="12"/>
  <c r="J584" i="12"/>
  <c r="AA85" i="13" s="1"/>
  <c r="AA34" i="14" s="1"/>
  <c r="J461" i="12"/>
  <c r="AA9" i="13" s="1"/>
  <c r="AA64" i="14" s="1"/>
  <c r="J497" i="12"/>
  <c r="AA29" i="13" s="1"/>
  <c r="AA75" i="14" s="1"/>
  <c r="J509" i="12"/>
  <c r="J521" i="12"/>
  <c r="AA41" i="13" s="1"/>
  <c r="AA84" i="14" s="1"/>
  <c r="J533" i="12"/>
  <c r="J545" i="12"/>
  <c r="AA52" i="13" s="1"/>
  <c r="AA10" i="14" s="1"/>
  <c r="J557" i="12"/>
  <c r="AA62" i="13" s="1"/>
  <c r="AA97" i="14" s="1"/>
  <c r="J569" i="12"/>
  <c r="AA72" i="13" s="1"/>
  <c r="AA102" i="14" s="1"/>
  <c r="J581" i="12"/>
  <c r="AA82" i="13" s="1"/>
  <c r="AA44" i="14" s="1"/>
  <c r="J593" i="12"/>
  <c r="AA94" i="13" s="1"/>
  <c r="AA36" i="14" s="1"/>
  <c r="J462" i="12"/>
  <c r="AA10" i="13" s="1"/>
  <c r="AA65" i="14" s="1"/>
  <c r="J498" i="12"/>
  <c r="AA30" i="13" s="1"/>
  <c r="AA6" i="14" s="1"/>
  <c r="J510" i="12"/>
  <c r="J522" i="12"/>
  <c r="AA42" i="13" s="1"/>
  <c r="AA85" i="14" s="1"/>
  <c r="J534" i="12"/>
  <c r="J546" i="12"/>
  <c r="AA53" i="13" s="1"/>
  <c r="AA29" i="14" s="1"/>
  <c r="J558" i="12"/>
  <c r="AA63" i="13" s="1"/>
  <c r="AA41" i="14" s="1"/>
  <c r="J570" i="12"/>
  <c r="J582" i="12"/>
  <c r="AA83" i="13" s="1"/>
  <c r="AA45" i="14" s="1"/>
  <c r="J594" i="12"/>
  <c r="AA95" i="13" s="1"/>
  <c r="AA110" i="14" s="1"/>
  <c r="J475" i="12"/>
  <c r="J535" i="12"/>
  <c r="J547" i="12"/>
  <c r="AA54" i="13" s="1"/>
  <c r="AA91" i="14" s="1"/>
  <c r="J571" i="12"/>
  <c r="J595" i="12"/>
  <c r="AA96" i="13" s="1"/>
  <c r="AA111" i="14" s="1"/>
  <c r="J476" i="12"/>
  <c r="J512" i="12"/>
  <c r="J536" i="12"/>
  <c r="J572" i="12"/>
  <c r="AA73" i="13" s="1"/>
  <c r="AA103" i="14" s="1"/>
  <c r="J465" i="12"/>
  <c r="AA13" i="13" s="1"/>
  <c r="AA68" i="14" s="1"/>
  <c r="J489" i="12"/>
  <c r="J549" i="12"/>
  <c r="AA55" i="13" s="1"/>
  <c r="AA92" i="14" s="1"/>
  <c r="J573" i="12"/>
  <c r="AA74" i="13" s="1"/>
  <c r="AA31" i="14" s="1"/>
  <c r="J597" i="12"/>
  <c r="AA98" i="13" s="1"/>
  <c r="AA13" i="14" s="1"/>
  <c r="J458" i="12"/>
  <c r="J470" i="12"/>
  <c r="AA17" i="13" s="1"/>
  <c r="AA23" i="14" s="1"/>
  <c r="J482" i="12"/>
  <c r="J494" i="12"/>
  <c r="J506" i="12"/>
  <c r="J518" i="12"/>
  <c r="AA38" i="13" s="1"/>
  <c r="AA82" i="14" s="1"/>
  <c r="J530" i="12"/>
  <c r="J566" i="12"/>
  <c r="AA70" i="13" s="1"/>
  <c r="AA100" i="14" s="1"/>
  <c r="J578" i="12"/>
  <c r="AA79" i="13" s="1"/>
  <c r="AA42" i="14" s="1"/>
  <c r="J590" i="12"/>
  <c r="AA91" i="13" s="1"/>
  <c r="AA46" i="14" s="1"/>
  <c r="J459" i="12"/>
  <c r="AA7" i="13" s="1"/>
  <c r="AA63" i="14" s="1"/>
  <c r="J471" i="12"/>
  <c r="AA18" i="13" s="1"/>
  <c r="AA24" i="14" s="1"/>
  <c r="J483" i="12"/>
  <c r="J495" i="12"/>
  <c r="J507" i="12"/>
  <c r="J519" i="12"/>
  <c r="AA39" i="13" s="1"/>
  <c r="AA83" i="14" s="1"/>
  <c r="J531" i="12"/>
  <c r="J567" i="12"/>
  <c r="J579" i="12"/>
  <c r="AA80" i="13" s="1"/>
  <c r="AA43" i="14" s="1"/>
  <c r="J591" i="12"/>
  <c r="AA92" i="13" s="1"/>
  <c r="AA108" i="14" s="1"/>
  <c r="J456" i="12"/>
  <c r="AA5" i="13" s="1"/>
  <c r="J464" i="12"/>
  <c r="AA12" i="13" s="1"/>
  <c r="AA67" i="14" s="1"/>
  <c r="J500" i="12"/>
  <c r="AA32" i="13" s="1"/>
  <c r="AA77" i="14" s="1"/>
  <c r="J524" i="12"/>
  <c r="AA43" i="13" s="1"/>
  <c r="AA86" i="14" s="1"/>
  <c r="J560" i="12"/>
  <c r="AA65" i="13" s="1"/>
  <c r="AA11" i="14" s="1"/>
  <c r="J596" i="12"/>
  <c r="AA97" i="13" s="1"/>
  <c r="AA112" i="14" s="1"/>
  <c r="J477" i="12"/>
  <c r="AA19" i="13" s="1"/>
  <c r="AA50" i="14" s="1"/>
  <c r="J561" i="12"/>
  <c r="AA66" i="13" s="1"/>
  <c r="AA99" i="14" s="1"/>
  <c r="J585" i="12"/>
  <c r="AA86" i="13" s="1"/>
  <c r="AA18" i="14" s="1"/>
  <c r="J480" i="12"/>
  <c r="AA22" i="13" s="1"/>
  <c r="AA73" i="14" s="1"/>
  <c r="J516" i="12"/>
  <c r="AA37" i="13" s="1"/>
  <c r="AA81" i="14" s="1"/>
  <c r="J552" i="12"/>
  <c r="AA57" i="13" s="1"/>
  <c r="AA53" i="14" s="1"/>
  <c r="J588" i="12"/>
  <c r="AA89" i="13" s="1"/>
  <c r="AA56" i="14" s="1"/>
  <c r="J481" i="12"/>
  <c r="J517" i="12"/>
  <c r="J553" i="12"/>
  <c r="AA58" i="13" s="1"/>
  <c r="AA94" i="14" s="1"/>
  <c r="J589" i="12"/>
  <c r="AA90" i="13" s="1"/>
  <c r="AA35" i="14" s="1"/>
  <c r="J502" i="12"/>
  <c r="AA34" i="13" s="1"/>
  <c r="AA78" i="14" s="1"/>
  <c r="J490" i="12"/>
  <c r="J526" i="12"/>
  <c r="J562" i="12"/>
  <c r="AA67" i="13" s="1"/>
  <c r="AA54" i="14" s="1"/>
  <c r="J598" i="12"/>
  <c r="AA99" i="13" s="1"/>
  <c r="AA47" i="14" s="1"/>
  <c r="J492" i="12"/>
  <c r="AA26" i="13" s="1"/>
  <c r="AA51" i="14" s="1"/>
  <c r="J528" i="12"/>
  <c r="AA45" i="13" s="1"/>
  <c r="AA9" i="14" s="1"/>
  <c r="J564" i="12"/>
  <c r="AA68" i="13" s="1"/>
  <c r="AA17" i="14" s="1"/>
  <c r="J600" i="12"/>
  <c r="AA101" i="13" s="1"/>
  <c r="AA58" i="14" s="1"/>
  <c r="J491" i="12"/>
  <c r="AA25" i="13" s="1"/>
  <c r="AA40" i="14" s="1"/>
  <c r="J599" i="12"/>
  <c r="AA100" i="13" s="1"/>
  <c r="AA57" i="14" s="1"/>
  <c r="J493" i="12"/>
  <c r="AA27" i="13" s="1"/>
  <c r="AA74" i="14" s="1"/>
  <c r="J529" i="12"/>
  <c r="AA46" i="13" s="1"/>
  <c r="AA87" i="14" s="1"/>
  <c r="J601" i="12"/>
  <c r="AA102" i="13" s="1"/>
  <c r="AA113" i="14" s="1"/>
  <c r="J466" i="12"/>
  <c r="AA14" i="13" s="1"/>
  <c r="AA22" i="14" s="1"/>
  <c r="J538" i="12"/>
  <c r="AA47" i="13" s="1"/>
  <c r="AA52" i="14" s="1"/>
  <c r="J574" i="12"/>
  <c r="AA75" i="13" s="1"/>
  <c r="AA55" i="14" s="1"/>
  <c r="J467" i="12"/>
  <c r="AA15" i="13" s="1"/>
  <c r="AA69" i="14" s="1"/>
  <c r="J503" i="12"/>
  <c r="AA35" i="13" s="1"/>
  <c r="AA79" i="14" s="1"/>
  <c r="J539" i="12"/>
  <c r="J504" i="12"/>
  <c r="J540" i="12"/>
  <c r="AA48" i="13" s="1"/>
  <c r="AA28" i="14" s="1"/>
  <c r="J576" i="12"/>
  <c r="AA77" i="13" s="1"/>
  <c r="AA12" i="14" s="1"/>
  <c r="J469" i="12"/>
  <c r="J505" i="12"/>
  <c r="J541" i="12"/>
  <c r="J577" i="12"/>
  <c r="AA78" i="13" s="1"/>
  <c r="AA32" i="14" s="1"/>
  <c r="J478" i="12"/>
  <c r="AA20" i="13" s="1"/>
  <c r="AA71" i="14" s="1"/>
  <c r="J514" i="12"/>
  <c r="J550" i="12"/>
  <c r="J515" i="12"/>
  <c r="AA36" i="13" s="1"/>
  <c r="AA80" i="14" s="1"/>
  <c r="J551" i="12"/>
  <c r="AA56" i="13" s="1"/>
  <c r="AA93" i="14" s="1"/>
  <c r="J587" i="12"/>
  <c r="AA88" i="13" s="1"/>
  <c r="AA107" i="14" s="1"/>
  <c r="J309" i="12"/>
  <c r="Z8" i="13" s="1"/>
  <c r="J321" i="12"/>
  <c r="J333" i="12"/>
  <c r="Z23" i="13" s="1"/>
  <c r="J345" i="12"/>
  <c r="Z28" i="13" s="1"/>
  <c r="J357" i="12"/>
  <c r="J369" i="12"/>
  <c r="Z40" i="13" s="1"/>
  <c r="J381" i="12"/>
  <c r="J429" i="12"/>
  <c r="Z81" i="13" s="1"/>
  <c r="J324" i="12"/>
  <c r="J322" i="12"/>
  <c r="J334" i="12"/>
  <c r="J346" i="12"/>
  <c r="Z29" i="13" s="1"/>
  <c r="J358" i="12"/>
  <c r="J370" i="12"/>
  <c r="Z41" i="13" s="1"/>
  <c r="J418" i="12"/>
  <c r="Z72" i="13" s="1"/>
  <c r="J430" i="12"/>
  <c r="Z82" i="13" s="1"/>
  <c r="J442" i="12"/>
  <c r="Z94" i="13" s="1"/>
  <c r="J311" i="12"/>
  <c r="Z10" i="13" s="1"/>
  <c r="J335" i="12"/>
  <c r="J359" i="12"/>
  <c r="J371" i="12"/>
  <c r="Z42" i="13" s="1"/>
  <c r="J419" i="12"/>
  <c r="J431" i="12"/>
  <c r="Z83" i="13" s="1"/>
  <c r="J443" i="12"/>
  <c r="Z95" i="13" s="1"/>
  <c r="J312" i="12"/>
  <c r="J336" i="12"/>
  <c r="Z24" i="13" s="1"/>
  <c r="J348" i="12"/>
  <c r="Z31" i="13" s="1"/>
  <c r="J360" i="12"/>
  <c r="J384" i="12"/>
  <c r="J307" i="12"/>
  <c r="J319" i="12"/>
  <c r="Z17" i="13" s="1"/>
  <c r="J331" i="12"/>
  <c r="J343" i="12"/>
  <c r="J355" i="12"/>
  <c r="J367" i="12"/>
  <c r="Z38" i="13" s="1"/>
  <c r="J379" i="12"/>
  <c r="J391" i="12"/>
  <c r="Z49" i="13" s="1"/>
  <c r="J439" i="12"/>
  <c r="Z91" i="13" s="1"/>
  <c r="J308" i="12"/>
  <c r="Z7" i="13" s="1"/>
  <c r="J332" i="12"/>
  <c r="J344" i="12"/>
  <c r="J356" i="12"/>
  <c r="J368" i="12"/>
  <c r="Z39" i="13" s="1"/>
  <c r="J380" i="12"/>
  <c r="J428" i="12"/>
  <c r="Z80" i="13" s="1"/>
  <c r="J440" i="12"/>
  <c r="Z92" i="13" s="1"/>
  <c r="J316" i="12"/>
  <c r="Z15" i="13" s="1"/>
  <c r="J340" i="12"/>
  <c r="Z25" i="13" s="1"/>
  <c r="J388" i="12"/>
  <c r="J436" i="12"/>
  <c r="Z88" i="13" s="1"/>
  <c r="J341" i="12"/>
  <c r="Z26" i="13" s="1"/>
  <c r="J390" i="12"/>
  <c r="J414" i="12"/>
  <c r="Z69" i="13" s="1"/>
  <c r="J438" i="12"/>
  <c r="Z90" i="13" s="1"/>
  <c r="J325" i="12"/>
  <c r="J349" i="12"/>
  <c r="Z32" i="13" s="1"/>
  <c r="J373" i="12"/>
  <c r="Z43" i="13" s="1"/>
  <c r="J397" i="12"/>
  <c r="J444" i="12"/>
  <c r="Z96" i="13" s="1"/>
  <c r="J378" i="12"/>
  <c r="Z46" i="13" s="1"/>
  <c r="J402" i="12"/>
  <c r="Z58" i="13" s="1"/>
  <c r="J426" i="12"/>
  <c r="Z78" i="13" s="1"/>
  <c r="J449" i="12"/>
  <c r="Z101" i="13" s="1"/>
  <c r="J313" i="12"/>
  <c r="Z12" i="13" s="1"/>
  <c r="J337" i="12"/>
  <c r="J361" i="12"/>
  <c r="J385" i="12"/>
  <c r="J317" i="12"/>
  <c r="Z16" i="13" s="1"/>
  <c r="J389" i="12"/>
  <c r="Z48" i="13" s="1"/>
  <c r="J437" i="12"/>
  <c r="Z89" i="13" s="1"/>
  <c r="J329" i="12"/>
  <c r="Z22" i="13" s="1"/>
  <c r="J377" i="12"/>
  <c r="Z45" i="13" s="1"/>
  <c r="J401" i="12"/>
  <c r="Z57" i="13" s="1"/>
  <c r="J326" i="12"/>
  <c r="Z19" i="13" s="1"/>
  <c r="J422" i="12"/>
  <c r="Z74" i="13" s="1"/>
  <c r="J445" i="12"/>
  <c r="Z97" i="13" s="1"/>
  <c r="J327" i="12"/>
  <c r="Z20" i="13" s="1"/>
  <c r="J351" i="12"/>
  <c r="Z34" i="13" s="1"/>
  <c r="J399" i="12"/>
  <c r="J446" i="12"/>
  <c r="Z98" i="13" s="1"/>
  <c r="J328" i="12"/>
  <c r="Z21" i="13" s="1"/>
  <c r="J424" i="12"/>
  <c r="Z76" i="13" s="1"/>
  <c r="J447" i="12"/>
  <c r="Z99" i="13" s="1"/>
  <c r="J353" i="12"/>
  <c r="J448" i="12"/>
  <c r="Z100" i="13" s="1"/>
  <c r="J314" i="12"/>
  <c r="Z13" i="13" s="1"/>
  <c r="J338" i="12"/>
  <c r="J362" i="12"/>
  <c r="J410" i="12"/>
  <c r="Z66" i="13" s="1"/>
  <c r="J387" i="12"/>
  <c r="Z47" i="13" s="1"/>
  <c r="J411" i="12"/>
  <c r="Z67" i="13" s="1"/>
  <c r="J435" i="12"/>
  <c r="Z87" i="13" s="1"/>
  <c r="H558" i="12"/>
  <c r="T63" i="13" s="1"/>
  <c r="T41" i="14" s="1"/>
  <c r="H582" i="12"/>
  <c r="T83" i="13" s="1"/>
  <c r="T45" i="14" s="1"/>
  <c r="H471" i="12"/>
  <c r="T18" i="13" s="1"/>
  <c r="T24" i="14" s="1"/>
  <c r="H472" i="12"/>
  <c r="H496" i="12"/>
  <c r="T28" i="13" s="1"/>
  <c r="T26" i="14" s="1"/>
  <c r="H522" i="12"/>
  <c r="T42" i="13" s="1"/>
  <c r="T85" i="14" s="1"/>
  <c r="H243" i="12"/>
  <c r="Q51" i="13" s="1"/>
  <c r="Q90" i="14" s="1"/>
  <c r="H291" i="12"/>
  <c r="Q93" i="13" s="1"/>
  <c r="Q109" i="14" s="1"/>
  <c r="H162" i="12"/>
  <c r="H174" i="12"/>
  <c r="H246" i="12"/>
  <c r="Q54" i="13" s="1"/>
  <c r="Q91" i="14" s="1"/>
  <c r="H270" i="12"/>
  <c r="H160" i="12"/>
  <c r="Q9" i="13" s="1"/>
  <c r="Q64" i="14" s="1"/>
  <c r="H208" i="12"/>
  <c r="H293" i="12"/>
  <c r="Q95" i="13" s="1"/>
  <c r="Q110" i="14" s="1"/>
  <c r="H211" i="12"/>
  <c r="H223" i="12"/>
  <c r="Q43" i="13" s="1"/>
  <c r="Q86" i="14" s="1"/>
  <c r="H235" i="12"/>
  <c r="H259" i="12"/>
  <c r="Q65" i="13" s="1"/>
  <c r="Q11" i="14" s="1"/>
  <c r="H283" i="12"/>
  <c r="Q85" i="13" s="1"/>
  <c r="Q34" i="14" s="1"/>
  <c r="H236" i="12"/>
  <c r="H260" i="12"/>
  <c r="Q66" i="13" s="1"/>
  <c r="Q99" i="14" s="1"/>
  <c r="H285" i="12"/>
  <c r="Q87" i="13" s="1"/>
  <c r="Q106" i="14" s="1"/>
  <c r="H205" i="12"/>
  <c r="H217" i="12"/>
  <c r="Q38" i="13" s="1"/>
  <c r="Q82" i="14" s="1"/>
  <c r="H253" i="12"/>
  <c r="Q59" i="13" s="1"/>
  <c r="Q16" i="14" s="1"/>
  <c r="H218" i="12"/>
  <c r="Q39" i="13" s="1"/>
  <c r="Q83" i="14" s="1"/>
  <c r="H230" i="12"/>
  <c r="H290" i="12"/>
  <c r="Q92" i="13" s="1"/>
  <c r="Q108" i="14" s="1"/>
  <c r="H190" i="12"/>
  <c r="Q25" i="13" s="1"/>
  <c r="Q40" i="14" s="1"/>
  <c r="H298" i="12"/>
  <c r="Q100" i="13" s="1"/>
  <c r="Q57" i="14" s="1"/>
  <c r="H167" i="12"/>
  <c r="Q16" i="13" s="1"/>
  <c r="Q70" i="14" s="1"/>
  <c r="H300" i="12"/>
  <c r="Q102" i="13" s="1"/>
  <c r="Q113" i="14" s="1"/>
  <c r="H166" i="12"/>
  <c r="Q15" i="13" s="1"/>
  <c r="Q69" i="14" s="1"/>
  <c r="H262" i="12"/>
  <c r="H227" i="12"/>
  <c r="Q45" i="13" s="1"/>
  <c r="Q9" i="14" s="1"/>
  <c r="H180" i="12"/>
  <c r="H228" i="12"/>
  <c r="Q46" i="13" s="1"/>
  <c r="Q87" i="14" s="1"/>
  <c r="D66" i="1"/>
  <c r="F66" i="1"/>
  <c r="B66" i="1"/>
  <c r="B53" i="1"/>
  <c r="C66" i="1"/>
  <c r="E66" i="1"/>
  <c r="C21" i="1"/>
  <c r="C17" i="8" s="1"/>
  <c r="C20" i="1"/>
  <c r="B21" i="1"/>
  <c r="B17" i="8" s="1"/>
  <c r="F21" i="1"/>
  <c r="F17" i="8" s="1"/>
  <c r="F20" i="1"/>
  <c r="E20" i="1"/>
  <c r="E21" i="1"/>
  <c r="E17" i="8" s="1"/>
  <c r="D21" i="1"/>
  <c r="D17" i="8" s="1"/>
  <c r="D20" i="1"/>
  <c r="H261" i="12" l="1"/>
  <c r="Q67" i="13" s="1"/>
  <c r="Q54" i="14" s="1"/>
  <c r="H225" i="12"/>
  <c r="H250" i="12"/>
  <c r="Q56" i="13" s="1"/>
  <c r="Q93" i="14" s="1"/>
  <c r="H231" i="12"/>
  <c r="H192" i="12"/>
  <c r="Q27" i="13" s="1"/>
  <c r="Q74" i="14" s="1"/>
  <c r="H292" i="12"/>
  <c r="Q94" i="13" s="1"/>
  <c r="Q36" i="14" s="1"/>
  <c r="F547" i="12"/>
  <c r="M54" i="13" s="1"/>
  <c r="M91" i="14" s="1"/>
  <c r="H287" i="12"/>
  <c r="Q89" i="13" s="1"/>
  <c r="Q56" i="14" s="1"/>
  <c r="H213" i="12"/>
  <c r="H280" i="12"/>
  <c r="Q82" i="13" s="1"/>
  <c r="Q44" i="14" s="1"/>
  <c r="F486" i="12"/>
  <c r="J386" i="12"/>
  <c r="J375" i="12"/>
  <c r="J365" i="12"/>
  <c r="Z37" i="13" s="1"/>
  <c r="J421" i="12"/>
  <c r="Z73" i="13" s="1"/>
  <c r="J364" i="12"/>
  <c r="Z36" i="13" s="1"/>
  <c r="AB36" i="13" s="1"/>
  <c r="AB80" i="14" s="1"/>
  <c r="J305" i="12"/>
  <c r="Z5" i="13" s="1"/>
  <c r="AB5" i="13" s="1"/>
  <c r="J372" i="12"/>
  <c r="J323" i="12"/>
  <c r="J441" i="12"/>
  <c r="Z93" i="13" s="1"/>
  <c r="Z109" i="14" s="1"/>
  <c r="H209" i="12"/>
  <c r="H288" i="12"/>
  <c r="Q90" i="13" s="1"/>
  <c r="Q35" i="14" s="1"/>
  <c r="H237" i="12"/>
  <c r="Q47" i="13" s="1"/>
  <c r="Q52" i="14" s="1"/>
  <c r="H161" i="12"/>
  <c r="Q10" i="13" s="1"/>
  <c r="Q65" i="14" s="1"/>
  <c r="H159" i="12"/>
  <c r="Q8" i="13" s="1"/>
  <c r="Q21" i="14" s="1"/>
  <c r="J363" i="12"/>
  <c r="J423" i="12"/>
  <c r="Z75" i="13" s="1"/>
  <c r="J413" i="12"/>
  <c r="Z68" i="13" s="1"/>
  <c r="AB68" i="13" s="1"/>
  <c r="AB17" i="14" s="1"/>
  <c r="J354" i="12"/>
  <c r="J412" i="12"/>
  <c r="J320" i="12"/>
  <c r="Z18" i="13" s="1"/>
  <c r="Z24" i="14" s="1"/>
  <c r="J432" i="12"/>
  <c r="Z84" i="13" s="1"/>
  <c r="Z105" i="14" s="1"/>
  <c r="J347" i="12"/>
  <c r="Z30" i="13" s="1"/>
  <c r="Z6" i="14" s="1"/>
  <c r="J310" i="12"/>
  <c r="Z9" i="13" s="1"/>
  <c r="Z64" i="14" s="1"/>
  <c r="H214" i="12"/>
  <c r="Q36" i="13" s="1"/>
  <c r="Q80" i="14" s="1"/>
  <c r="H289" i="12"/>
  <c r="Q91" i="13" s="1"/>
  <c r="Q46" i="14" s="1"/>
  <c r="H164" i="12"/>
  <c r="Q13" i="13" s="1"/>
  <c r="Q68" i="14" s="1"/>
  <c r="H256" i="12"/>
  <c r="Q62" i="13" s="1"/>
  <c r="Q97" i="14" s="1"/>
  <c r="F482" i="12"/>
  <c r="H251" i="12"/>
  <c r="Q57" i="13" s="1"/>
  <c r="Q53" i="14" s="1"/>
  <c r="H277" i="12"/>
  <c r="Q79" i="13" s="1"/>
  <c r="Q42" i="14" s="1"/>
  <c r="H295" i="12"/>
  <c r="Q97" i="13" s="1"/>
  <c r="Q112" i="14" s="1"/>
  <c r="H232" i="12"/>
  <c r="F577" i="12"/>
  <c r="M78" i="13" s="1"/>
  <c r="M32" i="14" s="1"/>
  <c r="H281" i="12"/>
  <c r="Q83" i="13" s="1"/>
  <c r="Q45" i="14" s="1"/>
  <c r="F569" i="12"/>
  <c r="M72" i="13" s="1"/>
  <c r="M102" i="14" s="1"/>
  <c r="F532" i="12"/>
  <c r="H274" i="12"/>
  <c r="Q76" i="13" s="1"/>
  <c r="Q104" i="14" s="1"/>
  <c r="H206" i="12"/>
  <c r="H165" i="12"/>
  <c r="Q14" i="13" s="1"/>
  <c r="Q22" i="14" s="1"/>
  <c r="H234" i="12"/>
  <c r="F596" i="12"/>
  <c r="M97" i="13" s="1"/>
  <c r="M112" i="14" s="1"/>
  <c r="H216" i="12"/>
  <c r="H158" i="12"/>
  <c r="Q7" i="13" s="1"/>
  <c r="Q63" i="14" s="1"/>
  <c r="H296" i="12"/>
  <c r="Q98" i="13" s="1"/>
  <c r="Q13" i="14" s="1"/>
  <c r="H221" i="12"/>
  <c r="Q42" i="13" s="1"/>
  <c r="Q85" i="14" s="1"/>
  <c r="H222" i="12"/>
  <c r="F548" i="12"/>
  <c r="H541" i="12"/>
  <c r="H551" i="12"/>
  <c r="T56" i="13" s="1"/>
  <c r="T93" i="14" s="1"/>
  <c r="H527" i="12"/>
  <c r="H563" i="12"/>
  <c r="L401" i="12"/>
  <c r="AG57" i="13" s="1"/>
  <c r="AG53" i="14" s="1"/>
  <c r="J339" i="12"/>
  <c r="J400" i="12"/>
  <c r="Z56" i="13" s="1"/>
  <c r="AB56" i="13" s="1"/>
  <c r="AB93" i="14" s="1"/>
  <c r="J398" i="12"/>
  <c r="Z55" i="13" s="1"/>
  <c r="Z92" i="14" s="1"/>
  <c r="J450" i="12"/>
  <c r="Z102" i="13" s="1"/>
  <c r="Z113" i="14" s="1"/>
  <c r="J330" i="12"/>
  <c r="J366" i="12"/>
  <c r="J416" i="12"/>
  <c r="J427" i="12"/>
  <c r="Z79" i="13" s="1"/>
  <c r="Z42" i="14" s="1"/>
  <c r="J420" i="12"/>
  <c r="J407" i="12"/>
  <c r="Z63" i="13" s="1"/>
  <c r="Z41" i="14" s="1"/>
  <c r="J406" i="12"/>
  <c r="Z62" i="13" s="1"/>
  <c r="Z97" i="14" s="1"/>
  <c r="J417" i="12"/>
  <c r="Z71" i="13" s="1"/>
  <c r="Z101" i="14" s="1"/>
  <c r="J315" i="12"/>
  <c r="Z14" i="13" s="1"/>
  <c r="Z22" i="14" s="1"/>
  <c r="J376" i="12"/>
  <c r="J374" i="12"/>
  <c r="Z44" i="13" s="1"/>
  <c r="Z8" i="14" s="1"/>
  <c r="J433" i="12"/>
  <c r="Z85" i="13" s="1"/>
  <c r="Z34" i="14" s="1"/>
  <c r="J306" i="12"/>
  <c r="Z6" i="13" s="1"/>
  <c r="Z62" i="14" s="1"/>
  <c r="J342" i="12"/>
  <c r="Z27" i="13" s="1"/>
  <c r="Z74" i="14" s="1"/>
  <c r="J404" i="12"/>
  <c r="Z60" i="13" s="1"/>
  <c r="Z95" i="14" s="1"/>
  <c r="J415" i="12"/>
  <c r="Z70" i="13" s="1"/>
  <c r="Z100" i="14" s="1"/>
  <c r="J408" i="12"/>
  <c r="Z64" i="13" s="1"/>
  <c r="Z98" i="14" s="1"/>
  <c r="J395" i="12"/>
  <c r="Z53" i="13" s="1"/>
  <c r="Z29" i="14" s="1"/>
  <c r="J394" i="12"/>
  <c r="Z52" i="13" s="1"/>
  <c r="AB52" i="13" s="1"/>
  <c r="AB10" i="14" s="1"/>
  <c r="J405" i="12"/>
  <c r="Z61" i="13" s="1"/>
  <c r="Z96" i="14" s="1"/>
  <c r="J479" i="12"/>
  <c r="AA21" i="13" s="1"/>
  <c r="AA72" i="14" s="1"/>
  <c r="J468" i="12"/>
  <c r="AA16" i="13" s="1"/>
  <c r="AA70" i="14" s="1"/>
  <c r="J563" i="12"/>
  <c r="J565" i="12"/>
  <c r="AA69" i="13" s="1"/>
  <c r="AA30" i="14" s="1"/>
  <c r="J537" i="12"/>
  <c r="J555" i="12"/>
  <c r="AA60" i="13" s="1"/>
  <c r="AA95" i="14" s="1"/>
  <c r="J554" i="12"/>
  <c r="AA59" i="13" s="1"/>
  <c r="AA16" i="14" s="1"/>
  <c r="J525" i="12"/>
  <c r="AA44" i="13" s="1"/>
  <c r="AA8" i="14" s="1"/>
  <c r="J511" i="12"/>
  <c r="J486" i="12"/>
  <c r="J485" i="12"/>
  <c r="J580" i="12"/>
  <c r="AA81" i="13" s="1"/>
  <c r="AA33" i="14" s="1"/>
  <c r="J434" i="12"/>
  <c r="Z86" i="13" s="1"/>
  <c r="Z18" i="14" s="1"/>
  <c r="J352" i="12"/>
  <c r="Z35" i="13" s="1"/>
  <c r="Z79" i="14" s="1"/>
  <c r="J350" i="12"/>
  <c r="Z33" i="13" s="1"/>
  <c r="J409" i="12"/>
  <c r="Z65" i="13" s="1"/>
  <c r="Z11" i="14" s="1"/>
  <c r="J425" i="12"/>
  <c r="Z77" i="13" s="1"/>
  <c r="Z12" i="14" s="1"/>
  <c r="J318" i="12"/>
  <c r="J392" i="12"/>
  <c r="Z50" i="13" s="1"/>
  <c r="Z89" i="14" s="1"/>
  <c r="J403" i="12"/>
  <c r="Z59" i="13" s="1"/>
  <c r="Z16" i="14" s="1"/>
  <c r="J396" i="12"/>
  <c r="Z54" i="13" s="1"/>
  <c r="Z91" i="14" s="1"/>
  <c r="J383" i="12"/>
  <c r="J382" i="12"/>
  <c r="J586" i="12"/>
  <c r="AA87" i="13" s="1"/>
  <c r="AA106" i="14" s="1"/>
  <c r="J575" i="12"/>
  <c r="AA76" i="13" s="1"/>
  <c r="AA104" i="14" s="1"/>
  <c r="J527" i="12"/>
  <c r="J457" i="12"/>
  <c r="AA6" i="13" s="1"/>
  <c r="AA62" i="14" s="1"/>
  <c r="J501" i="12"/>
  <c r="AA33" i="13" s="1"/>
  <c r="AA7" i="14" s="1"/>
  <c r="J543" i="12"/>
  <c r="AA50" i="13" s="1"/>
  <c r="AA89" i="14" s="1"/>
  <c r="J542" i="12"/>
  <c r="AA49" i="13" s="1"/>
  <c r="AA88" i="14" s="1"/>
  <c r="J513" i="12"/>
  <c r="J487" i="12"/>
  <c r="AA24" i="13" s="1"/>
  <c r="AA25" i="14" s="1"/>
  <c r="J474" i="12"/>
  <c r="J473" i="12"/>
  <c r="H299" i="12"/>
  <c r="Q101" i="13" s="1"/>
  <c r="Q58" i="14" s="1"/>
  <c r="H239" i="12"/>
  <c r="Q48" i="13" s="1"/>
  <c r="Q28" i="14" s="1"/>
  <c r="H229" i="12"/>
  <c r="H284" i="12"/>
  <c r="Q86" i="13" s="1"/>
  <c r="Q18" i="14" s="1"/>
  <c r="H163" i="12"/>
  <c r="Q12" i="13" s="1"/>
  <c r="Q67" i="14" s="1"/>
  <c r="H220" i="12"/>
  <c r="Q41" i="13" s="1"/>
  <c r="Q84" i="14" s="1"/>
  <c r="H267" i="12"/>
  <c r="Q71" i="13" s="1"/>
  <c r="Q101" i="14" s="1"/>
  <c r="H178" i="12"/>
  <c r="Q21" i="13" s="1"/>
  <c r="Q72" i="14" s="1"/>
  <c r="H278" i="12"/>
  <c r="Q80" i="13" s="1"/>
  <c r="Q43" i="14" s="1"/>
  <c r="H157" i="12"/>
  <c r="H224" i="12"/>
  <c r="Q44" i="13" s="1"/>
  <c r="Q8" i="14" s="1"/>
  <c r="H257" i="12"/>
  <c r="Q63" i="13" s="1"/>
  <c r="Q41" i="14" s="1"/>
  <c r="H155" i="12"/>
  <c r="Q5" i="13" s="1"/>
  <c r="Q61" i="14" s="1"/>
  <c r="H219" i="12"/>
  <c r="Q40" i="13" s="1"/>
  <c r="Q27" i="14" s="1"/>
  <c r="H276" i="12"/>
  <c r="Q78" i="13" s="1"/>
  <c r="Q32" i="14" s="1"/>
  <c r="H264" i="12"/>
  <c r="Q69" i="13" s="1"/>
  <c r="Q30" i="14" s="1"/>
  <c r="H254" i="12"/>
  <c r="Q60" i="13" s="1"/>
  <c r="Q95" i="14" s="1"/>
  <c r="H297" i="12"/>
  <c r="Q99" i="13" s="1"/>
  <c r="Q47" i="14" s="1"/>
  <c r="H212" i="12"/>
  <c r="H233" i="12"/>
  <c r="H294" i="12"/>
  <c r="Q96" i="13" s="1"/>
  <c r="Q111" i="14" s="1"/>
  <c r="H171" i="12"/>
  <c r="F474" i="12"/>
  <c r="F508" i="12"/>
  <c r="H516" i="12"/>
  <c r="T37" i="13" s="1"/>
  <c r="T81" i="14" s="1"/>
  <c r="H477" i="12"/>
  <c r="T19" i="13" s="1"/>
  <c r="T50" i="14" s="1"/>
  <c r="F459" i="12"/>
  <c r="M7" i="13" s="1"/>
  <c r="M63" i="14" s="1"/>
  <c r="F599" i="12"/>
  <c r="M100" i="13" s="1"/>
  <c r="M57" i="14" s="1"/>
  <c r="H575" i="12"/>
  <c r="T76" i="13" s="1"/>
  <c r="T104" i="14" s="1"/>
  <c r="L461" i="12"/>
  <c r="AH9" i="13" s="1"/>
  <c r="AH64" i="14" s="1"/>
  <c r="D240" i="12"/>
  <c r="D283" i="12"/>
  <c r="C85" i="13" s="1"/>
  <c r="D230" i="12"/>
  <c r="D341" i="12"/>
  <c r="E26" i="13" s="1"/>
  <c r="D327" i="12"/>
  <c r="E20" i="13" s="1"/>
  <c r="D188" i="12"/>
  <c r="D261" i="12"/>
  <c r="C67" i="13" s="1"/>
  <c r="D281" i="12"/>
  <c r="C83" i="13" s="1"/>
  <c r="D232" i="12"/>
  <c r="D218" i="12"/>
  <c r="C39" i="13" s="1"/>
  <c r="D330" i="12"/>
  <c r="D287" i="12"/>
  <c r="C89" i="13" s="1"/>
  <c r="D193" i="12"/>
  <c r="D239" i="12"/>
  <c r="C48" i="13" s="1"/>
  <c r="D269" i="12"/>
  <c r="D160" i="12"/>
  <c r="C9" i="13" s="1"/>
  <c r="D206" i="12"/>
  <c r="D310" i="12"/>
  <c r="E9" i="13" s="1"/>
  <c r="D236" i="12"/>
  <c r="D176" i="12"/>
  <c r="C19" i="13" s="1"/>
  <c r="D203" i="12"/>
  <c r="D234" i="12"/>
  <c r="D280" i="12"/>
  <c r="C82" i="13" s="1"/>
  <c r="D254" i="12"/>
  <c r="C60" i="13" s="1"/>
  <c r="D375" i="12"/>
  <c r="D165" i="12"/>
  <c r="C14" i="13" s="1"/>
  <c r="D284" i="12"/>
  <c r="C86" i="13" s="1"/>
  <c r="D300" i="12"/>
  <c r="C102" i="13" s="1"/>
  <c r="D210" i="12"/>
  <c r="D268" i="12"/>
  <c r="C72" i="13" s="1"/>
  <c r="D242" i="12"/>
  <c r="C50" i="13" s="1"/>
  <c r="D354" i="12"/>
  <c r="D351" i="12"/>
  <c r="E34" i="13" s="1"/>
  <c r="D265" i="12"/>
  <c r="C70" i="13" s="1"/>
  <c r="D205" i="12"/>
  <c r="D216" i="12"/>
  <c r="D233" i="12"/>
  <c r="D279" i="12"/>
  <c r="C81" i="13" s="1"/>
  <c r="D158" i="12"/>
  <c r="C7" i="13" s="1"/>
  <c r="D408" i="12"/>
  <c r="E64" i="13" s="1"/>
  <c r="D202" i="12"/>
  <c r="C35" i="13" s="1"/>
  <c r="D157" i="12"/>
  <c r="D221" i="12"/>
  <c r="C42" i="13" s="1"/>
  <c r="D267" i="12"/>
  <c r="C71" i="13" s="1"/>
  <c r="D311" i="12"/>
  <c r="E10" i="13" s="1"/>
  <c r="D298" i="12"/>
  <c r="C100" i="13" s="1"/>
  <c r="D178" i="12"/>
  <c r="C21" i="13" s="1"/>
  <c r="D289" i="12"/>
  <c r="C91" i="13" s="1"/>
  <c r="D215" i="12"/>
  <c r="C37" i="13" s="1"/>
  <c r="D209" i="12"/>
  <c r="D255" i="12"/>
  <c r="C61" i="13" s="1"/>
  <c r="D439" i="12"/>
  <c r="E91" i="13" s="1"/>
  <c r="D190" i="12"/>
  <c r="C25" i="13" s="1"/>
  <c r="D286" i="12"/>
  <c r="C88" i="13" s="1"/>
  <c r="D272" i="12"/>
  <c r="C74" i="13" s="1"/>
  <c r="D167" i="12"/>
  <c r="C16" i="13" s="1"/>
  <c r="D185" i="12"/>
  <c r="D243" i="12"/>
  <c r="C51" i="13" s="1"/>
  <c r="D416" i="12"/>
  <c r="D342" i="12"/>
  <c r="E27" i="13" s="1"/>
  <c r="D299" i="12"/>
  <c r="C101" i="13" s="1"/>
  <c r="D418" i="12"/>
  <c r="E72" i="13" s="1"/>
  <c r="D262" i="12"/>
  <c r="D256" i="12"/>
  <c r="C62" i="13" s="1"/>
  <c r="D247" i="12"/>
  <c r="D294" i="12"/>
  <c r="C96" i="13" s="1"/>
  <c r="D231" i="12"/>
  <c r="D356" i="12"/>
  <c r="D275" i="12"/>
  <c r="C77" i="13" s="1"/>
  <c r="D285" i="12"/>
  <c r="C87" i="13" s="1"/>
  <c r="D228" i="12"/>
  <c r="C46" i="13" s="1"/>
  <c r="D282" i="12"/>
  <c r="C84" i="13" s="1"/>
  <c r="D163" i="12"/>
  <c r="C12" i="13" s="1"/>
  <c r="D207" i="12"/>
  <c r="D395" i="12"/>
  <c r="E53" i="13" s="1"/>
  <c r="D376" i="12"/>
  <c r="D438" i="12"/>
  <c r="E90" i="13" s="1"/>
  <c r="D274" i="12"/>
  <c r="C76" i="13" s="1"/>
  <c r="D162" i="12"/>
  <c r="C11" i="13" s="1"/>
  <c r="D297" i="12"/>
  <c r="C99" i="13" s="1"/>
  <c r="D250" i="12"/>
  <c r="C56" i="13" s="1"/>
  <c r="C93" i="14" s="1"/>
  <c r="D211" i="12"/>
  <c r="D253" i="12"/>
  <c r="C59" i="13" s="1"/>
  <c r="D200" i="12"/>
  <c r="C33" i="13" s="1"/>
  <c r="D180" i="12"/>
  <c r="D270" i="12"/>
  <c r="D292" i="12"/>
  <c r="C94" i="13" s="1"/>
  <c r="D278" i="12"/>
  <c r="C80" i="13" s="1"/>
  <c r="D393" i="12"/>
  <c r="E51" i="13" s="1"/>
  <c r="D332" i="12"/>
  <c r="L538" i="12"/>
  <c r="AH47" i="13" s="1"/>
  <c r="AH52" i="14" s="1"/>
  <c r="L491" i="12"/>
  <c r="AH25" i="13" s="1"/>
  <c r="AH40" i="14" s="1"/>
  <c r="L563" i="12"/>
  <c r="L460" i="12"/>
  <c r="AH8" i="13" s="1"/>
  <c r="AH21" i="14" s="1"/>
  <c r="L585" i="12"/>
  <c r="AH86" i="13" s="1"/>
  <c r="AH18" i="14" s="1"/>
  <c r="L541" i="12"/>
  <c r="L218" i="12"/>
  <c r="AE39" i="13" s="1"/>
  <c r="AE83" i="14" s="1"/>
  <c r="L505" i="12"/>
  <c r="L257" i="12"/>
  <c r="AE63" i="13" s="1"/>
  <c r="AE41" i="14" s="1"/>
  <c r="L527" i="12"/>
  <c r="L465" i="12"/>
  <c r="AH13" i="13" s="1"/>
  <c r="AH68" i="14" s="1"/>
  <c r="D166" i="12"/>
  <c r="C15" i="13" s="1"/>
  <c r="D164" i="12"/>
  <c r="C13" i="13" s="1"/>
  <c r="D263" i="12"/>
  <c r="C68" i="13" s="1"/>
  <c r="D181" i="12"/>
  <c r="D179" i="12"/>
  <c r="C22" i="13" s="1"/>
  <c r="D191" i="12"/>
  <c r="C26" i="13" s="1"/>
  <c r="D293" i="12"/>
  <c r="C95" i="13" s="1"/>
  <c r="D199" i="12"/>
  <c r="C32" i="13" s="1"/>
  <c r="D291" i="12"/>
  <c r="C93" i="13" s="1"/>
  <c r="D266" i="12"/>
  <c r="D450" i="12"/>
  <c r="E102" i="13" s="1"/>
  <c r="D388" i="12"/>
  <c r="D390" i="12"/>
  <c r="D296" i="12"/>
  <c r="C98" i="13" s="1"/>
  <c r="D264" i="12"/>
  <c r="C69" i="13" s="1"/>
  <c r="D217" i="12"/>
  <c r="C38" i="13" s="1"/>
  <c r="D204" i="12"/>
  <c r="D192" i="12"/>
  <c r="C27" i="13" s="1"/>
  <c r="D222" i="12"/>
  <c r="D197" i="12"/>
  <c r="C30" i="13" s="1"/>
  <c r="D244" i="12"/>
  <c r="C52" i="13" s="1"/>
  <c r="D219" i="12"/>
  <c r="C40" i="13" s="1"/>
  <c r="D194" i="12"/>
  <c r="D412" i="12"/>
  <c r="D420" i="12"/>
  <c r="D259" i="12"/>
  <c r="C65" i="13" s="1"/>
  <c r="D252" i="12"/>
  <c r="C58" i="13" s="1"/>
  <c r="D225" i="12"/>
  <c r="D169" i="12"/>
  <c r="C17" i="13" s="1"/>
  <c r="D156" i="12"/>
  <c r="C6" i="13" s="1"/>
  <c r="D277" i="12"/>
  <c r="C79" i="13" s="1"/>
  <c r="D198" i="12"/>
  <c r="C31" i="13" s="1"/>
  <c r="D173" i="12"/>
  <c r="D220" i="12"/>
  <c r="C41" i="13" s="1"/>
  <c r="D195" i="12"/>
  <c r="C28" i="13" s="1"/>
  <c r="D322" i="12"/>
  <c r="D443" i="12"/>
  <c r="E95" i="13" s="1"/>
  <c r="D237" i="12"/>
  <c r="C47" i="13" s="1"/>
  <c r="D235" i="12"/>
  <c r="D201" i="12"/>
  <c r="C34" i="13" s="1"/>
  <c r="D295" i="12"/>
  <c r="C97" i="13" s="1"/>
  <c r="D249" i="12"/>
  <c r="D260" i="12"/>
  <c r="C66" i="13" s="1"/>
  <c r="D186" i="12"/>
  <c r="C24" i="13" s="1"/>
  <c r="D161" i="12"/>
  <c r="C10" i="13" s="1"/>
  <c r="D208" i="12"/>
  <c r="D159" i="12"/>
  <c r="C8" i="13" s="1"/>
  <c r="D320" i="12"/>
  <c r="E18" i="13" s="1"/>
  <c r="D419" i="12"/>
  <c r="D214" i="12"/>
  <c r="C36" i="13" s="1"/>
  <c r="D212" i="12"/>
  <c r="D177" i="12"/>
  <c r="C20" i="13" s="1"/>
  <c r="D273" i="12"/>
  <c r="C75" i="13" s="1"/>
  <c r="D227" i="12"/>
  <c r="C45" i="13" s="1"/>
  <c r="D238" i="12"/>
  <c r="D174" i="12"/>
  <c r="D223" i="12"/>
  <c r="C43" i="13" s="1"/>
  <c r="D196" i="12"/>
  <c r="C29" i="13" s="1"/>
  <c r="D344" i="12"/>
  <c r="D405" i="12"/>
  <c r="E61" i="13" s="1"/>
  <c r="F594" i="12"/>
  <c r="M95" i="13" s="1"/>
  <c r="M110" i="14" s="1"/>
  <c r="F500" i="12"/>
  <c r="M32" i="13" s="1"/>
  <c r="M77" i="14" s="1"/>
  <c r="F562" i="12"/>
  <c r="M67" i="13" s="1"/>
  <c r="M54" i="14" s="1"/>
  <c r="F567" i="12"/>
  <c r="F505" i="12"/>
  <c r="F512" i="12"/>
  <c r="F479" i="12"/>
  <c r="M21" i="13" s="1"/>
  <c r="M72" i="14" s="1"/>
  <c r="F592" i="12"/>
  <c r="M93" i="13" s="1"/>
  <c r="M109" i="14" s="1"/>
  <c r="F529" i="12"/>
  <c r="M46" i="13" s="1"/>
  <c r="M87" i="14" s="1"/>
  <c r="F510" i="12"/>
  <c r="F477" i="12"/>
  <c r="M19" i="13" s="1"/>
  <c r="M50" i="14" s="1"/>
  <c r="F507" i="12"/>
  <c r="F492" i="12"/>
  <c r="M26" i="13" s="1"/>
  <c r="M51" i="14" s="1"/>
  <c r="F590" i="12"/>
  <c r="M91" i="13" s="1"/>
  <c r="M46" i="14" s="1"/>
  <c r="F522" i="12"/>
  <c r="M42" i="13" s="1"/>
  <c r="M85" i="14" s="1"/>
  <c r="F501" i="12"/>
  <c r="M33" i="13" s="1"/>
  <c r="M7" i="14" s="1"/>
  <c r="F555" i="12"/>
  <c r="M60" i="13" s="1"/>
  <c r="M95" i="14" s="1"/>
  <c r="F540" i="12"/>
  <c r="M48" i="13" s="1"/>
  <c r="M28" i="14" s="1"/>
  <c r="F546" i="12"/>
  <c r="M53" i="13" s="1"/>
  <c r="M29" i="14" s="1"/>
  <c r="F513" i="12"/>
  <c r="F579" i="12"/>
  <c r="M80" i="13" s="1"/>
  <c r="M43" i="14" s="1"/>
  <c r="F494" i="12"/>
  <c r="F487" i="12"/>
  <c r="M24" i="13" s="1"/>
  <c r="M25" i="14" s="1"/>
  <c r="F525" i="12"/>
  <c r="M44" i="13" s="1"/>
  <c r="M8" i="14" s="1"/>
  <c r="F485" i="12"/>
  <c r="F520" i="12"/>
  <c r="M40" i="13" s="1"/>
  <c r="M27" i="14" s="1"/>
  <c r="F523" i="12"/>
  <c r="F597" i="12"/>
  <c r="M98" i="13" s="1"/>
  <c r="M13" i="14" s="1"/>
  <c r="J18" i="16" s="1"/>
  <c r="F456" i="12"/>
  <c r="M5" i="13" s="1"/>
  <c r="M61" i="14" s="1"/>
  <c r="F521" i="12"/>
  <c r="M41" i="13" s="1"/>
  <c r="M84" i="14" s="1"/>
  <c r="F571" i="12"/>
  <c r="F526" i="12"/>
  <c r="F471" i="12"/>
  <c r="M18" i="13" s="1"/>
  <c r="M24" i="14" s="1"/>
  <c r="F576" i="12"/>
  <c r="M77" i="13" s="1"/>
  <c r="M12" i="14" s="1"/>
  <c r="F488" i="12"/>
  <c r="F550" i="12"/>
  <c r="F519" i="12"/>
  <c r="M39" i="13" s="1"/>
  <c r="M83" i="14" s="1"/>
  <c r="F457" i="12"/>
  <c r="M6" i="13" s="1"/>
  <c r="M62" i="14" s="1"/>
  <c r="H497" i="12"/>
  <c r="T29" i="13" s="1"/>
  <c r="T75" i="14" s="1"/>
  <c r="H581" i="12"/>
  <c r="T82" i="13" s="1"/>
  <c r="T44" i="14" s="1"/>
  <c r="H519" i="12"/>
  <c r="T39" i="13" s="1"/>
  <c r="T83" i="14" s="1"/>
  <c r="H490" i="12"/>
  <c r="H576" i="12"/>
  <c r="T77" i="13" s="1"/>
  <c r="T12" i="14" s="1"/>
  <c r="H502" i="12"/>
  <c r="T34" i="13" s="1"/>
  <c r="T78" i="14" s="1"/>
  <c r="H489" i="12"/>
  <c r="H534" i="12"/>
  <c r="H567" i="12"/>
  <c r="H512" i="12"/>
  <c r="H564" i="12"/>
  <c r="T68" i="13" s="1"/>
  <c r="T17" i="14" s="1"/>
  <c r="H524" i="12"/>
  <c r="T43" i="13" s="1"/>
  <c r="T86" i="14" s="1"/>
  <c r="H589" i="12"/>
  <c r="T90" i="13" s="1"/>
  <c r="T35" i="14" s="1"/>
  <c r="H487" i="12"/>
  <c r="T24" i="13" s="1"/>
  <c r="T25" i="14" s="1"/>
  <c r="H508" i="12"/>
  <c r="H513" i="12"/>
  <c r="H538" i="12"/>
  <c r="T47" i="13" s="1"/>
  <c r="T52" i="14" s="1"/>
  <c r="H503" i="12"/>
  <c r="T35" i="13" s="1"/>
  <c r="T79" i="14" s="1"/>
  <c r="H523" i="12"/>
  <c r="H520" i="12"/>
  <c r="T40" i="13" s="1"/>
  <c r="T27" i="14" s="1"/>
  <c r="H596" i="12"/>
  <c r="T97" i="13" s="1"/>
  <c r="T112" i="14" s="1"/>
  <c r="H478" i="12"/>
  <c r="T20" i="13" s="1"/>
  <c r="T71" i="14" s="1"/>
  <c r="H482" i="12"/>
  <c r="H535" i="12"/>
  <c r="H532" i="12"/>
  <c r="H470" i="12"/>
  <c r="T17" i="13" s="1"/>
  <c r="T23" i="14" s="1"/>
  <c r="H517" i="12"/>
  <c r="H548" i="12"/>
  <c r="H595" i="12"/>
  <c r="T96" i="13" s="1"/>
  <c r="T111" i="14" s="1"/>
  <c r="H556" i="12"/>
  <c r="T61" i="13" s="1"/>
  <c r="T96" i="14" s="1"/>
  <c r="H536" i="12"/>
  <c r="H539" i="12"/>
  <c r="H466" i="12"/>
  <c r="T14" i="13" s="1"/>
  <c r="T22" i="14" s="1"/>
  <c r="H485" i="12"/>
  <c r="H459" i="12"/>
  <c r="T7" i="13" s="1"/>
  <c r="T63" i="14" s="1"/>
  <c r="H580" i="12"/>
  <c r="T81" i="13" s="1"/>
  <c r="T33" i="14" s="1"/>
  <c r="H553" i="12"/>
  <c r="T58" i="13" s="1"/>
  <c r="T94" i="14" s="1"/>
  <c r="H578" i="12"/>
  <c r="T79" i="13" s="1"/>
  <c r="T42" i="14" s="1"/>
  <c r="H488" i="12"/>
  <c r="H545" i="12"/>
  <c r="T52" i="13" s="1"/>
  <c r="T10" i="14" s="1"/>
  <c r="H483" i="12"/>
  <c r="H546" i="12"/>
  <c r="T53" i="13" s="1"/>
  <c r="T29" i="14" s="1"/>
  <c r="H597" i="12"/>
  <c r="T98" i="13" s="1"/>
  <c r="T13" i="14" s="1"/>
  <c r="P18" i="16" s="1"/>
  <c r="H540" i="12"/>
  <c r="T48" i="13" s="1"/>
  <c r="T28" i="14" s="1"/>
  <c r="H549" i="12"/>
  <c r="T55" i="13" s="1"/>
  <c r="T92" i="14" s="1"/>
  <c r="H569" i="12"/>
  <c r="T72" i="13" s="1"/>
  <c r="T102" i="14" s="1"/>
  <c r="H495" i="12"/>
  <c r="H468" i="12"/>
  <c r="T16" i="13" s="1"/>
  <c r="T70" i="14" s="1"/>
  <c r="H537" i="12"/>
  <c r="H480" i="12"/>
  <c r="T22" i="13" s="1"/>
  <c r="T73" i="14" s="1"/>
  <c r="H566" i="12"/>
  <c r="T70" i="13" s="1"/>
  <c r="T100" i="14" s="1"/>
  <c r="F589" i="12"/>
  <c r="M90" i="13" s="1"/>
  <c r="M35" i="14" s="1"/>
  <c r="H501" i="12"/>
  <c r="T33" i="13" s="1"/>
  <c r="T7" i="14" s="1"/>
  <c r="H533" i="12"/>
  <c r="H179" i="12"/>
  <c r="Q22" i="13" s="1"/>
  <c r="Q73" i="14" s="1"/>
  <c r="H226" i="12"/>
  <c r="H240" i="12"/>
  <c r="H242" i="12"/>
  <c r="Q50" i="13" s="1"/>
  <c r="Q89" i="14" s="1"/>
  <c r="H241" i="12"/>
  <c r="Q49" i="13" s="1"/>
  <c r="Q88" i="14" s="1"/>
  <c r="H249" i="12"/>
  <c r="H248" i="12"/>
  <c r="Q55" i="13" s="1"/>
  <c r="Q92" i="14" s="1"/>
  <c r="H247" i="12"/>
  <c r="H245" i="12"/>
  <c r="Q53" i="13" s="1"/>
  <c r="Q29" i="14" s="1"/>
  <c r="H244" i="12"/>
  <c r="Q52" i="13" s="1"/>
  <c r="Q10" i="14" s="1"/>
  <c r="H258" i="12"/>
  <c r="Q64" i="13" s="1"/>
  <c r="Q98" i="14" s="1"/>
  <c r="H255" i="12"/>
  <c r="Q61" i="13" s="1"/>
  <c r="Q96" i="14" s="1"/>
  <c r="L494" i="12"/>
  <c r="L556" i="12"/>
  <c r="AH61" i="13" s="1"/>
  <c r="AH96" i="14" s="1"/>
  <c r="H252" i="12"/>
  <c r="Q58" i="13" s="1"/>
  <c r="Q94" i="14" s="1"/>
  <c r="H168" i="12"/>
  <c r="H191" i="12"/>
  <c r="Q26" i="13" s="1"/>
  <c r="Q51" i="14" s="1"/>
  <c r="H194" i="12"/>
  <c r="H193" i="12"/>
  <c r="H201" i="12"/>
  <c r="Q34" i="13" s="1"/>
  <c r="Q78" i="14" s="1"/>
  <c r="H200" i="12"/>
  <c r="Q33" i="13" s="1"/>
  <c r="Q7" i="14" s="1"/>
  <c r="H199" i="12"/>
  <c r="Q32" i="13" s="1"/>
  <c r="Q77" i="14" s="1"/>
  <c r="H197" i="12"/>
  <c r="Q30" i="13" s="1"/>
  <c r="Q6" i="14" s="1"/>
  <c r="H196" i="12"/>
  <c r="Q29" i="13" s="1"/>
  <c r="Q75" i="14" s="1"/>
  <c r="H210" i="12"/>
  <c r="H207" i="12"/>
  <c r="H204" i="12"/>
  <c r="H263" i="12"/>
  <c r="Q68" i="13" s="1"/>
  <c r="Q17" i="14" s="1"/>
  <c r="H286" i="12"/>
  <c r="Q88" i="13" s="1"/>
  <c r="Q107" i="14" s="1"/>
  <c r="H182" i="12"/>
  <c r="H181" i="12"/>
  <c r="H189" i="12"/>
  <c r="H188" i="12"/>
  <c r="H187" i="12"/>
  <c r="H185" i="12"/>
  <c r="H184" i="12"/>
  <c r="H198" i="12"/>
  <c r="Q31" i="13" s="1"/>
  <c r="Q76" i="14" s="1"/>
  <c r="H195" i="12"/>
  <c r="Q28" i="13" s="1"/>
  <c r="Q26" i="14" s="1"/>
  <c r="L540" i="12"/>
  <c r="AH48" i="13" s="1"/>
  <c r="AH28" i="14" s="1"/>
  <c r="H156" i="12"/>
  <c r="Q6" i="13" s="1"/>
  <c r="Q62" i="14" s="1"/>
  <c r="H215" i="12"/>
  <c r="Q37" i="13" s="1"/>
  <c r="Q81" i="14" s="1"/>
  <c r="H238" i="12"/>
  <c r="H170" i="12"/>
  <c r="Q18" i="13" s="1"/>
  <c r="Q24" i="14" s="1"/>
  <c r="H169" i="12"/>
  <c r="Q17" i="13" s="1"/>
  <c r="Q23" i="14" s="1"/>
  <c r="H177" i="12"/>
  <c r="Q20" i="13" s="1"/>
  <c r="Q71" i="14" s="1"/>
  <c r="H176" i="12"/>
  <c r="Q19" i="13" s="1"/>
  <c r="Q50" i="14" s="1"/>
  <c r="H175" i="12"/>
  <c r="H173" i="12"/>
  <c r="H172" i="12"/>
  <c r="H186" i="12"/>
  <c r="Q24" i="13" s="1"/>
  <c r="Q25" i="14" s="1"/>
  <c r="H183" i="12"/>
  <c r="Q23" i="13" s="1"/>
  <c r="Q39" i="14" s="1"/>
  <c r="L506" i="12"/>
  <c r="H275" i="12"/>
  <c r="Q77" i="13" s="1"/>
  <c r="Q12" i="14" s="1"/>
  <c r="H203" i="12"/>
  <c r="H202" i="12"/>
  <c r="Q35" i="13" s="1"/>
  <c r="Q79" i="14" s="1"/>
  <c r="H266" i="12"/>
  <c r="H265" i="12"/>
  <c r="Q70" i="13" s="1"/>
  <c r="Q100" i="14" s="1"/>
  <c r="H273" i="12"/>
  <c r="Q75" i="13" s="1"/>
  <c r="Q55" i="14" s="1"/>
  <c r="H272" i="12"/>
  <c r="Q74" i="13" s="1"/>
  <c r="Q31" i="14" s="1"/>
  <c r="H271" i="12"/>
  <c r="Q73" i="13" s="1"/>
  <c r="Q103" i="14" s="1"/>
  <c r="H269" i="12"/>
  <c r="H268" i="12"/>
  <c r="Q72" i="13" s="1"/>
  <c r="Q102" i="14" s="1"/>
  <c r="H282" i="12"/>
  <c r="Q84" i="13" s="1"/>
  <c r="Q105" i="14" s="1"/>
  <c r="L201" i="12"/>
  <c r="AE34" i="13" s="1"/>
  <c r="AE78" i="14" s="1"/>
  <c r="L335" i="12"/>
  <c r="L581" i="12"/>
  <c r="AH82" i="13" s="1"/>
  <c r="AH44" i="14" s="1"/>
  <c r="D589" i="12"/>
  <c r="F90" i="13" s="1"/>
  <c r="D575" i="12"/>
  <c r="F76" i="13" s="1"/>
  <c r="D529" i="12"/>
  <c r="F46" i="13" s="1"/>
  <c r="D392" i="12"/>
  <c r="E50" i="13" s="1"/>
  <c r="D431" i="12"/>
  <c r="E83" i="13" s="1"/>
  <c r="D381" i="12"/>
  <c r="D363" i="12"/>
  <c r="D521" i="12"/>
  <c r="F41" i="13" s="1"/>
  <c r="D480" i="12"/>
  <c r="F22" i="13" s="1"/>
  <c r="D599" i="12"/>
  <c r="F100" i="13" s="1"/>
  <c r="D519" i="12"/>
  <c r="F39" i="13" s="1"/>
  <c r="D574" i="12"/>
  <c r="F75" i="13" s="1"/>
  <c r="D488" i="12"/>
  <c r="D539" i="12"/>
  <c r="D597" i="12"/>
  <c r="F98" i="13" s="1"/>
  <c r="D542" i="12"/>
  <c r="F49" i="13" s="1"/>
  <c r="D487" i="12"/>
  <c r="F24" i="13" s="1"/>
  <c r="D494" i="12"/>
  <c r="D593" i="12"/>
  <c r="F94" i="13" s="1"/>
  <c r="D458" i="12"/>
  <c r="D563" i="12"/>
  <c r="D484" i="12"/>
  <c r="F23" i="13" s="1"/>
  <c r="D308" i="12"/>
  <c r="E7" i="13" s="1"/>
  <c r="D316" i="12"/>
  <c r="E15" i="13" s="1"/>
  <c r="D401" i="12"/>
  <c r="E57" i="13" s="1"/>
  <c r="D434" i="12"/>
  <c r="E86" i="13" s="1"/>
  <c r="D466" i="12"/>
  <c r="F14" i="13" s="1"/>
  <c r="D355" i="12"/>
  <c r="D444" i="12"/>
  <c r="E96" i="13" s="1"/>
  <c r="D385" i="12"/>
  <c r="D570" i="12"/>
  <c r="D579" i="12"/>
  <c r="F80" i="13" s="1"/>
  <c r="L379" i="12"/>
  <c r="L323" i="12"/>
  <c r="L391" i="12"/>
  <c r="AG49" i="13" s="1"/>
  <c r="AG88" i="14" s="1"/>
  <c r="L369" i="12"/>
  <c r="AG40" i="13" s="1"/>
  <c r="AG27" i="14" s="1"/>
  <c r="L405" i="12"/>
  <c r="AG61" i="13" s="1"/>
  <c r="AG96" i="14" s="1"/>
  <c r="L320" i="12"/>
  <c r="AG18" i="13" s="1"/>
  <c r="AG24" i="14" s="1"/>
  <c r="L366" i="12"/>
  <c r="L321" i="12"/>
  <c r="L327" i="12"/>
  <c r="AG20" i="13" s="1"/>
  <c r="AG71" i="14" s="1"/>
  <c r="L575" i="12"/>
  <c r="AH76" i="13" s="1"/>
  <c r="AH104" i="14" s="1"/>
  <c r="L584" i="12"/>
  <c r="AH85" i="13" s="1"/>
  <c r="AH34" i="14" s="1"/>
  <c r="L418" i="12"/>
  <c r="AG72" i="13" s="1"/>
  <c r="AG102" i="14" s="1"/>
  <c r="L483" i="12"/>
  <c r="L182" i="12"/>
  <c r="L310" i="12"/>
  <c r="AG9" i="13" s="1"/>
  <c r="AG64" i="14" s="1"/>
  <c r="L560" i="12"/>
  <c r="AH65" i="13" s="1"/>
  <c r="AH11" i="14" s="1"/>
  <c r="L158" i="12"/>
  <c r="AE7" i="13" s="1"/>
  <c r="AE63" i="14" s="1"/>
  <c r="L449" i="12"/>
  <c r="AG101" i="13" s="1"/>
  <c r="AG58" i="14" s="1"/>
  <c r="L420" i="12"/>
  <c r="L528" i="12"/>
  <c r="AH45" i="13" s="1"/>
  <c r="AH9" i="14" s="1"/>
  <c r="L524" i="12"/>
  <c r="AH43" i="13" s="1"/>
  <c r="AH86" i="14" s="1"/>
  <c r="L315" i="12"/>
  <c r="AG14" i="13" s="1"/>
  <c r="AG22" i="14" s="1"/>
  <c r="L572" i="12"/>
  <c r="AH73" i="13" s="1"/>
  <c r="AH103" i="14" s="1"/>
  <c r="L432" i="12"/>
  <c r="AG84" i="13" s="1"/>
  <c r="AG105" i="14" s="1"/>
  <c r="L478" i="12"/>
  <c r="AH20" i="13" s="1"/>
  <c r="AH71" i="14" s="1"/>
  <c r="L262" i="12"/>
  <c r="L355" i="12"/>
  <c r="L480" i="12"/>
  <c r="AH22" i="13" s="1"/>
  <c r="AH73" i="14" s="1"/>
  <c r="L499" i="12"/>
  <c r="AH31" i="13" s="1"/>
  <c r="AH76" i="14" s="1"/>
  <c r="H342" i="12"/>
  <c r="S27" i="13" s="1"/>
  <c r="S74" i="14" s="1"/>
  <c r="H324" i="12"/>
  <c r="H353" i="12"/>
  <c r="F600" i="12"/>
  <c r="M101" i="13" s="1"/>
  <c r="M58" i="14" s="1"/>
  <c r="F545" i="12"/>
  <c r="M52" i="13" s="1"/>
  <c r="M10" i="14" s="1"/>
  <c r="F531" i="12"/>
  <c r="F561" i="12"/>
  <c r="M66" i="13" s="1"/>
  <c r="M99" i="14" s="1"/>
  <c r="F595" i="12"/>
  <c r="M96" i="13" s="1"/>
  <c r="M111" i="14" s="1"/>
  <c r="F493" i="12"/>
  <c r="M27" i="13" s="1"/>
  <c r="M74" i="14" s="1"/>
  <c r="F495" i="12"/>
  <c r="F566" i="12"/>
  <c r="M70" i="13" s="1"/>
  <c r="M100" i="14" s="1"/>
  <c r="F586" i="12"/>
  <c r="M87" i="13" s="1"/>
  <c r="M106" i="14" s="1"/>
  <c r="F465" i="12"/>
  <c r="M13" i="13" s="1"/>
  <c r="M68" i="14" s="1"/>
  <c r="F463" i="12"/>
  <c r="M11" i="13" s="1"/>
  <c r="M66" i="14" s="1"/>
  <c r="F578" i="12"/>
  <c r="M79" i="13" s="1"/>
  <c r="M42" i="14" s="1"/>
  <c r="F516" i="12"/>
  <c r="M37" i="13" s="1"/>
  <c r="M81" i="14" s="1"/>
  <c r="F470" i="12"/>
  <c r="M17" i="13" s="1"/>
  <c r="M23" i="14" s="1"/>
  <c r="F574" i="12"/>
  <c r="M75" i="13" s="1"/>
  <c r="M55" i="14" s="1"/>
  <c r="F467" i="12"/>
  <c r="M15" i="13" s="1"/>
  <c r="M69" i="14" s="1"/>
  <c r="F558" i="12"/>
  <c r="M63" i="13" s="1"/>
  <c r="M41" i="14" s="1"/>
  <c r="D508" i="12"/>
  <c r="D546" i="12"/>
  <c r="F53" i="13" s="1"/>
  <c r="D516" i="12"/>
  <c r="F37" i="13" s="1"/>
  <c r="D414" i="12"/>
  <c r="E69" i="13" s="1"/>
  <c r="D378" i="12"/>
  <c r="E46" i="13" s="1"/>
  <c r="D445" i="12"/>
  <c r="E97" i="13" s="1"/>
  <c r="D449" i="12"/>
  <c r="E101" i="13" s="1"/>
  <c r="D339" i="12"/>
  <c r="D586" i="12"/>
  <c r="F87" i="13" s="1"/>
  <c r="D483" i="12"/>
  <c r="D504" i="12"/>
  <c r="D559" i="12"/>
  <c r="F64" i="13" s="1"/>
  <c r="D394" i="12"/>
  <c r="E52" i="13" s="1"/>
  <c r="D402" i="12"/>
  <c r="E58" i="13" s="1"/>
  <c r="D425" i="12"/>
  <c r="E77" i="13" s="1"/>
  <c r="D347" i="12"/>
  <c r="E30" i="13" s="1"/>
  <c r="D398" i="12"/>
  <c r="E55" i="13" s="1"/>
  <c r="D527" i="12"/>
  <c r="D544" i="12"/>
  <c r="F51" i="13" s="1"/>
  <c r="D503" i="12"/>
  <c r="F35" i="13" s="1"/>
  <c r="D421" i="12"/>
  <c r="E73" i="13" s="1"/>
  <c r="D373" i="12"/>
  <c r="E43" i="13" s="1"/>
  <c r="D348" i="12"/>
  <c r="E31" i="13" s="1"/>
  <c r="D319" i="12"/>
  <c r="E17" i="13" s="1"/>
  <c r="D326" i="12"/>
  <c r="E19" i="13" s="1"/>
  <c r="D472" i="12"/>
  <c r="D496" i="12"/>
  <c r="F28" i="13" s="1"/>
  <c r="L212" i="12"/>
  <c r="L172" i="12"/>
  <c r="D497" i="12"/>
  <c r="F29" i="13" s="1"/>
  <c r="D583" i="12"/>
  <c r="F84" i="13" s="1"/>
  <c r="D514" i="12"/>
  <c r="D462" i="12"/>
  <c r="F10" i="13" s="1"/>
  <c r="D566" i="12"/>
  <c r="F70" i="13" s="1"/>
  <c r="D552" i="12"/>
  <c r="F57" i="13" s="1"/>
  <c r="H312" i="12"/>
  <c r="S11" i="13" s="1"/>
  <c r="L289" i="12"/>
  <c r="AE91" i="13" s="1"/>
  <c r="AE46" i="14" s="1"/>
  <c r="L160" i="12"/>
  <c r="AE9" i="13" s="1"/>
  <c r="AE64" i="14" s="1"/>
  <c r="D365" i="12"/>
  <c r="E37" i="13" s="1"/>
  <c r="D345" i="12"/>
  <c r="E28" i="13" s="1"/>
  <c r="D426" i="12"/>
  <c r="E78" i="13" s="1"/>
  <c r="D328" i="12"/>
  <c r="E21" i="13" s="1"/>
  <c r="D433" i="12"/>
  <c r="E85" i="13" s="1"/>
  <c r="D435" i="12"/>
  <c r="E87" i="13" s="1"/>
  <c r="D314" i="12"/>
  <c r="E13" i="13" s="1"/>
  <c r="D471" i="12"/>
  <c r="F18" i="13" s="1"/>
  <c r="D555" i="12"/>
  <c r="F60" i="13" s="1"/>
  <c r="D499" i="12"/>
  <c r="F31" i="13" s="1"/>
  <c r="D456" i="12"/>
  <c r="F5" i="13" s="1"/>
  <c r="D554" i="12"/>
  <c r="F59" i="13" s="1"/>
  <c r="D540" i="12"/>
  <c r="F48" i="13" s="1"/>
  <c r="F553" i="12"/>
  <c r="M58" i="13" s="1"/>
  <c r="M94" i="14" s="1"/>
  <c r="F472" i="12"/>
  <c r="F497" i="12"/>
  <c r="M29" i="13" s="1"/>
  <c r="M75" i="14" s="1"/>
  <c r="F509" i="12"/>
  <c r="F598" i="12"/>
  <c r="M99" i="13" s="1"/>
  <c r="M47" i="14" s="1"/>
  <c r="F549" i="12"/>
  <c r="M55" i="13" s="1"/>
  <c r="M92" i="14" s="1"/>
  <c r="F524" i="12"/>
  <c r="M43" i="13" s="1"/>
  <c r="M86" i="14" s="1"/>
  <c r="F475" i="12"/>
  <c r="H448" i="12"/>
  <c r="S100" i="13" s="1"/>
  <c r="S57" i="14" s="1"/>
  <c r="H467" i="12"/>
  <c r="T15" i="13" s="1"/>
  <c r="T69" i="14" s="1"/>
  <c r="H585" i="12"/>
  <c r="T86" i="13" s="1"/>
  <c r="T18" i="14" s="1"/>
  <c r="H561" i="12"/>
  <c r="T66" i="13" s="1"/>
  <c r="T99" i="14" s="1"/>
  <c r="H554" i="12"/>
  <c r="T59" i="13" s="1"/>
  <c r="T16" i="14" s="1"/>
  <c r="H590" i="12"/>
  <c r="T91" i="13" s="1"/>
  <c r="T46" i="14" s="1"/>
  <c r="H568" i="12"/>
  <c r="T71" i="13" s="1"/>
  <c r="T101" i="14" s="1"/>
  <c r="H507" i="12"/>
  <c r="H475" i="12"/>
  <c r="H461" i="12"/>
  <c r="T9" i="13" s="1"/>
  <c r="T64" i="14" s="1"/>
  <c r="L578" i="12"/>
  <c r="AH79" i="13" s="1"/>
  <c r="AH42" i="14" s="1"/>
  <c r="L503" i="12"/>
  <c r="AH35" i="13" s="1"/>
  <c r="AH79" i="14" s="1"/>
  <c r="L463" i="12"/>
  <c r="AH11" i="13" s="1"/>
  <c r="AH66" i="14" s="1"/>
  <c r="J270" i="12"/>
  <c r="L277" i="12"/>
  <c r="AE79" i="13" s="1"/>
  <c r="AE42" i="14" s="1"/>
  <c r="D569" i="12"/>
  <c r="F72" i="13" s="1"/>
  <c r="D585" i="12"/>
  <c r="F86" i="13" s="1"/>
  <c r="D490" i="12"/>
  <c r="D531" i="12"/>
  <c r="D572" i="12"/>
  <c r="F73" i="13" s="1"/>
  <c r="D565" i="12"/>
  <c r="F69" i="13" s="1"/>
  <c r="H417" i="12"/>
  <c r="S71" i="13" s="1"/>
  <c r="S101" i="14" s="1"/>
  <c r="J244" i="12"/>
  <c r="X52" i="13" s="1"/>
  <c r="X10" i="14" s="1"/>
  <c r="L238" i="12"/>
  <c r="D440" i="12"/>
  <c r="E92" i="13" s="1"/>
  <c r="D380" i="12"/>
  <c r="D397" i="12"/>
  <c r="D389" i="12"/>
  <c r="E48" i="13" s="1"/>
  <c r="D415" i="12"/>
  <c r="E70" i="13" s="1"/>
  <c r="D404" i="12"/>
  <c r="E60" i="13" s="1"/>
  <c r="D315" i="12"/>
  <c r="E14" i="13" s="1"/>
  <c r="D538" i="12"/>
  <c r="F47" i="13" s="1"/>
  <c r="D534" i="12"/>
  <c r="D467" i="12"/>
  <c r="F15" i="13" s="1"/>
  <c r="D498" i="12"/>
  <c r="D557" i="12"/>
  <c r="F62" i="13" s="1"/>
  <c r="D541" i="12"/>
  <c r="F564" i="12"/>
  <c r="M68" i="13" s="1"/>
  <c r="M17" i="14" s="1"/>
  <c r="F480" i="12"/>
  <c r="M22" i="13" s="1"/>
  <c r="M73" i="14" s="1"/>
  <c r="F580" i="12"/>
  <c r="M81" i="13" s="1"/>
  <c r="M33" i="14" s="1"/>
  <c r="F518" i="12"/>
  <c r="M38" i="13" s="1"/>
  <c r="M82" i="14" s="1"/>
  <c r="F483" i="12"/>
  <c r="F514" i="12"/>
  <c r="F515" i="12"/>
  <c r="M36" i="13" s="1"/>
  <c r="M80" i="14" s="1"/>
  <c r="F559" i="12"/>
  <c r="M64" i="13" s="1"/>
  <c r="M98" i="14" s="1"/>
  <c r="F498" i="12"/>
  <c r="M30" i="13" s="1"/>
  <c r="M6" i="14" s="1"/>
  <c r="H405" i="12"/>
  <c r="S61" i="13" s="1"/>
  <c r="S96" i="14" s="1"/>
  <c r="H565" i="12"/>
  <c r="T69" i="13" s="1"/>
  <c r="T30" i="14" s="1"/>
  <c r="H562" i="12"/>
  <c r="T67" i="13" s="1"/>
  <c r="T54" i="14" s="1"/>
  <c r="H494" i="12"/>
  <c r="H514" i="12"/>
  <c r="H570" i="12"/>
  <c r="H484" i="12"/>
  <c r="T23" i="13" s="1"/>
  <c r="T39" i="14" s="1"/>
  <c r="H547" i="12"/>
  <c r="T54" i="13" s="1"/>
  <c r="T91" i="14" s="1"/>
  <c r="H557" i="12"/>
  <c r="T62" i="13" s="1"/>
  <c r="T97" i="14" s="1"/>
  <c r="L467" i="12"/>
  <c r="AH15" i="13" s="1"/>
  <c r="AH69" i="14" s="1"/>
  <c r="L469" i="12"/>
  <c r="L512" i="12"/>
  <c r="J300" i="12"/>
  <c r="X102" i="13" s="1"/>
  <c r="X113" i="14" s="1"/>
  <c r="L254" i="12"/>
  <c r="AE60" i="13" s="1"/>
  <c r="AE95" i="14" s="1"/>
  <c r="L233" i="12"/>
  <c r="D486" i="12"/>
  <c r="D571" i="12"/>
  <c r="D525" i="12"/>
  <c r="F44" i="13" s="1"/>
  <c r="D509" i="12"/>
  <c r="D517" i="12"/>
  <c r="L274" i="12"/>
  <c r="AE76" i="13" s="1"/>
  <c r="AE104" i="14" s="1"/>
  <c r="L197" i="12"/>
  <c r="AE30" i="13" s="1"/>
  <c r="AE6" i="14" s="1"/>
  <c r="D424" i="12"/>
  <c r="E76" i="13" s="1"/>
  <c r="D437" i="12"/>
  <c r="E89" i="13" s="1"/>
  <c r="D340" i="12"/>
  <c r="E25" i="13" s="1"/>
  <c r="D406" i="12"/>
  <c r="E62" i="13" s="1"/>
  <c r="D343" i="12"/>
  <c r="D360" i="12"/>
  <c r="D386" i="12"/>
  <c r="D581" i="12"/>
  <c r="F82" i="13" s="1"/>
  <c r="D502" i="12"/>
  <c r="F34" i="13" s="1"/>
  <c r="D548" i="12"/>
  <c r="D495" i="12"/>
  <c r="D491" i="12"/>
  <c r="F25" i="13" s="1"/>
  <c r="D505" i="12"/>
  <c r="F458" i="12"/>
  <c r="F473" i="12"/>
  <c r="F484" i="12"/>
  <c r="M23" i="13" s="1"/>
  <c r="M39" i="14" s="1"/>
  <c r="F565" i="12"/>
  <c r="M69" i="13" s="1"/>
  <c r="M30" i="14" s="1"/>
  <c r="F563" i="12"/>
  <c r="F585" i="12"/>
  <c r="M86" i="13" s="1"/>
  <c r="M18" i="14" s="1"/>
  <c r="F572" i="12"/>
  <c r="M73" i="13" s="1"/>
  <c r="M103" i="14" s="1"/>
  <c r="F511" i="12"/>
  <c r="F462" i="12"/>
  <c r="M10" i="13" s="1"/>
  <c r="M65" i="14" s="1"/>
  <c r="H572" i="12"/>
  <c r="T73" i="13" s="1"/>
  <c r="T103" i="14" s="1"/>
  <c r="H586" i="12"/>
  <c r="T87" i="13" s="1"/>
  <c r="T106" i="14" s="1"/>
  <c r="H479" i="12"/>
  <c r="T21" i="13" s="1"/>
  <c r="T72" i="14" s="1"/>
  <c r="H525" i="12"/>
  <c r="T44" i="13" s="1"/>
  <c r="T8" i="14" s="1"/>
  <c r="H574" i="12"/>
  <c r="T75" i="13" s="1"/>
  <c r="T55" i="14" s="1"/>
  <c r="H510" i="12"/>
  <c r="H555" i="12"/>
  <c r="T60" i="13" s="1"/>
  <c r="T95" i="14" s="1"/>
  <c r="H511" i="12"/>
  <c r="H509" i="12"/>
  <c r="L459" i="12"/>
  <c r="AH7" i="13" s="1"/>
  <c r="AH63" i="14" s="1"/>
  <c r="L588" i="12"/>
  <c r="AH89" i="13" s="1"/>
  <c r="AH56" i="14" s="1"/>
  <c r="L497" i="12"/>
  <c r="AH29" i="13" s="1"/>
  <c r="AH75" i="14" s="1"/>
  <c r="H429" i="12"/>
  <c r="S81" i="13" s="1"/>
  <c r="U81" i="13" s="1"/>
  <c r="U33" i="14" s="1"/>
  <c r="H381" i="12"/>
  <c r="D584" i="12"/>
  <c r="F85" i="13" s="1"/>
  <c r="L229" i="12"/>
  <c r="D307" i="12"/>
  <c r="D379" i="12"/>
  <c r="D312" i="12"/>
  <c r="E11" i="13" s="1"/>
  <c r="D367" i="12"/>
  <c r="E38" i="13" s="1"/>
  <c r="D313" i="12"/>
  <c r="E12" i="13" s="1"/>
  <c r="D346" i="12"/>
  <c r="E29" i="13" s="1"/>
  <c r="D550" i="12"/>
  <c r="D474" i="12"/>
  <c r="D489" i="12"/>
  <c r="D477" i="12"/>
  <c r="F19" i="13" s="1"/>
  <c r="D461" i="12"/>
  <c r="F9" i="13" s="1"/>
  <c r="F601" i="12"/>
  <c r="M102" i="13" s="1"/>
  <c r="M113" i="14" s="1"/>
  <c r="F568" i="12"/>
  <c r="M71" i="13" s="1"/>
  <c r="M101" i="14" s="1"/>
  <c r="F593" i="12"/>
  <c r="M94" i="13" s="1"/>
  <c r="M36" i="14" s="1"/>
  <c r="F469" i="12"/>
  <c r="F491" i="12"/>
  <c r="M25" i="13" s="1"/>
  <c r="M40" i="14" s="1"/>
  <c r="F573" i="12"/>
  <c r="M74" i="13" s="1"/>
  <c r="M31" i="14" s="1"/>
  <c r="F560" i="12"/>
  <c r="M65" i="13" s="1"/>
  <c r="M11" i="14" s="1"/>
  <c r="F499" i="12"/>
  <c r="M31" i="13" s="1"/>
  <c r="M76" i="14" s="1"/>
  <c r="H506" i="12"/>
  <c r="H542" i="12"/>
  <c r="T49" i="13" s="1"/>
  <c r="T88" i="14" s="1"/>
  <c r="H600" i="12"/>
  <c r="T101" i="13" s="1"/>
  <c r="T58" i="14" s="1"/>
  <c r="H481" i="12"/>
  <c r="H530" i="12"/>
  <c r="H456" i="12"/>
  <c r="T5" i="13" s="1"/>
  <c r="H531" i="12"/>
  <c r="H499" i="12"/>
  <c r="T31" i="13" s="1"/>
  <c r="T76" i="14" s="1"/>
  <c r="L526" i="12"/>
  <c r="L549" i="12"/>
  <c r="AH55" i="13" s="1"/>
  <c r="AH92" i="14" s="1"/>
  <c r="L485" i="12"/>
  <c r="L395" i="12"/>
  <c r="AG53" i="13" s="1"/>
  <c r="AG29" i="14" s="1"/>
  <c r="L398" i="12"/>
  <c r="AG55" i="13" s="1"/>
  <c r="AG92" i="14" s="1"/>
  <c r="L444" i="12"/>
  <c r="AG96" i="13" s="1"/>
  <c r="AG111" i="14" s="1"/>
  <c r="L445" i="12"/>
  <c r="AG97" i="13" s="1"/>
  <c r="AG112" i="14" s="1"/>
  <c r="L447" i="12"/>
  <c r="AG99" i="13" s="1"/>
  <c r="AG47" i="14" s="1"/>
  <c r="L389" i="12"/>
  <c r="AG48" i="13" s="1"/>
  <c r="AG28" i="14" s="1"/>
  <c r="L415" i="12"/>
  <c r="AG70" i="13" s="1"/>
  <c r="AG100" i="14" s="1"/>
  <c r="L307" i="12"/>
  <c r="L394" i="12"/>
  <c r="AG52" i="13" s="1"/>
  <c r="AG10" i="14" s="1"/>
  <c r="L429" i="12"/>
  <c r="AG81" i="13" s="1"/>
  <c r="AG33" i="14" s="1"/>
  <c r="L319" i="12"/>
  <c r="AG17" i="13" s="1"/>
  <c r="AG23" i="14" s="1"/>
  <c r="L438" i="12"/>
  <c r="AG90" i="13" s="1"/>
  <c r="AG35" i="14" s="1"/>
  <c r="L443" i="12"/>
  <c r="AG95" i="13" s="1"/>
  <c r="AG110" i="14" s="1"/>
  <c r="L348" i="12"/>
  <c r="AG31" i="13" s="1"/>
  <c r="AG76" i="14" s="1"/>
  <c r="L349" i="12"/>
  <c r="AG32" i="13" s="1"/>
  <c r="AG77" i="14" s="1"/>
  <c r="L351" i="12"/>
  <c r="AG34" i="13" s="1"/>
  <c r="AG78" i="14" s="1"/>
  <c r="L388" i="12"/>
  <c r="L308" i="12"/>
  <c r="AG7" i="13" s="1"/>
  <c r="L416" i="12"/>
  <c r="L390" i="12"/>
  <c r="L400" i="12"/>
  <c r="AG56" i="13" s="1"/>
  <c r="AG93" i="14" s="1"/>
  <c r="L354" i="12"/>
  <c r="L381" i="12"/>
  <c r="L440" i="12"/>
  <c r="AG92" i="13" s="1"/>
  <c r="AG108" i="14" s="1"/>
  <c r="L413" i="12"/>
  <c r="AG68" i="13" s="1"/>
  <c r="AG17" i="14" s="1"/>
  <c r="L352" i="12"/>
  <c r="AG35" i="13" s="1"/>
  <c r="AG79" i="14" s="1"/>
  <c r="L338" i="12"/>
  <c r="N153" i="12"/>
  <c r="J256" i="12"/>
  <c r="X62" i="13" s="1"/>
  <c r="X97" i="14" s="1"/>
  <c r="J217" i="12"/>
  <c r="X38" i="13" s="1"/>
  <c r="X82" i="14" s="1"/>
  <c r="J165" i="12"/>
  <c r="X14" i="13" s="1"/>
  <c r="X22" i="14" s="1"/>
  <c r="L403" i="12"/>
  <c r="AG59" i="13" s="1"/>
  <c r="AG16" i="14" s="1"/>
  <c r="L330" i="12"/>
  <c r="L442" i="12"/>
  <c r="AG94" i="13" s="1"/>
  <c r="AG36" i="14" s="1"/>
  <c r="L421" i="12"/>
  <c r="AG73" i="13" s="1"/>
  <c r="AG103" i="14" s="1"/>
  <c r="L326" i="12"/>
  <c r="AG19" i="13" s="1"/>
  <c r="AG50" i="14" s="1"/>
  <c r="J181" i="12"/>
  <c r="L439" i="12"/>
  <c r="AG91" i="13" s="1"/>
  <c r="AG46" i="14" s="1"/>
  <c r="L382" i="12"/>
  <c r="L370" i="12"/>
  <c r="AG41" i="13" s="1"/>
  <c r="AG84" i="14" s="1"/>
  <c r="L446" i="12"/>
  <c r="AG98" i="13" s="1"/>
  <c r="AG13" i="14" s="1"/>
  <c r="L318" i="12"/>
  <c r="L426" i="12"/>
  <c r="AG78" i="13" s="1"/>
  <c r="AG32" i="14" s="1"/>
  <c r="L435" i="12"/>
  <c r="AG87" i="13" s="1"/>
  <c r="AG106" i="14" s="1"/>
  <c r="L409" i="12"/>
  <c r="AG65" i="13" s="1"/>
  <c r="AG11" i="14" s="1"/>
  <c r="L384" i="12"/>
  <c r="L314" i="12"/>
  <c r="AG13" i="13" s="1"/>
  <c r="AG68" i="14" s="1"/>
  <c r="H367" i="12"/>
  <c r="S38" i="13" s="1"/>
  <c r="S82" i="14" s="1"/>
  <c r="H401" i="12"/>
  <c r="S57" i="13" s="1"/>
  <c r="S53" i="14" s="1"/>
  <c r="H388" i="12"/>
  <c r="H332" i="12"/>
  <c r="H315" i="12"/>
  <c r="S14" i="13" s="1"/>
  <c r="S22" i="14" s="1"/>
  <c r="H410" i="12"/>
  <c r="S66" i="13" s="1"/>
  <c r="S99" i="14" s="1"/>
  <c r="J275" i="12"/>
  <c r="X77" i="13" s="1"/>
  <c r="X12" i="14" s="1"/>
  <c r="J183" i="12"/>
  <c r="X23" i="13" s="1"/>
  <c r="X39" i="14" s="1"/>
  <c r="F303" i="12"/>
  <c r="F436" i="12" s="1"/>
  <c r="L88" i="13" s="1"/>
  <c r="H340" i="12"/>
  <c r="S25" i="13" s="1"/>
  <c r="S40" i="14" s="1"/>
  <c r="H320" i="12"/>
  <c r="S18" i="13" s="1"/>
  <c r="S24" i="14" s="1"/>
  <c r="L364" i="12"/>
  <c r="AG36" i="13" s="1"/>
  <c r="L380" i="12"/>
  <c r="L353" i="12"/>
  <c r="L427" i="12"/>
  <c r="AG79" i="13" s="1"/>
  <c r="AG42" i="14" s="1"/>
  <c r="L378" i="12"/>
  <c r="AG46" i="13" s="1"/>
  <c r="AG87" i="14" s="1"/>
  <c r="L406" i="12"/>
  <c r="AG62" i="13" s="1"/>
  <c r="AG97" i="14" s="1"/>
  <c r="L423" i="12"/>
  <c r="AG75" i="13" s="1"/>
  <c r="AG55" i="14" s="1"/>
  <c r="L397" i="12"/>
  <c r="L372" i="12"/>
  <c r="L431" i="12"/>
  <c r="AG83" i="13" s="1"/>
  <c r="L291" i="12"/>
  <c r="AE93" i="13" s="1"/>
  <c r="AE109" i="14" s="1"/>
  <c r="L175" i="12"/>
  <c r="L264" i="12"/>
  <c r="AE69" i="13" s="1"/>
  <c r="AE30" i="14" s="1"/>
  <c r="L192" i="12"/>
  <c r="AE27" i="13" s="1"/>
  <c r="AE74" i="14" s="1"/>
  <c r="L185" i="12"/>
  <c r="L260" i="12"/>
  <c r="AE66" i="13" s="1"/>
  <c r="AE99" i="14" s="1"/>
  <c r="L250" i="12"/>
  <c r="AE56" i="13" s="1"/>
  <c r="AE93" i="14" s="1"/>
  <c r="L170" i="12"/>
  <c r="AE18" i="13" s="1"/>
  <c r="AE24" i="14" s="1"/>
  <c r="J239" i="12"/>
  <c r="X48" i="13" s="1"/>
  <c r="X28" i="14" s="1"/>
  <c r="J171" i="12"/>
  <c r="L216" i="12"/>
  <c r="L279" i="12"/>
  <c r="AE81" i="13" s="1"/>
  <c r="AE33" i="14" s="1"/>
  <c r="H323" i="12"/>
  <c r="H308" i="12"/>
  <c r="S7" i="13" s="1"/>
  <c r="S63" i="14" s="1"/>
  <c r="L358" i="12"/>
  <c r="L367" i="12"/>
  <c r="AG38" i="13" s="1"/>
  <c r="AG82" i="14" s="1"/>
  <c r="H305" i="12"/>
  <c r="S5" i="13" s="1"/>
  <c r="S61" i="14" s="1"/>
  <c r="D528" i="12"/>
  <c r="F45" i="13" s="1"/>
  <c r="D553" i="12"/>
  <c r="F58" i="13" s="1"/>
  <c r="D578" i="12"/>
  <c r="F79" i="13" s="1"/>
  <c r="D526" i="12"/>
  <c r="D591" i="12"/>
  <c r="F92" i="13" s="1"/>
  <c r="D532" i="12"/>
  <c r="D549" i="12"/>
  <c r="F55" i="13" s="1"/>
  <c r="D533" i="12"/>
  <c r="D567" i="12"/>
  <c r="D515" i="12"/>
  <c r="F36" i="13" s="1"/>
  <c r="D576" i="12"/>
  <c r="D482" i="12"/>
  <c r="D524" i="12"/>
  <c r="F43" i="13" s="1"/>
  <c r="D592" i="12"/>
  <c r="F93" i="13" s="1"/>
  <c r="D513" i="12"/>
  <c r="D595" i="12"/>
  <c r="F96" i="13" s="1"/>
  <c r="D582" i="12"/>
  <c r="F83" i="13" s="1"/>
  <c r="D560" i="12"/>
  <c r="D522" i="12"/>
  <c r="D460" i="12"/>
  <c r="L248" i="12"/>
  <c r="AE55" i="13" s="1"/>
  <c r="AE92" i="14" s="1"/>
  <c r="L294" i="12"/>
  <c r="AE96" i="13" s="1"/>
  <c r="AE111" i="14" s="1"/>
  <c r="D535" i="12"/>
  <c r="D501" i="12"/>
  <c r="F33" i="13" s="1"/>
  <c r="D580" i="12"/>
  <c r="F81" i="13" s="1"/>
  <c r="D463" i="12"/>
  <c r="F11" i="13" s="1"/>
  <c r="D530" i="12"/>
  <c r="D469" i="12"/>
  <c r="H373" i="12"/>
  <c r="S43" i="13" s="1"/>
  <c r="L393" i="12"/>
  <c r="AG51" i="13" s="1"/>
  <c r="L333" i="12"/>
  <c r="AG23" i="13" s="1"/>
  <c r="AG39" i="14" s="1"/>
  <c r="L312" i="12"/>
  <c r="AG11" i="13" s="1"/>
  <c r="D362" i="12"/>
  <c r="D387" i="12"/>
  <c r="E47" i="13" s="1"/>
  <c r="D432" i="12"/>
  <c r="E84" i="13" s="1"/>
  <c r="D371" i="12"/>
  <c r="E42" i="13" s="1"/>
  <c r="D309" i="12"/>
  <c r="E8" i="13" s="1"/>
  <c r="D427" i="12"/>
  <c r="E79" i="13" s="1"/>
  <c r="D428" i="12"/>
  <c r="E80" i="13" s="1"/>
  <c r="D403" i="12"/>
  <c r="E59" i="13" s="1"/>
  <c r="D337" i="12"/>
  <c r="D382" i="12"/>
  <c r="D410" i="12"/>
  <c r="E66" i="13" s="1"/>
  <c r="D318" i="12"/>
  <c r="D377" i="12"/>
  <c r="E45" i="13" s="1"/>
  <c r="D429" i="12"/>
  <c r="E81" i="13" s="1"/>
  <c r="D384" i="12"/>
  <c r="D349" i="12"/>
  <c r="E32" i="13" s="1"/>
  <c r="D317" i="12"/>
  <c r="E16" i="13" s="1"/>
  <c r="D409" i="12"/>
  <c r="E65" i="13" s="1"/>
  <c r="D359" i="12"/>
  <c r="D358" i="12"/>
  <c r="H473" i="12"/>
  <c r="H498" i="12"/>
  <c r="T30" i="13" s="1"/>
  <c r="T6" i="14" s="1"/>
  <c r="H559" i="12"/>
  <c r="T64" i="13" s="1"/>
  <c r="T98" i="14" s="1"/>
  <c r="H543" i="12"/>
  <c r="T50" i="13" s="1"/>
  <c r="T89" i="14" s="1"/>
  <c r="H544" i="12"/>
  <c r="T51" i="13" s="1"/>
  <c r="T90" i="14" s="1"/>
  <c r="H594" i="12"/>
  <c r="T95" i="13" s="1"/>
  <c r="T110" i="14" s="1"/>
  <c r="H552" i="12"/>
  <c r="T57" i="13" s="1"/>
  <c r="T53" i="14" s="1"/>
  <c r="H515" i="12"/>
  <c r="T36" i="13" s="1"/>
  <c r="T80" i="14" s="1"/>
  <c r="H560" i="12"/>
  <c r="T65" i="13" s="1"/>
  <c r="T11" i="14" s="1"/>
  <c r="H518" i="12"/>
  <c r="T38" i="13" s="1"/>
  <c r="T82" i="14" s="1"/>
  <c r="H458" i="12"/>
  <c r="H505" i="12"/>
  <c r="H587" i="12"/>
  <c r="T88" i="13" s="1"/>
  <c r="T107" i="14" s="1"/>
  <c r="H521" i="12"/>
  <c r="T41" i="13" s="1"/>
  <c r="T84" i="14" s="1"/>
  <c r="H463" i="12"/>
  <c r="T11" i="13" s="1"/>
  <c r="T66" i="14" s="1"/>
  <c r="H464" i="12"/>
  <c r="T12" i="13" s="1"/>
  <c r="T67" i="14" s="1"/>
  <c r="H591" i="12"/>
  <c r="T92" i="13" s="1"/>
  <c r="T108" i="14" s="1"/>
  <c r="H592" i="12"/>
  <c r="H529" i="12"/>
  <c r="T46" i="13" s="1"/>
  <c r="T87" i="14" s="1"/>
  <c r="H492" i="12"/>
  <c r="T26" i="13" s="1"/>
  <c r="T51" i="14" s="1"/>
  <c r="H598" i="12"/>
  <c r="T99" i="13" s="1"/>
  <c r="T47" i="14" s="1"/>
  <c r="H500" i="12"/>
  <c r="T32" i="13" s="1"/>
  <c r="T77" i="14" s="1"/>
  <c r="H601" i="12"/>
  <c r="T102" i="13" s="1"/>
  <c r="T113" i="14" s="1"/>
  <c r="H465" i="12"/>
  <c r="T13" i="13" s="1"/>
  <c r="T68" i="14" s="1"/>
  <c r="H588" i="12"/>
  <c r="T89" i="13" s="1"/>
  <c r="T56" i="14" s="1"/>
  <c r="D441" i="12"/>
  <c r="E93" i="13" s="1"/>
  <c r="D391" i="12"/>
  <c r="E49" i="13" s="1"/>
  <c r="D473" i="12"/>
  <c r="D600" i="12"/>
  <c r="F581" i="12"/>
  <c r="H550" i="12"/>
  <c r="H457" i="12"/>
  <c r="T6" i="13" s="1"/>
  <c r="T62" i="14" s="1"/>
  <c r="H599" i="12"/>
  <c r="T100" i="13" s="1"/>
  <c r="T57" i="14" s="1"/>
  <c r="H491" i="12"/>
  <c r="T25" i="13" s="1"/>
  <c r="T40" i="14" s="1"/>
  <c r="H486" i="12"/>
  <c r="H583" i="12"/>
  <c r="T84" i="13" s="1"/>
  <c r="T105" i="14" s="1"/>
  <c r="H474" i="12"/>
  <c r="L317" i="12"/>
  <c r="AG16" i="13" s="1"/>
  <c r="AG70" i="14" s="1"/>
  <c r="N1031" i="17"/>
  <c r="M1031" i="17" s="1"/>
  <c r="N1034" i="17"/>
  <c r="M1034" i="17" s="1"/>
  <c r="N1047" i="17"/>
  <c r="M1047" i="17" s="1"/>
  <c r="N1139" i="17"/>
  <c r="M1139" i="17" s="1"/>
  <c r="L402" i="12"/>
  <c r="AG58" i="13" s="1"/>
  <c r="AG94" i="14" s="1"/>
  <c r="L404" i="12"/>
  <c r="AG60" i="13" s="1"/>
  <c r="AG95" i="14" s="1"/>
  <c r="L412" i="12"/>
  <c r="L357" i="12"/>
  <c r="L344" i="12"/>
  <c r="L433" i="12"/>
  <c r="AG85" i="13" s="1"/>
  <c r="L408" i="12"/>
  <c r="AG64" i="13" s="1"/>
  <c r="AG98" i="14" s="1"/>
  <c r="L311" i="12"/>
  <c r="AG10" i="13" s="1"/>
  <c r="J264" i="12"/>
  <c r="X69" i="13" s="1"/>
  <c r="X30" i="14" s="1"/>
  <c r="J212" i="12"/>
  <c r="L365" i="12"/>
  <c r="AG37" i="13" s="1"/>
  <c r="AG81" i="14" s="1"/>
  <c r="L392" i="12"/>
  <c r="AG50" i="13" s="1"/>
  <c r="AG89" i="14" s="1"/>
  <c r="L340" i="12"/>
  <c r="AG25" i="13" s="1"/>
  <c r="L322" i="12"/>
  <c r="L396" i="12"/>
  <c r="AG54" i="13" s="1"/>
  <c r="AG91" i="14" s="1"/>
  <c r="J200" i="12"/>
  <c r="X33" i="13" s="1"/>
  <c r="X7" i="14" s="1"/>
  <c r="L272" i="12"/>
  <c r="AE74" i="13" s="1"/>
  <c r="AE31" i="14" s="1"/>
  <c r="L450" i="12"/>
  <c r="AG102" i="13" s="1"/>
  <c r="AG113" i="14" s="1"/>
  <c r="L331" i="12"/>
  <c r="L410" i="12"/>
  <c r="AG66" i="13" s="1"/>
  <c r="AG99" i="14" s="1"/>
  <c r="L334" i="12"/>
  <c r="L411" i="12"/>
  <c r="AG67" i="13" s="1"/>
  <c r="L385" i="12"/>
  <c r="L360" i="12"/>
  <c r="L419" i="12"/>
  <c r="J265" i="12"/>
  <c r="X70" i="13" s="1"/>
  <c r="X100" i="14" s="1"/>
  <c r="J158" i="12"/>
  <c r="X7" i="13" s="1"/>
  <c r="X63" i="14" s="1"/>
  <c r="L166" i="12"/>
  <c r="AE15" i="13" s="1"/>
  <c r="AE69" i="14" s="1"/>
  <c r="L194" i="12"/>
  <c r="L255" i="12"/>
  <c r="AE61" i="13" s="1"/>
  <c r="AE96" i="14" s="1"/>
  <c r="H434" i="12"/>
  <c r="S86" i="13" s="1"/>
  <c r="L424" i="12"/>
  <c r="AG76" i="13" s="1"/>
  <c r="L430" i="12"/>
  <c r="AG82" i="13" s="1"/>
  <c r="AG44" i="14" s="1"/>
  <c r="L309" i="12"/>
  <c r="AG8" i="13" s="1"/>
  <c r="AG21" i="14" s="1"/>
  <c r="L368" i="12"/>
  <c r="AG39" i="13" s="1"/>
  <c r="L305" i="12"/>
  <c r="AG5" i="13" s="1"/>
  <c r="L345" i="12"/>
  <c r="AG28" i="13" s="1"/>
  <c r="AG26" i="14" s="1"/>
  <c r="L399" i="12"/>
  <c r="L373" i="12"/>
  <c r="AG43" i="13" s="1"/>
  <c r="L336" i="12"/>
  <c r="AG24" i="13" s="1"/>
  <c r="AG25" i="14" s="1"/>
  <c r="L407" i="12"/>
  <c r="AG63" i="13" s="1"/>
  <c r="AG41" i="14" s="1"/>
  <c r="J229" i="12"/>
  <c r="L253" i="12"/>
  <c r="AE59" i="13" s="1"/>
  <c r="AE16" i="14" s="1"/>
  <c r="L165" i="12"/>
  <c r="AE14" i="13" s="1"/>
  <c r="AE22" i="14" s="1"/>
  <c r="L163" i="12"/>
  <c r="AE12" i="13" s="1"/>
  <c r="AE67" i="14" s="1"/>
  <c r="H372" i="12"/>
  <c r="H418" i="12"/>
  <c r="S72" i="13" s="1"/>
  <c r="L343" i="12"/>
  <c r="L414" i="12"/>
  <c r="AG69" i="13" s="1"/>
  <c r="L436" i="12"/>
  <c r="AG88" i="13" s="1"/>
  <c r="AG107" i="14" s="1"/>
  <c r="L346" i="12"/>
  <c r="AG29" i="13" s="1"/>
  <c r="AG75" i="14" s="1"/>
  <c r="L377" i="12"/>
  <c r="AG45" i="13" s="1"/>
  <c r="AG9" i="14" s="1"/>
  <c r="L328" i="12"/>
  <c r="AG21" i="13" s="1"/>
  <c r="AG72" i="14" s="1"/>
  <c r="L387" i="12"/>
  <c r="AG47" i="13" s="1"/>
  <c r="AG52" i="14" s="1"/>
  <c r="L361" i="12"/>
  <c r="L324" i="12"/>
  <c r="L383" i="12"/>
  <c r="J197" i="12"/>
  <c r="X30" i="13" s="1"/>
  <c r="X6" i="14" s="1"/>
  <c r="L286" i="12"/>
  <c r="AE88" i="13" s="1"/>
  <c r="AE107" i="14" s="1"/>
  <c r="D459" i="12"/>
  <c r="D465" i="12"/>
  <c r="F13" i="13" s="1"/>
  <c r="H397" i="12"/>
  <c r="L422" i="12"/>
  <c r="AG74" i="13" s="1"/>
  <c r="AG31" i="14" s="1"/>
  <c r="L356" i="12"/>
  <c r="L329" i="12"/>
  <c r="AG22" i="13" s="1"/>
  <c r="AG73" i="14" s="1"/>
  <c r="L306" i="12"/>
  <c r="AG6" i="13" s="1"/>
  <c r="AG62" i="14" s="1"/>
  <c r="L375" i="12"/>
  <c r="L337" i="12"/>
  <c r="L371" i="12"/>
  <c r="AG42" i="13" s="1"/>
  <c r="F534" i="12"/>
  <c r="F535" i="12"/>
  <c r="F536" i="12"/>
  <c r="F489" i="12"/>
  <c r="F490" i="12"/>
  <c r="F503" i="12"/>
  <c r="M35" i="13" s="1"/>
  <c r="M79" i="14" s="1"/>
  <c r="F461" i="12"/>
  <c r="M9" i="13" s="1"/>
  <c r="M64" i="14" s="1"/>
  <c r="F542" i="12"/>
  <c r="M49" i="13" s="1"/>
  <c r="M88" i="14" s="1"/>
  <c r="F460" i="12"/>
  <c r="F541" i="12"/>
  <c r="F552" i="12"/>
  <c r="M57" i="13" s="1"/>
  <c r="M53" i="14" s="1"/>
  <c r="F506" i="12"/>
  <c r="F582" i="12"/>
  <c r="M83" i="13" s="1"/>
  <c r="M45" i="14" s="1"/>
  <c r="F583" i="12"/>
  <c r="M84" i="13" s="1"/>
  <c r="M105" i="14" s="1"/>
  <c r="F584" i="12"/>
  <c r="M85" i="13" s="1"/>
  <c r="M34" i="14" s="1"/>
  <c r="F537" i="12"/>
  <c r="F538" i="12"/>
  <c r="M47" i="13" s="1"/>
  <c r="M52" i="14" s="1"/>
  <c r="F575" i="12"/>
  <c r="M76" i="13" s="1"/>
  <c r="M104" i="14" s="1"/>
  <c r="F557" i="12"/>
  <c r="M62" i="13" s="1"/>
  <c r="M97" i="14" s="1"/>
  <c r="F543" i="12"/>
  <c r="M50" i="13" s="1"/>
  <c r="M89" i="14" s="1"/>
  <c r="F556" i="12"/>
  <c r="M61" i="13" s="1"/>
  <c r="M96" i="14" s="1"/>
  <c r="F544" i="12"/>
  <c r="M51" i="13" s="1"/>
  <c r="M90" i="14" s="1"/>
  <c r="F481" i="12"/>
  <c r="F468" i="12"/>
  <c r="M16" i="13" s="1"/>
  <c r="M70" i="14" s="1"/>
  <c r="J185" i="12"/>
  <c r="L297" i="12"/>
  <c r="AE99" i="13" s="1"/>
  <c r="AE47" i="14" s="1"/>
  <c r="L242" i="12"/>
  <c r="AE50" i="13" s="1"/>
  <c r="AE89" i="14" s="1"/>
  <c r="L282" i="12"/>
  <c r="AE84" i="13" s="1"/>
  <c r="AE105" i="14" s="1"/>
  <c r="D417" i="12"/>
  <c r="E71" i="13" s="1"/>
  <c r="D353" i="12"/>
  <c r="D396" i="12"/>
  <c r="E54" i="13" s="1"/>
  <c r="D369" i="12"/>
  <c r="E40" i="13" s="1"/>
  <c r="D323" i="12"/>
  <c r="D411" i="12"/>
  <c r="E67" i="13" s="1"/>
  <c r="D350" i="12"/>
  <c r="E33" i="13" s="1"/>
  <c r="D568" i="12"/>
  <c r="D507" i="12"/>
  <c r="D562" i="12"/>
  <c r="F67" i="13" s="1"/>
  <c r="D573" i="12"/>
  <c r="F74" i="13" s="1"/>
  <c r="N454" i="12"/>
  <c r="D518" i="12"/>
  <c r="F38" i="13" s="1"/>
  <c r="F554" i="12"/>
  <c r="M59" i="13" s="1"/>
  <c r="M16" i="14" s="1"/>
  <c r="F528" i="12"/>
  <c r="M45" i="13" s="1"/>
  <c r="M9" i="14" s="1"/>
  <c r="F517" i="12"/>
  <c r="F496" i="12"/>
  <c r="F539" i="12"/>
  <c r="F478" i="12"/>
  <c r="M20" i="13" s="1"/>
  <c r="M71" i="14" s="1"/>
  <c r="F587" i="12"/>
  <c r="M88" i="13" s="1"/>
  <c r="M107" i="14" s="1"/>
  <c r="F476" i="12"/>
  <c r="H335" i="12"/>
  <c r="H377" i="12"/>
  <c r="S45" i="13" s="1"/>
  <c r="S9" i="14" s="1"/>
  <c r="H526" i="12"/>
  <c r="H493" i="12"/>
  <c r="T27" i="13" s="1"/>
  <c r="T74" i="14" s="1"/>
  <c r="H460" i="12"/>
  <c r="T8" i="13" s="1"/>
  <c r="T21" i="14" s="1"/>
  <c r="L342" i="12"/>
  <c r="AG27" i="13" s="1"/>
  <c r="AG74" i="14" s="1"/>
  <c r="L376" i="12"/>
  <c r="L437" i="12"/>
  <c r="AG89" i="13" s="1"/>
  <c r="L448" i="12"/>
  <c r="AG100" i="13" s="1"/>
  <c r="L441" i="12"/>
  <c r="AG93" i="13" s="1"/>
  <c r="L363" i="12"/>
  <c r="L325" i="12"/>
  <c r="L386" i="12"/>
  <c r="L359" i="12"/>
  <c r="N1512" i="17"/>
  <c r="M1512" i="17" s="1"/>
  <c r="J295" i="12"/>
  <c r="X97" i="13" s="1"/>
  <c r="X112" i="14" s="1"/>
  <c r="L275" i="12"/>
  <c r="AE77" i="13" s="1"/>
  <c r="AE12" i="14" s="1"/>
  <c r="L180" i="12"/>
  <c r="L222" i="12"/>
  <c r="D325" i="12"/>
  <c r="D413" i="12"/>
  <c r="E68" i="13" s="1"/>
  <c r="D324" i="12"/>
  <c r="D370" i="12"/>
  <c r="E41" i="13" s="1"/>
  <c r="D352" i="12"/>
  <c r="E35" i="13" s="1"/>
  <c r="D306" i="12"/>
  <c r="E6" i="13" s="1"/>
  <c r="D361" i="12"/>
  <c r="D399" i="12"/>
  <c r="D338" i="12"/>
  <c r="D512" i="12"/>
  <c r="D479" i="12"/>
  <c r="F21" i="13" s="1"/>
  <c r="D523" i="12"/>
  <c r="D547" i="12"/>
  <c r="F54" i="13" s="1"/>
  <c r="D558" i="12"/>
  <c r="F63" i="13" s="1"/>
  <c r="D587" i="12"/>
  <c r="F88" i="13" s="1"/>
  <c r="D506" i="12"/>
  <c r="D564" i="12"/>
  <c r="F68" i="13" s="1"/>
  <c r="F530" i="12"/>
  <c r="F504" i="12"/>
  <c r="F588" i="12"/>
  <c r="M89" i="13" s="1"/>
  <c r="M56" i="14" s="1"/>
  <c r="F591" i="12"/>
  <c r="M92" i="13" s="1"/>
  <c r="M108" i="14" s="1"/>
  <c r="F533" i="12"/>
  <c r="F527" i="12"/>
  <c r="F466" i="12"/>
  <c r="M14" i="13" s="1"/>
  <c r="M22" i="14" s="1"/>
  <c r="F551" i="12"/>
  <c r="M56" i="13" s="1"/>
  <c r="M93" i="14" s="1"/>
  <c r="F464" i="12"/>
  <c r="M12" i="13" s="1"/>
  <c r="M67" i="14" s="1"/>
  <c r="F570" i="12"/>
  <c r="H366" i="12"/>
  <c r="H365" i="12"/>
  <c r="S37" i="13" s="1"/>
  <c r="S81" i="14" s="1"/>
  <c r="H528" i="12"/>
  <c r="T45" i="13" s="1"/>
  <c r="T9" i="14" s="1"/>
  <c r="H504" i="12"/>
  <c r="H584" i="12"/>
  <c r="T85" i="13" s="1"/>
  <c r="T34" i="14" s="1"/>
  <c r="H577" i="12"/>
  <c r="T78" i="13" s="1"/>
  <c r="T32" i="14" s="1"/>
  <c r="H476" i="12"/>
  <c r="H469" i="12"/>
  <c r="H462" i="12"/>
  <c r="T10" i="13" s="1"/>
  <c r="T65" i="14" s="1"/>
  <c r="H579" i="12"/>
  <c r="T80" i="13" s="1"/>
  <c r="T43" i="14" s="1"/>
  <c r="H571" i="12"/>
  <c r="H593" i="12"/>
  <c r="T94" i="13" s="1"/>
  <c r="T36" i="14" s="1"/>
  <c r="L341" i="12"/>
  <c r="AG26" i="13" s="1"/>
  <c r="L332" i="12"/>
  <c r="L434" i="12"/>
  <c r="AG86" i="13" s="1"/>
  <c r="AG18" i="14" s="1"/>
  <c r="L417" i="12"/>
  <c r="AG71" i="13" s="1"/>
  <c r="L428" i="12"/>
  <c r="AG80" i="13" s="1"/>
  <c r="AG43" i="14" s="1"/>
  <c r="L425" i="12"/>
  <c r="AG77" i="13" s="1"/>
  <c r="AG12" i="14" s="1"/>
  <c r="L339" i="12"/>
  <c r="L313" i="12"/>
  <c r="AG12" i="13" s="1"/>
  <c r="AI12" i="13" s="1"/>
  <c r="AI67" i="14" s="1"/>
  <c r="L374" i="12"/>
  <c r="AG44" i="13" s="1"/>
  <c r="AG8" i="14" s="1"/>
  <c r="L347" i="12"/>
  <c r="AG30" i="13" s="1"/>
  <c r="AG6" i="14" s="1"/>
  <c r="L519" i="12"/>
  <c r="AH39" i="13" s="1"/>
  <c r="AH83" i="14" s="1"/>
  <c r="L495" i="12"/>
  <c r="L566" i="12"/>
  <c r="L593" i="12"/>
  <c r="AH94" i="13" s="1"/>
  <c r="AH36" i="14" s="1"/>
  <c r="N1619" i="17"/>
  <c r="M1619" i="17" s="1"/>
  <c r="N1628" i="17"/>
  <c r="M1628" i="17" s="1"/>
  <c r="N710" i="12"/>
  <c r="M710" i="12" s="1"/>
  <c r="N694" i="12"/>
  <c r="M694" i="12" s="1"/>
  <c r="N729" i="12"/>
  <c r="M729" i="12" s="1"/>
  <c r="N997" i="12"/>
  <c r="M997" i="12" s="1"/>
  <c r="N1710" i="12"/>
  <c r="M1710" i="12" s="1"/>
  <c r="N2206" i="12"/>
  <c r="M2206" i="12" s="1"/>
  <c r="L515" i="12"/>
  <c r="AH36" i="13" s="1"/>
  <c r="AH80" i="14" s="1"/>
  <c r="L456" i="12"/>
  <c r="L486" i="12"/>
  <c r="L473" i="12"/>
  <c r="L29" i="18"/>
  <c r="K29" i="18" s="1"/>
  <c r="N124" i="17"/>
  <c r="M124" i="17" s="1"/>
  <c r="N117" i="17"/>
  <c r="M117" i="17" s="1"/>
  <c r="N850" i="12"/>
  <c r="M850" i="12" s="1"/>
  <c r="N821" i="17"/>
  <c r="M821" i="17" s="1"/>
  <c r="N2055" i="12"/>
  <c r="M2055" i="12" s="1"/>
  <c r="N209" i="17"/>
  <c r="M209" i="17" s="1"/>
  <c r="N2140" i="12"/>
  <c r="M2140" i="12" s="1"/>
  <c r="J228" i="12"/>
  <c r="X46" i="13" s="1"/>
  <c r="X87" i="14" s="1"/>
  <c r="J241" i="12"/>
  <c r="X49" i="13" s="1"/>
  <c r="X88" i="14" s="1"/>
  <c r="J157" i="12"/>
  <c r="J271" i="12"/>
  <c r="X73" i="13" s="1"/>
  <c r="X103" i="14" s="1"/>
  <c r="J246" i="12"/>
  <c r="X54" i="13" s="1"/>
  <c r="X91" i="14" s="1"/>
  <c r="J196" i="12"/>
  <c r="X29" i="13" s="1"/>
  <c r="X75" i="14" s="1"/>
  <c r="J290" i="12"/>
  <c r="X92" i="13" s="1"/>
  <c r="X108" i="14" s="1"/>
  <c r="J189" i="12"/>
  <c r="J210" i="12"/>
  <c r="J278" i="12"/>
  <c r="X80" i="13" s="1"/>
  <c r="X43" i="14" s="1"/>
  <c r="H350" i="12"/>
  <c r="S33" i="13" s="1"/>
  <c r="H354" i="12"/>
  <c r="H357" i="12"/>
  <c r="L243" i="12"/>
  <c r="AE51" i="13" s="1"/>
  <c r="AE90" i="14" s="1"/>
  <c r="L244" i="12"/>
  <c r="AE52" i="13" s="1"/>
  <c r="AE10" i="14" s="1"/>
  <c r="L245" i="12"/>
  <c r="AE53" i="13" s="1"/>
  <c r="AE29" i="14" s="1"/>
  <c r="L246" i="12"/>
  <c r="AE54" i="13" s="1"/>
  <c r="AE91" i="14" s="1"/>
  <c r="L247" i="12"/>
  <c r="L156" i="12"/>
  <c r="AE6" i="13" s="1"/>
  <c r="AE62" i="14" s="1"/>
  <c r="L240" i="12"/>
  <c r="L267" i="12"/>
  <c r="AE71" i="13" s="1"/>
  <c r="AE101" i="14" s="1"/>
  <c r="L268" i="12"/>
  <c r="AE72" i="13" s="1"/>
  <c r="AE102" i="14" s="1"/>
  <c r="L269" i="12"/>
  <c r="L270" i="12"/>
  <c r="L271" i="12"/>
  <c r="AE73" i="13" s="1"/>
  <c r="AE103" i="14" s="1"/>
  <c r="L200" i="12"/>
  <c r="AE33" i="13" s="1"/>
  <c r="AE7" i="14" s="1"/>
  <c r="L284" i="12"/>
  <c r="AE86" i="13" s="1"/>
  <c r="AE18" i="14" s="1"/>
  <c r="L225" i="12"/>
  <c r="L167" i="12"/>
  <c r="AE16" i="13" s="1"/>
  <c r="AE70" i="14" s="1"/>
  <c r="L273" i="12"/>
  <c r="AE75" i="13" s="1"/>
  <c r="AE55" i="14" s="1"/>
  <c r="L265" i="12"/>
  <c r="AE70" i="13" s="1"/>
  <c r="AE100" i="14" s="1"/>
  <c r="L214" i="12"/>
  <c r="AE36" i="13" s="1"/>
  <c r="AE80" i="14" s="1"/>
  <c r="L159" i="12"/>
  <c r="AE8" i="13" s="1"/>
  <c r="AE21" i="14" s="1"/>
  <c r="L184" i="12"/>
  <c r="L209" i="12"/>
  <c r="L234" i="12"/>
  <c r="L283" i="12"/>
  <c r="AE85" i="13" s="1"/>
  <c r="AE34" i="14" s="1"/>
  <c r="L261" i="12"/>
  <c r="AE67" i="13" s="1"/>
  <c r="AE54" i="14" s="1"/>
  <c r="L241" i="12"/>
  <c r="AE49" i="13" s="1"/>
  <c r="AE88" i="14" s="1"/>
  <c r="L188" i="12"/>
  <c r="L168" i="12"/>
  <c r="L296" i="12"/>
  <c r="AE98" i="13" s="1"/>
  <c r="AE13" i="14" s="1"/>
  <c r="L237" i="12"/>
  <c r="AE47" i="13" s="1"/>
  <c r="AE52" i="14" s="1"/>
  <c r="L171" i="12"/>
  <c r="L196" i="12"/>
  <c r="AE29" i="13" s="1"/>
  <c r="AE75" i="14" s="1"/>
  <c r="L221" i="12"/>
  <c r="AE42" i="13" s="1"/>
  <c r="AE85" i="14" s="1"/>
  <c r="L258" i="12"/>
  <c r="AE64" i="13" s="1"/>
  <c r="AE98" i="14" s="1"/>
  <c r="L295" i="12"/>
  <c r="AE97" i="13" s="1"/>
  <c r="AE112" i="14" s="1"/>
  <c r="L278" i="12"/>
  <c r="AE80" i="13" s="1"/>
  <c r="AE43" i="14" s="1"/>
  <c r="L263" i="12"/>
  <c r="AE68" i="13" s="1"/>
  <c r="AE17" i="14" s="1"/>
  <c r="L205" i="12"/>
  <c r="L190" i="12"/>
  <c r="AE25" i="13" s="1"/>
  <c r="AE40" i="14" s="1"/>
  <c r="L176" i="12"/>
  <c r="AE19" i="13" s="1"/>
  <c r="AE50" i="14" s="1"/>
  <c r="L204" i="12"/>
  <c r="J192" i="12"/>
  <c r="X27" i="13" s="1"/>
  <c r="X74" i="14" s="1"/>
  <c r="J285" i="12"/>
  <c r="X87" i="13" s="1"/>
  <c r="X106" i="14" s="1"/>
  <c r="J291" i="12"/>
  <c r="X93" i="13" s="1"/>
  <c r="X109" i="14" s="1"/>
  <c r="L228" i="12"/>
  <c r="AE46" i="13" s="1"/>
  <c r="AE87" i="14" s="1"/>
  <c r="L161" i="12"/>
  <c r="AE10" i="13" s="1"/>
  <c r="AE65" i="14" s="1"/>
  <c r="H330" i="12"/>
  <c r="H364" i="12"/>
  <c r="S36" i="13" s="1"/>
  <c r="H421" i="12"/>
  <c r="S73" i="13" s="1"/>
  <c r="H314" i="12"/>
  <c r="S13" i="13" s="1"/>
  <c r="S68" i="14" s="1"/>
  <c r="H333" i="12"/>
  <c r="S23" i="13" s="1"/>
  <c r="S39" i="14" s="1"/>
  <c r="J289" i="12"/>
  <c r="X91" i="13" s="1"/>
  <c r="X46" i="14" s="1"/>
  <c r="J214" i="12"/>
  <c r="X36" i="13" s="1"/>
  <c r="X80" i="14" s="1"/>
  <c r="J274" i="12"/>
  <c r="X76" i="13" s="1"/>
  <c r="X104" i="14" s="1"/>
  <c r="J221" i="12"/>
  <c r="X42" i="13" s="1"/>
  <c r="X85" i="14" s="1"/>
  <c r="J201" i="12"/>
  <c r="X34" i="13" s="1"/>
  <c r="X78" i="14" s="1"/>
  <c r="J163" i="12"/>
  <c r="X12" i="13" s="1"/>
  <c r="X67" i="14" s="1"/>
  <c r="J280" i="12"/>
  <c r="X82" i="13" s="1"/>
  <c r="X44" i="14" s="1"/>
  <c r="J260" i="12"/>
  <c r="X66" i="13" s="1"/>
  <c r="X99" i="14" s="1"/>
  <c r="J207" i="12"/>
  <c r="J182" i="12"/>
  <c r="L276" i="12"/>
  <c r="AE78" i="13" s="1"/>
  <c r="AE32" i="14" s="1"/>
  <c r="L290" i="12"/>
  <c r="AE92" i="13" s="1"/>
  <c r="AE108" i="14" s="1"/>
  <c r="L249" i="12"/>
  <c r="L224" i="12"/>
  <c r="AE44" i="13" s="1"/>
  <c r="AE8" i="14" s="1"/>
  <c r="L178" i="12"/>
  <c r="AE21" i="13" s="1"/>
  <c r="AE72" i="14" s="1"/>
  <c r="L199" i="12"/>
  <c r="AE32" i="13" s="1"/>
  <c r="AE77" i="14" s="1"/>
  <c r="L293" i="12"/>
  <c r="AE95" i="13" s="1"/>
  <c r="AE110" i="14" s="1"/>
  <c r="L220" i="12"/>
  <c r="AE41" i="13" s="1"/>
  <c r="AE84" i="14" s="1"/>
  <c r="H347" i="12"/>
  <c r="S30" i="13" s="1"/>
  <c r="S6" i="14" s="1"/>
  <c r="H352" i="12"/>
  <c r="S35" i="13" s="1"/>
  <c r="S79" i="14" s="1"/>
  <c r="H385" i="12"/>
  <c r="H419" i="12"/>
  <c r="H449" i="12"/>
  <c r="S101" i="13" s="1"/>
  <c r="S58" i="14" s="1"/>
  <c r="H310" i="12"/>
  <c r="S9" i="13" s="1"/>
  <c r="S64" i="14" s="1"/>
  <c r="H380" i="12"/>
  <c r="H307" i="12"/>
  <c r="J156" i="12"/>
  <c r="X6" i="13" s="1"/>
  <c r="X62" i="14" s="1"/>
  <c r="J253" i="12"/>
  <c r="X59" i="13" s="1"/>
  <c r="X16" i="14" s="1"/>
  <c r="J178" i="12"/>
  <c r="X21" i="13" s="1"/>
  <c r="X72" i="14" s="1"/>
  <c r="J238" i="12"/>
  <c r="J209" i="12"/>
  <c r="J177" i="12"/>
  <c r="X20" i="13" s="1"/>
  <c r="X71" i="14" s="1"/>
  <c r="J294" i="12"/>
  <c r="X96" i="13" s="1"/>
  <c r="X111" i="14" s="1"/>
  <c r="J268" i="12"/>
  <c r="X72" i="13" s="1"/>
  <c r="X102" i="14" s="1"/>
  <c r="J248" i="12"/>
  <c r="X55" i="13" s="1"/>
  <c r="X92" i="14" s="1"/>
  <c r="J195" i="12"/>
  <c r="X28" i="13" s="1"/>
  <c r="X26" i="14" s="1"/>
  <c r="J170" i="12"/>
  <c r="X18" i="13" s="1"/>
  <c r="X24" i="14" s="1"/>
  <c r="L193" i="12"/>
  <c r="L251" i="12"/>
  <c r="AE57" i="13" s="1"/>
  <c r="AE53" i="14" s="1"/>
  <c r="L227" i="12"/>
  <c r="AE45" i="13" s="1"/>
  <c r="AE9" i="14" s="1"/>
  <c r="L202" i="12"/>
  <c r="AE35" i="13" s="1"/>
  <c r="AE79" i="14" s="1"/>
  <c r="L299" i="12"/>
  <c r="AE101" i="13" s="1"/>
  <c r="AE58" i="14" s="1"/>
  <c r="L187" i="12"/>
  <c r="L281" i="12"/>
  <c r="AE83" i="13" s="1"/>
  <c r="AE45" i="14" s="1"/>
  <c r="L208" i="12"/>
  <c r="H444" i="12"/>
  <c r="S96" i="13" s="1"/>
  <c r="H450" i="12"/>
  <c r="S102" i="13" s="1"/>
  <c r="S113" i="14" s="1"/>
  <c r="H348" i="12"/>
  <c r="S31" i="13" s="1"/>
  <c r="S76" i="14" s="1"/>
  <c r="H376" i="12"/>
  <c r="H425" i="12"/>
  <c r="S77" i="13" s="1"/>
  <c r="S12" i="14" s="1"/>
  <c r="H441" i="12"/>
  <c r="S93" i="13" s="1"/>
  <c r="S109" i="14" s="1"/>
  <c r="H356" i="12"/>
  <c r="L471" i="12"/>
  <c r="AH18" i="13" s="1"/>
  <c r="AH24" i="14" s="1"/>
  <c r="L553" i="12"/>
  <c r="AH58" i="13" s="1"/>
  <c r="AH94" i="14" s="1"/>
  <c r="L504" i="12"/>
  <c r="L458" i="12"/>
  <c r="L474" i="12"/>
  <c r="L475" i="12"/>
  <c r="L592" i="12"/>
  <c r="AH93" i="13" s="1"/>
  <c r="AH109" i="14" s="1"/>
  <c r="J218" i="12"/>
  <c r="X39" i="13" s="1"/>
  <c r="X83" i="14" s="1"/>
  <c r="J219" i="12"/>
  <c r="X40" i="13" s="1"/>
  <c r="X27" i="14" s="1"/>
  <c r="J224" i="12"/>
  <c r="X44" i="13" s="1"/>
  <c r="X8" i="14" s="1"/>
  <c r="J220" i="12"/>
  <c r="X41" i="13" s="1"/>
  <c r="X84" i="14" s="1"/>
  <c r="J222" i="12"/>
  <c r="J223" i="12"/>
  <c r="X43" i="13" s="1"/>
  <c r="X86" i="14" s="1"/>
  <c r="J237" i="12"/>
  <c r="X47" i="13" s="1"/>
  <c r="X52" i="14" s="1"/>
  <c r="J233" i="12"/>
  <c r="J166" i="12"/>
  <c r="X15" i="13" s="1"/>
  <c r="X69" i="14" s="1"/>
  <c r="J167" i="12"/>
  <c r="X16" i="13" s="1"/>
  <c r="X70" i="14" s="1"/>
  <c r="J180" i="12"/>
  <c r="J299" i="12"/>
  <c r="X101" i="13" s="1"/>
  <c r="X58" i="14" s="1"/>
  <c r="J230" i="12"/>
  <c r="J231" i="12"/>
  <c r="J236" i="12"/>
  <c r="J232" i="12"/>
  <c r="J234" i="12"/>
  <c r="J235" i="12"/>
  <c r="J249" i="12"/>
  <c r="J245" i="12"/>
  <c r="X53" i="13" s="1"/>
  <c r="X29" i="14" s="1"/>
  <c r="J202" i="12"/>
  <c r="X35" i="13" s="1"/>
  <c r="X79" i="14" s="1"/>
  <c r="J203" i="12"/>
  <c r="J216" i="12"/>
  <c r="J191" i="12"/>
  <c r="X26" i="13" s="1"/>
  <c r="X51" i="14" s="1"/>
  <c r="J263" i="12"/>
  <c r="X68" i="13" s="1"/>
  <c r="X17" i="14" s="1"/>
  <c r="J288" i="12"/>
  <c r="X90" i="13" s="1"/>
  <c r="X35" i="14" s="1"/>
  <c r="J277" i="12"/>
  <c r="X79" i="13" s="1"/>
  <c r="X42" i="14" s="1"/>
  <c r="J193" i="12"/>
  <c r="J173" i="12"/>
  <c r="J283" i="12"/>
  <c r="X85" i="13" s="1"/>
  <c r="X34" i="14" s="1"/>
  <c r="J258" i="12"/>
  <c r="X64" i="13" s="1"/>
  <c r="X98" i="14" s="1"/>
  <c r="J208" i="12"/>
  <c r="J188" i="12"/>
  <c r="J159" i="12"/>
  <c r="X8" i="13" s="1"/>
  <c r="X21" i="14" s="1"/>
  <c r="J227" i="12"/>
  <c r="X45" i="13" s="1"/>
  <c r="X9" i="14" s="1"/>
  <c r="J287" i="12"/>
  <c r="X89" i="13" s="1"/>
  <c r="X56" i="14" s="1"/>
  <c r="J297" i="12"/>
  <c r="X99" i="13" s="1"/>
  <c r="X47" i="14" s="1"/>
  <c r="J184" i="12"/>
  <c r="H371" i="12"/>
  <c r="S42" i="13" s="1"/>
  <c r="U42" i="13" s="1"/>
  <c r="U85" i="14" s="1"/>
  <c r="H431" i="12"/>
  <c r="S83" i="13" s="1"/>
  <c r="S45" i="14" s="1"/>
  <c r="H438" i="12"/>
  <c r="S90" i="13" s="1"/>
  <c r="S35" i="14" s="1"/>
  <c r="H341" i="12"/>
  <c r="S26" i="13" s="1"/>
  <c r="H415" i="12"/>
  <c r="S70" i="13" s="1"/>
  <c r="S100" i="14" s="1"/>
  <c r="D155" i="1"/>
  <c r="D148" i="1" s="1"/>
  <c r="D138" i="1"/>
  <c r="J161" i="12"/>
  <c r="X10" i="13" s="1"/>
  <c r="X65" i="14" s="1"/>
  <c r="J169" i="12"/>
  <c r="X17" i="13" s="1"/>
  <c r="X23" i="14" s="1"/>
  <c r="J198" i="12"/>
  <c r="X31" i="13" s="1"/>
  <c r="X76" i="14" s="1"/>
  <c r="L287" i="12"/>
  <c r="AE89" i="13" s="1"/>
  <c r="AE56" i="14" s="1"/>
  <c r="L179" i="12"/>
  <c r="AE22" i="13" s="1"/>
  <c r="AE73" i="14" s="1"/>
  <c r="L231" i="12"/>
  <c r="H447" i="12"/>
  <c r="S99" i="13" s="1"/>
  <c r="J276" i="12"/>
  <c r="X78" i="13" s="1"/>
  <c r="X32" i="14" s="1"/>
  <c r="J279" i="12"/>
  <c r="X81" i="13" s="1"/>
  <c r="X33" i="14" s="1"/>
  <c r="L292" i="12"/>
  <c r="AE94" i="13" s="1"/>
  <c r="AE36" i="14" s="1"/>
  <c r="H395" i="12"/>
  <c r="S53" i="13" s="1"/>
  <c r="S29" i="14" s="1"/>
  <c r="H386" i="12"/>
  <c r="H400" i="12"/>
  <c r="S56" i="13" s="1"/>
  <c r="S93" i="14" s="1"/>
  <c r="H420" i="12"/>
  <c r="H317" i="12"/>
  <c r="S16" i="13" s="1"/>
  <c r="H440" i="12"/>
  <c r="S92" i="13" s="1"/>
  <c r="L598" i="12"/>
  <c r="L552" i="12"/>
  <c r="AH57" i="13" s="1"/>
  <c r="L600" i="12"/>
  <c r="AH101" i="13" s="1"/>
  <c r="AH58" i="14" s="1"/>
  <c r="L534" i="12"/>
  <c r="D170" i="12"/>
  <c r="C18" i="13" s="1"/>
  <c r="D171" i="12"/>
  <c r="D172" i="12"/>
  <c r="D175" i="12"/>
  <c r="D245" i="12"/>
  <c r="C53" i="13" s="1"/>
  <c r="D246" i="12"/>
  <c r="C54" i="13" s="1"/>
  <c r="D155" i="12"/>
  <c r="C5" i="13" s="1"/>
  <c r="D271" i="12"/>
  <c r="C73" i="13" s="1"/>
  <c r="D229" i="12"/>
  <c r="D224" i="12"/>
  <c r="C44" i="13" s="1"/>
  <c r="D226" i="12"/>
  <c r="D189" i="12"/>
  <c r="D276" i="12"/>
  <c r="C78" i="13" s="1"/>
  <c r="D183" i="12"/>
  <c r="C23" i="13" s="1"/>
  <c r="D251" i="12"/>
  <c r="C57" i="13" s="1"/>
  <c r="D182" i="12"/>
  <c r="D184" i="12"/>
  <c r="D187" i="12"/>
  <c r="D257" i="12"/>
  <c r="C63" i="13" s="1"/>
  <c r="D258" i="12"/>
  <c r="C64" i="13" s="1"/>
  <c r="D168" i="12"/>
  <c r="D288" i="12"/>
  <c r="C90" i="13" s="1"/>
  <c r="D241" i="12"/>
  <c r="C49" i="13" s="1"/>
  <c r="D248" i="12"/>
  <c r="C55" i="13" s="1"/>
  <c r="D213" i="12"/>
  <c r="H379" i="12"/>
  <c r="H368" i="12"/>
  <c r="S39" i="13" s="1"/>
  <c r="S83" i="14" s="1"/>
  <c r="H369" i="12"/>
  <c r="S40" i="13" s="1"/>
  <c r="H370" i="12"/>
  <c r="S41" i="13" s="1"/>
  <c r="H413" i="12"/>
  <c r="S68" i="13" s="1"/>
  <c r="H336" i="12"/>
  <c r="S24" i="13" s="1"/>
  <c r="H435" i="12"/>
  <c r="S87" i="13" s="1"/>
  <c r="S106" i="14" s="1"/>
  <c r="H402" i="12"/>
  <c r="S58" i="13" s="1"/>
  <c r="S94" i="14" s="1"/>
  <c r="H414" i="12"/>
  <c r="S69" i="13" s="1"/>
  <c r="S30" i="14" s="1"/>
  <c r="H313" i="12"/>
  <c r="S12" i="13" s="1"/>
  <c r="S67" i="14" s="1"/>
  <c r="H327" i="12"/>
  <c r="S20" i="13" s="1"/>
  <c r="S71" i="14" s="1"/>
  <c r="H409" i="12"/>
  <c r="S65" i="13" s="1"/>
  <c r="S11" i="14" s="1"/>
  <c r="H403" i="12"/>
  <c r="S59" i="13" s="1"/>
  <c r="S16" i="14" s="1"/>
  <c r="H392" i="12"/>
  <c r="S50" i="13" s="1"/>
  <c r="S89" i="14" s="1"/>
  <c r="H393" i="12"/>
  <c r="S51" i="13" s="1"/>
  <c r="S90" i="14" s="1"/>
  <c r="H394" i="12"/>
  <c r="S52" i="13" s="1"/>
  <c r="S10" i="14" s="1"/>
  <c r="H437" i="12"/>
  <c r="S89" i="13" s="1"/>
  <c r="S56" i="14" s="1"/>
  <c r="H375" i="12"/>
  <c r="H339" i="12"/>
  <c r="H442" i="12"/>
  <c r="S94" i="13" s="1"/>
  <c r="S36" i="14" s="1"/>
  <c r="H311" i="12"/>
  <c r="S10" i="13" s="1"/>
  <c r="S65" i="14" s="1"/>
  <c r="H390" i="12"/>
  <c r="H407" i="12"/>
  <c r="S63" i="13" s="1"/>
  <c r="S41" i="14" s="1"/>
  <c r="H433" i="12"/>
  <c r="S85" i="13" s="1"/>
  <c r="S34" i="14" s="1"/>
  <c r="H355" i="12"/>
  <c r="H344" i="12"/>
  <c r="H345" i="12"/>
  <c r="S28" i="13" s="1"/>
  <c r="S26" i="14" s="1"/>
  <c r="H346" i="12"/>
  <c r="S29" i="13" s="1"/>
  <c r="H389" i="12"/>
  <c r="S48" i="13" s="1"/>
  <c r="H436" i="12"/>
  <c r="S88" i="13" s="1"/>
  <c r="H398" i="12"/>
  <c r="S55" i="13" s="1"/>
  <c r="S92" i="14" s="1"/>
  <c r="H362" i="12"/>
  <c r="H349" i="12"/>
  <c r="S32" i="13" s="1"/>
  <c r="S77" i="14" s="1"/>
  <c r="H424" i="12"/>
  <c r="S76" i="13" s="1"/>
  <c r="S104" i="14" s="1"/>
  <c r="H396" i="12"/>
  <c r="S54" i="13" s="1"/>
  <c r="S91" i="14" s="1"/>
  <c r="H445" i="12"/>
  <c r="S97" i="13" s="1"/>
  <c r="S112" i="14" s="1"/>
  <c r="H427" i="12"/>
  <c r="S79" i="13" s="1"/>
  <c r="H309" i="12"/>
  <c r="S8" i="13" s="1"/>
  <c r="S21" i="14" s="1"/>
  <c r="H358" i="12"/>
  <c r="H316" i="12"/>
  <c r="S15" i="13" s="1"/>
  <c r="S69" i="14" s="1"/>
  <c r="H337" i="12"/>
  <c r="H384" i="12"/>
  <c r="H387" i="12"/>
  <c r="S47" i="13" s="1"/>
  <c r="S52" i="14" s="1"/>
  <c r="H430" i="12"/>
  <c r="S82" i="13" s="1"/>
  <c r="H408" i="12"/>
  <c r="S64" i="13" s="1"/>
  <c r="S98" i="14" s="1"/>
  <c r="H439" i="12"/>
  <c r="S91" i="13" s="1"/>
  <c r="S46" i="14" s="1"/>
  <c r="H321" i="12"/>
  <c r="H382" i="12"/>
  <c r="H338" i="12"/>
  <c r="H359" i="12"/>
  <c r="H422" i="12"/>
  <c r="S74" i="13" s="1"/>
  <c r="H423" i="12"/>
  <c r="S75" i="13" s="1"/>
  <c r="S55" i="14" s="1"/>
  <c r="H326" i="12"/>
  <c r="S19" i="13" s="1"/>
  <c r="S50" i="14" s="1"/>
  <c r="H432" i="12"/>
  <c r="S84" i="13" s="1"/>
  <c r="S105" i="14" s="1"/>
  <c r="J205" i="12"/>
  <c r="J259" i="12"/>
  <c r="X65" i="13" s="1"/>
  <c r="X11" i="14" s="1"/>
  <c r="J155" i="12"/>
  <c r="X5" i="13" s="1"/>
  <c r="X61" i="14" s="1"/>
  <c r="J176" i="12"/>
  <c r="X19" i="13" s="1"/>
  <c r="X50" i="14" s="1"/>
  <c r="J172" i="12"/>
  <c r="L252" i="12"/>
  <c r="AE58" i="13" s="1"/>
  <c r="AE94" i="14" s="1"/>
  <c r="L177" i="12"/>
  <c r="AE20" i="13" s="1"/>
  <c r="AE71" i="14" s="1"/>
  <c r="H391" i="12"/>
  <c r="S49" i="13" s="1"/>
  <c r="S88" i="14" s="1"/>
  <c r="L508" i="12"/>
  <c r="L559" i="12"/>
  <c r="AH64" i="13" s="1"/>
  <c r="AH98" i="14" s="1"/>
  <c r="L545" i="12"/>
  <c r="AH52" i="13" s="1"/>
  <c r="AH10" i="14" s="1"/>
  <c r="L476" i="12"/>
  <c r="L489" i="12"/>
  <c r="L582" i="12"/>
  <c r="AH83" i="13" s="1"/>
  <c r="AH45" i="14" s="1"/>
  <c r="L530" i="12"/>
  <c r="L579" i="12"/>
  <c r="AH80" i="13" s="1"/>
  <c r="AH43" i="14" s="1"/>
  <c r="L457" i="12"/>
  <c r="AH6" i="13" s="1"/>
  <c r="AH62" i="14" s="1"/>
  <c r="L543" i="12"/>
  <c r="AH50" i="13" s="1"/>
  <c r="AH89" i="14" s="1"/>
  <c r="L514" i="12"/>
  <c r="L493" i="12"/>
  <c r="AH27" i="13" s="1"/>
  <c r="AH74" i="14" s="1"/>
  <c r="L520" i="12"/>
  <c r="AH40" i="13" s="1"/>
  <c r="AH27" i="14" s="1"/>
  <c r="L583" i="12"/>
  <c r="AH84" i="13" s="1"/>
  <c r="AH105" i="14" s="1"/>
  <c r="L557" i="12"/>
  <c r="AH62" i="13" s="1"/>
  <c r="AH97" i="14" s="1"/>
  <c r="L488" i="12"/>
  <c r="L513" i="12"/>
  <c r="L594" i="12"/>
  <c r="AH95" i="13" s="1"/>
  <c r="AH110" i="14" s="1"/>
  <c r="L574" i="12"/>
  <c r="AH75" i="13" s="1"/>
  <c r="AH55" i="14" s="1"/>
  <c r="L470" i="12"/>
  <c r="AH17" i="13" s="1"/>
  <c r="AH23" i="14" s="1"/>
  <c r="L481" i="12"/>
  <c r="L565" i="12"/>
  <c r="AH69" i="13" s="1"/>
  <c r="AH30" i="14" s="1"/>
  <c r="L537" i="12"/>
  <c r="L562" i="12"/>
  <c r="AH67" i="13" s="1"/>
  <c r="AH54" i="14" s="1"/>
  <c r="L532" i="12"/>
  <c r="L477" i="12"/>
  <c r="AH19" i="13" s="1"/>
  <c r="AH50" i="14" s="1"/>
  <c r="L569" i="12"/>
  <c r="AH72" i="13" s="1"/>
  <c r="L500" i="12"/>
  <c r="AH32" i="13" s="1"/>
  <c r="AH77" i="14" s="1"/>
  <c r="L462" i="12"/>
  <c r="AH10" i="13" s="1"/>
  <c r="AH65" i="14" s="1"/>
  <c r="L479" i="12"/>
  <c r="AH21" i="13" s="1"/>
  <c r="AH72" i="14" s="1"/>
  <c r="L591" i="12"/>
  <c r="AH92" i="13" s="1"/>
  <c r="AH108" i="14" s="1"/>
  <c r="L518" i="12"/>
  <c r="AH38" i="13" s="1"/>
  <c r="AH82" i="14" s="1"/>
  <c r="L529" i="12"/>
  <c r="AH46" i="13" s="1"/>
  <c r="AH87" i="14" s="1"/>
  <c r="L587" i="12"/>
  <c r="AH88" i="13" s="1"/>
  <c r="AH107" i="14" s="1"/>
  <c r="L554" i="12"/>
  <c r="AH59" i="13" s="1"/>
  <c r="AH16" i="14" s="1"/>
  <c r="L601" i="12"/>
  <c r="AH102" i="13" s="1"/>
  <c r="AH113" i="14" s="1"/>
  <c r="L484" i="12"/>
  <c r="L511" i="12"/>
  <c r="L521" i="12"/>
  <c r="AH41" i="13" s="1"/>
  <c r="AH84" i="14" s="1"/>
  <c r="L595" i="12"/>
  <c r="AH96" i="13" s="1"/>
  <c r="AH111" i="14" s="1"/>
  <c r="L596" i="12"/>
  <c r="AH97" i="13" s="1"/>
  <c r="AH112" i="14" s="1"/>
  <c r="L558" i="12"/>
  <c r="AH63" i="13" s="1"/>
  <c r="AH41" i="14" s="1"/>
  <c r="L482" i="12"/>
  <c r="L517" i="12"/>
  <c r="L567" i="12"/>
  <c r="L502" i="12"/>
  <c r="AH34" i="13" s="1"/>
  <c r="AH78" i="14" s="1"/>
  <c r="L466" i="12"/>
  <c r="AH14" i="13" s="1"/>
  <c r="AH22" i="14" s="1"/>
  <c r="L577" i="12"/>
  <c r="AH78" i="13" s="1"/>
  <c r="AH32" i="14" s="1"/>
  <c r="L568" i="12"/>
  <c r="AH71" i="13" s="1"/>
  <c r="AH101" i="14" s="1"/>
  <c r="L509" i="12"/>
  <c r="L536" i="12"/>
  <c r="L546" i="12"/>
  <c r="AH53" i="13" s="1"/>
  <c r="AH29" i="14" s="1"/>
  <c r="L516" i="12"/>
  <c r="AH37" i="13" s="1"/>
  <c r="AH81" i="14" s="1"/>
  <c r="L550" i="12"/>
  <c r="L507" i="12"/>
  <c r="L555" i="12"/>
  <c r="AH60" i="13" s="1"/>
  <c r="AH95" i="14" s="1"/>
  <c r="L580" i="12"/>
  <c r="AH81" i="13" s="1"/>
  <c r="AH33" i="14" s="1"/>
  <c r="L533" i="12"/>
  <c r="L548" i="12"/>
  <c r="L570" i="12"/>
  <c r="L539" i="12"/>
  <c r="L589" i="12"/>
  <c r="AH90" i="13" s="1"/>
  <c r="AH35" i="14" s="1"/>
  <c r="L531" i="12"/>
  <c r="L599" i="12"/>
  <c r="AH100" i="13" s="1"/>
  <c r="AH57" i="14" s="1"/>
  <c r="J215" i="12"/>
  <c r="X37" i="13" s="1"/>
  <c r="X81" i="14" s="1"/>
  <c r="J211" i="12"/>
  <c r="L236" i="12"/>
  <c r="L259" i="12"/>
  <c r="AE65" i="13" s="1"/>
  <c r="AE11" i="14" s="1"/>
  <c r="L525" i="12"/>
  <c r="AH44" i="13" s="1"/>
  <c r="AH8" i="14" s="1"/>
  <c r="J262" i="12"/>
  <c r="J179" i="12"/>
  <c r="X22" i="13" s="1"/>
  <c r="X73" i="14" s="1"/>
  <c r="J240" i="12"/>
  <c r="J281" i="12"/>
  <c r="X83" i="13" s="1"/>
  <c r="X45" i="14" s="1"/>
  <c r="J261" i="12"/>
  <c r="X67" i="13" s="1"/>
  <c r="X54" i="14" s="1"/>
  <c r="J199" i="12"/>
  <c r="X32" i="13" s="1"/>
  <c r="X77" i="14" s="1"/>
  <c r="J174" i="12"/>
  <c r="J296" i="12"/>
  <c r="X98" i="13" s="1"/>
  <c r="X13" i="14" s="1"/>
  <c r="J267" i="12"/>
  <c r="X71" i="13" s="1"/>
  <c r="X101" i="14" s="1"/>
  <c r="J242" i="12"/>
  <c r="X50" i="13" s="1"/>
  <c r="X89" i="14" s="1"/>
  <c r="L226" i="12"/>
  <c r="L213" i="12"/>
  <c r="L189" i="12"/>
  <c r="L164" i="12"/>
  <c r="AE13" i="13" s="1"/>
  <c r="AE68" i="14" s="1"/>
  <c r="L300" i="12"/>
  <c r="AE102" i="13" s="1"/>
  <c r="AE113" i="14" s="1"/>
  <c r="L235" i="12"/>
  <c r="L186" i="12"/>
  <c r="AE24" i="13" s="1"/>
  <c r="AE25" i="14" s="1"/>
  <c r="L280" i="12"/>
  <c r="AE82" i="13" s="1"/>
  <c r="AE44" i="14" s="1"/>
  <c r="L207" i="12"/>
  <c r="H443" i="12"/>
  <c r="S95" i="13" s="1"/>
  <c r="H363" i="12"/>
  <c r="H306" i="12"/>
  <c r="S6" i="13" s="1"/>
  <c r="S62" i="14" s="1"/>
  <c r="H383" i="12"/>
  <c r="H399" i="12"/>
  <c r="H406" i="12"/>
  <c r="S62" i="13" s="1"/>
  <c r="S97" i="14" s="1"/>
  <c r="H428" i="12"/>
  <c r="S80" i="13" s="1"/>
  <c r="H343" i="12"/>
  <c r="L586" i="12"/>
  <c r="AH87" i="13" s="1"/>
  <c r="AH106" i="14" s="1"/>
  <c r="L576" i="12"/>
  <c r="AH77" i="13" s="1"/>
  <c r="L590" i="12"/>
  <c r="AH91" i="13" s="1"/>
  <c r="AH46" i="14" s="1"/>
  <c r="L561" i="12"/>
  <c r="AH66" i="13" s="1"/>
  <c r="AH99" i="14" s="1"/>
  <c r="L522" i="12"/>
  <c r="AH42" i="13" s="1"/>
  <c r="AH85" i="14" s="1"/>
  <c r="L571" i="12"/>
  <c r="L501" i="12"/>
  <c r="AH33" i="13" s="1"/>
  <c r="AH7" i="14" s="1"/>
  <c r="J164" i="12"/>
  <c r="X13" i="13" s="1"/>
  <c r="X68" i="14" s="1"/>
  <c r="J293" i="12"/>
  <c r="X95" i="13" s="1"/>
  <c r="X110" i="14" s="1"/>
  <c r="J186" i="12"/>
  <c r="X24" i="13" s="1"/>
  <c r="X25" i="14" s="1"/>
  <c r="J254" i="12"/>
  <c r="X60" i="13" s="1"/>
  <c r="X95" i="14" s="1"/>
  <c r="L206" i="12"/>
  <c r="L157" i="12"/>
  <c r="L219" i="12"/>
  <c r="AE40" i="13" s="1"/>
  <c r="AE27" i="14" s="1"/>
  <c r="J226" i="12"/>
  <c r="J286" i="12"/>
  <c r="X88" i="13" s="1"/>
  <c r="X107" i="14" s="1"/>
  <c r="J204" i="12"/>
  <c r="J269" i="12"/>
  <c r="J225" i="12"/>
  <c r="J187" i="12"/>
  <c r="J162" i="12"/>
  <c r="X11" i="13" s="1"/>
  <c r="X66" i="14" s="1"/>
  <c r="J284" i="12"/>
  <c r="X86" i="13" s="1"/>
  <c r="X18" i="14" s="1"/>
  <c r="J255" i="12"/>
  <c r="X61" i="13" s="1"/>
  <c r="X96" i="14" s="1"/>
  <c r="J206" i="12"/>
  <c r="L298" i="12"/>
  <c r="AE100" i="13" s="1"/>
  <c r="AE57" i="14" s="1"/>
  <c r="L191" i="12"/>
  <c r="AE26" i="13" s="1"/>
  <c r="AE51" i="14" s="1"/>
  <c r="L288" i="12"/>
  <c r="AE90" i="13" s="1"/>
  <c r="AE35" i="14" s="1"/>
  <c r="L155" i="12"/>
  <c r="AE5" i="13" s="1"/>
  <c r="L239" i="12"/>
  <c r="AE48" i="13" s="1"/>
  <c r="AE28" i="14" s="1"/>
  <c r="L223" i="12"/>
  <c r="AE43" i="13" s="1"/>
  <c r="AE86" i="14" s="1"/>
  <c r="L174" i="12"/>
  <c r="L256" i="12"/>
  <c r="AE62" i="13" s="1"/>
  <c r="AE97" i="14" s="1"/>
  <c r="L195" i="12"/>
  <c r="AE28" i="13" s="1"/>
  <c r="AE26" i="14" s="1"/>
  <c r="H411" i="12"/>
  <c r="S67" i="13" s="1"/>
  <c r="S54" i="14" s="1"/>
  <c r="H325" i="12"/>
  <c r="H446" i="12"/>
  <c r="S98" i="13" s="1"/>
  <c r="H361" i="12"/>
  <c r="H378" i="12"/>
  <c r="S46" i="13" s="1"/>
  <c r="S87" i="14" s="1"/>
  <c r="H334" i="12"/>
  <c r="H416" i="12"/>
  <c r="H331" i="12"/>
  <c r="L564" i="12"/>
  <c r="AH68" i="13" s="1"/>
  <c r="AH17" i="14" s="1"/>
  <c r="L490" i="12"/>
  <c r="L573" i="12"/>
  <c r="AH74" i="13" s="1"/>
  <c r="AH31" i="14" s="1"/>
  <c r="L492" i="12"/>
  <c r="AH26" i="13" s="1"/>
  <c r="AH51" i="14" s="1"/>
  <c r="L510" i="12"/>
  <c r="L547" i="12"/>
  <c r="AH54" i="13" s="1"/>
  <c r="AH91" i="14" s="1"/>
  <c r="L535" i="12"/>
  <c r="N930" i="17"/>
  <c r="M930" i="17" s="1"/>
  <c r="N1017" i="17"/>
  <c r="M1017" i="17" s="1"/>
  <c r="N1579" i="17"/>
  <c r="M1579" i="17" s="1"/>
  <c r="N1515" i="17"/>
  <c r="M1515" i="17" s="1"/>
  <c r="N1432" i="17"/>
  <c r="M1432" i="17" s="1"/>
  <c r="L55" i="18"/>
  <c r="K55" i="18" s="1"/>
  <c r="L131" i="18"/>
  <c r="K131" i="18" s="1"/>
  <c r="L30" i="18"/>
  <c r="K30" i="18" s="1"/>
  <c r="N44" i="17"/>
  <c r="M44" i="17" s="1"/>
  <c r="F31" i="18"/>
  <c r="E31" i="18" s="1"/>
  <c r="N702" i="17"/>
  <c r="M702" i="17" s="1"/>
  <c r="N1638" i="17"/>
  <c r="M1638" i="17" s="1"/>
  <c r="N1606" i="17"/>
  <c r="M1606" i="17" s="1"/>
  <c r="N1482" i="17"/>
  <c r="M1482" i="17" s="1"/>
  <c r="N360" i="17"/>
  <c r="M360" i="17" s="1"/>
  <c r="N342" i="17"/>
  <c r="M342" i="17" s="1"/>
  <c r="N256" i="17"/>
  <c r="M256" i="17" s="1"/>
  <c r="N288" i="17"/>
  <c r="M288" i="17" s="1"/>
  <c r="N289" i="17"/>
  <c r="M289" i="17" s="1"/>
  <c r="N251" i="17"/>
  <c r="M251" i="17" s="1"/>
  <c r="N216" i="17"/>
  <c r="M216" i="17" s="1"/>
  <c r="J252" i="12"/>
  <c r="X58" i="13" s="1"/>
  <c r="X94" i="14" s="1"/>
  <c r="F138" i="1"/>
  <c r="F156" i="1"/>
  <c r="F148" i="1" s="1"/>
  <c r="J251" i="12"/>
  <c r="X57" i="13" s="1"/>
  <c r="X53" i="14" s="1"/>
  <c r="J247" i="12"/>
  <c r="J266" i="12"/>
  <c r="L203" i="12"/>
  <c r="L210" i="12"/>
  <c r="H329" i="12"/>
  <c r="S22" i="13" s="1"/>
  <c r="S73" i="14" s="1"/>
  <c r="B152" i="1"/>
  <c r="B148" i="1" s="1"/>
  <c r="B138" i="1"/>
  <c r="J298" i="12"/>
  <c r="X100" i="13" s="1"/>
  <c r="X57" i="14" s="1"/>
  <c r="J273" i="12"/>
  <c r="X75" i="13" s="1"/>
  <c r="X55" i="14" s="1"/>
  <c r="J160" i="12"/>
  <c r="X9" i="13" s="1"/>
  <c r="X64" i="14" s="1"/>
  <c r="L230" i="12"/>
  <c r="L181" i="12"/>
  <c r="L198" i="12"/>
  <c r="AE31" i="13" s="1"/>
  <c r="AE76" i="14" s="1"/>
  <c r="H328" i="12"/>
  <c r="S21" i="13" s="1"/>
  <c r="S72" i="14" s="1"/>
  <c r="J190" i="12"/>
  <c r="X25" i="13" s="1"/>
  <c r="X40" i="14" s="1"/>
  <c r="J250" i="12"/>
  <c r="X56" i="13" s="1"/>
  <c r="X93" i="14" s="1"/>
  <c r="J168" i="12"/>
  <c r="J257" i="12"/>
  <c r="X63" i="13" s="1"/>
  <c r="X41" i="14" s="1"/>
  <c r="J213" i="12"/>
  <c r="J175" i="12"/>
  <c r="J292" i="12"/>
  <c r="X94" i="13" s="1"/>
  <c r="X36" i="14" s="1"/>
  <c r="J272" i="12"/>
  <c r="X74" i="13" s="1"/>
  <c r="X31" i="14" s="1"/>
  <c r="J243" i="12"/>
  <c r="X51" i="13" s="1"/>
  <c r="X90" i="14" s="1"/>
  <c r="J194" i="12"/>
  <c r="L215" i="12"/>
  <c r="AE37" i="13" s="1"/>
  <c r="AE81" i="14" s="1"/>
  <c r="L169" i="12"/>
  <c r="AE17" i="13" s="1"/>
  <c r="AE23" i="14" s="1"/>
  <c r="L266" i="12"/>
  <c r="L285" i="12"/>
  <c r="AE87" i="13" s="1"/>
  <c r="AE106" i="14" s="1"/>
  <c r="L217" i="12"/>
  <c r="AE38" i="13" s="1"/>
  <c r="AE82" i="14" s="1"/>
  <c r="L211" i="12"/>
  <c r="L162" i="12"/>
  <c r="AE11" i="13" s="1"/>
  <c r="AE66" i="14" s="1"/>
  <c r="L232" i="12"/>
  <c r="L183" i="12"/>
  <c r="AE23" i="13" s="1"/>
  <c r="AE39" i="14" s="1"/>
  <c r="H374" i="12"/>
  <c r="S44" i="13" s="1"/>
  <c r="S8" i="14" s="1"/>
  <c r="H426" i="12"/>
  <c r="S78" i="13" s="1"/>
  <c r="S32" i="14" s="1"/>
  <c r="H412" i="12"/>
  <c r="H318" i="12"/>
  <c r="H360" i="12"/>
  <c r="H322" i="12"/>
  <c r="H404" i="12"/>
  <c r="S60" i="13" s="1"/>
  <c r="S95" i="14" s="1"/>
  <c r="H319" i="12"/>
  <c r="S17" i="13" s="1"/>
  <c r="L542" i="12"/>
  <c r="AH49" i="13" s="1"/>
  <c r="AH88" i="14" s="1"/>
  <c r="L597" i="12"/>
  <c r="AH98" i="13" s="1"/>
  <c r="AH13" i="14" s="1"/>
  <c r="AB18" i="16" s="1"/>
  <c r="L551" i="12"/>
  <c r="AH56" i="13" s="1"/>
  <c r="AH93" i="14" s="1"/>
  <c r="L468" i="12"/>
  <c r="AH16" i="13" s="1"/>
  <c r="AH70" i="14" s="1"/>
  <c r="L498" i="12"/>
  <c r="AH30" i="13" s="1"/>
  <c r="AH6" i="14" s="1"/>
  <c r="L523" i="12"/>
  <c r="L487" i="12"/>
  <c r="AH24" i="13" s="1"/>
  <c r="AH25" i="14" s="1"/>
  <c r="N952" i="17"/>
  <c r="M952" i="17" s="1"/>
  <c r="N1084" i="17"/>
  <c r="M1084" i="17" s="1"/>
  <c r="N944" i="17"/>
  <c r="M944" i="17" s="1"/>
  <c r="F141" i="18"/>
  <c r="E141" i="18" s="1"/>
  <c r="D422" i="12"/>
  <c r="E74" i="13" s="1"/>
  <c r="D423" i="12"/>
  <c r="E75" i="13" s="1"/>
  <c r="D448" i="12"/>
  <c r="E100" i="13" s="1"/>
  <c r="D329" i="12"/>
  <c r="D364" i="12"/>
  <c r="E36" i="13" s="1"/>
  <c r="D442" i="12"/>
  <c r="E94" i="13" s="1"/>
  <c r="D368" i="12"/>
  <c r="E39" i="13" s="1"/>
  <c r="D372" i="12"/>
  <c r="D436" i="12"/>
  <c r="E88" i="13" s="1"/>
  <c r="D335" i="12"/>
  <c r="D366" i="12"/>
  <c r="D383" i="12"/>
  <c r="D446" i="12"/>
  <c r="E98" i="13" s="1"/>
  <c r="D447" i="12"/>
  <c r="E99" i="13" s="1"/>
  <c r="D333" i="12"/>
  <c r="E23" i="13" s="1"/>
  <c r="D357" i="12"/>
  <c r="D400" i="12"/>
  <c r="E56" i="13" s="1"/>
  <c r="D331" i="12"/>
  <c r="D407" i="12"/>
  <c r="E63" i="13" s="1"/>
  <c r="D430" i="12"/>
  <c r="E82" i="13" s="1"/>
  <c r="D321" i="12"/>
  <c r="D305" i="12"/>
  <c r="E5" i="13" s="1"/>
  <c r="D336" i="12"/>
  <c r="E24" i="13" s="1"/>
  <c r="D334" i="12"/>
  <c r="D468" i="12"/>
  <c r="F16" i="13" s="1"/>
  <c r="D457" i="12"/>
  <c r="D601" i="12"/>
  <c r="D590" i="12"/>
  <c r="F91" i="13" s="1"/>
  <c r="D478" i="12"/>
  <c r="F20" i="13" s="1"/>
  <c r="D510" i="12"/>
  <c r="D561" i="12"/>
  <c r="F66" i="13" s="1"/>
  <c r="D464" i="12"/>
  <c r="F12" i="13" s="1"/>
  <c r="D500" i="12"/>
  <c r="F32" i="13" s="1"/>
  <c r="D556" i="12"/>
  <c r="F61" i="13" s="1"/>
  <c r="D485" i="12"/>
  <c r="D537" i="12"/>
  <c r="D545" i="12"/>
  <c r="D492" i="12"/>
  <c r="F26" i="13" s="1"/>
  <c r="D481" i="12"/>
  <c r="D470" i="12"/>
  <c r="D476" i="12"/>
  <c r="D511" i="12"/>
  <c r="D543" i="12"/>
  <c r="F50" i="13" s="1"/>
  <c r="D594" i="12"/>
  <c r="F95" i="13" s="1"/>
  <c r="D520" i="12"/>
  <c r="F40" i="13" s="1"/>
  <c r="D551" i="12"/>
  <c r="F56" i="13" s="1"/>
  <c r="D475" i="12"/>
  <c r="D536" i="12"/>
  <c r="D596" i="12"/>
  <c r="F97" i="13" s="1"/>
  <c r="D598" i="12"/>
  <c r="F99" i="13" s="1"/>
  <c r="D588" i="12"/>
  <c r="F89" i="13" s="1"/>
  <c r="D577" i="12"/>
  <c r="N331" i="17"/>
  <c r="M331" i="17" s="1"/>
  <c r="H19" i="18"/>
  <c r="G19" i="18" s="1"/>
  <c r="G23" i="19" s="1"/>
  <c r="H49" i="18"/>
  <c r="G49" i="18" s="1"/>
  <c r="H31" i="18"/>
  <c r="G31" i="18" s="1"/>
  <c r="N756" i="12"/>
  <c r="M756" i="12" s="1"/>
  <c r="N630" i="12"/>
  <c r="M630" i="12" s="1"/>
  <c r="N654" i="12"/>
  <c r="M654" i="12" s="1"/>
  <c r="N701" i="12"/>
  <c r="M701" i="12" s="1"/>
  <c r="N679" i="12"/>
  <c r="M679" i="12" s="1"/>
  <c r="N808" i="12"/>
  <c r="M808" i="12" s="1"/>
  <c r="N904" i="12"/>
  <c r="M904" i="12" s="1"/>
  <c r="N860" i="12"/>
  <c r="M860" i="12" s="1"/>
  <c r="N912" i="12"/>
  <c r="M912" i="12" s="1"/>
  <c r="N855" i="12"/>
  <c r="M855" i="12" s="1"/>
  <c r="N392" i="17"/>
  <c r="M392" i="17" s="1"/>
  <c r="N477" i="17"/>
  <c r="M477" i="17" s="1"/>
  <c r="N498" i="17"/>
  <c r="M498" i="17" s="1"/>
  <c r="N548" i="17"/>
  <c r="M548" i="17" s="1"/>
  <c r="N493" i="17"/>
  <c r="M493" i="17" s="1"/>
  <c r="N510" i="17"/>
  <c r="M510" i="17" s="1"/>
  <c r="N485" i="17"/>
  <c r="M485" i="17" s="1"/>
  <c r="N415" i="17"/>
  <c r="M415" i="17" s="1"/>
  <c r="J61" i="18"/>
  <c r="I61" i="18" s="1"/>
  <c r="J35" i="18"/>
  <c r="I35" i="18" s="1"/>
  <c r="J64" i="18"/>
  <c r="I64" i="18" s="1"/>
  <c r="J74" i="18"/>
  <c r="I74" i="18" s="1"/>
  <c r="I76" i="19" s="1"/>
  <c r="N1081" i="12"/>
  <c r="M1081" i="12" s="1"/>
  <c r="N1015" i="12"/>
  <c r="M1015" i="12" s="1"/>
  <c r="N1053" i="12"/>
  <c r="M1053" i="12" s="1"/>
  <c r="N1029" i="12"/>
  <c r="M1029" i="12" s="1"/>
  <c r="N1007" i="12"/>
  <c r="M1007" i="12" s="1"/>
  <c r="N1261" i="17"/>
  <c r="M1261" i="17" s="1"/>
  <c r="N1236" i="17"/>
  <c r="M1236" i="17" s="1"/>
  <c r="N1483" i="17"/>
  <c r="M1483" i="17" s="1"/>
  <c r="N1330" i="12"/>
  <c r="M1330" i="12" s="1"/>
  <c r="N1208" i="12"/>
  <c r="M1208" i="12" s="1"/>
  <c r="N1309" i="12"/>
  <c r="M1309" i="12" s="1"/>
  <c r="N1276" i="12"/>
  <c r="M1276" i="12" s="1"/>
  <c r="N1311" i="12"/>
  <c r="M1311" i="12" s="1"/>
  <c r="N829" i="17"/>
  <c r="M829" i="17" s="1"/>
  <c r="N780" i="17"/>
  <c r="M780" i="17" s="1"/>
  <c r="N897" i="17"/>
  <c r="M897" i="17" s="1"/>
  <c r="N1565" i="12"/>
  <c r="M1565" i="12" s="1"/>
  <c r="N1607" i="12"/>
  <c r="M1607" i="12" s="1"/>
  <c r="N1670" i="12"/>
  <c r="M1670" i="12" s="1"/>
  <c r="N1612" i="12"/>
  <c r="M1612" i="12" s="1"/>
  <c r="N1601" i="12"/>
  <c r="M1601" i="12" s="1"/>
  <c r="N1530" i="12"/>
  <c r="M1530" i="12" s="1"/>
  <c r="N1698" i="12"/>
  <c r="M1698" i="12" s="1"/>
  <c r="N1545" i="12"/>
  <c r="M1545" i="12" s="1"/>
  <c r="N1580" i="12"/>
  <c r="M1580" i="12" s="1"/>
  <c r="N624" i="17"/>
  <c r="M624" i="17" s="1"/>
  <c r="N524" i="17"/>
  <c r="M524" i="17" s="1"/>
  <c r="N1408" i="17"/>
  <c r="M1408" i="17" s="1"/>
  <c r="N1446" i="17"/>
  <c r="M1446" i="17" s="1"/>
  <c r="N1338" i="17"/>
  <c r="M1338" i="17" s="1"/>
  <c r="N1320" i="17"/>
  <c r="M1320" i="17" s="1"/>
  <c r="N1178" i="17"/>
  <c r="M1178" i="17" s="1"/>
  <c r="N1945" i="12"/>
  <c r="M1945" i="12" s="1"/>
  <c r="N2027" i="12"/>
  <c r="M2027" i="12" s="1"/>
  <c r="N2019" i="12"/>
  <c r="M2019" i="12" s="1"/>
  <c r="N2040" i="12"/>
  <c r="M2040" i="12" s="1"/>
  <c r="N1976" i="12"/>
  <c r="M1976" i="12" s="1"/>
  <c r="N2011" i="12"/>
  <c r="M2011" i="12" s="1"/>
  <c r="N844" i="17"/>
  <c r="M844" i="17" s="1"/>
  <c r="N910" i="17"/>
  <c r="M910" i="17" s="1"/>
  <c r="N791" i="17"/>
  <c r="M791" i="17" s="1"/>
  <c r="N744" i="17"/>
  <c r="M744" i="17" s="1"/>
  <c r="N814" i="17"/>
  <c r="M814" i="17" s="1"/>
  <c r="N1785" i="12"/>
  <c r="M1785" i="12" s="1"/>
  <c r="N1073" i="17"/>
  <c r="M1073" i="17" s="1"/>
  <c r="N1058" i="17"/>
  <c r="M1058" i="17" s="1"/>
  <c r="N1020" i="17"/>
  <c r="M1020" i="17" s="1"/>
  <c r="N261" i="17"/>
  <c r="M261" i="17" s="1"/>
  <c r="N1376" i="12"/>
  <c r="M1376" i="12" s="1"/>
  <c r="N1440" i="12"/>
  <c r="M1440" i="12" s="1"/>
  <c r="N1365" i="12"/>
  <c r="M1365" i="12" s="1"/>
  <c r="N1493" i="12"/>
  <c r="M1493" i="12" s="1"/>
  <c r="N2246" i="12"/>
  <c r="M2246" i="12" s="1"/>
  <c r="N2207" i="12"/>
  <c r="M2207" i="12" s="1"/>
  <c r="N2201" i="12"/>
  <c r="M2201" i="12" s="1"/>
  <c r="N620" i="17"/>
  <c r="M620" i="17" s="1"/>
  <c r="N681" i="17"/>
  <c r="M681" i="17" s="1"/>
  <c r="C152" i="1"/>
  <c r="C148" i="1" s="1"/>
  <c r="C138" i="1"/>
  <c r="F75" i="18"/>
  <c r="E75" i="18" s="1"/>
  <c r="F103" i="18"/>
  <c r="E103" i="18" s="1"/>
  <c r="N1577" i="17"/>
  <c r="M1577" i="17" s="1"/>
  <c r="N340" i="17"/>
  <c r="M340" i="17" s="1"/>
  <c r="N235" i="17"/>
  <c r="M235" i="17" s="1"/>
  <c r="N324" i="17"/>
  <c r="M324" i="17" s="1"/>
  <c r="N282" i="17"/>
  <c r="M282" i="17" s="1"/>
  <c r="N356" i="17"/>
  <c r="M356" i="17" s="1"/>
  <c r="N228" i="17"/>
  <c r="M228" i="17" s="1"/>
  <c r="H74" i="18"/>
  <c r="G74" i="18" s="1"/>
  <c r="G76" i="19" s="1"/>
  <c r="H22" i="18"/>
  <c r="G22" i="18" s="1"/>
  <c r="H24" i="18"/>
  <c r="G24" i="18" s="1"/>
  <c r="N674" i="12"/>
  <c r="M674" i="12" s="1"/>
  <c r="N665" i="12"/>
  <c r="M665" i="12" s="1"/>
  <c r="N747" i="12"/>
  <c r="M747" i="12" s="1"/>
  <c r="N954" i="12"/>
  <c r="M954" i="12" s="1"/>
  <c r="N826" i="12"/>
  <c r="M826" i="12" s="1"/>
  <c r="N429" i="17"/>
  <c r="M429" i="17" s="1"/>
  <c r="N504" i="17"/>
  <c r="M504" i="17" s="1"/>
  <c r="N403" i="17"/>
  <c r="M403" i="17" s="1"/>
  <c r="N505" i="17"/>
  <c r="M505" i="17" s="1"/>
  <c r="J107" i="18"/>
  <c r="I107" i="18" s="1"/>
  <c r="N972" i="12"/>
  <c r="M972" i="12" s="1"/>
  <c r="N1079" i="12"/>
  <c r="M1079" i="12" s="1"/>
  <c r="N1095" i="12"/>
  <c r="M1095" i="12" s="1"/>
  <c r="N1231" i="12"/>
  <c r="M1231" i="12" s="1"/>
  <c r="N1213" i="12"/>
  <c r="M1213" i="12" s="1"/>
  <c r="N1295" i="12"/>
  <c r="M1295" i="12" s="1"/>
  <c r="N753" i="17"/>
  <c r="M753" i="17" s="1"/>
  <c r="N1541" i="12"/>
  <c r="M1541" i="12" s="1"/>
  <c r="N1677" i="12"/>
  <c r="M1677" i="12" s="1"/>
  <c r="N1568" i="12"/>
  <c r="M1568" i="12" s="1"/>
  <c r="N1300" i="17"/>
  <c r="M1300" i="17" s="1"/>
  <c r="N1290" i="12"/>
  <c r="M1290" i="12" s="1"/>
  <c r="N1337" i="17"/>
  <c r="M1337" i="17" s="1"/>
  <c r="N1429" i="17"/>
  <c r="M1429" i="17" s="1"/>
  <c r="N1245" i="17"/>
  <c r="M1245" i="17" s="1"/>
  <c r="N1222" i="17"/>
  <c r="M1222" i="17" s="1"/>
  <c r="N2065" i="12"/>
  <c r="M2065" i="12" s="1"/>
  <c r="N838" i="17"/>
  <c r="M838" i="17" s="1"/>
  <c r="N853" i="17"/>
  <c r="M853" i="17" s="1"/>
  <c r="N1712" i="12"/>
  <c r="M1712" i="12" s="1"/>
  <c r="N1735" i="12"/>
  <c r="M1735" i="12" s="1"/>
  <c r="N1743" i="12"/>
  <c r="M1743" i="12" s="1"/>
  <c r="N348" i="17"/>
  <c r="M348" i="17" s="1"/>
  <c r="N1475" i="12"/>
  <c r="M1475" i="12" s="1"/>
  <c r="N1491" i="12"/>
  <c r="M1491" i="12" s="1"/>
  <c r="N2092" i="12"/>
  <c r="M2092" i="12" s="1"/>
  <c r="N2186" i="12"/>
  <c r="M2186" i="12" s="1"/>
  <c r="N2185" i="12"/>
  <c r="M2185" i="12" s="1"/>
  <c r="N2194" i="12"/>
  <c r="M2194" i="12" s="1"/>
  <c r="N1472" i="17"/>
  <c r="M1472" i="17" s="1"/>
  <c r="N706" i="17"/>
  <c r="M706" i="17" s="1"/>
  <c r="N733" i="17"/>
  <c r="M733" i="17" s="1"/>
  <c r="N975" i="17"/>
  <c r="M975" i="17" s="1"/>
  <c r="N977" i="17"/>
  <c r="M977" i="17" s="1"/>
  <c r="N978" i="17"/>
  <c r="M978" i="17" s="1"/>
  <c r="N1428" i="17"/>
  <c r="M1428" i="17" s="1"/>
  <c r="N719" i="17"/>
  <c r="M719" i="17" s="1"/>
  <c r="N1616" i="17"/>
  <c r="M1616" i="17" s="1"/>
  <c r="N260" i="17"/>
  <c r="M260" i="17" s="1"/>
  <c r="N320" i="17"/>
  <c r="M320" i="17" s="1"/>
  <c r="N700" i="12"/>
  <c r="M700" i="12" s="1"/>
  <c r="N677" i="12"/>
  <c r="M677" i="12" s="1"/>
  <c r="N705" i="12"/>
  <c r="M705" i="12" s="1"/>
  <c r="N811" i="12"/>
  <c r="M811" i="12" s="1"/>
  <c r="N831" i="12"/>
  <c r="M831" i="12" s="1"/>
  <c r="N490" i="17"/>
  <c r="M490" i="17" s="1"/>
  <c r="N466" i="17"/>
  <c r="M466" i="17" s="1"/>
  <c r="N425" i="17"/>
  <c r="M425" i="17" s="1"/>
  <c r="N979" i="12"/>
  <c r="M979" i="12" s="1"/>
  <c r="N1213" i="17"/>
  <c r="M1213" i="17" s="1"/>
  <c r="N1280" i="12"/>
  <c r="M1280" i="12" s="1"/>
  <c r="N1527" i="12"/>
  <c r="M1527" i="12" s="1"/>
  <c r="N1173" i="17"/>
  <c r="M1173" i="17" s="1"/>
  <c r="N2061" i="12"/>
  <c r="M2061" i="12" s="1"/>
  <c r="N1799" i="12"/>
  <c r="M1799" i="12" s="1"/>
  <c r="N1736" i="12"/>
  <c r="M1736" i="12" s="1"/>
  <c r="N636" i="12"/>
  <c r="M636" i="12" s="1"/>
  <c r="N394" i="17"/>
  <c r="M394" i="17" s="1"/>
  <c r="L12" i="18"/>
  <c r="K12" i="18" s="1"/>
  <c r="K20" i="19" s="1"/>
  <c r="N1551" i="17"/>
  <c r="M1551" i="17" s="1"/>
  <c r="H93" i="18"/>
  <c r="G93" i="18" s="1"/>
  <c r="N650" i="12"/>
  <c r="M650" i="12" s="1"/>
  <c r="N893" i="12"/>
  <c r="M893" i="12" s="1"/>
  <c r="N791" i="12"/>
  <c r="M791" i="12" s="1"/>
  <c r="N402" i="17"/>
  <c r="M402" i="17" s="1"/>
  <c r="N492" i="17"/>
  <c r="M492" i="17" s="1"/>
  <c r="N1150" i="12"/>
  <c r="M1150" i="12" s="1"/>
  <c r="N1124" i="12"/>
  <c r="M1124" i="12" s="1"/>
  <c r="N1071" i="12"/>
  <c r="M1071" i="12" s="1"/>
  <c r="N1382" i="12"/>
  <c r="M1382" i="12" s="1"/>
  <c r="N2213" i="12"/>
  <c r="M2213" i="12" s="1"/>
  <c r="N2171" i="12"/>
  <c r="M2171" i="12" s="1"/>
  <c r="N668" i="17"/>
  <c r="M668" i="17" s="1"/>
  <c r="N355" i="17"/>
  <c r="M355" i="17" s="1"/>
  <c r="N516" i="17"/>
  <c r="M516" i="17" s="1"/>
  <c r="N690" i="17"/>
  <c r="M690" i="17" s="1"/>
  <c r="N629" i="17"/>
  <c r="M629" i="17" s="1"/>
  <c r="N557" i="17"/>
  <c r="M557" i="17" s="1"/>
  <c r="N1019" i="17"/>
  <c r="M1019" i="17" s="1"/>
  <c r="N1072" i="17"/>
  <c r="M1072" i="17" s="1"/>
  <c r="N982" i="17"/>
  <c r="M982" i="17" s="1"/>
  <c r="N986" i="17"/>
  <c r="M986" i="17" s="1"/>
  <c r="N1049" i="17"/>
  <c r="M1049" i="17" s="1"/>
  <c r="N1008" i="17"/>
  <c r="M1008" i="17" s="1"/>
  <c r="N1004" i="17"/>
  <c r="M1004" i="17" s="1"/>
  <c r="N973" i="17"/>
  <c r="M973" i="17" s="1"/>
  <c r="N1036" i="17"/>
  <c r="M1036" i="17" s="1"/>
  <c r="N974" i="17"/>
  <c r="M974" i="17" s="1"/>
  <c r="N1573" i="17"/>
  <c r="M1573" i="17" s="1"/>
  <c r="N1288" i="17"/>
  <c r="M1288" i="17" s="1"/>
  <c r="N1423" i="17"/>
  <c r="M1423" i="17" s="1"/>
  <c r="N1163" i="17"/>
  <c r="M1163" i="17" s="1"/>
  <c r="N776" i="17"/>
  <c r="M776" i="17" s="1"/>
  <c r="L110" i="18"/>
  <c r="K110" i="18" s="1"/>
  <c r="L58" i="18"/>
  <c r="K58" i="18" s="1"/>
  <c r="L76" i="18"/>
  <c r="K76" i="18" s="1"/>
  <c r="L31" i="18"/>
  <c r="K31" i="18" s="1"/>
  <c r="L22" i="18"/>
  <c r="K22" i="18" s="1"/>
  <c r="L35" i="18"/>
  <c r="K35" i="18" s="1"/>
  <c r="F130" i="18"/>
  <c r="E130" i="18" s="1"/>
  <c r="F36" i="18"/>
  <c r="E36" i="18" s="1"/>
  <c r="F96" i="18"/>
  <c r="E96" i="18" s="1"/>
  <c r="F56" i="18"/>
  <c r="E56" i="18" s="1"/>
  <c r="E22" i="19" s="1"/>
  <c r="F111" i="18"/>
  <c r="E111" i="18" s="1"/>
  <c r="E14" i="19" s="1"/>
  <c r="F91" i="18"/>
  <c r="E91" i="18" s="1"/>
  <c r="F27" i="18"/>
  <c r="E27" i="18" s="1"/>
  <c r="F70" i="18"/>
  <c r="E70" i="18" s="1"/>
  <c r="N47" i="17"/>
  <c r="M47" i="17" s="1"/>
  <c r="N1524" i="17"/>
  <c r="M1524" i="17" s="1"/>
  <c r="N1564" i="17"/>
  <c r="M1564" i="17" s="1"/>
  <c r="N1519" i="17"/>
  <c r="M1519" i="17" s="1"/>
  <c r="N1571" i="17"/>
  <c r="M1571" i="17" s="1"/>
  <c r="N1646" i="17"/>
  <c r="M1646" i="17" s="1"/>
  <c r="N1631" i="17"/>
  <c r="M1631" i="17" s="1"/>
  <c r="N367" i="17"/>
  <c r="M367" i="17" s="1"/>
  <c r="N305" i="17"/>
  <c r="M305" i="17" s="1"/>
  <c r="N213" i="17"/>
  <c r="M213" i="17" s="1"/>
  <c r="N192" i="17"/>
  <c r="M192" i="17" s="1"/>
  <c r="N275" i="17"/>
  <c r="M275" i="17" s="1"/>
  <c r="N927" i="17"/>
  <c r="M927" i="17" s="1"/>
  <c r="N222" i="17"/>
  <c r="M222" i="17" s="1"/>
  <c r="N250" i="17"/>
  <c r="M250" i="17" s="1"/>
  <c r="N805" i="12"/>
  <c r="M805" i="12" s="1"/>
  <c r="H95" i="18"/>
  <c r="G95" i="18" s="1"/>
  <c r="G53" i="19" s="1"/>
  <c r="H76" i="18"/>
  <c r="G76" i="18" s="1"/>
  <c r="H79" i="18"/>
  <c r="G79" i="18" s="1"/>
  <c r="H18" i="18"/>
  <c r="G18" i="18" s="1"/>
  <c r="G61" i="19" s="1"/>
  <c r="N675" i="12"/>
  <c r="M675" i="12" s="1"/>
  <c r="N713" i="12"/>
  <c r="M713" i="12" s="1"/>
  <c r="N696" i="12"/>
  <c r="M696" i="12" s="1"/>
  <c r="N762" i="12"/>
  <c r="M762" i="12" s="1"/>
  <c r="N757" i="12"/>
  <c r="M757" i="12" s="1"/>
  <c r="N708" i="12"/>
  <c r="M708" i="12" s="1"/>
  <c r="N619" i="12"/>
  <c r="M619" i="12" s="1"/>
  <c r="N725" i="12"/>
  <c r="M725" i="12" s="1"/>
  <c r="N719" i="12"/>
  <c r="M719" i="12" s="1"/>
  <c r="N697" i="12"/>
  <c r="M697" i="12" s="1"/>
  <c r="N741" i="12"/>
  <c r="M741" i="12" s="1"/>
  <c r="N632" i="12"/>
  <c r="M632" i="12" s="1"/>
  <c r="N882" i="12"/>
  <c r="M882" i="12" s="1"/>
  <c r="N909" i="12"/>
  <c r="M909" i="12" s="1"/>
  <c r="N888" i="12"/>
  <c r="M888" i="12" s="1"/>
  <c r="N897" i="12"/>
  <c r="M897" i="12" s="1"/>
  <c r="N935" i="12"/>
  <c r="M935" i="12" s="1"/>
  <c r="N484" i="17"/>
  <c r="M484" i="17" s="1"/>
  <c r="N501" i="17"/>
  <c r="M501" i="17" s="1"/>
  <c r="N378" i="17"/>
  <c r="M378" i="17" s="1"/>
  <c r="N432" i="17"/>
  <c r="M432" i="17" s="1"/>
  <c r="N529" i="17"/>
  <c r="M529" i="17" s="1"/>
  <c r="N511" i="17"/>
  <c r="M511" i="17" s="1"/>
  <c r="N380" i="17"/>
  <c r="M380" i="17" s="1"/>
  <c r="J124" i="18"/>
  <c r="I124" i="18" s="1"/>
  <c r="J99" i="18"/>
  <c r="I99" i="18" s="1"/>
  <c r="N1021" i="12"/>
  <c r="M1021" i="12" s="1"/>
  <c r="N1087" i="12"/>
  <c r="M1087" i="12" s="1"/>
  <c r="N1006" i="12"/>
  <c r="M1006" i="12" s="1"/>
  <c r="N1123" i="12"/>
  <c r="M1123" i="12" s="1"/>
  <c r="N1033" i="12"/>
  <c r="M1033" i="12" s="1"/>
  <c r="N1068" i="12"/>
  <c r="M1068" i="12" s="1"/>
  <c r="N1044" i="12"/>
  <c r="M1044" i="12" s="1"/>
  <c r="N1022" i="12"/>
  <c r="M1022" i="12" s="1"/>
  <c r="N975" i="12"/>
  <c r="M975" i="12" s="1"/>
  <c r="N1316" i="12"/>
  <c r="M1316" i="12" s="1"/>
  <c r="N1136" i="17"/>
  <c r="M1136" i="17" s="1"/>
  <c r="N1248" i="17"/>
  <c r="M1248" i="17" s="1"/>
  <c r="N1188" i="17"/>
  <c r="M1188" i="17" s="1"/>
  <c r="N1176" i="17"/>
  <c r="M1176" i="17" s="1"/>
  <c r="N1211" i="17"/>
  <c r="M1211" i="17" s="1"/>
  <c r="N1107" i="17"/>
  <c r="M1107" i="17" s="1"/>
  <c r="N1143" i="12"/>
  <c r="M1143" i="12" s="1"/>
  <c r="N1262" i="12"/>
  <c r="M1262" i="12" s="1"/>
  <c r="N1184" i="12"/>
  <c r="M1184" i="12" s="1"/>
  <c r="N1175" i="12"/>
  <c r="M1175" i="12" s="1"/>
  <c r="N1281" i="12"/>
  <c r="M1281" i="12" s="1"/>
  <c r="N1250" i="12"/>
  <c r="M1250" i="12" s="1"/>
  <c r="N1253" i="12"/>
  <c r="M1253" i="12" s="1"/>
  <c r="N1288" i="12"/>
  <c r="M1288" i="12" s="1"/>
  <c r="N1323" i="12"/>
  <c r="M1323" i="12" s="1"/>
  <c r="N857" i="17"/>
  <c r="M857" i="17" s="1"/>
  <c r="N869" i="17"/>
  <c r="M869" i="17" s="1"/>
  <c r="N795" i="17"/>
  <c r="M795" i="17" s="1"/>
  <c r="N981" i="17"/>
  <c r="M981" i="17" s="1"/>
  <c r="N1694" i="12"/>
  <c r="M1694" i="12" s="1"/>
  <c r="N1671" i="12"/>
  <c r="M1671" i="12" s="1"/>
  <c r="N1656" i="12"/>
  <c r="M1656" i="12" s="1"/>
  <c r="N1526" i="12"/>
  <c r="M1526" i="12" s="1"/>
  <c r="N1551" i="12"/>
  <c r="M1551" i="12" s="1"/>
  <c r="N1528" i="12"/>
  <c r="M1528" i="12" s="1"/>
  <c r="N1557" i="12"/>
  <c r="M1557" i="12" s="1"/>
  <c r="N1592" i="12"/>
  <c r="M1592" i="12" s="1"/>
  <c r="N1314" i="12"/>
  <c r="M1314" i="12" s="1"/>
  <c r="N1922" i="12"/>
  <c r="M1922" i="12" s="1"/>
  <c r="N2042" i="12"/>
  <c r="M2042" i="12" s="1"/>
  <c r="N820" i="17"/>
  <c r="M820" i="17" s="1"/>
  <c r="N868" i="17"/>
  <c r="M868" i="17" s="1"/>
  <c r="N912" i="17"/>
  <c r="M912" i="17" s="1"/>
  <c r="N1724" i="12"/>
  <c r="M1724" i="12" s="1"/>
  <c r="N1768" i="12"/>
  <c r="M1768" i="12" s="1"/>
  <c r="N1068" i="17"/>
  <c r="M1068" i="17" s="1"/>
  <c r="N1446" i="12"/>
  <c r="M1446" i="12" s="1"/>
  <c r="N1511" i="12"/>
  <c r="M1511" i="12" s="1"/>
  <c r="N1387" i="12"/>
  <c r="M1387" i="12" s="1"/>
  <c r="N1508" i="12"/>
  <c r="M1508" i="12" s="1"/>
  <c r="N1484" i="12"/>
  <c r="M1484" i="12" s="1"/>
  <c r="N2219" i="12"/>
  <c r="M2219" i="12" s="1"/>
  <c r="N923" i="12"/>
  <c r="M923" i="12" s="1"/>
  <c r="N385" i="17"/>
  <c r="M385" i="17" s="1"/>
  <c r="N980" i="17"/>
  <c r="M980" i="17" s="1"/>
  <c r="N1562" i="17"/>
  <c r="M1562" i="17" s="1"/>
  <c r="N388" i="17"/>
  <c r="M388" i="17" s="1"/>
  <c r="N418" i="17"/>
  <c r="M418" i="17" s="1"/>
  <c r="N1115" i="12"/>
  <c r="M1115" i="12" s="1"/>
  <c r="N972" i="17"/>
  <c r="M972" i="17" s="1"/>
  <c r="N580" i="17"/>
  <c r="M580" i="17" s="1"/>
  <c r="N558" i="17"/>
  <c r="M558" i="17" s="1"/>
  <c r="N946" i="12"/>
  <c r="M946" i="12" s="1"/>
  <c r="N611" i="17"/>
  <c r="M611" i="17" s="1"/>
  <c r="N628" i="17"/>
  <c r="M628" i="17" s="1"/>
  <c r="N956" i="17"/>
  <c r="M956" i="17" s="1"/>
  <c r="N1335" i="17"/>
  <c r="M1335" i="17" s="1"/>
  <c r="N1951" i="12"/>
  <c r="M1951" i="12" s="1"/>
  <c r="F81" i="18"/>
  <c r="E81" i="18" s="1"/>
  <c r="E49" i="19" s="1"/>
  <c r="N78" i="17"/>
  <c r="M78" i="17" s="1"/>
  <c r="N231" i="17"/>
  <c r="M231" i="17" s="1"/>
  <c r="N223" i="17"/>
  <c r="M223" i="17" s="1"/>
  <c r="N321" i="17"/>
  <c r="M321" i="17" s="1"/>
  <c r="N203" i="17"/>
  <c r="M203" i="17" s="1"/>
  <c r="N706" i="12"/>
  <c r="M706" i="12" s="1"/>
  <c r="N965" i="12"/>
  <c r="M965" i="12" s="1"/>
  <c r="N790" i="12"/>
  <c r="M790" i="12" s="1"/>
  <c r="N852" i="12"/>
  <c r="M852" i="12" s="1"/>
  <c r="N867" i="12"/>
  <c r="M867" i="12" s="1"/>
  <c r="N437" i="17"/>
  <c r="M437" i="17" s="1"/>
  <c r="N469" i="17"/>
  <c r="M469" i="17" s="1"/>
  <c r="J100" i="18"/>
  <c r="I100" i="18" s="1"/>
  <c r="J91" i="18"/>
  <c r="I91" i="18" s="1"/>
  <c r="N998" i="12"/>
  <c r="M998" i="12" s="1"/>
  <c r="L66" i="18"/>
  <c r="K66" i="18" s="1"/>
  <c r="N1525" i="17"/>
  <c r="M1525" i="17" s="1"/>
  <c r="N626" i="12"/>
  <c r="M626" i="12" s="1"/>
  <c r="F53" i="18"/>
  <c r="E53" i="18" s="1"/>
  <c r="H132" i="18"/>
  <c r="G132" i="18" s="1"/>
  <c r="H38" i="18"/>
  <c r="G38" i="18" s="1"/>
  <c r="G51" i="19" s="1"/>
  <c r="N455" i="17"/>
  <c r="M455" i="17" s="1"/>
  <c r="N517" i="17"/>
  <c r="M517" i="17" s="1"/>
  <c r="J59" i="18"/>
  <c r="I59" i="18" s="1"/>
  <c r="I78" i="19" s="1"/>
  <c r="N207" i="17"/>
  <c r="M207" i="17" s="1"/>
  <c r="H85" i="18"/>
  <c r="G85" i="18" s="1"/>
  <c r="N797" i="12"/>
  <c r="M797" i="12" s="1"/>
  <c r="N859" i="12"/>
  <c r="M859" i="12" s="1"/>
  <c r="N817" i="12"/>
  <c r="M817" i="12" s="1"/>
  <c r="N488" i="17"/>
  <c r="M488" i="17" s="1"/>
  <c r="J129" i="18"/>
  <c r="I129" i="18" s="1"/>
  <c r="J130" i="18"/>
  <c r="I130" i="18" s="1"/>
  <c r="N1028" i="12"/>
  <c r="M1028" i="12" s="1"/>
  <c r="N214" i="17"/>
  <c r="M214" i="17" s="1"/>
  <c r="H59" i="18"/>
  <c r="G59" i="18" s="1"/>
  <c r="G78" i="19" s="1"/>
  <c r="F52" i="18"/>
  <c r="E52" i="18" s="1"/>
  <c r="E48" i="19" s="1"/>
  <c r="N949" i="12"/>
  <c r="M949" i="12" s="1"/>
  <c r="N776" i="12"/>
  <c r="M776" i="12" s="1"/>
  <c r="J102" i="18"/>
  <c r="I102" i="18" s="1"/>
  <c r="L74" i="18"/>
  <c r="K74" i="18" s="1"/>
  <c r="K76" i="19" s="1"/>
  <c r="N1504" i="17"/>
  <c r="M1504" i="17" s="1"/>
  <c r="N350" i="17"/>
  <c r="M350" i="17" s="1"/>
  <c r="H78" i="18"/>
  <c r="G78" i="18" s="1"/>
  <c r="J12" i="18"/>
  <c r="I12" i="18" s="1"/>
  <c r="I20" i="19" s="1"/>
  <c r="L50" i="18"/>
  <c r="K50" i="18" s="1"/>
  <c r="K46" i="19" s="1"/>
  <c r="F63" i="18"/>
  <c r="E63" i="18" s="1"/>
  <c r="E79" i="19" s="1"/>
  <c r="N1560" i="17"/>
  <c r="M1560" i="17" s="1"/>
  <c r="H97" i="18"/>
  <c r="G97" i="18" s="1"/>
  <c r="N413" i="17"/>
  <c r="M413" i="17" s="1"/>
  <c r="N1623" i="12"/>
  <c r="M1623" i="12" s="1"/>
  <c r="L117" i="18"/>
  <c r="K117" i="18" s="1"/>
  <c r="N723" i="12"/>
  <c r="M723" i="12" s="1"/>
  <c r="N1318" i="12"/>
  <c r="M1318" i="12" s="1"/>
  <c r="N1689" i="12"/>
  <c r="M1689" i="12" s="1"/>
  <c r="N1891" i="12"/>
  <c r="M1891" i="12" s="1"/>
  <c r="N1388" i="17"/>
  <c r="M1388" i="17" s="1"/>
  <c r="N1367" i="17"/>
  <c r="M1367" i="17" s="1"/>
  <c r="N1012" i="17"/>
  <c r="M1012" i="17" s="1"/>
  <c r="N1478" i="17"/>
  <c r="M1478" i="17" s="1"/>
  <c r="N353" i="17"/>
  <c r="M353" i="17" s="1"/>
  <c r="H20" i="18"/>
  <c r="G20" i="18" s="1"/>
  <c r="N615" i="12"/>
  <c r="M615" i="12" s="1"/>
  <c r="N1264" i="12"/>
  <c r="M1264" i="12" s="1"/>
  <c r="N1192" i="17"/>
  <c r="M1192" i="17" s="1"/>
  <c r="N1715" i="12"/>
  <c r="M1715" i="12" s="1"/>
  <c r="L108" i="18"/>
  <c r="K108" i="18" s="1"/>
  <c r="N268" i="17"/>
  <c r="M268" i="17" s="1"/>
  <c r="N906" i="12"/>
  <c r="M906" i="12" s="1"/>
  <c r="N899" i="12"/>
  <c r="M899" i="12" s="1"/>
  <c r="N450" i="17"/>
  <c r="M450" i="17" s="1"/>
  <c r="N447" i="17"/>
  <c r="M447" i="17" s="1"/>
  <c r="J10" i="18"/>
  <c r="I10" i="18" s="1"/>
  <c r="N1127" i="12"/>
  <c r="M1127" i="12" s="1"/>
  <c r="N1057" i="12"/>
  <c r="M1057" i="12" s="1"/>
  <c r="N996" i="12"/>
  <c r="M996" i="12" s="1"/>
  <c r="N1048" i="12"/>
  <c r="M1048" i="12" s="1"/>
  <c r="N1205" i="17"/>
  <c r="M1205" i="17" s="1"/>
  <c r="N1035" i="12"/>
  <c r="M1035" i="12" s="1"/>
  <c r="N1243" i="12"/>
  <c r="M1243" i="12" s="1"/>
  <c r="N1233" i="12"/>
  <c r="M1233" i="12" s="1"/>
  <c r="N1202" i="12"/>
  <c r="M1202" i="12" s="1"/>
  <c r="N562" i="17"/>
  <c r="M562" i="17" s="1"/>
  <c r="N1599" i="17"/>
  <c r="M1599" i="17" s="1"/>
  <c r="N1331" i="17"/>
  <c r="M1331" i="17" s="1"/>
  <c r="N1112" i="17"/>
  <c r="M1112" i="17" s="1"/>
  <c r="N409" i="17"/>
  <c r="M409" i="17" s="1"/>
  <c r="N1987" i="12"/>
  <c r="M1987" i="12" s="1"/>
  <c r="N1812" i="12"/>
  <c r="M1812" i="12" s="1"/>
  <c r="L47" i="18"/>
  <c r="K47" i="18" s="1"/>
  <c r="F71" i="18"/>
  <c r="E71" i="18" s="1"/>
  <c r="N783" i="12"/>
  <c r="M783" i="12" s="1"/>
  <c r="L89" i="18"/>
  <c r="K89" i="18" s="1"/>
  <c r="N349" i="17"/>
  <c r="M349" i="17" s="1"/>
  <c r="N359" i="17"/>
  <c r="M359" i="17" s="1"/>
  <c r="N857" i="12"/>
  <c r="M857" i="12" s="1"/>
  <c r="N1045" i="17"/>
  <c r="M1045" i="17" s="1"/>
  <c r="N664" i="12"/>
  <c r="M664" i="12" s="1"/>
  <c r="N1049" i="12"/>
  <c r="M1049" i="12" s="1"/>
  <c r="N1084" i="12"/>
  <c r="M1084" i="12" s="1"/>
  <c r="N1096" i="12"/>
  <c r="M1096" i="12" s="1"/>
  <c r="N1317" i="12"/>
  <c r="M1317" i="12" s="1"/>
  <c r="N1207" i="12"/>
  <c r="M1207" i="12" s="1"/>
  <c r="N1258" i="12"/>
  <c r="M1258" i="12" s="1"/>
  <c r="N1171" i="12"/>
  <c r="M1171" i="12" s="1"/>
  <c r="N1257" i="12"/>
  <c r="M1257" i="12" s="1"/>
  <c r="N810" i="17"/>
  <c r="M810" i="17" s="1"/>
  <c r="N1610" i="12"/>
  <c r="M1610" i="12" s="1"/>
  <c r="N1974" i="12"/>
  <c r="M1974" i="12" s="1"/>
  <c r="F115" i="18"/>
  <c r="E115" i="18" s="1"/>
  <c r="N60" i="17"/>
  <c r="M60" i="17" s="1"/>
  <c r="N245" i="17"/>
  <c r="M245" i="17" s="1"/>
  <c r="N720" i="12"/>
  <c r="M720" i="12" s="1"/>
  <c r="N769" i="12"/>
  <c r="M769" i="12" s="1"/>
  <c r="N800" i="12"/>
  <c r="M800" i="12" s="1"/>
  <c r="N844" i="12"/>
  <c r="M844" i="12" s="1"/>
  <c r="N1090" i="12"/>
  <c r="M1090" i="12" s="1"/>
  <c r="N1100" i="12"/>
  <c r="M1100" i="12" s="1"/>
  <c r="N1108" i="12"/>
  <c r="M1108" i="12" s="1"/>
  <c r="N1236" i="12"/>
  <c r="M1236" i="12" s="1"/>
  <c r="N1266" i="12"/>
  <c r="M1266" i="12" s="1"/>
  <c r="N1235" i="12"/>
  <c r="M1235" i="12" s="1"/>
  <c r="N1167" i="12"/>
  <c r="M1167" i="12" s="1"/>
  <c r="N808" i="17"/>
  <c r="M808" i="17" s="1"/>
  <c r="N998" i="17"/>
  <c r="M998" i="17" s="1"/>
  <c r="N1917" i="12"/>
  <c r="M1917" i="12" s="1"/>
  <c r="N1327" i="17"/>
  <c r="M1327" i="17" s="1"/>
  <c r="N1451" i="17"/>
  <c r="M1451" i="17" s="1"/>
  <c r="N1401" i="17"/>
  <c r="M1401" i="17" s="1"/>
  <c r="N386" i="17"/>
  <c r="M386" i="17" s="1"/>
  <c r="N2017" i="12"/>
  <c r="M2017" i="12" s="1"/>
  <c r="N1758" i="12"/>
  <c r="M1758" i="12" s="1"/>
  <c r="N1788" i="12"/>
  <c r="M1788" i="12" s="1"/>
  <c r="N1871" i="12"/>
  <c r="M1871" i="12" s="1"/>
  <c r="N1433" i="12"/>
  <c r="M1433" i="12" s="1"/>
  <c r="N1468" i="12"/>
  <c r="M1468" i="12" s="1"/>
  <c r="N1503" i="12"/>
  <c r="M1503" i="12" s="1"/>
  <c r="N1359" i="12"/>
  <c r="M1359" i="12" s="1"/>
  <c r="N2083" i="12"/>
  <c r="M2083" i="12" s="1"/>
  <c r="N2223" i="12"/>
  <c r="M2223" i="12" s="1"/>
  <c r="N2200" i="12"/>
  <c r="M2200" i="12" s="1"/>
  <c r="N2241" i="12"/>
  <c r="M2241" i="12" s="1"/>
  <c r="N2097" i="12"/>
  <c r="M2097" i="12" s="1"/>
  <c r="N2132" i="12"/>
  <c r="M2132" i="12" s="1"/>
  <c r="N1096" i="17"/>
  <c r="M1096" i="17" s="1"/>
  <c r="N1039" i="17"/>
  <c r="M1039" i="17" s="1"/>
  <c r="N1420" i="17"/>
  <c r="M1420" i="17" s="1"/>
  <c r="N908" i="17"/>
  <c r="M908" i="17" s="1"/>
  <c r="L143" i="18"/>
  <c r="K143" i="18" s="1"/>
  <c r="F143" i="18"/>
  <c r="E143" i="18" s="1"/>
  <c r="N364" i="17"/>
  <c r="M364" i="17" s="1"/>
  <c r="N751" i="12"/>
  <c r="M751" i="12" s="1"/>
  <c r="N1014" i="12"/>
  <c r="M1014" i="12" s="1"/>
  <c r="N1271" i="12"/>
  <c r="M1271" i="12" s="1"/>
  <c r="N762" i="17"/>
  <c r="M762" i="17" s="1"/>
  <c r="N1683" i="12"/>
  <c r="M1683" i="12" s="1"/>
  <c r="N614" i="17"/>
  <c r="M614" i="17" s="1"/>
  <c r="N623" i="17"/>
  <c r="M623" i="17" s="1"/>
  <c r="N1262" i="17"/>
  <c r="M1262" i="17" s="1"/>
  <c r="N1361" i="12"/>
  <c r="M1361" i="12" s="1"/>
  <c r="N1410" i="12"/>
  <c r="M1410" i="12" s="1"/>
  <c r="N1447" i="12"/>
  <c r="M1447" i="12" s="1"/>
  <c r="N2177" i="12"/>
  <c r="M2177" i="12" s="1"/>
  <c r="N2208" i="12"/>
  <c r="M2208" i="12" s="1"/>
  <c r="N2189" i="12"/>
  <c r="M2189" i="12" s="1"/>
  <c r="N1075" i="17"/>
  <c r="M1075" i="17" s="1"/>
  <c r="N559" i="17"/>
  <c r="M559" i="17" s="1"/>
  <c r="N660" i="17"/>
  <c r="M660" i="17" s="1"/>
  <c r="N1091" i="17"/>
  <c r="M1091" i="17" s="1"/>
  <c r="N1950" i="12"/>
  <c r="M1950" i="12" s="1"/>
  <c r="N620" i="12"/>
  <c r="M620" i="12" s="1"/>
  <c r="N252" i="17"/>
  <c r="M252" i="17" s="1"/>
  <c r="N480" i="17"/>
  <c r="M480" i="17" s="1"/>
  <c r="J141" i="18"/>
  <c r="I141" i="18" s="1"/>
  <c r="N1146" i="12"/>
  <c r="M1146" i="12" s="1"/>
  <c r="N752" i="17"/>
  <c r="M752" i="17" s="1"/>
  <c r="N1638" i="12"/>
  <c r="M1638" i="12" s="1"/>
  <c r="L17" i="18"/>
  <c r="K17" i="18" s="1"/>
  <c r="F30" i="18"/>
  <c r="E30" i="18" s="1"/>
  <c r="N27" i="17"/>
  <c r="M27" i="17" s="1"/>
  <c r="N925" i="12"/>
  <c r="M925" i="12" s="1"/>
  <c r="J120" i="18"/>
  <c r="I120" i="18" s="1"/>
  <c r="N1536" i="12"/>
  <c r="M1536" i="12" s="1"/>
  <c r="N1125" i="17"/>
  <c r="M1125" i="17" s="1"/>
  <c r="N834" i="12"/>
  <c r="M834" i="12" s="1"/>
  <c r="J43" i="18"/>
  <c r="I43" i="18" s="1"/>
  <c r="N1581" i="17"/>
  <c r="M1581" i="17" s="1"/>
  <c r="N682" i="12"/>
  <c r="M682" i="12" s="1"/>
  <c r="F22" i="18"/>
  <c r="E22" i="18" s="1"/>
  <c r="N764" i="12"/>
  <c r="M764" i="12" s="1"/>
  <c r="N1645" i="17"/>
  <c r="M1645" i="17" s="1"/>
  <c r="H62" i="18"/>
  <c r="G62" i="18" s="1"/>
  <c r="N686" i="12"/>
  <c r="M686" i="12" s="1"/>
  <c r="N1627" i="12"/>
  <c r="M1627" i="12" s="1"/>
  <c r="N694" i="17"/>
  <c r="M694" i="17" s="1"/>
  <c r="N618" i="17"/>
  <c r="M618" i="17" s="1"/>
  <c r="N722" i="17"/>
  <c r="M722" i="17" s="1"/>
  <c r="N1439" i="17"/>
  <c r="M1439" i="17" s="1"/>
  <c r="N1644" i="17"/>
  <c r="M1644" i="17" s="1"/>
  <c r="N495" i="17"/>
  <c r="M495" i="17" s="1"/>
  <c r="N1206" i="12"/>
  <c r="M1206" i="12" s="1"/>
  <c r="N1435" i="17"/>
  <c r="M1435" i="17" s="1"/>
  <c r="N1393" i="17"/>
  <c r="M1393" i="17" s="1"/>
  <c r="N1307" i="17"/>
  <c r="M1307" i="17" s="1"/>
  <c r="N1359" i="17"/>
  <c r="M1359" i="17" s="1"/>
  <c r="N1403" i="17"/>
  <c r="M1403" i="17" s="1"/>
  <c r="N1293" i="17"/>
  <c r="M1293" i="17" s="1"/>
  <c r="N1384" i="17"/>
  <c r="M1384" i="17" s="1"/>
  <c r="N1416" i="17"/>
  <c r="M1416" i="17" s="1"/>
  <c r="N1124" i="17"/>
  <c r="M1124" i="17" s="1"/>
  <c r="N1267" i="17"/>
  <c r="M1267" i="17" s="1"/>
  <c r="N1254" i="17"/>
  <c r="M1254" i="17" s="1"/>
  <c r="N1256" i="17"/>
  <c r="M1256" i="17" s="1"/>
  <c r="N1156" i="17"/>
  <c r="M1156" i="17" s="1"/>
  <c r="N1237" i="17"/>
  <c r="M1237" i="17" s="1"/>
  <c r="N1133" i="17"/>
  <c r="M1133" i="17" s="1"/>
  <c r="N1109" i="17"/>
  <c r="M1109" i="17" s="1"/>
  <c r="N1252" i="17"/>
  <c r="M1252" i="17" s="1"/>
  <c r="J968" i="12"/>
  <c r="N1946" i="12"/>
  <c r="M1946" i="12" s="1"/>
  <c r="N2056" i="12"/>
  <c r="M2056" i="12" s="1"/>
  <c r="N2050" i="12"/>
  <c r="M2050" i="12" s="1"/>
  <c r="N1887" i="12"/>
  <c r="M1887" i="12" s="1"/>
  <c r="N1982" i="12"/>
  <c r="M1982" i="12" s="1"/>
  <c r="N1966" i="12"/>
  <c r="M1966" i="12" s="1"/>
  <c r="N1943" i="12"/>
  <c r="M1943" i="12" s="1"/>
  <c r="N1924" i="12"/>
  <c r="M1924" i="12" s="1"/>
  <c r="N914" i="17"/>
  <c r="M914" i="17" s="1"/>
  <c r="N873" i="17"/>
  <c r="M873" i="17" s="1"/>
  <c r="N907" i="17"/>
  <c r="M907" i="17" s="1"/>
  <c r="N813" i="17"/>
  <c r="M813" i="17" s="1"/>
  <c r="N890" i="17"/>
  <c r="M890" i="17" s="1"/>
  <c r="N775" i="17"/>
  <c r="M775" i="17" s="1"/>
  <c r="N819" i="17"/>
  <c r="M819" i="17" s="1"/>
  <c r="N1836" i="12"/>
  <c r="M1836" i="12" s="1"/>
  <c r="N1714" i="12"/>
  <c r="M1714" i="12" s="1"/>
  <c r="N1733" i="12"/>
  <c r="M1733" i="12" s="1"/>
  <c r="N1800" i="12"/>
  <c r="M1800" i="12" s="1"/>
  <c r="N1878" i="12"/>
  <c r="M1878" i="12" s="1"/>
  <c r="N1811" i="12"/>
  <c r="M1811" i="12" s="1"/>
  <c r="N1767" i="12"/>
  <c r="M1767" i="12" s="1"/>
  <c r="N1802" i="12"/>
  <c r="M1802" i="12" s="1"/>
  <c r="N988" i="17"/>
  <c r="M988" i="17" s="1"/>
  <c r="N890" i="12"/>
  <c r="M890" i="12" s="1"/>
  <c r="N1505" i="12"/>
  <c r="M1505" i="12" s="1"/>
  <c r="N1458" i="12"/>
  <c r="M1458" i="12" s="1"/>
  <c r="N1477" i="12"/>
  <c r="M1477" i="12" s="1"/>
  <c r="N1480" i="12"/>
  <c r="M1480" i="12" s="1"/>
  <c r="N1515" i="12"/>
  <c r="M1515" i="12" s="1"/>
  <c r="N1418" i="12"/>
  <c r="M1418" i="12" s="1"/>
  <c r="N2236" i="12"/>
  <c r="M2236" i="12" s="1"/>
  <c r="N2082" i="12"/>
  <c r="M2082" i="12" s="1"/>
  <c r="N2195" i="12"/>
  <c r="M2195" i="12" s="1"/>
  <c r="N2116" i="12"/>
  <c r="M2116" i="12" s="1"/>
  <c r="N2088" i="12"/>
  <c r="M2088" i="12" s="1"/>
  <c r="N2238" i="12"/>
  <c r="M2238" i="12" s="1"/>
  <c r="N2222" i="12"/>
  <c r="M2222" i="12" s="1"/>
  <c r="N2218" i="12"/>
  <c r="M2218" i="12" s="1"/>
  <c r="N2109" i="12"/>
  <c r="M2109" i="12" s="1"/>
  <c r="N2144" i="12"/>
  <c r="M2144" i="12" s="1"/>
  <c r="N1582" i="17"/>
  <c r="M1582" i="17" s="1"/>
  <c r="N584" i="17"/>
  <c r="M584" i="17" s="1"/>
  <c r="N647" i="17"/>
  <c r="M647" i="17" s="1"/>
  <c r="N566" i="17"/>
  <c r="M566" i="17" s="1"/>
  <c r="N1385" i="12"/>
  <c r="M1385" i="12" s="1"/>
  <c r="N1460" i="12"/>
  <c r="M1460" i="12" s="1"/>
  <c r="N2167" i="12"/>
  <c r="M2167" i="12" s="1"/>
  <c r="N968" i="17"/>
  <c r="M968" i="17" s="1"/>
  <c r="N932" i="17"/>
  <c r="M932" i="17" s="1"/>
  <c r="N1903" i="12"/>
  <c r="M1903" i="12" s="1"/>
  <c r="N59" i="17"/>
  <c r="M59" i="17" s="1"/>
  <c r="N56" i="17"/>
  <c r="M56" i="17" s="1"/>
  <c r="N683" i="12"/>
  <c r="M683" i="12" s="1"/>
  <c r="N703" i="12"/>
  <c r="M703" i="12" s="1"/>
  <c r="N662" i="12"/>
  <c r="M662" i="12" s="1"/>
  <c r="N653" i="12"/>
  <c r="M653" i="12" s="1"/>
  <c r="N953" i="12"/>
  <c r="M953" i="12" s="1"/>
  <c r="N798" i="12"/>
  <c r="M798" i="12" s="1"/>
  <c r="N917" i="12"/>
  <c r="M917" i="12" s="1"/>
  <c r="N796" i="12"/>
  <c r="M796" i="12" s="1"/>
  <c r="N1104" i="12"/>
  <c r="M1104" i="12" s="1"/>
  <c r="N1064" i="12"/>
  <c r="M1064" i="12" s="1"/>
  <c r="N1102" i="12"/>
  <c r="M1102" i="12" s="1"/>
  <c r="N1005" i="12"/>
  <c r="M1005" i="12" s="1"/>
  <c r="N1279" i="12"/>
  <c r="M1279" i="12" s="1"/>
  <c r="N1273" i="12"/>
  <c r="M1273" i="12" s="1"/>
  <c r="N1194" i="12"/>
  <c r="M1194" i="12" s="1"/>
  <c r="N827" i="17"/>
  <c r="M827" i="17" s="1"/>
  <c r="N774" i="17"/>
  <c r="M774" i="17" s="1"/>
  <c r="N935" i="17"/>
  <c r="M935" i="17" s="1"/>
  <c r="N1553" i="12"/>
  <c r="M1553" i="12" s="1"/>
  <c r="N1441" i="17"/>
  <c r="M1441" i="17" s="1"/>
  <c r="N1372" i="17"/>
  <c r="M1372" i="17" s="1"/>
  <c r="N2007" i="12"/>
  <c r="M2007" i="12" s="1"/>
  <c r="N1979" i="12"/>
  <c r="M1979" i="12" s="1"/>
  <c r="N1937" i="12"/>
  <c r="M1937" i="12" s="1"/>
  <c r="N2053" i="12"/>
  <c r="M2053" i="12" s="1"/>
  <c r="N763" i="17"/>
  <c r="M763" i="17" s="1"/>
  <c r="N1858" i="12"/>
  <c r="M1858" i="12" s="1"/>
  <c r="N1754" i="12"/>
  <c r="M1754" i="12" s="1"/>
  <c r="N1341" i="12"/>
  <c r="M1341" i="12" s="1"/>
  <c r="N1374" i="12"/>
  <c r="M1374" i="12" s="1"/>
  <c r="N2178" i="12"/>
  <c r="M2178" i="12" s="1"/>
  <c r="N2170" i="12"/>
  <c r="M2170" i="12" s="1"/>
  <c r="N678" i="17"/>
  <c r="M678" i="17" s="1"/>
  <c r="N700" i="17"/>
  <c r="M700" i="17" s="1"/>
  <c r="N967" i="17"/>
  <c r="M967" i="17" s="1"/>
  <c r="N253" i="17"/>
  <c r="M253" i="17" s="1"/>
  <c r="N270" i="17"/>
  <c r="M270" i="17" s="1"/>
  <c r="N647" i="12"/>
  <c r="M647" i="12" s="1"/>
  <c r="N473" i="17"/>
  <c r="M473" i="17" s="1"/>
  <c r="N988" i="12"/>
  <c r="M988" i="12" s="1"/>
  <c r="N1172" i="12"/>
  <c r="M1172" i="12" s="1"/>
  <c r="N476" i="17"/>
  <c r="M476" i="17" s="1"/>
  <c r="N1203" i="17"/>
  <c r="M1203" i="17" s="1"/>
  <c r="N1882" i="12"/>
  <c r="M1882" i="12" s="1"/>
  <c r="N2183" i="12"/>
  <c r="M2183" i="12" s="1"/>
  <c r="N2137" i="12"/>
  <c r="M2137" i="12" s="1"/>
  <c r="N2158" i="12"/>
  <c r="M2158" i="12" s="1"/>
  <c r="N869" i="12"/>
  <c r="M869" i="12" s="1"/>
  <c r="N233" i="17"/>
  <c r="M233" i="17" s="1"/>
  <c r="N1449" i="12"/>
  <c r="M1449" i="12" s="1"/>
  <c r="N201" i="17"/>
  <c r="M201" i="17" s="1"/>
  <c r="N832" i="12"/>
  <c r="M832" i="12" s="1"/>
  <c r="N1269" i="12"/>
  <c r="M1269" i="12" s="1"/>
  <c r="N1260" i="12"/>
  <c r="M1260" i="12" s="1"/>
  <c r="N564" i="17"/>
  <c r="M564" i="17" s="1"/>
  <c r="N1306" i="17"/>
  <c r="M1306" i="17" s="1"/>
  <c r="N1992" i="12"/>
  <c r="M1992" i="12" s="1"/>
  <c r="N799" i="17"/>
  <c r="M799" i="17" s="1"/>
  <c r="N1752" i="12"/>
  <c r="M1752" i="12" s="1"/>
  <c r="N1782" i="12"/>
  <c r="M1782" i="12" s="1"/>
  <c r="N2151" i="12"/>
  <c r="M2151" i="12" s="1"/>
  <c r="N1738" i="12"/>
  <c r="M1738" i="12" s="1"/>
  <c r="H63" i="18"/>
  <c r="G63" i="18" s="1"/>
  <c r="G79" i="19" s="1"/>
  <c r="N883" i="12"/>
  <c r="M883" i="12" s="1"/>
  <c r="N1063" i="12"/>
  <c r="M1063" i="12" s="1"/>
  <c r="D53" i="18"/>
  <c r="N76" i="17"/>
  <c r="M76" i="17" s="1"/>
  <c r="D110" i="18"/>
  <c r="N147" i="17"/>
  <c r="M147" i="17" s="1"/>
  <c r="D89" i="18"/>
  <c r="N120" i="17"/>
  <c r="M120" i="17" s="1"/>
  <c r="D26" i="18"/>
  <c r="N33" i="17"/>
  <c r="M33" i="17" s="1"/>
  <c r="N995" i="17"/>
  <c r="M995" i="17" s="1"/>
  <c r="D56" i="18"/>
  <c r="N82" i="17"/>
  <c r="M82" i="17" s="1"/>
  <c r="D104" i="18"/>
  <c r="N139" i="17"/>
  <c r="M139" i="17" s="1"/>
  <c r="N181" i="17"/>
  <c r="M181" i="17" s="1"/>
  <c r="D141" i="18"/>
  <c r="D18" i="18"/>
  <c r="N21" i="17"/>
  <c r="M21" i="17" s="1"/>
  <c r="D34" i="18"/>
  <c r="N42" i="17"/>
  <c r="M42" i="17" s="1"/>
  <c r="D42" i="18"/>
  <c r="N64" i="17"/>
  <c r="M64" i="17" s="1"/>
  <c r="D73" i="18"/>
  <c r="N101" i="17"/>
  <c r="M101" i="17" s="1"/>
  <c r="H87" i="18"/>
  <c r="G87" i="18" s="1"/>
  <c r="J11" i="18"/>
  <c r="I11" i="18" s="1"/>
  <c r="F551" i="17"/>
  <c r="N1224" i="17"/>
  <c r="M1224" i="17" s="1"/>
  <c r="N1308" i="12"/>
  <c r="M1308" i="12" s="1"/>
  <c r="N1179" i="12"/>
  <c r="M1179" i="12" s="1"/>
  <c r="N1537" i="12"/>
  <c r="M1537" i="12" s="1"/>
  <c r="N1524" i="12"/>
  <c r="M1524" i="12" s="1"/>
  <c r="N650" i="17"/>
  <c r="M650" i="17" s="1"/>
  <c r="J551" i="17"/>
  <c r="N393" i="17"/>
  <c r="M393" i="17" s="1"/>
  <c r="N1424" i="17"/>
  <c r="M1424" i="17" s="1"/>
  <c r="N1313" i="17"/>
  <c r="M1313" i="17" s="1"/>
  <c r="N1465" i="17"/>
  <c r="M1465" i="17" s="1"/>
  <c r="N1274" i="17"/>
  <c r="M1274" i="17" s="1"/>
  <c r="N1134" i="17"/>
  <c r="M1134" i="17" s="1"/>
  <c r="N1253" i="17"/>
  <c r="M1253" i="17" s="1"/>
  <c r="L368" i="17"/>
  <c r="N2028" i="12"/>
  <c r="M2028" i="12" s="1"/>
  <c r="N1920" i="12"/>
  <c r="M1920" i="12" s="1"/>
  <c r="N1988" i="12"/>
  <c r="M1988" i="12" s="1"/>
  <c r="D93" i="18"/>
  <c r="N126" i="17"/>
  <c r="M126" i="17" s="1"/>
  <c r="D126" i="18"/>
  <c r="N165" i="17"/>
  <c r="M165" i="17" s="1"/>
  <c r="N914" i="12"/>
  <c r="M914" i="12" s="1"/>
  <c r="N1225" i="17"/>
  <c r="M1225" i="17" s="1"/>
  <c r="L121" i="18"/>
  <c r="K121" i="18" s="1"/>
  <c r="F40" i="18"/>
  <c r="E40" i="18" s="1"/>
  <c r="E42" i="19" s="1"/>
  <c r="F119" i="18"/>
  <c r="E119" i="18" s="1"/>
  <c r="D78" i="18"/>
  <c r="N107" i="17"/>
  <c r="M107" i="17" s="1"/>
  <c r="N109" i="17"/>
  <c r="M109" i="17" s="1"/>
  <c r="H120" i="18"/>
  <c r="G120" i="18" s="1"/>
  <c r="H40" i="18"/>
  <c r="G40" i="18" s="1"/>
  <c r="G42" i="19" s="1"/>
  <c r="H75" i="18"/>
  <c r="G75" i="18" s="1"/>
  <c r="N687" i="12"/>
  <c r="M687" i="12" s="1"/>
  <c r="N902" i="12"/>
  <c r="M902" i="12" s="1"/>
  <c r="N384" i="17"/>
  <c r="M384" i="17" s="1"/>
  <c r="J105" i="18"/>
  <c r="I105" i="18" s="1"/>
  <c r="L90" i="18"/>
  <c r="K90" i="18" s="1"/>
  <c r="K50" i="19" s="1"/>
  <c r="L141" i="18"/>
  <c r="K141" i="18" s="1"/>
  <c r="F112" i="18"/>
  <c r="E112" i="18" s="1"/>
  <c r="N1611" i="17"/>
  <c r="M1611" i="17" s="1"/>
  <c r="H134" i="18"/>
  <c r="G134" i="18" s="1"/>
  <c r="H10" i="18"/>
  <c r="G10" i="18" s="1"/>
  <c r="H72" i="18"/>
  <c r="G72" i="18" s="1"/>
  <c r="N678" i="12"/>
  <c r="M678" i="12" s="1"/>
  <c r="J57" i="18"/>
  <c r="I57" i="18" s="1"/>
  <c r="N1108" i="17"/>
  <c r="M1108" i="17" s="1"/>
  <c r="G17" i="8"/>
  <c r="J1100" i="17"/>
  <c r="L81" i="18"/>
  <c r="K81" i="18" s="1"/>
  <c r="K49" i="19" s="1"/>
  <c r="L80" i="18"/>
  <c r="K80" i="18" s="1"/>
  <c r="L15" i="18"/>
  <c r="K15" i="18" s="1"/>
  <c r="K52" i="19" s="1"/>
  <c r="F86" i="18"/>
  <c r="E86" i="18" s="1"/>
  <c r="F67" i="18"/>
  <c r="E67" i="18" s="1"/>
  <c r="E77" i="19" s="1"/>
  <c r="D90" i="18"/>
  <c r="N122" i="17"/>
  <c r="M122" i="17" s="1"/>
  <c r="D79" i="18"/>
  <c r="N108" i="17"/>
  <c r="M108" i="17" s="1"/>
  <c r="N1556" i="17"/>
  <c r="M1556" i="17" s="1"/>
  <c r="H118" i="18"/>
  <c r="G118" i="18" s="1"/>
  <c r="G80" i="19" s="1"/>
  <c r="H94" i="18"/>
  <c r="G94" i="18" s="1"/>
  <c r="N649" i="12"/>
  <c r="M649" i="12" s="1"/>
  <c r="N936" i="12"/>
  <c r="M936" i="12" s="1"/>
  <c r="J9" i="18"/>
  <c r="I9" i="18" s="1"/>
  <c r="N1018" i="17"/>
  <c r="M1018" i="17" s="1"/>
  <c r="N1501" i="17"/>
  <c r="M1501" i="17" s="1"/>
  <c r="L103" i="18"/>
  <c r="K103" i="18" s="1"/>
  <c r="L57" i="18"/>
  <c r="K57" i="18" s="1"/>
  <c r="F21" i="18"/>
  <c r="E21" i="18" s="1"/>
  <c r="E41" i="19" s="1"/>
  <c r="F17" i="18"/>
  <c r="E17" i="18" s="1"/>
  <c r="D66" i="18"/>
  <c r="H111" i="18"/>
  <c r="G111" i="18" s="1"/>
  <c r="G14" i="19" s="1"/>
  <c r="J44" i="18"/>
  <c r="I44" i="18" s="1"/>
  <c r="N750" i="17"/>
  <c r="M750" i="17" s="1"/>
  <c r="N937" i="17"/>
  <c r="M937" i="17" s="1"/>
  <c r="L84" i="18"/>
  <c r="K84" i="18" s="1"/>
  <c r="L68" i="18"/>
  <c r="K68" i="18" s="1"/>
  <c r="L127" i="18"/>
  <c r="K127" i="18" s="1"/>
  <c r="L134" i="18"/>
  <c r="K134" i="18" s="1"/>
  <c r="F59" i="18"/>
  <c r="E59" i="18" s="1"/>
  <c r="E78" i="19" s="1"/>
  <c r="F137" i="18"/>
  <c r="E137" i="18" s="1"/>
  <c r="F38" i="18"/>
  <c r="E38" i="18" s="1"/>
  <c r="E51" i="19" s="1"/>
  <c r="N52" i="17"/>
  <c r="M52" i="17" s="1"/>
  <c r="D46" i="18"/>
  <c r="N69" i="17"/>
  <c r="M69" i="17" s="1"/>
  <c r="N1603" i="17"/>
  <c r="M1603" i="17" s="1"/>
  <c r="N338" i="17"/>
  <c r="M338" i="17" s="1"/>
  <c r="H77" i="18"/>
  <c r="G77" i="18" s="1"/>
  <c r="G31" i="19" s="1"/>
  <c r="H41" i="18"/>
  <c r="G41" i="18" s="1"/>
  <c r="H107" i="18"/>
  <c r="G107" i="18" s="1"/>
  <c r="N744" i="12"/>
  <c r="M744" i="12" s="1"/>
  <c r="N941" i="12"/>
  <c r="M941" i="12" s="1"/>
  <c r="N807" i="12"/>
  <c r="M807" i="12" s="1"/>
  <c r="N408" i="17"/>
  <c r="M408" i="17" s="1"/>
  <c r="N390" i="17"/>
  <c r="M390" i="17" s="1"/>
  <c r="J63" i="18"/>
  <c r="I63" i="18" s="1"/>
  <c r="I79" i="19" s="1"/>
  <c r="J17" i="18"/>
  <c r="I17" i="18" s="1"/>
  <c r="J40" i="18"/>
  <c r="I40" i="18" s="1"/>
  <c r="I42" i="19" s="1"/>
  <c r="J131" i="18"/>
  <c r="I131" i="18" s="1"/>
  <c r="N1129" i="12"/>
  <c r="M1129" i="12" s="1"/>
  <c r="N990" i="12"/>
  <c r="M990" i="12" s="1"/>
  <c r="N1721" i="12"/>
  <c r="M1721" i="12" s="1"/>
  <c r="N1244" i="12"/>
  <c r="M1244" i="12" s="1"/>
  <c r="N1319" i="12"/>
  <c r="M1319" i="12" s="1"/>
  <c r="N1176" i="12"/>
  <c r="M1176" i="12" s="1"/>
  <c r="N1563" i="12"/>
  <c r="M1563" i="12" s="1"/>
  <c r="N1685" i="12"/>
  <c r="M1685" i="12" s="1"/>
  <c r="N1641" i="12"/>
  <c r="M1641" i="12" s="1"/>
  <c r="N1295" i="17"/>
  <c r="M1295" i="17" s="1"/>
  <c r="H1649" i="17"/>
  <c r="N1549" i="17"/>
  <c r="M1549" i="17" s="1"/>
  <c r="N1457" i="12"/>
  <c r="M1457" i="12" s="1"/>
  <c r="N451" i="17"/>
  <c r="M451" i="17" s="1"/>
  <c r="N587" i="17"/>
  <c r="M587" i="17" s="1"/>
  <c r="N1289" i="17"/>
  <c r="M1289" i="17" s="1"/>
  <c r="N1450" i="17"/>
  <c r="M1450" i="17" s="1"/>
  <c r="N1294" i="17"/>
  <c r="M1294" i="17" s="1"/>
  <c r="N1421" i="17"/>
  <c r="M1421" i="17" s="1"/>
  <c r="N1298" i="17"/>
  <c r="M1298" i="17" s="1"/>
  <c r="N1371" i="17"/>
  <c r="M1371" i="17" s="1"/>
  <c r="N1311" i="17"/>
  <c r="M1311" i="17" s="1"/>
  <c r="N1380" i="17"/>
  <c r="M1380" i="17" s="1"/>
  <c r="N1348" i="17"/>
  <c r="M1348" i="17" s="1"/>
  <c r="N1437" i="17"/>
  <c r="M1437" i="17" s="1"/>
  <c r="N1221" i="17"/>
  <c r="M1221" i="17" s="1"/>
  <c r="N1210" i="17"/>
  <c r="M1210" i="17" s="1"/>
  <c r="N1273" i="17"/>
  <c r="M1273" i="17" s="1"/>
  <c r="N1105" i="17"/>
  <c r="M1105" i="17" s="1"/>
  <c r="N1162" i="17"/>
  <c r="M1162" i="17" s="1"/>
  <c r="N1185" i="17"/>
  <c r="M1185" i="17" s="1"/>
  <c r="N1240" i="17"/>
  <c r="M1240" i="17" s="1"/>
  <c r="N1174" i="17"/>
  <c r="M1174" i="17" s="1"/>
  <c r="N1181" i="17"/>
  <c r="M1181" i="17" s="1"/>
  <c r="N1220" i="17"/>
  <c r="M1220" i="17" s="1"/>
  <c r="N1190" i="17"/>
  <c r="M1190" i="17" s="1"/>
  <c r="N423" i="17"/>
  <c r="M423" i="17" s="1"/>
  <c r="N2004" i="12"/>
  <c r="M2004" i="12" s="1"/>
  <c r="N1995" i="12"/>
  <c r="M1995" i="12" s="1"/>
  <c r="N1978" i="12"/>
  <c r="M1978" i="12" s="1"/>
  <c r="N1898" i="12"/>
  <c r="M1898" i="12" s="1"/>
  <c r="N1911" i="12"/>
  <c r="M1911" i="12" s="1"/>
  <c r="N1907" i="12"/>
  <c r="M1907" i="12" s="1"/>
  <c r="N1930" i="12"/>
  <c r="M1930" i="12" s="1"/>
  <c r="N1901" i="12"/>
  <c r="M1901" i="12" s="1"/>
  <c r="N2054" i="12"/>
  <c r="M2054" i="12" s="1"/>
  <c r="N2038" i="12"/>
  <c r="M2038" i="12" s="1"/>
  <c r="N2031" i="12"/>
  <c r="M2031" i="12" s="1"/>
  <c r="N2037" i="12"/>
  <c r="M2037" i="12" s="1"/>
  <c r="N1963" i="12"/>
  <c r="M1963" i="12" s="1"/>
  <c r="N855" i="17"/>
  <c r="M855" i="17" s="1"/>
  <c r="N866" i="17"/>
  <c r="M866" i="17" s="1"/>
  <c r="N854" i="17"/>
  <c r="M854" i="17" s="1"/>
  <c r="N843" i="17"/>
  <c r="M843" i="17" s="1"/>
  <c r="N852" i="17"/>
  <c r="M852" i="17" s="1"/>
  <c r="N747" i="17"/>
  <c r="M747" i="17" s="1"/>
  <c r="N861" i="17"/>
  <c r="M861" i="17" s="1"/>
  <c r="N826" i="17"/>
  <c r="M826" i="17" s="1"/>
  <c r="N876" i="17"/>
  <c r="M876" i="17" s="1"/>
  <c r="N742" i="17"/>
  <c r="M742" i="17" s="1"/>
  <c r="N887" i="17"/>
  <c r="M887" i="17" s="1"/>
  <c r="N1784" i="12"/>
  <c r="M1784" i="12" s="1"/>
  <c r="N1847" i="12"/>
  <c r="M1847" i="12" s="1"/>
  <c r="N1716" i="12"/>
  <c r="M1716" i="12" s="1"/>
  <c r="N1835" i="12"/>
  <c r="M1835" i="12" s="1"/>
  <c r="N1771" i="12"/>
  <c r="M1771" i="12" s="1"/>
  <c r="N1876" i="12"/>
  <c r="M1876" i="12" s="1"/>
  <c r="N1786" i="12"/>
  <c r="M1786" i="12" s="1"/>
  <c r="N1704" i="12"/>
  <c r="D1883" i="12"/>
  <c r="N1879" i="12"/>
  <c r="M1879" i="12" s="1"/>
  <c r="N1857" i="12"/>
  <c r="M1857" i="12" s="1"/>
  <c r="N1851" i="12"/>
  <c r="M1851" i="12" s="1"/>
  <c r="N1707" i="12"/>
  <c r="M1707" i="12" s="1"/>
  <c r="N1742" i="12"/>
  <c r="M1742" i="12" s="1"/>
  <c r="N1777" i="12"/>
  <c r="M1777" i="12" s="1"/>
  <c r="N941" i="17"/>
  <c r="M941" i="17" s="1"/>
  <c r="N1097" i="17"/>
  <c r="M1097" i="17" s="1"/>
  <c r="N1038" i="17"/>
  <c r="M1038" i="17" s="1"/>
  <c r="N915" i="12"/>
  <c r="M915" i="12" s="1"/>
  <c r="N1362" i="12"/>
  <c r="M1362" i="12" s="1"/>
  <c r="N1400" i="12"/>
  <c r="M1400" i="12" s="1"/>
  <c r="N1353" i="12"/>
  <c r="M1353" i="12" s="1"/>
  <c r="N1352" i="12"/>
  <c r="M1352" i="12" s="1"/>
  <c r="N1434" i="12"/>
  <c r="M1434" i="12" s="1"/>
  <c r="N1344" i="12"/>
  <c r="M1344" i="12" s="1"/>
  <c r="N1471" i="12"/>
  <c r="M1471" i="12" s="1"/>
  <c r="N1427" i="12"/>
  <c r="M1427" i="12" s="1"/>
  <c r="N1403" i="12"/>
  <c r="M1403" i="12" s="1"/>
  <c r="N1399" i="12"/>
  <c r="M1399" i="12" s="1"/>
  <c r="N1420" i="12"/>
  <c r="M1420" i="12" s="1"/>
  <c r="N1455" i="12"/>
  <c r="M1455" i="12" s="1"/>
  <c r="N1502" i="12"/>
  <c r="M1502" i="12" s="1"/>
  <c r="N1358" i="12"/>
  <c r="M1358" i="12" s="1"/>
  <c r="N2107" i="12"/>
  <c r="M2107" i="12" s="1"/>
  <c r="N2210" i="12"/>
  <c r="M2210" i="12" s="1"/>
  <c r="N2115" i="12"/>
  <c r="M2115" i="12" s="1"/>
  <c r="N2191" i="12"/>
  <c r="M2191" i="12" s="1"/>
  <c r="N2154" i="12"/>
  <c r="M2154" i="12" s="1"/>
  <c r="N2199" i="12"/>
  <c r="M2199" i="12" s="1"/>
  <c r="N2160" i="12"/>
  <c r="M2160" i="12" s="1"/>
  <c r="N2141" i="12"/>
  <c r="M2141" i="12" s="1"/>
  <c r="N2138" i="12"/>
  <c r="M2138" i="12" s="1"/>
  <c r="N2193" i="12"/>
  <c r="M2193" i="12" s="1"/>
  <c r="N2228" i="12"/>
  <c r="M2228" i="12" s="1"/>
  <c r="N2084" i="12"/>
  <c r="M2084" i="12" s="1"/>
  <c r="F734" i="17"/>
  <c r="N1597" i="17"/>
  <c r="M1597" i="17" s="1"/>
  <c r="N1538" i="17"/>
  <c r="M1538" i="17" s="1"/>
  <c r="N1610" i="17"/>
  <c r="M1610" i="17" s="1"/>
  <c r="N1623" i="17"/>
  <c r="M1623" i="17" s="1"/>
  <c r="H1100" i="17"/>
  <c r="N586" i="17"/>
  <c r="M586" i="17" s="1"/>
  <c r="N724" i="17"/>
  <c r="M724" i="17" s="1"/>
  <c r="N588" i="17"/>
  <c r="M588" i="17" s="1"/>
  <c r="N684" i="17"/>
  <c r="M684" i="17" s="1"/>
  <c r="N570" i="17"/>
  <c r="M570" i="17" s="1"/>
  <c r="N627" i="17"/>
  <c r="M627" i="17" s="1"/>
  <c r="N959" i="17"/>
  <c r="M959" i="17" s="1"/>
  <c r="N1077" i="17"/>
  <c r="M1077" i="17" s="1"/>
  <c r="N1028" i="17"/>
  <c r="M1028" i="17" s="1"/>
  <c r="N964" i="17"/>
  <c r="M964" i="17" s="1"/>
  <c r="N1085" i="17"/>
  <c r="M1085" i="17" s="1"/>
  <c r="N999" i="17"/>
  <c r="M999" i="17" s="1"/>
  <c r="N992" i="17"/>
  <c r="M992" i="17" s="1"/>
  <c r="N1060" i="17"/>
  <c r="M1060" i="17" s="1"/>
  <c r="N1021" i="17"/>
  <c r="M1021" i="17" s="1"/>
  <c r="N1053" i="17"/>
  <c r="M1053" i="17" s="1"/>
  <c r="N1094" i="17"/>
  <c r="M1094" i="17" s="1"/>
  <c r="N1054" i="17"/>
  <c r="M1054" i="17" s="1"/>
  <c r="N1609" i="17"/>
  <c r="M1609" i="17" s="1"/>
  <c r="N1336" i="17"/>
  <c r="M1336" i="17" s="1"/>
  <c r="N1460" i="17"/>
  <c r="M1460" i="17" s="1"/>
  <c r="F1517" i="12"/>
  <c r="N1216" i="17"/>
  <c r="M1216" i="17" s="1"/>
  <c r="N1407" i="17"/>
  <c r="M1407" i="17" s="1"/>
  <c r="N1376" i="17"/>
  <c r="M1376" i="17" s="1"/>
  <c r="N2023" i="12"/>
  <c r="M2023" i="12" s="1"/>
  <c r="J2066" i="12"/>
  <c r="L98" i="18"/>
  <c r="K98" i="18" s="1"/>
  <c r="L37" i="18"/>
  <c r="K37" i="18" s="1"/>
  <c r="L61" i="18"/>
  <c r="K61" i="18" s="1"/>
  <c r="L112" i="18"/>
  <c r="K112" i="18" s="1"/>
  <c r="L18" i="18"/>
  <c r="K18" i="18" s="1"/>
  <c r="K61" i="19" s="1"/>
  <c r="L95" i="18"/>
  <c r="K95" i="18" s="1"/>
  <c r="K53" i="19" s="1"/>
  <c r="L114" i="18"/>
  <c r="K114" i="18" s="1"/>
  <c r="L139" i="18"/>
  <c r="K139" i="18" s="1"/>
  <c r="L9" i="18"/>
  <c r="K9" i="18" s="1"/>
  <c r="L99" i="18"/>
  <c r="K99" i="18" s="1"/>
  <c r="L38" i="18"/>
  <c r="K38" i="18" s="1"/>
  <c r="K51" i="19" s="1"/>
  <c r="L62" i="18"/>
  <c r="K62" i="18" s="1"/>
  <c r="F77" i="18"/>
  <c r="E77" i="18" s="1"/>
  <c r="E31" i="19" s="1"/>
  <c r="F13" i="18"/>
  <c r="E13" i="18" s="1"/>
  <c r="F48" i="18"/>
  <c r="E48" i="18" s="1"/>
  <c r="F32" i="18"/>
  <c r="E32" i="18" s="1"/>
  <c r="F113" i="18"/>
  <c r="E113" i="18" s="1"/>
  <c r="F89" i="18"/>
  <c r="E89" i="18" s="1"/>
  <c r="F114" i="18"/>
  <c r="E114" i="18" s="1"/>
  <c r="F125" i="18"/>
  <c r="E125" i="18" s="1"/>
  <c r="F6" i="18"/>
  <c r="F185" i="17"/>
  <c r="F16" i="18"/>
  <c r="E16" i="18" s="1"/>
  <c r="N93" i="17"/>
  <c r="M93" i="17" s="1"/>
  <c r="F66" i="18"/>
  <c r="E66" i="18" s="1"/>
  <c r="N704" i="17"/>
  <c r="M704" i="17" s="1"/>
  <c r="N592" i="17"/>
  <c r="M592" i="17" s="1"/>
  <c r="D61" i="18"/>
  <c r="N88" i="17"/>
  <c r="M88" i="17" s="1"/>
  <c r="D71" i="18"/>
  <c r="N99" i="17"/>
  <c r="M99" i="17" s="1"/>
  <c r="N73" i="17"/>
  <c r="M73" i="17" s="1"/>
  <c r="D50" i="18"/>
  <c r="N112" i="17"/>
  <c r="M112" i="17" s="1"/>
  <c r="D82" i="18"/>
  <c r="D29" i="18"/>
  <c r="N37" i="17"/>
  <c r="M37" i="17" s="1"/>
  <c r="D20" i="18"/>
  <c r="N24" i="17"/>
  <c r="M24" i="17" s="1"/>
  <c r="D100" i="18"/>
  <c r="N135" i="17"/>
  <c r="M135" i="17" s="1"/>
  <c r="N65" i="17"/>
  <c r="M65" i="17" s="1"/>
  <c r="N133" i="17"/>
  <c r="M133" i="17" s="1"/>
  <c r="D94" i="18"/>
  <c r="N127" i="17"/>
  <c r="M127" i="17" s="1"/>
  <c r="D117" i="18"/>
  <c r="N156" i="17"/>
  <c r="M156" i="17" s="1"/>
  <c r="D114" i="18"/>
  <c r="N153" i="17"/>
  <c r="M153" i="17" s="1"/>
  <c r="D36" i="18"/>
  <c r="N45" i="17"/>
  <c r="M45" i="17" s="1"/>
  <c r="D48" i="18"/>
  <c r="N71" i="17"/>
  <c r="M71" i="17" s="1"/>
  <c r="N1535" i="17"/>
  <c r="M1535" i="17" s="1"/>
  <c r="N1546" i="17"/>
  <c r="M1546" i="17" s="1"/>
  <c r="N1584" i="17"/>
  <c r="M1584" i="17" s="1"/>
  <c r="N1550" i="17"/>
  <c r="M1550" i="17" s="1"/>
  <c r="N1602" i="17"/>
  <c r="M1602" i="17" s="1"/>
  <c r="N1513" i="17"/>
  <c r="M1513" i="17" s="1"/>
  <c r="N1473" i="17"/>
  <c r="M1473" i="17" s="1"/>
  <c r="N1575" i="17"/>
  <c r="M1575" i="17" s="1"/>
  <c r="N1517" i="17"/>
  <c r="M1517" i="17" s="1"/>
  <c r="N354" i="17"/>
  <c r="M354" i="17" s="1"/>
  <c r="N202" i="17"/>
  <c r="M202" i="17" s="1"/>
  <c r="N272" i="17"/>
  <c r="M272" i="17" s="1"/>
  <c r="N244" i="17"/>
  <c r="M244" i="17" s="1"/>
  <c r="N301" i="17"/>
  <c r="M301" i="17" s="1"/>
  <c r="N365" i="17"/>
  <c r="M365" i="17" s="1"/>
  <c r="N316" i="17"/>
  <c r="M316" i="17" s="1"/>
  <c r="N313" i="17"/>
  <c r="M313" i="17" s="1"/>
  <c r="N290" i="17"/>
  <c r="M290" i="17" s="1"/>
  <c r="N229" i="17"/>
  <c r="M229" i="17" s="1"/>
  <c r="N312" i="17"/>
  <c r="M312" i="17" s="1"/>
  <c r="N339" i="17"/>
  <c r="M339" i="17" s="1"/>
  <c r="N332" i="17"/>
  <c r="M332" i="17" s="1"/>
  <c r="N877" i="12"/>
  <c r="M877" i="12" s="1"/>
  <c r="H11" i="18"/>
  <c r="G11" i="18" s="1"/>
  <c r="H126" i="18"/>
  <c r="G126" i="18" s="1"/>
  <c r="H133" i="18"/>
  <c r="G133" i="18" s="1"/>
  <c r="H37" i="18"/>
  <c r="G37" i="18" s="1"/>
  <c r="H53" i="18"/>
  <c r="G53" i="18" s="1"/>
  <c r="H80" i="18"/>
  <c r="G80" i="18" s="1"/>
  <c r="H116" i="18"/>
  <c r="G116" i="18" s="1"/>
  <c r="H137" i="18"/>
  <c r="G137" i="18" s="1"/>
  <c r="H35" i="18"/>
  <c r="G35" i="18" s="1"/>
  <c r="N714" i="12"/>
  <c r="M714" i="12" s="1"/>
  <c r="N672" i="12"/>
  <c r="M672" i="12" s="1"/>
  <c r="N779" i="12"/>
  <c r="M779" i="12" s="1"/>
  <c r="N652" i="12"/>
  <c r="M652" i="12" s="1"/>
  <c r="N612" i="12"/>
  <c r="M612" i="12" s="1"/>
  <c r="N755" i="12"/>
  <c r="M755" i="12" s="1"/>
  <c r="N666" i="12"/>
  <c r="M666" i="12" s="1"/>
  <c r="N748" i="12"/>
  <c r="M748" i="12" s="1"/>
  <c r="N661" i="12"/>
  <c r="M661" i="12" s="1"/>
  <c r="N629" i="12"/>
  <c r="M629" i="12" s="1"/>
  <c r="N623" i="12"/>
  <c r="M623" i="12" s="1"/>
  <c r="N778" i="12"/>
  <c r="M778" i="12" s="1"/>
  <c r="N634" i="12"/>
  <c r="M634" i="12" s="1"/>
  <c r="N669" i="12"/>
  <c r="M669" i="12" s="1"/>
  <c r="N704" i="12"/>
  <c r="M704" i="12" s="1"/>
  <c r="N840" i="12"/>
  <c r="M840" i="12" s="1"/>
  <c r="N952" i="12"/>
  <c r="M952" i="12" s="1"/>
  <c r="N944" i="12"/>
  <c r="M944" i="12" s="1"/>
  <c r="N862" i="12"/>
  <c r="M862" i="12" s="1"/>
  <c r="N836" i="12"/>
  <c r="M836" i="12" s="1"/>
  <c r="N919" i="12"/>
  <c r="M919" i="12" s="1"/>
  <c r="N873" i="12"/>
  <c r="M873" i="12" s="1"/>
  <c r="N809" i="12"/>
  <c r="M809" i="12" s="1"/>
  <c r="N955" i="12"/>
  <c r="M955" i="12" s="1"/>
  <c r="N948" i="12"/>
  <c r="M948" i="12" s="1"/>
  <c r="N939" i="12"/>
  <c r="M939" i="12" s="1"/>
  <c r="N795" i="12"/>
  <c r="M795" i="12" s="1"/>
  <c r="N842" i="12"/>
  <c r="M842" i="12" s="1"/>
  <c r="N889" i="12"/>
  <c r="M889" i="12" s="1"/>
  <c r="N457" i="17"/>
  <c r="M457" i="17" s="1"/>
  <c r="N514" i="17"/>
  <c r="M514" i="17" s="1"/>
  <c r="N534" i="17"/>
  <c r="M534" i="17" s="1"/>
  <c r="N523" i="17"/>
  <c r="M523" i="17" s="1"/>
  <c r="N462" i="17"/>
  <c r="M462" i="17" s="1"/>
  <c r="N512" i="17"/>
  <c r="M512" i="17" s="1"/>
  <c r="N486" i="17"/>
  <c r="M486" i="17" s="1"/>
  <c r="N376" i="17"/>
  <c r="M376" i="17" s="1"/>
  <c r="N472" i="17"/>
  <c r="M472" i="17" s="1"/>
  <c r="N433" i="17"/>
  <c r="M433" i="17" s="1"/>
  <c r="J77" i="18"/>
  <c r="I77" i="18" s="1"/>
  <c r="I31" i="19" s="1"/>
  <c r="I33" i="19" s="1"/>
  <c r="J97" i="18"/>
  <c r="I97" i="18" s="1"/>
  <c r="J6" i="18"/>
  <c r="J185" i="17"/>
  <c r="J103" i="18"/>
  <c r="I103" i="18" s="1"/>
  <c r="J19" i="18"/>
  <c r="I19" i="18" s="1"/>
  <c r="I23" i="19" s="1"/>
  <c r="J96" i="18"/>
  <c r="I96" i="18" s="1"/>
  <c r="J135" i="18"/>
  <c r="I135" i="18" s="1"/>
  <c r="J73" i="18"/>
  <c r="I73" i="18" s="1"/>
  <c r="J140" i="18"/>
  <c r="I140" i="18" s="1"/>
  <c r="J37" i="18"/>
  <c r="I37" i="18" s="1"/>
  <c r="J71" i="18"/>
  <c r="I71" i="18" s="1"/>
  <c r="J137" i="18"/>
  <c r="I137" i="18" s="1"/>
  <c r="J69" i="18"/>
  <c r="I69" i="18" s="1"/>
  <c r="J50" i="18"/>
  <c r="I50" i="18" s="1"/>
  <c r="I46" i="19" s="1"/>
  <c r="N1004" i="12"/>
  <c r="M1004" i="12" s="1"/>
  <c r="N1147" i="12"/>
  <c r="M1147" i="12" s="1"/>
  <c r="N1027" i="12"/>
  <c r="M1027" i="12" s="1"/>
  <c r="N1018" i="12"/>
  <c r="M1018" i="12" s="1"/>
  <c r="N954" i="17"/>
  <c r="M954" i="17" s="1"/>
  <c r="N970" i="17"/>
  <c r="M970" i="17" s="1"/>
  <c r="N1000" i="17"/>
  <c r="M1000" i="17" s="1"/>
  <c r="N990" i="17"/>
  <c r="M990" i="17" s="1"/>
  <c r="N1088" i="17"/>
  <c r="M1088" i="17" s="1"/>
  <c r="N1095" i="17"/>
  <c r="M1095" i="17" s="1"/>
  <c r="N1005" i="17"/>
  <c r="M1005" i="17" s="1"/>
  <c r="N965" i="17"/>
  <c r="M965" i="17" s="1"/>
  <c r="N924" i="17"/>
  <c r="M924" i="17" s="1"/>
  <c r="N1051" i="17"/>
  <c r="M1051" i="17" s="1"/>
  <c r="N1574" i="17"/>
  <c r="M1574" i="17" s="1"/>
  <c r="N1647" i="17"/>
  <c r="M1647" i="17" s="1"/>
  <c r="N1146" i="17"/>
  <c r="M1146" i="17" s="1"/>
  <c r="N824" i="17"/>
  <c r="M824" i="17" s="1"/>
  <c r="N1440" i="17"/>
  <c r="M1440" i="17" s="1"/>
  <c r="N1414" i="17"/>
  <c r="M1414" i="17" s="1"/>
  <c r="N1319" i="17"/>
  <c r="M1319" i="17" s="1"/>
  <c r="N1427" i="17"/>
  <c r="M1427" i="17" s="1"/>
  <c r="N1378" i="17"/>
  <c r="M1378" i="17" s="1"/>
  <c r="N2046" i="12"/>
  <c r="M2046" i="12" s="1"/>
  <c r="N1902" i="12"/>
  <c r="M1902" i="12" s="1"/>
  <c r="H2066" i="12"/>
  <c r="L111" i="18"/>
  <c r="K111" i="18" s="1"/>
  <c r="K14" i="19" s="1"/>
  <c r="L46" i="18"/>
  <c r="K46" i="18" s="1"/>
  <c r="L39" i="18"/>
  <c r="K39" i="18" s="1"/>
  <c r="L94" i="18"/>
  <c r="K94" i="18" s="1"/>
  <c r="L27" i="18"/>
  <c r="K27" i="18" s="1"/>
  <c r="L133" i="18"/>
  <c r="K133" i="18" s="1"/>
  <c r="L135" i="18"/>
  <c r="K135" i="18" s="1"/>
  <c r="L93" i="18"/>
  <c r="K93" i="18" s="1"/>
  <c r="L126" i="18"/>
  <c r="K126" i="18" s="1"/>
  <c r="L138" i="18"/>
  <c r="K138" i="18" s="1"/>
  <c r="L69" i="18"/>
  <c r="K69" i="18" s="1"/>
  <c r="L91" i="18"/>
  <c r="K91" i="18" s="1"/>
  <c r="F50" i="18"/>
  <c r="E50" i="18" s="1"/>
  <c r="E46" i="19" s="1"/>
  <c r="F107" i="18"/>
  <c r="E107" i="18" s="1"/>
  <c r="F12" i="18"/>
  <c r="E12" i="18" s="1"/>
  <c r="E20" i="19" s="1"/>
  <c r="F11" i="18"/>
  <c r="E11" i="18" s="1"/>
  <c r="F42" i="18"/>
  <c r="E42" i="18" s="1"/>
  <c r="E38" i="19" s="1"/>
  <c r="F105" i="18"/>
  <c r="E105" i="18" s="1"/>
  <c r="F135" i="18"/>
  <c r="E135" i="18" s="1"/>
  <c r="F15" i="18"/>
  <c r="E15" i="18" s="1"/>
  <c r="E52" i="19" s="1"/>
  <c r="F57" i="18"/>
  <c r="E57" i="18" s="1"/>
  <c r="N576" i="17"/>
  <c r="M576" i="17" s="1"/>
  <c r="N720" i="17"/>
  <c r="M720" i="17" s="1"/>
  <c r="N669" i="17"/>
  <c r="M669" i="17" s="1"/>
  <c r="D83" i="18"/>
  <c r="N113" i="17"/>
  <c r="M113" i="17" s="1"/>
  <c r="N115" i="17"/>
  <c r="M115" i="17" s="1"/>
  <c r="D85" i="18"/>
  <c r="D32" i="18"/>
  <c r="N40" i="17"/>
  <c r="M40" i="17" s="1"/>
  <c r="N180" i="17"/>
  <c r="M180" i="17" s="1"/>
  <c r="D92" i="18"/>
  <c r="N125" i="17"/>
  <c r="M125" i="17" s="1"/>
  <c r="N148" i="17"/>
  <c r="M148" i="17" s="1"/>
  <c r="D111" i="18"/>
  <c r="N96" i="17"/>
  <c r="M96" i="17" s="1"/>
  <c r="D21" i="18"/>
  <c r="N25" i="17"/>
  <c r="M25" i="17" s="1"/>
  <c r="D74" i="18"/>
  <c r="N102" i="17"/>
  <c r="M102" i="17" s="1"/>
  <c r="D70" i="18"/>
  <c r="N98" i="17"/>
  <c r="M98" i="17" s="1"/>
  <c r="N121" i="17"/>
  <c r="M121" i="17" s="1"/>
  <c r="D12" i="18"/>
  <c r="N12" i="17"/>
  <c r="M12" i="17" s="1"/>
  <c r="D125" i="18"/>
  <c r="N164" i="17"/>
  <c r="M164" i="17" s="1"/>
  <c r="D25" i="18"/>
  <c r="N32" i="17"/>
  <c r="M32" i="17" s="1"/>
  <c r="D35" i="18"/>
  <c r="N43" i="17"/>
  <c r="M43" i="17" s="1"/>
  <c r="N1591" i="17"/>
  <c r="M1591" i="17" s="1"/>
  <c r="N1526" i="17"/>
  <c r="M1526" i="17" s="1"/>
  <c r="N1632" i="17"/>
  <c r="M1632" i="17" s="1"/>
  <c r="N1542" i="17"/>
  <c r="M1542" i="17" s="1"/>
  <c r="N1476" i="17"/>
  <c r="M1476" i="17" s="1"/>
  <c r="N1507" i="17"/>
  <c r="M1507" i="17" s="1"/>
  <c r="N1601" i="17"/>
  <c r="M1601" i="17" s="1"/>
  <c r="N1499" i="17"/>
  <c r="M1499" i="17" s="1"/>
  <c r="N1639" i="17"/>
  <c r="M1639" i="17" s="1"/>
  <c r="N1505" i="17"/>
  <c r="M1505" i="17" s="1"/>
  <c r="N1527" i="17"/>
  <c r="M1527" i="17" s="1"/>
  <c r="N264" i="17"/>
  <c r="M264" i="17" s="1"/>
  <c r="N241" i="17"/>
  <c r="M241" i="17" s="1"/>
  <c r="N330" i="17"/>
  <c r="M330" i="17" s="1"/>
  <c r="N257" i="17"/>
  <c r="M257" i="17" s="1"/>
  <c r="N362" i="17"/>
  <c r="M362" i="17" s="1"/>
  <c r="N303" i="17"/>
  <c r="M303" i="17" s="1"/>
  <c r="N249" i="17"/>
  <c r="M249" i="17" s="1"/>
  <c r="N225" i="17"/>
  <c r="M225" i="17" s="1"/>
  <c r="N294" i="17"/>
  <c r="M294" i="17" s="1"/>
  <c r="H36" i="18"/>
  <c r="G36" i="18" s="1"/>
  <c r="H86" i="18"/>
  <c r="G86" i="18" s="1"/>
  <c r="H45" i="18"/>
  <c r="G45" i="18" s="1"/>
  <c r="H143" i="18"/>
  <c r="G143" i="18" s="1"/>
  <c r="H57" i="18"/>
  <c r="G57" i="18" s="1"/>
  <c r="H61" i="18"/>
  <c r="G61" i="18" s="1"/>
  <c r="H90" i="18"/>
  <c r="G90" i="18" s="1"/>
  <c r="G50" i="19" s="1"/>
  <c r="H26" i="18"/>
  <c r="G26" i="18" s="1"/>
  <c r="H7" i="18"/>
  <c r="G7" i="18" s="1"/>
  <c r="G47" i="19" s="1"/>
  <c r="H47" i="18"/>
  <c r="G47" i="18" s="1"/>
  <c r="H98" i="18"/>
  <c r="G98" i="18" s="1"/>
  <c r="H144" i="18"/>
  <c r="G144" i="18" s="1"/>
  <c r="G81" i="19" s="1"/>
  <c r="N635" i="12"/>
  <c r="M635" i="12" s="1"/>
  <c r="N739" i="12"/>
  <c r="M739" i="12" s="1"/>
  <c r="N737" i="12"/>
  <c r="M737" i="12" s="1"/>
  <c r="N613" i="12"/>
  <c r="M613" i="12" s="1"/>
  <c r="N768" i="12"/>
  <c r="M768" i="12" s="1"/>
  <c r="N733" i="12"/>
  <c r="M733" i="12" s="1"/>
  <c r="N643" i="12"/>
  <c r="M643" i="12" s="1"/>
  <c r="N726" i="12"/>
  <c r="M726" i="12" s="1"/>
  <c r="N640" i="12"/>
  <c r="M640" i="12" s="1"/>
  <c r="N614" i="12"/>
  <c r="M614" i="12" s="1"/>
  <c r="N775" i="12"/>
  <c r="M775" i="12" s="1"/>
  <c r="N766" i="12"/>
  <c r="M766" i="12" s="1"/>
  <c r="N622" i="12"/>
  <c r="M622" i="12" s="1"/>
  <c r="N657" i="12"/>
  <c r="M657" i="12" s="1"/>
  <c r="N692" i="12"/>
  <c r="M692" i="12" s="1"/>
  <c r="N910" i="12"/>
  <c r="M910" i="12" s="1"/>
  <c r="N847" i="12"/>
  <c r="M847" i="12" s="1"/>
  <c r="N838" i="12"/>
  <c r="M838" i="12" s="1"/>
  <c r="N827" i="12"/>
  <c r="M827" i="12" s="1"/>
  <c r="N967" i="12"/>
  <c r="M967" i="12" s="1"/>
  <c r="N814" i="12"/>
  <c r="M814" i="12" s="1"/>
  <c r="N896" i="12"/>
  <c r="M896" i="12" s="1"/>
  <c r="N851" i="12"/>
  <c r="M851" i="12" s="1"/>
  <c r="N964" i="12"/>
  <c r="M964" i="12" s="1"/>
  <c r="N940" i="12"/>
  <c r="M940" i="12" s="1"/>
  <c r="N933" i="12"/>
  <c r="M933" i="12" s="1"/>
  <c r="N927" i="12"/>
  <c r="M927" i="12" s="1"/>
  <c r="N830" i="12"/>
  <c r="M830" i="12" s="1"/>
  <c r="N533" i="17"/>
  <c r="M533" i="17" s="1"/>
  <c r="N513" i="17"/>
  <c r="M513" i="17" s="1"/>
  <c r="N420" i="17"/>
  <c r="M420" i="17" s="1"/>
  <c r="N509" i="17"/>
  <c r="M509" i="17" s="1"/>
  <c r="N456" i="17"/>
  <c r="M456" i="17" s="1"/>
  <c r="N383" i="17"/>
  <c r="M383" i="17" s="1"/>
  <c r="N474" i="17"/>
  <c r="M474" i="17" s="1"/>
  <c r="N431" i="17"/>
  <c r="M431" i="17" s="1"/>
  <c r="N460" i="17"/>
  <c r="M460" i="17" s="1"/>
  <c r="N550" i="17"/>
  <c r="M550" i="17" s="1"/>
  <c r="N404" i="17"/>
  <c r="M404" i="17" s="1"/>
  <c r="N518" i="17"/>
  <c r="M518" i="17" s="1"/>
  <c r="N391" i="17"/>
  <c r="M391" i="17" s="1"/>
  <c r="J55" i="18"/>
  <c r="I55" i="18" s="1"/>
  <c r="J95" i="18"/>
  <c r="I95" i="18" s="1"/>
  <c r="I53" i="19" s="1"/>
  <c r="J14" i="18"/>
  <c r="I14" i="18" s="1"/>
  <c r="I15" i="19" s="1"/>
  <c r="J108" i="18"/>
  <c r="I108" i="18" s="1"/>
  <c r="J23" i="18"/>
  <c r="I23" i="18" s="1"/>
  <c r="J112" i="18"/>
  <c r="I112" i="18" s="1"/>
  <c r="J101" i="18"/>
  <c r="I101" i="18" s="1"/>
  <c r="J114" i="18"/>
  <c r="I114" i="18" s="1"/>
  <c r="J21" i="18"/>
  <c r="I21" i="18" s="1"/>
  <c r="I41" i="19" s="1"/>
  <c r="J8" i="18"/>
  <c r="I8" i="18" s="1"/>
  <c r="J111" i="18"/>
  <c r="I111" i="18" s="1"/>
  <c r="I14" i="19" s="1"/>
  <c r="J32" i="18"/>
  <c r="I32" i="18" s="1"/>
  <c r="N1112" i="12"/>
  <c r="M1112" i="12" s="1"/>
  <c r="N1030" i="12"/>
  <c r="M1030" i="12" s="1"/>
  <c r="N985" i="12"/>
  <c r="M985" i="12" s="1"/>
  <c r="N980" i="12"/>
  <c r="M980" i="12" s="1"/>
  <c r="N1128" i="12"/>
  <c r="M1128" i="12" s="1"/>
  <c r="L140" i="18"/>
  <c r="K140" i="18" s="1"/>
  <c r="N41" i="17"/>
  <c r="M41" i="17" s="1"/>
  <c r="D33" i="18"/>
  <c r="N173" i="17"/>
  <c r="M173" i="17" s="1"/>
  <c r="D134" i="18"/>
  <c r="F968" i="12"/>
  <c r="H135" i="18"/>
  <c r="G135" i="18" s="1"/>
  <c r="H113" i="18"/>
  <c r="G113" i="18" s="1"/>
  <c r="H84" i="18"/>
  <c r="G84" i="18" s="1"/>
  <c r="N868" i="12"/>
  <c r="M868" i="12" s="1"/>
  <c r="J53" i="18"/>
  <c r="I53" i="18" s="1"/>
  <c r="L119" i="18"/>
  <c r="K119" i="18" s="1"/>
  <c r="L106" i="18"/>
  <c r="K106" i="18" s="1"/>
  <c r="L44" i="18"/>
  <c r="K44" i="18" s="1"/>
  <c r="F128" i="18"/>
  <c r="E128" i="18" s="1"/>
  <c r="F58" i="18"/>
  <c r="E58" i="18" s="1"/>
  <c r="D107" i="18"/>
  <c r="N143" i="17"/>
  <c r="M143" i="17" s="1"/>
  <c r="D58" i="18"/>
  <c r="N84" i="17"/>
  <c r="M84" i="17" s="1"/>
  <c r="N1531" i="17"/>
  <c r="M1531" i="17" s="1"/>
  <c r="N232" i="17"/>
  <c r="M232" i="17" s="1"/>
  <c r="H54" i="18"/>
  <c r="G54" i="18" s="1"/>
  <c r="N608" i="12"/>
  <c r="M608" i="12" s="1"/>
  <c r="N467" i="17"/>
  <c r="M467" i="17" s="1"/>
  <c r="N382" i="17"/>
  <c r="M382" i="17" s="1"/>
  <c r="N1009" i="17"/>
  <c r="M1009" i="17" s="1"/>
  <c r="N1400" i="17"/>
  <c r="M1400" i="17" s="1"/>
  <c r="L32" i="18"/>
  <c r="K32" i="18" s="1"/>
  <c r="L130" i="18"/>
  <c r="K130" i="18" s="1"/>
  <c r="L129" i="18"/>
  <c r="K129" i="18" s="1"/>
  <c r="F88" i="18"/>
  <c r="E88" i="18" s="1"/>
  <c r="F33" i="18"/>
  <c r="E33" i="18" s="1"/>
  <c r="F18" i="18"/>
  <c r="E18" i="18" s="1"/>
  <c r="E61" i="19" s="1"/>
  <c r="D13" i="18"/>
  <c r="N15" i="17"/>
  <c r="M15" i="17" s="1"/>
  <c r="N35" i="17"/>
  <c r="M35" i="17" s="1"/>
  <c r="N311" i="17"/>
  <c r="M311" i="17" s="1"/>
  <c r="H60" i="18"/>
  <c r="G60" i="18" s="1"/>
  <c r="G21" i="19" s="1"/>
  <c r="H12" i="18"/>
  <c r="G12" i="18" s="1"/>
  <c r="G20" i="19" s="1"/>
  <c r="H81" i="18"/>
  <c r="G81" i="18" s="1"/>
  <c r="G49" i="19" s="1"/>
  <c r="N642" i="12"/>
  <c r="M642" i="12" s="1"/>
  <c r="N924" i="12"/>
  <c r="M924" i="12" s="1"/>
  <c r="N497" i="17"/>
  <c r="M497" i="17" s="1"/>
  <c r="N1002" i="17"/>
  <c r="M1002" i="17" s="1"/>
  <c r="N1033" i="17"/>
  <c r="M1033" i="17" s="1"/>
  <c r="N1355" i="17"/>
  <c r="M1355" i="17" s="1"/>
  <c r="L142" i="18"/>
  <c r="K142" i="18" s="1"/>
  <c r="L116" i="18"/>
  <c r="K116" i="18" s="1"/>
  <c r="F126" i="18"/>
  <c r="E126" i="18" s="1"/>
  <c r="F9" i="18"/>
  <c r="E9" i="18" s="1"/>
  <c r="N87" i="17"/>
  <c r="M87" i="17" s="1"/>
  <c r="D60" i="18"/>
  <c r="N219" i="17"/>
  <c r="M219" i="17" s="1"/>
  <c r="H28" i="18"/>
  <c r="G28" i="18" s="1"/>
  <c r="G16" i="19" s="1"/>
  <c r="N861" i="12"/>
  <c r="M861" i="12" s="1"/>
  <c r="J134" i="18"/>
  <c r="I134" i="18" s="1"/>
  <c r="N882" i="17"/>
  <c r="M882" i="17" s="1"/>
  <c r="N1035" i="17"/>
  <c r="M1035" i="17" s="1"/>
  <c r="N1360" i="17"/>
  <c r="M1360" i="17" s="1"/>
  <c r="L40" i="18"/>
  <c r="K40" i="18" s="1"/>
  <c r="K42" i="19" s="1"/>
  <c r="F24" i="18"/>
  <c r="E24" i="18" s="1"/>
  <c r="H102" i="18"/>
  <c r="G102" i="18" s="1"/>
  <c r="N1092" i="17"/>
  <c r="M1092" i="17" s="1"/>
  <c r="N1417" i="17"/>
  <c r="M1417" i="17" s="1"/>
  <c r="L6" i="18"/>
  <c r="L185" i="17"/>
  <c r="L14" i="18"/>
  <c r="K14" i="18" s="1"/>
  <c r="K15" i="19" s="1"/>
  <c r="L13" i="18"/>
  <c r="K13" i="18" s="1"/>
  <c r="F34" i="18"/>
  <c r="E34" i="18" s="1"/>
  <c r="E62" i="19" s="1"/>
  <c r="F35" i="18"/>
  <c r="E35" i="18" s="1"/>
  <c r="F100" i="18"/>
  <c r="E100" i="18" s="1"/>
  <c r="F99" i="18"/>
  <c r="E99" i="18" s="1"/>
  <c r="N30" i="17"/>
  <c r="M30" i="17" s="1"/>
  <c r="D24" i="18"/>
  <c r="D38" i="18"/>
  <c r="N51" i="17"/>
  <c r="M51" i="17" s="1"/>
  <c r="N1595" i="17"/>
  <c r="M1595" i="17" s="1"/>
  <c r="N1511" i="17"/>
  <c r="M1511" i="17" s="1"/>
  <c r="N1559" i="17"/>
  <c r="M1559" i="17" s="1"/>
  <c r="N304" i="17"/>
  <c r="M304" i="17" s="1"/>
  <c r="N263" i="17"/>
  <c r="M263" i="17" s="1"/>
  <c r="H127" i="18"/>
  <c r="G127" i="18" s="1"/>
  <c r="H140" i="18"/>
  <c r="G140" i="18" s="1"/>
  <c r="N645" i="12"/>
  <c r="M645" i="12" s="1"/>
  <c r="N417" i="17"/>
  <c r="M417" i="17" s="1"/>
  <c r="N91" i="17"/>
  <c r="M91" i="17" s="1"/>
  <c r="L64" i="18"/>
  <c r="K64" i="18" s="1"/>
  <c r="L120" i="18"/>
  <c r="K120" i="18" s="1"/>
  <c r="L83" i="18"/>
  <c r="K83" i="18" s="1"/>
  <c r="K66" i="19" s="1"/>
  <c r="L71" i="18"/>
  <c r="K71" i="18" s="1"/>
  <c r="L132" i="18"/>
  <c r="K132" i="18" s="1"/>
  <c r="L19" i="18"/>
  <c r="K19" i="18" s="1"/>
  <c r="K23" i="19" s="1"/>
  <c r="F72" i="18"/>
  <c r="E72" i="18" s="1"/>
  <c r="F95" i="18"/>
  <c r="E95" i="18" s="1"/>
  <c r="E53" i="19" s="1"/>
  <c r="F92" i="18"/>
  <c r="E92" i="18" s="1"/>
  <c r="E75" i="19" s="1"/>
  <c r="F44" i="18"/>
  <c r="E44" i="18" s="1"/>
  <c r="F131" i="18"/>
  <c r="E131" i="18" s="1"/>
  <c r="F65" i="18"/>
  <c r="E65" i="18" s="1"/>
  <c r="F122" i="18"/>
  <c r="E122" i="18" s="1"/>
  <c r="F144" i="18"/>
  <c r="E144" i="18" s="1"/>
  <c r="E81" i="19" s="1"/>
  <c r="N81" i="17"/>
  <c r="M81" i="17" s="1"/>
  <c r="N48" i="17"/>
  <c r="M48" i="17" s="1"/>
  <c r="N1568" i="17"/>
  <c r="M1568" i="17" s="1"/>
  <c r="N1537" i="17"/>
  <c r="M1537" i="17" s="1"/>
  <c r="N351" i="17"/>
  <c r="M351" i="17" s="1"/>
  <c r="N308" i="17"/>
  <c r="M308" i="17" s="1"/>
  <c r="N328" i="17"/>
  <c r="M328" i="17" s="1"/>
  <c r="N309" i="17"/>
  <c r="M309" i="17" s="1"/>
  <c r="N220" i="17"/>
  <c r="M220" i="17" s="1"/>
  <c r="N210" i="17"/>
  <c r="M210" i="17" s="1"/>
  <c r="H52" i="18"/>
  <c r="G52" i="18" s="1"/>
  <c r="G48" i="19" s="1"/>
  <c r="N742" i="12"/>
  <c r="M742" i="12" s="1"/>
  <c r="J49" i="18"/>
  <c r="I49" i="18" s="1"/>
  <c r="J16" i="18"/>
  <c r="I16" i="18" s="1"/>
  <c r="J116" i="18"/>
  <c r="I116" i="18" s="1"/>
  <c r="J62" i="18"/>
  <c r="I62" i="18" s="1"/>
  <c r="J56" i="18"/>
  <c r="I56" i="18" s="1"/>
  <c r="I22" i="19" s="1"/>
  <c r="J67" i="18"/>
  <c r="I67" i="18" s="1"/>
  <c r="I77" i="19" s="1"/>
  <c r="J82" i="18"/>
  <c r="I82" i="18" s="1"/>
  <c r="I74" i="19" s="1"/>
  <c r="J36" i="18"/>
  <c r="I36" i="18" s="1"/>
  <c r="J15" i="18"/>
  <c r="I15" i="18" s="1"/>
  <c r="I52" i="19" s="1"/>
  <c r="J22" i="18"/>
  <c r="I22" i="18" s="1"/>
  <c r="N1111" i="12"/>
  <c r="M1111" i="12" s="1"/>
  <c r="N1137" i="12"/>
  <c r="M1137" i="12" s="1"/>
  <c r="N1130" i="12"/>
  <c r="M1130" i="12" s="1"/>
  <c r="N983" i="12"/>
  <c r="M983" i="12" s="1"/>
  <c r="N1114" i="12"/>
  <c r="M1114" i="12" s="1"/>
  <c r="N995" i="12"/>
  <c r="M995" i="12" s="1"/>
  <c r="N1099" i="12"/>
  <c r="M1099" i="12" s="1"/>
  <c r="N1010" i="12"/>
  <c r="M1010" i="12" s="1"/>
  <c r="N1116" i="12"/>
  <c r="M1116" i="12" s="1"/>
  <c r="N1092" i="12"/>
  <c r="M1092" i="12" s="1"/>
  <c r="N1070" i="12"/>
  <c r="M1070" i="12" s="1"/>
  <c r="N1085" i="12"/>
  <c r="M1085" i="12" s="1"/>
  <c r="N976" i="12"/>
  <c r="M976" i="12" s="1"/>
  <c r="N1168" i="17"/>
  <c r="M1168" i="17" s="1"/>
  <c r="N1266" i="17"/>
  <c r="M1266" i="17" s="1"/>
  <c r="N1218" i="17"/>
  <c r="M1218" i="17" s="1"/>
  <c r="N1230" i="17"/>
  <c r="M1230" i="17" s="1"/>
  <c r="F2249" i="12"/>
  <c r="J1283" i="17"/>
  <c r="N1060" i="12"/>
  <c r="M1060" i="12" s="1"/>
  <c r="H1700" i="12"/>
  <c r="N1160" i="12"/>
  <c r="M1160" i="12" s="1"/>
  <c r="N1294" i="12"/>
  <c r="M1294" i="12" s="1"/>
  <c r="N1178" i="12"/>
  <c r="M1178" i="12" s="1"/>
  <c r="N1177" i="12"/>
  <c r="M1177" i="12" s="1"/>
  <c r="N1238" i="12"/>
  <c r="M1238" i="12" s="1"/>
  <c r="N1321" i="12"/>
  <c r="M1321" i="12" s="1"/>
  <c r="N1234" i="12"/>
  <c r="M1234" i="12" s="1"/>
  <c r="N1329" i="12"/>
  <c r="M1329" i="12" s="1"/>
  <c r="N1305" i="12"/>
  <c r="M1305" i="12" s="1"/>
  <c r="N1298" i="12"/>
  <c r="M1298" i="12" s="1"/>
  <c r="N1289" i="12"/>
  <c r="M1289" i="12" s="1"/>
  <c r="N1324" i="12"/>
  <c r="M1324" i="12" s="1"/>
  <c r="N1180" i="12"/>
  <c r="M1180" i="12" s="1"/>
  <c r="N1215" i="12"/>
  <c r="M1215" i="12" s="1"/>
  <c r="N865" i="17"/>
  <c r="M865" i="17" s="1"/>
  <c r="N883" i="17"/>
  <c r="M883" i="17" s="1"/>
  <c r="N870" i="17"/>
  <c r="M870" i="17" s="1"/>
  <c r="N845" i="17"/>
  <c r="M845" i="17" s="1"/>
  <c r="N1098" i="17"/>
  <c r="M1098" i="17" s="1"/>
  <c r="N1647" i="12"/>
  <c r="M1647" i="12" s="1"/>
  <c r="N1525" i="12"/>
  <c r="M1525" i="12" s="1"/>
  <c r="N1589" i="12"/>
  <c r="M1589" i="12" s="1"/>
  <c r="N1542" i="12"/>
  <c r="M1542" i="12" s="1"/>
  <c r="N1655" i="12"/>
  <c r="M1655" i="12" s="1"/>
  <c r="N1686" i="12"/>
  <c r="M1686" i="12" s="1"/>
  <c r="N1599" i="12"/>
  <c r="M1599" i="12" s="1"/>
  <c r="N1535" i="12"/>
  <c r="M1535" i="12" s="1"/>
  <c r="N1614" i="12"/>
  <c r="M1614" i="12" s="1"/>
  <c r="N1585" i="12"/>
  <c r="M1585" i="12" s="1"/>
  <c r="N1576" i="12"/>
  <c r="M1576" i="12" s="1"/>
  <c r="N1572" i="12"/>
  <c r="M1572" i="12" s="1"/>
  <c r="N1593" i="12"/>
  <c r="M1593" i="12" s="1"/>
  <c r="N1628" i="12"/>
  <c r="M1628" i="12" s="1"/>
  <c r="N1663" i="12"/>
  <c r="M1663" i="12" s="1"/>
  <c r="N604" i="17"/>
  <c r="M604" i="17" s="1"/>
  <c r="N563" i="17"/>
  <c r="M563" i="17" s="1"/>
  <c r="N565" i="17"/>
  <c r="M565" i="17" s="1"/>
  <c r="N589" i="17"/>
  <c r="M589" i="17" s="1"/>
  <c r="N609" i="17"/>
  <c r="M609" i="17" s="1"/>
  <c r="N519" i="17"/>
  <c r="M519" i="17" s="1"/>
  <c r="N489" i="17"/>
  <c r="M489" i="17" s="1"/>
  <c r="H551" i="17"/>
  <c r="L734" i="17"/>
  <c r="N1444" i="17"/>
  <c r="M1444" i="17" s="1"/>
  <c r="N1459" i="17"/>
  <c r="M1459" i="17" s="1"/>
  <c r="N1353" i="17"/>
  <c r="M1353" i="17" s="1"/>
  <c r="N1291" i="17"/>
  <c r="M1291" i="17" s="1"/>
  <c r="N1305" i="17"/>
  <c r="M1305" i="17" s="1"/>
  <c r="N1356" i="17"/>
  <c r="M1356" i="17" s="1"/>
  <c r="N1443" i="17"/>
  <c r="M1443" i="17" s="1"/>
  <c r="N1379" i="17"/>
  <c r="M1379" i="17" s="1"/>
  <c r="N1351" i="17"/>
  <c r="M1351" i="17" s="1"/>
  <c r="N1342" i="17"/>
  <c r="M1342" i="17" s="1"/>
  <c r="N1405" i="17"/>
  <c r="M1405" i="17" s="1"/>
  <c r="N1409" i="17"/>
  <c r="M1409" i="17" s="1"/>
  <c r="N1215" i="17"/>
  <c r="M1215" i="17" s="1"/>
  <c r="N1149" i="17"/>
  <c r="M1149" i="17" s="1"/>
  <c r="N1212" i="17"/>
  <c r="M1212" i="17" s="1"/>
  <c r="N1171" i="17"/>
  <c r="M1171" i="17" s="1"/>
  <c r="N1104" i="17"/>
  <c r="D1283" i="17"/>
  <c r="N1183" i="17"/>
  <c r="M1183" i="17" s="1"/>
  <c r="N1200" i="17"/>
  <c r="M1200" i="17" s="1"/>
  <c r="N1260" i="17"/>
  <c r="M1260" i="17" s="1"/>
  <c r="N1182" i="17"/>
  <c r="M1182" i="17" s="1"/>
  <c r="N422" i="17"/>
  <c r="M422" i="17" s="1"/>
  <c r="N248" i="17"/>
  <c r="M248" i="17" s="1"/>
  <c r="N1947" i="12"/>
  <c r="M1947" i="12" s="1"/>
  <c r="N1980" i="12"/>
  <c r="M1980" i="12" s="1"/>
  <c r="N1913" i="12"/>
  <c r="M1913" i="12" s="1"/>
  <c r="N1969" i="12"/>
  <c r="M1969" i="12" s="1"/>
  <c r="N1961" i="12"/>
  <c r="M1961" i="12" s="1"/>
  <c r="N1959" i="12"/>
  <c r="M1959" i="12" s="1"/>
  <c r="N2030" i="12"/>
  <c r="M2030" i="12" s="1"/>
  <c r="N2014" i="12"/>
  <c r="M2014" i="12" s="1"/>
  <c r="N1991" i="12"/>
  <c r="M1991" i="12" s="1"/>
  <c r="N1972" i="12"/>
  <c r="M1972" i="12" s="1"/>
  <c r="N1968" i="12"/>
  <c r="M1968" i="12" s="1"/>
  <c r="N1989" i="12"/>
  <c r="M1989" i="12" s="1"/>
  <c r="N2024" i="12"/>
  <c r="M2024" i="12" s="1"/>
  <c r="N2059" i="12"/>
  <c r="M2059" i="12" s="1"/>
  <c r="N1915" i="12"/>
  <c r="M1915" i="12" s="1"/>
  <c r="N916" i="17"/>
  <c r="M916" i="17" s="1"/>
  <c r="N825" i="17"/>
  <c r="M825" i="17" s="1"/>
  <c r="N830" i="17"/>
  <c r="M830" i="17" s="1"/>
  <c r="N841" i="17"/>
  <c r="M841" i="17" s="1"/>
  <c r="N834" i="17"/>
  <c r="M834" i="17" s="1"/>
  <c r="N839" i="17"/>
  <c r="M839" i="17" s="1"/>
  <c r="N777" i="17"/>
  <c r="M777" i="17" s="1"/>
  <c r="N815" i="17"/>
  <c r="M815" i="17" s="1"/>
  <c r="N1868" i="12"/>
  <c r="M1868" i="12" s="1"/>
  <c r="N1780" i="12"/>
  <c r="M1780" i="12" s="1"/>
  <c r="N1734" i="12"/>
  <c r="M1734" i="12" s="1"/>
  <c r="N1751" i="12"/>
  <c r="M1751" i="12" s="1"/>
  <c r="N1877" i="12"/>
  <c r="M1877" i="12" s="1"/>
  <c r="N1787" i="12"/>
  <c r="M1787" i="12" s="1"/>
  <c r="N1869" i="12"/>
  <c r="M1869" i="12" s="1"/>
  <c r="N1822" i="12"/>
  <c r="M1822" i="12" s="1"/>
  <c r="N1816" i="12"/>
  <c r="M1816" i="12" s="1"/>
  <c r="N1794" i="12"/>
  <c r="M1794" i="12" s="1"/>
  <c r="N1803" i="12"/>
  <c r="M1803" i="12" s="1"/>
  <c r="N1838" i="12"/>
  <c r="M1838" i="12" s="1"/>
  <c r="N1873" i="12"/>
  <c r="M1873" i="12" s="1"/>
  <c r="N1729" i="12"/>
  <c r="M1729" i="12" s="1"/>
  <c r="N323" i="17"/>
  <c r="M323" i="17" s="1"/>
  <c r="N1417" i="12"/>
  <c r="M1417" i="12" s="1"/>
  <c r="N1416" i="12"/>
  <c r="M1416" i="12" s="1"/>
  <c r="N1483" i="12"/>
  <c r="M1483" i="12" s="1"/>
  <c r="N1465" i="12"/>
  <c r="M1465" i="12" s="1"/>
  <c r="N1378" i="12"/>
  <c r="M1378" i="12" s="1"/>
  <c r="N1435" i="12"/>
  <c r="M1435" i="12" s="1"/>
  <c r="N1345" i="12"/>
  <c r="M1345" i="12" s="1"/>
  <c r="N1450" i="12"/>
  <c r="M1450" i="12" s="1"/>
  <c r="N1386" i="12"/>
  <c r="M1386" i="12" s="1"/>
  <c r="N1340" i="12"/>
  <c r="M1340" i="12" s="1"/>
  <c r="N1516" i="12"/>
  <c r="M1516" i="12" s="1"/>
  <c r="N1372" i="12"/>
  <c r="M1372" i="12" s="1"/>
  <c r="N1407" i="12"/>
  <c r="M1407" i="12" s="1"/>
  <c r="N1454" i="12"/>
  <c r="M1454" i="12" s="1"/>
  <c r="N2113" i="12"/>
  <c r="M2113" i="12" s="1"/>
  <c r="N2101" i="12"/>
  <c r="M2101" i="12" s="1"/>
  <c r="N2131" i="12"/>
  <c r="M2131" i="12" s="1"/>
  <c r="N2130" i="12"/>
  <c r="M2130" i="12" s="1"/>
  <c r="N2212" i="12"/>
  <c r="M2212" i="12" s="1"/>
  <c r="N2136" i="12"/>
  <c r="M2136" i="12" s="1"/>
  <c r="N2094" i="12"/>
  <c r="M2094" i="12" s="1"/>
  <c r="N2078" i="12"/>
  <c r="M2078" i="12" s="1"/>
  <c r="N2075" i="12"/>
  <c r="M2075" i="12" s="1"/>
  <c r="N2071" i="12"/>
  <c r="M2071" i="12" s="1"/>
  <c r="N2110" i="12"/>
  <c r="M2110" i="12" s="1"/>
  <c r="N2145" i="12"/>
  <c r="M2145" i="12" s="1"/>
  <c r="N2180" i="12"/>
  <c r="M2180" i="12" s="1"/>
  <c r="N739" i="17"/>
  <c r="M739" i="17" s="1"/>
  <c r="N616" i="17"/>
  <c r="M616" i="17" s="1"/>
  <c r="N1547" i="17"/>
  <c r="M1547" i="17" s="1"/>
  <c r="N1586" i="17"/>
  <c r="M1586" i="17" s="1"/>
  <c r="N1379" i="12"/>
  <c r="M1379" i="12" s="1"/>
  <c r="N1485" i="12"/>
  <c r="M1485" i="12" s="1"/>
  <c r="N693" i="17"/>
  <c r="M693" i="17" s="1"/>
  <c r="N680" i="17"/>
  <c r="M680" i="17" s="1"/>
  <c r="N569" i="17"/>
  <c r="M569" i="17" s="1"/>
  <c r="N633" i="17"/>
  <c r="M633" i="17" s="1"/>
  <c r="N697" i="17"/>
  <c r="M697" i="17" s="1"/>
  <c r="N607" i="17"/>
  <c r="M607" i="17" s="1"/>
  <c r="N605" i="17"/>
  <c r="M605" i="17" s="1"/>
  <c r="N577" i="17"/>
  <c r="M577" i="17" s="1"/>
  <c r="N701" i="17"/>
  <c r="M701" i="17" s="1"/>
  <c r="N748" i="17"/>
  <c r="M748" i="17" s="1"/>
  <c r="N789" i="17"/>
  <c r="M789" i="17" s="1"/>
  <c r="N778" i="17"/>
  <c r="M778" i="17" s="1"/>
  <c r="D917" i="17"/>
  <c r="N738" i="17"/>
  <c r="N1781" i="12"/>
  <c r="M1781" i="12" s="1"/>
  <c r="N1774" i="12"/>
  <c r="M1774" i="12" s="1"/>
  <c r="N1746" i="12"/>
  <c r="M1746" i="12" s="1"/>
  <c r="N1837" i="12"/>
  <c r="M1837" i="12" s="1"/>
  <c r="L1151" i="12"/>
  <c r="N926" i="17"/>
  <c r="M926" i="17" s="1"/>
  <c r="N945" i="17"/>
  <c r="M945" i="17" s="1"/>
  <c r="N854" i="12"/>
  <c r="M854" i="12" s="1"/>
  <c r="N1339" i="12"/>
  <c r="M1339" i="12" s="1"/>
  <c r="N1369" i="12"/>
  <c r="M1369" i="12" s="1"/>
  <c r="N1452" i="12"/>
  <c r="M1452" i="12" s="1"/>
  <c r="N1371" i="12"/>
  <c r="M1371" i="12" s="1"/>
  <c r="N2080" i="12"/>
  <c r="M2080" i="12" s="1"/>
  <c r="N2155" i="12"/>
  <c r="M2155" i="12" s="1"/>
  <c r="N2215" i="12"/>
  <c r="M2215" i="12" s="1"/>
  <c r="N2074" i="12"/>
  <c r="M2074" i="12" s="1"/>
  <c r="N1570" i="17"/>
  <c r="M1570" i="17" s="1"/>
  <c r="N676" i="17"/>
  <c r="M676" i="17" s="1"/>
  <c r="N712" i="17"/>
  <c r="M712" i="17" s="1"/>
  <c r="N573" i="17"/>
  <c r="M573" i="17" s="1"/>
  <c r="N639" i="17"/>
  <c r="M639" i="17" s="1"/>
  <c r="N1066" i="17"/>
  <c r="M1066" i="17" s="1"/>
  <c r="N1070" i="17"/>
  <c r="M1070" i="17" s="1"/>
  <c r="N961" i="17"/>
  <c r="M961" i="17" s="1"/>
  <c r="N1087" i="17"/>
  <c r="M1087" i="17" s="1"/>
  <c r="L107" i="18"/>
  <c r="K107" i="18" s="1"/>
  <c r="L43" i="18"/>
  <c r="K43" i="18" s="1"/>
  <c r="F78" i="18"/>
  <c r="E78" i="18" s="1"/>
  <c r="N175" i="17"/>
  <c r="M175" i="17" s="1"/>
  <c r="F136" i="18"/>
  <c r="E136" i="18" s="1"/>
  <c r="D62" i="18"/>
  <c r="N89" i="17"/>
  <c r="M89" i="17" s="1"/>
  <c r="D106" i="18"/>
  <c r="N141" i="17"/>
  <c r="M141" i="17" s="1"/>
  <c r="D30" i="18"/>
  <c r="N38" i="17"/>
  <c r="M38" i="17" s="1"/>
  <c r="N61" i="17"/>
  <c r="M61" i="17" s="1"/>
  <c r="D118" i="18"/>
  <c r="N157" i="17"/>
  <c r="M157" i="17" s="1"/>
  <c r="N58" i="17"/>
  <c r="M58" i="17" s="1"/>
  <c r="N55" i="17"/>
  <c r="M55" i="17" s="1"/>
  <c r="N1612" i="17"/>
  <c r="M1612" i="17" s="1"/>
  <c r="N1484" i="17"/>
  <c r="M1484" i="17" s="1"/>
  <c r="N1548" i="17"/>
  <c r="M1548" i="17" s="1"/>
  <c r="N1636" i="17"/>
  <c r="M1636" i="17" s="1"/>
  <c r="N1569" i="17"/>
  <c r="M1569" i="17" s="1"/>
  <c r="H88" i="18"/>
  <c r="G88" i="18" s="1"/>
  <c r="H56" i="18"/>
  <c r="G56" i="18" s="1"/>
  <c r="G22" i="19" s="1"/>
  <c r="H14" i="18"/>
  <c r="G14" i="18" s="1"/>
  <c r="G15" i="19" s="1"/>
  <c r="N772" i="12"/>
  <c r="M772" i="12" s="1"/>
  <c r="N943" i="12"/>
  <c r="M943" i="12" s="1"/>
  <c r="N430" i="17"/>
  <c r="M430" i="17" s="1"/>
  <c r="N426" i="17"/>
  <c r="M426" i="17" s="1"/>
  <c r="N483" i="17"/>
  <c r="M483" i="17" s="1"/>
  <c r="J110" i="18"/>
  <c r="I110" i="18" s="1"/>
  <c r="J78" i="18"/>
  <c r="I78" i="18" s="1"/>
  <c r="N1069" i="12"/>
  <c r="M1069" i="12" s="1"/>
  <c r="N1046" i="12"/>
  <c r="M1046" i="12" s="1"/>
  <c r="N978" i="12"/>
  <c r="M978" i="12" s="1"/>
  <c r="N1094" i="12"/>
  <c r="M1094" i="12" s="1"/>
  <c r="N1037" i="12"/>
  <c r="M1037" i="12" s="1"/>
  <c r="N1194" i="17"/>
  <c r="M1194" i="17" s="1"/>
  <c r="N1238" i="17"/>
  <c r="M1238" i="17" s="1"/>
  <c r="N1158" i="12"/>
  <c r="M1158" i="12" s="1"/>
  <c r="N1270" i="12"/>
  <c r="M1270" i="12" s="1"/>
  <c r="N1322" i="12"/>
  <c r="M1322" i="12" s="1"/>
  <c r="N1242" i="12"/>
  <c r="M1242" i="12" s="1"/>
  <c r="N1241" i="12"/>
  <c r="M1241" i="12" s="1"/>
  <c r="N906" i="17"/>
  <c r="M906" i="17" s="1"/>
  <c r="N794" i="17"/>
  <c r="M794" i="17" s="1"/>
  <c r="L2249" i="12"/>
  <c r="N1691" i="12"/>
  <c r="M1691" i="12" s="1"/>
  <c r="N1619" i="12"/>
  <c r="M1619" i="12" s="1"/>
  <c r="N1522" i="12"/>
  <c r="M1522" i="12" s="1"/>
  <c r="N1615" i="12"/>
  <c r="M1615" i="12" s="1"/>
  <c r="J734" i="17"/>
  <c r="F1466" i="17"/>
  <c r="N1430" i="17"/>
  <c r="M1430" i="17" s="1"/>
  <c r="H1151" i="12"/>
  <c r="H1334" i="12"/>
  <c r="N686" i="17"/>
  <c r="M686" i="17" s="1"/>
  <c r="N1364" i="17"/>
  <c r="M1364" i="17" s="1"/>
  <c r="N1422" i="17"/>
  <c r="M1422" i="17" s="1"/>
  <c r="N1381" i="17"/>
  <c r="M1381" i="17" s="1"/>
  <c r="N1321" i="17"/>
  <c r="M1321" i="17" s="1"/>
  <c r="N1123" i="17"/>
  <c r="M1123" i="17" s="1"/>
  <c r="N1147" i="17"/>
  <c r="M1147" i="17" s="1"/>
  <c r="N1142" i="17"/>
  <c r="M1142" i="17" s="1"/>
  <c r="N1166" i="17"/>
  <c r="M1166" i="17" s="1"/>
  <c r="N1232" i="17"/>
  <c r="M1232" i="17" s="1"/>
  <c r="N1226" i="17"/>
  <c r="M1226" i="17" s="1"/>
  <c r="N224" i="17"/>
  <c r="M224" i="17" s="1"/>
  <c r="N1890" i="12"/>
  <c r="M1890" i="12" s="1"/>
  <c r="N1921" i="12"/>
  <c r="M1921" i="12" s="1"/>
  <c r="N1967" i="12"/>
  <c r="M1967" i="12" s="1"/>
  <c r="N1948" i="12"/>
  <c r="M1948" i="12" s="1"/>
  <c r="N1925" i="12"/>
  <c r="M1925" i="12" s="1"/>
  <c r="N1909" i="12"/>
  <c r="M1909" i="12" s="1"/>
  <c r="N1941" i="12"/>
  <c r="M1941" i="12" s="1"/>
  <c r="N902" i="17"/>
  <c r="M902" i="17" s="1"/>
  <c r="N772" i="17"/>
  <c r="M772" i="17" s="1"/>
  <c r="N837" i="17"/>
  <c r="M837" i="17" s="1"/>
  <c r="N1841" i="12"/>
  <c r="M1841" i="12" s="1"/>
  <c r="N1737" i="12"/>
  <c r="M1737" i="12" s="1"/>
  <c r="N1856" i="12"/>
  <c r="M1856" i="12" s="1"/>
  <c r="N1759" i="12"/>
  <c r="M1759" i="12" s="1"/>
  <c r="N1750" i="12"/>
  <c r="M1750" i="12" s="1"/>
  <c r="N1728" i="12"/>
  <c r="M1728" i="12" s="1"/>
  <c r="N1755" i="12"/>
  <c r="M1755" i="12" s="1"/>
  <c r="N1790" i="12"/>
  <c r="M1790" i="12" s="1"/>
  <c r="N1825" i="12"/>
  <c r="M1825" i="12" s="1"/>
  <c r="N1007" i="17"/>
  <c r="M1007" i="17" s="1"/>
  <c r="L968" i="12"/>
  <c r="N278" i="17"/>
  <c r="M278" i="17" s="1"/>
  <c r="N1402" i="12"/>
  <c r="M1402" i="12" s="1"/>
  <c r="N1470" i="12"/>
  <c r="M1470" i="12" s="1"/>
  <c r="N1437" i="12"/>
  <c r="M1437" i="12" s="1"/>
  <c r="N1350" i="12"/>
  <c r="M1350" i="12" s="1"/>
  <c r="N1469" i="12"/>
  <c r="M1469" i="12" s="1"/>
  <c r="N1462" i="12"/>
  <c r="M1462" i="12" s="1"/>
  <c r="N1406" i="12"/>
  <c r="M1406" i="12" s="1"/>
  <c r="N2235" i="12"/>
  <c r="M2235" i="12" s="1"/>
  <c r="N2081" i="12"/>
  <c r="M2081" i="12" s="1"/>
  <c r="N2203" i="12"/>
  <c r="M2203" i="12" s="1"/>
  <c r="N2162" i="12"/>
  <c r="M2162" i="12" s="1"/>
  <c r="N2125" i="12"/>
  <c r="M2125" i="12" s="1"/>
  <c r="L1334" i="12"/>
  <c r="N1565" i="17"/>
  <c r="M1565" i="17" s="1"/>
  <c r="N1585" i="17"/>
  <c r="M1585" i="17" s="1"/>
  <c r="N1413" i="12"/>
  <c r="M1413" i="12" s="1"/>
  <c r="N951" i="17"/>
  <c r="M951" i="17" s="1"/>
  <c r="N636" i="17"/>
  <c r="M636" i="17" s="1"/>
  <c r="N657" i="17"/>
  <c r="M657" i="17" s="1"/>
  <c r="N1006" i="17"/>
  <c r="M1006" i="17" s="1"/>
  <c r="N1081" i="17"/>
  <c r="M1081" i="17" s="1"/>
  <c r="N936" i="17"/>
  <c r="M936" i="17" s="1"/>
  <c r="N1055" i="17"/>
  <c r="M1055" i="17" s="1"/>
  <c r="N1022" i="17"/>
  <c r="M1022" i="17" s="1"/>
  <c r="N1567" i="17"/>
  <c r="M1567" i="17" s="1"/>
  <c r="N1418" i="17"/>
  <c r="M1418" i="17" s="1"/>
  <c r="N1927" i="12"/>
  <c r="M1927" i="12" s="1"/>
  <c r="L36" i="18"/>
  <c r="K36" i="18" s="1"/>
  <c r="L118" i="18"/>
  <c r="K118" i="18" s="1"/>
  <c r="K80" i="19" s="1"/>
  <c r="F28" i="18"/>
  <c r="E28" i="18" s="1"/>
  <c r="E16" i="19" s="1"/>
  <c r="F64" i="18"/>
  <c r="E64" i="18" s="1"/>
  <c r="D135" i="18"/>
  <c r="N174" i="17"/>
  <c r="M174" i="17" s="1"/>
  <c r="N85" i="17"/>
  <c r="M85" i="17" s="1"/>
  <c r="D131" i="18"/>
  <c r="N170" i="17"/>
  <c r="M170" i="17" s="1"/>
  <c r="D63" i="18"/>
  <c r="N90" i="17"/>
  <c r="M90" i="17" s="1"/>
  <c r="D67" i="18"/>
  <c r="N94" i="17"/>
  <c r="M94" i="17" s="1"/>
  <c r="N62" i="17"/>
  <c r="M62" i="17" s="1"/>
  <c r="N17" i="17"/>
  <c r="M17" i="17" s="1"/>
  <c r="D15" i="18"/>
  <c r="D8" i="18"/>
  <c r="N8" i="17"/>
  <c r="M8" i="17" s="1"/>
  <c r="N1580" i="17"/>
  <c r="M1580" i="17" s="1"/>
  <c r="D1649" i="17"/>
  <c r="N1470" i="17"/>
  <c r="N1545" i="17"/>
  <c r="M1545" i="17" s="1"/>
  <c r="N352" i="17"/>
  <c r="M352" i="17" s="1"/>
  <c r="N236" i="17"/>
  <c r="M236" i="17" s="1"/>
  <c r="N276" i="17"/>
  <c r="M276" i="17" s="1"/>
  <c r="N296" i="17"/>
  <c r="M296" i="17" s="1"/>
  <c r="H44" i="18"/>
  <c r="G44" i="18" s="1"/>
  <c r="H82" i="18"/>
  <c r="G82" i="18" s="1"/>
  <c r="G74" i="19" s="1"/>
  <c r="H58" i="18"/>
  <c r="G58" i="18" s="1"/>
  <c r="H129" i="18"/>
  <c r="G129" i="18" s="1"/>
  <c r="N759" i="12"/>
  <c r="M759" i="12" s="1"/>
  <c r="N695" i="12"/>
  <c r="M695" i="12" s="1"/>
  <c r="N752" i="12"/>
  <c r="M752" i="12" s="1"/>
  <c r="N886" i="12"/>
  <c r="M886" i="12" s="1"/>
  <c r="N930" i="12"/>
  <c r="M930" i="12" s="1"/>
  <c r="N821" i="12"/>
  <c r="M821" i="12" s="1"/>
  <c r="N921" i="12"/>
  <c r="M921" i="12" s="1"/>
  <c r="N958" i="12"/>
  <c r="M958" i="12" s="1"/>
  <c r="N894" i="12"/>
  <c r="M894" i="12" s="1"/>
  <c r="N822" i="12"/>
  <c r="M822" i="12" s="1"/>
  <c r="N843" i="12"/>
  <c r="M843" i="12" s="1"/>
  <c r="N793" i="12"/>
  <c r="M793" i="12" s="1"/>
  <c r="N546" i="17"/>
  <c r="M546" i="17" s="1"/>
  <c r="N479" i="17"/>
  <c r="M479" i="17" s="1"/>
  <c r="N461" i="17"/>
  <c r="M461" i="17" s="1"/>
  <c r="N381" i="17"/>
  <c r="M381" i="17" s="1"/>
  <c r="N414" i="17"/>
  <c r="M414" i="17" s="1"/>
  <c r="N535" i="17"/>
  <c r="M535" i="17" s="1"/>
  <c r="J88" i="18"/>
  <c r="I88" i="18" s="1"/>
  <c r="J126" i="18"/>
  <c r="I126" i="18" s="1"/>
  <c r="J92" i="18"/>
  <c r="I92" i="18" s="1"/>
  <c r="I75" i="19" s="1"/>
  <c r="J20" i="18"/>
  <c r="I20" i="18" s="1"/>
  <c r="J58" i="18"/>
  <c r="I58" i="18" s="1"/>
  <c r="J94" i="18"/>
  <c r="I94" i="18" s="1"/>
  <c r="J123" i="18"/>
  <c r="I123" i="18" s="1"/>
  <c r="J45" i="18"/>
  <c r="I45" i="18" s="1"/>
  <c r="N1067" i="12"/>
  <c r="M1067" i="12" s="1"/>
  <c r="N1074" i="12"/>
  <c r="M1074" i="12" s="1"/>
  <c r="N982" i="12"/>
  <c r="M982" i="12" s="1"/>
  <c r="N1008" i="12"/>
  <c r="M1008" i="12" s="1"/>
  <c r="N993" i="12"/>
  <c r="M993" i="12" s="1"/>
  <c r="N1075" i="12"/>
  <c r="M1075" i="12" s="1"/>
  <c r="N1038" i="12"/>
  <c r="M1038" i="12" s="1"/>
  <c r="N992" i="12"/>
  <c r="M992" i="12" s="1"/>
  <c r="N1025" i="12"/>
  <c r="M1025" i="12" s="1"/>
  <c r="N1831" i="12"/>
  <c r="M1831" i="12" s="1"/>
  <c r="N1757" i="12"/>
  <c r="M1757" i="12" s="1"/>
  <c r="N1258" i="17"/>
  <c r="M1258" i="17" s="1"/>
  <c r="N1249" i="17"/>
  <c r="M1249" i="17" s="1"/>
  <c r="N1144" i="12"/>
  <c r="M1144" i="12" s="1"/>
  <c r="N1036" i="12"/>
  <c r="M1036" i="12" s="1"/>
  <c r="N1333" i="12"/>
  <c r="M1333" i="12" s="1"/>
  <c r="N1261" i="12"/>
  <c r="M1261" i="12" s="1"/>
  <c r="N1292" i="12"/>
  <c r="M1292" i="12" s="1"/>
  <c r="N1303" i="12"/>
  <c r="M1303" i="12" s="1"/>
  <c r="N1248" i="12"/>
  <c r="M1248" i="12" s="1"/>
  <c r="N1224" i="12"/>
  <c r="M1224" i="12" s="1"/>
  <c r="N1229" i="12"/>
  <c r="M1229" i="12" s="1"/>
  <c r="N1299" i="12"/>
  <c r="M1299" i="12" s="1"/>
  <c r="N904" i="17"/>
  <c r="M904" i="17" s="1"/>
  <c r="N822" i="17"/>
  <c r="M822" i="17" s="1"/>
  <c r="N1029" i="17"/>
  <c r="M1029" i="17" s="1"/>
  <c r="N1693" i="12"/>
  <c r="M1693" i="12" s="1"/>
  <c r="N1595" i="12"/>
  <c r="M1595" i="12" s="1"/>
  <c r="N1571" i="12"/>
  <c r="M1571" i="12" s="1"/>
  <c r="N1669" i="12"/>
  <c r="M1669" i="12" s="1"/>
  <c r="N1582" i="12"/>
  <c r="M1582" i="12" s="1"/>
  <c r="N1684" i="12"/>
  <c r="M1684" i="12" s="1"/>
  <c r="N1597" i="12"/>
  <c r="M1597" i="12" s="1"/>
  <c r="N1696" i="12"/>
  <c r="M1696" i="12" s="1"/>
  <c r="N1690" i="12"/>
  <c r="M1690" i="12" s="1"/>
  <c r="N1533" i="12"/>
  <c r="M1533" i="12" s="1"/>
  <c r="N1603" i="12"/>
  <c r="M1603" i="12" s="1"/>
  <c r="N1892" i="12"/>
  <c r="M1892" i="12" s="1"/>
  <c r="N673" i="17"/>
  <c r="M673" i="17" s="1"/>
  <c r="N710" i="17"/>
  <c r="M710" i="17" s="1"/>
  <c r="N601" i="17"/>
  <c r="M601" i="17" s="1"/>
  <c r="N1296" i="17"/>
  <c r="M1296" i="17" s="1"/>
  <c r="N1456" i="17"/>
  <c r="M1456" i="17" s="1"/>
  <c r="J917" i="17"/>
  <c r="N1471" i="17"/>
  <c r="M1471" i="17" s="1"/>
  <c r="J1517" i="12"/>
  <c r="N1340" i="17"/>
  <c r="M1340" i="17" s="1"/>
  <c r="N1391" i="17"/>
  <c r="M1391" i="17" s="1"/>
  <c r="N1411" i="17"/>
  <c r="M1411" i="17" s="1"/>
  <c r="N1449" i="17"/>
  <c r="M1449" i="17" s="1"/>
  <c r="N1433" i="17"/>
  <c r="M1433" i="17" s="1"/>
  <c r="N1354" i="17"/>
  <c r="M1354" i="17" s="1"/>
  <c r="N1410" i="17"/>
  <c r="M1410" i="17" s="1"/>
  <c r="N1454" i="17"/>
  <c r="M1454" i="17" s="1"/>
  <c r="N1304" i="17"/>
  <c r="M1304" i="17" s="1"/>
  <c r="N1431" i="17"/>
  <c r="M1431" i="17" s="1"/>
  <c r="H2249" i="12"/>
  <c r="N1186" i="17"/>
  <c r="M1186" i="17" s="1"/>
  <c r="N1135" i="17"/>
  <c r="M1135" i="17" s="1"/>
  <c r="N1127" i="17"/>
  <c r="M1127" i="17" s="1"/>
  <c r="N374" i="17"/>
  <c r="M374" i="17" s="1"/>
  <c r="N428" i="17"/>
  <c r="M428" i="17" s="1"/>
  <c r="N961" i="12"/>
  <c r="M961" i="12" s="1"/>
  <c r="N2057" i="12"/>
  <c r="M2057" i="12" s="1"/>
  <c r="N1971" i="12"/>
  <c r="M1971" i="12" s="1"/>
  <c r="N1993" i="12"/>
  <c r="M1993" i="12" s="1"/>
  <c r="N1986" i="12"/>
  <c r="M1986" i="12" s="1"/>
  <c r="N2009" i="12"/>
  <c r="M2009" i="12" s="1"/>
  <c r="N1949" i="12"/>
  <c r="M1949" i="12" s="1"/>
  <c r="N1933" i="12"/>
  <c r="M1933" i="12" s="1"/>
  <c r="N1910" i="12"/>
  <c r="M1910" i="12" s="1"/>
  <c r="N1894" i="12"/>
  <c r="M1894" i="12" s="1"/>
  <c r="N1929" i="12"/>
  <c r="M1929" i="12" s="1"/>
  <c r="N1964" i="12"/>
  <c r="M1964" i="12" s="1"/>
  <c r="N787" i="17"/>
  <c r="M787" i="17" s="1"/>
  <c r="N903" i="17"/>
  <c r="M903" i="17" s="1"/>
  <c r="N892" i="17"/>
  <c r="M892" i="17" s="1"/>
  <c r="N743" i="17"/>
  <c r="M743" i="17" s="1"/>
  <c r="N773" i="17"/>
  <c r="M773" i="17" s="1"/>
  <c r="N764" i="17"/>
  <c r="M764" i="17" s="1"/>
  <c r="N741" i="17"/>
  <c r="M741" i="17" s="1"/>
  <c r="N858" i="17"/>
  <c r="M858" i="17" s="1"/>
  <c r="N1828" i="12"/>
  <c r="M1828" i="12" s="1"/>
  <c r="N1865" i="12"/>
  <c r="M1865" i="12" s="1"/>
  <c r="N1845" i="12"/>
  <c r="M1845" i="12" s="1"/>
  <c r="N1834" i="12"/>
  <c r="M1834" i="12" s="1"/>
  <c r="N1770" i="12"/>
  <c r="M1770" i="12" s="1"/>
  <c r="N1852" i="12"/>
  <c r="M1852" i="12" s="1"/>
  <c r="N1763" i="12"/>
  <c r="M1763" i="12" s="1"/>
  <c r="N1744" i="12"/>
  <c r="M1744" i="12" s="1"/>
  <c r="N1713" i="12"/>
  <c r="M1713" i="12" s="1"/>
  <c r="N1778" i="12"/>
  <c r="M1778" i="12" s="1"/>
  <c r="N1813" i="12"/>
  <c r="M1813" i="12" s="1"/>
  <c r="H968" i="12"/>
  <c r="N1501" i="12"/>
  <c r="M1501" i="12" s="1"/>
  <c r="N1425" i="12"/>
  <c r="M1425" i="12" s="1"/>
  <c r="D1517" i="12"/>
  <c r="N1338" i="12"/>
  <c r="N1343" i="12"/>
  <c r="M1343" i="12" s="1"/>
  <c r="N1456" i="12"/>
  <c r="M1456" i="12" s="1"/>
  <c r="N1347" i="12"/>
  <c r="M1347" i="12" s="1"/>
  <c r="N1394" i="12"/>
  <c r="M1394" i="12" s="1"/>
  <c r="N2202" i="12"/>
  <c r="M2202" i="12" s="1"/>
  <c r="N2129" i="12"/>
  <c r="M2129" i="12" s="1"/>
  <c r="N2247" i="12"/>
  <c r="M2247" i="12" s="1"/>
  <c r="N2231" i="12"/>
  <c r="M2231" i="12" s="1"/>
  <c r="N2229" i="12"/>
  <c r="M2229" i="12" s="1"/>
  <c r="N2085" i="12"/>
  <c r="M2085" i="12" s="1"/>
  <c r="N2120" i="12"/>
  <c r="M2120" i="12" s="1"/>
  <c r="L917" i="17"/>
  <c r="N1621" i="17"/>
  <c r="M1621" i="17" s="1"/>
  <c r="L1517" i="12"/>
  <c r="N1412" i="12"/>
  <c r="M1412" i="12" s="1"/>
  <c r="N728" i="17"/>
  <c r="M728" i="17" s="1"/>
  <c r="N683" i="17"/>
  <c r="M683" i="17" s="1"/>
  <c r="N689" i="17"/>
  <c r="M689" i="17" s="1"/>
  <c r="N612" i="17"/>
  <c r="M612" i="17" s="1"/>
  <c r="N979" i="17"/>
  <c r="M979" i="17" s="1"/>
  <c r="N1043" i="17"/>
  <c r="M1043" i="17" s="1"/>
  <c r="N987" i="17"/>
  <c r="M987" i="17" s="1"/>
  <c r="N958" i="17"/>
  <c r="M958" i="17" s="1"/>
  <c r="N1040" i="17"/>
  <c r="M1040" i="17" s="1"/>
  <c r="N1062" i="17"/>
  <c r="M1062" i="17" s="1"/>
  <c r="N1412" i="17"/>
  <c r="M1412" i="17" s="1"/>
  <c r="L1466" i="17"/>
  <c r="F1283" i="17"/>
  <c r="N1239" i="17"/>
  <c r="M1239" i="17" s="1"/>
  <c r="L122" i="18"/>
  <c r="K122" i="18" s="1"/>
  <c r="L92" i="18"/>
  <c r="K92" i="18" s="1"/>
  <c r="K75" i="19" s="1"/>
  <c r="F49" i="18"/>
  <c r="E49" i="18" s="1"/>
  <c r="F20" i="18"/>
  <c r="E20" i="18" s="1"/>
  <c r="F140" i="18"/>
  <c r="E140" i="18" s="1"/>
  <c r="F26" i="18"/>
  <c r="E26" i="18" s="1"/>
  <c r="F83" i="18"/>
  <c r="E83" i="18" s="1"/>
  <c r="E66" i="19" s="1"/>
  <c r="N685" i="17"/>
  <c r="M685" i="17" s="1"/>
  <c r="D102" i="18"/>
  <c r="N137" i="17"/>
  <c r="M137" i="17" s="1"/>
  <c r="D7" i="18"/>
  <c r="N7" i="17"/>
  <c r="M7" i="17" s="1"/>
  <c r="D72" i="18"/>
  <c r="N100" i="17"/>
  <c r="M100" i="17" s="1"/>
  <c r="N159" i="17"/>
  <c r="M159" i="17" s="1"/>
  <c r="D120" i="18"/>
  <c r="D115" i="18"/>
  <c r="N154" i="17"/>
  <c r="M154" i="17" s="1"/>
  <c r="D40" i="18"/>
  <c r="N57" i="17"/>
  <c r="M57" i="17" s="1"/>
  <c r="D116" i="18"/>
  <c r="N155" i="17"/>
  <c r="M155" i="17" s="1"/>
  <c r="D123" i="18"/>
  <c r="N162" i="17"/>
  <c r="M162" i="17" s="1"/>
  <c r="D44" i="18"/>
  <c r="N67" i="17"/>
  <c r="M67" i="17" s="1"/>
  <c r="N1598" i="17"/>
  <c r="M1598" i="17" s="1"/>
  <c r="N1485" i="17"/>
  <c r="M1485" i="17" s="1"/>
  <c r="N230" i="17"/>
  <c r="M230" i="17" s="1"/>
  <c r="N319" i="17"/>
  <c r="M319" i="17" s="1"/>
  <c r="N269" i="17"/>
  <c r="M269" i="17" s="1"/>
  <c r="H103" i="18"/>
  <c r="G103" i="18" s="1"/>
  <c r="H42" i="18"/>
  <c r="G42" i="18" s="1"/>
  <c r="G38" i="19" s="1"/>
  <c r="N746" i="12"/>
  <c r="M746" i="12" s="1"/>
  <c r="N721" i="12"/>
  <c r="M721" i="12" s="1"/>
  <c r="N732" i="12"/>
  <c r="M732" i="12" s="1"/>
  <c r="N724" i="12"/>
  <c r="M724" i="12" s="1"/>
  <c r="N671" i="12"/>
  <c r="M671" i="12" s="1"/>
  <c r="N670" i="12"/>
  <c r="M670" i="12" s="1"/>
  <c r="N740" i="12"/>
  <c r="M740" i="12" s="1"/>
  <c r="N881" i="12"/>
  <c r="M881" i="12" s="1"/>
  <c r="N803" i="12"/>
  <c r="M803" i="12" s="1"/>
  <c r="N872" i="12"/>
  <c r="M872" i="12" s="1"/>
  <c r="N804" i="12"/>
  <c r="M804" i="12" s="1"/>
  <c r="N878" i="12"/>
  <c r="M878" i="12" s="1"/>
  <c r="N396" i="17"/>
  <c r="M396" i="17" s="1"/>
  <c r="N508" i="17"/>
  <c r="M508" i="17" s="1"/>
  <c r="N521" i="17"/>
  <c r="M521" i="17" s="1"/>
  <c r="N407" i="17"/>
  <c r="M407" i="17" s="1"/>
  <c r="N454" i="17"/>
  <c r="M454" i="17" s="1"/>
  <c r="J46" i="18"/>
  <c r="I46" i="18" s="1"/>
  <c r="J30" i="18"/>
  <c r="I30" i="18" s="1"/>
  <c r="J127" i="18"/>
  <c r="I127" i="18" s="1"/>
  <c r="J132" i="18"/>
  <c r="I132" i="18" s="1"/>
  <c r="J42" i="18"/>
  <c r="I42" i="18" s="1"/>
  <c r="I38" i="19" s="1"/>
  <c r="J133" i="18"/>
  <c r="I133" i="18" s="1"/>
  <c r="J27" i="18"/>
  <c r="I27" i="18" s="1"/>
  <c r="J38" i="18"/>
  <c r="I38" i="18" s="1"/>
  <c r="I51" i="19" s="1"/>
  <c r="J125" i="18"/>
  <c r="I125" i="18" s="1"/>
  <c r="J47" i="18"/>
  <c r="I47" i="18" s="1"/>
  <c r="N1043" i="12"/>
  <c r="M1043" i="12" s="1"/>
  <c r="N1135" i="12"/>
  <c r="M1135" i="12" s="1"/>
  <c r="N1139" i="12"/>
  <c r="M1139" i="12" s="1"/>
  <c r="N1052" i="12"/>
  <c r="M1052" i="12" s="1"/>
  <c r="N1020" i="12"/>
  <c r="M1020" i="12" s="1"/>
  <c r="N974" i="12"/>
  <c r="M974" i="12" s="1"/>
  <c r="N1013" i="12"/>
  <c r="M1013" i="12" s="1"/>
  <c r="N1083" i="12"/>
  <c r="M1083" i="12" s="1"/>
  <c r="N1113" i="17"/>
  <c r="M1113" i="17" s="1"/>
  <c r="N1255" i="17"/>
  <c r="M1255" i="17" s="1"/>
  <c r="F1151" i="12"/>
  <c r="N1225" i="12"/>
  <c r="M1225" i="12" s="1"/>
  <c r="N1254" i="12"/>
  <c r="M1254" i="12" s="1"/>
  <c r="N1310" i="12"/>
  <c r="M1310" i="12" s="1"/>
  <c r="N1199" i="12"/>
  <c r="M1199" i="12" s="1"/>
  <c r="N1195" i="12"/>
  <c r="M1195" i="12" s="1"/>
  <c r="N1274" i="12"/>
  <c r="M1274" i="12" s="1"/>
  <c r="N1209" i="12"/>
  <c r="M1209" i="12" s="1"/>
  <c r="N1217" i="12"/>
  <c r="M1217" i="12" s="1"/>
  <c r="N1252" i="12"/>
  <c r="M1252" i="12" s="1"/>
  <c r="N1287" i="12"/>
  <c r="M1287" i="12" s="1"/>
  <c r="N846" i="17"/>
  <c r="M846" i="17" s="1"/>
  <c r="N891" i="17"/>
  <c r="M891" i="17" s="1"/>
  <c r="N894" i="17"/>
  <c r="M894" i="17" s="1"/>
  <c r="N766" i="17"/>
  <c r="M766" i="17" s="1"/>
  <c r="N818" i="17"/>
  <c r="M818" i="17" s="1"/>
  <c r="N1564" i="12"/>
  <c r="M1564" i="12" s="1"/>
  <c r="N1678" i="12"/>
  <c r="M1678" i="12" s="1"/>
  <c r="N1658" i="12"/>
  <c r="M1658" i="12" s="1"/>
  <c r="N1646" i="12"/>
  <c r="M1646" i="12" s="1"/>
  <c r="N1560" i="12"/>
  <c r="M1560" i="12" s="1"/>
  <c r="N1661" i="12"/>
  <c r="M1661" i="12" s="1"/>
  <c r="N1575" i="12"/>
  <c r="M1575" i="12" s="1"/>
  <c r="N1681" i="12"/>
  <c r="M1681" i="12" s="1"/>
  <c r="N1672" i="12"/>
  <c r="M1672" i="12" s="1"/>
  <c r="N1668" i="12"/>
  <c r="M1668" i="12" s="1"/>
  <c r="N1665" i="12"/>
  <c r="M1665" i="12" s="1"/>
  <c r="D1700" i="12"/>
  <c r="N1521" i="12"/>
  <c r="N1556" i="12"/>
  <c r="M1556" i="12" s="1"/>
  <c r="N1591" i="12"/>
  <c r="M1591" i="12" s="1"/>
  <c r="N1893" i="12"/>
  <c r="M1893" i="12" s="1"/>
  <c r="L2066" i="12"/>
  <c r="N709" i="17"/>
  <c r="M709" i="17" s="1"/>
  <c r="N711" i="17"/>
  <c r="M711" i="17" s="1"/>
  <c r="N740" i="17"/>
  <c r="M740" i="17" s="1"/>
  <c r="J368" i="17"/>
  <c r="N1377" i="17"/>
  <c r="M1377" i="17" s="1"/>
  <c r="N1358" i="17"/>
  <c r="M1358" i="17" s="1"/>
  <c r="N1383" i="17"/>
  <c r="M1383" i="17" s="1"/>
  <c r="N1368" i="17"/>
  <c r="M1368" i="17" s="1"/>
  <c r="N1392" i="17"/>
  <c r="M1392" i="17" s="1"/>
  <c r="N1361" i="17"/>
  <c r="M1361" i="17" s="1"/>
  <c r="N1447" i="17"/>
  <c r="M1447" i="17" s="1"/>
  <c r="N1325" i="17"/>
  <c r="M1325" i="17" s="1"/>
  <c r="N1131" i="17"/>
  <c r="M1131" i="17" s="1"/>
  <c r="N1246" i="17"/>
  <c r="M1246" i="17" s="1"/>
  <c r="N1228" i="17"/>
  <c r="M1228" i="17" s="1"/>
  <c r="N1202" i="17"/>
  <c r="M1202" i="17" s="1"/>
  <c r="N1165" i="17"/>
  <c r="M1165" i="17" s="1"/>
  <c r="N1251" i="17"/>
  <c r="M1251" i="17" s="1"/>
  <c r="N1170" i="17"/>
  <c r="M1170" i="17" s="1"/>
  <c r="N435" i="17"/>
  <c r="M435" i="17" s="1"/>
  <c r="N470" i="17"/>
  <c r="M470" i="17" s="1"/>
  <c r="N326" i="17"/>
  <c r="M326" i="17" s="1"/>
  <c r="N198" i="17"/>
  <c r="M198" i="17" s="1"/>
  <c r="N1896" i="12"/>
  <c r="M1896" i="12" s="1"/>
  <c r="N1889" i="12"/>
  <c r="M1889" i="12" s="1"/>
  <c r="N1914" i="12"/>
  <c r="M1914" i="12" s="1"/>
  <c r="N2008" i="12"/>
  <c r="M2008" i="12" s="1"/>
  <c r="N1962" i="12"/>
  <c r="M1962" i="12" s="1"/>
  <c r="N1960" i="12"/>
  <c r="M1960" i="12" s="1"/>
  <c r="N1984" i="12"/>
  <c r="M1984" i="12" s="1"/>
  <c r="N1934" i="12"/>
  <c r="M1934" i="12" s="1"/>
  <c r="N1918" i="12"/>
  <c r="M1918" i="12" s="1"/>
  <c r="N1895" i="12"/>
  <c r="M1895" i="12" s="1"/>
  <c r="N2064" i="12"/>
  <c r="M2064" i="12" s="1"/>
  <c r="N1952" i="12"/>
  <c r="M1952" i="12" s="1"/>
  <c r="N806" i="17"/>
  <c r="M806" i="17" s="1"/>
  <c r="N878" i="17"/>
  <c r="M878" i="17" s="1"/>
  <c r="N867" i="17"/>
  <c r="M867" i="17" s="1"/>
  <c r="N812" i="17"/>
  <c r="M812" i="17" s="1"/>
  <c r="N788" i="17"/>
  <c r="M788" i="17" s="1"/>
  <c r="N847" i="17"/>
  <c r="M847" i="17" s="1"/>
  <c r="N746" i="17"/>
  <c r="M746" i="17" s="1"/>
  <c r="N1797" i="12"/>
  <c r="M1797" i="12" s="1"/>
  <c r="N1880" i="12"/>
  <c r="M1880" i="12" s="1"/>
  <c r="N1748" i="12"/>
  <c r="M1748" i="12" s="1"/>
  <c r="N1740" i="12"/>
  <c r="M1740" i="12" s="1"/>
  <c r="N1726" i="12"/>
  <c r="M1726" i="12" s="1"/>
  <c r="N1875" i="12"/>
  <c r="M1875" i="12" s="1"/>
  <c r="N1731" i="12"/>
  <c r="M1731" i="12" s="1"/>
  <c r="N1766" i="12"/>
  <c r="M1766" i="12" s="1"/>
  <c r="N1801" i="12"/>
  <c r="M1801" i="12" s="1"/>
  <c r="F1100" i="17"/>
  <c r="N1375" i="12"/>
  <c r="M1375" i="12" s="1"/>
  <c r="N1486" i="12"/>
  <c r="M1486" i="12" s="1"/>
  <c r="N1398" i="12"/>
  <c r="M1398" i="12" s="1"/>
  <c r="N1392" i="12"/>
  <c r="M1392" i="12" s="1"/>
  <c r="N1474" i="12"/>
  <c r="M1474" i="12" s="1"/>
  <c r="N1389" i="12"/>
  <c r="M1389" i="12" s="1"/>
  <c r="N1512" i="12"/>
  <c r="M1512" i="12" s="1"/>
  <c r="N1436" i="12"/>
  <c r="M1436" i="12" s="1"/>
  <c r="N1429" i="12"/>
  <c r="M1429" i="12" s="1"/>
  <c r="N1444" i="12"/>
  <c r="M1444" i="12" s="1"/>
  <c r="N1479" i="12"/>
  <c r="M1479" i="12" s="1"/>
  <c r="N2176" i="12"/>
  <c r="M2176" i="12" s="1"/>
  <c r="N2139" i="12"/>
  <c r="M2139" i="12" s="1"/>
  <c r="N2244" i="12"/>
  <c r="M2244" i="12" s="1"/>
  <c r="N2099" i="12"/>
  <c r="M2099" i="12" s="1"/>
  <c r="N2220" i="12"/>
  <c r="M2220" i="12" s="1"/>
  <c r="N2232" i="12"/>
  <c r="M2232" i="12" s="1"/>
  <c r="N2190" i="12"/>
  <c r="M2190" i="12" s="1"/>
  <c r="N2174" i="12"/>
  <c r="M2174" i="12" s="1"/>
  <c r="N2182" i="12"/>
  <c r="M2182" i="12" s="1"/>
  <c r="N2217" i="12"/>
  <c r="M2217" i="12" s="1"/>
  <c r="N2073" i="12"/>
  <c r="M2073" i="12" s="1"/>
  <c r="N2108" i="12"/>
  <c r="M2108" i="12" s="1"/>
  <c r="N630" i="17"/>
  <c r="M630" i="17" s="1"/>
  <c r="N1566" i="17"/>
  <c r="M1566" i="17" s="1"/>
  <c r="N1415" i="12"/>
  <c r="M1415" i="12" s="1"/>
  <c r="N555" i="17"/>
  <c r="D734" i="17"/>
  <c r="N578" i="17"/>
  <c r="M578" i="17" s="1"/>
  <c r="N599" i="17"/>
  <c r="M599" i="17" s="1"/>
  <c r="N632" i="17"/>
  <c r="M632" i="17" s="1"/>
  <c r="N692" i="17"/>
  <c r="M692" i="17" s="1"/>
  <c r="N931" i="17"/>
  <c r="M931" i="17" s="1"/>
  <c r="N938" i="17"/>
  <c r="M938" i="17" s="1"/>
  <c r="N1052" i="17"/>
  <c r="M1052" i="17" s="1"/>
  <c r="N1010" i="17"/>
  <c r="M1010" i="17" s="1"/>
  <c r="N1023" i="17"/>
  <c r="M1023" i="17" s="1"/>
  <c r="N1044" i="17"/>
  <c r="M1044" i="17" s="1"/>
  <c r="N1046" i="17"/>
  <c r="M1046" i="17" s="1"/>
  <c r="N1487" i="17"/>
  <c r="M1487" i="17" s="1"/>
  <c r="N1442" i="17"/>
  <c r="M1442" i="17" s="1"/>
  <c r="N1316" i="17"/>
  <c r="M1316" i="17" s="1"/>
  <c r="N1247" i="17"/>
  <c r="M1247" i="17" s="1"/>
  <c r="N1330" i="17"/>
  <c r="M1330" i="17" s="1"/>
  <c r="N2047" i="12"/>
  <c r="M2047" i="12" s="1"/>
  <c r="L26" i="18"/>
  <c r="K26" i="18" s="1"/>
  <c r="L28" i="18"/>
  <c r="K28" i="18" s="1"/>
  <c r="K16" i="19" s="1"/>
  <c r="L11" i="18"/>
  <c r="K11" i="18" s="1"/>
  <c r="L45" i="18"/>
  <c r="K45" i="18" s="1"/>
  <c r="F51" i="18"/>
  <c r="E51" i="18" s="1"/>
  <c r="F46" i="18"/>
  <c r="E46" i="18" s="1"/>
  <c r="F127" i="18"/>
  <c r="E127" i="18" s="1"/>
  <c r="F8" i="18"/>
  <c r="E8" i="18" s="1"/>
  <c r="F79" i="18"/>
  <c r="E79" i="18" s="1"/>
  <c r="F61" i="18"/>
  <c r="E61" i="18" s="1"/>
  <c r="H734" i="17"/>
  <c r="D22" i="18"/>
  <c r="N26" i="17"/>
  <c r="M26" i="17" s="1"/>
  <c r="N110" i="17"/>
  <c r="M110" i="17" s="1"/>
  <c r="D80" i="18"/>
  <c r="D122" i="18"/>
  <c r="N161" i="17"/>
  <c r="M161" i="17" s="1"/>
  <c r="D54" i="18"/>
  <c r="N77" i="17"/>
  <c r="M77" i="17" s="1"/>
  <c r="N79" i="17"/>
  <c r="M79" i="17" s="1"/>
  <c r="D129" i="18"/>
  <c r="N168" i="17"/>
  <c r="M168" i="17" s="1"/>
  <c r="D124" i="18"/>
  <c r="N163" i="17"/>
  <c r="M163" i="17" s="1"/>
  <c r="D121" i="18"/>
  <c r="N160" i="17"/>
  <c r="M160" i="17" s="1"/>
  <c r="D6" i="18"/>
  <c r="D185" i="17"/>
  <c r="N6" i="17"/>
  <c r="D97" i="18"/>
  <c r="N131" i="17"/>
  <c r="M131" i="17" s="1"/>
  <c r="N1643" i="17"/>
  <c r="M1643" i="17" s="1"/>
  <c r="N1490" i="17"/>
  <c r="M1490" i="17" s="1"/>
  <c r="N1475" i="17"/>
  <c r="M1475" i="17" s="1"/>
  <c r="N1635" i="17"/>
  <c r="M1635" i="17" s="1"/>
  <c r="N1523" i="17"/>
  <c r="M1523" i="17" s="1"/>
  <c r="N1521" i="17"/>
  <c r="M1521" i="17" s="1"/>
  <c r="N1593" i="17"/>
  <c r="M1593" i="17" s="1"/>
  <c r="N1563" i="17"/>
  <c r="M1563" i="17" s="1"/>
  <c r="N1592" i="17"/>
  <c r="M1592" i="17" s="1"/>
  <c r="N1640" i="17"/>
  <c r="M1640" i="17" s="1"/>
  <c r="N1496" i="17"/>
  <c r="M1496" i="17" s="1"/>
  <c r="N194" i="17"/>
  <c r="M194" i="17" s="1"/>
  <c r="N315" i="17"/>
  <c r="M315" i="17" s="1"/>
  <c r="N334" i="17"/>
  <c r="M334" i="17" s="1"/>
  <c r="N218" i="17"/>
  <c r="M218" i="17" s="1"/>
  <c r="N279" i="17"/>
  <c r="M279" i="17" s="1"/>
  <c r="N271" i="17"/>
  <c r="M271" i="17" s="1"/>
  <c r="N193" i="17"/>
  <c r="M193" i="17" s="1"/>
  <c r="N292" i="17"/>
  <c r="M292" i="17" s="1"/>
  <c r="N259" i="17"/>
  <c r="M259" i="17" s="1"/>
  <c r="N358" i="17"/>
  <c r="M358" i="17" s="1"/>
  <c r="N280" i="17"/>
  <c r="M280" i="17" s="1"/>
  <c r="N901" i="12"/>
  <c r="M901" i="12" s="1"/>
  <c r="H131" i="18"/>
  <c r="G131" i="18" s="1"/>
  <c r="H9" i="18"/>
  <c r="G9" i="18" s="1"/>
  <c r="H119" i="18"/>
  <c r="G119" i="18" s="1"/>
  <c r="H96" i="18"/>
  <c r="G96" i="18" s="1"/>
  <c r="H16" i="18"/>
  <c r="G16" i="18" s="1"/>
  <c r="H68" i="18"/>
  <c r="G68" i="18" s="1"/>
  <c r="H128" i="18"/>
  <c r="G128" i="18" s="1"/>
  <c r="N715" i="12"/>
  <c r="M715" i="12" s="1"/>
  <c r="N673" i="12"/>
  <c r="M673" i="12" s="1"/>
  <c r="N781" i="12"/>
  <c r="M781" i="12" s="1"/>
  <c r="N722" i="12"/>
  <c r="M722" i="12" s="1"/>
  <c r="N611" i="12"/>
  <c r="M611" i="12" s="1"/>
  <c r="N709" i="12"/>
  <c r="M709" i="12" s="1"/>
  <c r="N624" i="12"/>
  <c r="M624" i="12" s="1"/>
  <c r="N631" i="12"/>
  <c r="M631" i="12" s="1"/>
  <c r="N658" i="12"/>
  <c r="M658" i="12" s="1"/>
  <c r="N728" i="12"/>
  <c r="M728" i="12" s="1"/>
  <c r="N845" i="12"/>
  <c r="M845" i="12" s="1"/>
  <c r="N945" i="12"/>
  <c r="M945" i="12" s="1"/>
  <c r="N880" i="12"/>
  <c r="M880" i="12" s="1"/>
  <c r="N959" i="12"/>
  <c r="M959" i="12" s="1"/>
  <c r="N849" i="12"/>
  <c r="M849" i="12" s="1"/>
  <c r="N820" i="12"/>
  <c r="M820" i="12" s="1"/>
  <c r="N963" i="12"/>
  <c r="M963" i="12" s="1"/>
  <c r="N819" i="12"/>
  <c r="M819" i="12" s="1"/>
  <c r="N866" i="12"/>
  <c r="M866" i="12" s="1"/>
  <c r="N913" i="12"/>
  <c r="M913" i="12" s="1"/>
  <c r="N438" i="17"/>
  <c r="M438" i="17" s="1"/>
  <c r="N416" i="17"/>
  <c r="M416" i="17" s="1"/>
  <c r="N539" i="17"/>
  <c r="M539" i="17" s="1"/>
  <c r="N441" i="17"/>
  <c r="M441" i="17" s="1"/>
  <c r="N443" i="17"/>
  <c r="M443" i="17" s="1"/>
  <c r="N440" i="17"/>
  <c r="M440" i="17" s="1"/>
  <c r="N442" i="17"/>
  <c r="M442" i="17" s="1"/>
  <c r="N397" i="17"/>
  <c r="M397" i="17" s="1"/>
  <c r="N395" i="17"/>
  <c r="M395" i="17" s="1"/>
  <c r="N491" i="17"/>
  <c r="M491" i="17" s="1"/>
  <c r="N400" i="17"/>
  <c r="M400" i="17" s="1"/>
  <c r="N526" i="17"/>
  <c r="M526" i="17" s="1"/>
  <c r="J52" i="18"/>
  <c r="I52" i="18" s="1"/>
  <c r="I48" i="19" s="1"/>
  <c r="J83" i="18"/>
  <c r="I83" i="18" s="1"/>
  <c r="I66" i="19" s="1"/>
  <c r="J68" i="18"/>
  <c r="I68" i="18" s="1"/>
  <c r="J115" i="18"/>
  <c r="I115" i="18" s="1"/>
  <c r="J144" i="18"/>
  <c r="I144" i="18" s="1"/>
  <c r="I81" i="19" s="1"/>
  <c r="J143" i="18"/>
  <c r="I143" i="18" s="1"/>
  <c r="J118" i="18"/>
  <c r="I118" i="18" s="1"/>
  <c r="I80" i="19" s="1"/>
  <c r="N1042" i="12"/>
  <c r="M1042" i="12" s="1"/>
  <c r="N1148" i="12"/>
  <c r="M1148" i="12" s="1"/>
  <c r="N1089" i="12"/>
  <c r="M1089" i="12" s="1"/>
  <c r="N1034" i="12"/>
  <c r="M1034" i="12" s="1"/>
  <c r="N1117" i="12"/>
  <c r="M1117" i="12" s="1"/>
  <c r="N1031" i="12"/>
  <c r="M1031" i="12" s="1"/>
  <c r="N981" i="12"/>
  <c r="M981" i="12" s="1"/>
  <c r="N1145" i="12"/>
  <c r="M1145" i="12" s="1"/>
  <c r="N1001" i="12"/>
  <c r="M1001" i="12" s="1"/>
  <c r="N1807" i="12"/>
  <c r="M1807" i="12" s="1"/>
  <c r="N1180" i="17"/>
  <c r="M1180" i="17" s="1"/>
  <c r="N1201" i="17"/>
  <c r="M1201" i="17" s="1"/>
  <c r="N1233" i="17"/>
  <c r="M1233" i="17" s="1"/>
  <c r="N1175" i="17"/>
  <c r="M1175" i="17" s="1"/>
  <c r="N1120" i="12"/>
  <c r="M1120" i="12" s="1"/>
  <c r="N1332" i="12"/>
  <c r="M1332" i="12" s="1"/>
  <c r="N1230" i="12"/>
  <c r="M1230" i="12" s="1"/>
  <c r="N1222" i="12"/>
  <c r="M1222" i="12" s="1"/>
  <c r="N1201" i="12"/>
  <c r="M1201" i="12" s="1"/>
  <c r="N1162" i="12"/>
  <c r="M1162" i="12" s="1"/>
  <c r="N1259" i="12"/>
  <c r="M1259" i="12" s="1"/>
  <c r="N1173" i="12"/>
  <c r="M1173" i="12" s="1"/>
  <c r="N1255" i="12"/>
  <c r="M1255" i="12" s="1"/>
  <c r="N1218" i="12"/>
  <c r="M1218" i="12" s="1"/>
  <c r="N1187" i="12"/>
  <c r="M1187" i="12" s="1"/>
  <c r="N1205" i="12"/>
  <c r="M1205" i="12" s="1"/>
  <c r="N1240" i="12"/>
  <c r="M1240" i="12" s="1"/>
  <c r="N1275" i="12"/>
  <c r="M1275" i="12" s="1"/>
  <c r="N803" i="17"/>
  <c r="M803" i="17" s="1"/>
  <c r="N745" i="17"/>
  <c r="M745" i="17" s="1"/>
  <c r="N833" i="17"/>
  <c r="M833" i="17" s="1"/>
  <c r="F917" i="17"/>
  <c r="N809" i="17"/>
  <c r="M809" i="17" s="1"/>
  <c r="N1692" i="12"/>
  <c r="M1692" i="12" s="1"/>
  <c r="N1634" i="12"/>
  <c r="M1634" i="12" s="1"/>
  <c r="N1613" i="12"/>
  <c r="M1613" i="12" s="1"/>
  <c r="N1673" i="12"/>
  <c r="M1673" i="12" s="1"/>
  <c r="N1625" i="12"/>
  <c r="M1625" i="12" s="1"/>
  <c r="N1538" i="12"/>
  <c r="M1538" i="12" s="1"/>
  <c r="N1643" i="12"/>
  <c r="M1643" i="12" s="1"/>
  <c r="N1666" i="12"/>
  <c r="M1666" i="12" s="1"/>
  <c r="N1657" i="12"/>
  <c r="M1657" i="12" s="1"/>
  <c r="N1650" i="12"/>
  <c r="M1650" i="12" s="1"/>
  <c r="N1653" i="12"/>
  <c r="M1653" i="12" s="1"/>
  <c r="N1688" i="12"/>
  <c r="M1688" i="12" s="1"/>
  <c r="N1544" i="12"/>
  <c r="M1544" i="12" s="1"/>
  <c r="N1579" i="12"/>
  <c r="M1579" i="12" s="1"/>
  <c r="N575" i="17"/>
  <c r="M575" i="17" s="1"/>
  <c r="N675" i="17"/>
  <c r="M675" i="17" s="1"/>
  <c r="N677" i="17"/>
  <c r="M677" i="17" s="1"/>
  <c r="N1453" i="17"/>
  <c r="M1453" i="17" s="1"/>
  <c r="N835" i="17"/>
  <c r="M835" i="17" s="1"/>
  <c r="N1607" i="17"/>
  <c r="M1607" i="17" s="1"/>
  <c r="N506" i="17"/>
  <c r="M506" i="17" s="1"/>
  <c r="N1287" i="17"/>
  <c r="D1466" i="17"/>
  <c r="N1390" i="17"/>
  <c r="M1390" i="17" s="1"/>
  <c r="N1404" i="17"/>
  <c r="M1404" i="17" s="1"/>
  <c r="N1323" i="17"/>
  <c r="M1323" i="17" s="1"/>
  <c r="N1375" i="17"/>
  <c r="M1375" i="17" s="1"/>
  <c r="N1317" i="17"/>
  <c r="M1317" i="17" s="1"/>
  <c r="N1398" i="17"/>
  <c r="M1398" i="17" s="1"/>
  <c r="N2117" i="12"/>
  <c r="M2117" i="12" s="1"/>
  <c r="N1130" i="17"/>
  <c r="M1130" i="17" s="1"/>
  <c r="N1264" i="17"/>
  <c r="M1264" i="17" s="1"/>
  <c r="N1235" i="17"/>
  <c r="M1235" i="17" s="1"/>
  <c r="N1263" i="17"/>
  <c r="M1263" i="17" s="1"/>
  <c r="N1259" i="17"/>
  <c r="M1259" i="17" s="1"/>
  <c r="N1257" i="17"/>
  <c r="M1257" i="17" s="1"/>
  <c r="N1234" i="17"/>
  <c r="M1234" i="17" s="1"/>
  <c r="N1122" i="17"/>
  <c r="M1122" i="17" s="1"/>
  <c r="N1193" i="17"/>
  <c r="M1193" i="17" s="1"/>
  <c r="N387" i="17"/>
  <c r="M387" i="17" s="1"/>
  <c r="N482" i="17"/>
  <c r="M482" i="17" s="1"/>
  <c r="N2052" i="12"/>
  <c r="M2052" i="12" s="1"/>
  <c r="N1955" i="12"/>
  <c r="M1955" i="12" s="1"/>
  <c r="N1932" i="12"/>
  <c r="M1932" i="12" s="1"/>
  <c r="N1956" i="12"/>
  <c r="M1956" i="12" s="1"/>
  <c r="N1919" i="12"/>
  <c r="M1919" i="12" s="1"/>
  <c r="N1900" i="12"/>
  <c r="M1900" i="12" s="1"/>
  <c r="N2049" i="12"/>
  <c r="M2049" i="12" s="1"/>
  <c r="N1905" i="12"/>
  <c r="M1905" i="12" s="1"/>
  <c r="N1940" i="12"/>
  <c r="M1940" i="12" s="1"/>
  <c r="N879" i="17"/>
  <c r="M879" i="17" s="1"/>
  <c r="N860" i="17"/>
  <c r="M860" i="17" s="1"/>
  <c r="N751" i="17"/>
  <c r="M751" i="17" s="1"/>
  <c r="N804" i="17"/>
  <c r="M804" i="17" s="1"/>
  <c r="N755" i="17"/>
  <c r="M755" i="17" s="1"/>
  <c r="N802" i="17"/>
  <c r="M802" i="17" s="1"/>
  <c r="N1796" i="12"/>
  <c r="M1796" i="12" s="1"/>
  <c r="N1773" i="12"/>
  <c r="M1773" i="12" s="1"/>
  <c r="N1760" i="12"/>
  <c r="M1760" i="12" s="1"/>
  <c r="N1793" i="12"/>
  <c r="M1793" i="12" s="1"/>
  <c r="N1725" i="12"/>
  <c r="M1725" i="12" s="1"/>
  <c r="N1808" i="12"/>
  <c r="M1808" i="12" s="1"/>
  <c r="N1722" i="12"/>
  <c r="M1722" i="12" s="1"/>
  <c r="N1711" i="12"/>
  <c r="M1711" i="12" s="1"/>
  <c r="N1872" i="12"/>
  <c r="M1872" i="12" s="1"/>
  <c r="N1863" i="12"/>
  <c r="M1863" i="12" s="1"/>
  <c r="N1719" i="12"/>
  <c r="M1719" i="12" s="1"/>
  <c r="N1789" i="12"/>
  <c r="M1789" i="12" s="1"/>
  <c r="N983" i="17"/>
  <c r="M983" i="17" s="1"/>
  <c r="N1016" i="17"/>
  <c r="M1016" i="17" s="1"/>
  <c r="N361" i="17"/>
  <c r="M361" i="17" s="1"/>
  <c r="N310" i="17"/>
  <c r="M310" i="17" s="1"/>
  <c r="N1488" i="12"/>
  <c r="M1488" i="12" s="1"/>
  <c r="N1441" i="12"/>
  <c r="M1441" i="12" s="1"/>
  <c r="N1482" i="12"/>
  <c r="M1482" i="12" s="1"/>
  <c r="N1453" i="12"/>
  <c r="M1453" i="12" s="1"/>
  <c r="N1367" i="12"/>
  <c r="M1367" i="12" s="1"/>
  <c r="N1489" i="12"/>
  <c r="M1489" i="12" s="1"/>
  <c r="N1445" i="12"/>
  <c r="M1445" i="12" s="1"/>
  <c r="N1421" i="12"/>
  <c r="M1421" i="12" s="1"/>
  <c r="N1414" i="12"/>
  <c r="M1414" i="12" s="1"/>
  <c r="N1432" i="12"/>
  <c r="M1432" i="12" s="1"/>
  <c r="N1467" i="12"/>
  <c r="M1467" i="12" s="1"/>
  <c r="N1514" i="12"/>
  <c r="M1514" i="12" s="1"/>
  <c r="N1370" i="12"/>
  <c r="M1370" i="12" s="1"/>
  <c r="N2114" i="12"/>
  <c r="M2114" i="12" s="1"/>
  <c r="N2076" i="12"/>
  <c r="M2076" i="12" s="1"/>
  <c r="N2224" i="12"/>
  <c r="M2224" i="12" s="1"/>
  <c r="N2187" i="12"/>
  <c r="M2187" i="12" s="1"/>
  <c r="N2214" i="12"/>
  <c r="M2214" i="12" s="1"/>
  <c r="N2198" i="12"/>
  <c r="M2198" i="12" s="1"/>
  <c r="N2175" i="12"/>
  <c r="M2175" i="12" s="1"/>
  <c r="N2159" i="12"/>
  <c r="M2159" i="12" s="1"/>
  <c r="N2153" i="12"/>
  <c r="M2153" i="12" s="1"/>
  <c r="N2152" i="12"/>
  <c r="M2152" i="12" s="1"/>
  <c r="N2205" i="12"/>
  <c r="M2205" i="12" s="1"/>
  <c r="N2240" i="12"/>
  <c r="M2240" i="12" s="1"/>
  <c r="N2096" i="12"/>
  <c r="M2096" i="12" s="1"/>
  <c r="N729" i="17"/>
  <c r="M729" i="17" s="1"/>
  <c r="N568" i="17"/>
  <c r="M568" i="17" s="1"/>
  <c r="N1451" i="12"/>
  <c r="M1451" i="12" s="1"/>
  <c r="N1079" i="17"/>
  <c r="M1079" i="17" s="1"/>
  <c r="N615" i="17"/>
  <c r="M615" i="17" s="1"/>
  <c r="N617" i="17"/>
  <c r="M617" i="17" s="1"/>
  <c r="N596" i="17"/>
  <c r="M596" i="17" s="1"/>
  <c r="N732" i="17"/>
  <c r="M732" i="17" s="1"/>
  <c r="N695" i="17"/>
  <c r="M695" i="17" s="1"/>
  <c r="N610" i="17"/>
  <c r="M610" i="17" s="1"/>
  <c r="N691" i="17"/>
  <c r="M691" i="17" s="1"/>
  <c r="N595" i="17"/>
  <c r="M595" i="17" s="1"/>
  <c r="N939" i="17"/>
  <c r="M939" i="17" s="1"/>
  <c r="N934" i="17"/>
  <c r="M934" i="17" s="1"/>
  <c r="N946" i="17"/>
  <c r="M946" i="17" s="1"/>
  <c r="N1048" i="17"/>
  <c r="M1048" i="17" s="1"/>
  <c r="N1003" i="17"/>
  <c r="M1003" i="17" s="1"/>
  <c r="N1061" i="17"/>
  <c r="M1061" i="17" s="1"/>
  <c r="J1649" i="17"/>
  <c r="N1555" i="17"/>
  <c r="M1555" i="17" s="1"/>
  <c r="N1622" i="17"/>
  <c r="M1622" i="17" s="1"/>
  <c r="N1292" i="17"/>
  <c r="M1292" i="17" s="1"/>
  <c r="N1268" i="17"/>
  <c r="M1268" i="17" s="1"/>
  <c r="N1318" i="17"/>
  <c r="M1318" i="17" s="1"/>
  <c r="N1389" i="17"/>
  <c r="M1389" i="17" s="1"/>
  <c r="N1926" i="12"/>
  <c r="M1926" i="12" s="1"/>
  <c r="L78" i="18"/>
  <c r="K78" i="18" s="1"/>
  <c r="L85" i="18"/>
  <c r="K85" i="18" s="1"/>
  <c r="L115" i="18"/>
  <c r="K115" i="18" s="1"/>
  <c r="L87" i="18"/>
  <c r="K87" i="18" s="1"/>
  <c r="L10" i="18"/>
  <c r="K10" i="18" s="1"/>
  <c r="L124" i="18"/>
  <c r="K124" i="18" s="1"/>
  <c r="F80" i="18"/>
  <c r="E80" i="18" s="1"/>
  <c r="F54" i="18"/>
  <c r="E54" i="18" s="1"/>
  <c r="F39" i="18"/>
  <c r="E39" i="18" s="1"/>
  <c r="F85" i="18"/>
  <c r="E85" i="18" s="1"/>
  <c r="F138" i="18"/>
  <c r="E138" i="18" s="1"/>
  <c r="F7" i="18"/>
  <c r="E7" i="18" s="1"/>
  <c r="E47" i="19" s="1"/>
  <c r="F69" i="18"/>
  <c r="E69" i="18" s="1"/>
  <c r="F87" i="18"/>
  <c r="E87" i="18" s="1"/>
  <c r="N621" i="17"/>
  <c r="M621" i="17" s="1"/>
  <c r="D143" i="18"/>
  <c r="N183" i="17"/>
  <c r="M183" i="17" s="1"/>
  <c r="D109" i="18"/>
  <c r="N145" i="17"/>
  <c r="M145" i="17" s="1"/>
  <c r="D45" i="18"/>
  <c r="N68" i="17"/>
  <c r="M68" i="17" s="1"/>
  <c r="N50" i="17"/>
  <c r="M50" i="17" s="1"/>
  <c r="D75" i="18"/>
  <c r="N103" i="17"/>
  <c r="M103" i="17" s="1"/>
  <c r="D84" i="18"/>
  <c r="N114" i="17"/>
  <c r="M114" i="17" s="1"/>
  <c r="N146" i="17"/>
  <c r="M146" i="17" s="1"/>
  <c r="D77" i="18"/>
  <c r="N106" i="17"/>
  <c r="M106" i="17" s="1"/>
  <c r="D47" i="18"/>
  <c r="N70" i="17"/>
  <c r="M70" i="17" s="1"/>
  <c r="D39" i="18"/>
  <c r="N54" i="17"/>
  <c r="M54" i="17" s="1"/>
  <c r="N140" i="17"/>
  <c r="M140" i="17" s="1"/>
  <c r="D105" i="18"/>
  <c r="D138" i="18"/>
  <c r="N177" i="17"/>
  <c r="M177" i="17" s="1"/>
  <c r="D64" i="18"/>
  <c r="N1509" i="17"/>
  <c r="M1509" i="17" s="1"/>
  <c r="N1641" i="17"/>
  <c r="M1641" i="17" s="1"/>
  <c r="N1520" i="17"/>
  <c r="M1520" i="17" s="1"/>
  <c r="N1633" i="17"/>
  <c r="M1633" i="17" s="1"/>
  <c r="N1516" i="17"/>
  <c r="M1516" i="17" s="1"/>
  <c r="N1630" i="17"/>
  <c r="M1630" i="17" s="1"/>
  <c r="N1583" i="17"/>
  <c r="M1583" i="17" s="1"/>
  <c r="N1495" i="17"/>
  <c r="M1495" i="17" s="1"/>
  <c r="N1553" i="17"/>
  <c r="M1553" i="17" s="1"/>
  <c r="N1543" i="17"/>
  <c r="M1543" i="17" s="1"/>
  <c r="N1605" i="17"/>
  <c r="M1605" i="17" s="1"/>
  <c r="N1502" i="17"/>
  <c r="M1502" i="17" s="1"/>
  <c r="N273" i="17"/>
  <c r="M273" i="17" s="1"/>
  <c r="N189" i="17"/>
  <c r="D368" i="17"/>
  <c r="N318" i="17"/>
  <c r="M318" i="17" s="1"/>
  <c r="N298" i="17"/>
  <c r="M298" i="17" s="1"/>
  <c r="N212" i="17"/>
  <c r="M212" i="17" s="1"/>
  <c r="N258" i="17"/>
  <c r="M258" i="17" s="1"/>
  <c r="N199" i="17"/>
  <c r="M199" i="17" s="1"/>
  <c r="H108" i="18"/>
  <c r="G108" i="18" s="1"/>
  <c r="H55" i="18"/>
  <c r="G55" i="18" s="1"/>
  <c r="H39" i="18"/>
  <c r="G39" i="18" s="1"/>
  <c r="H23" i="18"/>
  <c r="G23" i="18" s="1"/>
  <c r="H106" i="18"/>
  <c r="G106" i="18" s="1"/>
  <c r="H114" i="18"/>
  <c r="G114" i="18" s="1"/>
  <c r="H46" i="18"/>
  <c r="G46" i="18" s="1"/>
  <c r="H83" i="18"/>
  <c r="G83" i="18" s="1"/>
  <c r="G66" i="19" s="1"/>
  <c r="N676" i="12"/>
  <c r="M676" i="12" s="1"/>
  <c r="N690" i="12"/>
  <c r="M690" i="12" s="1"/>
  <c r="N651" i="12"/>
  <c r="M651" i="12" s="1"/>
  <c r="N774" i="12"/>
  <c r="M774" i="12" s="1"/>
  <c r="N688" i="12"/>
  <c r="M688" i="12" s="1"/>
  <c r="N770" i="12"/>
  <c r="M770" i="12" s="1"/>
  <c r="N684" i="12"/>
  <c r="M684" i="12" s="1"/>
  <c r="N638" i="12"/>
  <c r="M638" i="12" s="1"/>
  <c r="N616" i="12"/>
  <c r="M616" i="12" s="1"/>
  <c r="N646" i="12"/>
  <c r="M646" i="12" s="1"/>
  <c r="N681" i="12"/>
  <c r="M681" i="12" s="1"/>
  <c r="N716" i="12"/>
  <c r="M716" i="12" s="1"/>
  <c r="N871" i="12"/>
  <c r="M871" i="12" s="1"/>
  <c r="N908" i="12"/>
  <c r="M908" i="12" s="1"/>
  <c r="N823" i="12"/>
  <c r="M823" i="12" s="1"/>
  <c r="N905" i="12"/>
  <c r="M905" i="12" s="1"/>
  <c r="N858" i="12"/>
  <c r="M858" i="12" s="1"/>
  <c r="N895" i="12"/>
  <c r="M895" i="12" s="1"/>
  <c r="N828" i="12"/>
  <c r="M828" i="12" s="1"/>
  <c r="N802" i="12"/>
  <c r="M802" i="12" s="1"/>
  <c r="N966" i="12"/>
  <c r="M966" i="12" s="1"/>
  <c r="N951" i="12"/>
  <c r="M951" i="12" s="1"/>
  <c r="N406" i="17"/>
  <c r="M406" i="17" s="1"/>
  <c r="N377" i="17"/>
  <c r="M377" i="17" s="1"/>
  <c r="N549" i="17"/>
  <c r="M549" i="17" s="1"/>
  <c r="N412" i="17"/>
  <c r="M412" i="17" s="1"/>
  <c r="N541" i="17"/>
  <c r="M541" i="17" s="1"/>
  <c r="N478" i="17"/>
  <c r="M478" i="17" s="1"/>
  <c r="N471" i="17"/>
  <c r="M471" i="17" s="1"/>
  <c r="J66" i="18"/>
  <c r="I66" i="18" s="1"/>
  <c r="J85" i="18"/>
  <c r="I85" i="18" s="1"/>
  <c r="J138" i="18"/>
  <c r="I138" i="18" s="1"/>
  <c r="J25" i="18"/>
  <c r="I25" i="18" s="1"/>
  <c r="J13" i="18"/>
  <c r="I13" i="18" s="1"/>
  <c r="J26" i="18"/>
  <c r="I26" i="18" s="1"/>
  <c r="N1113" i="12"/>
  <c r="M1113" i="12" s="1"/>
  <c r="N1041" i="12"/>
  <c r="M1041" i="12" s="1"/>
  <c r="N1065" i="12"/>
  <c r="M1065" i="12" s="1"/>
  <c r="N1050" i="12"/>
  <c r="M1050" i="12" s="1"/>
  <c r="N1080" i="12"/>
  <c r="M1080" i="12" s="1"/>
  <c r="N1016" i="12"/>
  <c r="M1016" i="12" s="1"/>
  <c r="N1098" i="12"/>
  <c r="M1098" i="12" s="1"/>
  <c r="N1009" i="12"/>
  <c r="M1009" i="12" s="1"/>
  <c r="N1136" i="12"/>
  <c r="M1136" i="12" s="1"/>
  <c r="N1133" i="12"/>
  <c r="M1133" i="12" s="1"/>
  <c r="N989" i="12"/>
  <c r="M989" i="12" s="1"/>
  <c r="N1024" i="12"/>
  <c r="M1024" i="12" s="1"/>
  <c r="N1059" i="12"/>
  <c r="M1059" i="12" s="1"/>
  <c r="N1830" i="12"/>
  <c r="M1830" i="12" s="1"/>
  <c r="N1265" i="17"/>
  <c r="M1265" i="17" s="1"/>
  <c r="N1132" i="17"/>
  <c r="M1132" i="17" s="1"/>
  <c r="N1012" i="12"/>
  <c r="M1012" i="12" s="1"/>
  <c r="N1596" i="17"/>
  <c r="M1596" i="17" s="1"/>
  <c r="N1223" i="12"/>
  <c r="M1223" i="12" s="1"/>
  <c r="D1334" i="12"/>
  <c r="N1155" i="12"/>
  <c r="N1183" i="12"/>
  <c r="M1183" i="12" s="1"/>
  <c r="N1163" i="12"/>
  <c r="M1163" i="12" s="1"/>
  <c r="N1326" i="12"/>
  <c r="M1326" i="12" s="1"/>
  <c r="N1237" i="12"/>
  <c r="M1237" i="12" s="1"/>
  <c r="N1232" i="12"/>
  <c r="M1232" i="12" s="1"/>
  <c r="N1200" i="12"/>
  <c r="M1200" i="12" s="1"/>
  <c r="N1193" i="12"/>
  <c r="M1193" i="12" s="1"/>
  <c r="N1228" i="12"/>
  <c r="M1228" i="12" s="1"/>
  <c r="N1263" i="12"/>
  <c r="M1263" i="12" s="1"/>
  <c r="N864" i="17"/>
  <c r="M864" i="17" s="1"/>
  <c r="N749" i="17"/>
  <c r="M749" i="17" s="1"/>
  <c r="N760" i="17"/>
  <c r="M760" i="17" s="1"/>
  <c r="N792" i="17"/>
  <c r="M792" i="17" s="1"/>
  <c r="J1700" i="12"/>
  <c r="N1590" i="12"/>
  <c r="M1590" i="12" s="1"/>
  <c r="N1573" i="12"/>
  <c r="M1573" i="12" s="1"/>
  <c r="N1547" i="12"/>
  <c r="M1547" i="12" s="1"/>
  <c r="N1606" i="12"/>
  <c r="M1606" i="12" s="1"/>
  <c r="N1621" i="12"/>
  <c r="M1621" i="12" s="1"/>
  <c r="N1534" i="12"/>
  <c r="M1534" i="12" s="1"/>
  <c r="N1648" i="12"/>
  <c r="M1648" i="12" s="1"/>
  <c r="N1642" i="12"/>
  <c r="M1642" i="12" s="1"/>
  <c r="N1635" i="12"/>
  <c r="M1635" i="12" s="1"/>
  <c r="N1676" i="12"/>
  <c r="M1676" i="12" s="1"/>
  <c r="N1532" i="12"/>
  <c r="M1532" i="12" s="1"/>
  <c r="N1567" i="12"/>
  <c r="M1567" i="12" s="1"/>
  <c r="N2036" i="12"/>
  <c r="M2036" i="12" s="1"/>
  <c r="N658" i="17"/>
  <c r="M658" i="17" s="1"/>
  <c r="N641" i="17"/>
  <c r="M641" i="17" s="1"/>
  <c r="N698" i="17"/>
  <c r="M698" i="17" s="1"/>
  <c r="N1324" i="17"/>
  <c r="M1324" i="17" s="1"/>
  <c r="N1333" i="17"/>
  <c r="M1333" i="17" s="1"/>
  <c r="N1032" i="17"/>
  <c r="M1032" i="17" s="1"/>
  <c r="N994" i="17"/>
  <c r="M994" i="17" s="1"/>
  <c r="N953" i="17"/>
  <c r="M953" i="17" s="1"/>
  <c r="N929" i="17"/>
  <c r="M929" i="17" s="1"/>
  <c r="N996" i="17"/>
  <c r="M996" i="17" s="1"/>
  <c r="N949" i="17"/>
  <c r="M949" i="17" s="1"/>
  <c r="N963" i="17"/>
  <c r="M963" i="17" s="1"/>
  <c r="N943" i="17"/>
  <c r="M943" i="17" s="1"/>
  <c r="N1024" i="17"/>
  <c r="M1024" i="17" s="1"/>
  <c r="N1041" i="17"/>
  <c r="M1041" i="17" s="1"/>
  <c r="N1013" i="17"/>
  <c r="M1013" i="17" s="1"/>
  <c r="N1386" i="17"/>
  <c r="M1386" i="17" s="1"/>
  <c r="N1241" i="17"/>
  <c r="M1241" i="17" s="1"/>
  <c r="H917" i="17"/>
  <c r="N848" i="17"/>
  <c r="M848" i="17" s="1"/>
  <c r="N1406" i="17"/>
  <c r="M1406" i="17" s="1"/>
  <c r="N1999" i="12"/>
  <c r="M1999" i="12" s="1"/>
  <c r="F2066" i="12"/>
  <c r="L51" i="18"/>
  <c r="K51" i="18" s="1"/>
  <c r="L34" i="18"/>
  <c r="K34" i="18" s="1"/>
  <c r="K62" i="19" s="1"/>
  <c r="L8" i="18"/>
  <c r="K8" i="18" s="1"/>
  <c r="F106" i="18"/>
  <c r="E106" i="18" s="1"/>
  <c r="F117" i="18"/>
  <c r="E117" i="18" s="1"/>
  <c r="F94" i="18"/>
  <c r="E94" i="18" s="1"/>
  <c r="F123" i="18"/>
  <c r="E123" i="18" s="1"/>
  <c r="F14" i="18"/>
  <c r="E14" i="18" s="1"/>
  <c r="E15" i="19" s="1"/>
  <c r="D11" i="18"/>
  <c r="N11" i="17"/>
  <c r="M11" i="17" s="1"/>
  <c r="N152" i="17"/>
  <c r="M152" i="17" s="1"/>
  <c r="D113" i="18"/>
  <c r="N150" i="17"/>
  <c r="M150" i="17" s="1"/>
  <c r="N92" i="17"/>
  <c r="M92" i="17" s="1"/>
  <c r="D65" i="18"/>
  <c r="D28" i="18"/>
  <c r="N36" i="17"/>
  <c r="M36" i="17" s="1"/>
  <c r="D99" i="18"/>
  <c r="N134" i="17"/>
  <c r="M134" i="17" s="1"/>
  <c r="D41" i="18"/>
  <c r="N63" i="17"/>
  <c r="M63" i="17" s="1"/>
  <c r="N46" i="17"/>
  <c r="M46" i="17" s="1"/>
  <c r="N31" i="17"/>
  <c r="M31" i="17" s="1"/>
  <c r="D139" i="18"/>
  <c r="N178" i="17"/>
  <c r="M178" i="17" s="1"/>
  <c r="N1614" i="17"/>
  <c r="M1614" i="17" s="1"/>
  <c r="N1587" i="17"/>
  <c r="M1587" i="17" s="1"/>
  <c r="N1529" i="17"/>
  <c r="M1529" i="17" s="1"/>
  <c r="N1590" i="17"/>
  <c r="M1590" i="17" s="1"/>
  <c r="N1494" i="17"/>
  <c r="M1494" i="17" s="1"/>
  <c r="N1518" i="17"/>
  <c r="M1518" i="17" s="1"/>
  <c r="N274" i="17"/>
  <c r="M274" i="17" s="1"/>
  <c r="N327" i="17"/>
  <c r="M327" i="17" s="1"/>
  <c r="N341" i="17"/>
  <c r="M341" i="17" s="1"/>
  <c r="N285" i="17"/>
  <c r="M285" i="17" s="1"/>
  <c r="N267" i="17"/>
  <c r="M267" i="17" s="1"/>
  <c r="N243" i="17"/>
  <c r="M243" i="17" s="1"/>
  <c r="N227" i="17"/>
  <c r="M227" i="17" s="1"/>
  <c r="H65" i="18"/>
  <c r="G65" i="18" s="1"/>
  <c r="H43" i="18"/>
  <c r="G43" i="18" s="1"/>
  <c r="H121" i="18"/>
  <c r="G121" i="18" s="1"/>
  <c r="H109" i="18"/>
  <c r="G109" i="18" s="1"/>
  <c r="H48" i="18"/>
  <c r="G48" i="18" s="1"/>
  <c r="H69" i="18"/>
  <c r="G69" i="18" s="1"/>
  <c r="H110" i="18"/>
  <c r="G110" i="18" s="1"/>
  <c r="N784" i="12"/>
  <c r="M784" i="12" s="1"/>
  <c r="N639" i="12"/>
  <c r="M639" i="12" s="1"/>
  <c r="N699" i="12"/>
  <c r="M699" i="12" s="1"/>
  <c r="N736" i="12"/>
  <c r="M736" i="12" s="1"/>
  <c r="N659" i="12"/>
  <c r="M659" i="12" s="1"/>
  <c r="N711" i="12"/>
  <c r="M711" i="12" s="1"/>
  <c r="N625" i="12"/>
  <c r="M625" i="12" s="1"/>
  <c r="N707" i="12"/>
  <c r="M707" i="12" s="1"/>
  <c r="N618" i="12"/>
  <c r="M618" i="12" s="1"/>
  <c r="N782" i="12"/>
  <c r="M782" i="12" s="1"/>
  <c r="N760" i="12"/>
  <c r="M760" i="12" s="1"/>
  <c r="N610" i="12"/>
  <c r="M610" i="12" s="1"/>
  <c r="N680" i="12"/>
  <c r="M680" i="12" s="1"/>
  <c r="N815" i="12"/>
  <c r="M815" i="12" s="1"/>
  <c r="N947" i="12"/>
  <c r="M947" i="12" s="1"/>
  <c r="N799" i="12"/>
  <c r="M799" i="12" s="1"/>
  <c r="N825" i="12"/>
  <c r="M825" i="12" s="1"/>
  <c r="N928" i="12"/>
  <c r="M928" i="12" s="1"/>
  <c r="N792" i="12"/>
  <c r="M792" i="12" s="1"/>
  <c r="N875" i="12"/>
  <c r="M875" i="12" s="1"/>
  <c r="N922" i="12"/>
  <c r="M922" i="12" s="1"/>
  <c r="N918" i="12"/>
  <c r="M918" i="12" s="1"/>
  <c r="N962" i="12"/>
  <c r="M962" i="12" s="1"/>
  <c r="N818" i="12"/>
  <c r="M818" i="12" s="1"/>
  <c r="N865" i="12"/>
  <c r="M865" i="12" s="1"/>
  <c r="N545" i="17"/>
  <c r="M545" i="17" s="1"/>
  <c r="N464" i="17"/>
  <c r="M464" i="17" s="1"/>
  <c r="N411" i="17"/>
  <c r="M411" i="17" s="1"/>
  <c r="N496" i="17"/>
  <c r="M496" i="17" s="1"/>
  <c r="N449" i="17"/>
  <c r="M449" i="17" s="1"/>
  <c r="N503" i="17"/>
  <c r="M503" i="17" s="1"/>
  <c r="N401" i="17"/>
  <c r="M401" i="17" s="1"/>
  <c r="N527" i="17"/>
  <c r="M527" i="17" s="1"/>
  <c r="N538" i="17"/>
  <c r="M538" i="17" s="1"/>
  <c r="N439" i="17"/>
  <c r="M439" i="17" s="1"/>
  <c r="N421" i="17"/>
  <c r="M421" i="17" s="1"/>
  <c r="N499" i="17"/>
  <c r="M499" i="17" s="1"/>
  <c r="H785" i="12"/>
  <c r="J28" i="18"/>
  <c r="I28" i="18" s="1"/>
  <c r="I16" i="19" s="1"/>
  <c r="J98" i="18"/>
  <c r="I98" i="18" s="1"/>
  <c r="J128" i="18"/>
  <c r="I128" i="18" s="1"/>
  <c r="J86" i="18"/>
  <c r="I86" i="18" s="1"/>
  <c r="J113" i="18"/>
  <c r="I113" i="18" s="1"/>
  <c r="J142" i="18"/>
  <c r="I142" i="18" s="1"/>
  <c r="J93" i="18"/>
  <c r="I93" i="18" s="1"/>
  <c r="J104" i="18"/>
  <c r="I104" i="18" s="1"/>
  <c r="J109" i="18"/>
  <c r="I109" i="18" s="1"/>
  <c r="J79" i="18"/>
  <c r="I79" i="18" s="1"/>
  <c r="J80" i="18"/>
  <c r="I80" i="18" s="1"/>
  <c r="N1003" i="12"/>
  <c r="M1003" i="12" s="1"/>
  <c r="N1093" i="12"/>
  <c r="M1093" i="12" s="1"/>
  <c r="N1026" i="12"/>
  <c r="M1026" i="12" s="1"/>
  <c r="N1019" i="12"/>
  <c r="M1019" i="12" s="1"/>
  <c r="N1017" i="12"/>
  <c r="M1017" i="12" s="1"/>
  <c r="N1122" i="12"/>
  <c r="M1122" i="12" s="1"/>
  <c r="N1032" i="12"/>
  <c r="M1032" i="12" s="1"/>
  <c r="N1134" i="12"/>
  <c r="M1134" i="12" s="1"/>
  <c r="N1110" i="12"/>
  <c r="M1110" i="12" s="1"/>
  <c r="N1088" i="12"/>
  <c r="M1088" i="12" s="1"/>
  <c r="N1097" i="12"/>
  <c r="M1097" i="12" s="1"/>
  <c r="N1132" i="12"/>
  <c r="M1132" i="12" s="1"/>
  <c r="N1023" i="12"/>
  <c r="M1023" i="12" s="1"/>
  <c r="N1243" i="17"/>
  <c r="M1243" i="17" s="1"/>
  <c r="L1283" i="17"/>
  <c r="N1219" i="12"/>
  <c r="M1219" i="12" s="1"/>
  <c r="N1174" i="12"/>
  <c r="M1174" i="12" s="1"/>
  <c r="N1720" i="12"/>
  <c r="M1720" i="12" s="1"/>
  <c r="N1829" i="12"/>
  <c r="M1829" i="12" s="1"/>
  <c r="N1141" i="17"/>
  <c r="M1141" i="17" s="1"/>
  <c r="N1648" i="17"/>
  <c r="M1648" i="17" s="1"/>
  <c r="N1198" i="12"/>
  <c r="M1198" i="12" s="1"/>
  <c r="N1249" i="12"/>
  <c r="M1249" i="12" s="1"/>
  <c r="N1286" i="12"/>
  <c r="M1286" i="12" s="1"/>
  <c r="N1285" i="12"/>
  <c r="M1285" i="12" s="1"/>
  <c r="N1256" i="12"/>
  <c r="M1256" i="12" s="1"/>
  <c r="N1166" i="12"/>
  <c r="M1166" i="12" s="1"/>
  <c r="N1320" i="12"/>
  <c r="M1320" i="12" s="1"/>
  <c r="N1301" i="12"/>
  <c r="M1301" i="12" s="1"/>
  <c r="N1157" i="12"/>
  <c r="M1157" i="12" s="1"/>
  <c r="N1192" i="12"/>
  <c r="M1192" i="12" s="1"/>
  <c r="N1227" i="12"/>
  <c r="M1227" i="12" s="1"/>
  <c r="N828" i="17"/>
  <c r="M828" i="17" s="1"/>
  <c r="N811" i="17"/>
  <c r="M811" i="17" s="1"/>
  <c r="N832" i="17"/>
  <c r="M832" i="17" s="1"/>
  <c r="N757" i="17"/>
  <c r="M757" i="17" s="1"/>
  <c r="N915" i="17"/>
  <c r="M915" i="17" s="1"/>
  <c r="N928" i="17"/>
  <c r="M928" i="17" s="1"/>
  <c r="N1654" i="12"/>
  <c r="M1654" i="12" s="1"/>
  <c r="N1632" i="12"/>
  <c r="M1632" i="12" s="1"/>
  <c r="N1630" i="12"/>
  <c r="M1630" i="12" s="1"/>
  <c r="N1695" i="12"/>
  <c r="M1695" i="12" s="1"/>
  <c r="N1540" i="12"/>
  <c r="M1540" i="12" s="1"/>
  <c r="N1622" i="12"/>
  <c r="M1622" i="12" s="1"/>
  <c r="N1558" i="12"/>
  <c r="M1558" i="12" s="1"/>
  <c r="N1637" i="12"/>
  <c r="M1637" i="12" s="1"/>
  <c r="N1600" i="12"/>
  <c r="M1600" i="12" s="1"/>
  <c r="N1594" i="12"/>
  <c r="M1594" i="12" s="1"/>
  <c r="N1587" i="12"/>
  <c r="M1587" i="12" s="1"/>
  <c r="N1605" i="12"/>
  <c r="M1605" i="12" s="1"/>
  <c r="N1640" i="12"/>
  <c r="M1640" i="12" s="1"/>
  <c r="N1675" i="12"/>
  <c r="M1675" i="12" s="1"/>
  <c r="N1531" i="12"/>
  <c r="M1531" i="12" s="1"/>
  <c r="N2048" i="12"/>
  <c r="M2048" i="12" s="1"/>
  <c r="N1928" i="12"/>
  <c r="M1928" i="12" s="1"/>
  <c r="N723" i="17"/>
  <c r="M723" i="17" s="1"/>
  <c r="N585" i="17"/>
  <c r="M585" i="17" s="1"/>
  <c r="N705" i="17"/>
  <c r="M705" i="17" s="1"/>
  <c r="N1426" i="17"/>
  <c r="M1426" i="17" s="1"/>
  <c r="N452" i="17"/>
  <c r="M452" i="17" s="1"/>
  <c r="J1466" i="17"/>
  <c r="N1488" i="17"/>
  <c r="M1488" i="17" s="1"/>
  <c r="N1588" i="17"/>
  <c r="M1588" i="17" s="1"/>
  <c r="N463" i="17"/>
  <c r="M463" i="17" s="1"/>
  <c r="N638" i="17"/>
  <c r="M638" i="17" s="1"/>
  <c r="N1362" i="17"/>
  <c r="M1362" i="17" s="1"/>
  <c r="N1436" i="17"/>
  <c r="M1436" i="17" s="1"/>
  <c r="N1387" i="17"/>
  <c r="M1387" i="17" s="1"/>
  <c r="N1365" i="17"/>
  <c r="M1365" i="17" s="1"/>
  <c r="N1438" i="17"/>
  <c r="M1438" i="17" s="1"/>
  <c r="N1455" i="17"/>
  <c r="M1455" i="17" s="1"/>
  <c r="N1343" i="17"/>
  <c r="M1343" i="17" s="1"/>
  <c r="N1395" i="17"/>
  <c r="M1395" i="17" s="1"/>
  <c r="N1150" i="17"/>
  <c r="M1150" i="17" s="1"/>
  <c r="N1276" i="17"/>
  <c r="M1276" i="17" s="1"/>
  <c r="N1154" i="17"/>
  <c r="M1154" i="17" s="1"/>
  <c r="N1121" i="17"/>
  <c r="M1121" i="17" s="1"/>
  <c r="N1169" i="17"/>
  <c r="M1169" i="17" s="1"/>
  <c r="N1191" i="17"/>
  <c r="M1191" i="17" s="1"/>
  <c r="N1143" i="17"/>
  <c r="M1143" i="17" s="1"/>
  <c r="N531" i="17"/>
  <c r="M531" i="17" s="1"/>
  <c r="N494" i="17"/>
  <c r="M494" i="17" s="1"/>
  <c r="N458" i="17"/>
  <c r="M458" i="17" s="1"/>
  <c r="N543" i="17"/>
  <c r="M543" i="17" s="1"/>
  <c r="H368" i="17"/>
  <c r="N1954" i="12"/>
  <c r="M1954" i="12" s="1"/>
  <c r="N2034" i="12"/>
  <c r="M2034" i="12" s="1"/>
  <c r="N1970" i="12"/>
  <c r="M1970" i="12" s="1"/>
  <c r="N1994" i="12"/>
  <c r="M1994" i="12" s="1"/>
  <c r="N1985" i="12"/>
  <c r="M1985" i="12" s="1"/>
  <c r="N2045" i="12"/>
  <c r="M2045" i="12" s="1"/>
  <c r="N2029" i="12"/>
  <c r="M2029" i="12" s="1"/>
  <c r="N2006" i="12"/>
  <c r="M2006" i="12" s="1"/>
  <c r="N1990" i="12"/>
  <c r="M1990" i="12" s="1"/>
  <c r="N1983" i="12"/>
  <c r="M1983" i="12" s="1"/>
  <c r="N2001" i="12"/>
  <c r="M2001" i="12" s="1"/>
  <c r="N783" i="17"/>
  <c r="M783" i="17" s="1"/>
  <c r="N771" i="17"/>
  <c r="M771" i="17" s="1"/>
  <c r="N875" i="17"/>
  <c r="M875" i="17" s="1"/>
  <c r="N790" i="17"/>
  <c r="M790" i="17" s="1"/>
  <c r="N913" i="17"/>
  <c r="M913" i="17" s="1"/>
  <c r="N1819" i="12"/>
  <c r="M1819" i="12" s="1"/>
  <c r="N1772" i="12"/>
  <c r="M1772" i="12" s="1"/>
  <c r="N1708" i="12"/>
  <c r="M1708" i="12" s="1"/>
  <c r="N1810" i="12"/>
  <c r="M1810" i="12" s="1"/>
  <c r="N1723" i="12"/>
  <c r="M1723" i="12" s="1"/>
  <c r="N1840" i="12"/>
  <c r="M1840" i="12" s="1"/>
  <c r="N1809" i="12"/>
  <c r="M1809" i="12" s="1"/>
  <c r="N1815" i="12"/>
  <c r="M1815" i="12" s="1"/>
  <c r="N1850" i="12"/>
  <c r="M1850" i="12" s="1"/>
  <c r="N1706" i="12"/>
  <c r="M1706" i="12" s="1"/>
  <c r="N1741" i="12"/>
  <c r="M1741" i="12" s="1"/>
  <c r="N195" i="17"/>
  <c r="M195" i="17" s="1"/>
  <c r="N215" i="17"/>
  <c r="M215" i="17" s="1"/>
  <c r="N343" i="17"/>
  <c r="M343" i="17" s="1"/>
  <c r="N1448" i="12"/>
  <c r="M1448" i="12" s="1"/>
  <c r="N1422" i="12"/>
  <c r="M1422" i="12" s="1"/>
  <c r="N1356" i="12"/>
  <c r="M1356" i="12" s="1"/>
  <c r="N1509" i="12"/>
  <c r="M1509" i="12" s="1"/>
  <c r="N1423" i="12"/>
  <c r="M1423" i="12" s="1"/>
  <c r="N1368" i="12"/>
  <c r="M1368" i="12" s="1"/>
  <c r="N1472" i="12"/>
  <c r="M1472" i="12" s="1"/>
  <c r="N1405" i="12"/>
  <c r="M1405" i="12" s="1"/>
  <c r="N1355" i="12"/>
  <c r="M1355" i="12" s="1"/>
  <c r="N1351" i="12"/>
  <c r="M1351" i="12" s="1"/>
  <c r="N1384" i="12"/>
  <c r="M1384" i="12" s="1"/>
  <c r="N1419" i="12"/>
  <c r="M1419" i="12" s="1"/>
  <c r="N1466" i="12"/>
  <c r="M1466" i="12" s="1"/>
  <c r="N2172" i="12"/>
  <c r="M2172" i="12" s="1"/>
  <c r="N2164" i="12"/>
  <c r="M2164" i="12" s="1"/>
  <c r="N2197" i="12"/>
  <c r="M2197" i="12" s="1"/>
  <c r="N2163" i="12"/>
  <c r="M2163" i="12" s="1"/>
  <c r="N2095" i="12"/>
  <c r="M2095" i="12" s="1"/>
  <c r="N2245" i="12"/>
  <c r="M2245" i="12" s="1"/>
  <c r="N2135" i="12"/>
  <c r="M2135" i="12" s="1"/>
  <c r="N2112" i="12"/>
  <c r="M2112" i="12" s="1"/>
  <c r="N2093" i="12"/>
  <c r="M2093" i="12" s="1"/>
  <c r="N2090" i="12"/>
  <c r="M2090" i="12" s="1"/>
  <c r="N2089" i="12"/>
  <c r="M2089" i="12" s="1"/>
  <c r="N2122" i="12"/>
  <c r="M2122" i="12" s="1"/>
  <c r="N2157" i="12"/>
  <c r="M2157" i="12" s="1"/>
  <c r="N2192" i="12"/>
  <c r="M2192" i="12" s="1"/>
  <c r="N1500" i="17"/>
  <c r="M1500" i="17" s="1"/>
  <c r="N1480" i="17"/>
  <c r="M1480" i="17" s="1"/>
  <c r="N1534" i="17"/>
  <c r="M1534" i="17" s="1"/>
  <c r="N1497" i="12"/>
  <c r="M1497" i="12" s="1"/>
  <c r="N1401" i="12"/>
  <c r="M1401" i="12" s="1"/>
  <c r="N1071" i="17"/>
  <c r="M1071" i="17" s="1"/>
  <c r="N716" i="17"/>
  <c r="M716" i="17" s="1"/>
  <c r="N600" i="17"/>
  <c r="M600" i="17" s="1"/>
  <c r="N661" i="17"/>
  <c r="M661" i="17" s="1"/>
  <c r="N659" i="17"/>
  <c r="M659" i="17" s="1"/>
  <c r="N626" i="17"/>
  <c r="M626" i="17" s="1"/>
  <c r="N648" i="17"/>
  <c r="M648" i="17" s="1"/>
  <c r="N642" i="17"/>
  <c r="M642" i="17" s="1"/>
  <c r="N699" i="17"/>
  <c r="M699" i="17" s="1"/>
  <c r="N651" i="17"/>
  <c r="M651" i="17" s="1"/>
  <c r="N1025" i="17"/>
  <c r="M1025" i="17" s="1"/>
  <c r="N1014" i="17"/>
  <c r="M1014" i="17" s="1"/>
  <c r="N962" i="17"/>
  <c r="M962" i="17" s="1"/>
  <c r="N1026" i="17"/>
  <c r="M1026" i="17" s="1"/>
  <c r="N985" i="17"/>
  <c r="M985" i="17" s="1"/>
  <c r="N1069" i="17"/>
  <c r="M1069" i="17" s="1"/>
  <c r="N993" i="17"/>
  <c r="M993" i="17" s="1"/>
  <c r="N966" i="17"/>
  <c r="M966" i="17" s="1"/>
  <c r="N989" i="17"/>
  <c r="M989" i="17" s="1"/>
  <c r="N955" i="17"/>
  <c r="M955" i="17" s="1"/>
  <c r="N1074" i="17"/>
  <c r="M1074" i="17" s="1"/>
  <c r="N976" i="17"/>
  <c r="M976" i="17" s="1"/>
  <c r="N1059" i="17"/>
  <c r="M1059" i="17" s="1"/>
  <c r="N1576" i="17"/>
  <c r="M1576" i="17" s="1"/>
  <c r="N1617" i="17"/>
  <c r="M1617" i="17" s="1"/>
  <c r="N1297" i="17"/>
  <c r="M1297" i="17" s="1"/>
  <c r="N1326" i="17"/>
  <c r="M1326" i="17" s="1"/>
  <c r="N2022" i="12"/>
  <c r="M2022" i="12" s="1"/>
  <c r="H1517" i="12"/>
  <c r="L72" i="18"/>
  <c r="K72" i="18" s="1"/>
  <c r="L79" i="18"/>
  <c r="K79" i="18" s="1"/>
  <c r="L56" i="18"/>
  <c r="K56" i="18" s="1"/>
  <c r="K22" i="19" s="1"/>
  <c r="L109" i="18"/>
  <c r="K109" i="18" s="1"/>
  <c r="F62" i="18"/>
  <c r="E62" i="18" s="1"/>
  <c r="F82" i="18"/>
  <c r="E82" i="18" s="1"/>
  <c r="E74" i="19" s="1"/>
  <c r="F84" i="18"/>
  <c r="E84" i="18" s="1"/>
  <c r="F133" i="18"/>
  <c r="E133" i="18" s="1"/>
  <c r="F124" i="18"/>
  <c r="E124" i="18" s="1"/>
  <c r="F108" i="18"/>
  <c r="E108" i="18" s="1"/>
  <c r="N672" i="17"/>
  <c r="M672" i="17" s="1"/>
  <c r="D142" i="18"/>
  <c r="N182" i="17"/>
  <c r="M182" i="17" s="1"/>
  <c r="D130" i="18"/>
  <c r="N169" i="17"/>
  <c r="M169" i="17" s="1"/>
  <c r="N142" i="17"/>
  <c r="M142" i="17" s="1"/>
  <c r="D95" i="18"/>
  <c r="N129" i="17"/>
  <c r="M129" i="17" s="1"/>
  <c r="D140" i="18"/>
  <c r="N179" i="17"/>
  <c r="M179" i="17" s="1"/>
  <c r="N19" i="17"/>
  <c r="M19" i="17" s="1"/>
  <c r="D81" i="18"/>
  <c r="N111" i="17"/>
  <c r="M111" i="17" s="1"/>
  <c r="D136" i="18"/>
  <c r="D144" i="18"/>
  <c r="N184" i="17"/>
  <c r="M184" i="17" s="1"/>
  <c r="D133" i="18"/>
  <c r="N172" i="17"/>
  <c r="M172" i="17" s="1"/>
  <c r="D87" i="18"/>
  <c r="N118" i="17"/>
  <c r="M118" i="17" s="1"/>
  <c r="D127" i="18"/>
  <c r="N166" i="17"/>
  <c r="M166" i="17" s="1"/>
  <c r="D10" i="18"/>
  <c r="N10" i="17"/>
  <c r="M10" i="17" s="1"/>
  <c r="N1594" i="17"/>
  <c r="M1594" i="17" s="1"/>
  <c r="N1615" i="17"/>
  <c r="M1615" i="17" s="1"/>
  <c r="N1498" i="17"/>
  <c r="M1498" i="17" s="1"/>
  <c r="N1572" i="17"/>
  <c r="M1572" i="17" s="1"/>
  <c r="N1589" i="17"/>
  <c r="M1589" i="17" s="1"/>
  <c r="N1544" i="17"/>
  <c r="M1544" i="17" s="1"/>
  <c r="N1608" i="17"/>
  <c r="M1608" i="17" s="1"/>
  <c r="N1620" i="17"/>
  <c r="M1620" i="17" s="1"/>
  <c r="N293" i="17"/>
  <c r="M293" i="17" s="1"/>
  <c r="N314" i="17"/>
  <c r="M314" i="17" s="1"/>
  <c r="N266" i="17"/>
  <c r="M266" i="17" s="1"/>
  <c r="N322" i="17"/>
  <c r="M322" i="17" s="1"/>
  <c r="N291" i="17"/>
  <c r="M291" i="17" s="1"/>
  <c r="N297" i="17"/>
  <c r="M297" i="17" s="1"/>
  <c r="N333" i="17"/>
  <c r="M333" i="17" s="1"/>
  <c r="N277" i="17"/>
  <c r="M277" i="17" s="1"/>
  <c r="H51" i="18"/>
  <c r="G51" i="18" s="1"/>
  <c r="H27" i="18"/>
  <c r="G27" i="18" s="1"/>
  <c r="H13" i="18"/>
  <c r="G13" i="18" s="1"/>
  <c r="H21" i="18"/>
  <c r="G21" i="18" s="1"/>
  <c r="G41" i="19" s="1"/>
  <c r="H117" i="18"/>
  <c r="G117" i="18" s="1"/>
  <c r="H66" i="18"/>
  <c r="G66" i="18" s="1"/>
  <c r="H141" i="18"/>
  <c r="G141" i="18" s="1"/>
  <c r="H105" i="18"/>
  <c r="G105" i="18" s="1"/>
  <c r="H73" i="18"/>
  <c r="G73" i="18" s="1"/>
  <c r="N702" i="12"/>
  <c r="M702" i="12" s="1"/>
  <c r="N738" i="12"/>
  <c r="M738" i="12" s="1"/>
  <c r="N660" i="12"/>
  <c r="M660" i="12" s="1"/>
  <c r="N627" i="12"/>
  <c r="M627" i="12" s="1"/>
  <c r="N735" i="12"/>
  <c r="M735" i="12" s="1"/>
  <c r="N689" i="12"/>
  <c r="M689" i="12" s="1"/>
  <c r="N771" i="12"/>
  <c r="M771" i="12" s="1"/>
  <c r="N685" i="12"/>
  <c r="M685" i="12" s="1"/>
  <c r="N773" i="12"/>
  <c r="M773" i="12" s="1"/>
  <c r="N767" i="12"/>
  <c r="M767" i="12" s="1"/>
  <c r="N745" i="12"/>
  <c r="M745" i="12" s="1"/>
  <c r="N777" i="12"/>
  <c r="M777" i="12" s="1"/>
  <c r="N633" i="12"/>
  <c r="M633" i="12" s="1"/>
  <c r="N668" i="12"/>
  <c r="M668" i="12" s="1"/>
  <c r="N884" i="12"/>
  <c r="M884" i="12" s="1"/>
  <c r="N846" i="12"/>
  <c r="M846" i="12" s="1"/>
  <c r="N864" i="12"/>
  <c r="M864" i="12" s="1"/>
  <c r="N932" i="12"/>
  <c r="M932" i="12" s="1"/>
  <c r="N887" i="12"/>
  <c r="M887" i="12" s="1"/>
  <c r="N960" i="12"/>
  <c r="M960" i="12" s="1"/>
  <c r="N856" i="12"/>
  <c r="M856" i="12" s="1"/>
  <c r="N810" i="12"/>
  <c r="M810" i="12" s="1"/>
  <c r="N931" i="12"/>
  <c r="M931" i="12" s="1"/>
  <c r="N907" i="12"/>
  <c r="M907" i="12" s="1"/>
  <c r="N900" i="12"/>
  <c r="M900" i="12" s="1"/>
  <c r="N903" i="12"/>
  <c r="M903" i="12" s="1"/>
  <c r="N806" i="12"/>
  <c r="M806" i="12" s="1"/>
  <c r="N389" i="17"/>
  <c r="M389" i="17" s="1"/>
  <c r="N540" i="17"/>
  <c r="M540" i="17" s="1"/>
  <c r="N445" i="17"/>
  <c r="M445" i="17" s="1"/>
  <c r="N424" i="17"/>
  <c r="M424" i="17" s="1"/>
  <c r="N515" i="17"/>
  <c r="M515" i="17" s="1"/>
  <c r="N448" i="17"/>
  <c r="M448" i="17" s="1"/>
  <c r="N507" i="17"/>
  <c r="M507" i="17" s="1"/>
  <c r="N547" i="17"/>
  <c r="M547" i="17" s="1"/>
  <c r="D551" i="17"/>
  <c r="N372" i="17"/>
  <c r="N427" i="17"/>
  <c r="M427" i="17" s="1"/>
  <c r="J24" i="18"/>
  <c r="I24" i="18" s="1"/>
  <c r="J136" i="18"/>
  <c r="I136" i="18" s="1"/>
  <c r="J60" i="18"/>
  <c r="I60" i="18" s="1"/>
  <c r="I21" i="19" s="1"/>
  <c r="J31" i="18"/>
  <c r="I31" i="18" s="1"/>
  <c r="J785" i="12"/>
  <c r="N1001" i="17"/>
  <c r="M1001" i="17" s="1"/>
  <c r="N942" i="17"/>
  <c r="M942" i="17" s="1"/>
  <c r="N1078" i="17"/>
  <c r="M1078" i="17" s="1"/>
  <c r="N947" i="17"/>
  <c r="M947" i="17" s="1"/>
  <c r="N984" i="17"/>
  <c r="M984" i="17" s="1"/>
  <c r="N1083" i="17"/>
  <c r="M1083" i="17" s="1"/>
  <c r="N1056" i="17"/>
  <c r="M1056" i="17" s="1"/>
  <c r="N1064" i="17"/>
  <c r="M1064" i="17" s="1"/>
  <c r="N960" i="17"/>
  <c r="M960" i="17" s="1"/>
  <c r="N1042" i="17"/>
  <c r="M1042" i="17" s="1"/>
  <c r="N923" i="17"/>
  <c r="M923" i="17" s="1"/>
  <c r="N991" i="17"/>
  <c r="M991" i="17" s="1"/>
  <c r="N1474" i="17"/>
  <c r="M1474" i="17" s="1"/>
  <c r="N1301" i="17"/>
  <c r="M1301" i="17" s="1"/>
  <c r="N1396" i="17"/>
  <c r="M1396" i="17" s="1"/>
  <c r="L1700" i="12"/>
  <c r="N997" i="17"/>
  <c r="M997" i="17" s="1"/>
  <c r="L24" i="18"/>
  <c r="K24" i="18" s="1"/>
  <c r="F10" i="18"/>
  <c r="E10" i="18" s="1"/>
  <c r="D52" i="18"/>
  <c r="N75" i="17"/>
  <c r="M75" i="17" s="1"/>
  <c r="N151" i="17"/>
  <c r="M151" i="17" s="1"/>
  <c r="D103" i="18"/>
  <c r="N138" i="17"/>
  <c r="M138" i="17" s="1"/>
  <c r="N1532" i="17"/>
  <c r="M1532" i="17" s="1"/>
  <c r="N284" i="17"/>
  <c r="M284" i="17" s="1"/>
  <c r="N344" i="17"/>
  <c r="M344" i="17" s="1"/>
  <c r="H101" i="18"/>
  <c r="G101" i="18" s="1"/>
  <c r="H64" i="18"/>
  <c r="G64" i="18" s="1"/>
  <c r="H32" i="18"/>
  <c r="G32" i="18" s="1"/>
  <c r="N837" i="12"/>
  <c r="M837" i="12" s="1"/>
  <c r="N528" i="17"/>
  <c r="M528" i="17" s="1"/>
  <c r="N1057" i="17"/>
  <c r="M1057" i="17" s="1"/>
  <c r="N1030" i="17"/>
  <c r="M1030" i="17" s="1"/>
  <c r="L102" i="18"/>
  <c r="K102" i="18" s="1"/>
  <c r="L70" i="18"/>
  <c r="K70" i="18" s="1"/>
  <c r="L21" i="18"/>
  <c r="K21" i="18" s="1"/>
  <c r="K41" i="19" s="1"/>
  <c r="L82" i="18"/>
  <c r="K82" i="18" s="1"/>
  <c r="K74" i="19" s="1"/>
  <c r="F23" i="18"/>
  <c r="E23" i="18" s="1"/>
  <c r="F118" i="18"/>
  <c r="E118" i="18" s="1"/>
  <c r="E80" i="19" s="1"/>
  <c r="N13" i="17"/>
  <c r="M13" i="17" s="1"/>
  <c r="N1558" i="17"/>
  <c r="M1558" i="17" s="1"/>
  <c r="N1600" i="17"/>
  <c r="M1600" i="17" s="1"/>
  <c r="N717" i="12"/>
  <c r="M717" i="12" s="1"/>
  <c r="N813" i="12"/>
  <c r="M813" i="12" s="1"/>
  <c r="N937" i="12"/>
  <c r="M937" i="12" s="1"/>
  <c r="N419" i="17"/>
  <c r="M419" i="17" s="1"/>
  <c r="D1100" i="17"/>
  <c r="N921" i="17"/>
  <c r="L20" i="18"/>
  <c r="K20" i="18" s="1"/>
  <c r="F129" i="18"/>
  <c r="E129" i="18" s="1"/>
  <c r="F47" i="18"/>
  <c r="E47" i="18" s="1"/>
  <c r="D128" i="18"/>
  <c r="N167" i="17"/>
  <c r="M167" i="17" s="1"/>
  <c r="D31" i="18"/>
  <c r="N39" i="17"/>
  <c r="M39" i="17" s="1"/>
  <c r="N1497" i="17"/>
  <c r="M1497" i="17" s="1"/>
  <c r="N357" i="17"/>
  <c r="M357" i="17" s="1"/>
  <c r="H29" i="18"/>
  <c r="G29" i="18" s="1"/>
  <c r="H70" i="18"/>
  <c r="G70" i="18" s="1"/>
  <c r="N761" i="12"/>
  <c r="M761" i="12" s="1"/>
  <c r="N835" i="12"/>
  <c r="M835" i="12" s="1"/>
  <c r="N1187" i="17"/>
  <c r="M1187" i="17" s="1"/>
  <c r="V18" i="16"/>
  <c r="N971" i="17"/>
  <c r="M971" i="17" s="1"/>
  <c r="L123" i="18"/>
  <c r="K123" i="18" s="1"/>
  <c r="L97" i="18"/>
  <c r="K97" i="18" s="1"/>
  <c r="L86" i="18"/>
  <c r="K86" i="18" s="1"/>
  <c r="F60" i="18"/>
  <c r="E60" i="18" s="1"/>
  <c r="E21" i="19" s="1"/>
  <c r="F55" i="18"/>
  <c r="E55" i="18" s="1"/>
  <c r="F68" i="18"/>
  <c r="E68" i="18" s="1"/>
  <c r="N572" i="17"/>
  <c r="M572" i="17" s="1"/>
  <c r="D17" i="18"/>
  <c r="N20" i="17"/>
  <c r="M20" i="17" s="1"/>
  <c r="N1536" i="17"/>
  <c r="M1536" i="17" s="1"/>
  <c r="N265" i="17"/>
  <c r="M265" i="17" s="1"/>
  <c r="H123" i="18"/>
  <c r="G123" i="18" s="1"/>
  <c r="N693" i="12"/>
  <c r="M693" i="12" s="1"/>
  <c r="J87" i="18"/>
  <c r="I87" i="18" s="1"/>
  <c r="N940" i="17"/>
  <c r="M940" i="17" s="1"/>
  <c r="N1115" i="17"/>
  <c r="M1115" i="17" s="1"/>
  <c r="L101" i="18"/>
  <c r="K101" i="18" s="1"/>
  <c r="H25" i="18"/>
  <c r="G25" i="18" s="1"/>
  <c r="N1076" i="17"/>
  <c r="M1076" i="17" s="1"/>
  <c r="N1137" i="17"/>
  <c r="M1137" i="17" s="1"/>
  <c r="L25" i="18"/>
  <c r="K25" i="18" s="1"/>
  <c r="L59" i="18"/>
  <c r="K59" i="18" s="1"/>
  <c r="K78" i="19" s="1"/>
  <c r="L63" i="18"/>
  <c r="K63" i="18" s="1"/>
  <c r="K79" i="19" s="1"/>
  <c r="L136" i="18"/>
  <c r="K136" i="18" s="1"/>
  <c r="F98" i="18"/>
  <c r="E98" i="18" s="1"/>
  <c r="F109" i="18"/>
  <c r="E109" i="18" s="1"/>
  <c r="F134" i="18"/>
  <c r="E134" i="18" s="1"/>
  <c r="D68" i="18"/>
  <c r="N95" i="17"/>
  <c r="M95" i="17" s="1"/>
  <c r="N105" i="17"/>
  <c r="M105" i="17" s="1"/>
  <c r="D57" i="18"/>
  <c r="N83" i="17"/>
  <c r="M83" i="17" s="1"/>
  <c r="N1489" i="17"/>
  <c r="M1489" i="17" s="1"/>
  <c r="N247" i="17"/>
  <c r="M247" i="17" s="1"/>
  <c r="N254" i="17"/>
  <c r="M254" i="17" s="1"/>
  <c r="N197" i="17"/>
  <c r="M197" i="17" s="1"/>
  <c r="N853" i="12"/>
  <c r="M853" i="12" s="1"/>
  <c r="H71" i="18"/>
  <c r="G71" i="18" s="1"/>
  <c r="H124" i="18"/>
  <c r="G124" i="18" s="1"/>
  <c r="N754" i="12"/>
  <c r="M754" i="12" s="1"/>
  <c r="J1883" i="12"/>
  <c r="N1065" i="17"/>
  <c r="M1065" i="17" s="1"/>
  <c r="N950" i="17"/>
  <c r="M950" i="17" s="1"/>
  <c r="N922" i="17"/>
  <c r="M922" i="17" s="1"/>
  <c r="N933" i="17"/>
  <c r="M933" i="17" s="1"/>
  <c r="N1080" i="17"/>
  <c r="M1080" i="17" s="1"/>
  <c r="N969" i="17"/>
  <c r="M969" i="17" s="1"/>
  <c r="N925" i="17"/>
  <c r="M925" i="17" s="1"/>
  <c r="N1089" i="17"/>
  <c r="M1089" i="17" s="1"/>
  <c r="N1037" i="17"/>
  <c r="M1037" i="17" s="1"/>
  <c r="N1090" i="17"/>
  <c r="M1090" i="17" s="1"/>
  <c r="N1099" i="17"/>
  <c r="M1099" i="17" s="1"/>
  <c r="N1082" i="17"/>
  <c r="M1082" i="17" s="1"/>
  <c r="N1093" i="17"/>
  <c r="M1093" i="17" s="1"/>
  <c r="N1613" i="17"/>
  <c r="M1613" i="17" s="1"/>
  <c r="N1506" i="17"/>
  <c r="M1506" i="17" s="1"/>
  <c r="N1281" i="17"/>
  <c r="M1281" i="17" s="1"/>
  <c r="N1144" i="17"/>
  <c r="M1144" i="17" s="1"/>
  <c r="N1159" i="17"/>
  <c r="M1159" i="17" s="1"/>
  <c r="N1464" i="17"/>
  <c r="M1464" i="17" s="1"/>
  <c r="N1998" i="12"/>
  <c r="M1998" i="12" s="1"/>
  <c r="L41" i="18"/>
  <c r="K41" i="18" s="1"/>
  <c r="L125" i="18"/>
  <c r="K125" i="18" s="1"/>
  <c r="L42" i="18"/>
  <c r="K42" i="18" s="1"/>
  <c r="K38" i="19" s="1"/>
  <c r="L54" i="18"/>
  <c r="K54" i="18" s="1"/>
  <c r="L75" i="18"/>
  <c r="K75" i="18" s="1"/>
  <c r="L104" i="18"/>
  <c r="K104" i="18" s="1"/>
  <c r="L53" i="18"/>
  <c r="K53" i="18" s="1"/>
  <c r="L77" i="18"/>
  <c r="K77" i="18" s="1"/>
  <c r="K31" i="19" s="1"/>
  <c r="L144" i="18"/>
  <c r="K144" i="18" s="1"/>
  <c r="K81" i="19" s="1"/>
  <c r="L7" i="18"/>
  <c r="K7" i="18" s="1"/>
  <c r="K47" i="19" s="1"/>
  <c r="L100" i="18"/>
  <c r="K100" i="18" s="1"/>
  <c r="L137" i="18"/>
  <c r="K137" i="18" s="1"/>
  <c r="L96" i="18"/>
  <c r="K96" i="18" s="1"/>
  <c r="L49" i="18"/>
  <c r="K49" i="18" s="1"/>
  <c r="F76" i="18"/>
  <c r="E76" i="18" s="1"/>
  <c r="F29" i="18"/>
  <c r="E29" i="18" s="1"/>
  <c r="F41" i="18"/>
  <c r="E41" i="18" s="1"/>
  <c r="F97" i="18"/>
  <c r="E97" i="18" s="1"/>
  <c r="F116" i="18"/>
  <c r="E116" i="18" s="1"/>
  <c r="F101" i="18"/>
  <c r="E101" i="18" s="1"/>
  <c r="F110" i="18"/>
  <c r="E110" i="18" s="1"/>
  <c r="F139" i="18"/>
  <c r="E139" i="18" s="1"/>
  <c r="F73" i="18"/>
  <c r="E73" i="18" s="1"/>
  <c r="F45" i="18"/>
  <c r="E45" i="18" s="1"/>
  <c r="N634" i="17"/>
  <c r="M634" i="17" s="1"/>
  <c r="N116" i="17"/>
  <c r="M116" i="17" s="1"/>
  <c r="D86" i="18"/>
  <c r="D132" i="18"/>
  <c r="N171" i="17"/>
  <c r="M171" i="17" s="1"/>
  <c r="D69" i="18"/>
  <c r="N97" i="17"/>
  <c r="M97" i="17" s="1"/>
  <c r="D88" i="18"/>
  <c r="N119" i="17"/>
  <c r="M119" i="17" s="1"/>
  <c r="D19" i="18"/>
  <c r="N23" i="17"/>
  <c r="M23" i="17" s="1"/>
  <c r="N128" i="17"/>
  <c r="M128" i="17" s="1"/>
  <c r="D119" i="18"/>
  <c r="N158" i="17"/>
  <c r="M158" i="17" s="1"/>
  <c r="D16" i="18"/>
  <c r="N18" i="17"/>
  <c r="M18" i="17" s="1"/>
  <c r="D108" i="18"/>
  <c r="N144" i="17"/>
  <c r="M144" i="17" s="1"/>
  <c r="D23" i="18"/>
  <c r="N29" i="17"/>
  <c r="M29" i="17" s="1"/>
  <c r="D43" i="18"/>
  <c r="N66" i="17"/>
  <c r="M66" i="17" s="1"/>
  <c r="N53" i="17"/>
  <c r="M53" i="17" s="1"/>
  <c r="D91" i="18"/>
  <c r="N123" i="17"/>
  <c r="M123" i="17" s="1"/>
  <c r="D96" i="18"/>
  <c r="N130" i="17"/>
  <c r="M130" i="17" s="1"/>
  <c r="D98" i="18"/>
  <c r="N132" i="17"/>
  <c r="M132" i="17" s="1"/>
  <c r="N1477" i="17"/>
  <c r="M1477" i="17" s="1"/>
  <c r="N1637" i="17"/>
  <c r="M1637" i="17" s="1"/>
  <c r="N1625" i="17"/>
  <c r="M1625" i="17" s="1"/>
  <c r="N1528" i="17"/>
  <c r="M1528" i="17" s="1"/>
  <c r="N1530" i="17"/>
  <c r="M1530" i="17" s="1"/>
  <c r="N1533" i="17"/>
  <c r="M1533" i="17" s="1"/>
  <c r="N1539" i="17"/>
  <c r="M1539" i="17" s="1"/>
  <c r="N1479" i="17"/>
  <c r="M1479" i="17" s="1"/>
  <c r="N1522" i="17"/>
  <c r="M1522" i="17" s="1"/>
  <c r="N1618" i="17"/>
  <c r="M1618" i="17" s="1"/>
  <c r="N1510" i="17"/>
  <c r="M1510" i="17" s="1"/>
  <c r="N1642" i="17"/>
  <c r="M1642" i="17" s="1"/>
  <c r="N1554" i="17"/>
  <c r="M1554" i="17" s="1"/>
  <c r="N337" i="17"/>
  <c r="M337" i="17" s="1"/>
  <c r="N302" i="17"/>
  <c r="M302" i="17" s="1"/>
  <c r="N206" i="17"/>
  <c r="M206" i="17" s="1"/>
  <c r="N191" i="17"/>
  <c r="M191" i="17" s="1"/>
  <c r="N242" i="17"/>
  <c r="M242" i="17" s="1"/>
  <c r="N205" i="17"/>
  <c r="M205" i="17" s="1"/>
  <c r="N346" i="17"/>
  <c r="M346" i="17" s="1"/>
  <c r="N221" i="17"/>
  <c r="M221" i="17" s="1"/>
  <c r="N262" i="17"/>
  <c r="M262" i="17" s="1"/>
  <c r="N208" i="17"/>
  <c r="M208" i="17" s="1"/>
  <c r="N366" i="17"/>
  <c r="M366" i="17" s="1"/>
  <c r="N240" i="17"/>
  <c r="M240" i="17" s="1"/>
  <c r="N255" i="17"/>
  <c r="M255" i="17" s="1"/>
  <c r="N335" i="17"/>
  <c r="M335" i="17" s="1"/>
  <c r="N237" i="17"/>
  <c r="M237" i="17" s="1"/>
  <c r="H8" i="18"/>
  <c r="G8" i="18" s="1"/>
  <c r="H136" i="18"/>
  <c r="G136" i="18" s="1"/>
  <c r="H138" i="18"/>
  <c r="G138" i="18" s="1"/>
  <c r="H130" i="18"/>
  <c r="G130" i="18" s="1"/>
  <c r="H125" i="18"/>
  <c r="G125" i="18" s="1"/>
  <c r="H91" i="18"/>
  <c r="G91" i="18" s="1"/>
  <c r="H34" i="18"/>
  <c r="G34" i="18" s="1"/>
  <c r="G62" i="19" s="1"/>
  <c r="H112" i="18"/>
  <c r="G112" i="18" s="1"/>
  <c r="H139" i="18"/>
  <c r="G139" i="18" s="1"/>
  <c r="H89" i="18"/>
  <c r="G89" i="18" s="1"/>
  <c r="H122" i="18"/>
  <c r="G122" i="18" s="1"/>
  <c r="H99" i="18"/>
  <c r="G99" i="18" s="1"/>
  <c r="N780" i="12"/>
  <c r="M780" i="12" s="1"/>
  <c r="D785" i="12"/>
  <c r="N606" i="12"/>
  <c r="N698" i="12"/>
  <c r="M698" i="12" s="1"/>
  <c r="N655" i="12"/>
  <c r="M655" i="12" s="1"/>
  <c r="N691" i="12"/>
  <c r="M691" i="12" s="1"/>
  <c r="N648" i="12"/>
  <c r="M648" i="12" s="1"/>
  <c r="N731" i="12"/>
  <c r="M731" i="12" s="1"/>
  <c r="N641" i="12"/>
  <c r="M641" i="12" s="1"/>
  <c r="N743" i="12"/>
  <c r="M743" i="12" s="1"/>
  <c r="N734" i="12"/>
  <c r="M734" i="12" s="1"/>
  <c r="N712" i="12"/>
  <c r="M712" i="12" s="1"/>
  <c r="N718" i="12"/>
  <c r="M718" i="12" s="1"/>
  <c r="N753" i="12"/>
  <c r="M753" i="12" s="1"/>
  <c r="N609" i="12"/>
  <c r="M609" i="12" s="1"/>
  <c r="N644" i="12"/>
  <c r="M644" i="12" s="1"/>
  <c r="N956" i="12"/>
  <c r="M956" i="12" s="1"/>
  <c r="N839" i="12"/>
  <c r="M839" i="12" s="1"/>
  <c r="N863" i="12"/>
  <c r="M863" i="12" s="1"/>
  <c r="N929" i="12"/>
  <c r="M929" i="12" s="1"/>
  <c r="N816" i="12"/>
  <c r="M816" i="12" s="1"/>
  <c r="N920" i="12"/>
  <c r="M920" i="12" s="1"/>
  <c r="N812" i="12"/>
  <c r="M812" i="12" s="1"/>
  <c r="N957" i="12"/>
  <c r="M957" i="12" s="1"/>
  <c r="N898" i="12"/>
  <c r="M898" i="12" s="1"/>
  <c r="N874" i="12"/>
  <c r="M874" i="12" s="1"/>
  <c r="N870" i="12"/>
  <c r="M870" i="12" s="1"/>
  <c r="N879" i="12"/>
  <c r="M879" i="12" s="1"/>
  <c r="N926" i="12"/>
  <c r="M926" i="12" s="1"/>
  <c r="D968" i="12"/>
  <c r="N789" i="12"/>
  <c r="N522" i="17"/>
  <c r="M522" i="17" s="1"/>
  <c r="N405" i="17"/>
  <c r="M405" i="17" s="1"/>
  <c r="N446" i="17"/>
  <c r="M446" i="17" s="1"/>
  <c r="N468" i="17"/>
  <c r="M468" i="17" s="1"/>
  <c r="N542" i="17"/>
  <c r="M542" i="17" s="1"/>
  <c r="N544" i="17"/>
  <c r="M544" i="17" s="1"/>
  <c r="N536" i="17"/>
  <c r="M536" i="17" s="1"/>
  <c r="N525" i="17"/>
  <c r="M525" i="17" s="1"/>
  <c r="N481" i="17"/>
  <c r="M481" i="17" s="1"/>
  <c r="N379" i="17"/>
  <c r="M379" i="17" s="1"/>
  <c r="J89" i="18"/>
  <c r="I89" i="18" s="1"/>
  <c r="J81" i="18"/>
  <c r="I81" i="18" s="1"/>
  <c r="I49" i="19" s="1"/>
  <c r="J76" i="18"/>
  <c r="I76" i="18" s="1"/>
  <c r="J33" i="18"/>
  <c r="I33" i="18" s="1"/>
  <c r="J70" i="18"/>
  <c r="I70" i="18" s="1"/>
  <c r="J117" i="18"/>
  <c r="I117" i="18" s="1"/>
  <c r="J41" i="18"/>
  <c r="I41" i="18" s="1"/>
  <c r="J139" i="18"/>
  <c r="I139" i="18" s="1"/>
  <c r="J119" i="18"/>
  <c r="I119" i="18" s="1"/>
  <c r="J122" i="18"/>
  <c r="I122" i="18" s="1"/>
  <c r="J18" i="18"/>
  <c r="I18" i="18" s="1"/>
  <c r="I61" i="19" s="1"/>
  <c r="J84" i="18"/>
  <c r="I84" i="18" s="1"/>
  <c r="J106" i="18"/>
  <c r="I106" i="18" s="1"/>
  <c r="J121" i="18"/>
  <c r="I121" i="18" s="1"/>
  <c r="J34" i="18"/>
  <c r="I34" i="18" s="1"/>
  <c r="I62" i="19" s="1"/>
  <c r="N1106" i="12"/>
  <c r="M1106" i="12" s="1"/>
  <c r="N1066" i="12"/>
  <c r="M1066" i="12" s="1"/>
  <c r="N1091" i="12"/>
  <c r="M1091" i="12" s="1"/>
  <c r="N1126" i="12"/>
  <c r="M1126" i="12" s="1"/>
  <c r="N1045" i="12"/>
  <c r="M1045" i="12" s="1"/>
  <c r="N1058" i="12"/>
  <c r="M1058" i="12" s="1"/>
  <c r="N994" i="12"/>
  <c r="M994" i="12" s="1"/>
  <c r="N1076" i="12"/>
  <c r="M1076" i="12" s="1"/>
  <c r="N986" i="12"/>
  <c r="M986" i="12" s="1"/>
  <c r="N1140" i="12"/>
  <c r="M1140" i="12" s="1"/>
  <c r="N1118" i="12"/>
  <c r="M1118" i="12" s="1"/>
  <c r="N1121" i="12"/>
  <c r="M1121" i="12" s="1"/>
  <c r="D1151" i="12"/>
  <c r="N977" i="12"/>
  <c r="M977" i="12" s="1"/>
  <c r="N1047" i="12"/>
  <c r="M1047" i="12" s="1"/>
  <c r="N1148" i="17"/>
  <c r="M1148" i="17" s="1"/>
  <c r="N1231" i="17"/>
  <c r="M1231" i="17" s="1"/>
  <c r="N1207" i="17"/>
  <c r="M1207" i="17" s="1"/>
  <c r="N1245" i="12"/>
  <c r="M1245" i="12" s="1"/>
  <c r="N1277" i="17"/>
  <c r="M1277" i="17" s="1"/>
  <c r="N1151" i="17"/>
  <c r="M1151" i="17" s="1"/>
  <c r="N1106" i="17"/>
  <c r="M1106" i="17" s="1"/>
  <c r="N1279" i="17"/>
  <c r="M1279" i="17" s="1"/>
  <c r="N1119" i="12"/>
  <c r="M1119" i="12" s="1"/>
  <c r="L1649" i="17"/>
  <c r="N1306" i="12"/>
  <c r="M1306" i="12" s="1"/>
  <c r="N1226" i="12"/>
  <c r="M1226" i="12" s="1"/>
  <c r="N1328" i="12"/>
  <c r="M1328" i="12" s="1"/>
  <c r="N1327" i="12"/>
  <c r="M1327" i="12" s="1"/>
  <c r="N1304" i="12"/>
  <c r="M1304" i="12" s="1"/>
  <c r="N1214" i="12"/>
  <c r="M1214" i="12" s="1"/>
  <c r="N1297" i="12"/>
  <c r="M1297" i="12" s="1"/>
  <c r="N1211" i="12"/>
  <c r="M1211" i="12" s="1"/>
  <c r="N1185" i="12"/>
  <c r="M1185" i="12" s="1"/>
  <c r="N1161" i="12"/>
  <c r="M1161" i="12" s="1"/>
  <c r="N1325" i="12"/>
  <c r="M1325" i="12" s="1"/>
  <c r="N1181" i="12"/>
  <c r="M1181" i="12" s="1"/>
  <c r="N1216" i="12"/>
  <c r="M1216" i="12" s="1"/>
  <c r="N1251" i="12"/>
  <c r="M1251" i="12" s="1"/>
  <c r="H1883" i="12"/>
  <c r="N786" i="17"/>
  <c r="M786" i="17" s="1"/>
  <c r="N785" i="17"/>
  <c r="M785" i="17" s="1"/>
  <c r="N805" i="17"/>
  <c r="M805" i="17" s="1"/>
  <c r="N888" i="17"/>
  <c r="M888" i="17" s="1"/>
  <c r="N1679" i="12"/>
  <c r="M1679" i="12" s="1"/>
  <c r="N1549" i="12"/>
  <c r="M1549" i="12" s="1"/>
  <c r="N1529" i="12"/>
  <c r="M1529" i="12" s="1"/>
  <c r="N1586" i="12"/>
  <c r="M1586" i="12" s="1"/>
  <c r="N1583" i="12"/>
  <c r="M1583" i="12" s="1"/>
  <c r="N1662" i="12"/>
  <c r="M1662" i="12" s="1"/>
  <c r="N1598" i="12"/>
  <c r="M1598" i="12" s="1"/>
  <c r="N1680" i="12"/>
  <c r="M1680" i="12" s="1"/>
  <c r="N1633" i="12"/>
  <c r="M1633" i="12" s="1"/>
  <c r="N1624" i="12"/>
  <c r="M1624" i="12" s="1"/>
  <c r="N1620" i="12"/>
  <c r="M1620" i="12" s="1"/>
  <c r="N1629" i="12"/>
  <c r="M1629" i="12" s="1"/>
  <c r="N1664" i="12"/>
  <c r="M1664" i="12" s="1"/>
  <c r="N1699" i="12"/>
  <c r="M1699" i="12" s="1"/>
  <c r="N1555" i="12"/>
  <c r="M1555" i="12" s="1"/>
  <c r="N571" i="17"/>
  <c r="M571" i="17" s="1"/>
  <c r="N663" i="17"/>
  <c r="M663" i="17" s="1"/>
  <c r="N649" i="17"/>
  <c r="M649" i="17" s="1"/>
  <c r="N713" i="17"/>
  <c r="M713" i="17" s="1"/>
  <c r="N654" i="17"/>
  <c r="M654" i="17" s="1"/>
  <c r="N631" i="17"/>
  <c r="M631" i="17" s="1"/>
  <c r="N727" i="17"/>
  <c r="M727" i="17" s="1"/>
  <c r="N1462" i="17"/>
  <c r="M1462" i="17" s="1"/>
  <c r="N465" i="17"/>
  <c r="M465" i="17" s="1"/>
  <c r="J1151" i="12"/>
  <c r="N1486" i="17"/>
  <c r="M1486" i="17" s="1"/>
  <c r="N1561" i="17"/>
  <c r="M1561" i="17" s="1"/>
  <c r="N1624" i="17"/>
  <c r="M1624" i="17" s="1"/>
  <c r="N1492" i="17"/>
  <c r="M1492" i="17" s="1"/>
  <c r="N1508" i="17"/>
  <c r="M1508" i="17" s="1"/>
  <c r="N593" i="17"/>
  <c r="M593" i="17" s="1"/>
  <c r="N1299" i="17"/>
  <c r="M1299" i="17" s="1"/>
  <c r="N1339" i="17"/>
  <c r="M1339" i="17" s="1"/>
  <c r="N1329" i="17"/>
  <c r="M1329" i="17" s="1"/>
  <c r="N1352" i="17"/>
  <c r="M1352" i="17" s="1"/>
  <c r="N1452" i="17"/>
  <c r="M1452" i="17" s="1"/>
  <c r="N1328" i="17"/>
  <c r="M1328" i="17" s="1"/>
  <c r="N1415" i="17"/>
  <c r="M1415" i="17" s="1"/>
  <c r="N1382" i="17"/>
  <c r="M1382" i="17" s="1"/>
  <c r="N1373" i="17"/>
  <c r="M1373" i="17" s="1"/>
  <c r="N1309" i="17"/>
  <c r="M1309" i="17" s="1"/>
  <c r="N1334" i="17"/>
  <c r="M1334" i="17" s="1"/>
  <c r="N1344" i="17"/>
  <c r="M1344" i="17" s="1"/>
  <c r="N1152" i="17"/>
  <c r="M1152" i="17" s="1"/>
  <c r="N1114" i="17"/>
  <c r="M1114" i="17" s="1"/>
  <c r="N1270" i="17"/>
  <c r="M1270" i="17" s="1"/>
  <c r="N1242" i="17"/>
  <c r="M1242" i="17" s="1"/>
  <c r="N1271" i="17"/>
  <c r="M1271" i="17" s="1"/>
  <c r="N1119" i="17"/>
  <c r="M1119" i="17" s="1"/>
  <c r="N487" i="17"/>
  <c r="M487" i="17" s="1"/>
  <c r="N2003" i="12"/>
  <c r="M2003" i="12" s="1"/>
  <c r="N1944" i="12"/>
  <c r="M1944" i="12" s="1"/>
  <c r="N2051" i="12"/>
  <c r="M2051" i="12" s="1"/>
  <c r="N2043" i="12"/>
  <c r="M2043" i="12" s="1"/>
  <c r="N2041" i="12"/>
  <c r="M2041" i="12" s="1"/>
  <c r="N1899" i="12"/>
  <c r="M1899" i="12" s="1"/>
  <c r="N2062" i="12"/>
  <c r="M2062" i="12" s="1"/>
  <c r="N2039" i="12"/>
  <c r="M2039" i="12" s="1"/>
  <c r="N2020" i="12"/>
  <c r="M2020" i="12" s="1"/>
  <c r="N2016" i="12"/>
  <c r="M2016" i="12" s="1"/>
  <c r="N2025" i="12"/>
  <c r="M2025" i="12" s="1"/>
  <c r="N2060" i="12"/>
  <c r="M2060" i="12" s="1"/>
  <c r="N1916" i="12"/>
  <c r="M1916" i="12" s="1"/>
  <c r="N807" i="17"/>
  <c r="M807" i="17" s="1"/>
  <c r="N767" i="17"/>
  <c r="M767" i="17" s="1"/>
  <c r="N831" i="17"/>
  <c r="M831" i="17" s="1"/>
  <c r="N896" i="17"/>
  <c r="M896" i="17" s="1"/>
  <c r="N801" i="17"/>
  <c r="M801" i="17" s="1"/>
  <c r="N836" i="17"/>
  <c r="M836" i="17" s="1"/>
  <c r="N895" i="17"/>
  <c r="M895" i="17" s="1"/>
  <c r="N770" i="17"/>
  <c r="M770" i="17" s="1"/>
  <c r="N872" i="17"/>
  <c r="M872" i="17" s="1"/>
  <c r="N862" i="17"/>
  <c r="M862" i="17" s="1"/>
  <c r="N859" i="17"/>
  <c r="M859" i="17" s="1"/>
  <c r="N1867" i="12"/>
  <c r="M1867" i="12" s="1"/>
  <c r="N1820" i="12"/>
  <c r="M1820" i="12" s="1"/>
  <c r="N1817" i="12"/>
  <c r="M1817" i="12" s="1"/>
  <c r="N1749" i="12"/>
  <c r="M1749" i="12" s="1"/>
  <c r="N1853" i="12"/>
  <c r="M1853" i="12" s="1"/>
  <c r="N1764" i="12"/>
  <c r="M1764" i="12" s="1"/>
  <c r="N1870" i="12"/>
  <c r="M1870" i="12" s="1"/>
  <c r="N1842" i="12"/>
  <c r="M1842" i="12" s="1"/>
  <c r="N1839" i="12"/>
  <c r="M1839" i="12" s="1"/>
  <c r="N1874" i="12"/>
  <c r="M1874" i="12" s="1"/>
  <c r="N1730" i="12"/>
  <c r="M1730" i="12" s="1"/>
  <c r="N1765" i="12"/>
  <c r="M1765" i="12" s="1"/>
  <c r="N1011" i="17"/>
  <c r="M1011" i="17" s="1"/>
  <c r="N1027" i="17"/>
  <c r="M1027" i="17" s="1"/>
  <c r="N950" i="12"/>
  <c r="M950" i="12" s="1"/>
  <c r="N347" i="17"/>
  <c r="M347" i="17" s="1"/>
  <c r="N226" i="17"/>
  <c r="M226" i="17" s="1"/>
  <c r="N239" i="17"/>
  <c r="M239" i="17" s="1"/>
  <c r="N1463" i="12"/>
  <c r="M1463" i="12" s="1"/>
  <c r="N1357" i="12"/>
  <c r="M1357" i="12" s="1"/>
  <c r="N1439" i="12"/>
  <c r="M1439" i="12" s="1"/>
  <c r="N1507" i="12"/>
  <c r="M1507" i="12" s="1"/>
  <c r="N1498" i="12"/>
  <c r="M1498" i="12" s="1"/>
  <c r="N1411" i="12"/>
  <c r="M1411" i="12" s="1"/>
  <c r="N1513" i="12"/>
  <c r="M1513" i="12" s="1"/>
  <c r="N1388" i="12"/>
  <c r="M1388" i="12" s="1"/>
  <c r="N1381" i="12"/>
  <c r="M1381" i="12" s="1"/>
  <c r="N1408" i="12"/>
  <c r="M1408" i="12" s="1"/>
  <c r="N1443" i="12"/>
  <c r="M1443" i="12" s="1"/>
  <c r="N1490" i="12"/>
  <c r="M1490" i="12" s="1"/>
  <c r="N1346" i="12"/>
  <c r="M1346" i="12" s="1"/>
  <c r="N2106" i="12"/>
  <c r="M2106" i="12" s="1"/>
  <c r="N2143" i="12"/>
  <c r="M2143" i="12" s="1"/>
  <c r="N2226" i="12"/>
  <c r="M2226" i="12" s="1"/>
  <c r="N2161" i="12"/>
  <c r="M2161" i="12" s="1"/>
  <c r="N2124" i="12"/>
  <c r="M2124" i="12" s="1"/>
  <c r="N2184" i="12"/>
  <c r="M2184" i="12" s="1"/>
  <c r="N2165" i="12"/>
  <c r="M2165" i="12" s="1"/>
  <c r="N2142" i="12"/>
  <c r="M2142" i="12" s="1"/>
  <c r="N2126" i="12"/>
  <c r="M2126" i="12" s="1"/>
  <c r="N2123" i="12"/>
  <c r="M2123" i="12" s="1"/>
  <c r="N2119" i="12"/>
  <c r="M2119" i="12" s="1"/>
  <c r="N2146" i="12"/>
  <c r="M2146" i="12" s="1"/>
  <c r="N2181" i="12"/>
  <c r="M2181" i="12" s="1"/>
  <c r="N2216" i="12"/>
  <c r="M2216" i="12" s="1"/>
  <c r="N2072" i="12"/>
  <c r="M2072" i="12" s="1"/>
  <c r="N1634" i="17"/>
  <c r="M1634" i="17" s="1"/>
  <c r="N1364" i="12"/>
  <c r="M1364" i="12" s="1"/>
  <c r="N602" i="17"/>
  <c r="M602" i="17" s="1"/>
  <c r="N646" i="17"/>
  <c r="M646" i="17" s="1"/>
  <c r="N703" i="17"/>
  <c r="M703" i="17" s="1"/>
  <c r="N671" i="17"/>
  <c r="M671" i="17" s="1"/>
  <c r="N653" i="17"/>
  <c r="M653" i="17" s="1"/>
  <c r="N715" i="17"/>
  <c r="M715" i="17" s="1"/>
  <c r="N696" i="17"/>
  <c r="M696" i="17" s="1"/>
  <c r="N594" i="17"/>
  <c r="M594" i="17" s="1"/>
  <c r="N637" i="17"/>
  <c r="M637" i="17" s="1"/>
  <c r="N656" i="17"/>
  <c r="M656" i="17" s="1"/>
  <c r="N643" i="17"/>
  <c r="M643" i="17" s="1"/>
  <c r="N1039" i="12"/>
  <c r="M1039" i="12" s="1"/>
  <c r="N1141" i="12"/>
  <c r="M1141" i="12" s="1"/>
  <c r="N1054" i="12"/>
  <c r="M1054" i="12" s="1"/>
  <c r="N1149" i="12"/>
  <c r="M1149" i="12" s="1"/>
  <c r="N1125" i="12"/>
  <c r="M1125" i="12" s="1"/>
  <c r="N1103" i="12"/>
  <c r="M1103" i="12" s="1"/>
  <c r="N1109" i="12"/>
  <c r="M1109" i="12" s="1"/>
  <c r="N1000" i="12"/>
  <c r="M1000" i="12" s="1"/>
  <c r="N1110" i="17"/>
  <c r="M1110" i="17" s="1"/>
  <c r="N1229" i="17"/>
  <c r="M1229" i="17" s="1"/>
  <c r="N1244" i="17"/>
  <c r="M1244" i="17" s="1"/>
  <c r="N1220" i="12"/>
  <c r="M1220" i="12" s="1"/>
  <c r="N1756" i="12"/>
  <c r="M1756" i="12" s="1"/>
  <c r="N1806" i="12"/>
  <c r="M1806" i="12" s="1"/>
  <c r="H1283" i="17"/>
  <c r="N1184" i="17"/>
  <c r="M1184" i="17" s="1"/>
  <c r="N1250" i="17"/>
  <c r="M1250" i="17" s="1"/>
  <c r="N1160" i="17"/>
  <c r="M1160" i="17" s="1"/>
  <c r="N1107" i="12"/>
  <c r="M1107" i="12" s="1"/>
  <c r="N1011" i="12"/>
  <c r="M1011" i="12" s="1"/>
  <c r="N1072" i="12"/>
  <c r="M1072" i="12" s="1"/>
  <c r="N1540" i="17"/>
  <c r="M1540" i="17" s="1"/>
  <c r="N1557" i="17"/>
  <c r="M1557" i="17" s="1"/>
  <c r="N1188" i="12"/>
  <c r="M1188" i="12" s="1"/>
  <c r="N1307" i="12"/>
  <c r="M1307" i="12" s="1"/>
  <c r="N1291" i="12"/>
  <c r="M1291" i="12" s="1"/>
  <c r="N1164" i="12"/>
  <c r="M1164" i="12" s="1"/>
  <c r="N1210" i="12"/>
  <c r="M1210" i="12" s="1"/>
  <c r="N1282" i="12"/>
  <c r="M1282" i="12" s="1"/>
  <c r="N1196" i="12"/>
  <c r="M1196" i="12" s="1"/>
  <c r="N1278" i="12"/>
  <c r="M1278" i="12" s="1"/>
  <c r="N1189" i="12"/>
  <c r="M1189" i="12" s="1"/>
  <c r="N1170" i="12"/>
  <c r="M1170" i="12" s="1"/>
  <c r="N1331" i="12"/>
  <c r="M1331" i="12" s="1"/>
  <c r="N1313" i="12"/>
  <c r="M1313" i="12" s="1"/>
  <c r="N1169" i="12"/>
  <c r="M1169" i="12" s="1"/>
  <c r="N1204" i="12"/>
  <c r="M1204" i="12" s="1"/>
  <c r="N1239" i="12"/>
  <c r="M1239" i="12" s="1"/>
  <c r="N851" i="17"/>
  <c r="M851" i="17" s="1"/>
  <c r="N905" i="17"/>
  <c r="M905" i="17" s="1"/>
  <c r="N893" i="17"/>
  <c r="M893" i="17" s="1"/>
  <c r="N899" i="17"/>
  <c r="M899" i="17" s="1"/>
  <c r="N1063" i="17"/>
  <c r="M1063" i="17" s="1"/>
  <c r="N1550" i="12"/>
  <c r="M1550" i="12" s="1"/>
  <c r="N1674" i="12"/>
  <c r="M1674" i="12" s="1"/>
  <c r="N1631" i="12"/>
  <c r="M1631" i="12" s="1"/>
  <c r="N1584" i="12"/>
  <c r="M1584" i="12" s="1"/>
  <c r="N1562" i="12"/>
  <c r="M1562" i="12" s="1"/>
  <c r="N1644" i="12"/>
  <c r="M1644" i="12" s="1"/>
  <c r="N1577" i="12"/>
  <c r="M1577" i="12" s="1"/>
  <c r="N1659" i="12"/>
  <c r="M1659" i="12" s="1"/>
  <c r="N1618" i="12"/>
  <c r="M1618" i="12" s="1"/>
  <c r="N1609" i="12"/>
  <c r="M1609" i="12" s="1"/>
  <c r="N1602" i="12"/>
  <c r="M1602" i="12" s="1"/>
  <c r="N1617" i="12"/>
  <c r="M1617" i="12" s="1"/>
  <c r="N1652" i="12"/>
  <c r="M1652" i="12" s="1"/>
  <c r="N1687" i="12"/>
  <c r="M1687" i="12" s="1"/>
  <c r="N1543" i="12"/>
  <c r="M1543" i="12" s="1"/>
  <c r="N707" i="17"/>
  <c r="M707" i="17" s="1"/>
  <c r="N590" i="17"/>
  <c r="M590" i="17" s="1"/>
  <c r="N687" i="17"/>
  <c r="M687" i="17" s="1"/>
  <c r="F1883" i="12"/>
  <c r="N1394" i="17"/>
  <c r="M1394" i="17" s="1"/>
  <c r="N640" i="17"/>
  <c r="M640" i="17" s="1"/>
  <c r="N1397" i="17"/>
  <c r="M1397" i="17" s="1"/>
  <c r="N1363" i="17"/>
  <c r="M1363" i="17" s="1"/>
  <c r="N1341" i="17"/>
  <c r="M1341" i="17" s="1"/>
  <c r="N1346" i="17"/>
  <c r="M1346" i="17" s="1"/>
  <c r="N1385" i="17"/>
  <c r="M1385" i="17" s="1"/>
  <c r="N1434" i="17"/>
  <c r="M1434" i="17" s="1"/>
  <c r="N1345" i="17"/>
  <c r="M1345" i="17" s="1"/>
  <c r="N1402" i="17"/>
  <c r="M1402" i="17" s="1"/>
  <c r="N1308" i="17"/>
  <c r="M1308" i="17" s="1"/>
  <c r="N1369" i="17"/>
  <c r="M1369" i="17" s="1"/>
  <c r="N1419" i="17"/>
  <c r="M1419" i="17" s="1"/>
  <c r="N1350" i="17"/>
  <c r="M1350" i="17" s="1"/>
  <c r="N1145" i="17"/>
  <c r="M1145" i="17" s="1"/>
  <c r="N1126" i="17"/>
  <c r="M1126" i="17" s="1"/>
  <c r="N1117" i="17"/>
  <c r="M1117" i="17" s="1"/>
  <c r="N1118" i="17"/>
  <c r="M1118" i="17" s="1"/>
  <c r="N1195" i="17"/>
  <c r="M1195" i="17" s="1"/>
  <c r="N1208" i="17"/>
  <c r="M1208" i="17" s="1"/>
  <c r="N1179" i="17"/>
  <c r="M1179" i="17" s="1"/>
  <c r="N1189" i="17"/>
  <c r="M1189" i="17" s="1"/>
  <c r="N1206" i="17"/>
  <c r="M1206" i="17" s="1"/>
  <c r="N295" i="17"/>
  <c r="M295" i="17" s="1"/>
  <c r="N2002" i="12"/>
  <c r="M2002" i="12" s="1"/>
  <c r="N1888" i="12"/>
  <c r="M1888" i="12" s="1"/>
  <c r="N2026" i="12"/>
  <c r="M2026" i="12" s="1"/>
  <c r="N2018" i="12"/>
  <c r="M2018" i="12" s="1"/>
  <c r="N2010" i="12"/>
  <c r="M2010" i="12" s="1"/>
  <c r="N2063" i="12"/>
  <c r="M2063" i="12" s="1"/>
  <c r="N2044" i="12"/>
  <c r="M2044" i="12" s="1"/>
  <c r="N2021" i="12"/>
  <c r="M2021" i="12" s="1"/>
  <c r="N2005" i="12"/>
  <c r="M2005" i="12" s="1"/>
  <c r="N2013" i="12"/>
  <c r="M2013" i="12" s="1"/>
  <c r="N1904" i="12"/>
  <c r="M1904" i="12" s="1"/>
  <c r="N1939" i="12"/>
  <c r="M1939" i="12" s="1"/>
  <c r="N796" i="17"/>
  <c r="M796" i="17" s="1"/>
  <c r="N874" i="17"/>
  <c r="M874" i="17" s="1"/>
  <c r="N782" i="17"/>
  <c r="M782" i="17" s="1"/>
  <c r="N816" i="17"/>
  <c r="M816" i="17" s="1"/>
  <c r="N886" i="17"/>
  <c r="M886" i="17" s="1"/>
  <c r="N765" i="17"/>
  <c r="M765" i="17" s="1"/>
  <c r="N842" i="17"/>
  <c r="M842" i="17" s="1"/>
  <c r="N800" i="17"/>
  <c r="M800" i="17" s="1"/>
  <c r="N889" i="17"/>
  <c r="M889" i="17" s="1"/>
  <c r="N911" i="17"/>
  <c r="M911" i="17" s="1"/>
  <c r="N840" i="17"/>
  <c r="M840" i="17" s="1"/>
  <c r="N1881" i="12"/>
  <c r="M1881" i="12" s="1"/>
  <c r="N1823" i="12"/>
  <c r="M1823" i="12" s="1"/>
  <c r="N1762" i="12"/>
  <c r="M1762" i="12" s="1"/>
  <c r="N1860" i="12"/>
  <c r="M1860" i="12" s="1"/>
  <c r="N1795" i="12"/>
  <c r="M1795" i="12" s="1"/>
  <c r="N1727" i="12"/>
  <c r="M1727" i="12" s="1"/>
  <c r="N1832" i="12"/>
  <c r="M1832" i="12" s="1"/>
  <c r="N1745" i="12"/>
  <c r="M1745" i="12" s="1"/>
  <c r="N1855" i="12"/>
  <c r="M1855" i="12" s="1"/>
  <c r="N1846" i="12"/>
  <c r="M1846" i="12" s="1"/>
  <c r="N1824" i="12"/>
  <c r="M1824" i="12" s="1"/>
  <c r="N1827" i="12"/>
  <c r="M1827" i="12" s="1"/>
  <c r="N1862" i="12"/>
  <c r="M1862" i="12" s="1"/>
  <c r="N1718" i="12"/>
  <c r="M1718" i="12" s="1"/>
  <c r="N1753" i="12"/>
  <c r="M1753" i="12" s="1"/>
  <c r="N1015" i="17"/>
  <c r="M1015" i="17" s="1"/>
  <c r="N891" i="12"/>
  <c r="M891" i="12" s="1"/>
  <c r="N246" i="17"/>
  <c r="M246" i="17" s="1"/>
  <c r="N211" i="17"/>
  <c r="M211" i="17" s="1"/>
  <c r="N325" i="17"/>
  <c r="M325" i="17" s="1"/>
  <c r="N306" i="17"/>
  <c r="M306" i="17" s="1"/>
  <c r="N1459" i="12"/>
  <c r="M1459" i="12" s="1"/>
  <c r="N1461" i="12"/>
  <c r="M1461" i="12" s="1"/>
  <c r="N1393" i="12"/>
  <c r="M1393" i="12" s="1"/>
  <c r="N1464" i="12"/>
  <c r="M1464" i="12" s="1"/>
  <c r="N1476" i="12"/>
  <c r="M1476" i="12" s="1"/>
  <c r="N1390" i="12"/>
  <c r="M1390" i="12" s="1"/>
  <c r="N1494" i="12"/>
  <c r="M1494" i="12" s="1"/>
  <c r="N1426" i="12"/>
  <c r="M1426" i="12" s="1"/>
  <c r="N1397" i="12"/>
  <c r="M1397" i="12" s="1"/>
  <c r="N1373" i="12"/>
  <c r="M1373" i="12" s="1"/>
  <c r="N1366" i="12"/>
  <c r="M1366" i="12" s="1"/>
  <c r="N1396" i="12"/>
  <c r="M1396" i="12" s="1"/>
  <c r="N1431" i="12"/>
  <c r="M1431" i="12" s="1"/>
  <c r="N1478" i="12"/>
  <c r="M1478" i="12" s="1"/>
  <c r="N2173" i="12"/>
  <c r="M2173" i="12" s="1"/>
  <c r="N2227" i="12"/>
  <c r="M2227" i="12" s="1"/>
  <c r="N2077" i="12"/>
  <c r="M2077" i="12" s="1"/>
  <c r="N2196" i="12"/>
  <c r="M2196" i="12" s="1"/>
  <c r="N2128" i="12"/>
  <c r="M2128" i="12" s="1"/>
  <c r="N2091" i="12"/>
  <c r="M2091" i="12" s="1"/>
  <c r="N2166" i="12"/>
  <c r="M2166" i="12" s="1"/>
  <c r="N2150" i="12"/>
  <c r="M2150" i="12" s="1"/>
  <c r="N2127" i="12"/>
  <c r="M2127" i="12" s="1"/>
  <c r="N2111" i="12"/>
  <c r="M2111" i="12" s="1"/>
  <c r="N2105" i="12"/>
  <c r="M2105" i="12" s="1"/>
  <c r="N2104" i="12"/>
  <c r="M2104" i="12" s="1"/>
  <c r="N2134" i="12"/>
  <c r="M2134" i="12" s="1"/>
  <c r="N2169" i="12"/>
  <c r="M2169" i="12" s="1"/>
  <c r="N2204" i="12"/>
  <c r="M2204" i="12" s="1"/>
  <c r="F785" i="12"/>
  <c r="N635" i="17"/>
  <c r="M635" i="17" s="1"/>
  <c r="N1578" i="17"/>
  <c r="M1578" i="17" s="1"/>
  <c r="N1496" i="12"/>
  <c r="M1496" i="12" s="1"/>
  <c r="N1067" i="17"/>
  <c r="M1067" i="17" s="1"/>
  <c r="N948" i="17"/>
  <c r="M948" i="17" s="1"/>
  <c r="N714" i="17"/>
  <c r="M714" i="17" s="1"/>
  <c r="N717" i="17"/>
  <c r="M717" i="17" s="1"/>
  <c r="N725" i="17"/>
  <c r="M725" i="17" s="1"/>
  <c r="N667" i="17"/>
  <c r="M667" i="17" s="1"/>
  <c r="N583" i="17"/>
  <c r="M583" i="17" s="1"/>
  <c r="N726" i="17"/>
  <c r="M726" i="17" s="1"/>
  <c r="N730" i="17"/>
  <c r="M730" i="17" s="1"/>
  <c r="N664" i="17"/>
  <c r="M664" i="17" s="1"/>
  <c r="N1158" i="17"/>
  <c r="M1158" i="17" s="1"/>
  <c r="N1280" i="17"/>
  <c r="M1280" i="17" s="1"/>
  <c r="N1366" i="17"/>
  <c r="M1366" i="17" s="1"/>
  <c r="H1466" i="17"/>
  <c r="J1334" i="12"/>
  <c r="N1975" i="12"/>
  <c r="M1975" i="12" s="1"/>
  <c r="L113" i="18"/>
  <c r="K113" i="18" s="1"/>
  <c r="L88" i="18"/>
  <c r="K88" i="18" s="1"/>
  <c r="L67" i="18"/>
  <c r="K67" i="18" s="1"/>
  <c r="K77" i="19" s="1"/>
  <c r="L23" i="18"/>
  <c r="K23" i="18" s="1"/>
  <c r="L73" i="18"/>
  <c r="K73" i="18" s="1"/>
  <c r="L52" i="18"/>
  <c r="K52" i="18" s="1"/>
  <c r="K48" i="19" s="1"/>
  <c r="L48" i="18"/>
  <c r="K48" i="18" s="1"/>
  <c r="L105" i="18"/>
  <c r="K105" i="18" s="1"/>
  <c r="L33" i="18"/>
  <c r="K33" i="18" s="1"/>
  <c r="L60" i="18"/>
  <c r="K60" i="18" s="1"/>
  <c r="K21" i="19" s="1"/>
  <c r="L65" i="18"/>
  <c r="K65" i="18" s="1"/>
  <c r="L16" i="18"/>
  <c r="K16" i="18" s="1"/>
  <c r="L128" i="18"/>
  <c r="K128" i="18" s="1"/>
  <c r="F90" i="18"/>
  <c r="E90" i="18" s="1"/>
  <c r="E50" i="19" s="1"/>
  <c r="F25" i="18"/>
  <c r="E25" i="18" s="1"/>
  <c r="F43" i="18"/>
  <c r="E43" i="18" s="1"/>
  <c r="F19" i="18"/>
  <c r="E19" i="18" s="1"/>
  <c r="E23" i="19" s="1"/>
  <c r="F74" i="18"/>
  <c r="E74" i="18" s="1"/>
  <c r="E76" i="19" s="1"/>
  <c r="F142" i="18"/>
  <c r="E142" i="18" s="1"/>
  <c r="F37" i="18"/>
  <c r="E37" i="18" s="1"/>
  <c r="F104" i="18"/>
  <c r="E104" i="18" s="1"/>
  <c r="F102" i="18"/>
  <c r="E102" i="18" s="1"/>
  <c r="F121" i="18"/>
  <c r="E121" i="18" s="1"/>
  <c r="F120" i="18"/>
  <c r="E120" i="18" s="1"/>
  <c r="F132" i="18"/>
  <c r="E132" i="18" s="1"/>
  <c r="F93" i="18"/>
  <c r="E93" i="18" s="1"/>
  <c r="N603" i="17"/>
  <c r="M603" i="17" s="1"/>
  <c r="N655" i="17"/>
  <c r="M655" i="17" s="1"/>
  <c r="D112" i="18"/>
  <c r="N149" i="17"/>
  <c r="M149" i="17" s="1"/>
  <c r="N14" i="17"/>
  <c r="M14" i="17" s="1"/>
  <c r="D27" i="18"/>
  <c r="N34" i="17"/>
  <c r="M34" i="17" s="1"/>
  <c r="D137" i="18"/>
  <c r="N176" i="17"/>
  <c r="M176" i="17" s="1"/>
  <c r="D9" i="18"/>
  <c r="N9" i="17"/>
  <c r="M9" i="17" s="1"/>
  <c r="D55" i="18"/>
  <c r="N80" i="17"/>
  <c r="M80" i="17" s="1"/>
  <c r="N49" i="17"/>
  <c r="M49" i="17" s="1"/>
  <c r="D37" i="18"/>
  <c r="D101" i="18"/>
  <c r="N136" i="17"/>
  <c r="M136" i="17" s="1"/>
  <c r="D59" i="18"/>
  <c r="N86" i="17"/>
  <c r="M86" i="17" s="1"/>
  <c r="N28" i="17"/>
  <c r="M28" i="17" s="1"/>
  <c r="D14" i="18"/>
  <c r="N16" i="17"/>
  <c r="M16" i="17" s="1"/>
  <c r="D76" i="18"/>
  <c r="N104" i="17"/>
  <c r="M104" i="17" s="1"/>
  <c r="D51" i="18"/>
  <c r="N74" i="17"/>
  <c r="M74" i="17" s="1"/>
  <c r="D49" i="18"/>
  <c r="N72" i="17"/>
  <c r="M72" i="17" s="1"/>
  <c r="N22" i="17"/>
  <c r="M22" i="17" s="1"/>
  <c r="N1552" i="17"/>
  <c r="M1552" i="17" s="1"/>
  <c r="N1493" i="17"/>
  <c r="M1493" i="17" s="1"/>
  <c r="N1491" i="17"/>
  <c r="M1491" i="17" s="1"/>
  <c r="N1626" i="17"/>
  <c r="M1626" i="17" s="1"/>
  <c r="N1604" i="17"/>
  <c r="M1604" i="17" s="1"/>
  <c r="N1629" i="17"/>
  <c r="M1629" i="17" s="1"/>
  <c r="N1503" i="17"/>
  <c r="M1503" i="17" s="1"/>
  <c r="N1627" i="17"/>
  <c r="M1627" i="17" s="1"/>
  <c r="N1481" i="17"/>
  <c r="M1481" i="17" s="1"/>
  <c r="N200" i="17"/>
  <c r="M200" i="17" s="1"/>
  <c r="N329" i="17"/>
  <c r="M329" i="17" s="1"/>
  <c r="N281" i="17"/>
  <c r="M281" i="17" s="1"/>
  <c r="N287" i="17"/>
  <c r="M287" i="17" s="1"/>
  <c r="N196" i="17"/>
  <c r="M196" i="17" s="1"/>
  <c r="N345" i="17"/>
  <c r="M345" i="17" s="1"/>
  <c r="N190" i="17"/>
  <c r="M190" i="17" s="1"/>
  <c r="N238" i="17"/>
  <c r="M238" i="17" s="1"/>
  <c r="N283" i="17"/>
  <c r="M283" i="17" s="1"/>
  <c r="N363" i="17"/>
  <c r="M363" i="17" s="1"/>
  <c r="N299" i="17"/>
  <c r="M299" i="17" s="1"/>
  <c r="N286" i="17"/>
  <c r="M286" i="17" s="1"/>
  <c r="N307" i="17"/>
  <c r="M307" i="17" s="1"/>
  <c r="N317" i="17"/>
  <c r="M317" i="17" s="1"/>
  <c r="N234" i="17"/>
  <c r="M234" i="17" s="1"/>
  <c r="N829" i="12"/>
  <c r="M829" i="12" s="1"/>
  <c r="H142" i="18"/>
  <c r="G142" i="18" s="1"/>
  <c r="H67" i="18"/>
  <c r="G67" i="18" s="1"/>
  <c r="G77" i="19" s="1"/>
  <c r="H17" i="18"/>
  <c r="G17" i="18" s="1"/>
  <c r="H30" i="18"/>
  <c r="G30" i="18" s="1"/>
  <c r="H92" i="18"/>
  <c r="G92" i="18" s="1"/>
  <c r="G75" i="19" s="1"/>
  <c r="H33" i="18"/>
  <c r="G33" i="18" s="1"/>
  <c r="H15" i="18"/>
  <c r="G15" i="18" s="1"/>
  <c r="G52" i="19" s="1"/>
  <c r="H100" i="18"/>
  <c r="G100" i="18" s="1"/>
  <c r="H104" i="18"/>
  <c r="G104" i="18" s="1"/>
  <c r="H6" i="18"/>
  <c r="H185" i="17"/>
  <c r="H50" i="18"/>
  <c r="G50" i="18" s="1"/>
  <c r="G46" i="19" s="1"/>
  <c r="H115" i="18"/>
  <c r="G115" i="18" s="1"/>
  <c r="N607" i="12"/>
  <c r="M607" i="12" s="1"/>
  <c r="N637" i="12"/>
  <c r="M637" i="12" s="1"/>
  <c r="N628" i="12"/>
  <c r="M628" i="12" s="1"/>
  <c r="N763" i="12"/>
  <c r="M763" i="12" s="1"/>
  <c r="N617" i="12"/>
  <c r="M617" i="12" s="1"/>
  <c r="N667" i="12"/>
  <c r="M667" i="12" s="1"/>
  <c r="N750" i="12"/>
  <c r="M750" i="12" s="1"/>
  <c r="N663" i="12"/>
  <c r="M663" i="12" s="1"/>
  <c r="N758" i="12"/>
  <c r="M758" i="12" s="1"/>
  <c r="N749" i="12"/>
  <c r="M749" i="12" s="1"/>
  <c r="N727" i="12"/>
  <c r="M727" i="12" s="1"/>
  <c r="N730" i="12"/>
  <c r="M730" i="12" s="1"/>
  <c r="N765" i="12"/>
  <c r="M765" i="12" s="1"/>
  <c r="N621" i="12"/>
  <c r="M621" i="12" s="1"/>
  <c r="N656" i="12"/>
  <c r="M656" i="12" s="1"/>
  <c r="N801" i="12"/>
  <c r="M801" i="12" s="1"/>
  <c r="N911" i="12"/>
  <c r="M911" i="12" s="1"/>
  <c r="N934" i="12"/>
  <c r="M934" i="12" s="1"/>
  <c r="N824" i="12"/>
  <c r="M824" i="12" s="1"/>
  <c r="N848" i="12"/>
  <c r="M848" i="12" s="1"/>
  <c r="N942" i="12"/>
  <c r="M942" i="12" s="1"/>
  <c r="N833" i="12"/>
  <c r="M833" i="12" s="1"/>
  <c r="N876" i="12"/>
  <c r="M876" i="12" s="1"/>
  <c r="N916" i="12"/>
  <c r="M916" i="12" s="1"/>
  <c r="N892" i="12"/>
  <c r="M892" i="12" s="1"/>
  <c r="N885" i="12"/>
  <c r="M885" i="12" s="1"/>
  <c r="N938" i="12"/>
  <c r="M938" i="12" s="1"/>
  <c r="N794" i="12"/>
  <c r="M794" i="12" s="1"/>
  <c r="N841" i="12"/>
  <c r="M841" i="12" s="1"/>
  <c r="N500" i="17"/>
  <c r="M500" i="17" s="1"/>
  <c r="N532" i="17"/>
  <c r="M532" i="17" s="1"/>
  <c r="N502" i="17"/>
  <c r="M502" i="17" s="1"/>
  <c r="N453" i="17"/>
  <c r="M453" i="17" s="1"/>
  <c r="N375" i="17"/>
  <c r="M375" i="17" s="1"/>
  <c r="N520" i="17"/>
  <c r="M520" i="17" s="1"/>
  <c r="N436" i="17"/>
  <c r="M436" i="17" s="1"/>
  <c r="N537" i="17"/>
  <c r="M537" i="17" s="1"/>
  <c r="N373" i="17"/>
  <c r="M373" i="17" s="1"/>
  <c r="N399" i="17"/>
  <c r="M399" i="17" s="1"/>
  <c r="N444" i="17"/>
  <c r="M444" i="17" s="1"/>
  <c r="N475" i="17"/>
  <c r="M475" i="17" s="1"/>
  <c r="J7" i="18"/>
  <c r="I7" i="18" s="1"/>
  <c r="I47" i="19" s="1"/>
  <c r="J90" i="18"/>
  <c r="I90" i="18" s="1"/>
  <c r="I50" i="19" s="1"/>
  <c r="J48" i="18"/>
  <c r="I48" i="18" s="1"/>
  <c r="J75" i="18"/>
  <c r="I75" i="18" s="1"/>
  <c r="J65" i="18"/>
  <c r="I65" i="18" s="1"/>
  <c r="J39" i="18"/>
  <c r="I39" i="18" s="1"/>
  <c r="J51" i="18"/>
  <c r="I51" i="18" s="1"/>
  <c r="J54" i="18"/>
  <c r="I54" i="18" s="1"/>
  <c r="J29" i="18"/>
  <c r="I29" i="18" s="1"/>
  <c r="J72" i="18"/>
  <c r="I72" i="18" s="1"/>
  <c r="N1002" i="12"/>
  <c r="M1002" i="12" s="1"/>
  <c r="N1105" i="12"/>
  <c r="M1105" i="12" s="1"/>
  <c r="N984" i="12"/>
  <c r="M984" i="12" s="1"/>
  <c r="N1051" i="12"/>
  <c r="M1051" i="12" s="1"/>
  <c r="N1082" i="12"/>
  <c r="M1082" i="12" s="1"/>
  <c r="N973" i="12"/>
  <c r="M973" i="12" s="1"/>
  <c r="N1078" i="12"/>
  <c r="M1078" i="12" s="1"/>
  <c r="N991" i="12"/>
  <c r="M991" i="12" s="1"/>
  <c r="N1101" i="12"/>
  <c r="M1101" i="12" s="1"/>
  <c r="N1077" i="12"/>
  <c r="M1077" i="12" s="1"/>
  <c r="N1055" i="12"/>
  <c r="M1055" i="12" s="1"/>
  <c r="N1073" i="12"/>
  <c r="M1073" i="12" s="1"/>
  <c r="N999" i="12"/>
  <c r="M999" i="12" s="1"/>
  <c r="N1282" i="17"/>
  <c r="M1282" i="17" s="1"/>
  <c r="N1217" i="17"/>
  <c r="M1217" i="17" s="1"/>
  <c r="N1221" i="12"/>
  <c r="M1221" i="12" s="1"/>
  <c r="L1883" i="12"/>
  <c r="N1805" i="12"/>
  <c r="M1805" i="12" s="1"/>
  <c r="N1120" i="17"/>
  <c r="M1120" i="17" s="1"/>
  <c r="N1278" i="17"/>
  <c r="M1278" i="17" s="1"/>
  <c r="N1214" i="17"/>
  <c r="M1214" i="17" s="1"/>
  <c r="N1197" i="17"/>
  <c r="M1197" i="17" s="1"/>
  <c r="N1199" i="17"/>
  <c r="M1199" i="17" s="1"/>
  <c r="N1227" i="17"/>
  <c r="M1227" i="17" s="1"/>
  <c r="N1267" i="12"/>
  <c r="M1267" i="12" s="1"/>
  <c r="N1186" i="12"/>
  <c r="M1186" i="12" s="1"/>
  <c r="N1182" i="12"/>
  <c r="M1182" i="12" s="1"/>
  <c r="N1246" i="12"/>
  <c r="M1246" i="12" s="1"/>
  <c r="N1284" i="12"/>
  <c r="M1284" i="12" s="1"/>
  <c r="N1302" i="12"/>
  <c r="M1302" i="12" s="1"/>
  <c r="N1212" i="12"/>
  <c r="M1212" i="12" s="1"/>
  <c r="N1283" i="12"/>
  <c r="M1283" i="12" s="1"/>
  <c r="N1277" i="12"/>
  <c r="M1277" i="12" s="1"/>
  <c r="N1312" i="12"/>
  <c r="M1312" i="12" s="1"/>
  <c r="N1168" i="12"/>
  <c r="M1168" i="12" s="1"/>
  <c r="N1203" i="12"/>
  <c r="M1203" i="12" s="1"/>
  <c r="N880" i="17"/>
  <c r="M880" i="17" s="1"/>
  <c r="N798" i="17"/>
  <c r="M798" i="17" s="1"/>
  <c r="N856" i="17"/>
  <c r="M856" i="17" s="1"/>
  <c r="N768" i="17"/>
  <c r="M768" i="17" s="1"/>
  <c r="N784" i="17"/>
  <c r="M784" i="17" s="1"/>
  <c r="N1636" i="12"/>
  <c r="M1636" i="12" s="1"/>
  <c r="N1649" i="12"/>
  <c r="M1649" i="12" s="1"/>
  <c r="N1548" i="12"/>
  <c r="M1548" i="12" s="1"/>
  <c r="N1626" i="12"/>
  <c r="M1626" i="12" s="1"/>
  <c r="N1611" i="12"/>
  <c r="M1611" i="12" s="1"/>
  <c r="N1667" i="12"/>
  <c r="M1667" i="12" s="1"/>
  <c r="N1578" i="12"/>
  <c r="M1578" i="12" s="1"/>
  <c r="N1682" i="12"/>
  <c r="M1682" i="12" s="1"/>
  <c r="N1596" i="12"/>
  <c r="M1596" i="12" s="1"/>
  <c r="N1570" i="12"/>
  <c r="M1570" i="12" s="1"/>
  <c r="N1561" i="12"/>
  <c r="M1561" i="12" s="1"/>
  <c r="N1554" i="12"/>
  <c r="M1554" i="12" s="1"/>
  <c r="N1581" i="12"/>
  <c r="M1581" i="12" s="1"/>
  <c r="N1616" i="12"/>
  <c r="M1616" i="12" s="1"/>
  <c r="N1651" i="12"/>
  <c r="M1651" i="12" s="1"/>
  <c r="J2249" i="12"/>
  <c r="N597" i="17"/>
  <c r="M597" i="17" s="1"/>
  <c r="N619" i="17"/>
  <c r="M619" i="17" s="1"/>
  <c r="N645" i="17"/>
  <c r="M645" i="17" s="1"/>
  <c r="N434" i="17"/>
  <c r="M434" i="17" s="1"/>
  <c r="F1700" i="12"/>
  <c r="N1315" i="17"/>
  <c r="M1315" i="17" s="1"/>
  <c r="N1370" i="17"/>
  <c r="M1370" i="17" s="1"/>
  <c r="N1312" i="17"/>
  <c r="M1312" i="17" s="1"/>
  <c r="N1463" i="17"/>
  <c r="M1463" i="17" s="1"/>
  <c r="N1445" i="17"/>
  <c r="M1445" i="17" s="1"/>
  <c r="N1349" i="17"/>
  <c r="M1349" i="17" s="1"/>
  <c r="N1322" i="17"/>
  <c r="M1322" i="17" s="1"/>
  <c r="N1457" i="17"/>
  <c r="M1457" i="17" s="1"/>
  <c r="N1290" i="17"/>
  <c r="M1290" i="17" s="1"/>
  <c r="N1303" i="17"/>
  <c r="M1303" i="17" s="1"/>
  <c r="N1204" i="17"/>
  <c r="M1204" i="17" s="1"/>
  <c r="N1116" i="17"/>
  <c r="M1116" i="17" s="1"/>
  <c r="N1177" i="17"/>
  <c r="M1177" i="17" s="1"/>
  <c r="N1198" i="17"/>
  <c r="M1198" i="17" s="1"/>
  <c r="N1223" i="17"/>
  <c r="M1223" i="17" s="1"/>
  <c r="N1157" i="17"/>
  <c r="M1157" i="17" s="1"/>
  <c r="N1111" i="17"/>
  <c r="M1111" i="17" s="1"/>
  <c r="N530" i="17"/>
  <c r="M530" i="17" s="1"/>
  <c r="N398" i="17"/>
  <c r="M398" i="17" s="1"/>
  <c r="N300" i="17"/>
  <c r="M300" i="17" s="1"/>
  <c r="N2058" i="12"/>
  <c r="M2058" i="12" s="1"/>
  <c r="N2033" i="12"/>
  <c r="M2033" i="12" s="1"/>
  <c r="N1938" i="12"/>
  <c r="M1938" i="12" s="1"/>
  <c r="N1936" i="12"/>
  <c r="M1936" i="12" s="1"/>
  <c r="N1931" i="12"/>
  <c r="M1931" i="12" s="1"/>
  <c r="N2015" i="12"/>
  <c r="M2015" i="12" s="1"/>
  <c r="N1996" i="12"/>
  <c r="M1996" i="12" s="1"/>
  <c r="N1973" i="12"/>
  <c r="M1973" i="12" s="1"/>
  <c r="N1957" i="12"/>
  <c r="M1957" i="12" s="1"/>
  <c r="N1977" i="12"/>
  <c r="M1977" i="12" s="1"/>
  <c r="N2012" i="12"/>
  <c r="M2012" i="12" s="1"/>
  <c r="N850" i="17"/>
  <c r="M850" i="17" s="1"/>
  <c r="N884" i="17"/>
  <c r="M884" i="17" s="1"/>
  <c r="N758" i="17"/>
  <c r="M758" i="17" s="1"/>
  <c r="N756" i="17"/>
  <c r="M756" i="17" s="1"/>
  <c r="N779" i="17"/>
  <c r="M779" i="17" s="1"/>
  <c r="N909" i="17"/>
  <c r="M909" i="17" s="1"/>
  <c r="N885" i="17"/>
  <c r="M885" i="17" s="1"/>
  <c r="N849" i="17"/>
  <c r="M849" i="17" s="1"/>
  <c r="N793" i="17"/>
  <c r="M793" i="17" s="1"/>
  <c r="N1739" i="12"/>
  <c r="M1739" i="12" s="1"/>
  <c r="N1866" i="12"/>
  <c r="M1866" i="12" s="1"/>
  <c r="N1775" i="12"/>
  <c r="M1775" i="12" s="1"/>
  <c r="N1818" i="12"/>
  <c r="M1818" i="12" s="1"/>
  <c r="N1732" i="12"/>
  <c r="M1732" i="12" s="1"/>
  <c r="N1854" i="12"/>
  <c r="M1854" i="12" s="1"/>
  <c r="N1769" i="12"/>
  <c r="M1769" i="12" s="1"/>
  <c r="N1848" i="12"/>
  <c r="M1848" i="12" s="1"/>
  <c r="N1798" i="12"/>
  <c r="M1798" i="12" s="1"/>
  <c r="N1776" i="12"/>
  <c r="M1776" i="12" s="1"/>
  <c r="N1791" i="12"/>
  <c r="M1791" i="12" s="1"/>
  <c r="N1826" i="12"/>
  <c r="M1826" i="12" s="1"/>
  <c r="N1861" i="12"/>
  <c r="M1861" i="12" s="1"/>
  <c r="N1717" i="12"/>
  <c r="M1717" i="12" s="1"/>
  <c r="N957" i="17"/>
  <c r="M957" i="17" s="1"/>
  <c r="N217" i="17"/>
  <c r="M217" i="17" s="1"/>
  <c r="F368" i="17"/>
  <c r="N1506" i="12"/>
  <c r="M1506" i="12" s="1"/>
  <c r="N1404" i="12"/>
  <c r="M1404" i="12" s="1"/>
  <c r="N1354" i="12"/>
  <c r="M1354" i="12" s="1"/>
  <c r="N1424" i="12"/>
  <c r="M1424" i="12" s="1"/>
  <c r="N1500" i="12"/>
  <c r="M1500" i="12" s="1"/>
  <c r="N1428" i="12"/>
  <c r="M1428" i="12" s="1"/>
  <c r="N1363" i="12"/>
  <c r="M1363" i="12" s="1"/>
  <c r="N1349" i="12"/>
  <c r="M1349" i="12" s="1"/>
  <c r="N1510" i="12"/>
  <c r="M1510" i="12" s="1"/>
  <c r="N1504" i="12"/>
  <c r="M1504" i="12" s="1"/>
  <c r="N1360" i="12"/>
  <c r="M1360" i="12" s="1"/>
  <c r="N1395" i="12"/>
  <c r="M1395" i="12" s="1"/>
  <c r="N1442" i="12"/>
  <c r="M1442" i="12" s="1"/>
  <c r="N2243" i="12"/>
  <c r="M2243" i="12" s="1"/>
  <c r="N2211" i="12"/>
  <c r="M2211" i="12" s="1"/>
  <c r="N2147" i="12"/>
  <c r="M2147" i="12" s="1"/>
  <c r="N2100" i="12"/>
  <c r="M2100" i="12" s="1"/>
  <c r="N2221" i="12"/>
  <c r="M2221" i="12" s="1"/>
  <c r="N2179" i="12"/>
  <c r="M2179" i="12" s="1"/>
  <c r="N2118" i="12"/>
  <c r="M2118" i="12" s="1"/>
  <c r="N2102" i="12"/>
  <c r="M2102" i="12" s="1"/>
  <c r="N2079" i="12"/>
  <c r="M2079" i="12" s="1"/>
  <c r="N2070" i="12"/>
  <c r="D2249" i="12"/>
  <c r="N2248" i="12"/>
  <c r="M2248" i="12" s="1"/>
  <c r="N2242" i="12"/>
  <c r="M2242" i="12" s="1"/>
  <c r="N2098" i="12"/>
  <c r="M2098" i="12" s="1"/>
  <c r="N2133" i="12"/>
  <c r="M2133" i="12" s="1"/>
  <c r="N2168" i="12"/>
  <c r="M2168" i="12" s="1"/>
  <c r="N901" i="17"/>
  <c r="M901" i="17" s="1"/>
  <c r="N622" i="17"/>
  <c r="M622" i="17" s="1"/>
  <c r="N560" i="17"/>
  <c r="M560" i="17" s="1"/>
  <c r="N1086" i="17"/>
  <c r="M1086" i="17" s="1"/>
  <c r="N682" i="17"/>
  <c r="M682" i="17" s="1"/>
  <c r="N644" i="17"/>
  <c r="M644" i="17" s="1"/>
  <c r="N718" i="17"/>
  <c r="M718" i="17" s="1"/>
  <c r="N708" i="17"/>
  <c r="M708" i="17" s="1"/>
  <c r="N625" i="17"/>
  <c r="M625" i="17" s="1"/>
  <c r="N567" i="17"/>
  <c r="M567" i="17" s="1"/>
  <c r="N674" i="17"/>
  <c r="M674" i="17" s="1"/>
  <c r="N679" i="17"/>
  <c r="M679" i="17" s="1"/>
  <c r="N591" i="17"/>
  <c r="M591" i="17" s="1"/>
  <c r="N1142" i="12"/>
  <c r="M1142" i="12" s="1"/>
  <c r="N1056" i="12"/>
  <c r="M1056" i="12" s="1"/>
  <c r="N1138" i="12"/>
  <c r="M1138" i="12" s="1"/>
  <c r="N1086" i="12"/>
  <c r="M1086" i="12" s="1"/>
  <c r="N1062" i="12"/>
  <c r="M1062" i="12" s="1"/>
  <c r="N1040" i="12"/>
  <c r="M1040" i="12" s="1"/>
  <c r="N1061" i="12"/>
  <c r="M1061" i="12" s="1"/>
  <c r="N1131" i="12"/>
  <c r="M1131" i="12" s="1"/>
  <c r="N1196" i="17"/>
  <c r="M1196" i="17" s="1"/>
  <c r="N1269" i="17"/>
  <c r="M1269" i="17" s="1"/>
  <c r="N1272" i="17"/>
  <c r="M1272" i="17" s="1"/>
  <c r="F1334" i="12"/>
  <c r="N1804" i="12"/>
  <c r="M1804" i="12" s="1"/>
  <c r="N1864" i="12"/>
  <c r="M1864" i="12" s="1"/>
  <c r="N1275" i="17"/>
  <c r="M1275" i="17" s="1"/>
  <c r="N1138" i="17"/>
  <c r="M1138" i="17" s="1"/>
  <c r="N1172" i="17"/>
  <c r="M1172" i="17" s="1"/>
  <c r="N1164" i="17"/>
  <c r="M1164" i="17" s="1"/>
  <c r="N987" i="12"/>
  <c r="M987" i="12" s="1"/>
  <c r="N1159" i="12"/>
  <c r="M1159" i="12" s="1"/>
  <c r="N1293" i="12"/>
  <c r="M1293" i="12" s="1"/>
  <c r="N1247" i="12"/>
  <c r="M1247" i="12" s="1"/>
  <c r="N1315" i="12"/>
  <c r="M1315" i="12" s="1"/>
  <c r="N1165" i="12"/>
  <c r="M1165" i="12" s="1"/>
  <c r="N1197" i="12"/>
  <c r="M1197" i="12" s="1"/>
  <c r="N1190" i="12"/>
  <c r="M1190" i="12" s="1"/>
  <c r="N1296" i="12"/>
  <c r="M1296" i="12" s="1"/>
  <c r="N1272" i="12"/>
  <c r="M1272" i="12" s="1"/>
  <c r="N1268" i="12"/>
  <c r="M1268" i="12" s="1"/>
  <c r="N1265" i="12"/>
  <c r="M1265" i="12" s="1"/>
  <c r="N1300" i="12"/>
  <c r="M1300" i="12" s="1"/>
  <c r="N1156" i="12"/>
  <c r="M1156" i="12" s="1"/>
  <c r="N1191" i="12"/>
  <c r="M1191" i="12" s="1"/>
  <c r="N761" i="17"/>
  <c r="M761" i="17" s="1"/>
  <c r="N881" i="17"/>
  <c r="M881" i="17" s="1"/>
  <c r="N877" i="17"/>
  <c r="M877" i="17" s="1"/>
  <c r="N871" i="17"/>
  <c r="M871" i="17" s="1"/>
  <c r="N781" i="17"/>
  <c r="M781" i="17" s="1"/>
  <c r="N769" i="17"/>
  <c r="M769" i="17" s="1"/>
  <c r="N797" i="17"/>
  <c r="M797" i="17" s="1"/>
  <c r="L1100" i="17"/>
  <c r="N1608" i="12"/>
  <c r="M1608" i="12" s="1"/>
  <c r="N1523" i="12"/>
  <c r="M1523" i="12" s="1"/>
  <c r="N1588" i="12"/>
  <c r="M1588" i="12" s="1"/>
  <c r="N1697" i="12"/>
  <c r="M1697" i="12" s="1"/>
  <c r="N1566" i="12"/>
  <c r="M1566" i="12" s="1"/>
  <c r="N1645" i="12"/>
  <c r="M1645" i="12" s="1"/>
  <c r="N1559" i="12"/>
  <c r="M1559" i="12" s="1"/>
  <c r="N1660" i="12"/>
  <c r="M1660" i="12" s="1"/>
  <c r="N1574" i="12"/>
  <c r="M1574" i="12" s="1"/>
  <c r="N1552" i="12"/>
  <c r="M1552" i="12" s="1"/>
  <c r="N1546" i="12"/>
  <c r="M1546" i="12" s="1"/>
  <c r="N1539" i="12"/>
  <c r="M1539" i="12" s="1"/>
  <c r="N1569" i="12"/>
  <c r="M1569" i="12" s="1"/>
  <c r="N1604" i="12"/>
  <c r="M1604" i="12" s="1"/>
  <c r="N1639" i="12"/>
  <c r="M1639" i="12" s="1"/>
  <c r="N1953" i="12"/>
  <c r="M1953" i="12" s="1"/>
  <c r="N665" i="17"/>
  <c r="M665" i="17" s="1"/>
  <c r="N556" i="17"/>
  <c r="M556" i="17" s="1"/>
  <c r="N670" i="17"/>
  <c r="M670" i="17" s="1"/>
  <c r="N613" i="17"/>
  <c r="M613" i="17" s="1"/>
  <c r="N582" i="17"/>
  <c r="M582" i="17" s="1"/>
  <c r="N731" i="17"/>
  <c r="M731" i="17" s="1"/>
  <c r="N1413" i="17"/>
  <c r="M1413" i="17" s="1"/>
  <c r="N1357" i="17"/>
  <c r="M1357" i="17" s="1"/>
  <c r="N1448" i="17"/>
  <c r="M1448" i="17" s="1"/>
  <c r="N1514" i="17"/>
  <c r="M1514" i="17" s="1"/>
  <c r="N459" i="17"/>
  <c r="M459" i="17" s="1"/>
  <c r="N608" i="17"/>
  <c r="M608" i="17" s="1"/>
  <c r="N1302" i="17"/>
  <c r="M1302" i="17" s="1"/>
  <c r="N1461" i="17"/>
  <c r="M1461" i="17" s="1"/>
  <c r="N1314" i="17"/>
  <c r="M1314" i="17" s="1"/>
  <c r="N1399" i="17"/>
  <c r="M1399" i="17" s="1"/>
  <c r="N1310" i="17"/>
  <c r="M1310" i="17" s="1"/>
  <c r="N1458" i="17"/>
  <c r="M1458" i="17" s="1"/>
  <c r="N1347" i="17"/>
  <c r="M1347" i="17" s="1"/>
  <c r="N1332" i="17"/>
  <c r="M1332" i="17" s="1"/>
  <c r="N1374" i="17"/>
  <c r="M1374" i="17" s="1"/>
  <c r="N1425" i="17"/>
  <c r="M1425" i="17" s="1"/>
  <c r="N1161" i="17"/>
  <c r="M1161" i="17" s="1"/>
  <c r="N1167" i="17"/>
  <c r="M1167" i="17" s="1"/>
  <c r="N1153" i="17"/>
  <c r="M1153" i="17" s="1"/>
  <c r="N1219" i="17"/>
  <c r="M1219" i="17" s="1"/>
  <c r="N1128" i="17"/>
  <c r="M1128" i="17" s="1"/>
  <c r="N1129" i="17"/>
  <c r="M1129" i="17" s="1"/>
  <c r="N1209" i="17"/>
  <c r="M1209" i="17" s="1"/>
  <c r="N1140" i="17"/>
  <c r="M1140" i="17" s="1"/>
  <c r="N1155" i="17"/>
  <c r="M1155" i="17" s="1"/>
  <c r="N410" i="17"/>
  <c r="M410" i="17" s="1"/>
  <c r="L551" i="17"/>
  <c r="N204" i="17"/>
  <c r="M204" i="17" s="1"/>
  <c r="N336" i="17"/>
  <c r="M336" i="17" s="1"/>
  <c r="N1897" i="12"/>
  <c r="M1897" i="12" s="1"/>
  <c r="N1923" i="12"/>
  <c r="M1923" i="12" s="1"/>
  <c r="N2032" i="12"/>
  <c r="M2032" i="12" s="1"/>
  <c r="N1912" i="12"/>
  <c r="M1912" i="12" s="1"/>
  <c r="N1908" i="12"/>
  <c r="M1908" i="12" s="1"/>
  <c r="N1906" i="12"/>
  <c r="M1906" i="12" s="1"/>
  <c r="N1997" i="12"/>
  <c r="M1997" i="12" s="1"/>
  <c r="N1981" i="12"/>
  <c r="M1981" i="12" s="1"/>
  <c r="N1958" i="12"/>
  <c r="M1958" i="12" s="1"/>
  <c r="N1942" i="12"/>
  <c r="M1942" i="12" s="1"/>
  <c r="N1935" i="12"/>
  <c r="M1935" i="12" s="1"/>
  <c r="N1965" i="12"/>
  <c r="M1965" i="12" s="1"/>
  <c r="N2000" i="12"/>
  <c r="M2000" i="12" s="1"/>
  <c r="N2035" i="12"/>
  <c r="M2035" i="12" s="1"/>
  <c r="D2066" i="12"/>
  <c r="N759" i="17"/>
  <c r="M759" i="17" s="1"/>
  <c r="N863" i="17"/>
  <c r="M863" i="17" s="1"/>
  <c r="N817" i="17"/>
  <c r="M817" i="17" s="1"/>
  <c r="N823" i="17"/>
  <c r="M823" i="17" s="1"/>
  <c r="N898" i="17"/>
  <c r="M898" i="17" s="1"/>
  <c r="N754" i="17"/>
  <c r="M754" i="17" s="1"/>
  <c r="N900" i="17"/>
  <c r="M900" i="17" s="1"/>
  <c r="N1843" i="12"/>
  <c r="M1843" i="12" s="1"/>
  <c r="N1821" i="12"/>
  <c r="M1821" i="12" s="1"/>
  <c r="N1859" i="12"/>
  <c r="M1859" i="12" s="1"/>
  <c r="N1844" i="12"/>
  <c r="M1844" i="12" s="1"/>
  <c r="N1709" i="12"/>
  <c r="M1709" i="12" s="1"/>
  <c r="N1833" i="12"/>
  <c r="M1833" i="12" s="1"/>
  <c r="N1747" i="12"/>
  <c r="M1747" i="12" s="1"/>
  <c r="N1792" i="12"/>
  <c r="M1792" i="12" s="1"/>
  <c r="N1783" i="12"/>
  <c r="M1783" i="12" s="1"/>
  <c r="N1761" i="12"/>
  <c r="M1761" i="12" s="1"/>
  <c r="N1779" i="12"/>
  <c r="M1779" i="12" s="1"/>
  <c r="N1814" i="12"/>
  <c r="M1814" i="12" s="1"/>
  <c r="N1849" i="12"/>
  <c r="M1849" i="12" s="1"/>
  <c r="N1705" i="12"/>
  <c r="M1705" i="12" s="1"/>
  <c r="N1050" i="17"/>
  <c r="M1050" i="17" s="1"/>
  <c r="L785" i="12"/>
  <c r="N1377" i="12"/>
  <c r="M1377" i="12" s="1"/>
  <c r="N1487" i="12"/>
  <c r="M1487" i="12" s="1"/>
  <c r="N1438" i="12"/>
  <c r="M1438" i="12" s="1"/>
  <c r="N1380" i="12"/>
  <c r="M1380" i="12" s="1"/>
  <c r="N1481" i="12"/>
  <c r="M1481" i="12" s="1"/>
  <c r="N1391" i="12"/>
  <c r="M1391" i="12" s="1"/>
  <c r="N1473" i="12"/>
  <c r="M1473" i="12" s="1"/>
  <c r="N1409" i="12"/>
  <c r="M1409" i="12" s="1"/>
  <c r="N1342" i="12"/>
  <c r="M1342" i="12" s="1"/>
  <c r="N1499" i="12"/>
  <c r="M1499" i="12" s="1"/>
  <c r="N1495" i="12"/>
  <c r="M1495" i="12" s="1"/>
  <c r="N1492" i="12"/>
  <c r="M1492" i="12" s="1"/>
  <c r="N1348" i="12"/>
  <c r="M1348" i="12" s="1"/>
  <c r="N1383" i="12"/>
  <c r="M1383" i="12" s="1"/>
  <c r="N1430" i="12"/>
  <c r="M1430" i="12" s="1"/>
  <c r="N2239" i="12"/>
  <c r="M2239" i="12" s="1"/>
  <c r="N2148" i="12"/>
  <c r="M2148" i="12" s="1"/>
  <c r="N2209" i="12"/>
  <c r="M2209" i="12" s="1"/>
  <c r="N2225" i="12"/>
  <c r="M2225" i="12" s="1"/>
  <c r="N2188" i="12"/>
  <c r="M2188" i="12" s="1"/>
  <c r="N2149" i="12"/>
  <c r="M2149" i="12" s="1"/>
  <c r="N2103" i="12"/>
  <c r="M2103" i="12" s="1"/>
  <c r="N2087" i="12"/>
  <c r="M2087" i="12" s="1"/>
  <c r="N2237" i="12"/>
  <c r="M2237" i="12" s="1"/>
  <c r="N2234" i="12"/>
  <c r="M2234" i="12" s="1"/>
  <c r="N2233" i="12"/>
  <c r="M2233" i="12" s="1"/>
  <c r="N2230" i="12"/>
  <c r="M2230" i="12" s="1"/>
  <c r="N2086" i="12"/>
  <c r="M2086" i="12" s="1"/>
  <c r="N2121" i="12"/>
  <c r="M2121" i="12" s="1"/>
  <c r="N2156" i="12"/>
  <c r="M2156" i="12" s="1"/>
  <c r="N1541" i="17"/>
  <c r="M1541" i="17" s="1"/>
  <c r="F1649" i="17"/>
  <c r="N579" i="17"/>
  <c r="M579" i="17" s="1"/>
  <c r="N666" i="17"/>
  <c r="M666" i="17" s="1"/>
  <c r="N652" i="17"/>
  <c r="M652" i="17" s="1"/>
  <c r="N662" i="17"/>
  <c r="M662" i="17" s="1"/>
  <c r="N606" i="17"/>
  <c r="M606" i="17" s="1"/>
  <c r="N561" i="17"/>
  <c r="M561" i="17" s="1"/>
  <c r="N574" i="17"/>
  <c r="M574" i="17" s="1"/>
  <c r="N721" i="17"/>
  <c r="M721" i="17" s="1"/>
  <c r="N688" i="17"/>
  <c r="M688" i="17" s="1"/>
  <c r="N598" i="17"/>
  <c r="M598" i="17" s="1"/>
  <c r="N581" i="17"/>
  <c r="M581" i="17" s="1"/>
  <c r="AG69" i="14"/>
  <c r="AG7" i="14"/>
  <c r="AA61" i="14"/>
  <c r="AA11" i="13"/>
  <c r="AA66" i="14" s="1"/>
  <c r="Z84" i="14"/>
  <c r="AB41" i="13"/>
  <c r="AB84" i="14" s="1"/>
  <c r="Z13" i="14"/>
  <c r="AB98" i="13"/>
  <c r="AB13" i="14" s="1"/>
  <c r="Z103" i="14"/>
  <c r="AB73" i="13"/>
  <c r="AB103" i="14" s="1"/>
  <c r="Z107" i="14"/>
  <c r="AB88" i="13"/>
  <c r="AB107" i="14" s="1"/>
  <c r="Z83" i="14"/>
  <c r="AB39" i="13"/>
  <c r="AB83" i="14" s="1"/>
  <c r="Z27" i="14"/>
  <c r="AB40" i="13"/>
  <c r="AB27" i="14" s="1"/>
  <c r="Z55" i="14"/>
  <c r="AB75" i="13"/>
  <c r="AB55" i="14" s="1"/>
  <c r="Z9" i="14"/>
  <c r="AB45" i="13"/>
  <c r="AB9" i="14" s="1"/>
  <c r="Z82" i="14"/>
  <c r="AB38" i="13"/>
  <c r="AB82" i="14" s="1"/>
  <c r="Z75" i="14"/>
  <c r="AB29" i="13"/>
  <c r="AB75" i="14" s="1"/>
  <c r="Z44" i="14"/>
  <c r="AB82" i="13"/>
  <c r="AB44" i="14" s="1"/>
  <c r="AB63" i="13"/>
  <c r="AB41" i="14" s="1"/>
  <c r="Z85" i="14"/>
  <c r="AB42" i="13"/>
  <c r="AB85" i="14" s="1"/>
  <c r="Z73" i="14"/>
  <c r="AB22" i="13"/>
  <c r="AB73" i="14" s="1"/>
  <c r="Z67" i="14"/>
  <c r="AB12" i="13"/>
  <c r="AB67" i="14" s="1"/>
  <c r="Z86" i="14"/>
  <c r="AB43" i="13"/>
  <c r="AB86" i="14" s="1"/>
  <c r="Z76" i="14"/>
  <c r="AB31" i="13"/>
  <c r="AB76" i="14" s="1"/>
  <c r="Z26" i="14"/>
  <c r="AB28" i="13"/>
  <c r="AB26" i="14" s="1"/>
  <c r="Z68" i="14"/>
  <c r="AB13" i="13"/>
  <c r="AB68" i="14" s="1"/>
  <c r="Z56" i="14"/>
  <c r="AB89" i="13"/>
  <c r="AB56" i="14" s="1"/>
  <c r="Z58" i="14"/>
  <c r="AB101" i="13"/>
  <c r="AB58" i="14" s="1"/>
  <c r="Z77" i="14"/>
  <c r="AB32" i="13"/>
  <c r="AB77" i="14" s="1"/>
  <c r="Z80" i="14"/>
  <c r="Z25" i="14"/>
  <c r="Z39" i="14"/>
  <c r="AB23" i="13"/>
  <c r="AB39" i="14" s="1"/>
  <c r="Z88" i="14"/>
  <c r="Z106" i="14"/>
  <c r="AB87" i="13"/>
  <c r="AB106" i="14" s="1"/>
  <c r="Z57" i="14"/>
  <c r="AB100" i="13"/>
  <c r="AB57" i="14" s="1"/>
  <c r="Z78" i="14"/>
  <c r="AB34" i="13"/>
  <c r="AB78" i="14" s="1"/>
  <c r="Z17" i="14"/>
  <c r="Z32" i="14"/>
  <c r="AB78" i="13"/>
  <c r="AB32" i="14" s="1"/>
  <c r="Z40" i="14"/>
  <c r="AB25" i="13"/>
  <c r="AB40" i="14" s="1"/>
  <c r="Z11" i="13"/>
  <c r="Z65" i="14"/>
  <c r="AB10" i="13"/>
  <c r="AB65" i="14" s="1"/>
  <c r="AB9" i="13"/>
  <c r="AB64" i="14" s="1"/>
  <c r="Z52" i="14"/>
  <c r="AB47" i="13"/>
  <c r="AB52" i="14" s="1"/>
  <c r="Z47" i="14"/>
  <c r="AB99" i="13"/>
  <c r="AB47" i="14" s="1"/>
  <c r="Z112" i="14"/>
  <c r="AB97" i="13"/>
  <c r="AB112" i="14" s="1"/>
  <c r="Z81" i="14"/>
  <c r="AB37" i="13"/>
  <c r="AB81" i="14" s="1"/>
  <c r="Z87" i="14"/>
  <c r="AB46" i="13"/>
  <c r="AB87" i="14" s="1"/>
  <c r="Z30" i="14"/>
  <c r="Z108" i="14"/>
  <c r="AB92" i="13"/>
  <c r="AB108" i="14" s="1"/>
  <c r="Z61" i="14"/>
  <c r="Z45" i="14"/>
  <c r="AB83" i="13"/>
  <c r="AB45" i="14" s="1"/>
  <c r="Z104" i="14"/>
  <c r="AB76" i="13"/>
  <c r="AB104" i="14" s="1"/>
  <c r="Z31" i="14"/>
  <c r="AB74" i="13"/>
  <c r="AB31" i="14" s="1"/>
  <c r="Z70" i="14"/>
  <c r="Z43" i="14"/>
  <c r="AB80" i="13"/>
  <c r="AB43" i="14" s="1"/>
  <c r="Z46" i="14"/>
  <c r="AB91" i="13"/>
  <c r="AB46" i="14" s="1"/>
  <c r="Z102" i="14"/>
  <c r="AB72" i="13"/>
  <c r="AB102" i="14" s="1"/>
  <c r="Z33" i="14"/>
  <c r="Z93" i="14"/>
  <c r="AB54" i="13"/>
  <c r="AB91" i="14" s="1"/>
  <c r="Z90" i="14"/>
  <c r="AB51" i="13"/>
  <c r="AB90" i="14" s="1"/>
  <c r="Z99" i="14"/>
  <c r="AB66" i="13"/>
  <c r="AB99" i="14" s="1"/>
  <c r="Z72" i="14"/>
  <c r="Z50" i="14"/>
  <c r="AB19" i="13"/>
  <c r="AB50" i="14" s="1"/>
  <c r="Z111" i="14"/>
  <c r="AB96" i="13"/>
  <c r="AB111" i="14" s="1"/>
  <c r="Z51" i="14"/>
  <c r="AB26" i="13"/>
  <c r="AB51" i="14" s="1"/>
  <c r="Z53" i="14"/>
  <c r="AB57" i="13"/>
  <c r="AB53" i="14" s="1"/>
  <c r="Z54" i="14"/>
  <c r="AB67" i="13"/>
  <c r="AB54" i="14" s="1"/>
  <c r="Z71" i="14"/>
  <c r="AB20" i="13"/>
  <c r="AB71" i="14" s="1"/>
  <c r="Z28" i="14"/>
  <c r="AB48" i="13"/>
  <c r="AB28" i="14" s="1"/>
  <c r="Z94" i="14"/>
  <c r="AB58" i="13"/>
  <c r="AB94" i="14" s="1"/>
  <c r="Z35" i="14"/>
  <c r="AB90" i="13"/>
  <c r="AB35" i="14" s="1"/>
  <c r="Z69" i="14"/>
  <c r="AB15" i="13"/>
  <c r="AB69" i="14" s="1"/>
  <c r="Z63" i="14"/>
  <c r="AB7" i="13"/>
  <c r="AB63" i="14" s="1"/>
  <c r="Z23" i="14"/>
  <c r="AB17" i="13"/>
  <c r="AB23" i="14" s="1"/>
  <c r="Z110" i="14"/>
  <c r="AB95" i="13"/>
  <c r="AB110" i="14" s="1"/>
  <c r="Z36" i="14"/>
  <c r="AB94" i="13"/>
  <c r="AB36" i="14" s="1"/>
  <c r="Z21" i="14"/>
  <c r="AB8" i="13"/>
  <c r="AB21" i="14" s="1"/>
  <c r="S78" i="14"/>
  <c r="F166" i="12"/>
  <c r="J15" i="13" s="1"/>
  <c r="J69" i="14" s="1"/>
  <c r="F178" i="12"/>
  <c r="J21" i="13" s="1"/>
  <c r="J72" i="14" s="1"/>
  <c r="F190" i="12"/>
  <c r="J25" i="13" s="1"/>
  <c r="J40" i="14" s="1"/>
  <c r="F202" i="12"/>
  <c r="J35" i="13" s="1"/>
  <c r="J79" i="14" s="1"/>
  <c r="F214" i="12"/>
  <c r="J36" i="13" s="1"/>
  <c r="J80" i="14" s="1"/>
  <c r="F226" i="12"/>
  <c r="F238" i="12"/>
  <c r="F250" i="12"/>
  <c r="J56" i="13" s="1"/>
  <c r="J93" i="14" s="1"/>
  <c r="F262" i="12"/>
  <c r="F274" i="12"/>
  <c r="J76" i="13" s="1"/>
  <c r="J104" i="14" s="1"/>
  <c r="F286" i="12"/>
  <c r="J88" i="13" s="1"/>
  <c r="J107" i="14" s="1"/>
  <c r="F298" i="12"/>
  <c r="J100" i="13" s="1"/>
  <c r="J57" i="14" s="1"/>
  <c r="F167" i="12"/>
  <c r="J16" i="13" s="1"/>
  <c r="J70" i="14" s="1"/>
  <c r="F179" i="12"/>
  <c r="J22" i="13" s="1"/>
  <c r="J73" i="14" s="1"/>
  <c r="F191" i="12"/>
  <c r="J26" i="13" s="1"/>
  <c r="J51" i="14" s="1"/>
  <c r="F203" i="12"/>
  <c r="F215" i="12"/>
  <c r="J37" i="13" s="1"/>
  <c r="J81" i="14" s="1"/>
  <c r="F227" i="12"/>
  <c r="J45" i="13" s="1"/>
  <c r="J9" i="14" s="1"/>
  <c r="F239" i="12"/>
  <c r="J48" i="13" s="1"/>
  <c r="J28" i="14" s="1"/>
  <c r="F251" i="12"/>
  <c r="J57" i="13" s="1"/>
  <c r="J53" i="14" s="1"/>
  <c r="F263" i="12"/>
  <c r="J68" i="13" s="1"/>
  <c r="J17" i="14" s="1"/>
  <c r="F275" i="12"/>
  <c r="J77" i="13" s="1"/>
  <c r="J12" i="14" s="1"/>
  <c r="F287" i="12"/>
  <c r="J89" i="13" s="1"/>
  <c r="J56" i="14" s="1"/>
  <c r="F299" i="12"/>
  <c r="J101" i="13" s="1"/>
  <c r="J58" i="14" s="1"/>
  <c r="F160" i="12"/>
  <c r="J9" i="13" s="1"/>
  <c r="J64" i="14" s="1"/>
  <c r="F174" i="12"/>
  <c r="F188" i="12"/>
  <c r="F204" i="12"/>
  <c r="F218" i="12"/>
  <c r="J39" i="13" s="1"/>
  <c r="J83" i="14" s="1"/>
  <c r="F232" i="12"/>
  <c r="F246" i="12"/>
  <c r="J54" i="13" s="1"/>
  <c r="J91" i="14" s="1"/>
  <c r="F260" i="12"/>
  <c r="J66" i="13" s="1"/>
  <c r="J99" i="14" s="1"/>
  <c r="F276" i="12"/>
  <c r="J78" i="13" s="1"/>
  <c r="J32" i="14" s="1"/>
  <c r="F290" i="12"/>
  <c r="J92" i="13" s="1"/>
  <c r="J108" i="14" s="1"/>
  <c r="F164" i="12"/>
  <c r="J13" i="13" s="1"/>
  <c r="J68" i="14" s="1"/>
  <c r="F180" i="12"/>
  <c r="F194" i="12"/>
  <c r="F208" i="12"/>
  <c r="F222" i="12"/>
  <c r="F236" i="12"/>
  <c r="F252" i="12"/>
  <c r="J58" i="13" s="1"/>
  <c r="J94" i="14" s="1"/>
  <c r="F266" i="12"/>
  <c r="F280" i="12"/>
  <c r="J82" i="13" s="1"/>
  <c r="J44" i="14" s="1"/>
  <c r="F294" i="12"/>
  <c r="J96" i="13" s="1"/>
  <c r="J111" i="14" s="1"/>
  <c r="F158" i="12"/>
  <c r="J7" i="13" s="1"/>
  <c r="J63" i="14" s="1"/>
  <c r="F172" i="12"/>
  <c r="F186" i="12"/>
  <c r="J24" i="13" s="1"/>
  <c r="J25" i="14" s="1"/>
  <c r="F200" i="12"/>
  <c r="J33" i="13" s="1"/>
  <c r="J7" i="14" s="1"/>
  <c r="F216" i="12"/>
  <c r="F230" i="12"/>
  <c r="F244" i="12"/>
  <c r="J52" i="13" s="1"/>
  <c r="J10" i="14" s="1"/>
  <c r="F258" i="12"/>
  <c r="J64" i="13" s="1"/>
  <c r="J98" i="14" s="1"/>
  <c r="F272" i="12"/>
  <c r="J74" i="13" s="1"/>
  <c r="J31" i="14" s="1"/>
  <c r="F288" i="12"/>
  <c r="J90" i="13" s="1"/>
  <c r="J35" i="14" s="1"/>
  <c r="F155" i="12"/>
  <c r="J5" i="13" s="1"/>
  <c r="F168" i="12"/>
  <c r="F185" i="12"/>
  <c r="F206" i="12"/>
  <c r="F224" i="12"/>
  <c r="J44" i="13" s="1"/>
  <c r="J8" i="14" s="1"/>
  <c r="F243" i="12"/>
  <c r="J51" i="13" s="1"/>
  <c r="J90" i="14" s="1"/>
  <c r="F264" i="12"/>
  <c r="J69" i="13" s="1"/>
  <c r="J30" i="14" s="1"/>
  <c r="F282" i="12"/>
  <c r="J84" i="13" s="1"/>
  <c r="J105" i="14" s="1"/>
  <c r="F169" i="12"/>
  <c r="J17" i="13" s="1"/>
  <c r="J23" i="14" s="1"/>
  <c r="F187" i="12"/>
  <c r="F207" i="12"/>
  <c r="F225" i="12"/>
  <c r="F245" i="12"/>
  <c r="J53" i="13" s="1"/>
  <c r="J29" i="14" s="1"/>
  <c r="F265" i="12"/>
  <c r="J70" i="13" s="1"/>
  <c r="J100" i="14" s="1"/>
  <c r="F283" i="12"/>
  <c r="J85" i="13" s="1"/>
  <c r="J34" i="14" s="1"/>
  <c r="F171" i="12"/>
  <c r="F192" i="12"/>
  <c r="J27" i="13" s="1"/>
  <c r="J74" i="14" s="1"/>
  <c r="F210" i="12"/>
  <c r="F229" i="12"/>
  <c r="F248" i="12"/>
  <c r="J55" i="13" s="1"/>
  <c r="J92" i="14" s="1"/>
  <c r="F268" i="12"/>
  <c r="J72" i="13" s="1"/>
  <c r="J102" i="14" s="1"/>
  <c r="F285" i="12"/>
  <c r="J87" i="13" s="1"/>
  <c r="J106" i="14" s="1"/>
  <c r="F173" i="12"/>
  <c r="F193" i="12"/>
  <c r="F211" i="12"/>
  <c r="F231" i="12"/>
  <c r="F249" i="12"/>
  <c r="F269" i="12"/>
  <c r="F289" i="12"/>
  <c r="J91" i="13" s="1"/>
  <c r="J46" i="14" s="1"/>
  <c r="F156" i="12"/>
  <c r="J6" i="13" s="1"/>
  <c r="J62" i="14" s="1"/>
  <c r="F175" i="12"/>
  <c r="F195" i="12"/>
  <c r="J28" i="13" s="1"/>
  <c r="J26" i="14" s="1"/>
  <c r="F212" i="12"/>
  <c r="F233" i="12"/>
  <c r="F253" i="12"/>
  <c r="J59" i="13" s="1"/>
  <c r="J16" i="14" s="1"/>
  <c r="F270" i="12"/>
  <c r="F291" i="12"/>
  <c r="J93" i="13" s="1"/>
  <c r="J109" i="14" s="1"/>
  <c r="F157" i="12"/>
  <c r="F176" i="12"/>
  <c r="J19" i="13" s="1"/>
  <c r="J50" i="14" s="1"/>
  <c r="F196" i="12"/>
  <c r="J29" i="13" s="1"/>
  <c r="J75" i="14" s="1"/>
  <c r="F213" i="12"/>
  <c r="F234" i="12"/>
  <c r="F254" i="12"/>
  <c r="J60" i="13" s="1"/>
  <c r="J95" i="14" s="1"/>
  <c r="F170" i="12"/>
  <c r="J18" i="13" s="1"/>
  <c r="J24" i="14" s="1"/>
  <c r="F189" i="12"/>
  <c r="F209" i="12"/>
  <c r="F228" i="12"/>
  <c r="J46" i="13" s="1"/>
  <c r="J87" i="14" s="1"/>
  <c r="F247" i="12"/>
  <c r="F267" i="12"/>
  <c r="J71" i="13" s="1"/>
  <c r="J101" i="14" s="1"/>
  <c r="F284" i="12"/>
  <c r="J86" i="13" s="1"/>
  <c r="J18" i="14" s="1"/>
  <c r="F161" i="12"/>
  <c r="J10" i="13" s="1"/>
  <c r="J65" i="14" s="1"/>
  <c r="F201" i="12"/>
  <c r="J34" i="13" s="1"/>
  <c r="J78" i="14" s="1"/>
  <c r="F255" i="12"/>
  <c r="J61" i="13" s="1"/>
  <c r="J96" i="14" s="1"/>
  <c r="F293" i="12"/>
  <c r="J95" i="13" s="1"/>
  <c r="J110" i="14" s="1"/>
  <c r="F162" i="12"/>
  <c r="F205" i="12"/>
  <c r="F256" i="12"/>
  <c r="J62" i="13" s="1"/>
  <c r="J97" i="14" s="1"/>
  <c r="F295" i="12"/>
  <c r="J97" i="13" s="1"/>
  <c r="J112" i="14" s="1"/>
  <c r="F163" i="12"/>
  <c r="J12" i="13" s="1"/>
  <c r="J67" i="14" s="1"/>
  <c r="F217" i="12"/>
  <c r="J38" i="13" s="1"/>
  <c r="J82" i="14" s="1"/>
  <c r="F257" i="12"/>
  <c r="J63" i="13" s="1"/>
  <c r="J41" i="14" s="1"/>
  <c r="F296" i="12"/>
  <c r="J98" i="13" s="1"/>
  <c r="J13" i="14" s="1"/>
  <c r="F165" i="12"/>
  <c r="J14" i="13" s="1"/>
  <c r="J22" i="14" s="1"/>
  <c r="F219" i="12"/>
  <c r="J40" i="13" s="1"/>
  <c r="J27" i="14" s="1"/>
  <c r="F259" i="12"/>
  <c r="J65" i="13" s="1"/>
  <c r="J11" i="14" s="1"/>
  <c r="F297" i="12"/>
  <c r="J99" i="13" s="1"/>
  <c r="J47" i="14" s="1"/>
  <c r="F177" i="12"/>
  <c r="J20" i="13" s="1"/>
  <c r="J71" i="14" s="1"/>
  <c r="F220" i="12"/>
  <c r="J41" i="13" s="1"/>
  <c r="J84" i="14" s="1"/>
  <c r="F261" i="12"/>
  <c r="J67" i="13" s="1"/>
  <c r="J54" i="14" s="1"/>
  <c r="F300" i="12"/>
  <c r="J102" i="13" s="1"/>
  <c r="J113" i="14" s="1"/>
  <c r="F181" i="12"/>
  <c r="F221" i="12"/>
  <c r="J42" i="13" s="1"/>
  <c r="J85" i="14" s="1"/>
  <c r="F271" i="12"/>
  <c r="J73" i="13" s="1"/>
  <c r="J103" i="14" s="1"/>
  <c r="F198" i="12"/>
  <c r="J31" i="13" s="1"/>
  <c r="J76" i="14" s="1"/>
  <c r="F281" i="12"/>
  <c r="J83" i="13" s="1"/>
  <c r="J45" i="14" s="1"/>
  <c r="F240" i="12"/>
  <c r="F242" i="12"/>
  <c r="J50" i="13" s="1"/>
  <c r="J89" i="14" s="1"/>
  <c r="F182" i="12"/>
  <c r="F183" i="12"/>
  <c r="J23" i="13" s="1"/>
  <c r="J39" i="14" s="1"/>
  <c r="F184" i="12"/>
  <c r="F197" i="12"/>
  <c r="J30" i="13" s="1"/>
  <c r="J6" i="14" s="1"/>
  <c r="F199" i="12"/>
  <c r="J32" i="13" s="1"/>
  <c r="J77" i="14" s="1"/>
  <c r="F292" i="12"/>
  <c r="J94" i="13" s="1"/>
  <c r="J36" i="14" s="1"/>
  <c r="F223" i="12"/>
  <c r="J43" i="13" s="1"/>
  <c r="J86" i="14" s="1"/>
  <c r="F237" i="12"/>
  <c r="J47" i="13" s="1"/>
  <c r="J52" i="14" s="1"/>
  <c r="F241" i="12"/>
  <c r="J49" i="13" s="1"/>
  <c r="J88" i="14" s="1"/>
  <c r="F159" i="12"/>
  <c r="J8" i="13" s="1"/>
  <c r="J21" i="14" s="1"/>
  <c r="F273" i="12"/>
  <c r="J75" i="13" s="1"/>
  <c r="J55" i="14" s="1"/>
  <c r="F277" i="12"/>
  <c r="J79" i="13" s="1"/>
  <c r="J42" i="14" s="1"/>
  <c r="F278" i="12"/>
  <c r="J80" i="13" s="1"/>
  <c r="J43" i="14" s="1"/>
  <c r="F279" i="12"/>
  <c r="J81" i="13" s="1"/>
  <c r="J33" i="14" s="1"/>
  <c r="F235" i="12"/>
  <c r="F27" i="13"/>
  <c r="E44" i="13"/>
  <c r="F63" i="1"/>
  <c r="L3" i="12"/>
  <c r="E63" i="1"/>
  <c r="J3" i="12"/>
  <c r="Q11" i="13"/>
  <c r="Q66" i="14" s="1"/>
  <c r="D63" i="1"/>
  <c r="H3" i="12"/>
  <c r="C92" i="13"/>
  <c r="C63" i="1"/>
  <c r="F3" i="12"/>
  <c r="B63" i="1"/>
  <c r="D3" i="12"/>
  <c r="I19" i="8"/>
  <c r="AB93" i="13" l="1"/>
  <c r="AB109" i="14" s="1"/>
  <c r="AB84" i="13"/>
  <c r="AB105" i="14" s="1"/>
  <c r="AB30" i="13"/>
  <c r="AB6" i="14" s="1"/>
  <c r="AB18" i="13"/>
  <c r="AB24" i="14" s="1"/>
  <c r="AB86" i="13"/>
  <c r="AB18" i="14" s="1"/>
  <c r="AB33" i="13"/>
  <c r="AB7" i="14" s="1"/>
  <c r="V16" i="16" s="1"/>
  <c r="AB6" i="13"/>
  <c r="AB62" i="14" s="1"/>
  <c r="AB59" i="13"/>
  <c r="AB16" i="14" s="1"/>
  <c r="AB14" i="13"/>
  <c r="AB22" i="14" s="1"/>
  <c r="V51" i="16" s="1"/>
  <c r="AB49" i="13"/>
  <c r="AB88" i="14" s="1"/>
  <c r="V105" i="16" s="1"/>
  <c r="Z7" i="14"/>
  <c r="AI76" i="13"/>
  <c r="AI104" i="14" s="1"/>
  <c r="AG67" i="14"/>
  <c r="Z10" i="14"/>
  <c r="AB55" i="13"/>
  <c r="AB92" i="14" s="1"/>
  <c r="AB35" i="13"/>
  <c r="AB79" i="14" s="1"/>
  <c r="AB53" i="13"/>
  <c r="AB29" i="14" s="1"/>
  <c r="AB16" i="13"/>
  <c r="AB70" i="14" s="1"/>
  <c r="AB69" i="13"/>
  <c r="AB30" i="14" s="1"/>
  <c r="V45" i="16" s="1"/>
  <c r="AB65" i="13"/>
  <c r="AB11" i="14" s="1"/>
  <c r="V24" i="16" s="1"/>
  <c r="AB85" i="13"/>
  <c r="AB34" i="14" s="1"/>
  <c r="V46" i="16" s="1"/>
  <c r="AB77" i="13"/>
  <c r="AB12" i="14" s="1"/>
  <c r="V25" i="16" s="1"/>
  <c r="AB44" i="13"/>
  <c r="AB8" i="14" s="1"/>
  <c r="V22" i="16" s="1"/>
  <c r="AB21" i="13"/>
  <c r="AB72" i="14" s="1"/>
  <c r="J602" i="12"/>
  <c r="AB102" i="13"/>
  <c r="AB113" i="14" s="1"/>
  <c r="U102" i="13"/>
  <c r="U113" i="14" s="1"/>
  <c r="AI30" i="13"/>
  <c r="AI6" i="14" s="1"/>
  <c r="AB15" i="16" s="1"/>
  <c r="AB64" i="13"/>
  <c r="AB98" i="14" s="1"/>
  <c r="AB70" i="13"/>
  <c r="AB100" i="14" s="1"/>
  <c r="V111" i="16" s="1"/>
  <c r="AB81" i="13"/>
  <c r="AB33" i="14" s="1"/>
  <c r="V58" i="16" s="1"/>
  <c r="AB62" i="13"/>
  <c r="AB97" i="14" s="1"/>
  <c r="V59" i="16" s="1"/>
  <c r="AB60" i="13"/>
  <c r="AB95" i="14" s="1"/>
  <c r="AB71" i="13"/>
  <c r="AB101" i="14" s="1"/>
  <c r="AB61" i="13"/>
  <c r="AB96" i="14" s="1"/>
  <c r="AB27" i="13"/>
  <c r="AB74" i="14" s="1"/>
  <c r="AB79" i="13"/>
  <c r="AB42" i="14" s="1"/>
  <c r="V72" i="16" s="1"/>
  <c r="AB24" i="13"/>
  <c r="AB25" i="14" s="1"/>
  <c r="V53" i="16" s="1"/>
  <c r="AB50" i="13"/>
  <c r="AB89" i="14" s="1"/>
  <c r="J451" i="12"/>
  <c r="U70" i="13"/>
  <c r="U100" i="14" s="1"/>
  <c r="U53" i="13"/>
  <c r="U29" i="14" s="1"/>
  <c r="AI43" i="13"/>
  <c r="AI86" i="14" s="1"/>
  <c r="U52" i="13"/>
  <c r="U10" i="14" s="1"/>
  <c r="P17" i="16" s="1"/>
  <c r="N548" i="12"/>
  <c r="M548" i="12" s="1"/>
  <c r="AI25" i="13"/>
  <c r="AI40" i="14" s="1"/>
  <c r="AB76" i="16" s="1"/>
  <c r="AI31" i="13"/>
  <c r="AI76" i="14" s="1"/>
  <c r="AG86" i="14"/>
  <c r="AI34" i="13"/>
  <c r="AI78" i="14" s="1"/>
  <c r="AI26" i="13"/>
  <c r="AI51" i="14" s="1"/>
  <c r="AB85" i="16" s="1"/>
  <c r="S33" i="14"/>
  <c r="U17" i="13"/>
  <c r="U23" i="14" s="1"/>
  <c r="P52" i="16" s="1"/>
  <c r="N475" i="12"/>
  <c r="M475" i="12" s="1"/>
  <c r="U88" i="13"/>
  <c r="U107" i="14" s="1"/>
  <c r="U24" i="13"/>
  <c r="U25" i="14" s="1"/>
  <c r="P53" i="16" s="1"/>
  <c r="U16" i="13"/>
  <c r="U70" i="14" s="1"/>
  <c r="N568" i="12"/>
  <c r="M568" i="12" s="1"/>
  <c r="U96" i="13"/>
  <c r="U111" i="14" s="1"/>
  <c r="N532" i="12"/>
  <c r="M532" i="12" s="1"/>
  <c r="U39" i="13"/>
  <c r="U83" i="14" s="1"/>
  <c r="U8" i="13"/>
  <c r="U21" i="14" s="1"/>
  <c r="P50" i="16" s="1"/>
  <c r="U49" i="13"/>
  <c r="U88" i="14" s="1"/>
  <c r="P105" i="16" s="1"/>
  <c r="U43" i="13"/>
  <c r="U86" i="14" s="1"/>
  <c r="N527" i="12"/>
  <c r="M527" i="12" s="1"/>
  <c r="AI9" i="13"/>
  <c r="AI64" i="14" s="1"/>
  <c r="AB101" i="16" s="1"/>
  <c r="U68" i="13"/>
  <c r="U17" i="14" s="1"/>
  <c r="F413" i="12"/>
  <c r="L68" i="13" s="1"/>
  <c r="N68" i="13" s="1"/>
  <c r="N17" i="14" s="1"/>
  <c r="S17" i="14"/>
  <c r="U61" i="13"/>
  <c r="U96" i="14" s="1"/>
  <c r="AI20" i="13"/>
  <c r="AI71" i="14" s="1"/>
  <c r="F358" i="12"/>
  <c r="N358" i="12" s="1"/>
  <c r="U71" i="13"/>
  <c r="U101" i="14" s="1"/>
  <c r="AI61" i="13"/>
  <c r="AI96" i="14" s="1"/>
  <c r="AI100" i="13"/>
  <c r="AI57" i="14" s="1"/>
  <c r="AB91" i="16" s="1"/>
  <c r="F405" i="12"/>
  <c r="L61" i="13" s="1"/>
  <c r="AN61" i="13" s="1"/>
  <c r="N494" i="12"/>
  <c r="M494" i="12" s="1"/>
  <c r="N534" i="12"/>
  <c r="M534" i="12" s="1"/>
  <c r="F374" i="12"/>
  <c r="L44" i="13" s="1"/>
  <c r="AN44" i="13" s="1"/>
  <c r="AI54" i="13"/>
  <c r="AI91" i="14" s="1"/>
  <c r="AB107" i="16" s="1"/>
  <c r="N523" i="12"/>
  <c r="M523" i="12" s="1"/>
  <c r="U33" i="13"/>
  <c r="U7" i="14" s="1"/>
  <c r="P16" i="16" s="1"/>
  <c r="N517" i="12"/>
  <c r="M517" i="12" s="1"/>
  <c r="N538" i="12"/>
  <c r="M538" i="12" s="1"/>
  <c r="N563" i="12"/>
  <c r="M563" i="12" s="1"/>
  <c r="N488" i="12"/>
  <c r="M488" i="12" s="1"/>
  <c r="N506" i="12"/>
  <c r="M506" i="12" s="1"/>
  <c r="U48" i="13"/>
  <c r="U28" i="14" s="1"/>
  <c r="P55" i="16" s="1"/>
  <c r="F418" i="12"/>
  <c r="L72" i="13" s="1"/>
  <c r="AN72" i="13" s="1"/>
  <c r="F404" i="12"/>
  <c r="L60" i="13" s="1"/>
  <c r="L95" i="14" s="1"/>
  <c r="U35" i="13"/>
  <c r="U79" i="14" s="1"/>
  <c r="U31" i="13"/>
  <c r="U76" i="14" s="1"/>
  <c r="S86" i="14"/>
  <c r="U44" i="13"/>
  <c r="U8" i="14" s="1"/>
  <c r="P22" i="16" s="1"/>
  <c r="U79" i="13"/>
  <c r="U42" i="14" s="1"/>
  <c r="N495" i="12"/>
  <c r="M495" i="12" s="1"/>
  <c r="N471" i="12"/>
  <c r="M471" i="12" s="1"/>
  <c r="F429" i="12"/>
  <c r="L81" i="13" s="1"/>
  <c r="AN81" i="13" s="1"/>
  <c r="U75" i="13"/>
  <c r="U55" i="14" s="1"/>
  <c r="P89" i="16" s="1"/>
  <c r="AG57" i="14"/>
  <c r="AI29" i="13"/>
  <c r="AI75" i="14" s="1"/>
  <c r="U97" i="13"/>
  <c r="U112" i="14" s="1"/>
  <c r="N512" i="12"/>
  <c r="M512" i="12" s="1"/>
  <c r="U14" i="13"/>
  <c r="U22" i="14" s="1"/>
  <c r="P51" i="16" s="1"/>
  <c r="AI102" i="13"/>
  <c r="AI113" i="14" s="1"/>
  <c r="AI94" i="13"/>
  <c r="AI36" i="14" s="1"/>
  <c r="AB61" i="16" s="1"/>
  <c r="U99" i="13"/>
  <c r="U47" i="14" s="1"/>
  <c r="P78" i="16" s="1"/>
  <c r="N489" i="12"/>
  <c r="M489" i="12" s="1"/>
  <c r="AI69" i="13"/>
  <c r="AI30" i="14" s="1"/>
  <c r="AB45" i="16" s="1"/>
  <c r="F341" i="12"/>
  <c r="L26" i="13" s="1"/>
  <c r="N26" i="13" s="1"/>
  <c r="N51" i="14" s="1"/>
  <c r="F427" i="12"/>
  <c r="L79" i="13" s="1"/>
  <c r="N79" i="13" s="1"/>
  <c r="N42" i="14" s="1"/>
  <c r="H301" i="12"/>
  <c r="F330" i="12"/>
  <c r="N330" i="12" s="1"/>
  <c r="U34" i="13"/>
  <c r="U78" i="14" s="1"/>
  <c r="N474" i="12"/>
  <c r="M474" i="12" s="1"/>
  <c r="N531" i="12"/>
  <c r="M531" i="12" s="1"/>
  <c r="N539" i="12"/>
  <c r="M539" i="12" s="1"/>
  <c r="N508" i="12"/>
  <c r="M508" i="12" s="1"/>
  <c r="N458" i="12"/>
  <c r="M458" i="12" s="1"/>
  <c r="N571" i="12"/>
  <c r="M571" i="12" s="1"/>
  <c r="N472" i="12"/>
  <c r="M472" i="12" s="1"/>
  <c r="N572" i="12"/>
  <c r="M572" i="12" s="1"/>
  <c r="AI48" i="13"/>
  <c r="AI28" i="14" s="1"/>
  <c r="AB55" i="16" s="1"/>
  <c r="AG104" i="14"/>
  <c r="AI65" i="13"/>
  <c r="AI11" i="14" s="1"/>
  <c r="AB24" i="16" s="1"/>
  <c r="N546" i="12"/>
  <c r="M546" i="12" s="1"/>
  <c r="AI15" i="13"/>
  <c r="AI69" i="14" s="1"/>
  <c r="AB104" i="16" s="1"/>
  <c r="N470" i="12"/>
  <c r="M470" i="12" s="1"/>
  <c r="N576" i="12"/>
  <c r="M576" i="12" s="1"/>
  <c r="N519" i="12"/>
  <c r="M519" i="12" s="1"/>
  <c r="AI36" i="13"/>
  <c r="AI80" i="14" s="1"/>
  <c r="N194" i="12"/>
  <c r="M194" i="12" s="1"/>
  <c r="AI78" i="13"/>
  <c r="AI32" i="14" s="1"/>
  <c r="AB57" i="16" s="1"/>
  <c r="AI64" i="13"/>
  <c r="AI98" i="14" s="1"/>
  <c r="AI27" i="13"/>
  <c r="AI74" i="14" s="1"/>
  <c r="AI40" i="13"/>
  <c r="AI27" i="14" s="1"/>
  <c r="AB54" i="16" s="1"/>
  <c r="N535" i="12"/>
  <c r="M535" i="12" s="1"/>
  <c r="AI71" i="13"/>
  <c r="AI101" i="14" s="1"/>
  <c r="N524" i="12"/>
  <c r="M524" i="12" s="1"/>
  <c r="N213" i="12"/>
  <c r="M213" i="12" s="1"/>
  <c r="N181" i="12"/>
  <c r="M181" i="12" s="1"/>
  <c r="U5" i="13"/>
  <c r="U61" i="14" s="1"/>
  <c r="N498" i="12"/>
  <c r="M498" i="12" s="1"/>
  <c r="U27" i="13"/>
  <c r="U74" i="14" s="1"/>
  <c r="U92" i="13"/>
  <c r="U108" i="14" s="1"/>
  <c r="N562" i="12"/>
  <c r="M562" i="12" s="1"/>
  <c r="U55" i="13"/>
  <c r="U92" i="14" s="1"/>
  <c r="P108" i="16" s="1"/>
  <c r="N491" i="12"/>
  <c r="M491" i="12" s="1"/>
  <c r="U66" i="13"/>
  <c r="U99" i="14" s="1"/>
  <c r="P110" i="16" s="1"/>
  <c r="N493" i="12"/>
  <c r="M493" i="12" s="1"/>
  <c r="U78" i="13"/>
  <c r="U32" i="14" s="1"/>
  <c r="P57" i="16" s="1"/>
  <c r="U100" i="13"/>
  <c r="U57" i="14" s="1"/>
  <c r="S107" i="14"/>
  <c r="N505" i="12"/>
  <c r="M505" i="12" s="1"/>
  <c r="T61" i="14"/>
  <c r="U26" i="13"/>
  <c r="U51" i="14" s="1"/>
  <c r="P85" i="16" s="1"/>
  <c r="F389" i="12"/>
  <c r="L48" i="13" s="1"/>
  <c r="N48" i="13" s="1"/>
  <c r="N28" i="14" s="1"/>
  <c r="F390" i="12"/>
  <c r="N390" i="12" s="1"/>
  <c r="F430" i="12"/>
  <c r="L82" i="13" s="1"/>
  <c r="L44" i="14" s="1"/>
  <c r="F376" i="12"/>
  <c r="N376" i="12" s="1"/>
  <c r="N545" i="12"/>
  <c r="M545" i="12" s="1"/>
  <c r="N509" i="12"/>
  <c r="M509" i="12" s="1"/>
  <c r="N490" i="12"/>
  <c r="M490" i="12" s="1"/>
  <c r="F443" i="12"/>
  <c r="L95" i="13" s="1"/>
  <c r="AN95" i="13" s="1"/>
  <c r="F434" i="12"/>
  <c r="L86" i="13" s="1"/>
  <c r="AN86" i="13" s="1"/>
  <c r="N586" i="12"/>
  <c r="M586" i="12" s="1"/>
  <c r="N497" i="12"/>
  <c r="M497" i="12" s="1"/>
  <c r="F425" i="12"/>
  <c r="L77" i="13" s="1"/>
  <c r="L12" i="14" s="1"/>
  <c r="F422" i="12"/>
  <c r="L74" i="13" s="1"/>
  <c r="AN74" i="13" s="1"/>
  <c r="N575" i="12"/>
  <c r="M575" i="12" s="1"/>
  <c r="N557" i="12"/>
  <c r="M557" i="12" s="1"/>
  <c r="F387" i="12"/>
  <c r="L47" i="13" s="1"/>
  <c r="L52" i="14" s="1"/>
  <c r="F362" i="12"/>
  <c r="N362" i="12" s="1"/>
  <c r="N483" i="12"/>
  <c r="M483" i="12" s="1"/>
  <c r="F328" i="12"/>
  <c r="L21" i="13" s="1"/>
  <c r="L72" i="14" s="1"/>
  <c r="F350" i="12"/>
  <c r="L33" i="13" s="1"/>
  <c r="L7" i="14" s="1"/>
  <c r="N462" i="12"/>
  <c r="M462" i="12" s="1"/>
  <c r="F308" i="12"/>
  <c r="L7" i="13" s="1"/>
  <c r="L63" i="14" s="1"/>
  <c r="F361" i="12"/>
  <c r="N361" i="12" s="1"/>
  <c r="N503" i="12"/>
  <c r="M503" i="12" s="1"/>
  <c r="N549" i="12"/>
  <c r="M549" i="12" s="1"/>
  <c r="F30" i="13"/>
  <c r="G30" i="13" s="1"/>
  <c r="G6" i="14" s="1"/>
  <c r="N530" i="12"/>
  <c r="M530" i="12" s="1"/>
  <c r="F71" i="13"/>
  <c r="G71" i="13" s="1"/>
  <c r="G101" i="14" s="1"/>
  <c r="N547" i="12"/>
  <c r="M547" i="12" s="1"/>
  <c r="N482" i="12"/>
  <c r="M482" i="12" s="1"/>
  <c r="N526" i="12"/>
  <c r="M526" i="12" s="1"/>
  <c r="N550" i="12"/>
  <c r="M550" i="12" s="1"/>
  <c r="N513" i="12"/>
  <c r="M513" i="12" s="1"/>
  <c r="N459" i="12"/>
  <c r="M459" i="12" s="1"/>
  <c r="N540" i="12"/>
  <c r="M540" i="12" s="1"/>
  <c r="S85" i="14"/>
  <c r="AI83" i="13"/>
  <c r="AI45" i="14" s="1"/>
  <c r="N266" i="12"/>
  <c r="M266" i="12" s="1"/>
  <c r="N511" i="12"/>
  <c r="M511" i="12" s="1"/>
  <c r="N570" i="12"/>
  <c r="M570" i="12" s="1"/>
  <c r="AI10" i="13"/>
  <c r="AI65" i="14" s="1"/>
  <c r="AB102" i="16" s="1"/>
  <c r="N578" i="12"/>
  <c r="M578" i="12" s="1"/>
  <c r="F423" i="12"/>
  <c r="L75" i="13" s="1"/>
  <c r="L55" i="14" s="1"/>
  <c r="F340" i="12"/>
  <c r="L25" i="13" s="1"/>
  <c r="AN25" i="13" s="1"/>
  <c r="F337" i="12"/>
  <c r="N337" i="12" s="1"/>
  <c r="N558" i="12"/>
  <c r="M558" i="12" s="1"/>
  <c r="N541" i="12"/>
  <c r="M541" i="12" s="1"/>
  <c r="N522" i="12"/>
  <c r="M522" i="12" s="1"/>
  <c r="F360" i="12"/>
  <c r="N360" i="12" s="1"/>
  <c r="N499" i="12"/>
  <c r="M499" i="12" s="1"/>
  <c r="N467" i="12"/>
  <c r="M467" i="12" s="1"/>
  <c r="F311" i="12"/>
  <c r="L10" i="13" s="1"/>
  <c r="L65" i="14" s="1"/>
  <c r="F402" i="12"/>
  <c r="L58" i="13" s="1"/>
  <c r="N58" i="13" s="1"/>
  <c r="N94" i="14" s="1"/>
  <c r="F324" i="12"/>
  <c r="N324" i="12" s="1"/>
  <c r="F325" i="12"/>
  <c r="N325" i="12" s="1"/>
  <c r="N203" i="12"/>
  <c r="M203" i="12" s="1"/>
  <c r="U23" i="13"/>
  <c r="U39" i="14" s="1"/>
  <c r="P71" i="16" s="1"/>
  <c r="U21" i="13"/>
  <c r="U72" i="14" s="1"/>
  <c r="AI62" i="13"/>
  <c r="AI97" i="14" s="1"/>
  <c r="AB59" i="16" s="1"/>
  <c r="N561" i="12"/>
  <c r="M561" i="12" s="1"/>
  <c r="N469" i="12"/>
  <c r="M469" i="12" s="1"/>
  <c r="F355" i="12"/>
  <c r="N355" i="12" s="1"/>
  <c r="F349" i="12"/>
  <c r="L32" i="13" s="1"/>
  <c r="AN32" i="13" s="1"/>
  <c r="N270" i="12"/>
  <c r="M270" i="12" s="1"/>
  <c r="N464" i="12"/>
  <c r="M464" i="12" s="1"/>
  <c r="N500" i="12"/>
  <c r="M500" i="12" s="1"/>
  <c r="N525" i="12"/>
  <c r="M525" i="12" s="1"/>
  <c r="F42" i="13"/>
  <c r="G42" i="13" s="1"/>
  <c r="G85" i="14" s="1"/>
  <c r="F444" i="12"/>
  <c r="L96" i="13" s="1"/>
  <c r="L111" i="14" s="1"/>
  <c r="F343" i="12"/>
  <c r="N343" i="12" s="1"/>
  <c r="F310" i="12"/>
  <c r="L9" i="13" s="1"/>
  <c r="AN9" i="13" s="1"/>
  <c r="F313" i="12"/>
  <c r="N313" i="12" s="1"/>
  <c r="AI79" i="13"/>
  <c r="AI42" i="14" s="1"/>
  <c r="N514" i="12"/>
  <c r="M514" i="12" s="1"/>
  <c r="N480" i="12"/>
  <c r="M480" i="12" s="1"/>
  <c r="N486" i="12"/>
  <c r="M486" i="12" s="1"/>
  <c r="F441" i="12"/>
  <c r="L93" i="13" s="1"/>
  <c r="L109" i="14" s="1"/>
  <c r="N247" i="12"/>
  <c r="M247" i="12" s="1"/>
  <c r="N207" i="12"/>
  <c r="M207" i="12" s="1"/>
  <c r="N599" i="12"/>
  <c r="M599" i="12" s="1"/>
  <c r="N585" i="12"/>
  <c r="M585" i="12" s="1"/>
  <c r="F393" i="12"/>
  <c r="L51" i="13" s="1"/>
  <c r="AN51" i="13" s="1"/>
  <c r="F323" i="12"/>
  <c r="N323" i="12" s="1"/>
  <c r="F450" i="12"/>
  <c r="L102" i="13" s="1"/>
  <c r="AN102" i="13" s="1"/>
  <c r="S108" i="14"/>
  <c r="U45" i="13"/>
  <c r="U9" i="14" s="1"/>
  <c r="P23" i="16" s="1"/>
  <c r="U25" i="13"/>
  <c r="U40" i="14" s="1"/>
  <c r="P76" i="16" s="1"/>
  <c r="U56" i="13"/>
  <c r="U93" i="14" s="1"/>
  <c r="P109" i="16" s="1"/>
  <c r="U13" i="13"/>
  <c r="U68" i="14" s="1"/>
  <c r="N492" i="12"/>
  <c r="M492" i="12" s="1"/>
  <c r="N485" i="12"/>
  <c r="M485" i="12" s="1"/>
  <c r="AI55" i="13"/>
  <c r="AI92" i="14" s="1"/>
  <c r="AB108" i="16" s="1"/>
  <c r="F7" i="13"/>
  <c r="F63" i="14" s="1"/>
  <c r="F312" i="12"/>
  <c r="L11" i="13" s="1"/>
  <c r="N11" i="13" s="1"/>
  <c r="N66" i="14" s="1"/>
  <c r="F372" i="12"/>
  <c r="N372" i="12" s="1"/>
  <c r="F322" i="12"/>
  <c r="N322" i="12" s="1"/>
  <c r="F379" i="12"/>
  <c r="N379" i="12" s="1"/>
  <c r="AI35" i="13"/>
  <c r="AI79" i="14" s="1"/>
  <c r="AH53" i="14"/>
  <c r="AI57" i="13"/>
  <c r="AI53" i="14" s="1"/>
  <c r="AB87" i="16" s="1"/>
  <c r="AI28" i="13"/>
  <c r="AI26" i="14" s="1"/>
  <c r="D301" i="12"/>
  <c r="AH99" i="13"/>
  <c r="N598" i="12"/>
  <c r="M598" i="12" s="1"/>
  <c r="F77" i="13"/>
  <c r="F12" i="14" s="1"/>
  <c r="N465" i="12"/>
  <c r="M465" i="12" s="1"/>
  <c r="N537" i="12"/>
  <c r="M537" i="12" s="1"/>
  <c r="S23" i="14"/>
  <c r="AG80" i="14"/>
  <c r="AG30" i="14"/>
  <c r="N212" i="12"/>
  <c r="M212" i="12" s="1"/>
  <c r="N188" i="12"/>
  <c r="M188" i="12" s="1"/>
  <c r="U7" i="13"/>
  <c r="U63" i="14" s="1"/>
  <c r="P100" i="16" s="1"/>
  <c r="U77" i="13"/>
  <c r="U12" i="14" s="1"/>
  <c r="P25" i="16" s="1"/>
  <c r="AG40" i="14"/>
  <c r="AG85" i="14"/>
  <c r="AI42" i="13"/>
  <c r="AI85" i="14" s="1"/>
  <c r="F385" i="12"/>
  <c r="N385" i="12" s="1"/>
  <c r="F386" i="12"/>
  <c r="N386" i="12" s="1"/>
  <c r="F392" i="12"/>
  <c r="L50" i="13" s="1"/>
  <c r="L89" i="14" s="1"/>
  <c r="F412" i="12"/>
  <c r="N412" i="12" s="1"/>
  <c r="F448" i="12"/>
  <c r="L100" i="13" s="1"/>
  <c r="N100" i="13" s="1"/>
  <c r="N57" i="14" s="1"/>
  <c r="F399" i="12"/>
  <c r="N399" i="12" s="1"/>
  <c r="F344" i="12"/>
  <c r="N344" i="12" s="1"/>
  <c r="F424" i="12"/>
  <c r="L76" i="13" s="1"/>
  <c r="N76" i="13" s="1"/>
  <c r="N104" i="14" s="1"/>
  <c r="F359" i="12"/>
  <c r="N359" i="12" s="1"/>
  <c r="F353" i="12"/>
  <c r="N353" i="12" s="1"/>
  <c r="F369" i="12"/>
  <c r="L40" i="13" s="1"/>
  <c r="N40" i="13" s="1"/>
  <c r="N27" i="14" s="1"/>
  <c r="F375" i="12"/>
  <c r="N375" i="12" s="1"/>
  <c r="F409" i="12"/>
  <c r="L65" i="13" s="1"/>
  <c r="L11" i="14" s="1"/>
  <c r="F420" i="12"/>
  <c r="N420" i="12" s="1"/>
  <c r="F440" i="12"/>
  <c r="L92" i="13" s="1"/>
  <c r="L108" i="14" s="1"/>
  <c r="F339" i="12"/>
  <c r="N339" i="12" s="1"/>
  <c r="F383" i="12"/>
  <c r="N383" i="12" s="1"/>
  <c r="F309" i="12"/>
  <c r="L8" i="13" s="1"/>
  <c r="AN8" i="13" s="1"/>
  <c r="F400" i="12"/>
  <c r="L56" i="13" s="1"/>
  <c r="N56" i="13" s="1"/>
  <c r="N93" i="14" s="1"/>
  <c r="F336" i="12"/>
  <c r="L24" i="13" s="1"/>
  <c r="AN24" i="13" s="1"/>
  <c r="F317" i="12"/>
  <c r="L16" i="13" s="1"/>
  <c r="L70" i="14" s="1"/>
  <c r="N303" i="12"/>
  <c r="F397" i="12"/>
  <c r="N397" i="12" s="1"/>
  <c r="F398" i="12"/>
  <c r="L55" i="13" s="1"/>
  <c r="L92" i="14" s="1"/>
  <c r="F406" i="12"/>
  <c r="L62" i="13" s="1"/>
  <c r="AN62" i="13" s="1"/>
  <c r="F426" i="12"/>
  <c r="L78" i="13" s="1"/>
  <c r="AN78" i="13" s="1"/>
  <c r="F319" i="12"/>
  <c r="L17" i="13" s="1"/>
  <c r="AN17" i="13" s="1"/>
  <c r="F416" i="12"/>
  <c r="N416" i="12" s="1"/>
  <c r="F365" i="12"/>
  <c r="L37" i="13" s="1"/>
  <c r="L81" i="14" s="1"/>
  <c r="F442" i="12"/>
  <c r="L94" i="13" s="1"/>
  <c r="L36" i="14" s="1"/>
  <c r="F380" i="12"/>
  <c r="N380" i="12" s="1"/>
  <c r="F394" i="12"/>
  <c r="L52" i="13" s="1"/>
  <c r="N52" i="13" s="1"/>
  <c r="N10" i="14" s="1"/>
  <c r="F411" i="12"/>
  <c r="L67" i="13" s="1"/>
  <c r="L54" i="14" s="1"/>
  <c r="F388" i="12"/>
  <c r="N388" i="12" s="1"/>
  <c r="F410" i="12"/>
  <c r="L66" i="13" s="1"/>
  <c r="N66" i="13" s="1"/>
  <c r="N99" i="14" s="1"/>
  <c r="F437" i="12"/>
  <c r="L89" i="13" s="1"/>
  <c r="N89" i="13" s="1"/>
  <c r="N56" i="14" s="1"/>
  <c r="F447" i="12"/>
  <c r="L99" i="13" s="1"/>
  <c r="L47" i="14" s="1"/>
  <c r="N556" i="12"/>
  <c r="M556" i="12" s="1"/>
  <c r="F352" i="12"/>
  <c r="L35" i="13" s="1"/>
  <c r="L79" i="14" s="1"/>
  <c r="F346" i="12"/>
  <c r="L29" i="13" s="1"/>
  <c r="L75" i="14" s="1"/>
  <c r="AI37" i="13"/>
  <c r="AI81" i="14" s="1"/>
  <c r="AI86" i="13"/>
  <c r="AI18" i="14" s="1"/>
  <c r="AB34" i="16" s="1"/>
  <c r="S75" i="14"/>
  <c r="U29" i="13"/>
  <c r="U75" i="14" s="1"/>
  <c r="U41" i="13"/>
  <c r="U84" i="14" s="1"/>
  <c r="S84" i="14"/>
  <c r="S103" i="14"/>
  <c r="U73" i="13"/>
  <c r="U103" i="14" s="1"/>
  <c r="AH5" i="13"/>
  <c r="AH61" i="14" s="1"/>
  <c r="N456" i="12"/>
  <c r="M456" i="12" s="1"/>
  <c r="AI93" i="13"/>
  <c r="AI109" i="14" s="1"/>
  <c r="AG109" i="14"/>
  <c r="AG90" i="14"/>
  <c r="AI51" i="13"/>
  <c r="AI90" i="14" s="1"/>
  <c r="AB106" i="16" s="1"/>
  <c r="F65" i="13"/>
  <c r="AO65" i="13" s="1"/>
  <c r="AO11" i="14" s="1"/>
  <c r="N560" i="12"/>
  <c r="M560" i="12" s="1"/>
  <c r="N477" i="12"/>
  <c r="M477" i="12" s="1"/>
  <c r="F431" i="12"/>
  <c r="L83" i="13" s="1"/>
  <c r="AN83" i="13" s="1"/>
  <c r="F307" i="12"/>
  <c r="N307" i="12" s="1"/>
  <c r="F332" i="12"/>
  <c r="N332" i="12" s="1"/>
  <c r="F326" i="12"/>
  <c r="L19" i="13" s="1"/>
  <c r="L50" i="14" s="1"/>
  <c r="N216" i="12"/>
  <c r="M216" i="12" s="1"/>
  <c r="U89" i="13"/>
  <c r="U56" i="14" s="1"/>
  <c r="P90" i="16" s="1"/>
  <c r="AG61" i="14"/>
  <c r="AI87" i="13"/>
  <c r="AI106" i="14" s="1"/>
  <c r="AH23" i="13"/>
  <c r="AO23" i="13" s="1"/>
  <c r="AO39" i="14" s="1"/>
  <c r="N484" i="12"/>
  <c r="M484" i="12" s="1"/>
  <c r="S31" i="14"/>
  <c r="U74" i="13"/>
  <c r="U31" i="14" s="1"/>
  <c r="S27" i="14"/>
  <c r="U40" i="13"/>
  <c r="U27" i="14" s="1"/>
  <c r="P54" i="16" s="1"/>
  <c r="S80" i="14"/>
  <c r="U36" i="13"/>
  <c r="U80" i="14" s="1"/>
  <c r="U86" i="13"/>
  <c r="U18" i="14" s="1"/>
  <c r="P34" i="16" s="1"/>
  <c r="S18" i="14"/>
  <c r="AG63" i="14"/>
  <c r="AI7" i="13"/>
  <c r="AI63" i="14" s="1"/>
  <c r="AB100" i="16" s="1"/>
  <c r="N520" i="12"/>
  <c r="M520" i="12" s="1"/>
  <c r="N515" i="12"/>
  <c r="M515" i="12" s="1"/>
  <c r="N569" i="12"/>
  <c r="M569" i="12" s="1"/>
  <c r="F414" i="12"/>
  <c r="L69" i="13" s="1"/>
  <c r="L30" i="14" s="1"/>
  <c r="F408" i="12"/>
  <c r="L64" i="13" s="1"/>
  <c r="L98" i="14" s="1"/>
  <c r="F391" i="12"/>
  <c r="L49" i="13" s="1"/>
  <c r="AN49" i="13" s="1"/>
  <c r="F329" i="12"/>
  <c r="L22" i="13" s="1"/>
  <c r="L73" i="14" s="1"/>
  <c r="F439" i="12"/>
  <c r="L91" i="13" s="1"/>
  <c r="AN91" i="13" s="1"/>
  <c r="F415" i="12"/>
  <c r="L70" i="13" s="1"/>
  <c r="N70" i="13" s="1"/>
  <c r="N100" i="14" s="1"/>
  <c r="F318" i="12"/>
  <c r="N318" i="12" s="1"/>
  <c r="F348" i="12"/>
  <c r="L31" i="13" s="1"/>
  <c r="L76" i="14" s="1"/>
  <c r="F314" i="12"/>
  <c r="L13" i="13" s="1"/>
  <c r="N13" i="13" s="1"/>
  <c r="N68" i="14" s="1"/>
  <c r="N182" i="12"/>
  <c r="M182" i="12" s="1"/>
  <c r="N180" i="12"/>
  <c r="M180" i="12" s="1"/>
  <c r="U50" i="13"/>
  <c r="U89" i="14" s="1"/>
  <c r="S25" i="14"/>
  <c r="U51" i="13"/>
  <c r="U90" i="14" s="1"/>
  <c r="P106" i="16" s="1"/>
  <c r="AI52" i="13"/>
  <c r="AI10" i="14" s="1"/>
  <c r="AB17" i="16" s="1"/>
  <c r="AI8" i="13"/>
  <c r="AI21" i="14" s="1"/>
  <c r="AB50" i="16" s="1"/>
  <c r="AG101" i="14"/>
  <c r="AI53" i="13"/>
  <c r="AI29" i="14" s="1"/>
  <c r="AB56" i="16" s="1"/>
  <c r="AG34" i="14"/>
  <c r="AI85" i="13"/>
  <c r="AI34" i="14" s="1"/>
  <c r="N595" i="12"/>
  <c r="M595" i="12" s="1"/>
  <c r="N589" i="12"/>
  <c r="M589" i="12" s="1"/>
  <c r="N564" i="12"/>
  <c r="M564" i="12" s="1"/>
  <c r="F371" i="12"/>
  <c r="L42" i="13" s="1"/>
  <c r="AN42" i="13" s="1"/>
  <c r="F351" i="12"/>
  <c r="L34" i="13" s="1"/>
  <c r="L78" i="14" s="1"/>
  <c r="F419" i="12"/>
  <c r="N419" i="12" s="1"/>
  <c r="F396" i="12"/>
  <c r="L54" i="13" s="1"/>
  <c r="L91" i="14" s="1"/>
  <c r="F445" i="12"/>
  <c r="L97" i="13" s="1"/>
  <c r="AN97" i="13" s="1"/>
  <c r="U9" i="13"/>
  <c r="U64" i="14" s="1"/>
  <c r="P101" i="16" s="1"/>
  <c r="U38" i="13"/>
  <c r="U82" i="14" s="1"/>
  <c r="AI82" i="13"/>
  <c r="AI44" i="14" s="1"/>
  <c r="H602" i="12"/>
  <c r="F320" i="12"/>
  <c r="L18" i="13" s="1"/>
  <c r="L24" i="14" s="1"/>
  <c r="U19" i="13"/>
  <c r="U50" i="14" s="1"/>
  <c r="P84" i="16" s="1"/>
  <c r="AG65" i="14"/>
  <c r="AI90" i="13"/>
  <c r="AI35" i="14" s="1"/>
  <c r="AB60" i="16" s="1"/>
  <c r="AG51" i="14"/>
  <c r="N476" i="12"/>
  <c r="M476" i="12" s="1"/>
  <c r="N463" i="12"/>
  <c r="M463" i="12" s="1"/>
  <c r="N584" i="12"/>
  <c r="M584" i="12" s="1"/>
  <c r="N596" i="12"/>
  <c r="M596" i="12" s="1"/>
  <c r="N593" i="12"/>
  <c r="M593" i="12" s="1"/>
  <c r="N591" i="12"/>
  <c r="M591" i="12" s="1"/>
  <c r="F335" i="12"/>
  <c r="N335" i="12" s="1"/>
  <c r="F449" i="12"/>
  <c r="L101" i="13" s="1"/>
  <c r="L58" i="14" s="1"/>
  <c r="F417" i="12"/>
  <c r="L71" i="13" s="1"/>
  <c r="L101" i="14" s="1"/>
  <c r="F366" i="12"/>
  <c r="N366" i="12" s="1"/>
  <c r="F381" i="12"/>
  <c r="N381" i="12" s="1"/>
  <c r="F357" i="12"/>
  <c r="N357" i="12" s="1"/>
  <c r="F368" i="12"/>
  <c r="L39" i="13" s="1"/>
  <c r="L83" i="14" s="1"/>
  <c r="F306" i="12"/>
  <c r="L6" i="13" s="1"/>
  <c r="L62" i="14" s="1"/>
  <c r="F421" i="12"/>
  <c r="L73" i="13" s="1"/>
  <c r="N73" i="13" s="1"/>
  <c r="N103" i="14" s="1"/>
  <c r="S111" i="14"/>
  <c r="U46" i="13"/>
  <c r="U87" i="14" s="1"/>
  <c r="U47" i="13"/>
  <c r="U52" i="14" s="1"/>
  <c r="P86" i="16" s="1"/>
  <c r="U15" i="13"/>
  <c r="U69" i="14" s="1"/>
  <c r="P104" i="16" s="1"/>
  <c r="S70" i="14"/>
  <c r="S28" i="14"/>
  <c r="U57" i="13"/>
  <c r="U53" i="14" s="1"/>
  <c r="P87" i="16" s="1"/>
  <c r="AI13" i="13"/>
  <c r="AI68" i="14" s="1"/>
  <c r="AI21" i="13"/>
  <c r="AI72" i="14" s="1"/>
  <c r="AI96" i="13"/>
  <c r="AI111" i="14" s="1"/>
  <c r="AI47" i="13"/>
  <c r="AI52" i="14" s="1"/>
  <c r="AB86" i="16" s="1"/>
  <c r="AG45" i="14"/>
  <c r="AI32" i="13"/>
  <c r="AI77" i="14" s="1"/>
  <c r="X114" i="14"/>
  <c r="S44" i="14"/>
  <c r="U82" i="13"/>
  <c r="U44" i="14" s="1"/>
  <c r="M82" i="13"/>
  <c r="M44" i="14" s="1"/>
  <c r="N581" i="12"/>
  <c r="M581" i="12" s="1"/>
  <c r="T93" i="13"/>
  <c r="T109" i="14" s="1"/>
  <c r="N592" i="12"/>
  <c r="M592" i="12" s="1"/>
  <c r="L602" i="12"/>
  <c r="N536" i="12"/>
  <c r="M536" i="12" s="1"/>
  <c r="S110" i="14"/>
  <c r="U95" i="13"/>
  <c r="U110" i="14" s="1"/>
  <c r="U72" i="13"/>
  <c r="U102" i="14" s="1"/>
  <c r="S102" i="14"/>
  <c r="AI39" i="13"/>
  <c r="AI83" i="14" s="1"/>
  <c r="AG83" i="14"/>
  <c r="F101" i="13"/>
  <c r="G101" i="13" s="1"/>
  <c r="G58" i="14" s="1"/>
  <c r="N600" i="12"/>
  <c r="M600" i="12" s="1"/>
  <c r="N516" i="12"/>
  <c r="M516" i="12" s="1"/>
  <c r="U69" i="13"/>
  <c r="U30" i="14" s="1"/>
  <c r="P45" i="16" s="1"/>
  <c r="L451" i="12"/>
  <c r="N507" i="12"/>
  <c r="M507" i="12" s="1"/>
  <c r="AI67" i="13"/>
  <c r="AI54" i="14" s="1"/>
  <c r="AB88" i="16" s="1"/>
  <c r="AG54" i="14"/>
  <c r="N473" i="12"/>
  <c r="M473" i="12" s="1"/>
  <c r="AG103" i="13"/>
  <c r="N460" i="12"/>
  <c r="M460" i="12" s="1"/>
  <c r="F8" i="13"/>
  <c r="N528" i="12"/>
  <c r="M528" i="12" s="1"/>
  <c r="U18" i="13"/>
  <c r="U24" i="14" s="1"/>
  <c r="P41" i="16" s="1"/>
  <c r="U84" i="13"/>
  <c r="U105" i="14" s="1"/>
  <c r="AI66" i="13"/>
  <c r="AI99" i="14" s="1"/>
  <c r="AB110" i="16" s="1"/>
  <c r="AH102" i="14"/>
  <c r="AI72" i="13"/>
  <c r="AI102" i="14" s="1"/>
  <c r="AH70" i="13"/>
  <c r="N566" i="12"/>
  <c r="M566" i="12" s="1"/>
  <c r="F428" i="12"/>
  <c r="L80" i="13" s="1"/>
  <c r="L43" i="14" s="1"/>
  <c r="F316" i="12"/>
  <c r="L15" i="13" s="1"/>
  <c r="AN15" i="13" s="1"/>
  <c r="F367" i="12"/>
  <c r="L38" i="13" s="1"/>
  <c r="L82" i="14" s="1"/>
  <c r="F327" i="12"/>
  <c r="L20" i="13" s="1"/>
  <c r="AN20" i="13" s="1"/>
  <c r="F321" i="12"/>
  <c r="N321" i="12" s="1"/>
  <c r="F378" i="12"/>
  <c r="L46" i="13" s="1"/>
  <c r="AN46" i="13" s="1"/>
  <c r="F338" i="12"/>
  <c r="N338" i="12" s="1"/>
  <c r="N205" i="12"/>
  <c r="M205" i="12" s="1"/>
  <c r="N230" i="12"/>
  <c r="M230" i="12" s="1"/>
  <c r="U87" i="13"/>
  <c r="U106" i="14" s="1"/>
  <c r="AI73" i="13"/>
  <c r="AI103" i="14" s="1"/>
  <c r="AH12" i="14"/>
  <c r="AI77" i="13"/>
  <c r="AI12" i="14" s="1"/>
  <c r="AB25" i="16" s="1"/>
  <c r="N544" i="12"/>
  <c r="M544" i="12" s="1"/>
  <c r="F331" i="12"/>
  <c r="N331" i="12" s="1"/>
  <c r="F305" i="12"/>
  <c r="L5" i="13" s="1"/>
  <c r="AN5" i="13" s="1"/>
  <c r="F347" i="12"/>
  <c r="L30" i="13" s="1"/>
  <c r="AN30" i="13" s="1"/>
  <c r="F435" i="12"/>
  <c r="L87" i="13" s="1"/>
  <c r="AN87" i="13" s="1"/>
  <c r="F364" i="12"/>
  <c r="L36" i="13" s="1"/>
  <c r="AN36" i="13" s="1"/>
  <c r="U37" i="13"/>
  <c r="U81" i="14" s="1"/>
  <c r="S13" i="14"/>
  <c r="U98" i="13"/>
  <c r="U13" i="14" s="1"/>
  <c r="AG56" i="14"/>
  <c r="AI89" i="13"/>
  <c r="AI56" i="14" s="1"/>
  <c r="AB90" i="16" s="1"/>
  <c r="M28" i="13"/>
  <c r="M26" i="14" s="1"/>
  <c r="N496" i="12"/>
  <c r="M496" i="12" s="1"/>
  <c r="M8" i="13"/>
  <c r="M21" i="14" s="1"/>
  <c r="F602" i="12"/>
  <c r="N579" i="12"/>
  <c r="M579" i="12" s="1"/>
  <c r="N559" i="12"/>
  <c r="M559" i="12" s="1"/>
  <c r="N521" i="12"/>
  <c r="M521" i="12" s="1"/>
  <c r="F356" i="12"/>
  <c r="N356" i="12" s="1"/>
  <c r="F403" i="12"/>
  <c r="L59" i="13" s="1"/>
  <c r="AN59" i="13" s="1"/>
  <c r="F395" i="12"/>
  <c r="L53" i="13" s="1"/>
  <c r="L29" i="14" s="1"/>
  <c r="F334" i="12"/>
  <c r="N334" i="12" s="1"/>
  <c r="U101" i="13"/>
  <c r="U58" i="14" s="1"/>
  <c r="P92" i="16" s="1"/>
  <c r="U28" i="13"/>
  <c r="U26" i="14" s="1"/>
  <c r="P44" i="16" s="1"/>
  <c r="AI19" i="13"/>
  <c r="AI50" i="14" s="1"/>
  <c r="AB84" i="16" s="1"/>
  <c r="AI91" i="13"/>
  <c r="AI46" i="14" s="1"/>
  <c r="N583" i="12"/>
  <c r="M583" i="12" s="1"/>
  <c r="F370" i="12"/>
  <c r="L41" i="13" s="1"/>
  <c r="N41" i="13" s="1"/>
  <c r="N84" i="14" s="1"/>
  <c r="F315" i="12"/>
  <c r="L14" i="13" s="1"/>
  <c r="AN14" i="13" s="1"/>
  <c r="F438" i="12"/>
  <c r="L90" i="13" s="1"/>
  <c r="L35" i="14" s="1"/>
  <c r="F384" i="12"/>
  <c r="N384" i="12" s="1"/>
  <c r="F401" i="12"/>
  <c r="L57" i="13" s="1"/>
  <c r="AN57" i="13" s="1"/>
  <c r="F377" i="12"/>
  <c r="L45" i="13" s="1"/>
  <c r="AN45" i="13" s="1"/>
  <c r="F382" i="12"/>
  <c r="N382" i="12" s="1"/>
  <c r="F433" i="12"/>
  <c r="L85" i="13" s="1"/>
  <c r="L34" i="14" s="1"/>
  <c r="U60" i="13"/>
  <c r="U95" i="14" s="1"/>
  <c r="AI84" i="13"/>
  <c r="AI105" i="14" s="1"/>
  <c r="N487" i="12"/>
  <c r="M487" i="12" s="1"/>
  <c r="F333" i="12"/>
  <c r="L23" i="13" s="1"/>
  <c r="AN23" i="13" s="1"/>
  <c r="F407" i="12"/>
  <c r="L63" i="13" s="1"/>
  <c r="L41" i="14" s="1"/>
  <c r="F342" i="12"/>
  <c r="L27" i="13" s="1"/>
  <c r="AN27" i="13" s="1"/>
  <c r="F345" i="12"/>
  <c r="L28" i="13" s="1"/>
  <c r="L26" i="14" s="1"/>
  <c r="F363" i="12"/>
  <c r="N363" i="12" s="1"/>
  <c r="F432" i="12"/>
  <c r="L84" i="13" s="1"/>
  <c r="N84" i="13" s="1"/>
  <c r="N105" i="14" s="1"/>
  <c r="F354" i="12"/>
  <c r="N354" i="12" s="1"/>
  <c r="F446" i="12"/>
  <c r="L98" i="13" s="1"/>
  <c r="AN98" i="13" s="1"/>
  <c r="F373" i="12"/>
  <c r="L43" i="13" s="1"/>
  <c r="N43" i="13" s="1"/>
  <c r="N86" i="14" s="1"/>
  <c r="N157" i="12"/>
  <c r="M157" i="12" s="1"/>
  <c r="N231" i="12"/>
  <c r="M231" i="12" s="1"/>
  <c r="N168" i="12"/>
  <c r="M168" i="12" s="1"/>
  <c r="AI41" i="13"/>
  <c r="AI84" i="14" s="1"/>
  <c r="AI24" i="13"/>
  <c r="AI25" i="14" s="1"/>
  <c r="AB53" i="16" s="1"/>
  <c r="AI97" i="13"/>
  <c r="AI112" i="14" s="1"/>
  <c r="N510" i="12"/>
  <c r="M510" i="12" s="1"/>
  <c r="U80" i="13"/>
  <c r="U43" i="14" s="1"/>
  <c r="P77" i="16" s="1"/>
  <c r="H451" i="12"/>
  <c r="N504" i="12"/>
  <c r="M504" i="12" s="1"/>
  <c r="N577" i="12"/>
  <c r="M577" i="12" s="1"/>
  <c r="D451" i="12"/>
  <c r="N533" i="12"/>
  <c r="M533" i="12" s="1"/>
  <c r="N240" i="12"/>
  <c r="M240" i="12" s="1"/>
  <c r="N206" i="12"/>
  <c r="M206" i="12" s="1"/>
  <c r="N172" i="12"/>
  <c r="M172" i="12" s="1"/>
  <c r="AI22" i="13"/>
  <c r="AI73" i="14" s="1"/>
  <c r="AI45" i="13"/>
  <c r="AI9" i="14" s="1"/>
  <c r="AB23" i="16" s="1"/>
  <c r="N588" i="12"/>
  <c r="M588" i="12" s="1"/>
  <c r="N481" i="12"/>
  <c r="M481" i="12" s="1"/>
  <c r="N601" i="12"/>
  <c r="M601" i="12" s="1"/>
  <c r="N567" i="12"/>
  <c r="M567" i="12" s="1"/>
  <c r="N461" i="12"/>
  <c r="M461" i="12" s="1"/>
  <c r="N185" i="12"/>
  <c r="M185" i="12" s="1"/>
  <c r="D602" i="12"/>
  <c r="J301" i="12"/>
  <c r="F78" i="13"/>
  <c r="F32" i="14" s="1"/>
  <c r="AI33" i="13"/>
  <c r="AI7" i="14" s="1"/>
  <c r="AB16" i="16" s="1"/>
  <c r="E22" i="13"/>
  <c r="E103" i="13" s="1"/>
  <c r="F102" i="13"/>
  <c r="F113" i="14" s="1"/>
  <c r="N582" i="12"/>
  <c r="M582" i="12" s="1"/>
  <c r="N479" i="12"/>
  <c r="M479" i="12" s="1"/>
  <c r="N173" i="12"/>
  <c r="M173" i="12" s="1"/>
  <c r="U59" i="13"/>
  <c r="U16" i="14" s="1"/>
  <c r="P32" i="16" s="1"/>
  <c r="U32" i="13"/>
  <c r="U77" i="14" s="1"/>
  <c r="U83" i="13"/>
  <c r="U45" i="14" s="1"/>
  <c r="N468" i="12"/>
  <c r="M468" i="12" s="1"/>
  <c r="N554" i="12"/>
  <c r="M554" i="12" s="1"/>
  <c r="N269" i="12"/>
  <c r="M269" i="12" s="1"/>
  <c r="AI59" i="13"/>
  <c r="AI16" i="14" s="1"/>
  <c r="AB32" i="16" s="1"/>
  <c r="N262" i="12"/>
  <c r="M262" i="12" s="1"/>
  <c r="AI44" i="13"/>
  <c r="AI8" i="14" s="1"/>
  <c r="AB22" i="16" s="1"/>
  <c r="AI18" i="13"/>
  <c r="AI24" i="14" s="1"/>
  <c r="AB41" i="16" s="1"/>
  <c r="N590" i="12"/>
  <c r="M590" i="12" s="1"/>
  <c r="F52" i="13"/>
  <c r="G52" i="13" s="1"/>
  <c r="G10" i="14" s="1"/>
  <c r="N580" i="12"/>
  <c r="M580" i="12" s="1"/>
  <c r="N529" i="12"/>
  <c r="M529" i="12" s="1"/>
  <c r="N209" i="12"/>
  <c r="M209" i="12" s="1"/>
  <c r="N233" i="12"/>
  <c r="M233" i="12" s="1"/>
  <c r="N187" i="12"/>
  <c r="M187" i="12" s="1"/>
  <c r="N236" i="12"/>
  <c r="M236" i="12" s="1"/>
  <c r="N204" i="12"/>
  <c r="M204" i="12" s="1"/>
  <c r="AI58" i="13"/>
  <c r="AI94" i="14" s="1"/>
  <c r="AI50" i="13"/>
  <c r="AI89" i="14" s="1"/>
  <c r="AI60" i="13"/>
  <c r="AI95" i="14" s="1"/>
  <c r="AI6" i="13"/>
  <c r="AI62" i="14" s="1"/>
  <c r="AI38" i="13"/>
  <c r="AI82" i="14" s="1"/>
  <c r="AI80" i="13"/>
  <c r="AI43" i="14" s="1"/>
  <c r="AB77" i="16" s="1"/>
  <c r="AI95" i="13"/>
  <c r="AI110" i="14" s="1"/>
  <c r="AI92" i="13"/>
  <c r="AI108" i="14" s="1"/>
  <c r="N171" i="12"/>
  <c r="M171" i="12" s="1"/>
  <c r="N553" i="12"/>
  <c r="M553" i="12" s="1"/>
  <c r="N249" i="12"/>
  <c r="M249" i="12" s="1"/>
  <c r="N457" i="12"/>
  <c r="M457" i="12" s="1"/>
  <c r="N466" i="12"/>
  <c r="M466" i="12" s="1"/>
  <c r="S7" i="14"/>
  <c r="S43" i="14"/>
  <c r="F6" i="13"/>
  <c r="F62" i="14" s="1"/>
  <c r="F17" i="13"/>
  <c r="G17" i="13" s="1"/>
  <c r="G23" i="14" s="1"/>
  <c r="N542" i="12"/>
  <c r="M542" i="12" s="1"/>
  <c r="U12" i="13"/>
  <c r="U67" i="14" s="1"/>
  <c r="N543" i="12"/>
  <c r="M543" i="12" s="1"/>
  <c r="N193" i="12"/>
  <c r="M193" i="12" s="1"/>
  <c r="N225" i="12"/>
  <c r="M225" i="12" s="1"/>
  <c r="N232" i="12"/>
  <c r="M232" i="12" s="1"/>
  <c r="S47" i="14"/>
  <c r="S42" i="14"/>
  <c r="AI17" i="13"/>
  <c r="AI23" i="14" s="1"/>
  <c r="AB52" i="16" s="1"/>
  <c r="N594" i="12"/>
  <c r="M594" i="12" s="1"/>
  <c r="N501" i="12"/>
  <c r="M501" i="12" s="1"/>
  <c r="N222" i="12"/>
  <c r="M222" i="12" s="1"/>
  <c r="U62" i="13"/>
  <c r="U97" i="14" s="1"/>
  <c r="P59" i="16" s="1"/>
  <c r="U6" i="13"/>
  <c r="U62" i="14" s="1"/>
  <c r="U10" i="13"/>
  <c r="U65" i="14" s="1"/>
  <c r="P102" i="16" s="1"/>
  <c r="U91" i="13"/>
  <c r="U46" i="14" s="1"/>
  <c r="U94" i="13"/>
  <c r="U36" i="14" s="1"/>
  <c r="P61" i="16" s="1"/>
  <c r="U76" i="13"/>
  <c r="U104" i="14" s="1"/>
  <c r="U58" i="13"/>
  <c r="U94" i="14" s="1"/>
  <c r="U64" i="13"/>
  <c r="U98" i="14" s="1"/>
  <c r="S51" i="14"/>
  <c r="N238" i="12"/>
  <c r="M238" i="12" s="1"/>
  <c r="N226" i="12"/>
  <c r="M226" i="12" s="1"/>
  <c r="L301" i="12"/>
  <c r="N189" i="12"/>
  <c r="M189" i="12" s="1"/>
  <c r="N235" i="12"/>
  <c r="M235" i="12" s="1"/>
  <c r="N184" i="12"/>
  <c r="M184" i="12" s="1"/>
  <c r="N208" i="12"/>
  <c r="M208" i="12" s="1"/>
  <c r="N174" i="12"/>
  <c r="M174" i="12" s="1"/>
  <c r="AI68" i="13"/>
  <c r="AI17" i="14" s="1"/>
  <c r="AB33" i="16" s="1"/>
  <c r="AI14" i="13"/>
  <c r="AI22" i="14" s="1"/>
  <c r="AB51" i="16" s="1"/>
  <c r="AI49" i="13"/>
  <c r="AI88" i="14" s="1"/>
  <c r="AB105" i="16" s="1"/>
  <c r="AI74" i="13"/>
  <c r="AI31" i="14" s="1"/>
  <c r="AI81" i="13"/>
  <c r="AI33" i="14" s="1"/>
  <c r="AB58" i="16" s="1"/>
  <c r="N555" i="12"/>
  <c r="M555" i="12" s="1"/>
  <c r="N211" i="12"/>
  <c r="M211" i="12" s="1"/>
  <c r="U30" i="13"/>
  <c r="U6" i="14" s="1"/>
  <c r="P15" i="16" s="1"/>
  <c r="AI88" i="13"/>
  <c r="AI107" i="14" s="1"/>
  <c r="AI16" i="13"/>
  <c r="AI70" i="14" s="1"/>
  <c r="AI56" i="13"/>
  <c r="AI93" i="14" s="1"/>
  <c r="AB109" i="16" s="1"/>
  <c r="N573" i="12"/>
  <c r="M573" i="12" s="1"/>
  <c r="N565" i="12"/>
  <c r="M565" i="12" s="1"/>
  <c r="N478" i="12"/>
  <c r="M478" i="12" s="1"/>
  <c r="N518" i="12"/>
  <c r="M518" i="12" s="1"/>
  <c r="N587" i="12"/>
  <c r="M587" i="12" s="1"/>
  <c r="N574" i="12"/>
  <c r="M574" i="12" s="1"/>
  <c r="N552" i="12"/>
  <c r="M552" i="12" s="1"/>
  <c r="N175" i="12"/>
  <c r="M175" i="12" s="1"/>
  <c r="N229" i="12"/>
  <c r="M229" i="12" s="1"/>
  <c r="U90" i="13"/>
  <c r="U35" i="14" s="1"/>
  <c r="P60" i="16" s="1"/>
  <c r="U67" i="13"/>
  <c r="U54" i="14" s="1"/>
  <c r="P88" i="16" s="1"/>
  <c r="U63" i="13"/>
  <c r="U41" i="14" s="1"/>
  <c r="P68" i="16" s="1"/>
  <c r="U22" i="13"/>
  <c r="U73" i="14" s="1"/>
  <c r="U20" i="13"/>
  <c r="U71" i="14" s="1"/>
  <c r="U65" i="13"/>
  <c r="U11" i="14" s="1"/>
  <c r="P24" i="16" s="1"/>
  <c r="U85" i="13"/>
  <c r="U34" i="14" s="1"/>
  <c r="P46" i="16" s="1"/>
  <c r="U54" i="13"/>
  <c r="U91" i="14" s="1"/>
  <c r="P107" i="16" s="1"/>
  <c r="AI75" i="13"/>
  <c r="AI55" i="14" s="1"/>
  <c r="AB89" i="16" s="1"/>
  <c r="N551" i="12"/>
  <c r="M551" i="12" s="1"/>
  <c r="N597" i="12"/>
  <c r="M597" i="12" s="1"/>
  <c r="N502" i="12"/>
  <c r="M502" i="12" s="1"/>
  <c r="N234" i="12"/>
  <c r="M234" i="12" s="1"/>
  <c r="N210" i="12"/>
  <c r="M210" i="12" s="1"/>
  <c r="AI101" i="13"/>
  <c r="AI58" i="14" s="1"/>
  <c r="AB92" i="16" s="1"/>
  <c r="AI98" i="13"/>
  <c r="AI13" i="14" s="1"/>
  <c r="AI46" i="13"/>
  <c r="AI87" i="14" s="1"/>
  <c r="AI63" i="13"/>
  <c r="AI41" i="14" s="1"/>
  <c r="AB68" i="16" s="1"/>
  <c r="E67" i="19"/>
  <c r="E68" i="19" s="1"/>
  <c r="G63" i="19"/>
  <c r="I24" i="19"/>
  <c r="N298" i="12"/>
  <c r="M298" i="12" s="1"/>
  <c r="X116" i="14"/>
  <c r="E17" i="19"/>
  <c r="N436" i="12"/>
  <c r="AA103" i="13"/>
  <c r="I67" i="19"/>
  <c r="I68" i="19" s="1"/>
  <c r="V88" i="16"/>
  <c r="V102" i="16"/>
  <c r="C139" i="18"/>
  <c r="N139" i="18"/>
  <c r="M139" i="18" s="1"/>
  <c r="N19" i="18"/>
  <c r="M19" i="18" s="1"/>
  <c r="C19" i="18"/>
  <c r="C23" i="19" s="1"/>
  <c r="B23" i="19" s="1"/>
  <c r="C31" i="18"/>
  <c r="N31" i="18"/>
  <c r="M31" i="18" s="1"/>
  <c r="V106" i="16"/>
  <c r="C73" i="18"/>
  <c r="N73" i="18"/>
  <c r="M73" i="18" s="1"/>
  <c r="V41" i="16"/>
  <c r="V23" i="16"/>
  <c r="C112" i="18"/>
  <c r="N112" i="18"/>
  <c r="M112" i="18" s="1"/>
  <c r="C127" i="18"/>
  <c r="N127" i="18"/>
  <c r="M127" i="18" s="1"/>
  <c r="C41" i="18"/>
  <c r="N41" i="18"/>
  <c r="M41" i="18" s="1"/>
  <c r="E24" i="19"/>
  <c r="C42" i="18"/>
  <c r="C38" i="19" s="1"/>
  <c r="B38" i="19" s="1"/>
  <c r="N42" i="18"/>
  <c r="M42" i="18" s="1"/>
  <c r="N166" i="12"/>
  <c r="M166" i="12" s="1"/>
  <c r="V61" i="16"/>
  <c r="V32" i="16"/>
  <c r="V56" i="16"/>
  <c r="V108" i="16"/>
  <c r="V77" i="16"/>
  <c r="V78" i="16"/>
  <c r="V76" i="16"/>
  <c r="V68" i="16"/>
  <c r="V89" i="16"/>
  <c r="N51" i="18"/>
  <c r="M51" i="18" s="1"/>
  <c r="C51" i="18"/>
  <c r="C108" i="18"/>
  <c r="N108" i="18"/>
  <c r="M108" i="18" s="1"/>
  <c r="N87" i="18"/>
  <c r="M87" i="18" s="1"/>
  <c r="C87" i="18"/>
  <c r="C95" i="18"/>
  <c r="C53" i="19" s="1"/>
  <c r="B53" i="19" s="1"/>
  <c r="N95" i="18"/>
  <c r="M95" i="18" s="1"/>
  <c r="C99" i="18"/>
  <c r="N99" i="18"/>
  <c r="M99" i="18" s="1"/>
  <c r="M1155" i="12"/>
  <c r="M1334" i="12" s="1"/>
  <c r="N1334" i="12"/>
  <c r="M189" i="17"/>
  <c r="M368" i="17" s="1"/>
  <c r="N368" i="17"/>
  <c r="N77" i="18"/>
  <c r="M77" i="18" s="1"/>
  <c r="C77" i="18"/>
  <c r="C31" i="19" s="1"/>
  <c r="N143" i="18"/>
  <c r="M143" i="18" s="1"/>
  <c r="C143" i="18"/>
  <c r="N185" i="17"/>
  <c r="M6" i="17"/>
  <c r="M185" i="17" s="1"/>
  <c r="C54" i="18"/>
  <c r="N54" i="18"/>
  <c r="M54" i="18" s="1"/>
  <c r="M1521" i="12"/>
  <c r="M1700" i="12" s="1"/>
  <c r="N1700" i="12"/>
  <c r="C15" i="18"/>
  <c r="C52" i="19" s="1"/>
  <c r="B52" i="19" s="1"/>
  <c r="N15" i="18"/>
  <c r="M15" i="18" s="1"/>
  <c r="M738" i="17"/>
  <c r="M917" i="17" s="1"/>
  <c r="N917" i="17"/>
  <c r="C70" i="18"/>
  <c r="N70" i="18"/>
  <c r="M70" i="18" s="1"/>
  <c r="C32" i="18"/>
  <c r="N32" i="18"/>
  <c r="M32" i="18" s="1"/>
  <c r="N36" i="18"/>
  <c r="M36" i="18" s="1"/>
  <c r="C36" i="18"/>
  <c r="N20" i="18"/>
  <c r="M20" i="18" s="1"/>
  <c r="C20" i="18"/>
  <c r="P33" i="16"/>
  <c r="C113" i="18"/>
  <c r="N113" i="18"/>
  <c r="M113" i="18" s="1"/>
  <c r="N1649" i="17"/>
  <c r="M1470" i="17"/>
  <c r="M1649" i="17" s="1"/>
  <c r="C60" i="18"/>
  <c r="C21" i="19" s="1"/>
  <c r="B21" i="19" s="1"/>
  <c r="N60" i="18"/>
  <c r="M60" i="18" s="1"/>
  <c r="C46" i="18"/>
  <c r="N46" i="18"/>
  <c r="M46" i="18" s="1"/>
  <c r="N59" i="18"/>
  <c r="M59" i="18" s="1"/>
  <c r="C59" i="18"/>
  <c r="C78" i="19" s="1"/>
  <c r="B78" i="19" s="1"/>
  <c r="N81" i="18"/>
  <c r="M81" i="18" s="1"/>
  <c r="C81" i="18"/>
  <c r="C49" i="19" s="1"/>
  <c r="B49" i="19" s="1"/>
  <c r="N38" i="18"/>
  <c r="M38" i="18" s="1"/>
  <c r="C38" i="18"/>
  <c r="C51" i="19" s="1"/>
  <c r="B51" i="19" s="1"/>
  <c r="C125" i="18"/>
  <c r="N125" i="18"/>
  <c r="M125" i="18" s="1"/>
  <c r="N43" i="18"/>
  <c r="M43" i="18" s="1"/>
  <c r="C43" i="18"/>
  <c r="N66" i="18"/>
  <c r="M66" i="18" s="1"/>
  <c r="C66" i="18"/>
  <c r="C11" i="18"/>
  <c r="N11" i="18"/>
  <c r="M11" i="18" s="1"/>
  <c r="C58" i="18"/>
  <c r="N58" i="18"/>
  <c r="M58" i="18" s="1"/>
  <c r="C12" i="18"/>
  <c r="C20" i="19" s="1"/>
  <c r="B20" i="19" s="1"/>
  <c r="N12" i="18"/>
  <c r="M12" i="18" s="1"/>
  <c r="K63" i="19"/>
  <c r="C56" i="18"/>
  <c r="C22" i="19" s="1"/>
  <c r="B22" i="19" s="1"/>
  <c r="N56" i="18"/>
  <c r="M56" i="18" s="1"/>
  <c r="V50" i="16"/>
  <c r="V44" i="16"/>
  <c r="C140" i="18"/>
  <c r="N140" i="18"/>
  <c r="M140" i="18" s="1"/>
  <c r="C47" i="18"/>
  <c r="N47" i="18"/>
  <c r="M47" i="18" s="1"/>
  <c r="C48" i="18"/>
  <c r="N48" i="18"/>
  <c r="M48" i="18" s="1"/>
  <c r="C69" i="18"/>
  <c r="N69" i="18"/>
  <c r="M69" i="18" s="1"/>
  <c r="C97" i="18"/>
  <c r="N97" i="18"/>
  <c r="M97" i="18" s="1"/>
  <c r="N53" i="18"/>
  <c r="M53" i="18" s="1"/>
  <c r="C53" i="18"/>
  <c r="C55" i="18"/>
  <c r="N55" i="18"/>
  <c r="M55" i="18" s="1"/>
  <c r="M789" i="12"/>
  <c r="M968" i="12" s="1"/>
  <c r="N968" i="12"/>
  <c r="C98" i="18"/>
  <c r="N98" i="18"/>
  <c r="M98" i="18" s="1"/>
  <c r="N132" i="18"/>
  <c r="M132" i="18" s="1"/>
  <c r="C132" i="18"/>
  <c r="N1100" i="17"/>
  <c r="M921" i="17"/>
  <c r="M1100" i="17" s="1"/>
  <c r="G67" i="19"/>
  <c r="G68" i="19" s="1"/>
  <c r="C44" i="18"/>
  <c r="N44" i="18"/>
  <c r="M44" i="18" s="1"/>
  <c r="C72" i="18"/>
  <c r="N72" i="18"/>
  <c r="M72" i="18" s="1"/>
  <c r="N62" i="18"/>
  <c r="M62" i="18" s="1"/>
  <c r="C62" i="18"/>
  <c r="N13" i="18"/>
  <c r="M13" i="18" s="1"/>
  <c r="C13" i="18"/>
  <c r="I17" i="19"/>
  <c r="C85" i="18"/>
  <c r="N85" i="18"/>
  <c r="M85" i="18" s="1"/>
  <c r="E33" i="19"/>
  <c r="G33" i="19"/>
  <c r="N79" i="18"/>
  <c r="M79" i="18" s="1"/>
  <c r="C79" i="18"/>
  <c r="C34" i="18"/>
  <c r="C62" i="19" s="1"/>
  <c r="B62" i="19" s="1"/>
  <c r="N34" i="18"/>
  <c r="M34" i="18" s="1"/>
  <c r="V100" i="16"/>
  <c r="V110" i="16"/>
  <c r="N111" i="18"/>
  <c r="M111" i="18" s="1"/>
  <c r="C111" i="18"/>
  <c r="C14" i="19" s="1"/>
  <c r="C94" i="18"/>
  <c r="N94" i="18"/>
  <c r="M94" i="18" s="1"/>
  <c r="G17" i="19"/>
  <c r="C22" i="18"/>
  <c r="N22" i="18"/>
  <c r="M22" i="18" s="1"/>
  <c r="V104" i="16"/>
  <c r="N39" i="18"/>
  <c r="M39" i="18" s="1"/>
  <c r="C39" i="18"/>
  <c r="N131" i="18"/>
  <c r="M131" i="18" s="1"/>
  <c r="C131" i="18"/>
  <c r="N71" i="18"/>
  <c r="M71" i="18" s="1"/>
  <c r="C71" i="18"/>
  <c r="N2066" i="12"/>
  <c r="K33" i="19"/>
  <c r="M1287" i="17"/>
  <c r="M1466" i="17" s="1"/>
  <c r="N1466" i="17"/>
  <c r="N129" i="18"/>
  <c r="M129" i="18" s="1"/>
  <c r="C129" i="18"/>
  <c r="N115" i="18"/>
  <c r="M115" i="18" s="1"/>
  <c r="C115" i="18"/>
  <c r="N30" i="18"/>
  <c r="M30" i="18" s="1"/>
  <c r="C30" i="18"/>
  <c r="N1283" i="17"/>
  <c r="M1104" i="17"/>
  <c r="M1283" i="17" s="1"/>
  <c r="I83" i="19"/>
  <c r="C92" i="18"/>
  <c r="C75" i="19" s="1"/>
  <c r="B75" i="19" s="1"/>
  <c r="N92" i="18"/>
  <c r="M92" i="18" s="1"/>
  <c r="M2066" i="12"/>
  <c r="C110" i="18"/>
  <c r="N110" i="18"/>
  <c r="M110" i="18" s="1"/>
  <c r="V60" i="16"/>
  <c r="V85" i="16"/>
  <c r="C49" i="18"/>
  <c r="N49" i="18"/>
  <c r="M49" i="18" s="1"/>
  <c r="N37" i="18"/>
  <c r="M37" i="18" s="1"/>
  <c r="C37" i="18"/>
  <c r="G43" i="19"/>
  <c r="N109" i="18"/>
  <c r="M109" i="18" s="1"/>
  <c r="C109" i="18"/>
  <c r="C100" i="18"/>
  <c r="N100" i="18"/>
  <c r="M100" i="18" s="1"/>
  <c r="C61" i="18"/>
  <c r="N61" i="18"/>
  <c r="M61" i="18" s="1"/>
  <c r="E43" i="19"/>
  <c r="K67" i="19"/>
  <c r="C57" i="18"/>
  <c r="N57" i="18"/>
  <c r="M57" i="18" s="1"/>
  <c r="N52" i="18"/>
  <c r="M52" i="18" s="1"/>
  <c r="C52" i="18"/>
  <c r="C48" i="19" s="1"/>
  <c r="B48" i="19" s="1"/>
  <c r="M1338" i="12"/>
  <c r="M1517" i="12" s="1"/>
  <c r="N1517" i="12"/>
  <c r="N8" i="18"/>
  <c r="M8" i="18" s="1"/>
  <c r="C8" i="18"/>
  <c r="N135" i="18"/>
  <c r="M135" i="18" s="1"/>
  <c r="C135" i="18"/>
  <c r="C106" i="18"/>
  <c r="N106" i="18"/>
  <c r="M106" i="18" s="1"/>
  <c r="P91" i="16"/>
  <c r="P58" i="16"/>
  <c r="V55" i="16"/>
  <c r="V84" i="16"/>
  <c r="V109" i="16"/>
  <c r="V86" i="16"/>
  <c r="V57" i="16"/>
  <c r="V92" i="16"/>
  <c r="V54" i="16"/>
  <c r="C76" i="18"/>
  <c r="N76" i="18"/>
  <c r="M76" i="18" s="1"/>
  <c r="C16" i="18"/>
  <c r="N16" i="18"/>
  <c r="M16" i="18" s="1"/>
  <c r="N86" i="18"/>
  <c r="M86" i="18" s="1"/>
  <c r="C86" i="18"/>
  <c r="N68" i="18"/>
  <c r="M68" i="18" s="1"/>
  <c r="C68" i="18"/>
  <c r="M372" i="17"/>
  <c r="M551" i="17" s="1"/>
  <c r="N551" i="17"/>
  <c r="N133" i="18"/>
  <c r="M133" i="18" s="1"/>
  <c r="C133" i="18"/>
  <c r="G24" i="19"/>
  <c r="N28" i="18"/>
  <c r="M28" i="18" s="1"/>
  <c r="C28" i="18"/>
  <c r="C16" i="19" s="1"/>
  <c r="B16" i="19" s="1"/>
  <c r="N64" i="18"/>
  <c r="M64" i="18" s="1"/>
  <c r="C64" i="18"/>
  <c r="C6" i="18"/>
  <c r="N6" i="18"/>
  <c r="D145" i="18"/>
  <c r="N122" i="18"/>
  <c r="M122" i="18" s="1"/>
  <c r="C122" i="18"/>
  <c r="E63" i="19"/>
  <c r="C134" i="18"/>
  <c r="N134" i="18"/>
  <c r="M134" i="18" s="1"/>
  <c r="N74" i="18"/>
  <c r="M74" i="18" s="1"/>
  <c r="C74" i="18"/>
  <c r="C76" i="19" s="1"/>
  <c r="B76" i="19" s="1"/>
  <c r="C114" i="18"/>
  <c r="N114" i="18"/>
  <c r="M114" i="18" s="1"/>
  <c r="C29" i="18"/>
  <c r="N29" i="18"/>
  <c r="M29" i="18" s="1"/>
  <c r="M1704" i="12"/>
  <c r="M1883" i="12" s="1"/>
  <c r="N1883" i="12"/>
  <c r="C126" i="18"/>
  <c r="N126" i="18"/>
  <c r="M126" i="18" s="1"/>
  <c r="V34" i="16"/>
  <c r="V71" i="16"/>
  <c r="C63" i="18"/>
  <c r="C79" i="19" s="1"/>
  <c r="B79" i="19" s="1"/>
  <c r="N63" i="18"/>
  <c r="M63" i="18" s="1"/>
  <c r="C27" i="18"/>
  <c r="N27" i="18"/>
  <c r="M27" i="18" s="1"/>
  <c r="C124" i="18"/>
  <c r="N124" i="18"/>
  <c r="M124" i="18" s="1"/>
  <c r="C40" i="18"/>
  <c r="C42" i="19" s="1"/>
  <c r="B42" i="19" s="1"/>
  <c r="N40" i="18"/>
  <c r="M40" i="18" s="1"/>
  <c r="C104" i="18"/>
  <c r="N104" i="18"/>
  <c r="M104" i="18" s="1"/>
  <c r="C45" i="18"/>
  <c r="N45" i="18"/>
  <c r="M45" i="18" s="1"/>
  <c r="N101" i="18"/>
  <c r="M101" i="18" s="1"/>
  <c r="C101" i="18"/>
  <c r="C88" i="18"/>
  <c r="N88" i="18"/>
  <c r="M88" i="18" s="1"/>
  <c r="V107" i="16"/>
  <c r="V17" i="16"/>
  <c r="C23" i="18"/>
  <c r="N23" i="18"/>
  <c r="M23" i="18" s="1"/>
  <c r="C17" i="18"/>
  <c r="N17" i="18"/>
  <c r="M17" i="18" s="1"/>
  <c r="C120" i="18"/>
  <c r="N120" i="18"/>
  <c r="M120" i="18" s="1"/>
  <c r="E83" i="19"/>
  <c r="E54" i="19"/>
  <c r="C107" i="18"/>
  <c r="N107" i="18"/>
  <c r="M107" i="18" s="1"/>
  <c r="I54" i="19"/>
  <c r="N9" i="18"/>
  <c r="M9" i="18" s="1"/>
  <c r="C9" i="18"/>
  <c r="I63" i="19"/>
  <c r="N96" i="18"/>
  <c r="M96" i="18" s="1"/>
  <c r="C96" i="18"/>
  <c r="K83" i="19"/>
  <c r="N130" i="18"/>
  <c r="M130" i="18" s="1"/>
  <c r="C130" i="18"/>
  <c r="N65" i="18"/>
  <c r="M65" i="18" s="1"/>
  <c r="C65" i="18"/>
  <c r="C84" i="18"/>
  <c r="N84" i="18"/>
  <c r="M84" i="18" s="1"/>
  <c r="N80" i="18"/>
  <c r="M80" i="18" s="1"/>
  <c r="C80" i="18"/>
  <c r="M555" i="17"/>
  <c r="M734" i="17" s="1"/>
  <c r="N734" i="17"/>
  <c r="N123" i="18"/>
  <c r="M123" i="18" s="1"/>
  <c r="C123" i="18"/>
  <c r="N7" i="18"/>
  <c r="M7" i="18" s="1"/>
  <c r="C7" i="18"/>
  <c r="C47" i="19" s="1"/>
  <c r="B47" i="19" s="1"/>
  <c r="I43" i="19"/>
  <c r="C35" i="18"/>
  <c r="N35" i="18"/>
  <c r="M35" i="18" s="1"/>
  <c r="C82" i="18"/>
  <c r="C74" i="19" s="1"/>
  <c r="N82" i="18"/>
  <c r="M82" i="18" s="1"/>
  <c r="C90" i="18"/>
  <c r="C50" i="19" s="1"/>
  <c r="B50" i="19" s="1"/>
  <c r="N90" i="18"/>
  <c r="M90" i="18" s="1"/>
  <c r="N18" i="18"/>
  <c r="M18" i="18" s="1"/>
  <c r="C18" i="18"/>
  <c r="C61" i="19" s="1"/>
  <c r="P111" i="16"/>
  <c r="N118" i="18"/>
  <c r="M118" i="18" s="1"/>
  <c r="C118" i="18"/>
  <c r="C80" i="19" s="1"/>
  <c r="B80" i="19" s="1"/>
  <c r="I6" i="18"/>
  <c r="J145" i="18"/>
  <c r="C89" i="18"/>
  <c r="N89" i="18"/>
  <c r="M89" i="18" s="1"/>
  <c r="V87" i="16"/>
  <c r="V91" i="16"/>
  <c r="N103" i="18"/>
  <c r="M103" i="18" s="1"/>
  <c r="C103" i="18"/>
  <c r="C10" i="18"/>
  <c r="N10" i="18"/>
  <c r="M10" i="18" s="1"/>
  <c r="C24" i="18"/>
  <c r="N24" i="18"/>
  <c r="M24" i="18" s="1"/>
  <c r="Q116" i="14"/>
  <c r="G6" i="18"/>
  <c r="H145" i="18"/>
  <c r="C128" i="18"/>
  <c r="N128" i="18"/>
  <c r="M128" i="18" s="1"/>
  <c r="P56" i="16"/>
  <c r="V52" i="16"/>
  <c r="V101" i="16"/>
  <c r="V33" i="16"/>
  <c r="V90" i="16"/>
  <c r="C14" i="18"/>
  <c r="C15" i="19" s="1"/>
  <c r="B15" i="19" s="1"/>
  <c r="N14" i="18"/>
  <c r="M14" i="18" s="1"/>
  <c r="C119" i="18"/>
  <c r="N119" i="18"/>
  <c r="M119" i="18" s="1"/>
  <c r="K43" i="19"/>
  <c r="N144" i="18"/>
  <c r="M144" i="18" s="1"/>
  <c r="C144" i="18"/>
  <c r="C81" i="19" s="1"/>
  <c r="B81" i="19" s="1"/>
  <c r="K54" i="19"/>
  <c r="N138" i="18"/>
  <c r="M138" i="18" s="1"/>
  <c r="C138" i="18"/>
  <c r="N1151" i="12"/>
  <c r="N67" i="18"/>
  <c r="M67" i="18" s="1"/>
  <c r="C67" i="18"/>
  <c r="C77" i="19" s="1"/>
  <c r="B77" i="19" s="1"/>
  <c r="N33" i="18"/>
  <c r="M33" i="18" s="1"/>
  <c r="C33" i="18"/>
  <c r="N21" i="18"/>
  <c r="M21" i="18" s="1"/>
  <c r="C21" i="18"/>
  <c r="C41" i="19" s="1"/>
  <c r="C83" i="18"/>
  <c r="C66" i="19" s="1"/>
  <c r="N83" i="18"/>
  <c r="M83" i="18" s="1"/>
  <c r="K17" i="19"/>
  <c r="N117" i="18"/>
  <c r="M117" i="18" s="1"/>
  <c r="C117" i="18"/>
  <c r="C78" i="18"/>
  <c r="N78" i="18"/>
  <c r="M78" i="18" s="1"/>
  <c r="N93" i="18"/>
  <c r="M93" i="18" s="1"/>
  <c r="C93" i="18"/>
  <c r="N141" i="18"/>
  <c r="M141" i="18" s="1"/>
  <c r="C141" i="18"/>
  <c r="N26" i="18"/>
  <c r="M26" i="18" s="1"/>
  <c r="C26" i="18"/>
  <c r="M2070" i="12"/>
  <c r="M2249" i="12" s="1"/>
  <c r="N2249" i="12"/>
  <c r="N137" i="18"/>
  <c r="M137" i="18" s="1"/>
  <c r="C137" i="18"/>
  <c r="N785" i="12"/>
  <c r="M606" i="12"/>
  <c r="M785" i="12" s="1"/>
  <c r="C91" i="18"/>
  <c r="N91" i="18"/>
  <c r="M91" i="18" s="1"/>
  <c r="C136" i="18"/>
  <c r="N136" i="18"/>
  <c r="M136" i="18" s="1"/>
  <c r="C142" i="18"/>
  <c r="N142" i="18"/>
  <c r="M142" i="18" s="1"/>
  <c r="C105" i="18"/>
  <c r="N105" i="18"/>
  <c r="M105" i="18" s="1"/>
  <c r="C75" i="18"/>
  <c r="N75" i="18"/>
  <c r="M75" i="18" s="1"/>
  <c r="C121" i="18"/>
  <c r="N121" i="18"/>
  <c r="M121" i="18" s="1"/>
  <c r="C116" i="18"/>
  <c r="N116" i="18"/>
  <c r="M116" i="18" s="1"/>
  <c r="C102" i="18"/>
  <c r="N102" i="18"/>
  <c r="M102" i="18" s="1"/>
  <c r="M1151" i="12"/>
  <c r="G83" i="19"/>
  <c r="K24" i="19"/>
  <c r="K6" i="18"/>
  <c r="L145" i="18"/>
  <c r="C25" i="18"/>
  <c r="N25" i="18"/>
  <c r="M25" i="18" s="1"/>
  <c r="N50" i="18"/>
  <c r="M50" i="18" s="1"/>
  <c r="C50" i="18"/>
  <c r="C46" i="19" s="1"/>
  <c r="B46" i="19" s="1"/>
  <c r="F145" i="18"/>
  <c r="E6" i="18"/>
  <c r="G54" i="19"/>
  <c r="AA116" i="14"/>
  <c r="N160" i="12"/>
  <c r="M160" i="12" s="1"/>
  <c r="AA114" i="14"/>
  <c r="V15" i="16"/>
  <c r="Q114" i="14"/>
  <c r="M114" i="14"/>
  <c r="N296" i="12"/>
  <c r="M296" i="12" s="1"/>
  <c r="N251" i="12"/>
  <c r="M251" i="12" s="1"/>
  <c r="N289" i="12"/>
  <c r="M289" i="12" s="1"/>
  <c r="N192" i="12"/>
  <c r="M192" i="12" s="1"/>
  <c r="N246" i="12"/>
  <c r="M246" i="12" s="1"/>
  <c r="N290" i="12"/>
  <c r="M290" i="12" s="1"/>
  <c r="N237" i="12"/>
  <c r="M237" i="12" s="1"/>
  <c r="N159" i="12"/>
  <c r="M159" i="12" s="1"/>
  <c r="N241" i="12"/>
  <c r="M241" i="12" s="1"/>
  <c r="N155" i="12"/>
  <c r="M155" i="12" s="1"/>
  <c r="N271" i="12"/>
  <c r="M271" i="12" s="1"/>
  <c r="N250" i="12"/>
  <c r="M250" i="12" s="1"/>
  <c r="N215" i="12"/>
  <c r="M215" i="12" s="1"/>
  <c r="N280" i="12"/>
  <c r="M280" i="12" s="1"/>
  <c r="N285" i="12"/>
  <c r="M285" i="12" s="1"/>
  <c r="N260" i="12"/>
  <c r="M260" i="12" s="1"/>
  <c r="N195" i="12"/>
  <c r="M195" i="12" s="1"/>
  <c r="N176" i="12"/>
  <c r="M176" i="12" s="1"/>
  <c r="N239" i="12"/>
  <c r="M239" i="12" s="1"/>
  <c r="N198" i="12"/>
  <c r="M198" i="12" s="1"/>
  <c r="N267" i="12"/>
  <c r="M267" i="12" s="1"/>
  <c r="N223" i="12"/>
  <c r="M223" i="12" s="1"/>
  <c r="N245" i="12"/>
  <c r="M245" i="12" s="1"/>
  <c r="N257" i="12"/>
  <c r="M257" i="12" s="1"/>
  <c r="N291" i="12"/>
  <c r="M291" i="12" s="1"/>
  <c r="N163" i="12"/>
  <c r="M163" i="12" s="1"/>
  <c r="N177" i="12"/>
  <c r="M177" i="12" s="1"/>
  <c r="N156" i="12"/>
  <c r="M156" i="12" s="1"/>
  <c r="N256" i="12"/>
  <c r="M256" i="12" s="1"/>
  <c r="N275" i="12"/>
  <c r="M275" i="12" s="1"/>
  <c r="N273" i="12"/>
  <c r="M273" i="12" s="1"/>
  <c r="N186" i="12"/>
  <c r="M186" i="12" s="1"/>
  <c r="N286" i="12"/>
  <c r="M286" i="12" s="1"/>
  <c r="N265" i="12"/>
  <c r="M265" i="12" s="1"/>
  <c r="N248" i="12"/>
  <c r="M248" i="12" s="1"/>
  <c r="N300" i="12"/>
  <c r="M300" i="12" s="1"/>
  <c r="N202" i="12"/>
  <c r="M202" i="12" s="1"/>
  <c r="N218" i="12"/>
  <c r="M218" i="12" s="1"/>
  <c r="N227" i="12"/>
  <c r="M227" i="12" s="1"/>
  <c r="N217" i="12"/>
  <c r="M217" i="12" s="1"/>
  <c r="N214" i="12"/>
  <c r="M214" i="12" s="1"/>
  <c r="N252" i="12"/>
  <c r="M252" i="12" s="1"/>
  <c r="N228" i="12"/>
  <c r="M228" i="12" s="1"/>
  <c r="N221" i="12"/>
  <c r="M221" i="12" s="1"/>
  <c r="N288" i="12"/>
  <c r="M288" i="12" s="1"/>
  <c r="N253" i="12"/>
  <c r="M253" i="12" s="1"/>
  <c r="N201" i="12"/>
  <c r="M201" i="12" s="1"/>
  <c r="N295" i="12"/>
  <c r="M295" i="12" s="1"/>
  <c r="N281" i="12"/>
  <c r="M281" i="12" s="1"/>
  <c r="N272" i="12"/>
  <c r="M272" i="12" s="1"/>
  <c r="N199" i="12"/>
  <c r="M199" i="12" s="1"/>
  <c r="N169" i="12"/>
  <c r="M169" i="12" s="1"/>
  <c r="N292" i="12"/>
  <c r="M292" i="12" s="1"/>
  <c r="N258" i="12"/>
  <c r="M258" i="12" s="1"/>
  <c r="AG66" i="14"/>
  <c r="AI11" i="13"/>
  <c r="AI66" i="14" s="1"/>
  <c r="Z66" i="14"/>
  <c r="Z114" i="14" s="1"/>
  <c r="AB11" i="13"/>
  <c r="AB66" i="14" s="1"/>
  <c r="AB61" i="14"/>
  <c r="Z103" i="13"/>
  <c r="S66" i="14"/>
  <c r="U11" i="13"/>
  <c r="U66" i="14" s="1"/>
  <c r="S103" i="13"/>
  <c r="F301" i="12"/>
  <c r="J11" i="13"/>
  <c r="J66" i="14" s="1"/>
  <c r="N243" i="12"/>
  <c r="M243" i="12" s="1"/>
  <c r="N200" i="12"/>
  <c r="M200" i="12" s="1"/>
  <c r="N278" i="12"/>
  <c r="M278" i="12" s="1"/>
  <c r="N167" i="12"/>
  <c r="M167" i="12" s="1"/>
  <c r="N287" i="12"/>
  <c r="M287" i="12" s="1"/>
  <c r="N179" i="12"/>
  <c r="M179" i="12" s="1"/>
  <c r="J61" i="14"/>
  <c r="N44" i="13"/>
  <c r="N8" i="14" s="1"/>
  <c r="N264" i="12"/>
  <c r="M264" i="12" s="1"/>
  <c r="N261" i="12"/>
  <c r="M261" i="12" s="1"/>
  <c r="N164" i="12"/>
  <c r="M164" i="12" s="1"/>
  <c r="N274" i="12"/>
  <c r="M274" i="12" s="1"/>
  <c r="N196" i="12"/>
  <c r="M196" i="12" s="1"/>
  <c r="N443" i="12"/>
  <c r="N277" i="12"/>
  <c r="M277" i="12" s="1"/>
  <c r="N284" i="12"/>
  <c r="M284" i="12" s="1"/>
  <c r="N224" i="12"/>
  <c r="M224" i="12" s="1"/>
  <c r="N244" i="12"/>
  <c r="M244" i="12" s="1"/>
  <c r="N183" i="12"/>
  <c r="M183" i="12" s="1"/>
  <c r="N263" i="12"/>
  <c r="M263" i="12" s="1"/>
  <c r="N242" i="12"/>
  <c r="M242" i="12" s="1"/>
  <c r="N220" i="12"/>
  <c r="M220" i="12" s="1"/>
  <c r="N254" i="12"/>
  <c r="M254" i="12" s="1"/>
  <c r="N197" i="12"/>
  <c r="M197" i="12" s="1"/>
  <c r="L9" i="14"/>
  <c r="N45" i="13"/>
  <c r="N9" i="14" s="1"/>
  <c r="N178" i="12"/>
  <c r="M178" i="12" s="1"/>
  <c r="N279" i="12"/>
  <c r="M279" i="12" s="1"/>
  <c r="N282" i="12"/>
  <c r="M282" i="12" s="1"/>
  <c r="N283" i="12"/>
  <c r="M283" i="12" s="1"/>
  <c r="N161" i="12"/>
  <c r="M161" i="12" s="1"/>
  <c r="N293" i="12"/>
  <c r="M293" i="12" s="1"/>
  <c r="L107" i="14"/>
  <c r="N88" i="13"/>
  <c r="N107" i="14" s="1"/>
  <c r="N299" i="12"/>
  <c r="M299" i="12" s="1"/>
  <c r="N255" i="12"/>
  <c r="M255" i="12" s="1"/>
  <c r="N190" i="12"/>
  <c r="M190" i="12" s="1"/>
  <c r="N374" i="12"/>
  <c r="N259" i="12"/>
  <c r="M259" i="12" s="1"/>
  <c r="N297" i="12"/>
  <c r="M297" i="12" s="1"/>
  <c r="N170" i="12"/>
  <c r="M170" i="12" s="1"/>
  <c r="N158" i="12"/>
  <c r="M158" i="12" s="1"/>
  <c r="N165" i="12"/>
  <c r="M165" i="12" s="1"/>
  <c r="N276" i="12"/>
  <c r="M276" i="12" s="1"/>
  <c r="N219" i="12"/>
  <c r="M219" i="12" s="1"/>
  <c r="N162" i="12"/>
  <c r="M162" i="12" s="1"/>
  <c r="N268" i="12"/>
  <c r="M268" i="12" s="1"/>
  <c r="N294" i="12"/>
  <c r="M294" i="12" s="1"/>
  <c r="N191" i="12"/>
  <c r="M191" i="12" s="1"/>
  <c r="F93" i="14"/>
  <c r="AO56" i="13"/>
  <c r="AO93" i="14" s="1"/>
  <c r="F17" i="14"/>
  <c r="AO68" i="13"/>
  <c r="AO17" i="14" s="1"/>
  <c r="F56" i="14"/>
  <c r="AO89" i="13"/>
  <c r="AO56" i="14" s="1"/>
  <c r="F94" i="14"/>
  <c r="AO58" i="13"/>
  <c r="AO94" i="14" s="1"/>
  <c r="F40" i="14"/>
  <c r="AO25" i="13"/>
  <c r="AO40" i="14" s="1"/>
  <c r="F96" i="14"/>
  <c r="AO61" i="13"/>
  <c r="AO96" i="14" s="1"/>
  <c r="F26" i="14"/>
  <c r="F90" i="14"/>
  <c r="AO51" i="13"/>
  <c r="AO90" i="14" s="1"/>
  <c r="F55" i="14"/>
  <c r="AO75" i="13"/>
  <c r="AO55" i="14" s="1"/>
  <c r="F52" i="14"/>
  <c r="AO47" i="13"/>
  <c r="AO52" i="14" s="1"/>
  <c r="F46" i="14"/>
  <c r="AO91" i="13"/>
  <c r="AO46" i="14" s="1"/>
  <c r="F89" i="14"/>
  <c r="AO50" i="13"/>
  <c r="AO89" i="14" s="1"/>
  <c r="F47" i="14"/>
  <c r="F41" i="14"/>
  <c r="AO63" i="13"/>
  <c r="AO41" i="14" s="1"/>
  <c r="F98" i="14"/>
  <c r="AO64" i="13"/>
  <c r="AO98" i="14" s="1"/>
  <c r="F24" i="14"/>
  <c r="AO18" i="13"/>
  <c r="AO24" i="14" s="1"/>
  <c r="F72" i="14"/>
  <c r="AO21" i="13"/>
  <c r="AO72" i="14" s="1"/>
  <c r="F103" i="14"/>
  <c r="AO73" i="13"/>
  <c r="AO103" i="14" s="1"/>
  <c r="F92" i="14"/>
  <c r="AO55" i="13"/>
  <c r="AO92" i="14" s="1"/>
  <c r="F81" i="14"/>
  <c r="AO37" i="13"/>
  <c r="AO81" i="14" s="1"/>
  <c r="F36" i="14"/>
  <c r="AO94" i="13"/>
  <c r="AO36" i="14" s="1"/>
  <c r="F95" i="14"/>
  <c r="AO60" i="13"/>
  <c r="AO95" i="14" s="1"/>
  <c r="F35" i="14"/>
  <c r="AO90" i="13"/>
  <c r="AO35" i="14" s="1"/>
  <c r="F66" i="14"/>
  <c r="AO11" i="13"/>
  <c r="AO66" i="14" s="1"/>
  <c r="F8" i="14"/>
  <c r="AO44" i="13"/>
  <c r="AO8" i="14" s="1"/>
  <c r="F110" i="14"/>
  <c r="AO95" i="13"/>
  <c r="AO110" i="14" s="1"/>
  <c r="F31" i="14"/>
  <c r="AO74" i="13"/>
  <c r="AO31" i="14" s="1"/>
  <c r="F68" i="14"/>
  <c r="AO13" i="13"/>
  <c r="AO68" i="14" s="1"/>
  <c r="F53" i="14"/>
  <c r="AO57" i="13"/>
  <c r="AO53" i="14" s="1"/>
  <c r="F57" i="14"/>
  <c r="AO100" i="13"/>
  <c r="AO57" i="14" s="1"/>
  <c r="F86" i="14"/>
  <c r="AO43" i="13"/>
  <c r="AO86" i="14" s="1"/>
  <c r="F105" i="14"/>
  <c r="AO84" i="13"/>
  <c r="AO105" i="14" s="1"/>
  <c r="F71" i="14"/>
  <c r="AO20" i="13"/>
  <c r="AO71" i="14" s="1"/>
  <c r="F29" i="14"/>
  <c r="AO53" i="13"/>
  <c r="AO29" i="14" s="1"/>
  <c r="F100" i="14"/>
  <c r="F13" i="14"/>
  <c r="AO98" i="13"/>
  <c r="AO13" i="14" s="1"/>
  <c r="F108" i="14"/>
  <c r="AO92" i="13"/>
  <c r="AO108" i="14" s="1"/>
  <c r="F80" i="14"/>
  <c r="AO36" i="13"/>
  <c r="AO80" i="14" s="1"/>
  <c r="F97" i="14"/>
  <c r="AO62" i="13"/>
  <c r="AO97" i="14" s="1"/>
  <c r="F30" i="14"/>
  <c r="AO69" i="13"/>
  <c r="AO30" i="14" s="1"/>
  <c r="F82" i="14"/>
  <c r="AO38" i="13"/>
  <c r="AO82" i="14" s="1"/>
  <c r="F79" i="14"/>
  <c r="AO35" i="13"/>
  <c r="AO79" i="14" s="1"/>
  <c r="F88" i="14"/>
  <c r="AO49" i="13"/>
  <c r="AO88" i="14" s="1"/>
  <c r="F22" i="14"/>
  <c r="AO14" i="13"/>
  <c r="AO22" i="14" s="1"/>
  <c r="F39" i="14"/>
  <c r="F33" i="14"/>
  <c r="AO81" i="13"/>
  <c r="AO33" i="14" s="1"/>
  <c r="F102" i="14"/>
  <c r="AO72" i="13"/>
  <c r="AO102" i="14" s="1"/>
  <c r="F61" i="14"/>
  <c r="F42" i="14"/>
  <c r="AO79" i="13"/>
  <c r="AO42" i="14" s="1"/>
  <c r="F74" i="14"/>
  <c r="AO27" i="13"/>
  <c r="AO74" i="14" s="1"/>
  <c r="F75" i="14"/>
  <c r="AO29" i="13"/>
  <c r="AO75" i="14" s="1"/>
  <c r="F54" i="14"/>
  <c r="AO67" i="13"/>
  <c r="AO54" i="14" s="1"/>
  <c r="F28" i="14"/>
  <c r="AO48" i="13"/>
  <c r="AO28" i="14" s="1"/>
  <c r="F69" i="14"/>
  <c r="AO15" i="13"/>
  <c r="AO69" i="14" s="1"/>
  <c r="F70" i="14"/>
  <c r="AO16" i="13"/>
  <c r="AO70" i="14" s="1"/>
  <c r="F9" i="14"/>
  <c r="AO45" i="13"/>
  <c r="AO9" i="14" s="1"/>
  <c r="F65" i="14"/>
  <c r="AO10" i="13"/>
  <c r="AO65" i="14" s="1"/>
  <c r="F67" i="14"/>
  <c r="AO12" i="13"/>
  <c r="AO67" i="14" s="1"/>
  <c r="F34" i="14"/>
  <c r="AO85" i="13"/>
  <c r="AO34" i="14" s="1"/>
  <c r="F18" i="14"/>
  <c r="AO86" i="13"/>
  <c r="AO18" i="14" s="1"/>
  <c r="F91" i="14"/>
  <c r="AO54" i="13"/>
  <c r="AO91" i="14" s="1"/>
  <c r="F104" i="14"/>
  <c r="AO76" i="13"/>
  <c r="AO104" i="14" s="1"/>
  <c r="F64" i="14"/>
  <c r="AO9" i="13"/>
  <c r="AO64" i="14" s="1"/>
  <c r="F7" i="14"/>
  <c r="AO33" i="13"/>
  <c r="AO7" i="14" s="1"/>
  <c r="F84" i="14"/>
  <c r="AO41" i="13"/>
  <c r="AO84" i="14" s="1"/>
  <c r="F77" i="14"/>
  <c r="AO32" i="13"/>
  <c r="AO77" i="14" s="1"/>
  <c r="F78" i="14"/>
  <c r="AO34" i="13"/>
  <c r="AO78" i="14" s="1"/>
  <c r="F112" i="14"/>
  <c r="AO97" i="13"/>
  <c r="AO112" i="14" s="1"/>
  <c r="F25" i="14"/>
  <c r="AO24" i="13"/>
  <c r="AO25" i="14" s="1"/>
  <c r="F43" i="14"/>
  <c r="AO80" i="13"/>
  <c r="AO43" i="14" s="1"/>
  <c r="F111" i="14"/>
  <c r="AO96" i="13"/>
  <c r="AO111" i="14" s="1"/>
  <c r="F44" i="14"/>
  <c r="F27" i="14"/>
  <c r="AO40" i="13"/>
  <c r="AO27" i="14" s="1"/>
  <c r="F106" i="14"/>
  <c r="AO87" i="13"/>
  <c r="AO106" i="14" s="1"/>
  <c r="F16" i="14"/>
  <c r="AO59" i="13"/>
  <c r="AO16" i="14" s="1"/>
  <c r="F76" i="14"/>
  <c r="AO31" i="13"/>
  <c r="AO76" i="14" s="1"/>
  <c r="F99" i="14"/>
  <c r="AO66" i="13"/>
  <c r="AO99" i="14" s="1"/>
  <c r="F73" i="14"/>
  <c r="AO22" i="13"/>
  <c r="AO73" i="14" s="1"/>
  <c r="F51" i="14"/>
  <c r="AO26" i="13"/>
  <c r="AO51" i="14" s="1"/>
  <c r="F45" i="14"/>
  <c r="AO83" i="13"/>
  <c r="AO45" i="14" s="1"/>
  <c r="F87" i="14"/>
  <c r="AO46" i="13"/>
  <c r="AO87" i="14" s="1"/>
  <c r="F109" i="14"/>
  <c r="F107" i="14"/>
  <c r="AO88" i="13"/>
  <c r="AO107" i="14" s="1"/>
  <c r="F50" i="14"/>
  <c r="AO19" i="13"/>
  <c r="AO50" i="14" s="1"/>
  <c r="F83" i="14"/>
  <c r="AO39" i="13"/>
  <c r="AO83" i="14" s="1"/>
  <c r="E64" i="14"/>
  <c r="G9" i="13"/>
  <c r="G64" i="14" s="1"/>
  <c r="E86" i="14"/>
  <c r="G43" i="13"/>
  <c r="G86" i="14" s="1"/>
  <c r="E35" i="14"/>
  <c r="G90" i="13"/>
  <c r="G35" i="14" s="1"/>
  <c r="E10" i="14"/>
  <c r="E61" i="14"/>
  <c r="G5" i="13"/>
  <c r="E43" i="14"/>
  <c r="G80" i="13"/>
  <c r="G43" i="14" s="1"/>
  <c r="E110" i="14"/>
  <c r="G95" i="13"/>
  <c r="G110" i="14" s="1"/>
  <c r="E104" i="14"/>
  <c r="G76" i="13"/>
  <c r="G104" i="14" s="1"/>
  <c r="E46" i="14"/>
  <c r="G91" i="13"/>
  <c r="G46" i="14" s="1"/>
  <c r="E111" i="14"/>
  <c r="G96" i="13"/>
  <c r="G111" i="14" s="1"/>
  <c r="E100" i="14"/>
  <c r="G70" i="13"/>
  <c r="G100" i="14" s="1"/>
  <c r="E99" i="14"/>
  <c r="G66" i="13"/>
  <c r="G99" i="14" s="1"/>
  <c r="E26" i="14"/>
  <c r="G28" i="13"/>
  <c r="G26" i="14" s="1"/>
  <c r="E101" i="14"/>
  <c r="E94" i="14"/>
  <c r="G58" i="13"/>
  <c r="G94" i="14" s="1"/>
  <c r="E36" i="14"/>
  <c r="G94" i="13"/>
  <c r="G36" i="14" s="1"/>
  <c r="E85" i="14"/>
  <c r="E25" i="14"/>
  <c r="G24" i="13"/>
  <c r="G25" i="14" s="1"/>
  <c r="E79" i="14"/>
  <c r="G35" i="13"/>
  <c r="G79" i="14" s="1"/>
  <c r="E29" i="14"/>
  <c r="G53" i="13"/>
  <c r="G29" i="14" s="1"/>
  <c r="E21" i="14"/>
  <c r="E12" i="14"/>
  <c r="E42" i="14"/>
  <c r="G79" i="13"/>
  <c r="G42" i="14" s="1"/>
  <c r="E53" i="14"/>
  <c r="G57" i="13"/>
  <c r="G53" i="14" s="1"/>
  <c r="E90" i="14"/>
  <c r="G51" i="13"/>
  <c r="G90" i="14" s="1"/>
  <c r="E22" i="14"/>
  <c r="G14" i="13"/>
  <c r="G22" i="14" s="1"/>
  <c r="E24" i="14"/>
  <c r="G18" i="13"/>
  <c r="G24" i="14" s="1"/>
  <c r="E89" i="14"/>
  <c r="G50" i="13"/>
  <c r="G89" i="14" s="1"/>
  <c r="E40" i="14"/>
  <c r="G25" i="13"/>
  <c r="G40" i="14" s="1"/>
  <c r="E81" i="14"/>
  <c r="G37" i="13"/>
  <c r="G81" i="14" s="1"/>
  <c r="E13" i="14"/>
  <c r="G98" i="13"/>
  <c r="G13" i="14" s="1"/>
  <c r="E102" i="14"/>
  <c r="G72" i="13"/>
  <c r="G102" i="14" s="1"/>
  <c r="E6" i="14"/>
  <c r="E80" i="14"/>
  <c r="G36" i="13"/>
  <c r="G80" i="14" s="1"/>
  <c r="E109" i="14"/>
  <c r="G93" i="13"/>
  <c r="G109" i="14" s="1"/>
  <c r="E67" i="14"/>
  <c r="G12" i="13"/>
  <c r="G67" i="14" s="1"/>
  <c r="E74" i="14"/>
  <c r="G27" i="13"/>
  <c r="G74" i="14" s="1"/>
  <c r="E76" i="14"/>
  <c r="G31" i="13"/>
  <c r="G76" i="14" s="1"/>
  <c r="E54" i="14"/>
  <c r="G67" i="13"/>
  <c r="G54" i="14" s="1"/>
  <c r="E47" i="14"/>
  <c r="G99" i="13"/>
  <c r="G47" i="14" s="1"/>
  <c r="E30" i="14"/>
  <c r="G69" i="13"/>
  <c r="G30" i="14" s="1"/>
  <c r="E32" i="14"/>
  <c r="E63" i="14"/>
  <c r="E96" i="14"/>
  <c r="G61" i="13"/>
  <c r="G96" i="14" s="1"/>
  <c r="E56" i="14"/>
  <c r="G89" i="13"/>
  <c r="G56" i="14" s="1"/>
  <c r="E57" i="14"/>
  <c r="G100" i="13"/>
  <c r="G57" i="14" s="1"/>
  <c r="E83" i="14"/>
  <c r="G39" i="13"/>
  <c r="G83" i="14" s="1"/>
  <c r="E39" i="14"/>
  <c r="G23" i="13"/>
  <c r="G39" i="14" s="1"/>
  <c r="E52" i="14"/>
  <c r="G47" i="13"/>
  <c r="G52" i="14" s="1"/>
  <c r="E105" i="14"/>
  <c r="G84" i="13"/>
  <c r="G105" i="14" s="1"/>
  <c r="E44" i="14"/>
  <c r="G82" i="13"/>
  <c r="G44" i="14" s="1"/>
  <c r="E87" i="14"/>
  <c r="G46" i="13"/>
  <c r="G87" i="14" s="1"/>
  <c r="E16" i="14"/>
  <c r="G59" i="13"/>
  <c r="G16" i="14" s="1"/>
  <c r="E112" i="14"/>
  <c r="G97" i="13"/>
  <c r="G112" i="14" s="1"/>
  <c r="E98" i="14"/>
  <c r="G64" i="13"/>
  <c r="G98" i="14" s="1"/>
  <c r="E8" i="14"/>
  <c r="G44" i="13"/>
  <c r="G8" i="14" s="1"/>
  <c r="E95" i="14"/>
  <c r="G60" i="13"/>
  <c r="G95" i="14" s="1"/>
  <c r="E91" i="14"/>
  <c r="G54" i="13"/>
  <c r="G91" i="14" s="1"/>
  <c r="E27" i="14"/>
  <c r="G40" i="13"/>
  <c r="G27" i="14" s="1"/>
  <c r="E11" i="14"/>
  <c r="E31" i="14"/>
  <c r="G74" i="13"/>
  <c r="G31" i="14" s="1"/>
  <c r="E75" i="14"/>
  <c r="G29" i="13"/>
  <c r="G75" i="14" s="1"/>
  <c r="E9" i="14"/>
  <c r="G45" i="13"/>
  <c r="G9" i="14" s="1"/>
  <c r="E69" i="14"/>
  <c r="G15" i="13"/>
  <c r="G69" i="14" s="1"/>
  <c r="E107" i="14"/>
  <c r="AN88" i="13"/>
  <c r="G88" i="13"/>
  <c r="G107" i="14" s="1"/>
  <c r="E7" i="14"/>
  <c r="G33" i="13"/>
  <c r="G7" i="14" s="1"/>
  <c r="E23" i="14"/>
  <c r="E88" i="14"/>
  <c r="G49" i="13"/>
  <c r="G88" i="14" s="1"/>
  <c r="E28" i="14"/>
  <c r="G48" i="13"/>
  <c r="G28" i="14" s="1"/>
  <c r="E97" i="14"/>
  <c r="G62" i="13"/>
  <c r="G97" i="14" s="1"/>
  <c r="E77" i="14"/>
  <c r="G32" i="13"/>
  <c r="G77" i="14" s="1"/>
  <c r="E78" i="14"/>
  <c r="G34" i="13"/>
  <c r="G78" i="14" s="1"/>
  <c r="E92" i="14"/>
  <c r="G55" i="13"/>
  <c r="G92" i="14" s="1"/>
  <c r="E50" i="14"/>
  <c r="G19" i="13"/>
  <c r="G50" i="14" s="1"/>
  <c r="E113" i="14"/>
  <c r="E33" i="14"/>
  <c r="G81" i="13"/>
  <c r="G33" i="14" s="1"/>
  <c r="E17" i="14"/>
  <c r="G68" i="13"/>
  <c r="G17" i="14" s="1"/>
  <c r="E84" i="14"/>
  <c r="G41" i="13"/>
  <c r="G84" i="14" s="1"/>
  <c r="E18" i="14"/>
  <c r="G86" i="13"/>
  <c r="G18" i="14" s="1"/>
  <c r="E93" i="14"/>
  <c r="G56" i="13"/>
  <c r="G93" i="14" s="1"/>
  <c r="E62" i="14"/>
  <c r="E103" i="14"/>
  <c r="G73" i="13"/>
  <c r="G103" i="14" s="1"/>
  <c r="E41" i="14"/>
  <c r="G63" i="13"/>
  <c r="G41" i="14" s="1"/>
  <c r="E70" i="14"/>
  <c r="G16" i="13"/>
  <c r="G70" i="14" s="1"/>
  <c r="E66" i="14"/>
  <c r="G11" i="13"/>
  <c r="G66" i="14" s="1"/>
  <c r="E51" i="14"/>
  <c r="G26" i="13"/>
  <c r="G51" i="14" s="1"/>
  <c r="E68" i="14"/>
  <c r="G13" i="13"/>
  <c r="G68" i="14" s="1"/>
  <c r="E34" i="14"/>
  <c r="G85" i="13"/>
  <c r="G34" i="14" s="1"/>
  <c r="E58" i="14"/>
  <c r="E71" i="14"/>
  <c r="G20" i="13"/>
  <c r="G71" i="14" s="1"/>
  <c r="E72" i="14"/>
  <c r="G21" i="13"/>
  <c r="G72" i="14" s="1"/>
  <c r="AN21" i="13"/>
  <c r="E108" i="14"/>
  <c r="G92" i="13"/>
  <c r="G108" i="14" s="1"/>
  <c r="E45" i="14"/>
  <c r="G83" i="13"/>
  <c r="G45" i="14" s="1"/>
  <c r="E106" i="14"/>
  <c r="G87" i="13"/>
  <c r="G106" i="14" s="1"/>
  <c r="E65" i="14"/>
  <c r="G10" i="13"/>
  <c r="G65" i="14" s="1"/>
  <c r="E82" i="14"/>
  <c r="G38" i="13"/>
  <c r="G82" i="14" s="1"/>
  <c r="E55" i="14"/>
  <c r="G75" i="13"/>
  <c r="G55" i="14" s="1"/>
  <c r="AE61" i="14"/>
  <c r="AE116" i="14" s="1"/>
  <c r="AE103" i="13"/>
  <c r="L9" i="12"/>
  <c r="AD8" i="13" s="1"/>
  <c r="L21" i="12"/>
  <c r="L33" i="12"/>
  <c r="AD23" i="13" s="1"/>
  <c r="L45" i="12"/>
  <c r="AD28" i="13" s="1"/>
  <c r="L57" i="12"/>
  <c r="L69" i="12"/>
  <c r="AD40" i="13" s="1"/>
  <c r="L81" i="12"/>
  <c r="L93" i="12"/>
  <c r="AD51" i="13" s="1"/>
  <c r="L105" i="12"/>
  <c r="AD61" i="13" s="1"/>
  <c r="L117" i="12"/>
  <c r="AD71" i="13" s="1"/>
  <c r="L129" i="12"/>
  <c r="AD81" i="13" s="1"/>
  <c r="L141" i="12"/>
  <c r="AD93" i="13" s="1"/>
  <c r="L10" i="12"/>
  <c r="AD9" i="13" s="1"/>
  <c r="L22" i="12"/>
  <c r="L34" i="12"/>
  <c r="L46" i="12"/>
  <c r="AD29" i="13" s="1"/>
  <c r="L58" i="12"/>
  <c r="L70" i="12"/>
  <c r="AD41" i="13" s="1"/>
  <c r="L82" i="12"/>
  <c r="L94" i="12"/>
  <c r="AD52" i="13" s="1"/>
  <c r="L106" i="12"/>
  <c r="AD62" i="13" s="1"/>
  <c r="L118" i="12"/>
  <c r="AD72" i="13" s="1"/>
  <c r="L130" i="12"/>
  <c r="AD82" i="13" s="1"/>
  <c r="L142" i="12"/>
  <c r="AD94" i="13" s="1"/>
  <c r="L11" i="12"/>
  <c r="L23" i="12"/>
  <c r="L35" i="12"/>
  <c r="L47" i="12"/>
  <c r="AD30" i="13" s="1"/>
  <c r="L59" i="12"/>
  <c r="L71" i="12"/>
  <c r="AD42" i="13" s="1"/>
  <c r="L83" i="12"/>
  <c r="L95" i="12"/>
  <c r="AD53" i="13" s="1"/>
  <c r="L107" i="12"/>
  <c r="AD63" i="13" s="1"/>
  <c r="L119" i="12"/>
  <c r="L131" i="12"/>
  <c r="AD83" i="13" s="1"/>
  <c r="L143" i="12"/>
  <c r="AD95" i="13" s="1"/>
  <c r="L12" i="12"/>
  <c r="AD11" i="13" s="1"/>
  <c r="L24" i="12"/>
  <c r="L36" i="12"/>
  <c r="AD24" i="13" s="1"/>
  <c r="L48" i="12"/>
  <c r="AD31" i="13" s="1"/>
  <c r="L60" i="12"/>
  <c r="L72" i="12"/>
  <c r="L84" i="12"/>
  <c r="L96" i="12"/>
  <c r="AD54" i="13" s="1"/>
  <c r="L16" i="12"/>
  <c r="AD15" i="13" s="1"/>
  <c r="L32" i="12"/>
  <c r="L52" i="12"/>
  <c r="AD35" i="13" s="1"/>
  <c r="L68" i="12"/>
  <c r="AD39" i="13" s="1"/>
  <c r="L88" i="12"/>
  <c r="L104" i="12"/>
  <c r="AD60" i="13" s="1"/>
  <c r="L122" i="12"/>
  <c r="AD74" i="13" s="1"/>
  <c r="L137" i="12"/>
  <c r="AD89" i="13" s="1"/>
  <c r="L18" i="12"/>
  <c r="L38" i="12"/>
  <c r="L54" i="12"/>
  <c r="L74" i="12"/>
  <c r="AD44" i="13" s="1"/>
  <c r="L90" i="12"/>
  <c r="L109" i="12"/>
  <c r="AD65" i="13" s="1"/>
  <c r="L124" i="12"/>
  <c r="AD76" i="13" s="1"/>
  <c r="L139" i="12"/>
  <c r="AD91" i="13" s="1"/>
  <c r="L19" i="12"/>
  <c r="AD17" i="13" s="1"/>
  <c r="L39" i="12"/>
  <c r="L55" i="12"/>
  <c r="L75" i="12"/>
  <c r="L91" i="12"/>
  <c r="AD49" i="13" s="1"/>
  <c r="L110" i="12"/>
  <c r="AD66" i="13" s="1"/>
  <c r="L125" i="12"/>
  <c r="AD77" i="13" s="1"/>
  <c r="L140" i="12"/>
  <c r="AD92" i="13" s="1"/>
  <c r="L20" i="12"/>
  <c r="AD18" i="13" s="1"/>
  <c r="L40" i="12"/>
  <c r="AD25" i="13" s="1"/>
  <c r="L17" i="12"/>
  <c r="AD16" i="13" s="1"/>
  <c r="L37" i="12"/>
  <c r="L53" i="12"/>
  <c r="L73" i="12"/>
  <c r="AD43" i="13" s="1"/>
  <c r="L89" i="12"/>
  <c r="AD48" i="13" s="1"/>
  <c r="L108" i="12"/>
  <c r="AD64" i="13" s="1"/>
  <c r="L123" i="12"/>
  <c r="AD75" i="13" s="1"/>
  <c r="L138" i="12"/>
  <c r="AD90" i="13" s="1"/>
  <c r="L15" i="12"/>
  <c r="AD14" i="13" s="1"/>
  <c r="L31" i="12"/>
  <c r="L51" i="12"/>
  <c r="AD34" i="13" s="1"/>
  <c r="L67" i="12"/>
  <c r="AD38" i="13" s="1"/>
  <c r="L87" i="12"/>
  <c r="AD47" i="13" s="1"/>
  <c r="L103" i="12"/>
  <c r="AD59" i="13" s="1"/>
  <c r="L121" i="12"/>
  <c r="AD73" i="13" s="1"/>
  <c r="L136" i="12"/>
  <c r="AD88" i="13" s="1"/>
  <c r="L5" i="12"/>
  <c r="AD5" i="13" s="1"/>
  <c r="L29" i="12"/>
  <c r="AD22" i="13" s="1"/>
  <c r="L64" i="12"/>
  <c r="AD36" i="13" s="1"/>
  <c r="L98" i="12"/>
  <c r="AD55" i="13" s="1"/>
  <c r="L126" i="12"/>
  <c r="AD78" i="13" s="1"/>
  <c r="L149" i="12"/>
  <c r="AD101" i="13" s="1"/>
  <c r="L134" i="12"/>
  <c r="AD86" i="13" s="1"/>
  <c r="L30" i="12"/>
  <c r="L65" i="12"/>
  <c r="AD37" i="13" s="1"/>
  <c r="L99" i="12"/>
  <c r="L127" i="12"/>
  <c r="AD79" i="13" s="1"/>
  <c r="L150" i="12"/>
  <c r="AD102" i="13" s="1"/>
  <c r="L44" i="12"/>
  <c r="L41" i="12"/>
  <c r="AD26" i="13" s="1"/>
  <c r="L66" i="12"/>
  <c r="L100" i="12"/>
  <c r="AD56" i="13" s="1"/>
  <c r="L128" i="12"/>
  <c r="AD80" i="13" s="1"/>
  <c r="L8" i="12"/>
  <c r="AD7" i="13" s="1"/>
  <c r="L6" i="12"/>
  <c r="AD6" i="13" s="1"/>
  <c r="L42" i="12"/>
  <c r="AD27" i="13" s="1"/>
  <c r="L76" i="12"/>
  <c r="L101" i="12"/>
  <c r="AD57" i="13" s="1"/>
  <c r="L132" i="12"/>
  <c r="AD84" i="13" s="1"/>
  <c r="L111" i="12"/>
  <c r="AD67" i="13" s="1"/>
  <c r="L13" i="12"/>
  <c r="AD12" i="13" s="1"/>
  <c r="L49" i="12"/>
  <c r="AD32" i="13" s="1"/>
  <c r="L79" i="12"/>
  <c r="L112" i="12"/>
  <c r="L135" i="12"/>
  <c r="AD87" i="13" s="1"/>
  <c r="L14" i="12"/>
  <c r="AD13" i="13" s="1"/>
  <c r="L50" i="12"/>
  <c r="AD33" i="13" s="1"/>
  <c r="L80" i="12"/>
  <c r="L113" i="12"/>
  <c r="AD68" i="13" s="1"/>
  <c r="L144" i="12"/>
  <c r="AD96" i="13" s="1"/>
  <c r="L25" i="12"/>
  <c r="L56" i="12"/>
  <c r="L85" i="12"/>
  <c r="L114" i="12"/>
  <c r="AD69" i="13" s="1"/>
  <c r="L145" i="12"/>
  <c r="AD97" i="13" s="1"/>
  <c r="L26" i="12"/>
  <c r="AD19" i="13" s="1"/>
  <c r="L61" i="12"/>
  <c r="L86" i="12"/>
  <c r="L115" i="12"/>
  <c r="AD70" i="13" s="1"/>
  <c r="L146" i="12"/>
  <c r="AD98" i="13" s="1"/>
  <c r="L27" i="12"/>
  <c r="AD20" i="13" s="1"/>
  <c r="L62" i="12"/>
  <c r="L92" i="12"/>
  <c r="AD50" i="13" s="1"/>
  <c r="L116" i="12"/>
  <c r="L147" i="12"/>
  <c r="AD99" i="13" s="1"/>
  <c r="L7" i="12"/>
  <c r="L43" i="12"/>
  <c r="L77" i="12"/>
  <c r="AD45" i="13" s="1"/>
  <c r="L102" i="12"/>
  <c r="AD58" i="13" s="1"/>
  <c r="L133" i="12"/>
  <c r="AD85" i="13" s="1"/>
  <c r="L78" i="12"/>
  <c r="AD46" i="13" s="1"/>
  <c r="L28" i="12"/>
  <c r="AD21" i="13" s="1"/>
  <c r="L63" i="12"/>
  <c r="L97" i="12"/>
  <c r="L120" i="12"/>
  <c r="L148" i="12"/>
  <c r="AD100" i="13" s="1"/>
  <c r="X103" i="13"/>
  <c r="J15" i="12"/>
  <c r="W14" i="13" s="1"/>
  <c r="J27" i="12"/>
  <c r="W20" i="13" s="1"/>
  <c r="J39" i="12"/>
  <c r="J51" i="12"/>
  <c r="W34" i="13" s="1"/>
  <c r="J63" i="12"/>
  <c r="J75" i="12"/>
  <c r="J87" i="12"/>
  <c r="W47" i="13" s="1"/>
  <c r="J99" i="12"/>
  <c r="J111" i="12"/>
  <c r="W67" i="13" s="1"/>
  <c r="J123" i="12"/>
  <c r="W75" i="13" s="1"/>
  <c r="J135" i="12"/>
  <c r="W87" i="13" s="1"/>
  <c r="J147" i="12"/>
  <c r="W99" i="13" s="1"/>
  <c r="J16" i="12"/>
  <c r="W15" i="13" s="1"/>
  <c r="J28" i="12"/>
  <c r="W21" i="13" s="1"/>
  <c r="J40" i="12"/>
  <c r="W25" i="13" s="1"/>
  <c r="J52" i="12"/>
  <c r="W35" i="13" s="1"/>
  <c r="J64" i="12"/>
  <c r="W36" i="13" s="1"/>
  <c r="J76" i="12"/>
  <c r="J88" i="12"/>
  <c r="J100" i="12"/>
  <c r="W56" i="13" s="1"/>
  <c r="J112" i="12"/>
  <c r="J124" i="12"/>
  <c r="W76" i="13" s="1"/>
  <c r="J136" i="12"/>
  <c r="W88" i="13" s="1"/>
  <c r="J148" i="12"/>
  <c r="W100" i="13" s="1"/>
  <c r="J17" i="12"/>
  <c r="W16" i="13" s="1"/>
  <c r="J29" i="12"/>
  <c r="W22" i="13" s="1"/>
  <c r="J41" i="12"/>
  <c r="W26" i="13" s="1"/>
  <c r="J53" i="12"/>
  <c r="J65" i="12"/>
  <c r="W37" i="13" s="1"/>
  <c r="J77" i="12"/>
  <c r="W45" i="13" s="1"/>
  <c r="J89" i="12"/>
  <c r="W48" i="13" s="1"/>
  <c r="J101" i="12"/>
  <c r="W57" i="13" s="1"/>
  <c r="J113" i="12"/>
  <c r="W68" i="13" s="1"/>
  <c r="J125" i="12"/>
  <c r="W77" i="13" s="1"/>
  <c r="J137" i="12"/>
  <c r="W89" i="13" s="1"/>
  <c r="J149" i="12"/>
  <c r="W101" i="13" s="1"/>
  <c r="J6" i="12"/>
  <c r="J18" i="12"/>
  <c r="J30" i="12"/>
  <c r="J42" i="12"/>
  <c r="W27" i="13" s="1"/>
  <c r="J54" i="12"/>
  <c r="J66" i="12"/>
  <c r="J78" i="12"/>
  <c r="W46" i="13" s="1"/>
  <c r="J90" i="12"/>
  <c r="J102" i="12"/>
  <c r="W58" i="13" s="1"/>
  <c r="J114" i="12"/>
  <c r="W69" i="13" s="1"/>
  <c r="J126" i="12"/>
  <c r="W78" i="13" s="1"/>
  <c r="J138" i="12"/>
  <c r="W90" i="13" s="1"/>
  <c r="J150" i="12"/>
  <c r="W102" i="13" s="1"/>
  <c r="J13" i="12"/>
  <c r="W12" i="13" s="1"/>
  <c r="J25" i="12"/>
  <c r="J37" i="12"/>
  <c r="J49" i="12"/>
  <c r="W32" i="13" s="1"/>
  <c r="J61" i="12"/>
  <c r="J73" i="12"/>
  <c r="W43" i="13" s="1"/>
  <c r="J85" i="12"/>
  <c r="J97" i="12"/>
  <c r="J109" i="12"/>
  <c r="W65" i="13" s="1"/>
  <c r="J121" i="12"/>
  <c r="W73" i="13" s="1"/>
  <c r="J133" i="12"/>
  <c r="W85" i="13" s="1"/>
  <c r="J145" i="12"/>
  <c r="W97" i="13" s="1"/>
  <c r="J14" i="12"/>
  <c r="W13" i="13" s="1"/>
  <c r="J26" i="12"/>
  <c r="W19" i="13" s="1"/>
  <c r="J38" i="12"/>
  <c r="J50" i="12"/>
  <c r="W33" i="13" s="1"/>
  <c r="J62" i="12"/>
  <c r="J10" i="12"/>
  <c r="W9" i="13" s="1"/>
  <c r="J34" i="12"/>
  <c r="J58" i="12"/>
  <c r="J81" i="12"/>
  <c r="J103" i="12"/>
  <c r="W59" i="13" s="1"/>
  <c r="J120" i="12"/>
  <c r="J142" i="12"/>
  <c r="W94" i="13" s="1"/>
  <c r="J11" i="12"/>
  <c r="W10" i="13" s="1"/>
  <c r="J35" i="12"/>
  <c r="J59" i="12"/>
  <c r="J82" i="12"/>
  <c r="J104" i="12"/>
  <c r="W60" i="13" s="1"/>
  <c r="J122" i="12"/>
  <c r="W74" i="13" s="1"/>
  <c r="J143" i="12"/>
  <c r="W95" i="13" s="1"/>
  <c r="J36" i="12"/>
  <c r="W24" i="13" s="1"/>
  <c r="J60" i="12"/>
  <c r="J105" i="12"/>
  <c r="W61" i="13" s="1"/>
  <c r="J144" i="12"/>
  <c r="W96" i="13" s="1"/>
  <c r="J43" i="12"/>
  <c r="J84" i="12"/>
  <c r="J128" i="12"/>
  <c r="W80" i="13" s="1"/>
  <c r="J20" i="12"/>
  <c r="W18" i="13" s="1"/>
  <c r="J44" i="12"/>
  <c r="J68" i="12"/>
  <c r="W39" i="13" s="1"/>
  <c r="J86" i="12"/>
  <c r="J107" i="12"/>
  <c r="W63" i="13" s="1"/>
  <c r="J129" i="12"/>
  <c r="W81" i="13" s="1"/>
  <c r="J21" i="12"/>
  <c r="J45" i="12"/>
  <c r="W28" i="13" s="1"/>
  <c r="J69" i="12"/>
  <c r="W40" i="13" s="1"/>
  <c r="J91" i="12"/>
  <c r="W49" i="13" s="1"/>
  <c r="J108" i="12"/>
  <c r="W64" i="13" s="1"/>
  <c r="J130" i="12"/>
  <c r="W82" i="13" s="1"/>
  <c r="J5" i="12"/>
  <c r="W5" i="13" s="1"/>
  <c r="J22" i="12"/>
  <c r="J46" i="12"/>
  <c r="W29" i="13" s="1"/>
  <c r="J70" i="12"/>
  <c r="W41" i="13" s="1"/>
  <c r="J92" i="12"/>
  <c r="W50" i="13" s="1"/>
  <c r="J110" i="12"/>
  <c r="W66" i="13" s="1"/>
  <c r="J131" i="12"/>
  <c r="W83" i="13" s="1"/>
  <c r="J23" i="12"/>
  <c r="J47" i="12"/>
  <c r="W30" i="13" s="1"/>
  <c r="J71" i="12"/>
  <c r="W42" i="13" s="1"/>
  <c r="J93" i="12"/>
  <c r="W51" i="13" s="1"/>
  <c r="J115" i="12"/>
  <c r="W70" i="13" s="1"/>
  <c r="J132" i="12"/>
  <c r="W84" i="13" s="1"/>
  <c r="J8" i="12"/>
  <c r="W7" i="13" s="1"/>
  <c r="J32" i="12"/>
  <c r="J56" i="12"/>
  <c r="J79" i="12"/>
  <c r="J96" i="12"/>
  <c r="W54" i="13" s="1"/>
  <c r="J118" i="12"/>
  <c r="W72" i="13" s="1"/>
  <c r="J140" i="12"/>
  <c r="W92" i="13" s="1"/>
  <c r="J9" i="12"/>
  <c r="W8" i="13" s="1"/>
  <c r="J33" i="12"/>
  <c r="W23" i="13" s="1"/>
  <c r="J57" i="12"/>
  <c r="J80" i="12"/>
  <c r="J98" i="12"/>
  <c r="W55" i="13" s="1"/>
  <c r="J119" i="12"/>
  <c r="J141" i="12"/>
  <c r="W93" i="13" s="1"/>
  <c r="J12" i="12"/>
  <c r="W11" i="13" s="1"/>
  <c r="J83" i="12"/>
  <c r="J127" i="12"/>
  <c r="W79" i="13" s="1"/>
  <c r="J19" i="12"/>
  <c r="W17" i="13" s="1"/>
  <c r="J67" i="12"/>
  <c r="W38" i="13" s="1"/>
  <c r="J106" i="12"/>
  <c r="W62" i="13" s="1"/>
  <c r="J146" i="12"/>
  <c r="W98" i="13" s="1"/>
  <c r="J72" i="12"/>
  <c r="J74" i="12"/>
  <c r="W44" i="13" s="1"/>
  <c r="J94" i="12"/>
  <c r="W52" i="13" s="1"/>
  <c r="J95" i="12"/>
  <c r="W53" i="13" s="1"/>
  <c r="J116" i="12"/>
  <c r="J117" i="12"/>
  <c r="W71" i="13" s="1"/>
  <c r="J134" i="12"/>
  <c r="W86" i="13" s="1"/>
  <c r="J7" i="12"/>
  <c r="J139" i="12"/>
  <c r="W91" i="13" s="1"/>
  <c r="J24" i="12"/>
  <c r="J31" i="12"/>
  <c r="J48" i="12"/>
  <c r="W31" i="13" s="1"/>
  <c r="J55" i="12"/>
  <c r="Q103" i="13"/>
  <c r="H11" i="12"/>
  <c r="H23" i="12"/>
  <c r="H35" i="12"/>
  <c r="H47" i="12"/>
  <c r="P30" i="13" s="1"/>
  <c r="H59" i="12"/>
  <c r="H71" i="12"/>
  <c r="P42" i="13" s="1"/>
  <c r="H83" i="12"/>
  <c r="H95" i="12"/>
  <c r="P53" i="13" s="1"/>
  <c r="H107" i="12"/>
  <c r="P63" i="13" s="1"/>
  <c r="H119" i="12"/>
  <c r="H131" i="12"/>
  <c r="P83" i="13" s="1"/>
  <c r="H143" i="12"/>
  <c r="P95" i="13" s="1"/>
  <c r="H12" i="12"/>
  <c r="P11" i="13" s="1"/>
  <c r="H24" i="12"/>
  <c r="H36" i="12"/>
  <c r="P24" i="13" s="1"/>
  <c r="H48" i="12"/>
  <c r="P31" i="13" s="1"/>
  <c r="H60" i="12"/>
  <c r="H72" i="12"/>
  <c r="H84" i="12"/>
  <c r="H96" i="12"/>
  <c r="P54" i="13" s="1"/>
  <c r="H108" i="12"/>
  <c r="P64" i="13" s="1"/>
  <c r="H120" i="12"/>
  <c r="H132" i="12"/>
  <c r="P84" i="13" s="1"/>
  <c r="H144" i="12"/>
  <c r="P96" i="13" s="1"/>
  <c r="H13" i="12"/>
  <c r="P12" i="13" s="1"/>
  <c r="H25" i="12"/>
  <c r="H37" i="12"/>
  <c r="H49" i="12"/>
  <c r="P32" i="13" s="1"/>
  <c r="H61" i="12"/>
  <c r="H73" i="12"/>
  <c r="P43" i="13" s="1"/>
  <c r="H85" i="12"/>
  <c r="H97" i="12"/>
  <c r="H109" i="12"/>
  <c r="P65" i="13" s="1"/>
  <c r="H121" i="12"/>
  <c r="P73" i="13" s="1"/>
  <c r="H133" i="12"/>
  <c r="P85" i="13" s="1"/>
  <c r="H145" i="12"/>
  <c r="P97" i="13" s="1"/>
  <c r="H9" i="12"/>
  <c r="P8" i="13" s="1"/>
  <c r="H6" i="12"/>
  <c r="P6" i="13" s="1"/>
  <c r="H22" i="12"/>
  <c r="H40" i="12"/>
  <c r="P25" i="13" s="1"/>
  <c r="H55" i="12"/>
  <c r="H70" i="12"/>
  <c r="P41" i="13" s="1"/>
  <c r="H88" i="12"/>
  <c r="H103" i="12"/>
  <c r="P59" i="13" s="1"/>
  <c r="H118" i="12"/>
  <c r="P72" i="13" s="1"/>
  <c r="H136" i="12"/>
  <c r="P88" i="13" s="1"/>
  <c r="H7" i="12"/>
  <c r="H26" i="12"/>
  <c r="P19" i="13" s="1"/>
  <c r="H41" i="12"/>
  <c r="P26" i="13" s="1"/>
  <c r="H56" i="12"/>
  <c r="H74" i="12"/>
  <c r="P44" i="13" s="1"/>
  <c r="H89" i="12"/>
  <c r="P48" i="13" s="1"/>
  <c r="H104" i="12"/>
  <c r="P60" i="13" s="1"/>
  <c r="H122" i="12"/>
  <c r="P74" i="13" s="1"/>
  <c r="H137" i="12"/>
  <c r="P89" i="13" s="1"/>
  <c r="H8" i="12"/>
  <c r="P7" i="13" s="1"/>
  <c r="H27" i="12"/>
  <c r="P20" i="13" s="1"/>
  <c r="H14" i="12"/>
  <c r="P13" i="13" s="1"/>
  <c r="H29" i="12"/>
  <c r="P22" i="13" s="1"/>
  <c r="H44" i="12"/>
  <c r="H62" i="12"/>
  <c r="H77" i="12"/>
  <c r="P45" i="13" s="1"/>
  <c r="H92" i="12"/>
  <c r="P50" i="13" s="1"/>
  <c r="H110" i="12"/>
  <c r="P66" i="13" s="1"/>
  <c r="H125" i="12"/>
  <c r="P77" i="13" s="1"/>
  <c r="H140" i="12"/>
  <c r="P92" i="13" s="1"/>
  <c r="H15" i="12"/>
  <c r="P14" i="13" s="1"/>
  <c r="H30" i="12"/>
  <c r="H45" i="12"/>
  <c r="P28" i="13" s="1"/>
  <c r="H63" i="12"/>
  <c r="H78" i="12"/>
  <c r="P46" i="13" s="1"/>
  <c r="H93" i="12"/>
  <c r="P51" i="13" s="1"/>
  <c r="H111" i="12"/>
  <c r="P67" i="13" s="1"/>
  <c r="H126" i="12"/>
  <c r="P78" i="13" s="1"/>
  <c r="H141" i="12"/>
  <c r="P93" i="13" s="1"/>
  <c r="H20" i="12"/>
  <c r="P18" i="13" s="1"/>
  <c r="H38" i="12"/>
  <c r="H53" i="12"/>
  <c r="H68" i="12"/>
  <c r="P39" i="13" s="1"/>
  <c r="H86" i="12"/>
  <c r="H101" i="12"/>
  <c r="P57" i="13" s="1"/>
  <c r="H116" i="12"/>
  <c r="H134" i="12"/>
  <c r="P86" i="13" s="1"/>
  <c r="H149" i="12"/>
  <c r="P101" i="13" s="1"/>
  <c r="H21" i="12"/>
  <c r="H39" i="12"/>
  <c r="H54" i="12"/>
  <c r="H69" i="12"/>
  <c r="P40" i="13" s="1"/>
  <c r="H87" i="12"/>
  <c r="P47" i="13" s="1"/>
  <c r="H102" i="12"/>
  <c r="P58" i="13" s="1"/>
  <c r="H117" i="12"/>
  <c r="P71" i="13" s="1"/>
  <c r="H135" i="12"/>
  <c r="P87" i="13" s="1"/>
  <c r="H150" i="12"/>
  <c r="P102" i="13" s="1"/>
  <c r="H43" i="12"/>
  <c r="H76" i="12"/>
  <c r="H106" i="12"/>
  <c r="P62" i="13" s="1"/>
  <c r="H139" i="12"/>
  <c r="P91" i="13" s="1"/>
  <c r="H10" i="12"/>
  <c r="P9" i="13" s="1"/>
  <c r="H46" i="12"/>
  <c r="P29" i="13" s="1"/>
  <c r="H79" i="12"/>
  <c r="H112" i="12"/>
  <c r="H142" i="12"/>
  <c r="P94" i="13" s="1"/>
  <c r="H16" i="12"/>
  <c r="P15" i="13" s="1"/>
  <c r="H50" i="12"/>
  <c r="P33" i="13" s="1"/>
  <c r="H80" i="12"/>
  <c r="H113" i="12"/>
  <c r="P68" i="13" s="1"/>
  <c r="H146" i="12"/>
  <c r="P98" i="13" s="1"/>
  <c r="H17" i="12"/>
  <c r="P16" i="13" s="1"/>
  <c r="H51" i="12"/>
  <c r="P34" i="13" s="1"/>
  <c r="H81" i="12"/>
  <c r="H114" i="12"/>
  <c r="P69" i="13" s="1"/>
  <c r="H147" i="12"/>
  <c r="P99" i="13" s="1"/>
  <c r="H18" i="12"/>
  <c r="H52" i="12"/>
  <c r="P35" i="13" s="1"/>
  <c r="H82" i="12"/>
  <c r="H115" i="12"/>
  <c r="P70" i="13" s="1"/>
  <c r="H148" i="12"/>
  <c r="P100" i="13" s="1"/>
  <c r="H19" i="12"/>
  <c r="P17" i="13" s="1"/>
  <c r="H57" i="12"/>
  <c r="H90" i="12"/>
  <c r="H123" i="12"/>
  <c r="P75" i="13" s="1"/>
  <c r="H28" i="12"/>
  <c r="P21" i="13" s="1"/>
  <c r="H58" i="12"/>
  <c r="H91" i="12"/>
  <c r="P49" i="13" s="1"/>
  <c r="H124" i="12"/>
  <c r="P76" i="13" s="1"/>
  <c r="H31" i="12"/>
  <c r="H64" i="12"/>
  <c r="P36" i="13" s="1"/>
  <c r="H94" i="12"/>
  <c r="P52" i="13" s="1"/>
  <c r="H34" i="12"/>
  <c r="H67" i="12"/>
  <c r="P38" i="13" s="1"/>
  <c r="H100" i="12"/>
  <c r="P56" i="13" s="1"/>
  <c r="H130" i="12"/>
  <c r="P82" i="13" s="1"/>
  <c r="H42" i="12"/>
  <c r="P27" i="13" s="1"/>
  <c r="H75" i="12"/>
  <c r="H105" i="12"/>
  <c r="P61" i="13" s="1"/>
  <c r="H138" i="12"/>
  <c r="P90" i="13" s="1"/>
  <c r="H5" i="12"/>
  <c r="P5" i="13" s="1"/>
  <c r="H66" i="12"/>
  <c r="H98" i="12"/>
  <c r="P55" i="13" s="1"/>
  <c r="H32" i="12"/>
  <c r="H33" i="12"/>
  <c r="P23" i="13" s="1"/>
  <c r="H99" i="12"/>
  <c r="H127" i="12"/>
  <c r="P79" i="13" s="1"/>
  <c r="H128" i="12"/>
  <c r="P80" i="13" s="1"/>
  <c r="H129" i="12"/>
  <c r="P81" i="13" s="1"/>
  <c r="H65" i="12"/>
  <c r="P37" i="13" s="1"/>
  <c r="C98" i="14"/>
  <c r="AL64" i="13"/>
  <c r="AL98" i="14" s="1"/>
  <c r="C36" i="14"/>
  <c r="AL94" i="13"/>
  <c r="AL36" i="14" s="1"/>
  <c r="C13" i="14"/>
  <c r="AL98" i="13"/>
  <c r="AL13" i="14" s="1"/>
  <c r="C25" i="14"/>
  <c r="AL24" i="13"/>
  <c r="AL25" i="14" s="1"/>
  <c r="C66" i="14"/>
  <c r="C110" i="14"/>
  <c r="AL95" i="13"/>
  <c r="AL110" i="14" s="1"/>
  <c r="C85" i="14"/>
  <c r="AL42" i="13"/>
  <c r="AL85" i="14" s="1"/>
  <c r="C58" i="14"/>
  <c r="AL101" i="13"/>
  <c r="AL58" i="14" s="1"/>
  <c r="C87" i="14"/>
  <c r="AL46" i="13"/>
  <c r="AL87" i="14" s="1"/>
  <c r="C71" i="14"/>
  <c r="AL20" i="13"/>
  <c r="AL71" i="14" s="1"/>
  <c r="C94" i="14"/>
  <c r="AL58" i="13"/>
  <c r="AL94" i="14" s="1"/>
  <c r="C83" i="14"/>
  <c r="AL39" i="13"/>
  <c r="AL83" i="14" s="1"/>
  <c r="C12" i="14"/>
  <c r="AL77" i="13"/>
  <c r="AL12" i="14" s="1"/>
  <c r="C31" i="14"/>
  <c r="AL74" i="13"/>
  <c r="AL31" i="14" s="1"/>
  <c r="C52" i="14"/>
  <c r="AL47" i="13"/>
  <c r="AL52" i="14" s="1"/>
  <c r="C67" i="14"/>
  <c r="AL12" i="13"/>
  <c r="AL67" i="14" s="1"/>
  <c r="C112" i="14"/>
  <c r="AL97" i="13"/>
  <c r="AL112" i="14" s="1"/>
  <c r="C51" i="14"/>
  <c r="AL26" i="13"/>
  <c r="AL51" i="14" s="1"/>
  <c r="C45" i="14"/>
  <c r="AL83" i="13"/>
  <c r="AL45" i="14" s="1"/>
  <c r="C106" i="14"/>
  <c r="AL87" i="13"/>
  <c r="AL106" i="14" s="1"/>
  <c r="C9" i="14"/>
  <c r="AL45" i="13"/>
  <c r="AL9" i="14" s="1"/>
  <c r="C24" i="14"/>
  <c r="AL18" i="13"/>
  <c r="AL24" i="14" s="1"/>
  <c r="C79" i="14"/>
  <c r="AL35" i="13"/>
  <c r="AL79" i="14" s="1"/>
  <c r="C10" i="14"/>
  <c r="AL52" i="13"/>
  <c r="AL10" i="14" s="1"/>
  <c r="C53" i="14"/>
  <c r="AL57" i="13"/>
  <c r="AL53" i="14" s="1"/>
  <c r="C28" i="14"/>
  <c r="AL48" i="13"/>
  <c r="AL28" i="14" s="1"/>
  <c r="C108" i="14"/>
  <c r="AL92" i="13"/>
  <c r="AL108" i="14" s="1"/>
  <c r="C55" i="14"/>
  <c r="AL75" i="13"/>
  <c r="AL55" i="14" s="1"/>
  <c r="C46" i="14"/>
  <c r="AL91" i="13"/>
  <c r="AL46" i="14" s="1"/>
  <c r="C77" i="14"/>
  <c r="AL32" i="13"/>
  <c r="AL77" i="14" s="1"/>
  <c r="C32" i="14"/>
  <c r="AL78" i="13"/>
  <c r="AL32" i="14" s="1"/>
  <c r="C102" i="14"/>
  <c r="AL72" i="13"/>
  <c r="AL102" i="14" s="1"/>
  <c r="C109" i="14"/>
  <c r="AL93" i="13"/>
  <c r="AL109" i="14" s="1"/>
  <c r="C11" i="14"/>
  <c r="AL65" i="13"/>
  <c r="AL11" i="14" s="1"/>
  <c r="C92" i="14"/>
  <c r="AL55" i="13"/>
  <c r="AL92" i="14" s="1"/>
  <c r="C107" i="14"/>
  <c r="AL88" i="13"/>
  <c r="AL107" i="14" s="1"/>
  <c r="C69" i="14"/>
  <c r="AL15" i="13"/>
  <c r="AL69" i="14" s="1"/>
  <c r="C103" i="14"/>
  <c r="AL73" i="13"/>
  <c r="AL103" i="14" s="1"/>
  <c r="C47" i="14"/>
  <c r="AL99" i="13"/>
  <c r="AL47" i="14" s="1"/>
  <c r="C96" i="14"/>
  <c r="AL61" i="13"/>
  <c r="AL96" i="14" s="1"/>
  <c r="C63" i="14"/>
  <c r="AL7" i="13"/>
  <c r="AL63" i="14" s="1"/>
  <c r="C39" i="14"/>
  <c r="AL23" i="13"/>
  <c r="AL39" i="14" s="1"/>
  <c r="C105" i="14"/>
  <c r="AL84" i="13"/>
  <c r="AL105" i="14" s="1"/>
  <c r="C90" i="14"/>
  <c r="AL51" i="13"/>
  <c r="AL90" i="14" s="1"/>
  <c r="C40" i="14"/>
  <c r="AL25" i="13"/>
  <c r="AL40" i="14" s="1"/>
  <c r="C29" i="14"/>
  <c r="AL53" i="13"/>
  <c r="AL29" i="14" s="1"/>
  <c r="C95" i="14"/>
  <c r="AL60" i="13"/>
  <c r="AL95" i="14" s="1"/>
  <c r="C27" i="14"/>
  <c r="AL40" i="13"/>
  <c r="AL27" i="14" s="1"/>
  <c r="C35" i="14"/>
  <c r="AL90" i="13"/>
  <c r="AL35" i="14" s="1"/>
  <c r="C74" i="14"/>
  <c r="AL27" i="13"/>
  <c r="AL74" i="14" s="1"/>
  <c r="C70" i="14"/>
  <c r="AL16" i="13"/>
  <c r="AL70" i="14" s="1"/>
  <c r="C7" i="14"/>
  <c r="AL33" i="13"/>
  <c r="AL7" i="14" s="1"/>
  <c r="C44" i="14"/>
  <c r="AL82" i="13"/>
  <c r="AL44" i="14" s="1"/>
  <c r="C78" i="14"/>
  <c r="AL34" i="13"/>
  <c r="AL78" i="14" s="1"/>
  <c r="C50" i="14"/>
  <c r="AL19" i="13"/>
  <c r="AL50" i="14" s="1"/>
  <c r="C97" i="14"/>
  <c r="AL62" i="13"/>
  <c r="AL97" i="14" s="1"/>
  <c r="C22" i="14"/>
  <c r="AL14" i="13"/>
  <c r="AL22" i="14" s="1"/>
  <c r="C82" i="14"/>
  <c r="AL38" i="13"/>
  <c r="AL82" i="14" s="1"/>
  <c r="C8" i="14"/>
  <c r="AL44" i="13"/>
  <c r="AL8" i="14" s="1"/>
  <c r="C88" i="14"/>
  <c r="AL49" i="13"/>
  <c r="AL88" i="14" s="1"/>
  <c r="C68" i="14"/>
  <c r="AL13" i="13"/>
  <c r="AL68" i="14" s="1"/>
  <c r="C34" i="14"/>
  <c r="AL85" i="13"/>
  <c r="AL34" i="14" s="1"/>
  <c r="C104" i="14"/>
  <c r="AL76" i="13"/>
  <c r="AL104" i="14" s="1"/>
  <c r="C100" i="14"/>
  <c r="AL70" i="13"/>
  <c r="AL100" i="14" s="1"/>
  <c r="C80" i="14"/>
  <c r="AL36" i="13"/>
  <c r="AL80" i="14" s="1"/>
  <c r="C84" i="14"/>
  <c r="AL41" i="13"/>
  <c r="AL84" i="14" s="1"/>
  <c r="C33" i="14"/>
  <c r="AL81" i="13"/>
  <c r="AL33" i="14" s="1"/>
  <c r="C91" i="14"/>
  <c r="AL54" i="13"/>
  <c r="AL91" i="14" s="1"/>
  <c r="C111" i="14"/>
  <c r="AL96" i="13"/>
  <c r="AL111" i="14" s="1"/>
  <c r="C30" i="14"/>
  <c r="AL69" i="13"/>
  <c r="AL30" i="14" s="1"/>
  <c r="C23" i="14"/>
  <c r="AL17" i="13"/>
  <c r="AL23" i="14" s="1"/>
  <c r="C21" i="14"/>
  <c r="AL8" i="13"/>
  <c r="AL21" i="14" s="1"/>
  <c r="C113" i="14"/>
  <c r="AL102" i="13"/>
  <c r="AL113" i="14" s="1"/>
  <c r="C64" i="14"/>
  <c r="AL9" i="13"/>
  <c r="AL64" i="14" s="1"/>
  <c r="C16" i="14"/>
  <c r="AL59" i="13"/>
  <c r="AL16" i="14" s="1"/>
  <c r="C65" i="14"/>
  <c r="AL10" i="13"/>
  <c r="AL65" i="14" s="1"/>
  <c r="C43" i="14"/>
  <c r="AL80" i="13"/>
  <c r="AL43" i="14" s="1"/>
  <c r="C75" i="14"/>
  <c r="AL29" i="13"/>
  <c r="AL75" i="14" s="1"/>
  <c r="C6" i="14"/>
  <c r="AL30" i="13"/>
  <c r="AL6" i="14" s="1"/>
  <c r="C99" i="14"/>
  <c r="AL66" i="13"/>
  <c r="AL99" i="14" s="1"/>
  <c r="C86" i="14"/>
  <c r="AL43" i="13"/>
  <c r="AL86" i="14" s="1"/>
  <c r="C61" i="14"/>
  <c r="AL5" i="13"/>
  <c r="C103" i="13"/>
  <c r="C26" i="14"/>
  <c r="AL28" i="13"/>
  <c r="AL26" i="14" s="1"/>
  <c r="C76" i="14"/>
  <c r="AL31" i="13"/>
  <c r="AL76" i="14" s="1"/>
  <c r="AL56" i="13"/>
  <c r="AL93" i="14" s="1"/>
  <c r="C62" i="14"/>
  <c r="AL6" i="13"/>
  <c r="AL62" i="14" s="1"/>
  <c r="C42" i="14"/>
  <c r="AL79" i="13"/>
  <c r="AL42" i="14" s="1"/>
  <c r="C18" i="14"/>
  <c r="AL86" i="13"/>
  <c r="AL18" i="14" s="1"/>
  <c r="C54" i="14"/>
  <c r="AL67" i="13"/>
  <c r="AL54" i="14" s="1"/>
  <c r="C41" i="14"/>
  <c r="AL63" i="13"/>
  <c r="AL41" i="14" s="1"/>
  <c r="C72" i="14"/>
  <c r="AL21" i="13"/>
  <c r="AL72" i="14" s="1"/>
  <c r="C57" i="14"/>
  <c r="AL100" i="13"/>
  <c r="AL57" i="14" s="1"/>
  <c r="C101" i="14"/>
  <c r="AL71" i="13"/>
  <c r="AL101" i="14" s="1"/>
  <c r="C17" i="14"/>
  <c r="AL68" i="13"/>
  <c r="AL17" i="14" s="1"/>
  <c r="C89" i="14"/>
  <c r="AL50" i="13"/>
  <c r="AL89" i="14" s="1"/>
  <c r="C81" i="14"/>
  <c r="AL37" i="13"/>
  <c r="AL81" i="14" s="1"/>
  <c r="C56" i="14"/>
  <c r="AL89" i="13"/>
  <c r="AL56" i="14" s="1"/>
  <c r="C73" i="14"/>
  <c r="AL22" i="13"/>
  <c r="AL73" i="14" s="1"/>
  <c r="F14" i="12"/>
  <c r="I13" i="13" s="1"/>
  <c r="F26" i="12"/>
  <c r="I19" i="13" s="1"/>
  <c r="F38" i="12"/>
  <c r="F50" i="12"/>
  <c r="I33" i="13" s="1"/>
  <c r="F62" i="12"/>
  <c r="F74" i="12"/>
  <c r="I44" i="13" s="1"/>
  <c r="F86" i="12"/>
  <c r="F98" i="12"/>
  <c r="I55" i="13" s="1"/>
  <c r="F110" i="12"/>
  <c r="I66" i="13" s="1"/>
  <c r="F122" i="12"/>
  <c r="I74" i="13" s="1"/>
  <c r="F134" i="12"/>
  <c r="I86" i="13" s="1"/>
  <c r="F146" i="12"/>
  <c r="I98" i="13" s="1"/>
  <c r="F18" i="12"/>
  <c r="F102" i="12"/>
  <c r="I58" i="13" s="1"/>
  <c r="F19" i="12"/>
  <c r="I17" i="13" s="1"/>
  <c r="F15" i="12"/>
  <c r="I14" i="13" s="1"/>
  <c r="F27" i="12"/>
  <c r="I20" i="13" s="1"/>
  <c r="F39" i="12"/>
  <c r="F51" i="12"/>
  <c r="I34" i="13" s="1"/>
  <c r="F63" i="12"/>
  <c r="F75" i="12"/>
  <c r="F87" i="12"/>
  <c r="I47" i="13" s="1"/>
  <c r="F99" i="12"/>
  <c r="F111" i="12"/>
  <c r="I67" i="13" s="1"/>
  <c r="F123" i="12"/>
  <c r="I75" i="13" s="1"/>
  <c r="F135" i="12"/>
  <c r="I87" i="13" s="1"/>
  <c r="F147" i="12"/>
  <c r="I99" i="13" s="1"/>
  <c r="F17" i="12"/>
  <c r="I16" i="13" s="1"/>
  <c r="F41" i="12"/>
  <c r="I26" i="13" s="1"/>
  <c r="F65" i="12"/>
  <c r="I37" i="13" s="1"/>
  <c r="F89" i="12"/>
  <c r="I48" i="13" s="1"/>
  <c r="F113" i="12"/>
  <c r="I68" i="13" s="1"/>
  <c r="F137" i="12"/>
  <c r="I89" i="13" s="1"/>
  <c r="F30" i="12"/>
  <c r="F54" i="12"/>
  <c r="F66" i="12"/>
  <c r="F90" i="12"/>
  <c r="F126" i="12"/>
  <c r="I78" i="13" s="1"/>
  <c r="F150" i="12"/>
  <c r="I102" i="13" s="1"/>
  <c r="F7" i="12"/>
  <c r="F43" i="12"/>
  <c r="F55" i="12"/>
  <c r="F16" i="12"/>
  <c r="I15" i="13" s="1"/>
  <c r="F28" i="12"/>
  <c r="I21" i="13" s="1"/>
  <c r="F40" i="12"/>
  <c r="I25" i="13" s="1"/>
  <c r="F52" i="12"/>
  <c r="I35" i="13" s="1"/>
  <c r="F64" i="12"/>
  <c r="I36" i="13" s="1"/>
  <c r="F76" i="12"/>
  <c r="F88" i="12"/>
  <c r="F100" i="12"/>
  <c r="I56" i="13" s="1"/>
  <c r="F112" i="12"/>
  <c r="F124" i="12"/>
  <c r="I76" i="13" s="1"/>
  <c r="F136" i="12"/>
  <c r="I88" i="13" s="1"/>
  <c r="F148" i="12"/>
  <c r="I100" i="13" s="1"/>
  <c r="F29" i="12"/>
  <c r="I22" i="13" s="1"/>
  <c r="F53" i="12"/>
  <c r="F77" i="12"/>
  <c r="I45" i="13" s="1"/>
  <c r="F101" i="12"/>
  <c r="I57" i="13" s="1"/>
  <c r="F125" i="12"/>
  <c r="I77" i="13" s="1"/>
  <c r="F149" i="12"/>
  <c r="I101" i="13" s="1"/>
  <c r="F6" i="12"/>
  <c r="I6" i="13" s="1"/>
  <c r="F42" i="12"/>
  <c r="I27" i="13" s="1"/>
  <c r="F78" i="12"/>
  <c r="I46" i="13" s="1"/>
  <c r="F114" i="12"/>
  <c r="I69" i="13" s="1"/>
  <c r="F138" i="12"/>
  <c r="I90" i="13" s="1"/>
  <c r="F31" i="12"/>
  <c r="F25" i="12"/>
  <c r="F49" i="12"/>
  <c r="I32" i="13" s="1"/>
  <c r="F72" i="12"/>
  <c r="F94" i="12"/>
  <c r="I52" i="13" s="1"/>
  <c r="F116" i="12"/>
  <c r="F133" i="12"/>
  <c r="I85" i="13" s="1"/>
  <c r="F33" i="12"/>
  <c r="I23" i="13" s="1"/>
  <c r="F8" i="12"/>
  <c r="I7" i="13" s="1"/>
  <c r="F32" i="12"/>
  <c r="F56" i="12"/>
  <c r="F73" i="12"/>
  <c r="I43" i="13" s="1"/>
  <c r="F95" i="12"/>
  <c r="I53" i="13" s="1"/>
  <c r="F117" i="12"/>
  <c r="I71" i="13" s="1"/>
  <c r="F139" i="12"/>
  <c r="I91" i="13" s="1"/>
  <c r="F9" i="12"/>
  <c r="I8" i="13" s="1"/>
  <c r="F57" i="12"/>
  <c r="F79" i="12"/>
  <c r="F96" i="12"/>
  <c r="I54" i="13" s="1"/>
  <c r="F118" i="12"/>
  <c r="I72" i="13" s="1"/>
  <c r="F140" i="12"/>
  <c r="I92" i="13" s="1"/>
  <c r="F10" i="12"/>
  <c r="I9" i="13" s="1"/>
  <c r="F34" i="12"/>
  <c r="F58" i="12"/>
  <c r="F80" i="12"/>
  <c r="F97" i="12"/>
  <c r="F119" i="12"/>
  <c r="F141" i="12"/>
  <c r="I93" i="13" s="1"/>
  <c r="F11" i="12"/>
  <c r="F35" i="12"/>
  <c r="F59" i="12"/>
  <c r="F81" i="12"/>
  <c r="F103" i="12"/>
  <c r="I59" i="13" s="1"/>
  <c r="F120" i="12"/>
  <c r="F142" i="12"/>
  <c r="I94" i="13" s="1"/>
  <c r="F12" i="12"/>
  <c r="I11" i="13" s="1"/>
  <c r="F36" i="12"/>
  <c r="I24" i="13" s="1"/>
  <c r="F60" i="12"/>
  <c r="F82" i="12"/>
  <c r="F104" i="12"/>
  <c r="I60" i="13" s="1"/>
  <c r="F23" i="12"/>
  <c r="F47" i="12"/>
  <c r="I30" i="13" s="1"/>
  <c r="F70" i="12"/>
  <c r="I41" i="13" s="1"/>
  <c r="F92" i="12"/>
  <c r="I50" i="13" s="1"/>
  <c r="F109" i="12"/>
  <c r="I65" i="13" s="1"/>
  <c r="F131" i="12"/>
  <c r="I83" i="13" s="1"/>
  <c r="F24" i="12"/>
  <c r="F48" i="12"/>
  <c r="I31" i="13" s="1"/>
  <c r="F71" i="12"/>
  <c r="I42" i="13" s="1"/>
  <c r="F93" i="12"/>
  <c r="I51" i="13" s="1"/>
  <c r="F115" i="12"/>
  <c r="I70" i="13" s="1"/>
  <c r="F132" i="12"/>
  <c r="I84" i="13" s="1"/>
  <c r="F5" i="12"/>
  <c r="I5" i="13" s="1"/>
  <c r="F46" i="12"/>
  <c r="I29" i="13" s="1"/>
  <c r="F108" i="12"/>
  <c r="I64" i="13" s="1"/>
  <c r="F61" i="12"/>
  <c r="F121" i="12"/>
  <c r="I73" i="13" s="1"/>
  <c r="F67" i="12"/>
  <c r="I38" i="13" s="1"/>
  <c r="F127" i="12"/>
  <c r="I79" i="13" s="1"/>
  <c r="F68" i="12"/>
  <c r="I39" i="13" s="1"/>
  <c r="F69" i="12"/>
  <c r="I40" i="13" s="1"/>
  <c r="F129" i="12"/>
  <c r="I81" i="13" s="1"/>
  <c r="F13" i="12"/>
  <c r="I12" i="13" s="1"/>
  <c r="F83" i="12"/>
  <c r="F130" i="12"/>
  <c r="I82" i="13" s="1"/>
  <c r="F20" i="12"/>
  <c r="I18" i="13" s="1"/>
  <c r="F84" i="12"/>
  <c r="F143" i="12"/>
  <c r="I95" i="13" s="1"/>
  <c r="F21" i="12"/>
  <c r="F85" i="12"/>
  <c r="F144" i="12"/>
  <c r="I96" i="13" s="1"/>
  <c r="F22" i="12"/>
  <c r="F91" i="12"/>
  <c r="I49" i="13" s="1"/>
  <c r="F145" i="12"/>
  <c r="I97" i="13" s="1"/>
  <c r="F37" i="12"/>
  <c r="F105" i="12"/>
  <c r="I61" i="13" s="1"/>
  <c r="F44" i="12"/>
  <c r="F106" i="12"/>
  <c r="I62" i="13" s="1"/>
  <c r="F128" i="12"/>
  <c r="I80" i="13" s="1"/>
  <c r="F45" i="12"/>
  <c r="I28" i="13" s="1"/>
  <c r="F107" i="12"/>
  <c r="I63" i="13" s="1"/>
  <c r="D8" i="12"/>
  <c r="D20" i="12"/>
  <c r="D32" i="12"/>
  <c r="D44" i="12"/>
  <c r="D56" i="12"/>
  <c r="D68" i="12"/>
  <c r="D80" i="12"/>
  <c r="D92" i="12"/>
  <c r="D104" i="12"/>
  <c r="D116" i="12"/>
  <c r="D128" i="12"/>
  <c r="D140" i="12"/>
  <c r="D9" i="12"/>
  <c r="D21" i="12"/>
  <c r="D33" i="12"/>
  <c r="D45" i="12"/>
  <c r="D57" i="12"/>
  <c r="D69" i="12"/>
  <c r="D81" i="12"/>
  <c r="D93" i="12"/>
  <c r="D105" i="12"/>
  <c r="D117" i="12"/>
  <c r="D129" i="12"/>
  <c r="D141" i="12"/>
  <c r="D10" i="12"/>
  <c r="D22" i="12"/>
  <c r="D34" i="12"/>
  <c r="D46" i="12"/>
  <c r="D58" i="12"/>
  <c r="D70" i="12"/>
  <c r="D82" i="12"/>
  <c r="D94" i="12"/>
  <c r="D106" i="12"/>
  <c r="D118" i="12"/>
  <c r="D130" i="12"/>
  <c r="D142" i="12"/>
  <c r="D11" i="12"/>
  <c r="D23" i="12"/>
  <c r="D35" i="12"/>
  <c r="D47" i="12"/>
  <c r="D59" i="12"/>
  <c r="D71" i="12"/>
  <c r="D83" i="12"/>
  <c r="D95" i="12"/>
  <c r="D107" i="12"/>
  <c r="D119" i="12"/>
  <c r="D131" i="12"/>
  <c r="D143" i="12"/>
  <c r="D17" i="12"/>
  <c r="D37" i="12"/>
  <c r="D53" i="12"/>
  <c r="D73" i="12"/>
  <c r="D89" i="12"/>
  <c r="D109" i="12"/>
  <c r="D125" i="12"/>
  <c r="D145" i="12"/>
  <c r="D18" i="12"/>
  <c r="D38" i="12"/>
  <c r="D54" i="12"/>
  <c r="D74" i="12"/>
  <c r="D90" i="12"/>
  <c r="D110" i="12"/>
  <c r="D126" i="12"/>
  <c r="D146" i="12"/>
  <c r="D14" i="12"/>
  <c r="D36" i="12"/>
  <c r="D60" i="12"/>
  <c r="D78" i="12"/>
  <c r="D100" i="12"/>
  <c r="D122" i="12"/>
  <c r="D144" i="12"/>
  <c r="D40" i="12"/>
  <c r="D15" i="12"/>
  <c r="D39" i="12"/>
  <c r="D61" i="12"/>
  <c r="D79" i="12"/>
  <c r="D101" i="12"/>
  <c r="D123" i="12"/>
  <c r="D147" i="12"/>
  <c r="D16" i="12"/>
  <c r="D62" i="12"/>
  <c r="D84" i="12"/>
  <c r="D102" i="12"/>
  <c r="D124" i="12"/>
  <c r="D148" i="12"/>
  <c r="D19" i="12"/>
  <c r="D63" i="12"/>
  <c r="D103" i="12"/>
  <c r="D149" i="12"/>
  <c r="D41" i="12"/>
  <c r="D85" i="12"/>
  <c r="D127" i="12"/>
  <c r="D6" i="12"/>
  <c r="D42" i="12"/>
  <c r="D72" i="12"/>
  <c r="D108" i="12"/>
  <c r="D136" i="12"/>
  <c r="D7" i="12"/>
  <c r="D43" i="12"/>
  <c r="D75" i="12"/>
  <c r="D111" i="12"/>
  <c r="D137" i="12"/>
  <c r="D24" i="12"/>
  <c r="D50" i="12"/>
  <c r="D86" i="12"/>
  <c r="D114" i="12"/>
  <c r="D150" i="12"/>
  <c r="D25" i="12"/>
  <c r="D51" i="12"/>
  <c r="D87" i="12"/>
  <c r="D115" i="12"/>
  <c r="D26" i="12"/>
  <c r="D52" i="12"/>
  <c r="D88" i="12"/>
  <c r="D120" i="12"/>
  <c r="D27" i="12"/>
  <c r="D55" i="12"/>
  <c r="D91" i="12"/>
  <c r="D121" i="12"/>
  <c r="D28" i="12"/>
  <c r="D64" i="12"/>
  <c r="D96" i="12"/>
  <c r="D132" i="12"/>
  <c r="N3" i="12"/>
  <c r="D29" i="12"/>
  <c r="D65" i="12"/>
  <c r="D97" i="12"/>
  <c r="D133" i="12"/>
  <c r="D12" i="12"/>
  <c r="D48" i="12"/>
  <c r="D76" i="12"/>
  <c r="D112" i="12"/>
  <c r="D138" i="12"/>
  <c r="D13" i="12"/>
  <c r="D49" i="12"/>
  <c r="D77" i="12"/>
  <c r="D113" i="12"/>
  <c r="D139" i="12"/>
  <c r="D135" i="12"/>
  <c r="D30" i="12"/>
  <c r="D5" i="12"/>
  <c r="D31" i="12"/>
  <c r="D66" i="12"/>
  <c r="D67" i="12"/>
  <c r="D98" i="12"/>
  <c r="D99" i="12"/>
  <c r="D134" i="12"/>
  <c r="H8" i="8"/>
  <c r="L8" i="14" l="1"/>
  <c r="L17" i="14"/>
  <c r="N46" i="13"/>
  <c r="N87" i="14" s="1"/>
  <c r="N42" i="13"/>
  <c r="N85" i="14" s="1"/>
  <c r="AN68" i="13"/>
  <c r="AN58" i="13"/>
  <c r="AN94" i="14" s="1"/>
  <c r="N93" i="13"/>
  <c r="N109" i="14" s="1"/>
  <c r="N402" i="12"/>
  <c r="M402" i="12" s="1"/>
  <c r="L94" i="14"/>
  <c r="L18" i="14"/>
  <c r="N413" i="12"/>
  <c r="M413" i="12" s="1"/>
  <c r="AN65" i="13"/>
  <c r="AN11" i="14" s="1"/>
  <c r="N308" i="12"/>
  <c r="M308" i="12" s="1"/>
  <c r="AN10" i="13"/>
  <c r="AN65" i="14" s="1"/>
  <c r="AN70" i="13"/>
  <c r="AN100" i="14" s="1"/>
  <c r="N440" i="12"/>
  <c r="M440" i="12" s="1"/>
  <c r="AN77" i="13"/>
  <c r="AN12" i="14" s="1"/>
  <c r="AO28" i="13"/>
  <c r="AO26" i="14" s="1"/>
  <c r="N72" i="13"/>
  <c r="N102" i="14" s="1"/>
  <c r="AN79" i="13"/>
  <c r="AP79" i="13" s="1"/>
  <c r="AP42" i="14" s="1"/>
  <c r="N406" i="12"/>
  <c r="M406" i="12" s="1"/>
  <c r="AN50" i="13"/>
  <c r="AP50" i="13" s="1"/>
  <c r="AP89" i="14" s="1"/>
  <c r="AN92" i="13"/>
  <c r="AN108" i="14" s="1"/>
  <c r="AN26" i="13"/>
  <c r="AP26" i="13" s="1"/>
  <c r="AP51" i="14" s="1"/>
  <c r="AN19" i="13"/>
  <c r="AN50" i="14" s="1"/>
  <c r="L77" i="14"/>
  <c r="N311" i="12"/>
  <c r="M311" i="12" s="1"/>
  <c r="N349" i="12"/>
  <c r="M349" i="12" s="1"/>
  <c r="AN99" i="13"/>
  <c r="AN47" i="14" s="1"/>
  <c r="N65" i="13"/>
  <c r="N11" i="14" s="1"/>
  <c r="J24" i="16" s="1"/>
  <c r="N10" i="13"/>
  <c r="N65" i="14" s="1"/>
  <c r="J102" i="16" s="1"/>
  <c r="N99" i="13"/>
  <c r="N47" i="14" s="1"/>
  <c r="J78" i="16" s="1"/>
  <c r="T116" i="14"/>
  <c r="N32" i="13"/>
  <c r="N77" i="14" s="1"/>
  <c r="N38" i="13"/>
  <c r="N82" i="14" s="1"/>
  <c r="L56" i="14"/>
  <c r="N83" i="13"/>
  <c r="N45" i="14" s="1"/>
  <c r="N61" i="13"/>
  <c r="N96" i="14" s="1"/>
  <c r="L96" i="14"/>
  <c r="AN55" i="13"/>
  <c r="AP55" i="13" s="1"/>
  <c r="AP92" i="14" s="1"/>
  <c r="AN89" i="13"/>
  <c r="AN56" i="14" s="1"/>
  <c r="L42" i="14"/>
  <c r="L85" i="14"/>
  <c r="L51" i="14"/>
  <c r="N405" i="12"/>
  <c r="M405" i="12" s="1"/>
  <c r="N391" i="12"/>
  <c r="M391" i="12" s="1"/>
  <c r="N398" i="12"/>
  <c r="M398" i="12" s="1"/>
  <c r="N431" i="12"/>
  <c r="M431" i="12" s="1"/>
  <c r="M388" i="12"/>
  <c r="AO77" i="13"/>
  <c r="AO12" i="14" s="1"/>
  <c r="E20" i="8"/>
  <c r="C20" i="8"/>
  <c r="D20" i="8"/>
  <c r="F20" i="8"/>
  <c r="H20" i="8"/>
  <c r="B20" i="8"/>
  <c r="D9" i="20" s="1"/>
  <c r="L31" i="14"/>
  <c r="L28" i="14"/>
  <c r="AN38" i="13"/>
  <c r="AN82" i="14" s="1"/>
  <c r="AN48" i="13"/>
  <c r="AP48" i="13" s="1"/>
  <c r="AP28" i="14" s="1"/>
  <c r="L45" i="14"/>
  <c r="L102" i="14"/>
  <c r="N327" i="12"/>
  <c r="M327" i="12" s="1"/>
  <c r="N77" i="13"/>
  <c r="N12" i="14" s="1"/>
  <c r="J25" i="16" s="1"/>
  <c r="N86" i="13"/>
  <c r="N18" i="14" s="1"/>
  <c r="J34" i="16" s="1"/>
  <c r="P72" i="16"/>
  <c r="P73" i="16" s="1"/>
  <c r="P80" i="16" s="1"/>
  <c r="N408" i="12"/>
  <c r="M408" i="12" s="1"/>
  <c r="AN64" i="13"/>
  <c r="AN98" i="14" s="1"/>
  <c r="AO82" i="13"/>
  <c r="AO44" i="14" s="1"/>
  <c r="N74" i="13"/>
  <c r="N31" i="14" s="1"/>
  <c r="AO71" i="13"/>
  <c r="AO101" i="14" s="1"/>
  <c r="F101" i="14"/>
  <c r="AO101" i="13"/>
  <c r="AO58" i="14" s="1"/>
  <c r="F58" i="14"/>
  <c r="AN84" i="13"/>
  <c r="AN105" i="14" s="1"/>
  <c r="N404" i="12"/>
  <c r="M404" i="12" s="1"/>
  <c r="N438" i="12"/>
  <c r="M438" i="12" s="1"/>
  <c r="N442" i="12"/>
  <c r="M442" i="12" s="1"/>
  <c r="N81" i="13"/>
  <c r="N33" i="14" s="1"/>
  <c r="J58" i="16" s="1"/>
  <c r="N78" i="13"/>
  <c r="N32" i="14" s="1"/>
  <c r="J57" i="16" s="1"/>
  <c r="L33" i="14"/>
  <c r="L32" i="14"/>
  <c r="N401" i="12"/>
  <c r="M401" i="12" s="1"/>
  <c r="AN60" i="13"/>
  <c r="AN95" i="14" s="1"/>
  <c r="AN53" i="13"/>
  <c r="AN29" i="14" s="1"/>
  <c r="N432" i="12"/>
  <c r="M432" i="12" s="1"/>
  <c r="N22" i="13"/>
  <c r="N73" i="14" s="1"/>
  <c r="N55" i="13"/>
  <c r="N92" i="14" s="1"/>
  <c r="J108" i="16" s="1"/>
  <c r="N418" i="12"/>
  <c r="M418" i="12" s="1"/>
  <c r="M116" i="14"/>
  <c r="N57" i="13"/>
  <c r="N53" i="14" s="1"/>
  <c r="J87" i="16" s="1"/>
  <c r="L53" i="14"/>
  <c r="N387" i="12"/>
  <c r="M387" i="12" s="1"/>
  <c r="N422" i="12"/>
  <c r="M422" i="12" s="1"/>
  <c r="AN82" i="13"/>
  <c r="AN44" i="14" s="1"/>
  <c r="N47" i="13"/>
  <c r="N52" i="14" s="1"/>
  <c r="J86" i="16" s="1"/>
  <c r="L105" i="14"/>
  <c r="N69" i="13"/>
  <c r="N30" i="14" s="1"/>
  <c r="J45" i="16" s="1"/>
  <c r="N60" i="13"/>
  <c r="N95" i="14" s="1"/>
  <c r="N62" i="13"/>
  <c r="N97" i="14" s="1"/>
  <c r="L13" i="14"/>
  <c r="N409" i="12"/>
  <c r="M409" i="12" s="1"/>
  <c r="AN47" i="13"/>
  <c r="AP47" i="13" s="1"/>
  <c r="AP52" i="14" s="1"/>
  <c r="N429" i="12"/>
  <c r="M429" i="12" s="1"/>
  <c r="AN69" i="13"/>
  <c r="AP69" i="13" s="1"/>
  <c r="AP30" i="14" s="1"/>
  <c r="N414" i="12"/>
  <c r="M414" i="12" s="1"/>
  <c r="N20" i="13"/>
  <c r="N71" i="14" s="1"/>
  <c r="L97" i="14"/>
  <c r="N9" i="13"/>
  <c r="N64" i="14" s="1"/>
  <c r="J101" i="16" s="1"/>
  <c r="N341" i="12"/>
  <c r="M341" i="12" s="1"/>
  <c r="N437" i="12"/>
  <c r="M437" i="12" s="1"/>
  <c r="AN39" i="13"/>
  <c r="AP39" i="13" s="1"/>
  <c r="AP83" i="14" s="1"/>
  <c r="N427" i="12"/>
  <c r="M427" i="12" s="1"/>
  <c r="L71" i="14"/>
  <c r="N425" i="12"/>
  <c r="M425" i="12" s="1"/>
  <c r="L64" i="14"/>
  <c r="AO30" i="13"/>
  <c r="AO6" i="14" s="1"/>
  <c r="G77" i="13"/>
  <c r="G12" i="14" s="1"/>
  <c r="D25" i="16" s="1"/>
  <c r="F6" i="14"/>
  <c r="AO42" i="13"/>
  <c r="AO85" i="14" s="1"/>
  <c r="F85" i="14"/>
  <c r="T103" i="13"/>
  <c r="G70" i="19"/>
  <c r="AN7" i="13"/>
  <c r="AN63" i="14" s="1"/>
  <c r="N7" i="13"/>
  <c r="N63" i="14" s="1"/>
  <c r="J100" i="16" s="1"/>
  <c r="N347" i="12"/>
  <c r="M347" i="12" s="1"/>
  <c r="AN18" i="13"/>
  <c r="AN24" i="14" s="1"/>
  <c r="AN66" i="13"/>
  <c r="AN99" i="14" s="1"/>
  <c r="N393" i="12"/>
  <c r="M393" i="12" s="1"/>
  <c r="N71" i="13"/>
  <c r="N101" i="14" s="1"/>
  <c r="L87" i="14"/>
  <c r="N33" i="13"/>
  <c r="N7" i="14" s="1"/>
  <c r="J16" i="16" s="1"/>
  <c r="N21" i="13"/>
  <c r="N72" i="14" s="1"/>
  <c r="L61" i="14"/>
  <c r="N305" i="12"/>
  <c r="M305" i="12" s="1"/>
  <c r="N434" i="12"/>
  <c r="M434" i="12" s="1"/>
  <c r="N350" i="12"/>
  <c r="M350" i="12" s="1"/>
  <c r="AO8" i="13"/>
  <c r="AO21" i="14" s="1"/>
  <c r="AN93" i="13"/>
  <c r="AN109" i="14" s="1"/>
  <c r="N95" i="13"/>
  <c r="N110" i="14" s="1"/>
  <c r="N411" i="12"/>
  <c r="M411" i="12" s="1"/>
  <c r="N328" i="12"/>
  <c r="M328" i="12" s="1"/>
  <c r="N433" i="12"/>
  <c r="M433" i="12" s="1"/>
  <c r="AN101" i="13"/>
  <c r="AN58" i="14" s="1"/>
  <c r="AN96" i="13"/>
  <c r="AN111" i="14" s="1"/>
  <c r="L110" i="14"/>
  <c r="N439" i="12"/>
  <c r="M439" i="12" s="1"/>
  <c r="N377" i="12"/>
  <c r="M377" i="12" s="1"/>
  <c r="N449" i="12"/>
  <c r="M449" i="12" s="1"/>
  <c r="AN16" i="13"/>
  <c r="AN70" i="14" s="1"/>
  <c r="N392" i="12"/>
  <c r="M392" i="12" s="1"/>
  <c r="N320" i="12"/>
  <c r="M320" i="12" s="1"/>
  <c r="N319" i="12"/>
  <c r="M319" i="12" s="1"/>
  <c r="M337" i="12"/>
  <c r="AN75" i="13"/>
  <c r="AP75" i="13" s="1"/>
  <c r="AP55" i="14" s="1"/>
  <c r="AN85" i="13"/>
  <c r="AN34" i="14" s="1"/>
  <c r="AN35" i="13"/>
  <c r="AN79" i="14" s="1"/>
  <c r="AN71" i="13"/>
  <c r="AN101" i="14" s="1"/>
  <c r="N64" i="13"/>
  <c r="N98" i="14" s="1"/>
  <c r="N85" i="13"/>
  <c r="N34" i="14" s="1"/>
  <c r="N417" i="12"/>
  <c r="M417" i="12" s="1"/>
  <c r="N98" i="13"/>
  <c r="N13" i="14" s="1"/>
  <c r="N367" i="12"/>
  <c r="M367" i="12" s="1"/>
  <c r="N389" i="12"/>
  <c r="M389" i="12" s="1"/>
  <c r="N430" i="12"/>
  <c r="M430" i="12" s="1"/>
  <c r="N317" i="12"/>
  <c r="M317" i="12" s="1"/>
  <c r="AN33" i="13"/>
  <c r="AN7" i="14" s="1"/>
  <c r="N101" i="13"/>
  <c r="N58" i="14" s="1"/>
  <c r="J92" i="16" s="1"/>
  <c r="N18" i="13"/>
  <c r="N24" i="14" s="1"/>
  <c r="J41" i="16" s="1"/>
  <c r="N378" i="12"/>
  <c r="M378" i="12" s="1"/>
  <c r="N50" i="13"/>
  <c r="N89" i="14" s="1"/>
  <c r="N306" i="12"/>
  <c r="M306" i="12" s="1"/>
  <c r="N441" i="12"/>
  <c r="M441" i="12" s="1"/>
  <c r="N426" i="12"/>
  <c r="M426" i="12" s="1"/>
  <c r="N447" i="12"/>
  <c r="M447" i="12" s="1"/>
  <c r="N5" i="13"/>
  <c r="N61" i="14" s="1"/>
  <c r="N446" i="12"/>
  <c r="M446" i="12" s="1"/>
  <c r="G7" i="13"/>
  <c r="G63" i="14" s="1"/>
  <c r="D100" i="16" s="1"/>
  <c r="M356" i="12"/>
  <c r="AO7" i="13"/>
  <c r="AO63" i="14" s="1"/>
  <c r="M358" i="12"/>
  <c r="M376" i="12"/>
  <c r="M323" i="12"/>
  <c r="M384" i="12"/>
  <c r="M318" i="12"/>
  <c r="M361" i="12"/>
  <c r="M419" i="12"/>
  <c r="M357" i="12"/>
  <c r="F11" i="14"/>
  <c r="N25" i="13"/>
  <c r="N40" i="14" s="1"/>
  <c r="J76" i="16" s="1"/>
  <c r="N102" i="13"/>
  <c r="N113" i="14" s="1"/>
  <c r="N450" i="12"/>
  <c r="M450" i="12" s="1"/>
  <c r="AO52" i="13"/>
  <c r="AO10" i="14" s="1"/>
  <c r="F10" i="14"/>
  <c r="AN52" i="13"/>
  <c r="AN10" i="14" s="1"/>
  <c r="N96" i="13"/>
  <c r="N111" i="14" s="1"/>
  <c r="N75" i="13"/>
  <c r="N55" i="14" s="1"/>
  <c r="J89" i="16" s="1"/>
  <c r="N49" i="13"/>
  <c r="N88" i="14" s="1"/>
  <c r="J105" i="16" s="1"/>
  <c r="N423" i="12"/>
  <c r="M423" i="12" s="1"/>
  <c r="T114" i="14"/>
  <c r="N312" i="12"/>
  <c r="M312" i="12" s="1"/>
  <c r="N348" i="12"/>
  <c r="M348" i="12" s="1"/>
  <c r="L40" i="14"/>
  <c r="N445" i="12"/>
  <c r="M445" i="12" s="1"/>
  <c r="AN100" i="13"/>
  <c r="AN57" i="14" s="1"/>
  <c r="L12" i="13"/>
  <c r="AN12" i="13" s="1"/>
  <c r="AN67" i="14" s="1"/>
  <c r="N326" i="12"/>
  <c r="M326" i="12" s="1"/>
  <c r="G6" i="13"/>
  <c r="G62" i="14" s="1"/>
  <c r="N17" i="13"/>
  <c r="N23" i="14" s="1"/>
  <c r="J52" i="16" s="1"/>
  <c r="L88" i="14"/>
  <c r="N34" i="13"/>
  <c r="N78" i="14" s="1"/>
  <c r="N51" i="13"/>
  <c r="N90" i="14" s="1"/>
  <c r="J106" i="16" s="1"/>
  <c r="S114" i="14"/>
  <c r="N310" i="12"/>
  <c r="M310" i="12" s="1"/>
  <c r="AN34" i="13"/>
  <c r="AN78" i="14" s="1"/>
  <c r="AN54" i="13"/>
  <c r="AP54" i="13" s="1"/>
  <c r="AP91" i="14" s="1"/>
  <c r="N92" i="13"/>
  <c r="N108" i="14" s="1"/>
  <c r="N87" i="13"/>
  <c r="N106" i="14" s="1"/>
  <c r="N39" i="13"/>
  <c r="N83" i="14" s="1"/>
  <c r="L23" i="14"/>
  <c r="N30" i="13"/>
  <c r="N6" i="14" s="1"/>
  <c r="J15" i="16" s="1"/>
  <c r="L90" i="14"/>
  <c r="N351" i="12"/>
  <c r="M351" i="12" s="1"/>
  <c r="N24" i="13"/>
  <c r="N25" i="14" s="1"/>
  <c r="J53" i="16" s="1"/>
  <c r="L66" i="14"/>
  <c r="AN11" i="13"/>
  <c r="AN66" i="14" s="1"/>
  <c r="AN56" i="13"/>
  <c r="AP56" i="13" s="1"/>
  <c r="AP93" i="14" s="1"/>
  <c r="AN37" i="13"/>
  <c r="AN81" i="14" s="1"/>
  <c r="AN76" i="13"/>
  <c r="AN104" i="14" s="1"/>
  <c r="AO5" i="13"/>
  <c r="AO61" i="14" s="1"/>
  <c r="L106" i="14"/>
  <c r="L86" i="14"/>
  <c r="N94" i="13"/>
  <c r="N36" i="14" s="1"/>
  <c r="J61" i="16" s="1"/>
  <c r="N97" i="13"/>
  <c r="N112" i="14" s="1"/>
  <c r="N315" i="12"/>
  <c r="M315" i="12" s="1"/>
  <c r="M335" i="12"/>
  <c r="M397" i="12"/>
  <c r="L113" i="14"/>
  <c r="AN94" i="13"/>
  <c r="AP94" i="13" s="1"/>
  <c r="AP36" i="14" s="1"/>
  <c r="AN43" i="13"/>
  <c r="AN86" i="14" s="1"/>
  <c r="N371" i="12"/>
  <c r="M371" i="12" s="1"/>
  <c r="L112" i="14"/>
  <c r="N365" i="12"/>
  <c r="M365" i="12" s="1"/>
  <c r="N329" i="12"/>
  <c r="M329" i="12" s="1"/>
  <c r="AB72" i="16"/>
  <c r="M354" i="12"/>
  <c r="L25" i="14"/>
  <c r="N36" i="13"/>
  <c r="N80" i="14" s="1"/>
  <c r="AN29" i="13"/>
  <c r="AN75" i="14" s="1"/>
  <c r="N444" i="12"/>
  <c r="M444" i="12" s="1"/>
  <c r="N340" i="12"/>
  <c r="M340" i="12" s="1"/>
  <c r="N421" i="12"/>
  <c r="M421" i="12" s="1"/>
  <c r="AH47" i="14"/>
  <c r="AI99" i="13"/>
  <c r="AI47" i="14" s="1"/>
  <c r="AB78" i="16" s="1"/>
  <c r="AH39" i="14"/>
  <c r="AI23" i="13"/>
  <c r="AI39" i="14" s="1"/>
  <c r="AB71" i="16" s="1"/>
  <c r="M353" i="12"/>
  <c r="L99" i="14"/>
  <c r="M338" i="12"/>
  <c r="M359" i="12"/>
  <c r="AN13" i="13"/>
  <c r="AN68" i="14" s="1"/>
  <c r="N16" i="13"/>
  <c r="N70" i="14" s="1"/>
  <c r="N345" i="12"/>
  <c r="M345" i="12" s="1"/>
  <c r="N27" i="13"/>
  <c r="N74" i="14" s="1"/>
  <c r="L27" i="14"/>
  <c r="M360" i="12"/>
  <c r="M379" i="12"/>
  <c r="M362" i="12"/>
  <c r="M334" i="12"/>
  <c r="AH100" i="14"/>
  <c r="AH114" i="14" s="1"/>
  <c r="AI70" i="13"/>
  <c r="AI100" i="14" s="1"/>
  <c r="AB111" i="16" s="1"/>
  <c r="G78" i="13"/>
  <c r="G32" i="14" s="1"/>
  <c r="D57" i="16" s="1"/>
  <c r="AN67" i="13"/>
  <c r="AP67" i="13" s="1"/>
  <c r="AP54" i="14" s="1"/>
  <c r="AN90" i="13"/>
  <c r="AN35" i="14" s="1"/>
  <c r="F21" i="14"/>
  <c r="N14" i="13"/>
  <c r="N22" i="14" s="1"/>
  <c r="J51" i="16" s="1"/>
  <c r="L74" i="14"/>
  <c r="M443" i="12"/>
  <c r="N63" i="13"/>
  <c r="N41" i="14" s="1"/>
  <c r="J68" i="16" s="1"/>
  <c r="N403" i="12"/>
  <c r="M403" i="12" s="1"/>
  <c r="M381" i="12"/>
  <c r="M366" i="12"/>
  <c r="L80" i="14"/>
  <c r="N59" i="13"/>
  <c r="N16" i="14" s="1"/>
  <c r="J32" i="16" s="1"/>
  <c r="M332" i="12"/>
  <c r="M330" i="12"/>
  <c r="M390" i="12"/>
  <c r="AN73" i="13"/>
  <c r="AN103" i="14" s="1"/>
  <c r="N394" i="12"/>
  <c r="M394" i="12" s="1"/>
  <c r="N28" i="13"/>
  <c r="N26" i="14" s="1"/>
  <c r="J44" i="16" s="1"/>
  <c r="N23" i="13"/>
  <c r="N39" i="14" s="1"/>
  <c r="J71" i="16" s="1"/>
  <c r="L84" i="14"/>
  <c r="N400" i="12"/>
  <c r="M400" i="12" s="1"/>
  <c r="M307" i="12"/>
  <c r="M343" i="12"/>
  <c r="M322" i="12"/>
  <c r="M325" i="12"/>
  <c r="M321" i="12"/>
  <c r="M383" i="12"/>
  <c r="AN41" i="13"/>
  <c r="AN84" i="14" s="1"/>
  <c r="G22" i="13"/>
  <c r="G73" i="14" s="1"/>
  <c r="AN31" i="13"/>
  <c r="AN76" i="14" s="1"/>
  <c r="AN80" i="13"/>
  <c r="AN43" i="14" s="1"/>
  <c r="N8" i="13"/>
  <c r="N21" i="14" s="1"/>
  <c r="J50" i="16" s="1"/>
  <c r="N333" i="12"/>
  <c r="M333" i="12" s="1"/>
  <c r="N91" i="13"/>
  <c r="N46" i="14" s="1"/>
  <c r="N37" i="13"/>
  <c r="N81" i="14" s="1"/>
  <c r="N424" i="12"/>
  <c r="M424" i="12" s="1"/>
  <c r="L6" i="14"/>
  <c r="F451" i="12"/>
  <c r="N15" i="13"/>
  <c r="N69" i="14" s="1"/>
  <c r="J104" i="16" s="1"/>
  <c r="L100" i="14"/>
  <c r="N428" i="12"/>
  <c r="M428" i="12" s="1"/>
  <c r="M416" i="12"/>
  <c r="M339" i="12"/>
  <c r="M412" i="12"/>
  <c r="AN22" i="13"/>
  <c r="AN73" i="14" s="1"/>
  <c r="N368" i="12"/>
  <c r="M368" i="12" s="1"/>
  <c r="N35" i="13"/>
  <c r="N79" i="14" s="1"/>
  <c r="L46" i="14"/>
  <c r="L69" i="14"/>
  <c r="N80" i="13"/>
  <c r="N43" i="14" s="1"/>
  <c r="J77" i="16" s="1"/>
  <c r="L10" i="14"/>
  <c r="M331" i="12"/>
  <c r="M372" i="12"/>
  <c r="N352" i="12"/>
  <c r="M352" i="12" s="1"/>
  <c r="L57" i="14"/>
  <c r="L68" i="14"/>
  <c r="AH103" i="13"/>
  <c r="N316" i="12"/>
  <c r="M316" i="12" s="1"/>
  <c r="M420" i="12"/>
  <c r="M386" i="12"/>
  <c r="AN6" i="13"/>
  <c r="G8" i="13"/>
  <c r="G21" i="14" s="1"/>
  <c r="D50" i="16" s="1"/>
  <c r="AN28" i="13"/>
  <c r="AN26" i="14" s="1"/>
  <c r="AO78" i="13"/>
  <c r="AO32" i="14" s="1"/>
  <c r="L93" i="14"/>
  <c r="N396" i="12"/>
  <c r="M396" i="12" s="1"/>
  <c r="L103" i="14"/>
  <c r="N19" i="13"/>
  <c r="N50" i="14" s="1"/>
  <c r="J84" i="16" s="1"/>
  <c r="N6" i="13"/>
  <c r="N62" i="14" s="1"/>
  <c r="L104" i="14"/>
  <c r="N364" i="12"/>
  <c r="M364" i="12" s="1"/>
  <c r="N31" i="13"/>
  <c r="N76" i="14" s="1"/>
  <c r="N54" i="13"/>
  <c r="N91" i="14" s="1"/>
  <c r="J107" i="16" s="1"/>
  <c r="N435" i="12"/>
  <c r="M435" i="12" s="1"/>
  <c r="N309" i="12"/>
  <c r="M309" i="12" s="1"/>
  <c r="U93" i="13"/>
  <c r="U109" i="14" s="1"/>
  <c r="P112" i="16" s="1"/>
  <c r="M385" i="12"/>
  <c r="AN40" i="13"/>
  <c r="AN27" i="14" s="1"/>
  <c r="N395" i="12"/>
  <c r="M395" i="12" s="1"/>
  <c r="AN63" i="13"/>
  <c r="AP63" i="13" s="1"/>
  <c r="AP41" i="14" s="1"/>
  <c r="N407" i="12"/>
  <c r="M407" i="12" s="1"/>
  <c r="M324" i="12"/>
  <c r="M382" i="12"/>
  <c r="M380" i="12"/>
  <c r="M344" i="12"/>
  <c r="AO99" i="13"/>
  <c r="AO47" i="14" s="1"/>
  <c r="L22" i="14"/>
  <c r="N369" i="12"/>
  <c r="M369" i="12" s="1"/>
  <c r="AB46" i="16"/>
  <c r="M399" i="12"/>
  <c r="AO93" i="13"/>
  <c r="AO109" i="14" s="1"/>
  <c r="N67" i="13"/>
  <c r="N54" i="14" s="1"/>
  <c r="J88" i="16" s="1"/>
  <c r="M313" i="12"/>
  <c r="L16" i="14"/>
  <c r="N29" i="13"/>
  <c r="N75" i="14" s="1"/>
  <c r="L39" i="14"/>
  <c r="N314" i="12"/>
  <c r="M314" i="12" s="1"/>
  <c r="N370" i="12"/>
  <c r="M370" i="12" s="1"/>
  <c r="M355" i="12"/>
  <c r="L21" i="14"/>
  <c r="N90" i="13"/>
  <c r="N35" i="14" s="1"/>
  <c r="J60" i="16" s="1"/>
  <c r="N53" i="13"/>
  <c r="N29" i="14" s="1"/>
  <c r="J56" i="16" s="1"/>
  <c r="AG114" i="14"/>
  <c r="M436" i="12"/>
  <c r="E73" i="14"/>
  <c r="E114" i="14" s="1"/>
  <c r="N448" i="12"/>
  <c r="M448" i="12" s="1"/>
  <c r="M103" i="13"/>
  <c r="G65" i="13"/>
  <c r="G11" i="14" s="1"/>
  <c r="D24" i="16" s="1"/>
  <c r="AO70" i="13"/>
  <c r="AO100" i="14" s="1"/>
  <c r="N342" i="12"/>
  <c r="M342" i="12" s="1"/>
  <c r="M374" i="12"/>
  <c r="N373" i="12"/>
  <c r="M373" i="12" s="1"/>
  <c r="N82" i="13"/>
  <c r="N44" i="14" s="1"/>
  <c r="N415" i="12"/>
  <c r="M415" i="12" s="1"/>
  <c r="N410" i="12"/>
  <c r="M410" i="12" s="1"/>
  <c r="N346" i="12"/>
  <c r="M346" i="12" s="1"/>
  <c r="N336" i="12"/>
  <c r="M336" i="12" s="1"/>
  <c r="M363" i="12"/>
  <c r="M375" i="12"/>
  <c r="AI5" i="13"/>
  <c r="AI61" i="14" s="1"/>
  <c r="AB112" i="16" s="1"/>
  <c r="N602" i="12"/>
  <c r="F103" i="13"/>
  <c r="AO17" i="13"/>
  <c r="AO23" i="14" s="1"/>
  <c r="F23" i="14"/>
  <c r="AO6" i="13"/>
  <c r="AO62" i="14" s="1"/>
  <c r="AO102" i="13"/>
  <c r="AO113" i="14" s="1"/>
  <c r="M602" i="12"/>
  <c r="G102" i="13"/>
  <c r="G113" i="14" s="1"/>
  <c r="I26" i="19"/>
  <c r="V36" i="16"/>
  <c r="I70" i="19"/>
  <c r="AB94" i="16"/>
  <c r="P94" i="16"/>
  <c r="P36" i="16"/>
  <c r="V94" i="16"/>
  <c r="C67" i="19"/>
  <c r="B67" i="19" s="1"/>
  <c r="AB36" i="16"/>
  <c r="E56" i="19"/>
  <c r="I56" i="19"/>
  <c r="D104" i="16"/>
  <c r="D106" i="16"/>
  <c r="J110" i="16"/>
  <c r="J85" i="16"/>
  <c r="K87" i="19"/>
  <c r="K145" i="18"/>
  <c r="B41" i="19"/>
  <c r="C43" i="19"/>
  <c r="D109" i="16"/>
  <c r="D58" i="16"/>
  <c r="D105" i="16"/>
  <c r="D22" i="16"/>
  <c r="D45" i="16"/>
  <c r="D101" i="16"/>
  <c r="J23" i="16"/>
  <c r="G56" i="19"/>
  <c r="B14" i="19"/>
  <c r="C17" i="19"/>
  <c r="D87" i="16"/>
  <c r="D34" i="16"/>
  <c r="D56" i="16"/>
  <c r="V112" i="16"/>
  <c r="D78" i="16"/>
  <c r="D60" i="16"/>
  <c r="J111" i="16"/>
  <c r="D85" i="16"/>
  <c r="D84" i="16"/>
  <c r="D59" i="16"/>
  <c r="D107" i="16"/>
  <c r="D88" i="16"/>
  <c r="J91" i="16"/>
  <c r="J17" i="16"/>
  <c r="AB103" i="16"/>
  <c r="V19" i="16"/>
  <c r="V27" i="16" s="1"/>
  <c r="K26" i="19"/>
  <c r="D102" i="16"/>
  <c r="D54" i="16"/>
  <c r="N145" i="18"/>
  <c r="M6" i="18"/>
  <c r="M145" i="18" s="1"/>
  <c r="C87" i="19"/>
  <c r="B87" i="19" s="1"/>
  <c r="C145" i="18"/>
  <c r="D91" i="16"/>
  <c r="C33" i="19"/>
  <c r="B31" i="19"/>
  <c r="D77" i="16"/>
  <c r="J109" i="16"/>
  <c r="J103" i="16"/>
  <c r="I87" i="19"/>
  <c r="I145" i="18"/>
  <c r="D61" i="16"/>
  <c r="D110" i="16"/>
  <c r="J22" i="16"/>
  <c r="K56" i="19"/>
  <c r="V103" i="16"/>
  <c r="D41" i="16"/>
  <c r="D89" i="16"/>
  <c r="D32" i="16"/>
  <c r="D90" i="16"/>
  <c r="D51" i="16"/>
  <c r="D53" i="16"/>
  <c r="J55" i="16"/>
  <c r="V73" i="16"/>
  <c r="V80" i="16" s="1"/>
  <c r="B61" i="19"/>
  <c r="C63" i="19"/>
  <c r="K68" i="19"/>
  <c r="K70" i="19" s="1"/>
  <c r="E70" i="19"/>
  <c r="G26" i="19"/>
  <c r="J54" i="16"/>
  <c r="D68" i="16"/>
  <c r="D17" i="16"/>
  <c r="E87" i="19"/>
  <c r="E145" i="18"/>
  <c r="D111" i="16"/>
  <c r="D16" i="16"/>
  <c r="D18" i="16"/>
  <c r="AI18" i="16" s="1"/>
  <c r="J33" i="16"/>
  <c r="D92" i="16"/>
  <c r="D103" i="16"/>
  <c r="D33" i="16"/>
  <c r="D108" i="16"/>
  <c r="D55" i="16"/>
  <c r="D86" i="16"/>
  <c r="G87" i="19"/>
  <c r="G145" i="18"/>
  <c r="C54" i="19"/>
  <c r="B54" i="19" s="1"/>
  <c r="C24" i="19"/>
  <c r="B24" i="19" s="1"/>
  <c r="D71" i="16"/>
  <c r="B74" i="19"/>
  <c r="C83" i="19"/>
  <c r="D52" i="16"/>
  <c r="D23" i="16"/>
  <c r="J90" i="16"/>
  <c r="D76" i="16"/>
  <c r="D44" i="16"/>
  <c r="J59" i="16"/>
  <c r="P103" i="16"/>
  <c r="B66" i="19"/>
  <c r="E26" i="19"/>
  <c r="D21" i="8"/>
  <c r="C21" i="8"/>
  <c r="P19" i="16"/>
  <c r="P27" i="16" s="1"/>
  <c r="V47" i="16"/>
  <c r="AB19" i="16"/>
  <c r="AB27" i="16" s="1"/>
  <c r="P47" i="16"/>
  <c r="P63" i="16" s="1"/>
  <c r="J116" i="14"/>
  <c r="AB116" i="14"/>
  <c r="S116" i="14"/>
  <c r="Z116" i="14"/>
  <c r="AG116" i="14"/>
  <c r="D46" i="16"/>
  <c r="J114" i="14"/>
  <c r="AE114" i="14"/>
  <c r="D15" i="16"/>
  <c r="AB114" i="14"/>
  <c r="D72" i="16"/>
  <c r="J103" i="13"/>
  <c r="AL11" i="13"/>
  <c r="AL66" i="14" s="1"/>
  <c r="N55" i="12"/>
  <c r="M55" i="12" s="1"/>
  <c r="N56" i="12"/>
  <c r="M56" i="12" s="1"/>
  <c r="N84" i="12"/>
  <c r="M84" i="12" s="1"/>
  <c r="N38" i="12"/>
  <c r="M38" i="12" s="1"/>
  <c r="N18" i="12"/>
  <c r="M18" i="12" s="1"/>
  <c r="N61" i="12"/>
  <c r="M61" i="12" s="1"/>
  <c r="N39" i="12"/>
  <c r="M39" i="12" s="1"/>
  <c r="AB103" i="13"/>
  <c r="N301" i="12"/>
  <c r="M301" i="12"/>
  <c r="AN80" i="14"/>
  <c r="AP36" i="13"/>
  <c r="AP80" i="14" s="1"/>
  <c r="AN46" i="14"/>
  <c r="AP91" i="13"/>
  <c r="AP46" i="14" s="1"/>
  <c r="AN106" i="14"/>
  <c r="AP87" i="13"/>
  <c r="AP106" i="14" s="1"/>
  <c r="AN97" i="14"/>
  <c r="AP62" i="13"/>
  <c r="AP97" i="14" s="1"/>
  <c r="AN13" i="14"/>
  <c r="AP98" i="13"/>
  <c r="AP13" i="14" s="1"/>
  <c r="AN53" i="14"/>
  <c r="AP57" i="13"/>
  <c r="AP53" i="14" s="1"/>
  <c r="AN112" i="14"/>
  <c r="AP97" i="13"/>
  <c r="AP112" i="14" s="1"/>
  <c r="AP84" i="13"/>
  <c r="AP105" i="14" s="1"/>
  <c r="AN32" i="14"/>
  <c r="AN110" i="14"/>
  <c r="AP95" i="13"/>
  <c r="AP110" i="14" s="1"/>
  <c r="AN16" i="14"/>
  <c r="AP59" i="13"/>
  <c r="AP16" i="14" s="1"/>
  <c r="AN33" i="14"/>
  <c r="AP81" i="13"/>
  <c r="AP33" i="14" s="1"/>
  <c r="AN22" i="14"/>
  <c r="AP14" i="13"/>
  <c r="AP22" i="14" s="1"/>
  <c r="AN25" i="14"/>
  <c r="AP24" i="13"/>
  <c r="AP25" i="14" s="1"/>
  <c r="AN88" i="14"/>
  <c r="AP49" i="13"/>
  <c r="AP88" i="14" s="1"/>
  <c r="AN8" i="14"/>
  <c r="AP44" i="13"/>
  <c r="AP8" i="14" s="1"/>
  <c r="AN96" i="14"/>
  <c r="AP61" i="13"/>
  <c r="AP96" i="14" s="1"/>
  <c r="AN74" i="14"/>
  <c r="AP27" i="13"/>
  <c r="AP74" i="14" s="1"/>
  <c r="AN6" i="14"/>
  <c r="AN69" i="14"/>
  <c r="AP15" i="13"/>
  <c r="AP69" i="14" s="1"/>
  <c r="AN87" i="14"/>
  <c r="AP46" i="13"/>
  <c r="AP87" i="14" s="1"/>
  <c r="AN39" i="14"/>
  <c r="AP23" i="13"/>
  <c r="AP39" i="14" s="1"/>
  <c r="AN40" i="14"/>
  <c r="AP25" i="13"/>
  <c r="AP40" i="14" s="1"/>
  <c r="AN72" i="14"/>
  <c r="AP21" i="13"/>
  <c r="AP72" i="14" s="1"/>
  <c r="AN90" i="14"/>
  <c r="AP51" i="13"/>
  <c r="AP90" i="14" s="1"/>
  <c r="AN21" i="14"/>
  <c r="AN85" i="14"/>
  <c r="AN18" i="14"/>
  <c r="AP86" i="13"/>
  <c r="AP18" i="14" s="1"/>
  <c r="G61" i="14"/>
  <c r="AN102" i="14"/>
  <c r="AP72" i="13"/>
  <c r="AP102" i="14" s="1"/>
  <c r="AN45" i="14"/>
  <c r="AP83" i="13"/>
  <c r="AP45" i="14" s="1"/>
  <c r="AN17" i="14"/>
  <c r="AP68" i="13"/>
  <c r="AP17" i="14" s="1"/>
  <c r="AN31" i="14"/>
  <c r="AP74" i="13"/>
  <c r="AP31" i="14" s="1"/>
  <c r="AN107" i="14"/>
  <c r="AP88" i="13"/>
  <c r="AP107" i="14" s="1"/>
  <c r="AN61" i="14"/>
  <c r="AN113" i="14"/>
  <c r="AN77" i="14"/>
  <c r="AP32" i="13"/>
  <c r="AP77" i="14" s="1"/>
  <c r="AN23" i="14"/>
  <c r="AN9" i="14"/>
  <c r="AP45" i="13"/>
  <c r="AP9" i="14" s="1"/>
  <c r="AN64" i="14"/>
  <c r="AP9" i="13"/>
  <c r="AP64" i="14" s="1"/>
  <c r="AN71" i="14"/>
  <c r="AP20" i="13"/>
  <c r="AP71" i="14" s="1"/>
  <c r="AD53" i="14"/>
  <c r="AF57" i="13"/>
  <c r="AD16" i="14"/>
  <c r="AF59" i="13"/>
  <c r="AD110" i="14"/>
  <c r="AF95" i="13"/>
  <c r="AD36" i="14"/>
  <c r="AF94" i="13"/>
  <c r="AD109" i="14"/>
  <c r="AF93" i="13"/>
  <c r="AD71" i="14"/>
  <c r="AF20" i="13"/>
  <c r="AD17" i="14"/>
  <c r="AF68" i="13"/>
  <c r="AD81" i="14"/>
  <c r="AF37" i="13"/>
  <c r="AD52" i="14"/>
  <c r="AF47" i="13"/>
  <c r="AD70" i="14"/>
  <c r="AF16" i="13"/>
  <c r="AD79" i="14"/>
  <c r="AF35" i="13"/>
  <c r="AD33" i="14"/>
  <c r="AF81" i="13"/>
  <c r="AD72" i="14"/>
  <c r="AF21" i="13"/>
  <c r="AD13" i="14"/>
  <c r="AF98" i="13"/>
  <c r="AD74" i="14"/>
  <c r="AF27" i="13"/>
  <c r="AD40" i="14"/>
  <c r="AF25" i="13"/>
  <c r="AD11" i="14"/>
  <c r="AF65" i="13"/>
  <c r="AD101" i="14"/>
  <c r="AF71" i="13"/>
  <c r="AD87" i="14"/>
  <c r="AF46" i="13"/>
  <c r="AD7" i="14"/>
  <c r="AF33" i="13"/>
  <c r="AD62" i="14"/>
  <c r="AF6" i="13"/>
  <c r="AD24" i="14"/>
  <c r="AF18" i="13"/>
  <c r="AD69" i="14"/>
  <c r="AF15" i="13"/>
  <c r="AD97" i="14"/>
  <c r="AF62" i="13"/>
  <c r="AD96" i="14"/>
  <c r="AF61" i="13"/>
  <c r="AD34" i="14"/>
  <c r="AF85" i="13"/>
  <c r="AD68" i="14"/>
  <c r="AF13" i="13"/>
  <c r="AD63" i="14"/>
  <c r="AF7" i="13"/>
  <c r="AD58" i="14"/>
  <c r="AF101" i="13"/>
  <c r="AD108" i="14"/>
  <c r="AF92" i="13"/>
  <c r="AD8" i="14"/>
  <c r="AF44" i="13"/>
  <c r="AD90" i="14"/>
  <c r="AF51" i="13"/>
  <c r="AD94" i="14"/>
  <c r="AF58" i="13"/>
  <c r="AD106" i="14"/>
  <c r="AF87" i="13"/>
  <c r="AD43" i="14"/>
  <c r="AF80" i="13"/>
  <c r="AD32" i="14"/>
  <c r="AF78" i="13"/>
  <c r="AD22" i="14"/>
  <c r="AF14" i="13"/>
  <c r="AD12" i="14"/>
  <c r="AF77" i="13"/>
  <c r="AD9" i="14"/>
  <c r="AF45" i="13"/>
  <c r="AD50" i="14"/>
  <c r="AF19" i="13"/>
  <c r="AD93" i="14"/>
  <c r="AF56" i="13"/>
  <c r="AD92" i="14"/>
  <c r="AF55" i="13"/>
  <c r="AD35" i="14"/>
  <c r="AF90" i="13"/>
  <c r="AD99" i="14"/>
  <c r="AF66" i="13"/>
  <c r="AD85" i="14"/>
  <c r="AF42" i="13"/>
  <c r="AD84" i="14"/>
  <c r="AF41" i="13"/>
  <c r="AD27" i="14"/>
  <c r="AF40" i="13"/>
  <c r="N25" i="12"/>
  <c r="M25" i="12" s="1"/>
  <c r="AD112" i="14"/>
  <c r="AF97" i="13"/>
  <c r="AD80" i="14"/>
  <c r="AF36" i="13"/>
  <c r="AD55" i="14"/>
  <c r="AF75" i="13"/>
  <c r="AD88" i="14"/>
  <c r="AF49" i="13"/>
  <c r="AD46" i="14"/>
  <c r="AF91" i="13"/>
  <c r="AD44" i="14"/>
  <c r="AF82" i="13"/>
  <c r="AD102" i="14"/>
  <c r="AF72" i="13"/>
  <c r="AD41" i="14"/>
  <c r="AF63" i="13"/>
  <c r="AD30" i="14"/>
  <c r="AF69" i="13"/>
  <c r="AD77" i="14"/>
  <c r="AF32" i="13"/>
  <c r="AD51" i="14"/>
  <c r="AF26" i="13"/>
  <c r="AD73" i="14"/>
  <c r="AF22" i="13"/>
  <c r="AD98" i="14"/>
  <c r="AF64" i="13"/>
  <c r="AD56" i="14"/>
  <c r="AF89" i="13"/>
  <c r="AD76" i="14"/>
  <c r="AF31" i="13"/>
  <c r="AD6" i="14"/>
  <c r="AF30" i="13"/>
  <c r="AD75" i="14"/>
  <c r="AF29" i="13"/>
  <c r="AD26" i="14"/>
  <c r="AF28" i="13"/>
  <c r="AD104" i="14"/>
  <c r="AF76" i="13"/>
  <c r="AD18" i="14"/>
  <c r="AF86" i="13"/>
  <c r="AD91" i="14"/>
  <c r="AF54" i="13"/>
  <c r="AD47" i="14"/>
  <c r="AF99" i="13"/>
  <c r="AD67" i="14"/>
  <c r="AF12" i="13"/>
  <c r="AD61" i="14"/>
  <c r="AF5" i="13"/>
  <c r="AD28" i="14"/>
  <c r="AF48" i="13"/>
  <c r="AD31" i="14"/>
  <c r="AF74" i="13"/>
  <c r="AD25" i="14"/>
  <c r="AF24" i="13"/>
  <c r="AD39" i="14"/>
  <c r="AF23" i="13"/>
  <c r="AD111" i="14"/>
  <c r="AF96" i="13"/>
  <c r="AD82" i="14"/>
  <c r="AF38" i="13"/>
  <c r="AD100" i="14"/>
  <c r="AF70" i="13"/>
  <c r="AD10" i="14"/>
  <c r="AF52" i="13"/>
  <c r="AD57" i="14"/>
  <c r="AF100" i="13"/>
  <c r="AD54" i="14"/>
  <c r="AF67" i="13"/>
  <c r="AD113" i="14"/>
  <c r="AF102" i="13"/>
  <c r="AD107" i="14"/>
  <c r="AF88" i="13"/>
  <c r="AD86" i="14"/>
  <c r="AF43" i="13"/>
  <c r="AD95" i="14"/>
  <c r="AF60" i="13"/>
  <c r="AD83" i="14"/>
  <c r="AF39" i="13"/>
  <c r="AD45" i="14"/>
  <c r="AF83" i="13"/>
  <c r="AD78" i="14"/>
  <c r="AF34" i="13"/>
  <c r="AD29" i="14"/>
  <c r="AF53" i="13"/>
  <c r="N86" i="12"/>
  <c r="M86" i="12" s="1"/>
  <c r="N62" i="12"/>
  <c r="M62" i="12" s="1"/>
  <c r="AD89" i="14"/>
  <c r="AF50" i="13"/>
  <c r="AD105" i="14"/>
  <c r="AF84" i="13"/>
  <c r="AD42" i="14"/>
  <c r="AF79" i="13"/>
  <c r="AD103" i="14"/>
  <c r="AF73" i="13"/>
  <c r="AD23" i="14"/>
  <c r="AF17" i="13"/>
  <c r="AD66" i="14"/>
  <c r="AF11" i="13"/>
  <c r="L151" i="12"/>
  <c r="AD10" i="13"/>
  <c r="AD103" i="13" s="1"/>
  <c r="AD64" i="14"/>
  <c r="AF9" i="13"/>
  <c r="AD21" i="14"/>
  <c r="AF8" i="13"/>
  <c r="W27" i="14"/>
  <c r="Y40" i="13"/>
  <c r="W57" i="14"/>
  <c r="Y100" i="13"/>
  <c r="W16" i="14"/>
  <c r="Y59" i="13"/>
  <c r="W32" i="14"/>
  <c r="Y78" i="13"/>
  <c r="W107" i="14"/>
  <c r="Y88" i="13"/>
  <c r="W102" i="14"/>
  <c r="Y72" i="13"/>
  <c r="W30" i="14"/>
  <c r="Y69" i="13"/>
  <c r="W55" i="14"/>
  <c r="Y75" i="13"/>
  <c r="W99" i="14"/>
  <c r="Y66" i="13"/>
  <c r="W94" i="14"/>
  <c r="Y58" i="13"/>
  <c r="W89" i="14"/>
  <c r="Y50" i="13"/>
  <c r="W93" i="14"/>
  <c r="Y56" i="13"/>
  <c r="W101" i="14"/>
  <c r="Y71" i="13"/>
  <c r="W84" i="14"/>
  <c r="Y41" i="13"/>
  <c r="W31" i="14"/>
  <c r="Y74" i="13"/>
  <c r="W52" i="14"/>
  <c r="Y47" i="13"/>
  <c r="W109" i="14"/>
  <c r="Y93" i="13"/>
  <c r="W75" i="14"/>
  <c r="Y29" i="13"/>
  <c r="W83" i="14"/>
  <c r="Y39" i="13"/>
  <c r="W95" i="14"/>
  <c r="Y60" i="13"/>
  <c r="W9" i="14"/>
  <c r="Y45" i="13"/>
  <c r="W34" i="14"/>
  <c r="Y85" i="13"/>
  <c r="W96" i="14"/>
  <c r="Y61" i="13"/>
  <c r="W12" i="14"/>
  <c r="Y77" i="13"/>
  <c r="N58" i="12"/>
  <c r="M58" i="12" s="1"/>
  <c r="W87" i="14"/>
  <c r="Y46" i="13"/>
  <c r="W29" i="14"/>
  <c r="Y53" i="13"/>
  <c r="W63" i="14"/>
  <c r="Y7" i="13"/>
  <c r="W7" i="14"/>
  <c r="Y33" i="13"/>
  <c r="W77" i="14"/>
  <c r="Y32" i="13"/>
  <c r="W81" i="14"/>
  <c r="Y37" i="13"/>
  <c r="W80" i="14"/>
  <c r="Y36" i="13"/>
  <c r="W35" i="14"/>
  <c r="Y90" i="13"/>
  <c r="W45" i="14"/>
  <c r="Y83" i="13"/>
  <c r="W91" i="14"/>
  <c r="Y54" i="13"/>
  <c r="W53" i="14"/>
  <c r="Y57" i="13"/>
  <c r="W10" i="14"/>
  <c r="Y52" i="13"/>
  <c r="W92" i="14"/>
  <c r="Y55" i="13"/>
  <c r="W105" i="14"/>
  <c r="Y84" i="13"/>
  <c r="W61" i="14"/>
  <c r="Y5" i="13"/>
  <c r="W24" i="14"/>
  <c r="Y18" i="13"/>
  <c r="W74" i="14"/>
  <c r="Y27" i="13"/>
  <c r="W79" i="14"/>
  <c r="Y35" i="13"/>
  <c r="W78" i="14"/>
  <c r="Y34" i="13"/>
  <c r="W111" i="14"/>
  <c r="Y96" i="13"/>
  <c r="W82" i="14"/>
  <c r="Y38" i="13"/>
  <c r="W46" i="14"/>
  <c r="Y91" i="13"/>
  <c r="W42" i="14"/>
  <c r="Y79" i="13"/>
  <c r="W41" i="14"/>
  <c r="Y63" i="13"/>
  <c r="W28" i="14"/>
  <c r="Y48" i="13"/>
  <c r="N90" i="12"/>
  <c r="M90" i="12" s="1"/>
  <c r="W8" i="14"/>
  <c r="Y44" i="13"/>
  <c r="W100" i="14"/>
  <c r="Y70" i="13"/>
  <c r="W44" i="14"/>
  <c r="Y82" i="13"/>
  <c r="W43" i="14"/>
  <c r="Y80" i="13"/>
  <c r="W50" i="14"/>
  <c r="Y19" i="13"/>
  <c r="W51" i="14"/>
  <c r="Y26" i="13"/>
  <c r="W40" i="14"/>
  <c r="Y25" i="13"/>
  <c r="W58" i="14"/>
  <c r="Y101" i="13"/>
  <c r="W11" i="14"/>
  <c r="Y65" i="13"/>
  <c r="W25" i="14"/>
  <c r="Y24" i="13"/>
  <c r="W86" i="14"/>
  <c r="Y43" i="13"/>
  <c r="W90" i="14"/>
  <c r="Y51" i="13"/>
  <c r="W98" i="14"/>
  <c r="Y64" i="13"/>
  <c r="W65" i="14"/>
  <c r="Y10" i="13"/>
  <c r="W68" i="14"/>
  <c r="Y13" i="13"/>
  <c r="W67" i="14"/>
  <c r="Y12" i="13"/>
  <c r="W73" i="14"/>
  <c r="Y22" i="13"/>
  <c r="W72" i="14"/>
  <c r="Y21" i="13"/>
  <c r="W71" i="14"/>
  <c r="Y20" i="13"/>
  <c r="N31" i="12"/>
  <c r="M31" i="12" s="1"/>
  <c r="W97" i="14"/>
  <c r="Y62" i="13"/>
  <c r="W21" i="14"/>
  <c r="Y8" i="13"/>
  <c r="W6" i="14"/>
  <c r="Y30" i="13"/>
  <c r="W47" i="14"/>
  <c r="Y99" i="13"/>
  <c r="W108" i="14"/>
  <c r="Y92" i="13"/>
  <c r="W26" i="14"/>
  <c r="Y28" i="13"/>
  <c r="W103" i="14"/>
  <c r="Y73" i="13"/>
  <c r="W56" i="14"/>
  <c r="Y89" i="13"/>
  <c r="W106" i="14"/>
  <c r="Y87" i="13"/>
  <c r="W23" i="14"/>
  <c r="Y17" i="13"/>
  <c r="W104" i="14"/>
  <c r="Y76" i="13"/>
  <c r="N60" i="12"/>
  <c r="M60" i="12" s="1"/>
  <c r="W33" i="14"/>
  <c r="Y81" i="13"/>
  <c r="W17" i="14"/>
  <c r="Y68" i="13"/>
  <c r="W54" i="14"/>
  <c r="Y67" i="13"/>
  <c r="W18" i="14"/>
  <c r="Y86" i="13"/>
  <c r="W110" i="14"/>
  <c r="Y95" i="13"/>
  <c r="W66" i="14"/>
  <c r="Y11" i="13"/>
  <c r="W64" i="14"/>
  <c r="Y9" i="13"/>
  <c r="N112" i="12"/>
  <c r="M112" i="12" s="1"/>
  <c r="W76" i="14"/>
  <c r="Y31" i="13"/>
  <c r="W13" i="14"/>
  <c r="Y98" i="13"/>
  <c r="W39" i="14"/>
  <c r="Y23" i="13"/>
  <c r="W85" i="14"/>
  <c r="Y42" i="13"/>
  <c r="W88" i="14"/>
  <c r="Y49" i="13"/>
  <c r="W36" i="14"/>
  <c r="Y94" i="13"/>
  <c r="W112" i="14"/>
  <c r="Y97" i="13"/>
  <c r="W113" i="14"/>
  <c r="Y102" i="13"/>
  <c r="J151" i="12"/>
  <c r="W6" i="13"/>
  <c r="W103" i="13" s="1"/>
  <c r="W70" i="14"/>
  <c r="Y16" i="13"/>
  <c r="W69" i="14"/>
  <c r="Y15" i="13"/>
  <c r="W22" i="14"/>
  <c r="Y14" i="13"/>
  <c r="P44" i="14"/>
  <c r="R82" i="13"/>
  <c r="P70" i="14"/>
  <c r="R16" i="13"/>
  <c r="P97" i="14"/>
  <c r="R62" i="13"/>
  <c r="P90" i="14"/>
  <c r="R51" i="13"/>
  <c r="P110" i="14"/>
  <c r="R95" i="13"/>
  <c r="P42" i="14"/>
  <c r="R79" i="13"/>
  <c r="P93" i="14"/>
  <c r="R56" i="13"/>
  <c r="P13" i="14"/>
  <c r="R98" i="13"/>
  <c r="P34" i="14"/>
  <c r="R85" i="13"/>
  <c r="P105" i="14"/>
  <c r="R84" i="13"/>
  <c r="P45" i="14"/>
  <c r="R83" i="13"/>
  <c r="P82" i="14"/>
  <c r="R38" i="13"/>
  <c r="P23" i="14"/>
  <c r="R17" i="13"/>
  <c r="P17" i="14"/>
  <c r="R68" i="13"/>
  <c r="N119" i="12"/>
  <c r="M119" i="12" s="1"/>
  <c r="N116" i="12"/>
  <c r="M116" i="12" s="1"/>
  <c r="P113" i="14"/>
  <c r="R102" i="13"/>
  <c r="P53" i="14"/>
  <c r="R57" i="13"/>
  <c r="P26" i="14"/>
  <c r="R28" i="13"/>
  <c r="P41" i="14"/>
  <c r="R63" i="13"/>
  <c r="P100" i="14"/>
  <c r="R70" i="13"/>
  <c r="P106" i="14"/>
  <c r="R87" i="13"/>
  <c r="P29" i="14"/>
  <c r="R53" i="13"/>
  <c r="N30" i="12"/>
  <c r="M30" i="12" s="1"/>
  <c r="P92" i="14"/>
  <c r="R55" i="13"/>
  <c r="P80" i="14"/>
  <c r="R36" i="13"/>
  <c r="P69" i="14"/>
  <c r="R15" i="13"/>
  <c r="P101" i="14"/>
  <c r="R71" i="13"/>
  <c r="P83" i="14"/>
  <c r="R39" i="13"/>
  <c r="P22" i="14"/>
  <c r="R14" i="13"/>
  <c r="P56" i="14"/>
  <c r="R89" i="13"/>
  <c r="N97" i="12"/>
  <c r="M97" i="12" s="1"/>
  <c r="N120" i="12"/>
  <c r="M120" i="12" s="1"/>
  <c r="N24" i="12"/>
  <c r="M24" i="12" s="1"/>
  <c r="N85" i="12"/>
  <c r="M85" i="12" s="1"/>
  <c r="N83" i="12"/>
  <c r="M83" i="12" s="1"/>
  <c r="N82" i="12"/>
  <c r="M82" i="12" s="1"/>
  <c r="N81" i="12"/>
  <c r="M81" i="12" s="1"/>
  <c r="N80" i="12"/>
  <c r="M80" i="12" s="1"/>
  <c r="P79" i="14"/>
  <c r="R35" i="13"/>
  <c r="P36" i="14"/>
  <c r="R94" i="13"/>
  <c r="P94" i="14"/>
  <c r="R58" i="13"/>
  <c r="P108" i="14"/>
  <c r="R92" i="13"/>
  <c r="P31" i="14"/>
  <c r="R74" i="13"/>
  <c r="P84" i="14"/>
  <c r="R41" i="13"/>
  <c r="P86" i="14"/>
  <c r="R43" i="13"/>
  <c r="P85" i="14"/>
  <c r="R42" i="13"/>
  <c r="N88" i="12"/>
  <c r="M88" i="12" s="1"/>
  <c r="P61" i="14"/>
  <c r="R5" i="13"/>
  <c r="P104" i="14"/>
  <c r="R76" i="13"/>
  <c r="P52" i="14"/>
  <c r="R47" i="13"/>
  <c r="P12" i="14"/>
  <c r="R77" i="13"/>
  <c r="P95" i="14"/>
  <c r="R60" i="13"/>
  <c r="P50" i="14"/>
  <c r="R19" i="13"/>
  <c r="P68" i="14"/>
  <c r="R13" i="13"/>
  <c r="P57" i="14"/>
  <c r="R100" i="13"/>
  <c r="P11" i="14"/>
  <c r="R65" i="13"/>
  <c r="P10" i="14"/>
  <c r="R52" i="13"/>
  <c r="P91" i="14"/>
  <c r="R54" i="13"/>
  <c r="P35" i="14"/>
  <c r="R90" i="13"/>
  <c r="P88" i="14"/>
  <c r="R49" i="13"/>
  <c r="P47" i="14"/>
  <c r="R99" i="13"/>
  <c r="P27" i="14"/>
  <c r="R40" i="13"/>
  <c r="P24" i="14"/>
  <c r="R18" i="13"/>
  <c r="P99" i="14"/>
  <c r="R66" i="13"/>
  <c r="P28" i="14"/>
  <c r="R48" i="13"/>
  <c r="P40" i="14"/>
  <c r="R25" i="13"/>
  <c r="P77" i="14"/>
  <c r="R32" i="13"/>
  <c r="P76" i="14"/>
  <c r="R31" i="13"/>
  <c r="P6" i="14"/>
  <c r="R30" i="13"/>
  <c r="P58" i="14"/>
  <c r="R101" i="13"/>
  <c r="P87" i="14"/>
  <c r="R46" i="13"/>
  <c r="P103" i="14"/>
  <c r="R73" i="13"/>
  <c r="P39" i="14"/>
  <c r="R23" i="13"/>
  <c r="P98" i="14"/>
  <c r="R64" i="13"/>
  <c r="P7" i="14"/>
  <c r="R33" i="13"/>
  <c r="P96" i="14"/>
  <c r="R61" i="13"/>
  <c r="P30" i="14"/>
  <c r="R69" i="13"/>
  <c r="P75" i="14"/>
  <c r="R29" i="13"/>
  <c r="P109" i="14"/>
  <c r="R93" i="13"/>
  <c r="P89" i="14"/>
  <c r="R50" i="13"/>
  <c r="P8" i="14"/>
  <c r="R44" i="13"/>
  <c r="P25" i="14"/>
  <c r="R24" i="13"/>
  <c r="P112" i="14"/>
  <c r="R97" i="13"/>
  <c r="P18" i="14"/>
  <c r="R86" i="13"/>
  <c r="P107" i="14"/>
  <c r="R88" i="13"/>
  <c r="P102" i="14"/>
  <c r="R72" i="13"/>
  <c r="P63" i="14"/>
  <c r="R7" i="13"/>
  <c r="N43" i="12"/>
  <c r="M43" i="12" s="1"/>
  <c r="N34" i="12"/>
  <c r="M34" i="12" s="1"/>
  <c r="N32" i="12"/>
  <c r="M32" i="12" s="1"/>
  <c r="P81" i="14"/>
  <c r="R37" i="13"/>
  <c r="P72" i="14"/>
  <c r="R21" i="13"/>
  <c r="P64" i="14"/>
  <c r="R9" i="13"/>
  <c r="P32" i="14"/>
  <c r="R78" i="13"/>
  <c r="P9" i="14"/>
  <c r="R45" i="13"/>
  <c r="P62" i="14"/>
  <c r="R6" i="13"/>
  <c r="P43" i="14"/>
  <c r="R80" i="13"/>
  <c r="P111" i="14"/>
  <c r="R96" i="13"/>
  <c r="P73" i="14"/>
  <c r="R22" i="13"/>
  <c r="P71" i="14"/>
  <c r="R20" i="13"/>
  <c r="P16" i="14"/>
  <c r="R59" i="13"/>
  <c r="N7" i="12"/>
  <c r="M7" i="12" s="1"/>
  <c r="P33" i="14"/>
  <c r="R81" i="13"/>
  <c r="P74" i="14"/>
  <c r="R27" i="13"/>
  <c r="P55" i="14"/>
  <c r="R75" i="13"/>
  <c r="P78" i="14"/>
  <c r="R34" i="13"/>
  <c r="P46" i="14"/>
  <c r="R91" i="13"/>
  <c r="P54" i="14"/>
  <c r="R67" i="13"/>
  <c r="P51" i="14"/>
  <c r="R26" i="13"/>
  <c r="P21" i="14"/>
  <c r="R8" i="13"/>
  <c r="P67" i="14"/>
  <c r="R12" i="13"/>
  <c r="P66" i="14"/>
  <c r="R11" i="13"/>
  <c r="H151" i="12"/>
  <c r="P10" i="13"/>
  <c r="C116" i="14"/>
  <c r="AL61" i="14"/>
  <c r="I61" i="14"/>
  <c r="K5" i="13"/>
  <c r="I31" i="14"/>
  <c r="K74" i="13"/>
  <c r="I109" i="14"/>
  <c r="K93" i="13"/>
  <c r="I77" i="14"/>
  <c r="K32" i="13"/>
  <c r="I112" i="14"/>
  <c r="K97" i="13"/>
  <c r="I28" i="14"/>
  <c r="K48" i="13"/>
  <c r="I78" i="14"/>
  <c r="K34" i="13"/>
  <c r="N75" i="12"/>
  <c r="M75" i="12" s="1"/>
  <c r="N79" i="12"/>
  <c r="M79" i="12" s="1"/>
  <c r="N44" i="12"/>
  <c r="M44" i="12" s="1"/>
  <c r="I88" i="14"/>
  <c r="K49" i="13"/>
  <c r="I27" i="14"/>
  <c r="K40" i="13"/>
  <c r="I85" i="14"/>
  <c r="K42" i="13"/>
  <c r="I25" i="14"/>
  <c r="K24" i="13"/>
  <c r="I29" i="14"/>
  <c r="K53" i="13"/>
  <c r="I57" i="14"/>
  <c r="K100" i="13"/>
  <c r="I81" i="14"/>
  <c r="K37" i="13"/>
  <c r="I8" i="14"/>
  <c r="K44" i="13"/>
  <c r="I84" i="14"/>
  <c r="K41" i="13"/>
  <c r="I58" i="14"/>
  <c r="K101" i="13"/>
  <c r="I12" i="14"/>
  <c r="K77" i="13"/>
  <c r="I53" i="14"/>
  <c r="K57" i="13"/>
  <c r="I96" i="14"/>
  <c r="K61" i="13"/>
  <c r="I9" i="14"/>
  <c r="K45" i="13"/>
  <c r="I46" i="14"/>
  <c r="K91" i="13"/>
  <c r="N59" i="12"/>
  <c r="M59" i="12" s="1"/>
  <c r="I90" i="14"/>
  <c r="K51" i="13"/>
  <c r="I73" i="14"/>
  <c r="K22" i="13"/>
  <c r="N63" i="12"/>
  <c r="M63" i="12" s="1"/>
  <c r="N53" i="12"/>
  <c r="M53" i="12" s="1"/>
  <c r="I66" i="14"/>
  <c r="K11" i="13"/>
  <c r="I86" i="14"/>
  <c r="K43" i="13"/>
  <c r="I35" i="14"/>
  <c r="K90" i="13"/>
  <c r="I107" i="14"/>
  <c r="K88" i="13"/>
  <c r="I51" i="14"/>
  <c r="K26" i="13"/>
  <c r="I71" i="14"/>
  <c r="K20" i="13"/>
  <c r="I91" i="14"/>
  <c r="K54" i="13"/>
  <c r="I54" i="14"/>
  <c r="K67" i="13"/>
  <c r="I75" i="14"/>
  <c r="K29" i="13"/>
  <c r="I79" i="14"/>
  <c r="K35" i="13"/>
  <c r="I95" i="14"/>
  <c r="K60" i="13"/>
  <c r="I40" i="14"/>
  <c r="K25" i="13"/>
  <c r="I17" i="14"/>
  <c r="K68" i="13"/>
  <c r="I101" i="14"/>
  <c r="K71" i="13"/>
  <c r="I76" i="14"/>
  <c r="K31" i="13"/>
  <c r="N37" i="12"/>
  <c r="M37" i="12" s="1"/>
  <c r="N23" i="12"/>
  <c r="M23" i="12" s="1"/>
  <c r="N21" i="12"/>
  <c r="M21" i="12" s="1"/>
  <c r="I111" i="14"/>
  <c r="K96" i="13"/>
  <c r="I42" i="14"/>
  <c r="K79" i="13"/>
  <c r="I36" i="14"/>
  <c r="K94" i="13"/>
  <c r="I30" i="14"/>
  <c r="K69" i="13"/>
  <c r="I104" i="14"/>
  <c r="K76" i="13"/>
  <c r="I70" i="14"/>
  <c r="K16" i="13"/>
  <c r="I22" i="14"/>
  <c r="K14" i="13"/>
  <c r="I7" i="14"/>
  <c r="K33" i="13"/>
  <c r="I98" i="14"/>
  <c r="K64" i="13"/>
  <c r="I24" i="14"/>
  <c r="K18" i="13"/>
  <c r="I10" i="14"/>
  <c r="K52" i="13"/>
  <c r="I21" i="14"/>
  <c r="K8" i="13"/>
  <c r="I67" i="14"/>
  <c r="K12" i="13"/>
  <c r="I72" i="14"/>
  <c r="K21" i="13"/>
  <c r="N57" i="12"/>
  <c r="M57" i="12" s="1"/>
  <c r="I33" i="14"/>
  <c r="K81" i="13"/>
  <c r="I69" i="14"/>
  <c r="K15" i="13"/>
  <c r="N35" i="12"/>
  <c r="M35" i="12" s="1"/>
  <c r="I83" i="14"/>
  <c r="K39" i="13"/>
  <c r="N99" i="12"/>
  <c r="M99" i="12" s="1"/>
  <c r="N22" i="12"/>
  <c r="M22" i="12" s="1"/>
  <c r="I82" i="14"/>
  <c r="K38" i="13"/>
  <c r="I45" i="14"/>
  <c r="K83" i="13"/>
  <c r="I64" i="14"/>
  <c r="K9" i="13"/>
  <c r="I87" i="14"/>
  <c r="K46" i="13"/>
  <c r="I113" i="14"/>
  <c r="K102" i="13"/>
  <c r="I47" i="14"/>
  <c r="K99" i="13"/>
  <c r="I23" i="14"/>
  <c r="K17" i="13"/>
  <c r="I13" i="14"/>
  <c r="K98" i="13"/>
  <c r="I6" i="14"/>
  <c r="K30" i="13"/>
  <c r="I44" i="14"/>
  <c r="K82" i="13"/>
  <c r="I105" i="14"/>
  <c r="K84" i="13"/>
  <c r="I56" i="14"/>
  <c r="K89" i="13"/>
  <c r="I100" i="14"/>
  <c r="K70" i="13"/>
  <c r="I41" i="14"/>
  <c r="K63" i="13"/>
  <c r="I103" i="14"/>
  <c r="K73" i="13"/>
  <c r="I11" i="14"/>
  <c r="K65" i="13"/>
  <c r="I16" i="14"/>
  <c r="K59" i="13"/>
  <c r="I108" i="14"/>
  <c r="K92" i="13"/>
  <c r="I63" i="14"/>
  <c r="K7" i="13"/>
  <c r="I74" i="14"/>
  <c r="K27" i="13"/>
  <c r="I93" i="14"/>
  <c r="K56" i="13"/>
  <c r="I32" i="14"/>
  <c r="K78" i="13"/>
  <c r="I106" i="14"/>
  <c r="K87" i="13"/>
  <c r="I94" i="14"/>
  <c r="K58" i="13"/>
  <c r="I50" i="14"/>
  <c r="K19" i="13"/>
  <c r="I43" i="14"/>
  <c r="K80" i="13"/>
  <c r="I34" i="14"/>
  <c r="K85" i="13"/>
  <c r="I97" i="14"/>
  <c r="K62" i="13"/>
  <c r="I80" i="14"/>
  <c r="K36" i="13"/>
  <c r="I18" i="14"/>
  <c r="K86" i="13"/>
  <c r="F151" i="12"/>
  <c r="I10" i="13"/>
  <c r="I103" i="13" s="1"/>
  <c r="I52" i="14"/>
  <c r="K47" i="13"/>
  <c r="I99" i="14"/>
  <c r="K66" i="13"/>
  <c r="I92" i="14"/>
  <c r="K55" i="13"/>
  <c r="N66" i="12"/>
  <c r="M66" i="12" s="1"/>
  <c r="N76" i="12"/>
  <c r="M76" i="12" s="1"/>
  <c r="N72" i="12"/>
  <c r="M72" i="12" s="1"/>
  <c r="N54" i="12"/>
  <c r="M54" i="12" s="1"/>
  <c r="I26" i="14"/>
  <c r="K28" i="13"/>
  <c r="I110" i="14"/>
  <c r="K95" i="13"/>
  <c r="I89" i="14"/>
  <c r="K50" i="13"/>
  <c r="I102" i="14"/>
  <c r="K72" i="13"/>
  <c r="I39" i="14"/>
  <c r="K23" i="13"/>
  <c r="I62" i="14"/>
  <c r="K6" i="13"/>
  <c r="I55" i="14"/>
  <c r="K75" i="13"/>
  <c r="I68" i="14"/>
  <c r="K13" i="13"/>
  <c r="B64" i="13"/>
  <c r="N108" i="12"/>
  <c r="M108" i="12" s="1"/>
  <c r="B93" i="13"/>
  <c r="N141" i="12"/>
  <c r="M141" i="12" s="1"/>
  <c r="B102" i="13"/>
  <c r="N150" i="12"/>
  <c r="M150" i="12" s="1"/>
  <c r="B83" i="13"/>
  <c r="N131" i="12"/>
  <c r="M131" i="12" s="1"/>
  <c r="B71" i="13"/>
  <c r="N117" i="12"/>
  <c r="M117" i="12" s="1"/>
  <c r="B56" i="13"/>
  <c r="B93" i="14" s="1"/>
  <c r="N100" i="12"/>
  <c r="M100" i="12" s="1"/>
  <c r="B15" i="13"/>
  <c r="N16" i="12"/>
  <c r="M16" i="12" s="1"/>
  <c r="B52" i="13"/>
  <c r="N94" i="12"/>
  <c r="M94" i="12" s="1"/>
  <c r="B99" i="13"/>
  <c r="N147" i="12"/>
  <c r="M147" i="12" s="1"/>
  <c r="B91" i="13"/>
  <c r="N139" i="12"/>
  <c r="M139" i="12" s="1"/>
  <c r="B37" i="13"/>
  <c r="N65" i="12"/>
  <c r="M65" i="12" s="1"/>
  <c r="B89" i="13"/>
  <c r="N137" i="12"/>
  <c r="M137" i="12" s="1"/>
  <c r="B26" i="13"/>
  <c r="N41" i="12"/>
  <c r="M41" i="12" s="1"/>
  <c r="B75" i="13"/>
  <c r="N123" i="12"/>
  <c r="M123" i="12" s="1"/>
  <c r="B24" i="13"/>
  <c r="N36" i="12"/>
  <c r="M36" i="12" s="1"/>
  <c r="B65" i="13"/>
  <c r="N109" i="12"/>
  <c r="M109" i="12" s="1"/>
  <c r="B42" i="13"/>
  <c r="N71" i="12"/>
  <c r="M71" i="12" s="1"/>
  <c r="B41" i="13"/>
  <c r="N70" i="12"/>
  <c r="M70" i="12" s="1"/>
  <c r="B40" i="13"/>
  <c r="N69" i="12"/>
  <c r="M69" i="12" s="1"/>
  <c r="B39" i="13"/>
  <c r="N68" i="12"/>
  <c r="M68" i="12" s="1"/>
  <c r="B38" i="13"/>
  <c r="N67" i="12"/>
  <c r="M67" i="12" s="1"/>
  <c r="B76" i="13"/>
  <c r="N124" i="12"/>
  <c r="M124" i="12" s="1"/>
  <c r="B96" i="13"/>
  <c r="N144" i="12"/>
  <c r="M144" i="12" s="1"/>
  <c r="N129" i="12"/>
  <c r="M129" i="12" s="1"/>
  <c r="B81" i="13"/>
  <c r="B49" i="13"/>
  <c r="N91" i="12"/>
  <c r="M91" i="12" s="1"/>
  <c r="B5" i="13"/>
  <c r="D151" i="12"/>
  <c r="N5" i="12"/>
  <c r="B6" i="13"/>
  <c r="N6" i="12"/>
  <c r="M6" i="12" s="1"/>
  <c r="B62" i="13"/>
  <c r="N106" i="12"/>
  <c r="M106" i="12" s="1"/>
  <c r="B33" i="13"/>
  <c r="N50" i="12"/>
  <c r="M50" i="12" s="1"/>
  <c r="B53" i="13"/>
  <c r="N95" i="12"/>
  <c r="M95" i="12" s="1"/>
  <c r="B87" i="13"/>
  <c r="N135" i="12"/>
  <c r="M135" i="12" s="1"/>
  <c r="B77" i="13"/>
  <c r="N125" i="12"/>
  <c r="M125" i="12" s="1"/>
  <c r="B68" i="13"/>
  <c r="N113" i="12"/>
  <c r="M113" i="12" s="1"/>
  <c r="B22" i="13"/>
  <c r="N29" i="12"/>
  <c r="M29" i="12" s="1"/>
  <c r="B35" i="13"/>
  <c r="N52" i="12"/>
  <c r="M52" i="12" s="1"/>
  <c r="B67" i="13"/>
  <c r="N111" i="12"/>
  <c r="M111" i="12" s="1"/>
  <c r="B101" i="13"/>
  <c r="N149" i="12"/>
  <c r="M149" i="12" s="1"/>
  <c r="B57" i="13"/>
  <c r="N101" i="12"/>
  <c r="M101" i="12" s="1"/>
  <c r="B13" i="13"/>
  <c r="N14" i="12"/>
  <c r="M14" i="12" s="1"/>
  <c r="B48" i="13"/>
  <c r="N89" i="12"/>
  <c r="M89" i="12" s="1"/>
  <c r="B25" i="13"/>
  <c r="N40" i="12"/>
  <c r="M40" i="12" s="1"/>
  <c r="N142" i="12"/>
  <c r="M142" i="12" s="1"/>
  <c r="B94" i="13"/>
  <c r="N140" i="12"/>
  <c r="M140" i="12" s="1"/>
  <c r="B92" i="13"/>
  <c r="B73" i="13"/>
  <c r="N121" i="12"/>
  <c r="M121" i="12" s="1"/>
  <c r="B58" i="13"/>
  <c r="N102" i="12"/>
  <c r="M102" i="12" s="1"/>
  <c r="B80" i="13"/>
  <c r="N128" i="12"/>
  <c r="M128" i="12" s="1"/>
  <c r="N42" i="12"/>
  <c r="M42" i="12" s="1"/>
  <c r="B27" i="13"/>
  <c r="B11" i="13"/>
  <c r="N12" i="12"/>
  <c r="M12" i="12" s="1"/>
  <c r="B61" i="13"/>
  <c r="N105" i="12"/>
  <c r="M105" i="12" s="1"/>
  <c r="B85" i="13"/>
  <c r="N133" i="12"/>
  <c r="M133" i="12" s="1"/>
  <c r="N78" i="12"/>
  <c r="M78" i="12" s="1"/>
  <c r="B46" i="13"/>
  <c r="B50" i="13"/>
  <c r="N92" i="12"/>
  <c r="M92" i="12" s="1"/>
  <c r="B45" i="13"/>
  <c r="N77" i="12"/>
  <c r="M77" i="12" s="1"/>
  <c r="B19" i="13"/>
  <c r="N26" i="12"/>
  <c r="M26" i="12" s="1"/>
  <c r="B59" i="13"/>
  <c r="N103" i="12"/>
  <c r="M103" i="12" s="1"/>
  <c r="B98" i="13"/>
  <c r="N146" i="12"/>
  <c r="M146" i="12" s="1"/>
  <c r="B43" i="13"/>
  <c r="N73" i="12"/>
  <c r="M73" i="12" s="1"/>
  <c r="B30" i="13"/>
  <c r="N47" i="12"/>
  <c r="M47" i="12" s="1"/>
  <c r="B29" i="13"/>
  <c r="N46" i="12"/>
  <c r="M46" i="12" s="1"/>
  <c r="B86" i="13"/>
  <c r="N134" i="12"/>
  <c r="M134" i="12" s="1"/>
  <c r="B84" i="13"/>
  <c r="N132" i="12"/>
  <c r="M132" i="12" s="1"/>
  <c r="B70" i="13"/>
  <c r="N115" i="12"/>
  <c r="M115" i="12" s="1"/>
  <c r="N126" i="12"/>
  <c r="M126" i="12" s="1"/>
  <c r="B78" i="13"/>
  <c r="B23" i="13"/>
  <c r="N33" i="12"/>
  <c r="M33" i="12" s="1"/>
  <c r="B44" i="13"/>
  <c r="N74" i="12"/>
  <c r="M74" i="12" s="1"/>
  <c r="B69" i="13"/>
  <c r="N114" i="12"/>
  <c r="M114" i="12" s="1"/>
  <c r="B74" i="13"/>
  <c r="N122" i="12"/>
  <c r="M122" i="12" s="1"/>
  <c r="B72" i="13"/>
  <c r="N118" i="12"/>
  <c r="M118" i="12" s="1"/>
  <c r="B63" i="13"/>
  <c r="N107" i="12"/>
  <c r="M107" i="12" s="1"/>
  <c r="B20" i="13"/>
  <c r="N27" i="12"/>
  <c r="M27" i="12" s="1"/>
  <c r="N93" i="12"/>
  <c r="M93" i="12" s="1"/>
  <c r="B51" i="13"/>
  <c r="B28" i="13"/>
  <c r="N45" i="12"/>
  <c r="M45" i="12" s="1"/>
  <c r="B32" i="13"/>
  <c r="N49" i="12"/>
  <c r="M49" i="12" s="1"/>
  <c r="B12" i="13"/>
  <c r="N13" i="12"/>
  <c r="M13" i="12" s="1"/>
  <c r="B54" i="13"/>
  <c r="N96" i="12"/>
  <c r="M96" i="12" s="1"/>
  <c r="B47" i="13"/>
  <c r="N87" i="12"/>
  <c r="M87" i="12" s="1"/>
  <c r="B17" i="13"/>
  <c r="N19" i="12"/>
  <c r="M19" i="12" s="1"/>
  <c r="B66" i="13"/>
  <c r="N110" i="12"/>
  <c r="M110" i="12" s="1"/>
  <c r="B18" i="13"/>
  <c r="N20" i="12"/>
  <c r="M20" i="12" s="1"/>
  <c r="B21" i="13"/>
  <c r="N28" i="12"/>
  <c r="M28" i="12" s="1"/>
  <c r="B95" i="13"/>
  <c r="N143" i="12"/>
  <c r="M143" i="12" s="1"/>
  <c r="N130" i="12"/>
  <c r="M130" i="12" s="1"/>
  <c r="B82" i="13"/>
  <c r="B31" i="13"/>
  <c r="N48" i="12"/>
  <c r="M48" i="12" s="1"/>
  <c r="B60" i="13"/>
  <c r="N104" i="12"/>
  <c r="M104" i="12" s="1"/>
  <c r="N127" i="12"/>
  <c r="M127" i="12" s="1"/>
  <c r="B79" i="13"/>
  <c r="B97" i="13"/>
  <c r="N145" i="12"/>
  <c r="M145" i="12" s="1"/>
  <c r="B55" i="13"/>
  <c r="N98" i="12"/>
  <c r="M98" i="12" s="1"/>
  <c r="B90" i="13"/>
  <c r="N138" i="12"/>
  <c r="M138" i="12" s="1"/>
  <c r="B36" i="13"/>
  <c r="N64" i="12"/>
  <c r="M64" i="12" s="1"/>
  <c r="B34" i="13"/>
  <c r="N51" i="12"/>
  <c r="M51" i="12" s="1"/>
  <c r="B88" i="13"/>
  <c r="N136" i="12"/>
  <c r="M136" i="12" s="1"/>
  <c r="B100" i="13"/>
  <c r="N148" i="12"/>
  <c r="M148" i="12" s="1"/>
  <c r="B14" i="13"/>
  <c r="N15" i="12"/>
  <c r="M15" i="12" s="1"/>
  <c r="B16" i="13"/>
  <c r="N17" i="12"/>
  <c r="M17" i="12" s="1"/>
  <c r="B10" i="13"/>
  <c r="N11" i="12"/>
  <c r="M11" i="12" s="1"/>
  <c r="B9" i="13"/>
  <c r="N10" i="12"/>
  <c r="M10" i="12" s="1"/>
  <c r="B8" i="13"/>
  <c r="N9" i="12"/>
  <c r="M9" i="12" s="1"/>
  <c r="B7" i="13"/>
  <c r="N8" i="12"/>
  <c r="M8" i="12" s="1"/>
  <c r="I8" i="8"/>
  <c r="AP58" i="13" l="1"/>
  <c r="AP94" i="14" s="1"/>
  <c r="AP65" i="13"/>
  <c r="AP11" i="14" s="1"/>
  <c r="F114" i="14"/>
  <c r="AP10" i="13"/>
  <c r="AP65" i="14" s="1"/>
  <c r="AN89" i="14"/>
  <c r="AN92" i="14"/>
  <c r="AN42" i="14"/>
  <c r="AP19" i="13"/>
  <c r="AP50" i="14" s="1"/>
  <c r="AP92" i="13"/>
  <c r="AP108" i="14" s="1"/>
  <c r="AN51" i="14"/>
  <c r="AP53" i="13"/>
  <c r="AP29" i="14" s="1"/>
  <c r="AP77" i="13"/>
  <c r="AP12" i="14" s="1"/>
  <c r="AH116" i="14"/>
  <c r="AP89" i="13"/>
  <c r="AP56" i="14" s="1"/>
  <c r="J46" i="16"/>
  <c r="AI46" i="16" s="1"/>
  <c r="AN28" i="14"/>
  <c r="AP38" i="13"/>
  <c r="AP82" i="14" s="1"/>
  <c r="AN30" i="14"/>
  <c r="AN52" i="14"/>
  <c r="L103" i="13"/>
  <c r="AN83" i="14"/>
  <c r="AP64" i="13"/>
  <c r="AP98" i="14" s="1"/>
  <c r="AP30" i="13"/>
  <c r="AP6" i="14" s="1"/>
  <c r="AP60" i="13"/>
  <c r="AP95" i="14" s="1"/>
  <c r="AP82" i="13"/>
  <c r="AP44" i="14" s="1"/>
  <c r="U116" i="14"/>
  <c r="P10" i="16" s="1"/>
  <c r="Q59" i="16" s="1"/>
  <c r="N12" i="13"/>
  <c r="N67" i="14" s="1"/>
  <c r="N116" i="14" s="1"/>
  <c r="L67" i="14"/>
  <c r="L114" i="14" s="1"/>
  <c r="AI57" i="16"/>
  <c r="AN91" i="14"/>
  <c r="AP34" i="13"/>
  <c r="AP78" i="14" s="1"/>
  <c r="E116" i="14"/>
  <c r="AP42" i="13"/>
  <c r="AP85" i="14" s="1"/>
  <c r="AP16" i="13"/>
  <c r="AP70" i="14" s="1"/>
  <c r="AP8" i="13"/>
  <c r="AP21" i="14" s="1"/>
  <c r="AN55" i="14"/>
  <c r="AP22" i="13"/>
  <c r="AP73" i="14" s="1"/>
  <c r="AP66" i="13"/>
  <c r="AP99" i="14" s="1"/>
  <c r="AN36" i="14"/>
  <c r="AP18" i="13"/>
  <c r="AP24" i="14" s="1"/>
  <c r="AN93" i="14"/>
  <c r="AP73" i="13"/>
  <c r="AP103" i="14" s="1"/>
  <c r="AP7" i="13"/>
  <c r="AP63" i="14" s="1"/>
  <c r="AP35" i="13"/>
  <c r="AP79" i="14" s="1"/>
  <c r="AP76" i="13"/>
  <c r="AP104" i="14" s="1"/>
  <c r="AP52" i="13"/>
  <c r="AP10" i="14" s="1"/>
  <c r="AP12" i="13"/>
  <c r="AP67" i="14" s="1"/>
  <c r="AL116" i="14"/>
  <c r="AP37" i="13"/>
  <c r="AP81" i="14" s="1"/>
  <c r="AP43" i="13"/>
  <c r="AP86" i="14" s="1"/>
  <c r="AP96" i="13"/>
  <c r="AP111" i="14" s="1"/>
  <c r="AP100" i="13"/>
  <c r="AP57" i="14" s="1"/>
  <c r="AP41" i="13"/>
  <c r="AP84" i="14" s="1"/>
  <c r="AP5" i="13"/>
  <c r="AP61" i="14" s="1"/>
  <c r="AP71" i="13"/>
  <c r="AP101" i="14" s="1"/>
  <c r="AP85" i="13"/>
  <c r="AP34" i="14" s="1"/>
  <c r="AP101" i="13"/>
  <c r="AP58" i="14" s="1"/>
  <c r="AP33" i="13"/>
  <c r="AP7" i="14" s="1"/>
  <c r="AN54" i="14"/>
  <c r="AP13" i="13"/>
  <c r="AP68" i="14" s="1"/>
  <c r="AP6" i="13"/>
  <c r="AP62" i="14" s="1"/>
  <c r="AP11" i="13"/>
  <c r="AP66" i="14" s="1"/>
  <c r="F116" i="14"/>
  <c r="AP90" i="13"/>
  <c r="AP35" i="14" s="1"/>
  <c r="AP17" i="13"/>
  <c r="AP23" i="14" s="1"/>
  <c r="F123" i="24"/>
  <c r="F123" i="23"/>
  <c r="F123" i="10"/>
  <c r="AI85" i="16"/>
  <c r="AI103" i="13"/>
  <c r="AB73" i="16"/>
  <c r="AB80" i="16" s="1"/>
  <c r="AN62" i="14"/>
  <c r="AO114" i="14"/>
  <c r="U114" i="14"/>
  <c r="AP40" i="13"/>
  <c r="AP27" i="14" s="1"/>
  <c r="AP31" i="13"/>
  <c r="AP76" i="14" s="1"/>
  <c r="AP29" i="13"/>
  <c r="AP75" i="14" s="1"/>
  <c r="AI25" i="16"/>
  <c r="J72" i="16"/>
  <c r="J73" i="16" s="1"/>
  <c r="J80" i="16" s="1"/>
  <c r="AN103" i="13"/>
  <c r="G103" i="13"/>
  <c r="AN41" i="14"/>
  <c r="AP93" i="13"/>
  <c r="AP109" i="14" s="1"/>
  <c r="AI116" i="14"/>
  <c r="AB10" i="16" s="1"/>
  <c r="AC76" i="16" s="1"/>
  <c r="AP28" i="13"/>
  <c r="AP26" i="14" s="1"/>
  <c r="AP80" i="13"/>
  <c r="AP43" i="14" s="1"/>
  <c r="AP78" i="13"/>
  <c r="AP32" i="14" s="1"/>
  <c r="N451" i="12"/>
  <c r="AO103" i="13"/>
  <c r="AI114" i="14"/>
  <c r="AP70" i="13"/>
  <c r="AP100" i="14" s="1"/>
  <c r="M451" i="12"/>
  <c r="AP99" i="13"/>
  <c r="AP47" i="14" s="1"/>
  <c r="U103" i="13"/>
  <c r="AP102" i="13"/>
  <c r="AP113" i="14" s="1"/>
  <c r="AI86" i="16"/>
  <c r="AI102" i="16"/>
  <c r="AI50" i="16"/>
  <c r="I85" i="19"/>
  <c r="I89" i="19" s="1"/>
  <c r="AI106" i="16"/>
  <c r="AI60" i="16"/>
  <c r="AI89" i="16"/>
  <c r="AI17" i="16"/>
  <c r="AI92" i="16"/>
  <c r="AI90" i="16"/>
  <c r="AI32" i="16"/>
  <c r="AI61" i="16"/>
  <c r="AI91" i="16"/>
  <c r="AI77" i="16"/>
  <c r="AI23" i="16"/>
  <c r="AI24" i="16"/>
  <c r="AI104" i="16"/>
  <c r="AI108" i="16"/>
  <c r="AI100" i="16"/>
  <c r="AI88" i="16"/>
  <c r="AI41" i="16"/>
  <c r="AI110" i="16"/>
  <c r="AI84" i="16"/>
  <c r="AI87" i="16"/>
  <c r="E85" i="19"/>
  <c r="E89" i="19" s="1"/>
  <c r="K85" i="19"/>
  <c r="K89" i="19" s="1"/>
  <c r="AI55" i="16"/>
  <c r="AI101" i="16"/>
  <c r="AI51" i="16"/>
  <c r="AI54" i="16"/>
  <c r="AI58" i="16"/>
  <c r="AI71" i="16"/>
  <c r="C68" i="19"/>
  <c r="C70" i="19" s="1"/>
  <c r="AI59" i="16"/>
  <c r="AI103" i="16"/>
  <c r="AI76" i="16"/>
  <c r="AI111" i="16"/>
  <c r="AI78" i="16"/>
  <c r="D36" i="16"/>
  <c r="AI52" i="16"/>
  <c r="J36" i="16"/>
  <c r="AI105" i="16"/>
  <c r="G85" i="19"/>
  <c r="G89" i="19" s="1"/>
  <c r="AI109" i="16"/>
  <c r="AO116" i="14"/>
  <c r="AI45" i="16"/>
  <c r="AI68" i="16"/>
  <c r="AI56" i="16"/>
  <c r="D94" i="16"/>
  <c r="AI22" i="16"/>
  <c r="AI107" i="16"/>
  <c r="D47" i="16"/>
  <c r="D63" i="16" s="1"/>
  <c r="C56" i="19"/>
  <c r="B83" i="19"/>
  <c r="B63" i="19"/>
  <c r="V10" i="16"/>
  <c r="W84" i="16" s="1"/>
  <c r="AI33" i="16"/>
  <c r="B43" i="19"/>
  <c r="B56" i="19" s="1"/>
  <c r="AI16" i="16"/>
  <c r="AI34" i="16"/>
  <c r="AI53" i="16"/>
  <c r="B33" i="19"/>
  <c r="G116" i="14"/>
  <c r="D112" i="16"/>
  <c r="J94" i="16"/>
  <c r="B68" i="19"/>
  <c r="C26" i="19"/>
  <c r="B17" i="19"/>
  <c r="B26" i="19" s="1"/>
  <c r="V63" i="16"/>
  <c r="V96" i="16" s="1"/>
  <c r="P96" i="16"/>
  <c r="E21" i="8"/>
  <c r="F21" i="8"/>
  <c r="D103" i="20"/>
  <c r="D18" i="20"/>
  <c r="D54" i="20"/>
  <c r="D60" i="20"/>
  <c r="D110" i="20"/>
  <c r="D111" i="20"/>
  <c r="D86" i="20"/>
  <c r="D102" i="20"/>
  <c r="D85" i="20"/>
  <c r="D72" i="20"/>
  <c r="D73" i="20"/>
  <c r="D104" i="20"/>
  <c r="D42" i="20"/>
  <c r="D88" i="20"/>
  <c r="D45" i="20"/>
  <c r="D113" i="20"/>
  <c r="D107" i="20"/>
  <c r="D35" i="20"/>
  <c r="D91" i="20"/>
  <c r="D47" i="20"/>
  <c r="D59" i="20"/>
  <c r="D56" i="20"/>
  <c r="D19" i="20"/>
  <c r="D25" i="20"/>
  <c r="D87" i="20"/>
  <c r="D57" i="20"/>
  <c r="D78" i="20"/>
  <c r="D112" i="20"/>
  <c r="D69" i="20"/>
  <c r="D90" i="20"/>
  <c r="D105" i="20"/>
  <c r="D34" i="20"/>
  <c r="D79" i="20"/>
  <c r="D55" i="20"/>
  <c r="D108" i="20"/>
  <c r="D23" i="20"/>
  <c r="D58" i="20"/>
  <c r="D16" i="20"/>
  <c r="D33" i="20"/>
  <c r="D52" i="20"/>
  <c r="D17" i="20"/>
  <c r="D77" i="20"/>
  <c r="D92" i="20"/>
  <c r="D109" i="20"/>
  <c r="D24" i="20"/>
  <c r="D106" i="20"/>
  <c r="D101" i="20"/>
  <c r="D61" i="20"/>
  <c r="D62" i="20"/>
  <c r="D46" i="20"/>
  <c r="D89" i="20"/>
  <c r="D53" i="20"/>
  <c r="D51" i="20"/>
  <c r="D93" i="20"/>
  <c r="D26" i="20"/>
  <c r="U9" i="20"/>
  <c r="F33" i="8"/>
  <c r="H33" i="8"/>
  <c r="E33" i="8"/>
  <c r="D33" i="8"/>
  <c r="C33" i="8"/>
  <c r="B33" i="8"/>
  <c r="B21" i="8"/>
  <c r="G20" i="8"/>
  <c r="G21" i="8" s="1"/>
  <c r="V114" i="16"/>
  <c r="P114" i="16"/>
  <c r="AB114" i="16"/>
  <c r="D19" i="16"/>
  <c r="D27" i="16" s="1"/>
  <c r="J19" i="16"/>
  <c r="J27" i="16" s="1"/>
  <c r="D73" i="16"/>
  <c r="D80" i="16" s="1"/>
  <c r="AL114" i="14"/>
  <c r="AI15" i="16"/>
  <c r="G114" i="14"/>
  <c r="J47" i="16"/>
  <c r="AL103" i="13"/>
  <c r="AF39" i="14"/>
  <c r="AJ23" i="13"/>
  <c r="AJ39" i="14" s="1"/>
  <c r="AF66" i="14"/>
  <c r="AJ11" i="13"/>
  <c r="AJ66" i="14" s="1"/>
  <c r="AF86" i="14"/>
  <c r="AJ43" i="13"/>
  <c r="AJ86" i="14" s="1"/>
  <c r="AF85" i="14"/>
  <c r="AJ42" i="13"/>
  <c r="AJ85" i="14" s="1"/>
  <c r="AF9" i="14"/>
  <c r="AJ45" i="13"/>
  <c r="AJ9" i="14" s="1"/>
  <c r="AF94" i="14"/>
  <c r="AJ58" i="13"/>
  <c r="AJ94" i="14" s="1"/>
  <c r="AF68" i="14"/>
  <c r="AJ13" i="13"/>
  <c r="AJ68" i="14" s="1"/>
  <c r="AF62" i="14"/>
  <c r="AJ6" i="13"/>
  <c r="AJ62" i="14" s="1"/>
  <c r="AF74" i="14"/>
  <c r="AJ27" i="13"/>
  <c r="AJ74" i="14" s="1"/>
  <c r="AF52" i="14"/>
  <c r="AJ47" i="13"/>
  <c r="AJ52" i="14" s="1"/>
  <c r="AF110" i="14"/>
  <c r="AJ95" i="13"/>
  <c r="AJ110" i="14" s="1"/>
  <c r="AF10" i="14"/>
  <c r="AJ52" i="13"/>
  <c r="AJ10" i="14" s="1"/>
  <c r="AF31" i="14"/>
  <c r="AJ74" i="13"/>
  <c r="AJ31" i="14" s="1"/>
  <c r="AF91" i="14"/>
  <c r="AJ54" i="13"/>
  <c r="AJ91" i="14" s="1"/>
  <c r="AF76" i="14"/>
  <c r="AJ31" i="13"/>
  <c r="AJ76" i="14" s="1"/>
  <c r="AF30" i="14"/>
  <c r="AJ69" i="13"/>
  <c r="AJ30" i="14" s="1"/>
  <c r="AF55" i="14"/>
  <c r="AJ75" i="13"/>
  <c r="AJ55" i="14" s="1"/>
  <c r="AF93" i="14"/>
  <c r="AJ56" i="13"/>
  <c r="AJ93" i="14" s="1"/>
  <c r="AF84" i="14"/>
  <c r="AJ41" i="13"/>
  <c r="AJ84" i="14" s="1"/>
  <c r="AF23" i="14"/>
  <c r="AJ17" i="13"/>
  <c r="AJ23" i="14" s="1"/>
  <c r="AF29" i="14"/>
  <c r="AJ53" i="13"/>
  <c r="AJ29" i="14" s="1"/>
  <c r="AF107" i="14"/>
  <c r="AJ88" i="13"/>
  <c r="AJ107" i="14" s="1"/>
  <c r="AF99" i="14"/>
  <c r="AJ66" i="13"/>
  <c r="AJ99" i="14" s="1"/>
  <c r="AF12" i="14"/>
  <c r="AJ77" i="13"/>
  <c r="AJ12" i="14" s="1"/>
  <c r="AF90" i="14"/>
  <c r="AJ51" i="13"/>
  <c r="AJ90" i="14" s="1"/>
  <c r="AF34" i="14"/>
  <c r="AJ85" i="13"/>
  <c r="AJ34" i="14" s="1"/>
  <c r="AF7" i="14"/>
  <c r="AJ33" i="13"/>
  <c r="AJ7" i="14" s="1"/>
  <c r="AF13" i="14"/>
  <c r="AJ98" i="13"/>
  <c r="AJ13" i="14" s="1"/>
  <c r="AF81" i="14"/>
  <c r="AJ37" i="13"/>
  <c r="AJ81" i="14" s="1"/>
  <c r="AF16" i="14"/>
  <c r="AJ59" i="13"/>
  <c r="AJ16" i="14" s="1"/>
  <c r="AF45" i="14"/>
  <c r="AJ83" i="13"/>
  <c r="AJ45" i="14" s="1"/>
  <c r="AF105" i="14"/>
  <c r="AJ84" i="13"/>
  <c r="AJ105" i="14" s="1"/>
  <c r="AF50" i="14"/>
  <c r="AJ19" i="13"/>
  <c r="AJ50" i="14" s="1"/>
  <c r="AF100" i="14"/>
  <c r="AJ70" i="13"/>
  <c r="AJ100" i="14" s="1"/>
  <c r="AF56" i="14"/>
  <c r="AJ89" i="13"/>
  <c r="AJ56" i="14" s="1"/>
  <c r="AF41" i="14"/>
  <c r="AJ63" i="13"/>
  <c r="AJ41" i="14" s="1"/>
  <c r="AF42" i="14"/>
  <c r="AJ79" i="13"/>
  <c r="AJ42" i="14" s="1"/>
  <c r="AF106" i="14"/>
  <c r="AJ87" i="13"/>
  <c r="AJ106" i="14" s="1"/>
  <c r="AF103" i="14"/>
  <c r="AJ73" i="13"/>
  <c r="AJ103" i="14" s="1"/>
  <c r="AF78" i="14"/>
  <c r="AJ34" i="13"/>
  <c r="AJ78" i="14" s="1"/>
  <c r="AF113" i="14"/>
  <c r="AJ102" i="13"/>
  <c r="AJ113" i="14" s="1"/>
  <c r="AF35" i="14"/>
  <c r="AJ90" i="13"/>
  <c r="AJ35" i="14" s="1"/>
  <c r="AF22" i="14"/>
  <c r="AJ14" i="13"/>
  <c r="AJ22" i="14" s="1"/>
  <c r="AF8" i="14"/>
  <c r="AJ44" i="13"/>
  <c r="AJ8" i="14" s="1"/>
  <c r="AF96" i="14"/>
  <c r="AJ61" i="13"/>
  <c r="AJ96" i="14" s="1"/>
  <c r="AF87" i="14"/>
  <c r="AJ46" i="13"/>
  <c r="AJ87" i="14" s="1"/>
  <c r="AF72" i="14"/>
  <c r="AJ21" i="13"/>
  <c r="AJ72" i="14" s="1"/>
  <c r="AF17" i="14"/>
  <c r="AJ68" i="13"/>
  <c r="AJ17" i="14" s="1"/>
  <c r="AF53" i="14"/>
  <c r="AJ57" i="13"/>
  <c r="AJ53" i="14" s="1"/>
  <c r="AF21" i="14"/>
  <c r="AJ8" i="13"/>
  <c r="AJ21" i="14" s="1"/>
  <c r="AF54" i="14"/>
  <c r="AJ67" i="13"/>
  <c r="AJ54" i="14" s="1"/>
  <c r="AF92" i="14"/>
  <c r="AJ55" i="13"/>
  <c r="AJ92" i="14" s="1"/>
  <c r="AF32" i="14"/>
  <c r="AJ78" i="13"/>
  <c r="AJ32" i="14" s="1"/>
  <c r="AF108" i="14"/>
  <c r="AJ92" i="13"/>
  <c r="AJ108" i="14" s="1"/>
  <c r="AF97" i="14"/>
  <c r="AJ62" i="13"/>
  <c r="AJ97" i="14" s="1"/>
  <c r="AF101" i="14"/>
  <c r="AJ71" i="13"/>
  <c r="AJ101" i="14" s="1"/>
  <c r="AF33" i="14"/>
  <c r="AJ81" i="13"/>
  <c r="AJ33" i="14" s="1"/>
  <c r="AF71" i="14"/>
  <c r="AJ20" i="13"/>
  <c r="AJ71" i="14" s="1"/>
  <c r="AF111" i="14"/>
  <c r="AJ96" i="13"/>
  <c r="AJ111" i="14" s="1"/>
  <c r="AF26" i="14"/>
  <c r="AJ28" i="13"/>
  <c r="AJ26" i="14" s="1"/>
  <c r="AF73" i="14"/>
  <c r="AJ22" i="13"/>
  <c r="AJ73" i="14" s="1"/>
  <c r="AF44" i="14"/>
  <c r="AJ82" i="13"/>
  <c r="AJ44" i="14" s="1"/>
  <c r="AF64" i="14"/>
  <c r="AJ9" i="13"/>
  <c r="AJ64" i="14" s="1"/>
  <c r="AF83" i="14"/>
  <c r="AJ39" i="13"/>
  <c r="AJ83" i="14" s="1"/>
  <c r="AF57" i="14"/>
  <c r="AJ100" i="13"/>
  <c r="AJ57" i="14" s="1"/>
  <c r="AF67" i="14"/>
  <c r="AJ12" i="13"/>
  <c r="AJ67" i="14" s="1"/>
  <c r="AF27" i="14"/>
  <c r="AJ40" i="13"/>
  <c r="AJ27" i="14" s="1"/>
  <c r="AF43" i="14"/>
  <c r="AJ80" i="13"/>
  <c r="AJ43" i="14" s="1"/>
  <c r="AF58" i="14"/>
  <c r="AJ101" i="13"/>
  <c r="AJ58" i="14" s="1"/>
  <c r="AF69" i="14"/>
  <c r="AJ15" i="13"/>
  <c r="AJ69" i="14" s="1"/>
  <c r="AF11" i="14"/>
  <c r="AJ65" i="13"/>
  <c r="AJ11" i="14" s="1"/>
  <c r="AF79" i="14"/>
  <c r="AJ35" i="13"/>
  <c r="AJ79" i="14" s="1"/>
  <c r="AF109" i="14"/>
  <c r="AJ93" i="13"/>
  <c r="AJ109" i="14" s="1"/>
  <c r="AF75" i="14"/>
  <c r="AJ29" i="13"/>
  <c r="AJ75" i="14" s="1"/>
  <c r="AF51" i="14"/>
  <c r="AJ26" i="13"/>
  <c r="AJ51" i="14" s="1"/>
  <c r="AF46" i="14"/>
  <c r="AJ91" i="13"/>
  <c r="AJ46" i="14" s="1"/>
  <c r="AD65" i="14"/>
  <c r="AD116" i="14" s="1"/>
  <c r="AF10" i="13"/>
  <c r="AF89" i="14"/>
  <c r="AJ50" i="13"/>
  <c r="AJ89" i="14" s="1"/>
  <c r="AF95" i="14"/>
  <c r="AJ60" i="13"/>
  <c r="AJ95" i="14" s="1"/>
  <c r="AF47" i="14"/>
  <c r="AJ99" i="13"/>
  <c r="AJ47" i="14" s="1"/>
  <c r="AF63" i="14"/>
  <c r="AJ7" i="13"/>
  <c r="AJ63" i="14" s="1"/>
  <c r="AF24" i="14"/>
  <c r="AJ18" i="13"/>
  <c r="AJ24" i="14" s="1"/>
  <c r="AF40" i="14"/>
  <c r="AJ25" i="13"/>
  <c r="AJ40" i="14" s="1"/>
  <c r="AF70" i="14"/>
  <c r="AJ16" i="13"/>
  <c r="AJ70" i="14" s="1"/>
  <c r="AF36" i="14"/>
  <c r="AJ94" i="13"/>
  <c r="AJ36" i="14" s="1"/>
  <c r="AF25" i="14"/>
  <c r="AJ24" i="13"/>
  <c r="AJ25" i="14" s="1"/>
  <c r="AF6" i="14"/>
  <c r="AJ30" i="13"/>
  <c r="AJ6" i="14" s="1"/>
  <c r="AF77" i="14"/>
  <c r="AJ32" i="13"/>
  <c r="AJ77" i="14" s="1"/>
  <c r="AF88" i="14"/>
  <c r="AJ49" i="13"/>
  <c r="AJ88" i="14" s="1"/>
  <c r="AF28" i="14"/>
  <c r="AJ48" i="13"/>
  <c r="AJ28" i="14" s="1"/>
  <c r="AF18" i="14"/>
  <c r="AJ86" i="13"/>
  <c r="AJ18" i="14" s="1"/>
  <c r="AF80" i="14"/>
  <c r="AJ36" i="13"/>
  <c r="AJ80" i="14" s="1"/>
  <c r="AF82" i="14"/>
  <c r="AJ38" i="13"/>
  <c r="AJ82" i="14" s="1"/>
  <c r="AF61" i="14"/>
  <c r="AJ5" i="13"/>
  <c r="AF104" i="14"/>
  <c r="AJ76" i="13"/>
  <c r="AJ104" i="14" s="1"/>
  <c r="AF98" i="14"/>
  <c r="AJ64" i="13"/>
  <c r="AJ98" i="14" s="1"/>
  <c r="AF102" i="14"/>
  <c r="AJ72" i="13"/>
  <c r="AJ102" i="14" s="1"/>
  <c r="AF112" i="14"/>
  <c r="AJ97" i="13"/>
  <c r="AJ112" i="14" s="1"/>
  <c r="Y42" i="14"/>
  <c r="AC79" i="13"/>
  <c r="AC42" i="14" s="1"/>
  <c r="Y93" i="14"/>
  <c r="AC56" i="13"/>
  <c r="AC93" i="14" s="1"/>
  <c r="Y36" i="14"/>
  <c r="AC94" i="13"/>
  <c r="AC36" i="14" s="1"/>
  <c r="Y53" i="14"/>
  <c r="AC57" i="13"/>
  <c r="AC53" i="14" s="1"/>
  <c r="Y65" i="14"/>
  <c r="AC10" i="13"/>
  <c r="AC65" i="14" s="1"/>
  <c r="Y24" i="14"/>
  <c r="AC18" i="13"/>
  <c r="AC24" i="14" s="1"/>
  <c r="Y89" i="14"/>
  <c r="AC50" i="13"/>
  <c r="AC89" i="14" s="1"/>
  <c r="Y69" i="14"/>
  <c r="AC15" i="13"/>
  <c r="AC69" i="14" s="1"/>
  <c r="Y66" i="14"/>
  <c r="AC11" i="13"/>
  <c r="AC66" i="14" s="1"/>
  <c r="Y98" i="14"/>
  <c r="AC64" i="13"/>
  <c r="AC98" i="14" s="1"/>
  <c r="Y82" i="14"/>
  <c r="AC38" i="13"/>
  <c r="AC82" i="14" s="1"/>
  <c r="Y94" i="14"/>
  <c r="AC58" i="13"/>
  <c r="AC94" i="14" s="1"/>
  <c r="Y85" i="14"/>
  <c r="AC42" i="13"/>
  <c r="AC85" i="14" s="1"/>
  <c r="Y108" i="14"/>
  <c r="AC92" i="13"/>
  <c r="AC108" i="14" s="1"/>
  <c r="Y8" i="14"/>
  <c r="AC44" i="13"/>
  <c r="AC8" i="14" s="1"/>
  <c r="Y110" i="14"/>
  <c r="AC95" i="13"/>
  <c r="AC110" i="14" s="1"/>
  <c r="Y72" i="14"/>
  <c r="AC21" i="13"/>
  <c r="AC72" i="14" s="1"/>
  <c r="Y90" i="14"/>
  <c r="AC51" i="13"/>
  <c r="AC90" i="14" s="1"/>
  <c r="Y111" i="14"/>
  <c r="AC96" i="13"/>
  <c r="AC111" i="14" s="1"/>
  <c r="Y9" i="14"/>
  <c r="AC45" i="13"/>
  <c r="AC9" i="14" s="1"/>
  <c r="Y31" i="14"/>
  <c r="AC74" i="13"/>
  <c r="AC31" i="14" s="1"/>
  <c r="Y99" i="14"/>
  <c r="AC66" i="13"/>
  <c r="AC99" i="14" s="1"/>
  <c r="Y16" i="14"/>
  <c r="AC59" i="13"/>
  <c r="AC16" i="14" s="1"/>
  <c r="Y97" i="14"/>
  <c r="AC62" i="13"/>
  <c r="AC97" i="14" s="1"/>
  <c r="W62" i="14"/>
  <c r="W116" i="14" s="1"/>
  <c r="Y6" i="13"/>
  <c r="Y103" i="13" s="1"/>
  <c r="Y39" i="14"/>
  <c r="AC23" i="13"/>
  <c r="AC39" i="14" s="1"/>
  <c r="Y23" i="14"/>
  <c r="AC17" i="13"/>
  <c r="AC23" i="14" s="1"/>
  <c r="Y47" i="14"/>
  <c r="AC99" i="13"/>
  <c r="AC47" i="14" s="1"/>
  <c r="Y51" i="14"/>
  <c r="AC26" i="13"/>
  <c r="AC51" i="14" s="1"/>
  <c r="Y105" i="14"/>
  <c r="AC84" i="13"/>
  <c r="AC105" i="14" s="1"/>
  <c r="Y35" i="14"/>
  <c r="AC90" i="13"/>
  <c r="AC35" i="14" s="1"/>
  <c r="Y29" i="14"/>
  <c r="AC53" i="13"/>
  <c r="AC29" i="14" s="1"/>
  <c r="Y44" i="14"/>
  <c r="AC82" i="13"/>
  <c r="AC44" i="14" s="1"/>
  <c r="Y52" i="14"/>
  <c r="AC47" i="13"/>
  <c r="AC52" i="14" s="1"/>
  <c r="Y18" i="14"/>
  <c r="AC86" i="13"/>
  <c r="AC18" i="14" s="1"/>
  <c r="Y73" i="14"/>
  <c r="AC22" i="13"/>
  <c r="AC73" i="14" s="1"/>
  <c r="Y28" i="14"/>
  <c r="AC48" i="13"/>
  <c r="AC28" i="14" s="1"/>
  <c r="Y78" i="14"/>
  <c r="AC34" i="13"/>
  <c r="AC78" i="14" s="1"/>
  <c r="Y95" i="14"/>
  <c r="AC60" i="13"/>
  <c r="AC95" i="14" s="1"/>
  <c r="Y84" i="14"/>
  <c r="AC41" i="13"/>
  <c r="AC84" i="14" s="1"/>
  <c r="Y55" i="14"/>
  <c r="AC75" i="13"/>
  <c r="AC55" i="14" s="1"/>
  <c r="Y57" i="14"/>
  <c r="AC100" i="13"/>
  <c r="AC57" i="14" s="1"/>
  <c r="Y46" i="14"/>
  <c r="AC91" i="13"/>
  <c r="AC46" i="14" s="1"/>
  <c r="Y7" i="14"/>
  <c r="AC33" i="13"/>
  <c r="AC7" i="14" s="1"/>
  <c r="Y34" i="14"/>
  <c r="AC85" i="13"/>
  <c r="AC34" i="14" s="1"/>
  <c r="Y70" i="14"/>
  <c r="AC16" i="13"/>
  <c r="AC70" i="14" s="1"/>
  <c r="Y45" i="14"/>
  <c r="AC83" i="13"/>
  <c r="AC45" i="14" s="1"/>
  <c r="Y113" i="14"/>
  <c r="AC102" i="13"/>
  <c r="AC113" i="14" s="1"/>
  <c r="Y13" i="14"/>
  <c r="AC98" i="13"/>
  <c r="AC13" i="14" s="1"/>
  <c r="Y106" i="14"/>
  <c r="AC87" i="13"/>
  <c r="AC106" i="14" s="1"/>
  <c r="Y6" i="14"/>
  <c r="AC30" i="13"/>
  <c r="AC6" i="14" s="1"/>
  <c r="Y86" i="14"/>
  <c r="AC43" i="13"/>
  <c r="AC86" i="14" s="1"/>
  <c r="Y50" i="14"/>
  <c r="AC19" i="13"/>
  <c r="AC50" i="14" s="1"/>
  <c r="Y92" i="14"/>
  <c r="AC55" i="13"/>
  <c r="AC92" i="14" s="1"/>
  <c r="Y80" i="14"/>
  <c r="AC36" i="13"/>
  <c r="AC80" i="14" s="1"/>
  <c r="Y87" i="14"/>
  <c r="AC46" i="13"/>
  <c r="AC87" i="14" s="1"/>
  <c r="Y11" i="14"/>
  <c r="AC65" i="13"/>
  <c r="AC11" i="14" s="1"/>
  <c r="Y91" i="14"/>
  <c r="AC54" i="13"/>
  <c r="AC91" i="14" s="1"/>
  <c r="Y40" i="14"/>
  <c r="AC25" i="13"/>
  <c r="AC40" i="14" s="1"/>
  <c r="Y54" i="14"/>
  <c r="AC67" i="13"/>
  <c r="AC54" i="14" s="1"/>
  <c r="Y67" i="14"/>
  <c r="AC12" i="13"/>
  <c r="AC67" i="14" s="1"/>
  <c r="Y41" i="14"/>
  <c r="AC63" i="13"/>
  <c r="AC41" i="14" s="1"/>
  <c r="Y79" i="14"/>
  <c r="AC35" i="13"/>
  <c r="AC79" i="14" s="1"/>
  <c r="Y83" i="14"/>
  <c r="AC39" i="13"/>
  <c r="AC83" i="14" s="1"/>
  <c r="Y101" i="14"/>
  <c r="AC71" i="13"/>
  <c r="AC101" i="14" s="1"/>
  <c r="Y30" i="14"/>
  <c r="AC69" i="13"/>
  <c r="AC30" i="14" s="1"/>
  <c r="Y27" i="14"/>
  <c r="AC40" i="13"/>
  <c r="AC27" i="14" s="1"/>
  <c r="Y17" i="14"/>
  <c r="AC68" i="13"/>
  <c r="AC17" i="14" s="1"/>
  <c r="Y68" i="14"/>
  <c r="AC13" i="13"/>
  <c r="AC68" i="14" s="1"/>
  <c r="Y74" i="14"/>
  <c r="AC27" i="13"/>
  <c r="AC74" i="14" s="1"/>
  <c r="Y12" i="14"/>
  <c r="AC77" i="13"/>
  <c r="AC12" i="14" s="1"/>
  <c r="Y75" i="14"/>
  <c r="AC29" i="13"/>
  <c r="AC75" i="14" s="1"/>
  <c r="Y102" i="14"/>
  <c r="AC72" i="13"/>
  <c r="AC102" i="14" s="1"/>
  <c r="Y22" i="14"/>
  <c r="AC14" i="13"/>
  <c r="AC22" i="14" s="1"/>
  <c r="Y103" i="14"/>
  <c r="AC73" i="13"/>
  <c r="AC103" i="14" s="1"/>
  <c r="Y77" i="14"/>
  <c r="AC32" i="13"/>
  <c r="AC77" i="14" s="1"/>
  <c r="Y64" i="14"/>
  <c r="AC9" i="13"/>
  <c r="AC64" i="14" s="1"/>
  <c r="Y33" i="14"/>
  <c r="AC81" i="13"/>
  <c r="AC33" i="14" s="1"/>
  <c r="Y96" i="14"/>
  <c r="AC61" i="13"/>
  <c r="AC96" i="14" s="1"/>
  <c r="Y109" i="14"/>
  <c r="AC93" i="13"/>
  <c r="AC109" i="14" s="1"/>
  <c r="Y107" i="14"/>
  <c r="AC88" i="13"/>
  <c r="AC107" i="14" s="1"/>
  <c r="Y88" i="14"/>
  <c r="AC49" i="13"/>
  <c r="AC88" i="14" s="1"/>
  <c r="Y26" i="14"/>
  <c r="AC28" i="13"/>
  <c r="AC26" i="14" s="1"/>
  <c r="Y58" i="14"/>
  <c r="AC101" i="13"/>
  <c r="AC58" i="14" s="1"/>
  <c r="Y100" i="14"/>
  <c r="AC70" i="13"/>
  <c r="AC100" i="14" s="1"/>
  <c r="Y71" i="14"/>
  <c r="AC20" i="13"/>
  <c r="AC71" i="14" s="1"/>
  <c r="Y61" i="14"/>
  <c r="AC5" i="13"/>
  <c r="Y32" i="14"/>
  <c r="AC78" i="13"/>
  <c r="AC32" i="14" s="1"/>
  <c r="Y104" i="14"/>
  <c r="AC76" i="13"/>
  <c r="AC104" i="14" s="1"/>
  <c r="Y63" i="14"/>
  <c r="AC7" i="13"/>
  <c r="AC63" i="14" s="1"/>
  <c r="Y112" i="14"/>
  <c r="AC97" i="13"/>
  <c r="AC112" i="14" s="1"/>
  <c r="Y76" i="14"/>
  <c r="AC31" i="13"/>
  <c r="AC76" i="14" s="1"/>
  <c r="Y56" i="14"/>
  <c r="AC89" i="13"/>
  <c r="AC56" i="14" s="1"/>
  <c r="Y21" i="14"/>
  <c r="AC8" i="13"/>
  <c r="AC21" i="14" s="1"/>
  <c r="Y25" i="14"/>
  <c r="AC24" i="13"/>
  <c r="AC25" i="14" s="1"/>
  <c r="Y43" i="14"/>
  <c r="AC80" i="13"/>
  <c r="AC43" i="14" s="1"/>
  <c r="Y10" i="14"/>
  <c r="AC52" i="13"/>
  <c r="AC10" i="14" s="1"/>
  <c r="Y81" i="14"/>
  <c r="AC37" i="13"/>
  <c r="AC81" i="14" s="1"/>
  <c r="R54" i="14"/>
  <c r="V67" i="13"/>
  <c r="V54" i="14" s="1"/>
  <c r="R25" i="14"/>
  <c r="V24" i="13"/>
  <c r="V25" i="14" s="1"/>
  <c r="R96" i="14"/>
  <c r="V61" i="13"/>
  <c r="V96" i="14" s="1"/>
  <c r="R58" i="14"/>
  <c r="V101" i="13"/>
  <c r="V58" i="14" s="1"/>
  <c r="R99" i="14"/>
  <c r="V66" i="13"/>
  <c r="V99" i="14" s="1"/>
  <c r="R91" i="14"/>
  <c r="V54" i="13"/>
  <c r="V91" i="14" s="1"/>
  <c r="R95" i="14"/>
  <c r="V60" i="13"/>
  <c r="V95" i="14" s="1"/>
  <c r="R85" i="14"/>
  <c r="V42" i="13"/>
  <c r="V85" i="14" s="1"/>
  <c r="R36" i="14"/>
  <c r="V94" i="13"/>
  <c r="V36" i="14" s="1"/>
  <c r="R42" i="14"/>
  <c r="V79" i="13"/>
  <c r="V42" i="14" s="1"/>
  <c r="R16" i="14"/>
  <c r="V59" i="13"/>
  <c r="V16" i="14" s="1"/>
  <c r="R9" i="14"/>
  <c r="V45" i="13"/>
  <c r="V9" i="14" s="1"/>
  <c r="P65" i="14"/>
  <c r="P116" i="14" s="1"/>
  <c r="R10" i="13"/>
  <c r="R103" i="13" s="1"/>
  <c r="R46" i="14"/>
  <c r="V91" i="13"/>
  <c r="V46" i="14" s="1"/>
  <c r="R63" i="14"/>
  <c r="V7" i="13"/>
  <c r="V63" i="14" s="1"/>
  <c r="R8" i="14"/>
  <c r="V44" i="13"/>
  <c r="V8" i="14" s="1"/>
  <c r="R7" i="14"/>
  <c r="V33" i="13"/>
  <c r="V7" i="14" s="1"/>
  <c r="R6" i="14"/>
  <c r="V30" i="13"/>
  <c r="V6" i="14" s="1"/>
  <c r="R24" i="14"/>
  <c r="V18" i="13"/>
  <c r="V24" i="14" s="1"/>
  <c r="R10" i="14"/>
  <c r="V52" i="13"/>
  <c r="V10" i="14" s="1"/>
  <c r="R12" i="14"/>
  <c r="V77" i="13"/>
  <c r="V12" i="14" s="1"/>
  <c r="R86" i="14"/>
  <c r="V43" i="13"/>
  <c r="V86" i="14" s="1"/>
  <c r="R79" i="14"/>
  <c r="V35" i="13"/>
  <c r="V79" i="14" s="1"/>
  <c r="R110" i="14"/>
  <c r="V95" i="13"/>
  <c r="V110" i="14" s="1"/>
  <c r="R32" i="14"/>
  <c r="V78" i="13"/>
  <c r="V32" i="14" s="1"/>
  <c r="R78" i="14"/>
  <c r="V34" i="13"/>
  <c r="V78" i="14" s="1"/>
  <c r="R102" i="14"/>
  <c r="V72" i="13"/>
  <c r="V102" i="14" s="1"/>
  <c r="R89" i="14"/>
  <c r="V50" i="13"/>
  <c r="V89" i="14" s="1"/>
  <c r="R98" i="14"/>
  <c r="V64" i="13"/>
  <c r="V98" i="14" s="1"/>
  <c r="R76" i="14"/>
  <c r="V31" i="13"/>
  <c r="V76" i="14" s="1"/>
  <c r="R27" i="14"/>
  <c r="V40" i="13"/>
  <c r="V27" i="14" s="1"/>
  <c r="R11" i="14"/>
  <c r="V65" i="13"/>
  <c r="V11" i="14" s="1"/>
  <c r="R52" i="14"/>
  <c r="V47" i="13"/>
  <c r="V52" i="14" s="1"/>
  <c r="R84" i="14"/>
  <c r="V41" i="13"/>
  <c r="V84" i="14" s="1"/>
  <c r="R90" i="14"/>
  <c r="V51" i="13"/>
  <c r="V90" i="14" s="1"/>
  <c r="R64" i="14"/>
  <c r="V9" i="13"/>
  <c r="V64" i="14" s="1"/>
  <c r="R67" i="14"/>
  <c r="V12" i="13"/>
  <c r="V67" i="14" s="1"/>
  <c r="R55" i="14"/>
  <c r="V75" i="13"/>
  <c r="V55" i="14" s="1"/>
  <c r="R107" i="14"/>
  <c r="V88" i="13"/>
  <c r="V107" i="14" s="1"/>
  <c r="R109" i="14"/>
  <c r="V93" i="13"/>
  <c r="V109" i="14" s="1"/>
  <c r="R39" i="14"/>
  <c r="V23" i="13"/>
  <c r="V39" i="14" s="1"/>
  <c r="R77" i="14"/>
  <c r="V32" i="13"/>
  <c r="V77" i="14" s="1"/>
  <c r="R47" i="14"/>
  <c r="V99" i="13"/>
  <c r="V47" i="14" s="1"/>
  <c r="R57" i="14"/>
  <c r="V100" i="13"/>
  <c r="V57" i="14" s="1"/>
  <c r="R104" i="14"/>
  <c r="V76" i="13"/>
  <c r="V104" i="14" s="1"/>
  <c r="R31" i="14"/>
  <c r="V74" i="13"/>
  <c r="V31" i="14" s="1"/>
  <c r="R106" i="14"/>
  <c r="V87" i="13"/>
  <c r="V106" i="14" s="1"/>
  <c r="R34" i="14"/>
  <c r="V85" i="13"/>
  <c r="V34" i="14" s="1"/>
  <c r="R97" i="14"/>
  <c r="V62" i="13"/>
  <c r="V97" i="14" s="1"/>
  <c r="R111" i="14"/>
  <c r="V96" i="13"/>
  <c r="V111" i="14" s="1"/>
  <c r="R72" i="14"/>
  <c r="V21" i="13"/>
  <c r="V72" i="14" s="1"/>
  <c r="R101" i="14"/>
  <c r="V71" i="13"/>
  <c r="V101" i="14" s="1"/>
  <c r="R82" i="14"/>
  <c r="V38" i="13"/>
  <c r="V82" i="14" s="1"/>
  <c r="R29" i="14"/>
  <c r="V53" i="13"/>
  <c r="V29" i="14" s="1"/>
  <c r="R74" i="14"/>
  <c r="V27" i="13"/>
  <c r="V74" i="14" s="1"/>
  <c r="R100" i="14"/>
  <c r="V70" i="13"/>
  <c r="V100" i="14" s="1"/>
  <c r="R53" i="14"/>
  <c r="V57" i="13"/>
  <c r="V53" i="14" s="1"/>
  <c r="R71" i="14"/>
  <c r="V20" i="13"/>
  <c r="V71" i="14" s="1"/>
  <c r="R22" i="14"/>
  <c r="V14" i="13"/>
  <c r="V22" i="14" s="1"/>
  <c r="R66" i="14"/>
  <c r="V11" i="13"/>
  <c r="V66" i="14" s="1"/>
  <c r="R113" i="14"/>
  <c r="V102" i="13"/>
  <c r="V113" i="14" s="1"/>
  <c r="R21" i="14"/>
  <c r="V8" i="13"/>
  <c r="V21" i="14" s="1"/>
  <c r="R103" i="14"/>
  <c r="V73" i="13"/>
  <c r="V103" i="14" s="1"/>
  <c r="R13" i="14"/>
  <c r="V98" i="13"/>
  <c r="V13" i="14" s="1"/>
  <c r="R43" i="14"/>
  <c r="V80" i="13"/>
  <c r="V43" i="14" s="1"/>
  <c r="R81" i="14"/>
  <c r="V37" i="13"/>
  <c r="V81" i="14" s="1"/>
  <c r="P103" i="13"/>
  <c r="R69" i="14"/>
  <c r="V15" i="13"/>
  <c r="V69" i="14" s="1"/>
  <c r="R56" i="14"/>
  <c r="V89" i="13"/>
  <c r="V56" i="14" s="1"/>
  <c r="R18" i="14"/>
  <c r="V86" i="13"/>
  <c r="V18" i="14" s="1"/>
  <c r="R40" i="14"/>
  <c r="V25" i="13"/>
  <c r="V40" i="14" s="1"/>
  <c r="R68" i="14"/>
  <c r="V13" i="13"/>
  <c r="V68" i="14" s="1"/>
  <c r="R108" i="14"/>
  <c r="V92" i="13"/>
  <c r="V108" i="14" s="1"/>
  <c r="R70" i="14"/>
  <c r="V16" i="13"/>
  <c r="V70" i="14" s="1"/>
  <c r="R51" i="14"/>
  <c r="V26" i="13"/>
  <c r="V51" i="14" s="1"/>
  <c r="R33" i="14"/>
  <c r="V81" i="13"/>
  <c r="V33" i="14" s="1"/>
  <c r="R112" i="14"/>
  <c r="V97" i="13"/>
  <c r="V112" i="14" s="1"/>
  <c r="R30" i="14"/>
  <c r="V69" i="13"/>
  <c r="V30" i="14" s="1"/>
  <c r="R87" i="14"/>
  <c r="V46" i="13"/>
  <c r="V87" i="14" s="1"/>
  <c r="R28" i="14"/>
  <c r="V48" i="13"/>
  <c r="V28" i="14" s="1"/>
  <c r="R35" i="14"/>
  <c r="V90" i="13"/>
  <c r="V35" i="14" s="1"/>
  <c r="R50" i="14"/>
  <c r="V19" i="13"/>
  <c r="V50" i="14" s="1"/>
  <c r="R94" i="14"/>
  <c r="V58" i="13"/>
  <c r="V94" i="14" s="1"/>
  <c r="R41" i="14"/>
  <c r="V63" i="13"/>
  <c r="V41" i="14" s="1"/>
  <c r="R23" i="14"/>
  <c r="V17" i="13"/>
  <c r="V23" i="14" s="1"/>
  <c r="R93" i="14"/>
  <c r="V56" i="13"/>
  <c r="V93" i="14" s="1"/>
  <c r="R44" i="14"/>
  <c r="V82" i="13"/>
  <c r="V44" i="14" s="1"/>
  <c r="R26" i="14"/>
  <c r="V28" i="13"/>
  <c r="V26" i="14" s="1"/>
  <c r="R92" i="14"/>
  <c r="V55" i="13"/>
  <c r="V92" i="14" s="1"/>
  <c r="R45" i="14"/>
  <c r="V83" i="13"/>
  <c r="V45" i="14" s="1"/>
  <c r="R105" i="14"/>
  <c r="V84" i="13"/>
  <c r="V105" i="14" s="1"/>
  <c r="R73" i="14"/>
  <c r="V22" i="13"/>
  <c r="V73" i="14" s="1"/>
  <c r="R83" i="14"/>
  <c r="V39" i="13"/>
  <c r="V83" i="14" s="1"/>
  <c r="R75" i="14"/>
  <c r="V29" i="13"/>
  <c r="V75" i="14" s="1"/>
  <c r="R88" i="14"/>
  <c r="V49" i="13"/>
  <c r="V88" i="14" s="1"/>
  <c r="R61" i="14"/>
  <c r="V5" i="13"/>
  <c r="R17" i="14"/>
  <c r="V68" i="13"/>
  <c r="V17" i="14" s="1"/>
  <c r="R62" i="14"/>
  <c r="V6" i="13"/>
  <c r="V62" i="14" s="1"/>
  <c r="R80" i="14"/>
  <c r="V36" i="13"/>
  <c r="V80" i="14" s="1"/>
  <c r="K89" i="14"/>
  <c r="O50" i="13"/>
  <c r="O89" i="14" s="1"/>
  <c r="K99" i="14"/>
  <c r="O66" i="13"/>
  <c r="O99" i="14" s="1"/>
  <c r="K34" i="14"/>
  <c r="O85" i="13"/>
  <c r="O34" i="14" s="1"/>
  <c r="K93" i="14"/>
  <c r="O56" i="13"/>
  <c r="O93" i="14" s="1"/>
  <c r="K6" i="14"/>
  <c r="O30" i="13"/>
  <c r="O6" i="14" s="1"/>
  <c r="K64" i="14"/>
  <c r="O9" i="13"/>
  <c r="O64" i="14" s="1"/>
  <c r="K30" i="14"/>
  <c r="O69" i="13"/>
  <c r="O30" i="14" s="1"/>
  <c r="K33" i="14"/>
  <c r="O81" i="13"/>
  <c r="O33" i="14" s="1"/>
  <c r="K86" i="14"/>
  <c r="O43" i="13"/>
  <c r="O86" i="14" s="1"/>
  <c r="K98" i="14"/>
  <c r="O64" i="13"/>
  <c r="O98" i="14" s="1"/>
  <c r="K27" i="14"/>
  <c r="O40" i="13"/>
  <c r="O27" i="14" s="1"/>
  <c r="K17" i="14"/>
  <c r="O68" i="13"/>
  <c r="O17" i="14" s="1"/>
  <c r="K82" i="14"/>
  <c r="O38" i="13"/>
  <c r="O82" i="14" s="1"/>
  <c r="K40" i="14"/>
  <c r="O25" i="13"/>
  <c r="O40" i="14" s="1"/>
  <c r="K62" i="14"/>
  <c r="O6" i="13"/>
  <c r="O62" i="14" s="1"/>
  <c r="K18" i="14"/>
  <c r="O86" i="13"/>
  <c r="O18" i="14" s="1"/>
  <c r="K94" i="14"/>
  <c r="O58" i="13"/>
  <c r="O94" i="14" s="1"/>
  <c r="K108" i="14"/>
  <c r="O92" i="13"/>
  <c r="O108" i="14" s="1"/>
  <c r="K56" i="14"/>
  <c r="O89" i="13"/>
  <c r="O56" i="14" s="1"/>
  <c r="K47" i="14"/>
  <c r="O99" i="13"/>
  <c r="O47" i="14" s="1"/>
  <c r="K67" i="14"/>
  <c r="K22" i="14"/>
  <c r="O14" i="13"/>
  <c r="O22" i="14" s="1"/>
  <c r="K111" i="14"/>
  <c r="O96" i="13"/>
  <c r="O111" i="14" s="1"/>
  <c r="K53" i="14"/>
  <c r="O57" i="13"/>
  <c r="O53" i="14" s="1"/>
  <c r="K57" i="14"/>
  <c r="O100" i="13"/>
  <c r="O57" i="14" s="1"/>
  <c r="K68" i="14"/>
  <c r="O13" i="13"/>
  <c r="O68" i="14" s="1"/>
  <c r="K88" i="14"/>
  <c r="O49" i="13"/>
  <c r="O88" i="14" s="1"/>
  <c r="K95" i="14"/>
  <c r="O60" i="13"/>
  <c r="O95" i="14" s="1"/>
  <c r="K51" i="14"/>
  <c r="O26" i="13"/>
  <c r="O51" i="14" s="1"/>
  <c r="K73" i="14"/>
  <c r="O22" i="13"/>
  <c r="O73" i="14" s="1"/>
  <c r="K31" i="14"/>
  <c r="O74" i="13"/>
  <c r="O31" i="14" s="1"/>
  <c r="K46" i="14"/>
  <c r="O91" i="13"/>
  <c r="O46" i="14" s="1"/>
  <c r="K52" i="14"/>
  <c r="O47" i="13"/>
  <c r="O52" i="14" s="1"/>
  <c r="K45" i="14"/>
  <c r="O83" i="13"/>
  <c r="O45" i="14" s="1"/>
  <c r="K8" i="14"/>
  <c r="O44" i="13"/>
  <c r="O8" i="14" s="1"/>
  <c r="K100" i="14"/>
  <c r="O70" i="13"/>
  <c r="O100" i="14" s="1"/>
  <c r="K39" i="14"/>
  <c r="O23" i="13"/>
  <c r="O39" i="14" s="1"/>
  <c r="K80" i="14"/>
  <c r="O36" i="13"/>
  <c r="O80" i="14" s="1"/>
  <c r="K106" i="14"/>
  <c r="O87" i="13"/>
  <c r="O106" i="14" s="1"/>
  <c r="K16" i="14"/>
  <c r="O59" i="13"/>
  <c r="O16" i="14" s="1"/>
  <c r="K105" i="14"/>
  <c r="O84" i="13"/>
  <c r="O105" i="14" s="1"/>
  <c r="K113" i="14"/>
  <c r="O102" i="13"/>
  <c r="O113" i="14" s="1"/>
  <c r="K83" i="14"/>
  <c r="O39" i="13"/>
  <c r="O83" i="14" s="1"/>
  <c r="K21" i="14"/>
  <c r="O8" i="13"/>
  <c r="O21" i="14" s="1"/>
  <c r="K70" i="14"/>
  <c r="O16" i="13"/>
  <c r="O70" i="14" s="1"/>
  <c r="K12" i="14"/>
  <c r="O77" i="13"/>
  <c r="O12" i="14" s="1"/>
  <c r="K29" i="14"/>
  <c r="O53" i="13"/>
  <c r="O29" i="14" s="1"/>
  <c r="K84" i="14"/>
  <c r="O41" i="13"/>
  <c r="O84" i="14" s="1"/>
  <c r="K101" i="14"/>
  <c r="O71" i="13"/>
  <c r="O101" i="14" s="1"/>
  <c r="K91" i="14"/>
  <c r="O54" i="13"/>
  <c r="O91" i="14" s="1"/>
  <c r="K63" i="14"/>
  <c r="O7" i="13"/>
  <c r="O63" i="14" s="1"/>
  <c r="K81" i="14"/>
  <c r="O37" i="13"/>
  <c r="O81" i="14" s="1"/>
  <c r="K79" i="14"/>
  <c r="O35" i="13"/>
  <c r="O79" i="14" s="1"/>
  <c r="K107" i="14"/>
  <c r="O88" i="13"/>
  <c r="O107" i="14" s="1"/>
  <c r="K90" i="14"/>
  <c r="O51" i="13"/>
  <c r="O90" i="14" s="1"/>
  <c r="K78" i="14"/>
  <c r="O34" i="13"/>
  <c r="O78" i="14" s="1"/>
  <c r="K43" i="14"/>
  <c r="O80" i="13"/>
  <c r="O43" i="14" s="1"/>
  <c r="K9" i="14"/>
  <c r="O45" i="13"/>
  <c r="O9" i="14" s="1"/>
  <c r="K96" i="14"/>
  <c r="O61" i="13"/>
  <c r="O96" i="14" s="1"/>
  <c r="K71" i="14"/>
  <c r="O20" i="13"/>
  <c r="O71" i="14" s="1"/>
  <c r="K102" i="14"/>
  <c r="O72" i="13"/>
  <c r="O102" i="14" s="1"/>
  <c r="K92" i="14"/>
  <c r="O55" i="13"/>
  <c r="O92" i="14" s="1"/>
  <c r="K97" i="14"/>
  <c r="O62" i="13"/>
  <c r="O97" i="14" s="1"/>
  <c r="K32" i="14"/>
  <c r="O78" i="13"/>
  <c r="O32" i="14" s="1"/>
  <c r="K11" i="14"/>
  <c r="O65" i="13"/>
  <c r="O11" i="14" s="1"/>
  <c r="K44" i="14"/>
  <c r="O82" i="13"/>
  <c r="O44" i="14" s="1"/>
  <c r="K87" i="14"/>
  <c r="O46" i="13"/>
  <c r="O87" i="14" s="1"/>
  <c r="K10" i="14"/>
  <c r="O52" i="13"/>
  <c r="O10" i="14" s="1"/>
  <c r="K104" i="14"/>
  <c r="O76" i="13"/>
  <c r="O104" i="14" s="1"/>
  <c r="K58" i="14"/>
  <c r="O101" i="13"/>
  <c r="O58" i="14" s="1"/>
  <c r="K25" i="14"/>
  <c r="O24" i="13"/>
  <c r="O25" i="14" s="1"/>
  <c r="K61" i="14"/>
  <c r="O5" i="13"/>
  <c r="K103" i="14"/>
  <c r="O73" i="13"/>
  <c r="O103" i="14" s="1"/>
  <c r="K24" i="14"/>
  <c r="O18" i="13"/>
  <c r="O24" i="14" s="1"/>
  <c r="K85" i="14"/>
  <c r="O42" i="13"/>
  <c r="O85" i="14" s="1"/>
  <c r="K54" i="14"/>
  <c r="O67" i="13"/>
  <c r="O54" i="14" s="1"/>
  <c r="K112" i="14"/>
  <c r="O97" i="13"/>
  <c r="O112" i="14" s="1"/>
  <c r="K110" i="14"/>
  <c r="O95" i="13"/>
  <c r="O110" i="14" s="1"/>
  <c r="K74" i="14"/>
  <c r="O27" i="13"/>
  <c r="O74" i="14" s="1"/>
  <c r="K41" i="14"/>
  <c r="O63" i="13"/>
  <c r="O41" i="14" s="1"/>
  <c r="K13" i="14"/>
  <c r="O98" i="13"/>
  <c r="O13" i="14" s="1"/>
  <c r="K36" i="14"/>
  <c r="O94" i="13"/>
  <c r="O36" i="14" s="1"/>
  <c r="K66" i="14"/>
  <c r="O11" i="13"/>
  <c r="O66" i="14" s="1"/>
  <c r="K77" i="14"/>
  <c r="O32" i="13"/>
  <c r="O77" i="14" s="1"/>
  <c r="K55" i="14"/>
  <c r="O75" i="13"/>
  <c r="O55" i="14" s="1"/>
  <c r="K26" i="14"/>
  <c r="O28" i="13"/>
  <c r="O26" i="14" s="1"/>
  <c r="I65" i="14"/>
  <c r="I116" i="14" s="1"/>
  <c r="K10" i="13"/>
  <c r="K103" i="13" s="1"/>
  <c r="K50" i="14"/>
  <c r="O19" i="13"/>
  <c r="O50" i="14" s="1"/>
  <c r="K23" i="14"/>
  <c r="O17" i="13"/>
  <c r="O23" i="14" s="1"/>
  <c r="K72" i="14"/>
  <c r="O21" i="13"/>
  <c r="O72" i="14" s="1"/>
  <c r="K7" i="14"/>
  <c r="O33" i="13"/>
  <c r="O7" i="14" s="1"/>
  <c r="K42" i="14"/>
  <c r="O79" i="13"/>
  <c r="O42" i="14" s="1"/>
  <c r="K109" i="14"/>
  <c r="O93" i="13"/>
  <c r="O109" i="14" s="1"/>
  <c r="K69" i="14"/>
  <c r="O15" i="13"/>
  <c r="O69" i="14" s="1"/>
  <c r="K76" i="14"/>
  <c r="O31" i="13"/>
  <c r="O76" i="14" s="1"/>
  <c r="K75" i="14"/>
  <c r="O29" i="13"/>
  <c r="O75" i="14" s="1"/>
  <c r="K35" i="14"/>
  <c r="O90" i="13"/>
  <c r="O35" i="14" s="1"/>
  <c r="K28" i="14"/>
  <c r="O48" i="13"/>
  <c r="O28" i="14" s="1"/>
  <c r="B71" i="14"/>
  <c r="AK20" i="13"/>
  <c r="D20" i="13"/>
  <c r="B108" i="14"/>
  <c r="AK92" i="13"/>
  <c r="D92" i="13"/>
  <c r="B91" i="14"/>
  <c r="AK54" i="13"/>
  <c r="D54" i="13"/>
  <c r="B16" i="14"/>
  <c r="AK59" i="13"/>
  <c r="D59" i="13"/>
  <c r="B68" i="14"/>
  <c r="D13" i="13"/>
  <c r="AK13" i="13"/>
  <c r="B81" i="14"/>
  <c r="D37" i="13"/>
  <c r="AK37" i="13"/>
  <c r="B11" i="14"/>
  <c r="D65" i="13"/>
  <c r="AK65" i="13"/>
  <c r="B67" i="14"/>
  <c r="D12" i="13"/>
  <c r="AK12" i="13"/>
  <c r="B62" i="14"/>
  <c r="D6" i="13"/>
  <c r="AK6" i="13"/>
  <c r="B44" i="14"/>
  <c r="D82" i="13"/>
  <c r="AK82" i="13"/>
  <c r="M5" i="12"/>
  <c r="M151" i="12" s="1"/>
  <c r="N151" i="12"/>
  <c r="B25" i="14"/>
  <c r="AK24" i="13"/>
  <c r="D24" i="13"/>
  <c r="B99" i="14"/>
  <c r="AK66" i="13"/>
  <c r="D66" i="13"/>
  <c r="B32" i="14"/>
  <c r="AK78" i="13"/>
  <c r="D78" i="13"/>
  <c r="B75" i="14"/>
  <c r="D29" i="13"/>
  <c r="AK29" i="13"/>
  <c r="B9" i="14"/>
  <c r="D45" i="13"/>
  <c r="AK45" i="13"/>
  <c r="B40" i="14"/>
  <c r="AK25" i="13"/>
  <c r="D25" i="13"/>
  <c r="B58" i="14"/>
  <c r="D101" i="13"/>
  <c r="AK101" i="13"/>
  <c r="B12" i="14"/>
  <c r="D77" i="13"/>
  <c r="AK77" i="13"/>
  <c r="B52" i="14"/>
  <c r="D47" i="13"/>
  <c r="AK47" i="13"/>
  <c r="B100" i="14"/>
  <c r="AK70" i="13"/>
  <c r="D70" i="13"/>
  <c r="B13" i="14"/>
  <c r="AK98" i="13"/>
  <c r="D98" i="13"/>
  <c r="B103" i="14"/>
  <c r="D73" i="13"/>
  <c r="AK73" i="13"/>
  <c r="B7" i="14"/>
  <c r="D33" i="13"/>
  <c r="AK33" i="13"/>
  <c r="B85" i="14"/>
  <c r="D42" i="13"/>
  <c r="AK42" i="13"/>
  <c r="B76" i="14"/>
  <c r="AK31" i="13"/>
  <c r="D31" i="13"/>
  <c r="B50" i="14"/>
  <c r="D19" i="13"/>
  <c r="AK19" i="13"/>
  <c r="B35" i="14"/>
  <c r="AK90" i="13"/>
  <c r="D90" i="13"/>
  <c r="B74" i="14"/>
  <c r="D27" i="13"/>
  <c r="AK27" i="13"/>
  <c r="B82" i="14"/>
  <c r="AK38" i="13"/>
  <c r="D38" i="13"/>
  <c r="B45" i="14"/>
  <c r="D83" i="13"/>
  <c r="AK83" i="13"/>
  <c r="B22" i="14"/>
  <c r="AK14" i="13"/>
  <c r="D14" i="13"/>
  <c r="B92" i="14"/>
  <c r="AK55" i="13"/>
  <c r="D55" i="13"/>
  <c r="B77" i="14"/>
  <c r="D32" i="13"/>
  <c r="AK32" i="13"/>
  <c r="B31" i="14"/>
  <c r="AK74" i="13"/>
  <c r="D74" i="13"/>
  <c r="B61" i="14"/>
  <c r="AK5" i="13"/>
  <c r="D5" i="13"/>
  <c r="B103" i="13"/>
  <c r="B83" i="14"/>
  <c r="D39" i="13"/>
  <c r="AK39" i="13"/>
  <c r="B55" i="14"/>
  <c r="D75" i="13"/>
  <c r="AK75" i="13"/>
  <c r="B47" i="14"/>
  <c r="D99" i="13"/>
  <c r="AK99" i="13"/>
  <c r="B113" i="14"/>
  <c r="AK102" i="13"/>
  <c r="D102" i="13"/>
  <c r="B24" i="14"/>
  <c r="D18" i="13"/>
  <c r="AK18" i="13"/>
  <c r="B34" i="14"/>
  <c r="D85" i="13"/>
  <c r="AK85" i="13"/>
  <c r="D56" i="13"/>
  <c r="AK56" i="13"/>
  <c r="B95" i="14"/>
  <c r="D60" i="13"/>
  <c r="AK60" i="13"/>
  <c r="B105" i="14"/>
  <c r="AK84" i="13"/>
  <c r="D84" i="13"/>
  <c r="B17" i="14"/>
  <c r="D68" i="13"/>
  <c r="AK68" i="13"/>
  <c r="B41" i="14"/>
  <c r="D63" i="13"/>
  <c r="AK63" i="13"/>
  <c r="B66" i="14"/>
  <c r="D11" i="13"/>
  <c r="AK11" i="13"/>
  <c r="B110" i="14"/>
  <c r="AK95" i="13"/>
  <c r="D95" i="13"/>
  <c r="B54" i="14"/>
  <c r="D67" i="13"/>
  <c r="AK67" i="13"/>
  <c r="B57" i="14"/>
  <c r="D100" i="13"/>
  <c r="AK100" i="13"/>
  <c r="B23" i="14"/>
  <c r="D17" i="13"/>
  <c r="AK17" i="13"/>
  <c r="B26" i="14"/>
  <c r="D28" i="13"/>
  <c r="AK28" i="13"/>
  <c r="B30" i="14"/>
  <c r="AK69" i="13"/>
  <c r="D69" i="13"/>
  <c r="B87" i="14"/>
  <c r="D46" i="13"/>
  <c r="AK46" i="13"/>
  <c r="B88" i="14"/>
  <c r="AK49" i="13"/>
  <c r="D49" i="13"/>
  <c r="B27" i="14"/>
  <c r="AK40" i="13"/>
  <c r="D40" i="13"/>
  <c r="B51" i="14"/>
  <c r="D26" i="13"/>
  <c r="AK26" i="13"/>
  <c r="B10" i="14"/>
  <c r="AK52" i="13"/>
  <c r="D52" i="13"/>
  <c r="B109" i="14"/>
  <c r="AK93" i="13"/>
  <c r="D93" i="13"/>
  <c r="B73" i="14"/>
  <c r="AK22" i="13"/>
  <c r="D22" i="13"/>
  <c r="B111" i="14"/>
  <c r="D96" i="13"/>
  <c r="AK96" i="13"/>
  <c r="B96" i="14"/>
  <c r="D61" i="13"/>
  <c r="AK61" i="13"/>
  <c r="B97" i="14"/>
  <c r="AK62" i="13"/>
  <c r="D62" i="13"/>
  <c r="B80" i="14"/>
  <c r="D36" i="13"/>
  <c r="AK36" i="13"/>
  <c r="B53" i="14"/>
  <c r="D57" i="13"/>
  <c r="AK57" i="13"/>
  <c r="B46" i="14"/>
  <c r="AK91" i="13"/>
  <c r="D91" i="13"/>
  <c r="B102" i="14"/>
  <c r="AK72" i="13"/>
  <c r="D72" i="13"/>
  <c r="B63" i="14"/>
  <c r="AK7" i="13"/>
  <c r="D7" i="13"/>
  <c r="B89" i="14"/>
  <c r="AK50" i="13"/>
  <c r="D50" i="13"/>
  <c r="B106" i="14"/>
  <c r="D87" i="13"/>
  <c r="AK87" i="13"/>
  <c r="B21" i="14"/>
  <c r="D8" i="13"/>
  <c r="AK8" i="13"/>
  <c r="B112" i="14"/>
  <c r="AK97" i="13"/>
  <c r="D97" i="13"/>
  <c r="B72" i="14"/>
  <c r="AK21" i="13"/>
  <c r="D21" i="13"/>
  <c r="B90" i="14"/>
  <c r="AK51" i="13"/>
  <c r="D51" i="13"/>
  <c r="B86" i="14"/>
  <c r="D43" i="13"/>
  <c r="AK43" i="13"/>
  <c r="B94" i="14"/>
  <c r="D58" i="13"/>
  <c r="AK58" i="13"/>
  <c r="B79" i="14"/>
  <c r="D35" i="13"/>
  <c r="AK35" i="13"/>
  <c r="B29" i="14"/>
  <c r="D53" i="13"/>
  <c r="AK53" i="13"/>
  <c r="B33" i="14"/>
  <c r="AK81" i="13"/>
  <c r="D81" i="13"/>
  <c r="B64" i="14"/>
  <c r="AK9" i="13"/>
  <c r="D9" i="13"/>
  <c r="B28" i="14"/>
  <c r="D48" i="13"/>
  <c r="AK48" i="13"/>
  <c r="B78" i="14"/>
  <c r="AK34" i="13"/>
  <c r="D34" i="13"/>
  <c r="B65" i="14"/>
  <c r="D10" i="13"/>
  <c r="AK10" i="13"/>
  <c r="B39" i="14"/>
  <c r="D23" i="13"/>
  <c r="AK23" i="13"/>
  <c r="B36" i="14"/>
  <c r="AK94" i="13"/>
  <c r="D94" i="13"/>
  <c r="B104" i="14"/>
  <c r="AK76" i="13"/>
  <c r="D76" i="13"/>
  <c r="B101" i="14"/>
  <c r="D71" i="13"/>
  <c r="AK71" i="13"/>
  <c r="B70" i="14"/>
  <c r="AK16" i="13"/>
  <c r="D16" i="13"/>
  <c r="B18" i="14"/>
  <c r="AK86" i="13"/>
  <c r="D86" i="13"/>
  <c r="B6" i="14"/>
  <c r="D30" i="13"/>
  <c r="AK30" i="13"/>
  <c r="B43" i="14"/>
  <c r="D80" i="13"/>
  <c r="AK80" i="13"/>
  <c r="B107" i="14"/>
  <c r="D88" i="13"/>
  <c r="AK88" i="13"/>
  <c r="B42" i="14"/>
  <c r="AK79" i="13"/>
  <c r="D79" i="13"/>
  <c r="B8" i="14"/>
  <c r="AK44" i="13"/>
  <c r="D44" i="13"/>
  <c r="B84" i="14"/>
  <c r="D41" i="13"/>
  <c r="AK41" i="13"/>
  <c r="B56" i="14"/>
  <c r="D89" i="13"/>
  <c r="AK89" i="13"/>
  <c r="B69" i="14"/>
  <c r="AK15" i="13"/>
  <c r="D15" i="13"/>
  <c r="B98" i="14"/>
  <c r="AK64" i="13"/>
  <c r="D64" i="13"/>
  <c r="J8" i="8"/>
  <c r="G12" i="1"/>
  <c r="C35" i="1"/>
  <c r="D9" i="19" s="1"/>
  <c r="D87" i="19" s="1"/>
  <c r="D35" i="1"/>
  <c r="F9" i="19" s="1"/>
  <c r="F87" i="19" s="1"/>
  <c r="E35" i="1"/>
  <c r="H9" i="19" s="1"/>
  <c r="F35" i="1"/>
  <c r="J9" i="19" s="1"/>
  <c r="J87" i="19" s="1"/>
  <c r="C36" i="1"/>
  <c r="C30" i="8" s="1"/>
  <c r="D36" i="1"/>
  <c r="D30" i="8" s="1"/>
  <c r="E36" i="1"/>
  <c r="E30" i="8" s="1"/>
  <c r="F36" i="1"/>
  <c r="F30" i="8" s="1"/>
  <c r="B36" i="1"/>
  <c r="B30" i="8" s="1"/>
  <c r="N103" i="13" l="1"/>
  <c r="N114" i="14"/>
  <c r="J112" i="16"/>
  <c r="AI112" i="16" s="1"/>
  <c r="L116" i="14"/>
  <c r="O12" i="13"/>
  <c r="O67" i="14" s="1"/>
  <c r="AN114" i="14"/>
  <c r="AN116" i="14"/>
  <c r="E191" i="10"/>
  <c r="E164" i="10"/>
  <c r="E192" i="10"/>
  <c r="E182" i="10"/>
  <c r="E139" i="10"/>
  <c r="E147" i="10"/>
  <c r="E149" i="10" s="1"/>
  <c r="E154" i="10"/>
  <c r="E170" i="10"/>
  <c r="E166" i="10"/>
  <c r="E167" i="10"/>
  <c r="E132" i="10"/>
  <c r="E190" i="10"/>
  <c r="E138" i="10"/>
  <c r="E158" i="10"/>
  <c r="E197" i="10"/>
  <c r="E130" i="10"/>
  <c r="E177" i="10"/>
  <c r="E195" i="10"/>
  <c r="E136" i="10"/>
  <c r="E131" i="10"/>
  <c r="E157" i="10"/>
  <c r="E183" i="10"/>
  <c r="E163" i="10"/>
  <c r="E178" i="10"/>
  <c r="E194" i="10"/>
  <c r="E203" i="10"/>
  <c r="E196" i="10"/>
  <c r="E137" i="10"/>
  <c r="E169" i="10"/>
  <c r="E162" i="10"/>
  <c r="E168" i="10"/>
  <c r="E193" i="10"/>
  <c r="E140" i="10"/>
  <c r="E165" i="10"/>
  <c r="E191" i="23"/>
  <c r="E190" i="23"/>
  <c r="E163" i="23"/>
  <c r="E139" i="23"/>
  <c r="E177" i="23"/>
  <c r="E131" i="23"/>
  <c r="E170" i="23"/>
  <c r="E137" i="23"/>
  <c r="E167" i="23"/>
  <c r="E154" i="23"/>
  <c r="E162" i="23"/>
  <c r="E197" i="23"/>
  <c r="E194" i="23"/>
  <c r="E183" i="23"/>
  <c r="E169" i="23"/>
  <c r="E192" i="23"/>
  <c r="E168" i="23"/>
  <c r="E196" i="23"/>
  <c r="E147" i="23"/>
  <c r="E195" i="23"/>
  <c r="E140" i="23"/>
  <c r="E165" i="23"/>
  <c r="E158" i="23"/>
  <c r="E130" i="23"/>
  <c r="E138" i="23"/>
  <c r="E136" i="23"/>
  <c r="E132" i="23"/>
  <c r="E182" i="23"/>
  <c r="E164" i="23"/>
  <c r="E203" i="23"/>
  <c r="E157" i="23"/>
  <c r="E166" i="23"/>
  <c r="E178" i="23"/>
  <c r="E193" i="23"/>
  <c r="E191" i="24"/>
  <c r="E197" i="24"/>
  <c r="E193" i="24"/>
  <c r="E131" i="24"/>
  <c r="E192" i="24"/>
  <c r="E137" i="24"/>
  <c r="E169" i="24"/>
  <c r="E147" i="24"/>
  <c r="E195" i="24"/>
  <c r="E165" i="24"/>
  <c r="E154" i="24"/>
  <c r="E138" i="24"/>
  <c r="E182" i="24"/>
  <c r="E170" i="24"/>
  <c r="E166" i="24"/>
  <c r="E196" i="24"/>
  <c r="E194" i="24"/>
  <c r="E140" i="24"/>
  <c r="E158" i="24"/>
  <c r="E203" i="24"/>
  <c r="E157" i="24"/>
  <c r="E168" i="24"/>
  <c r="E163" i="24"/>
  <c r="E178" i="24"/>
  <c r="E190" i="24"/>
  <c r="E167" i="24"/>
  <c r="E177" i="24"/>
  <c r="E130" i="24"/>
  <c r="E139" i="24"/>
  <c r="E162" i="24"/>
  <c r="E183" i="24"/>
  <c r="E136" i="24"/>
  <c r="E132" i="24"/>
  <c r="E164" i="24"/>
  <c r="AI72" i="16"/>
  <c r="AI73" i="16" s="1"/>
  <c r="AI80" i="16" s="1"/>
  <c r="AP103" i="13"/>
  <c r="AP114" i="14"/>
  <c r="Q101" i="16"/>
  <c r="AI94" i="16"/>
  <c r="W45" i="16"/>
  <c r="W58" i="16"/>
  <c r="Q41" i="16"/>
  <c r="Q45" i="16"/>
  <c r="Q107" i="16"/>
  <c r="Q71" i="16"/>
  <c r="Q112" i="16"/>
  <c r="Q53" i="16"/>
  <c r="W101" i="16"/>
  <c r="Q108" i="16"/>
  <c r="Q105" i="16"/>
  <c r="W54" i="16"/>
  <c r="Q68" i="16"/>
  <c r="Q58" i="16"/>
  <c r="Q78" i="16"/>
  <c r="W16" i="16"/>
  <c r="W110" i="16"/>
  <c r="W22" i="16"/>
  <c r="Q111" i="16"/>
  <c r="Q18" i="16"/>
  <c r="W24" i="16"/>
  <c r="W23" i="16"/>
  <c r="Q32" i="16"/>
  <c r="Q15" i="16"/>
  <c r="W109" i="16"/>
  <c r="Q91" i="16"/>
  <c r="W15" i="16"/>
  <c r="W108" i="16"/>
  <c r="Q86" i="16"/>
  <c r="W50" i="16"/>
  <c r="Q85" i="16"/>
  <c r="Q33" i="16"/>
  <c r="W46" i="16"/>
  <c r="Q16" i="16"/>
  <c r="W91" i="16"/>
  <c r="W53" i="16"/>
  <c r="Q90" i="16"/>
  <c r="W87" i="16"/>
  <c r="W18" i="16"/>
  <c r="Q25" i="16"/>
  <c r="AI36" i="16"/>
  <c r="C85" i="19"/>
  <c r="C89" i="19" s="1"/>
  <c r="AC18" i="16"/>
  <c r="G30" i="8"/>
  <c r="AC104" i="16"/>
  <c r="W61" i="16"/>
  <c r="Q52" i="16"/>
  <c r="AC90" i="16"/>
  <c r="W56" i="16"/>
  <c r="Q102" i="16"/>
  <c r="Q34" i="16"/>
  <c r="AC88" i="16"/>
  <c r="W71" i="16"/>
  <c r="Q22" i="16"/>
  <c r="W100" i="16"/>
  <c r="Q60" i="16"/>
  <c r="Q72" i="16"/>
  <c r="W33" i="16"/>
  <c r="W51" i="16"/>
  <c r="Q24" i="16"/>
  <c r="Q77" i="16"/>
  <c r="Q92" i="16"/>
  <c r="W103" i="16"/>
  <c r="AC23" i="16"/>
  <c r="W68" i="16"/>
  <c r="W86" i="16"/>
  <c r="W34" i="16"/>
  <c r="Q61" i="16"/>
  <c r="Q55" i="16"/>
  <c r="Q106" i="16"/>
  <c r="Q100" i="16"/>
  <c r="C34" i="8"/>
  <c r="Q103" i="16"/>
  <c r="W32" i="16"/>
  <c r="W57" i="16"/>
  <c r="Q44" i="16"/>
  <c r="Q88" i="16"/>
  <c r="Q110" i="16"/>
  <c r="W112" i="16"/>
  <c r="W44" i="16"/>
  <c r="W76" i="16"/>
  <c r="Q23" i="16"/>
  <c r="Q17" i="16"/>
  <c r="W59" i="16"/>
  <c r="W106" i="16"/>
  <c r="W78" i="16"/>
  <c r="Q50" i="16"/>
  <c r="Q87" i="16"/>
  <c r="Q109" i="16"/>
  <c r="W72" i="16"/>
  <c r="AC32" i="16"/>
  <c r="W85" i="16"/>
  <c r="W52" i="16"/>
  <c r="Q104" i="16"/>
  <c r="Q84" i="16"/>
  <c r="Q76" i="16"/>
  <c r="Q46" i="16"/>
  <c r="AC92" i="16"/>
  <c r="W92" i="16"/>
  <c r="Q57" i="16"/>
  <c r="AC52" i="16"/>
  <c r="W41" i="16"/>
  <c r="W77" i="16"/>
  <c r="W55" i="16"/>
  <c r="Q51" i="16"/>
  <c r="Q56" i="16"/>
  <c r="Q89" i="16"/>
  <c r="Q54" i="16"/>
  <c r="D34" i="8"/>
  <c r="E34" i="8"/>
  <c r="H44" i="16"/>
  <c r="L44" i="16" s="1"/>
  <c r="H108" i="16"/>
  <c r="L108" i="16" s="1"/>
  <c r="N46" i="16"/>
  <c r="N22" i="16"/>
  <c r="R22" i="16" s="1"/>
  <c r="T77" i="16"/>
  <c r="X77" i="16" s="1"/>
  <c r="T58" i="16"/>
  <c r="X58" i="16" s="1"/>
  <c r="T88" i="16"/>
  <c r="X88" i="16" s="1"/>
  <c r="Z53" i="16"/>
  <c r="AD53" i="16" s="1"/>
  <c r="Z50" i="16"/>
  <c r="AD50" i="16" s="1"/>
  <c r="H60" i="16"/>
  <c r="L60" i="16" s="1"/>
  <c r="H71" i="16"/>
  <c r="L71" i="16" s="1"/>
  <c r="H91" i="16"/>
  <c r="L91" i="16" s="1"/>
  <c r="D81" i="19"/>
  <c r="H45" i="16"/>
  <c r="L45" i="16" s="1"/>
  <c r="N44" i="16"/>
  <c r="R44" i="16" s="1"/>
  <c r="N84" i="16"/>
  <c r="R84" i="16" s="1"/>
  <c r="N34" i="16"/>
  <c r="R34" i="16" s="1"/>
  <c r="AC58" i="16"/>
  <c r="AC22" i="16"/>
  <c r="N100" i="16"/>
  <c r="R100" i="16" s="1"/>
  <c r="T84" i="16"/>
  <c r="X84" i="16" s="1"/>
  <c r="T85" i="16"/>
  <c r="X85" i="16" s="1"/>
  <c r="Z54" i="16"/>
  <c r="AD54" i="16" s="1"/>
  <c r="Z106" i="16"/>
  <c r="AD106" i="16" s="1"/>
  <c r="AC112" i="16"/>
  <c r="AC57" i="16"/>
  <c r="AC25" i="16"/>
  <c r="AC24" i="16"/>
  <c r="AC50" i="16"/>
  <c r="N50" i="16"/>
  <c r="R50" i="16" s="1"/>
  <c r="N111" i="16"/>
  <c r="R111" i="16" s="1"/>
  <c r="N91" i="16"/>
  <c r="R91" i="16" s="1"/>
  <c r="N89" i="16"/>
  <c r="R89" i="16" s="1"/>
  <c r="N24" i="16"/>
  <c r="R24" i="16" s="1"/>
  <c r="N53" i="16"/>
  <c r="R53" i="16" s="1"/>
  <c r="T50" i="16"/>
  <c r="X50" i="16" s="1"/>
  <c r="T105" i="16"/>
  <c r="X105" i="16" s="1"/>
  <c r="T107" i="16"/>
  <c r="X107" i="16" s="1"/>
  <c r="T78" i="16"/>
  <c r="X78" i="16" s="1"/>
  <c r="T87" i="16"/>
  <c r="X87" i="16" s="1"/>
  <c r="Z55" i="16"/>
  <c r="AD55" i="16" s="1"/>
  <c r="Z33" i="16"/>
  <c r="AD33" i="16" s="1"/>
  <c r="Z60" i="16"/>
  <c r="AD60" i="16" s="1"/>
  <c r="Z32" i="16"/>
  <c r="AD32" i="16" s="1"/>
  <c r="Z25" i="16"/>
  <c r="AD25" i="16" s="1"/>
  <c r="Z109" i="16"/>
  <c r="AD109" i="16" s="1"/>
  <c r="AI19" i="16"/>
  <c r="AI27" i="16" s="1"/>
  <c r="AC46" i="16"/>
  <c r="AC77" i="16"/>
  <c r="AC16" i="16"/>
  <c r="H103" i="16"/>
  <c r="L103" i="16" s="1"/>
  <c r="H24" i="16"/>
  <c r="L24" i="16" s="1"/>
  <c r="H56" i="16"/>
  <c r="L56" i="16" s="1"/>
  <c r="H22" i="16"/>
  <c r="L22" i="16" s="1"/>
  <c r="N55" i="16"/>
  <c r="R55" i="16" s="1"/>
  <c r="N104" i="16"/>
  <c r="R104" i="16" s="1"/>
  <c r="AC45" i="16"/>
  <c r="AC108" i="16"/>
  <c r="AC110" i="16"/>
  <c r="AC103" i="16"/>
  <c r="J10" i="16"/>
  <c r="K112" i="16" s="1"/>
  <c r="B70" i="19"/>
  <c r="B85" i="19" s="1"/>
  <c r="B89" i="19" s="1"/>
  <c r="N59" i="16"/>
  <c r="R59" i="16" s="1"/>
  <c r="N78" i="16"/>
  <c r="R78" i="16" s="1"/>
  <c r="N54" i="16"/>
  <c r="R54" i="16" s="1"/>
  <c r="N57" i="16"/>
  <c r="R57" i="16" s="1"/>
  <c r="N41" i="16"/>
  <c r="R41" i="16" s="1"/>
  <c r="N88" i="16"/>
  <c r="R88" i="16" s="1"/>
  <c r="T90" i="16"/>
  <c r="X90" i="16" s="1"/>
  <c r="T24" i="16"/>
  <c r="X24" i="16" s="1"/>
  <c r="T52" i="16"/>
  <c r="X52" i="16" s="1"/>
  <c r="T22" i="16"/>
  <c r="X22" i="16" s="1"/>
  <c r="T103" i="16"/>
  <c r="X103" i="16" s="1"/>
  <c r="T61" i="16"/>
  <c r="X61" i="16" s="1"/>
  <c r="Z105" i="16"/>
  <c r="AD105" i="16" s="1"/>
  <c r="Z76" i="16"/>
  <c r="Z24" i="16"/>
  <c r="AD24" i="16" s="1"/>
  <c r="Z91" i="16"/>
  <c r="AD91" i="16" s="1"/>
  <c r="Z57" i="16"/>
  <c r="AD57" i="16" s="1"/>
  <c r="Z90" i="16"/>
  <c r="AD90" i="16" s="1"/>
  <c r="Z110" i="16"/>
  <c r="AD110" i="16" s="1"/>
  <c r="Z89" i="16"/>
  <c r="AD89" i="16" s="1"/>
  <c r="Z23" i="16"/>
  <c r="AD23" i="16" s="1"/>
  <c r="AC102" i="16"/>
  <c r="AC87" i="16"/>
  <c r="AC51" i="16"/>
  <c r="AC55" i="16"/>
  <c r="W88" i="16"/>
  <c r="W105" i="16"/>
  <c r="W60" i="16"/>
  <c r="W25" i="16"/>
  <c r="F34" i="8"/>
  <c r="D10" i="16"/>
  <c r="H68" i="16"/>
  <c r="L68" i="16" s="1"/>
  <c r="H78" i="16"/>
  <c r="L78" i="16" s="1"/>
  <c r="H58" i="16"/>
  <c r="L58" i="16" s="1"/>
  <c r="N108" i="16"/>
  <c r="R108" i="16" s="1"/>
  <c r="N76" i="16"/>
  <c r="R76" i="16" s="1"/>
  <c r="N92" i="16"/>
  <c r="R92" i="16" s="1"/>
  <c r="Z52" i="16"/>
  <c r="AD52" i="16" s="1"/>
  <c r="N58" i="16"/>
  <c r="R58" i="16" s="1"/>
  <c r="AC72" i="16"/>
  <c r="T101" i="16"/>
  <c r="X101" i="16" s="1"/>
  <c r="Z61" i="16"/>
  <c r="AD61" i="16" s="1"/>
  <c r="Z71" i="16"/>
  <c r="AD71" i="16" s="1"/>
  <c r="H87" i="16"/>
  <c r="L87" i="16" s="1"/>
  <c r="D77" i="19"/>
  <c r="AD77" i="16"/>
  <c r="T57" i="16"/>
  <c r="X57" i="16" s="1"/>
  <c r="AC111" i="16"/>
  <c r="AD76" i="16"/>
  <c r="AC34" i="16"/>
  <c r="H104" i="16"/>
  <c r="L104" i="16" s="1"/>
  <c r="H84" i="16"/>
  <c r="L84" i="16" s="1"/>
  <c r="D74" i="19"/>
  <c r="H61" i="16"/>
  <c r="L61" i="16" s="1"/>
  <c r="H88" i="16"/>
  <c r="L88" i="16" s="1"/>
  <c r="D78" i="19"/>
  <c r="H92" i="16"/>
  <c r="L92" i="16" s="1"/>
  <c r="H57" i="16"/>
  <c r="L57" i="16" s="1"/>
  <c r="H23" i="16"/>
  <c r="L23" i="16" s="1"/>
  <c r="H25" i="16"/>
  <c r="L25" i="16" s="1"/>
  <c r="H32" i="16"/>
  <c r="L32" i="16" s="1"/>
  <c r="H51" i="16"/>
  <c r="L51" i="16" s="1"/>
  <c r="H34" i="16"/>
  <c r="H109" i="16"/>
  <c r="L109" i="16" s="1"/>
  <c r="N33" i="16"/>
  <c r="N52" i="16"/>
  <c r="R52" i="16" s="1"/>
  <c r="AC100" i="16"/>
  <c r="AC106" i="16"/>
  <c r="AC86" i="16"/>
  <c r="AC109" i="16"/>
  <c r="W90" i="16"/>
  <c r="W17" i="16"/>
  <c r="W107" i="16"/>
  <c r="W102" i="16"/>
  <c r="H107" i="16"/>
  <c r="L107" i="16" s="1"/>
  <c r="N18" i="16"/>
  <c r="R18" i="16" s="1"/>
  <c r="T92" i="16"/>
  <c r="X92" i="16" s="1"/>
  <c r="T45" i="16"/>
  <c r="X45" i="16" s="1"/>
  <c r="T108" i="16"/>
  <c r="X108" i="16" s="1"/>
  <c r="T91" i="16"/>
  <c r="X91" i="16" s="1"/>
  <c r="T59" i="16"/>
  <c r="X59" i="16" s="1"/>
  <c r="T106" i="16"/>
  <c r="X106" i="16" s="1"/>
  <c r="T41" i="16"/>
  <c r="X41" i="16" s="1"/>
  <c r="Z78" i="16"/>
  <c r="Z77" i="16"/>
  <c r="Z22" i="16"/>
  <c r="AD22" i="16" s="1"/>
  <c r="Z103" i="16"/>
  <c r="AD103" i="16" s="1"/>
  <c r="H16" i="16"/>
  <c r="L16" i="16" s="1"/>
  <c r="H106" i="16"/>
  <c r="L106" i="16" s="1"/>
  <c r="AC107" i="16"/>
  <c r="AC105" i="16"/>
  <c r="N87" i="16"/>
  <c r="R87" i="16" s="1"/>
  <c r="N86" i="16"/>
  <c r="R86" i="16" s="1"/>
  <c r="N25" i="16"/>
  <c r="R25" i="16" s="1"/>
  <c r="N61" i="16"/>
  <c r="R61" i="16" s="1"/>
  <c r="T53" i="16"/>
  <c r="X53" i="16" s="1"/>
  <c r="T44" i="16"/>
  <c r="X44" i="16" s="1"/>
  <c r="T25" i="16"/>
  <c r="X25" i="16" s="1"/>
  <c r="T89" i="16"/>
  <c r="X89" i="16" s="1"/>
  <c r="T34" i="16"/>
  <c r="T32" i="16"/>
  <c r="X32" i="16" s="1"/>
  <c r="T102" i="16"/>
  <c r="X102" i="16" s="1"/>
  <c r="Z34" i="16"/>
  <c r="Z51" i="16"/>
  <c r="AD51" i="16" s="1"/>
  <c r="AC71" i="16"/>
  <c r="H112" i="16"/>
  <c r="H33" i="16"/>
  <c r="L33" i="16" s="1"/>
  <c r="H101" i="16"/>
  <c r="L101" i="16" s="1"/>
  <c r="N60" i="16"/>
  <c r="R60" i="16" s="1"/>
  <c r="N85" i="16"/>
  <c r="N90" i="16"/>
  <c r="R90" i="16" s="1"/>
  <c r="N103" i="16"/>
  <c r="R103" i="16" s="1"/>
  <c r="N56" i="16"/>
  <c r="R56" i="16" s="1"/>
  <c r="N101" i="16"/>
  <c r="R101" i="16" s="1"/>
  <c r="N23" i="16"/>
  <c r="R23" i="16" s="1"/>
  <c r="N107" i="16"/>
  <c r="R107" i="16" s="1"/>
  <c r="T51" i="16"/>
  <c r="X51" i="16" s="1"/>
  <c r="T33" i="16"/>
  <c r="X33" i="16" s="1"/>
  <c r="T68" i="16"/>
  <c r="X68" i="16" s="1"/>
  <c r="T16" i="16"/>
  <c r="X16" i="16" s="1"/>
  <c r="T56" i="16"/>
  <c r="X56" i="16" s="1"/>
  <c r="T71" i="16"/>
  <c r="X71" i="16" s="1"/>
  <c r="T23" i="16"/>
  <c r="X23" i="16" s="1"/>
  <c r="T104" i="16"/>
  <c r="X104" i="16" s="1"/>
  <c r="T109" i="16"/>
  <c r="X109" i="16" s="1"/>
  <c r="Z112" i="16"/>
  <c r="Z41" i="16"/>
  <c r="AD41" i="16" s="1"/>
  <c r="Z104" i="16"/>
  <c r="AD104" i="16" s="1"/>
  <c r="Z108" i="16"/>
  <c r="AD108" i="16" s="1"/>
  <c r="Z111" i="16"/>
  <c r="AD111" i="16" s="1"/>
  <c r="Z18" i="16"/>
  <c r="AD18" i="16" s="1"/>
  <c r="Z45" i="16"/>
  <c r="AD45" i="16" s="1"/>
  <c r="Z86" i="16"/>
  <c r="AD86" i="16" s="1"/>
  <c r="AC68" i="16"/>
  <c r="AC61" i="16"/>
  <c r="AC17" i="16"/>
  <c r="AC84" i="16"/>
  <c r="W89" i="16"/>
  <c r="W104" i="16"/>
  <c r="W111" i="16"/>
  <c r="H55" i="16"/>
  <c r="L55" i="16" s="1"/>
  <c r="H41" i="16"/>
  <c r="L41" i="16" s="1"/>
  <c r="H50" i="16"/>
  <c r="L50" i="16" s="1"/>
  <c r="H76" i="16"/>
  <c r="L76" i="16" s="1"/>
  <c r="N105" i="16"/>
  <c r="R105" i="16" s="1"/>
  <c r="T100" i="16"/>
  <c r="X100" i="16" s="1"/>
  <c r="Z107" i="16"/>
  <c r="AD107" i="16" s="1"/>
  <c r="H89" i="16"/>
  <c r="L89" i="16" s="1"/>
  <c r="D79" i="19"/>
  <c r="H90" i="16"/>
  <c r="L90" i="16" s="1"/>
  <c r="D80" i="19"/>
  <c r="T76" i="16"/>
  <c r="X76" i="16" s="1"/>
  <c r="Z87" i="16"/>
  <c r="AD87" i="16" s="1"/>
  <c r="AC91" i="16"/>
  <c r="H111" i="16"/>
  <c r="L111" i="16" s="1"/>
  <c r="AC78" i="16"/>
  <c r="T110" i="16"/>
  <c r="X110" i="16" s="1"/>
  <c r="Z68" i="16"/>
  <c r="AD68" i="16" s="1"/>
  <c r="AC41" i="16"/>
  <c r="H53" i="16"/>
  <c r="L53" i="16" s="1"/>
  <c r="H54" i="16"/>
  <c r="N109" i="16"/>
  <c r="R109" i="16" s="1"/>
  <c r="H31" i="19"/>
  <c r="H33" i="19" s="1"/>
  <c r="H76" i="19"/>
  <c r="H78" i="19"/>
  <c r="H20" i="19"/>
  <c r="H67" i="19"/>
  <c r="H14" i="19"/>
  <c r="H79" i="19"/>
  <c r="H81" i="19"/>
  <c r="H24" i="19"/>
  <c r="H22" i="19"/>
  <c r="H80" i="19"/>
  <c r="H62" i="19"/>
  <c r="H66" i="19"/>
  <c r="H77" i="19"/>
  <c r="H21" i="19"/>
  <c r="H50" i="19"/>
  <c r="H49" i="19"/>
  <c r="H42" i="19"/>
  <c r="H16" i="19"/>
  <c r="H53" i="19"/>
  <c r="H75" i="19"/>
  <c r="H51" i="19"/>
  <c r="H46" i="19"/>
  <c r="H61" i="19"/>
  <c r="H48" i="19"/>
  <c r="H41" i="19"/>
  <c r="H23" i="19"/>
  <c r="H74" i="19"/>
  <c r="H47" i="19"/>
  <c r="H15" i="19"/>
  <c r="H52" i="19"/>
  <c r="H38" i="19"/>
  <c r="H54" i="19"/>
  <c r="H18" i="16"/>
  <c r="L18" i="16" s="1"/>
  <c r="H59" i="16"/>
  <c r="H77" i="16"/>
  <c r="L77" i="16" s="1"/>
  <c r="H100" i="16"/>
  <c r="L100" i="16" s="1"/>
  <c r="H86" i="16"/>
  <c r="L86" i="16" s="1"/>
  <c r="D76" i="19"/>
  <c r="H105" i="16"/>
  <c r="L105" i="16" s="1"/>
  <c r="N112" i="16"/>
  <c r="N45" i="16"/>
  <c r="R45" i="16" s="1"/>
  <c r="AC101" i="16"/>
  <c r="AC89" i="16"/>
  <c r="AC85" i="16"/>
  <c r="AC53" i="16"/>
  <c r="D41" i="19"/>
  <c r="M9" i="19"/>
  <c r="D49" i="19"/>
  <c r="D22" i="19"/>
  <c r="D14" i="19"/>
  <c r="D48" i="19"/>
  <c r="D38" i="19"/>
  <c r="D16" i="19"/>
  <c r="D66" i="19"/>
  <c r="D53" i="19"/>
  <c r="D20" i="19"/>
  <c r="D51" i="19"/>
  <c r="D15" i="19"/>
  <c r="D46" i="19"/>
  <c r="D23" i="19"/>
  <c r="D61" i="19"/>
  <c r="D47" i="19"/>
  <c r="D31" i="19"/>
  <c r="D42" i="19"/>
  <c r="D21" i="19"/>
  <c r="D67" i="19"/>
  <c r="D62" i="19"/>
  <c r="D50" i="19"/>
  <c r="D52" i="19"/>
  <c r="D24" i="19"/>
  <c r="D54" i="19"/>
  <c r="H17" i="16"/>
  <c r="L17" i="16" s="1"/>
  <c r="H110" i="16"/>
  <c r="L110" i="16" s="1"/>
  <c r="AD78" i="16"/>
  <c r="Z59" i="16"/>
  <c r="AD59" i="16" s="1"/>
  <c r="AC60" i="16"/>
  <c r="N17" i="16"/>
  <c r="R17" i="16" s="1"/>
  <c r="T86" i="16"/>
  <c r="X86" i="16" s="1"/>
  <c r="Z17" i="16"/>
  <c r="AD17" i="16" s="1"/>
  <c r="AC59" i="16"/>
  <c r="H52" i="16"/>
  <c r="L52" i="16" s="1"/>
  <c r="H85" i="16"/>
  <c r="L85" i="16" s="1"/>
  <c r="D75" i="19"/>
  <c r="J46" i="19"/>
  <c r="J76" i="19"/>
  <c r="J20" i="19"/>
  <c r="J62" i="19"/>
  <c r="J49" i="19"/>
  <c r="J78" i="19"/>
  <c r="J38" i="19"/>
  <c r="J80" i="19"/>
  <c r="J66" i="19"/>
  <c r="J16" i="19"/>
  <c r="J77" i="19"/>
  <c r="J53" i="19"/>
  <c r="J61" i="19"/>
  <c r="J81" i="19"/>
  <c r="J48" i="19"/>
  <c r="J79" i="19"/>
  <c r="J23" i="19"/>
  <c r="J41" i="19"/>
  <c r="J75" i="19"/>
  <c r="J52" i="19"/>
  <c r="J15" i="19"/>
  <c r="J14" i="19"/>
  <c r="J31" i="19"/>
  <c r="J33" i="19" s="1"/>
  <c r="J50" i="19"/>
  <c r="J42" i="19"/>
  <c r="J74" i="19"/>
  <c r="J22" i="19"/>
  <c r="J51" i="19"/>
  <c r="J21" i="19"/>
  <c r="J47" i="19"/>
  <c r="J24" i="19"/>
  <c r="J54" i="19"/>
  <c r="J67" i="19"/>
  <c r="F76" i="19"/>
  <c r="F78" i="19"/>
  <c r="F51" i="19"/>
  <c r="F23" i="19"/>
  <c r="F61" i="19"/>
  <c r="F53" i="19"/>
  <c r="F80" i="19"/>
  <c r="F38" i="19"/>
  <c r="F74" i="19"/>
  <c r="F20" i="19"/>
  <c r="F14" i="19"/>
  <c r="F81" i="19"/>
  <c r="F46" i="19"/>
  <c r="F16" i="19"/>
  <c r="F62" i="19"/>
  <c r="F50" i="19"/>
  <c r="F22" i="19"/>
  <c r="F49" i="19"/>
  <c r="F42" i="19"/>
  <c r="F79" i="19"/>
  <c r="F77" i="19"/>
  <c r="F41" i="19"/>
  <c r="F15" i="19"/>
  <c r="F31" i="19"/>
  <c r="F33" i="19" s="1"/>
  <c r="F75" i="19"/>
  <c r="F66" i="19"/>
  <c r="F21" i="19"/>
  <c r="F48" i="19"/>
  <c r="F52" i="19"/>
  <c r="F47" i="19"/>
  <c r="F24" i="19"/>
  <c r="F54" i="19"/>
  <c r="F67" i="19"/>
  <c r="N77" i="16"/>
  <c r="R77" i="16" s="1"/>
  <c r="N51" i="16"/>
  <c r="R51" i="16" s="1"/>
  <c r="N71" i="16"/>
  <c r="N106" i="16"/>
  <c r="R106" i="16" s="1"/>
  <c r="N16" i="16"/>
  <c r="R16" i="16" s="1"/>
  <c r="N32" i="16"/>
  <c r="R32" i="16" s="1"/>
  <c r="N110" i="16"/>
  <c r="R110" i="16" s="1"/>
  <c r="T17" i="16"/>
  <c r="X17" i="16" s="1"/>
  <c r="T111" i="16"/>
  <c r="X111" i="16" s="1"/>
  <c r="T54" i="16"/>
  <c r="X54" i="16" s="1"/>
  <c r="T18" i="16"/>
  <c r="X18" i="16" s="1"/>
  <c r="T55" i="16"/>
  <c r="X55" i="16" s="1"/>
  <c r="T60" i="16"/>
  <c r="X60" i="16" s="1"/>
  <c r="Z100" i="16"/>
  <c r="AD100" i="16" s="1"/>
  <c r="Z85" i="16"/>
  <c r="AD85" i="16" s="1"/>
  <c r="Z92" i="16"/>
  <c r="AD92" i="16" s="1"/>
  <c r="Z101" i="16"/>
  <c r="AD101" i="16" s="1"/>
  <c r="Z58" i="16"/>
  <c r="AD58" i="16" s="1"/>
  <c r="Z88" i="16"/>
  <c r="AD88" i="16" s="1"/>
  <c r="Z84" i="16"/>
  <c r="AD84" i="16" s="1"/>
  <c r="Z16" i="16"/>
  <c r="AD16" i="16" s="1"/>
  <c r="Z56" i="16"/>
  <c r="AD56" i="16" s="1"/>
  <c r="AC15" i="16"/>
  <c r="AC56" i="16"/>
  <c r="AC54" i="16"/>
  <c r="AC33" i="16"/>
  <c r="H87" i="19"/>
  <c r="M87" i="19" s="1"/>
  <c r="P116" i="16"/>
  <c r="V116" i="16"/>
  <c r="J63" i="16"/>
  <c r="J96" i="16" s="1"/>
  <c r="D96" i="16"/>
  <c r="G16" i="20"/>
  <c r="G102" i="20"/>
  <c r="G45" i="20"/>
  <c r="G93" i="20"/>
  <c r="G52" i="20"/>
  <c r="G57" i="20"/>
  <c r="G104" i="20"/>
  <c r="G103" i="20"/>
  <c r="G108" i="20"/>
  <c r="G79" i="20"/>
  <c r="G19" i="20"/>
  <c r="G54" i="20"/>
  <c r="G73" i="20"/>
  <c r="G90" i="20"/>
  <c r="G69" i="20"/>
  <c r="G107" i="20"/>
  <c r="G88" i="20"/>
  <c r="G23" i="20"/>
  <c r="G85" i="20"/>
  <c r="G105" i="20"/>
  <c r="G62" i="20"/>
  <c r="G101" i="20"/>
  <c r="G91" i="20"/>
  <c r="G89" i="20"/>
  <c r="G109" i="20"/>
  <c r="G111" i="20"/>
  <c r="G24" i="20"/>
  <c r="G106" i="20"/>
  <c r="G25" i="20"/>
  <c r="G42" i="20"/>
  <c r="G34" i="20"/>
  <c r="G58" i="20"/>
  <c r="G113" i="20"/>
  <c r="G110" i="20"/>
  <c r="G47" i="20"/>
  <c r="G17" i="20"/>
  <c r="G56" i="20"/>
  <c r="G53" i="20"/>
  <c r="G33" i="20"/>
  <c r="G26" i="20"/>
  <c r="G55" i="20"/>
  <c r="G35" i="20"/>
  <c r="G59" i="20"/>
  <c r="G112" i="20"/>
  <c r="G61" i="20"/>
  <c r="G92" i="20"/>
  <c r="G60" i="20"/>
  <c r="G18" i="20"/>
  <c r="G78" i="20"/>
  <c r="G72" i="20"/>
  <c r="G74" i="20" s="1"/>
  <c r="G77" i="20"/>
  <c r="G86" i="20"/>
  <c r="G46" i="20"/>
  <c r="G87" i="20"/>
  <c r="G51" i="20"/>
  <c r="D95" i="20"/>
  <c r="M112" i="20"/>
  <c r="M57" i="20"/>
  <c r="M110" i="20"/>
  <c r="M73" i="20"/>
  <c r="M106" i="20"/>
  <c r="M59" i="20"/>
  <c r="M89" i="20"/>
  <c r="M69" i="20"/>
  <c r="M19" i="20"/>
  <c r="M55" i="20"/>
  <c r="M25" i="20"/>
  <c r="M53" i="20"/>
  <c r="M17" i="20"/>
  <c r="M87" i="20"/>
  <c r="M107" i="20"/>
  <c r="M35" i="20"/>
  <c r="M16" i="20"/>
  <c r="M77" i="20"/>
  <c r="M42" i="20"/>
  <c r="M18" i="20"/>
  <c r="M109" i="20"/>
  <c r="M85" i="20"/>
  <c r="M62" i="20"/>
  <c r="M93" i="20"/>
  <c r="M92" i="20"/>
  <c r="M56" i="20"/>
  <c r="M86" i="20"/>
  <c r="M79" i="20"/>
  <c r="M33" i="20"/>
  <c r="M103" i="20"/>
  <c r="M113" i="20"/>
  <c r="M58" i="20"/>
  <c r="M72" i="20"/>
  <c r="M23" i="20"/>
  <c r="M78" i="20"/>
  <c r="M60" i="20"/>
  <c r="M105" i="20"/>
  <c r="M101" i="20"/>
  <c r="M52" i="20"/>
  <c r="M102" i="20"/>
  <c r="M104" i="20"/>
  <c r="M45" i="20"/>
  <c r="M111" i="20"/>
  <c r="M51" i="20"/>
  <c r="M26" i="20"/>
  <c r="M47" i="20"/>
  <c r="M91" i="20"/>
  <c r="M88" i="20"/>
  <c r="M61" i="20"/>
  <c r="M90" i="20"/>
  <c r="M46" i="20"/>
  <c r="M24" i="20"/>
  <c r="M108" i="20"/>
  <c r="M34" i="20"/>
  <c r="M54" i="20"/>
  <c r="P103" i="20"/>
  <c r="P34" i="20"/>
  <c r="P92" i="20"/>
  <c r="P35" i="20"/>
  <c r="P93" i="20"/>
  <c r="P24" i="20"/>
  <c r="P78" i="20"/>
  <c r="P25" i="20"/>
  <c r="P77" i="20"/>
  <c r="P26" i="20"/>
  <c r="P69" i="20"/>
  <c r="P23" i="20"/>
  <c r="P54" i="20"/>
  <c r="P55" i="20"/>
  <c r="P56" i="20"/>
  <c r="P60" i="20"/>
  <c r="P62" i="20"/>
  <c r="P42" i="20"/>
  <c r="P33" i="20"/>
  <c r="P111" i="20"/>
  <c r="P101" i="20"/>
  <c r="P85" i="20"/>
  <c r="P17" i="20"/>
  <c r="P19" i="20"/>
  <c r="P88" i="20"/>
  <c r="P61" i="20"/>
  <c r="P47" i="20"/>
  <c r="P58" i="20"/>
  <c r="P45" i="20"/>
  <c r="P79" i="20"/>
  <c r="P53" i="20"/>
  <c r="P87" i="20"/>
  <c r="P72" i="20"/>
  <c r="P108" i="20"/>
  <c r="P90" i="20"/>
  <c r="P16" i="20"/>
  <c r="P113" i="20"/>
  <c r="P106" i="20"/>
  <c r="P102" i="20"/>
  <c r="P104" i="20"/>
  <c r="P57" i="20"/>
  <c r="P110" i="20"/>
  <c r="P86" i="20"/>
  <c r="P18" i="20"/>
  <c r="P109" i="20"/>
  <c r="P46" i="20"/>
  <c r="P51" i="20"/>
  <c r="P52" i="20"/>
  <c r="P59" i="20"/>
  <c r="P73" i="20"/>
  <c r="P107" i="20"/>
  <c r="P89" i="20"/>
  <c r="P91" i="20"/>
  <c r="P112" i="20"/>
  <c r="P105" i="20"/>
  <c r="D115" i="20"/>
  <c r="D74" i="20"/>
  <c r="D81" i="20" s="1"/>
  <c r="D37" i="20"/>
  <c r="D48" i="20"/>
  <c r="D64" i="20" s="1"/>
  <c r="D20" i="20"/>
  <c r="D28" i="20" s="1"/>
  <c r="J109" i="20"/>
  <c r="X9" i="20"/>
  <c r="J91" i="20"/>
  <c r="J107" i="20"/>
  <c r="J16" i="20"/>
  <c r="J25" i="20"/>
  <c r="J79" i="20"/>
  <c r="J33" i="20"/>
  <c r="J72" i="20"/>
  <c r="J26" i="20"/>
  <c r="J101" i="20"/>
  <c r="J58" i="20"/>
  <c r="J62" i="20"/>
  <c r="J104" i="20"/>
  <c r="J61" i="20"/>
  <c r="J78" i="20"/>
  <c r="J87" i="20"/>
  <c r="J90" i="20"/>
  <c r="J108" i="20"/>
  <c r="J86" i="20"/>
  <c r="J112" i="20"/>
  <c r="J51" i="20"/>
  <c r="J69" i="20"/>
  <c r="J103" i="20"/>
  <c r="J88" i="20"/>
  <c r="J46" i="20"/>
  <c r="J60" i="20"/>
  <c r="J105" i="20"/>
  <c r="J45" i="20"/>
  <c r="J19" i="20"/>
  <c r="J113" i="20"/>
  <c r="J35" i="20"/>
  <c r="J106" i="20"/>
  <c r="J102" i="20"/>
  <c r="J42" i="20"/>
  <c r="J54" i="20"/>
  <c r="J57" i="20"/>
  <c r="J55" i="20"/>
  <c r="J85" i="20"/>
  <c r="J59" i="20"/>
  <c r="J18" i="20"/>
  <c r="J92" i="20"/>
  <c r="R9" i="20"/>
  <c r="J111" i="20"/>
  <c r="J34" i="20"/>
  <c r="J89" i="20"/>
  <c r="J47" i="20"/>
  <c r="J56" i="20"/>
  <c r="J53" i="20"/>
  <c r="J17" i="20"/>
  <c r="J93" i="20"/>
  <c r="J24" i="20"/>
  <c r="J52" i="20"/>
  <c r="J77" i="20"/>
  <c r="J73" i="20"/>
  <c r="J110" i="20"/>
  <c r="J23" i="20"/>
  <c r="U108" i="20"/>
  <c r="U89" i="20"/>
  <c r="U79" i="20"/>
  <c r="U56" i="20"/>
  <c r="U109" i="20"/>
  <c r="U90" i="20"/>
  <c r="U69" i="20"/>
  <c r="U57" i="20"/>
  <c r="U110" i="20"/>
  <c r="U91" i="20"/>
  <c r="U58" i="20"/>
  <c r="U24" i="20"/>
  <c r="U111" i="20"/>
  <c r="U92" i="20"/>
  <c r="U59" i="20"/>
  <c r="U25" i="20"/>
  <c r="U112" i="20"/>
  <c r="U93" i="20"/>
  <c r="U45" i="20"/>
  <c r="U60" i="20"/>
  <c r="U26" i="20"/>
  <c r="U107" i="20"/>
  <c r="U73" i="20"/>
  <c r="U42" i="20"/>
  <c r="U113" i="20"/>
  <c r="U77" i="20"/>
  <c r="U101" i="20"/>
  <c r="U78" i="20"/>
  <c r="U34" i="20"/>
  <c r="U46" i="20"/>
  <c r="U35" i="20"/>
  <c r="U47" i="20"/>
  <c r="U33" i="20"/>
  <c r="U86" i="20"/>
  <c r="U51" i="20"/>
  <c r="U23" i="20"/>
  <c r="U87" i="20"/>
  <c r="U52" i="20"/>
  <c r="U17" i="20"/>
  <c r="U102" i="20"/>
  <c r="U88" i="20"/>
  <c r="U53" i="20"/>
  <c r="U18" i="20"/>
  <c r="U103" i="20"/>
  <c r="U85" i="20"/>
  <c r="U54" i="20"/>
  <c r="U19" i="20"/>
  <c r="U104" i="20"/>
  <c r="U55" i="20"/>
  <c r="U16" i="20"/>
  <c r="U105" i="20"/>
  <c r="U106" i="20"/>
  <c r="U72" i="20"/>
  <c r="U61" i="20"/>
  <c r="U62" i="20"/>
  <c r="B34" i="8"/>
  <c r="G33" i="8"/>
  <c r="J114" i="16"/>
  <c r="AD114" i="14"/>
  <c r="P114" i="14"/>
  <c r="AP116" i="14"/>
  <c r="N68" i="16"/>
  <c r="H15" i="16"/>
  <c r="W114" i="14"/>
  <c r="I114" i="14"/>
  <c r="T15" i="16"/>
  <c r="D114" i="16"/>
  <c r="Z15" i="16"/>
  <c r="N15" i="16"/>
  <c r="T46" i="16"/>
  <c r="T72" i="16"/>
  <c r="Z72" i="16"/>
  <c r="Z46" i="16"/>
  <c r="H72" i="16"/>
  <c r="H46" i="16"/>
  <c r="Z44" i="16"/>
  <c r="AB44" i="16"/>
  <c r="AC44" i="16" s="1"/>
  <c r="N72" i="16"/>
  <c r="AF65" i="14"/>
  <c r="AJ10" i="13"/>
  <c r="AJ65" i="14" s="1"/>
  <c r="AJ61" i="14"/>
  <c r="AF103" i="13"/>
  <c r="AC61" i="14"/>
  <c r="Y62" i="14"/>
  <c r="AC6" i="13"/>
  <c r="AC62" i="14" s="1"/>
  <c r="R65" i="14"/>
  <c r="V10" i="13"/>
  <c r="V65" i="14" s="1"/>
  <c r="V61" i="14"/>
  <c r="K65" i="14"/>
  <c r="O10" i="13"/>
  <c r="O65" i="14" s="1"/>
  <c r="O61" i="14"/>
  <c r="AK84" i="14"/>
  <c r="AM41" i="13"/>
  <c r="AK86" i="14"/>
  <c r="AM43" i="13"/>
  <c r="D97" i="14"/>
  <c r="H62" i="13"/>
  <c r="H97" i="14" s="1"/>
  <c r="D109" i="14"/>
  <c r="H93" i="13"/>
  <c r="H109" i="14" s="1"/>
  <c r="AK66" i="14"/>
  <c r="AM11" i="13"/>
  <c r="D113" i="14"/>
  <c r="H102" i="13"/>
  <c r="H113" i="14" s="1"/>
  <c r="AK67" i="14"/>
  <c r="AM12" i="13"/>
  <c r="AK97" i="14"/>
  <c r="AM62" i="13"/>
  <c r="D25" i="14"/>
  <c r="H24" i="13"/>
  <c r="H25" i="14" s="1"/>
  <c r="AK61" i="14"/>
  <c r="AM5" i="13"/>
  <c r="AK103" i="13"/>
  <c r="AK25" i="14"/>
  <c r="AM24" i="13"/>
  <c r="D98" i="14"/>
  <c r="H64" i="13"/>
  <c r="H98" i="14" s="1"/>
  <c r="AK29" i="14"/>
  <c r="AM53" i="13"/>
  <c r="D46" i="14"/>
  <c r="H91" i="13"/>
  <c r="H46" i="14" s="1"/>
  <c r="AK87" i="14"/>
  <c r="AM46" i="13"/>
  <c r="AK57" i="14"/>
  <c r="AM100" i="13"/>
  <c r="AK47" i="14"/>
  <c r="AM99" i="13"/>
  <c r="D29" i="14"/>
  <c r="H53" i="13"/>
  <c r="H29" i="14" s="1"/>
  <c r="AK75" i="14"/>
  <c r="AM29" i="13"/>
  <c r="D69" i="14"/>
  <c r="H15" i="13"/>
  <c r="H69" i="14" s="1"/>
  <c r="D42" i="14"/>
  <c r="H79" i="13"/>
  <c r="H42" i="14" s="1"/>
  <c r="D18" i="14"/>
  <c r="H86" i="13"/>
  <c r="H18" i="14" s="1"/>
  <c r="D36" i="14"/>
  <c r="H94" i="13"/>
  <c r="H36" i="14" s="1"/>
  <c r="AK28" i="14"/>
  <c r="AM48" i="13"/>
  <c r="AK79" i="14"/>
  <c r="AM35" i="13"/>
  <c r="D72" i="14"/>
  <c r="H21" i="13"/>
  <c r="H72" i="14" s="1"/>
  <c r="D89" i="14"/>
  <c r="H50" i="13"/>
  <c r="H89" i="14" s="1"/>
  <c r="AK53" i="14"/>
  <c r="AM57" i="13"/>
  <c r="AK111" i="14"/>
  <c r="AM96" i="13"/>
  <c r="AK51" i="14"/>
  <c r="AM26" i="13"/>
  <c r="D30" i="14"/>
  <c r="H69" i="13"/>
  <c r="H30" i="14" s="1"/>
  <c r="AK54" i="14"/>
  <c r="AM67" i="13"/>
  <c r="AK17" i="14"/>
  <c r="AM68" i="13"/>
  <c r="AK34" i="14"/>
  <c r="AM85" i="13"/>
  <c r="AK55" i="14"/>
  <c r="AM75" i="13"/>
  <c r="AK44" i="14"/>
  <c r="AM82" i="13"/>
  <c r="AK81" i="14"/>
  <c r="AM37" i="13"/>
  <c r="D108" i="14"/>
  <c r="H92" i="13"/>
  <c r="H108" i="14" s="1"/>
  <c r="AK101" i="14"/>
  <c r="AM71" i="13"/>
  <c r="D33" i="14"/>
  <c r="H81" i="13"/>
  <c r="H33" i="14" s="1"/>
  <c r="D102" i="14"/>
  <c r="H72" i="13"/>
  <c r="H102" i="14" s="1"/>
  <c r="AK23" i="14"/>
  <c r="AM17" i="13"/>
  <c r="D16" i="14"/>
  <c r="H59" i="13"/>
  <c r="H16" i="14" s="1"/>
  <c r="D84" i="14"/>
  <c r="H41" i="13"/>
  <c r="H84" i="14" s="1"/>
  <c r="D43" i="14"/>
  <c r="H80" i="13"/>
  <c r="H43" i="14" s="1"/>
  <c r="D101" i="14"/>
  <c r="H71" i="13"/>
  <c r="H101" i="14" s="1"/>
  <c r="D65" i="14"/>
  <c r="H10" i="13"/>
  <c r="H65" i="14" s="1"/>
  <c r="AK33" i="14"/>
  <c r="AM81" i="13"/>
  <c r="D86" i="14"/>
  <c r="H43" i="13"/>
  <c r="H86" i="14" s="1"/>
  <c r="AK102" i="14"/>
  <c r="AM72" i="13"/>
  <c r="AK109" i="14"/>
  <c r="AM93" i="13"/>
  <c r="AK88" i="14"/>
  <c r="AM49" i="13"/>
  <c r="D23" i="14"/>
  <c r="H17" i="13"/>
  <c r="H23" i="14" s="1"/>
  <c r="D66" i="14"/>
  <c r="H11" i="13"/>
  <c r="H66" i="14" s="1"/>
  <c r="D95" i="14"/>
  <c r="H60" i="13"/>
  <c r="H95" i="14" s="1"/>
  <c r="AK113" i="14"/>
  <c r="AM102" i="13"/>
  <c r="D61" i="14"/>
  <c r="H5" i="13"/>
  <c r="D103" i="13"/>
  <c r="D22" i="14"/>
  <c r="H14" i="13"/>
  <c r="H22" i="14" s="1"/>
  <c r="D35" i="14"/>
  <c r="H90" i="13"/>
  <c r="H35" i="14" s="1"/>
  <c r="AK7" i="14"/>
  <c r="AM33" i="13"/>
  <c r="AK16" i="14"/>
  <c r="AM59" i="13"/>
  <c r="AK22" i="14"/>
  <c r="AM14" i="13"/>
  <c r="AK35" i="14"/>
  <c r="AM90" i="13"/>
  <c r="D52" i="14"/>
  <c r="H47" i="13"/>
  <c r="H52" i="14" s="1"/>
  <c r="D104" i="14"/>
  <c r="H76" i="13"/>
  <c r="H104" i="14" s="1"/>
  <c r="AK106" i="14"/>
  <c r="AM87" i="13"/>
  <c r="AK93" i="14"/>
  <c r="AM56" i="13"/>
  <c r="D91" i="14"/>
  <c r="H54" i="13"/>
  <c r="H91" i="14" s="1"/>
  <c r="AK98" i="14"/>
  <c r="AM64" i="13"/>
  <c r="D6" i="14"/>
  <c r="H30" i="13"/>
  <c r="H6" i="14" s="1"/>
  <c r="AK78" i="14"/>
  <c r="AM34" i="13"/>
  <c r="AK90" i="14"/>
  <c r="AM51" i="13"/>
  <c r="D106" i="14"/>
  <c r="H87" i="13"/>
  <c r="H106" i="14" s="1"/>
  <c r="AK46" i="14"/>
  <c r="AM91" i="13"/>
  <c r="D96" i="14"/>
  <c r="H61" i="13"/>
  <c r="H96" i="14" s="1"/>
  <c r="AK10" i="14"/>
  <c r="AM52" i="13"/>
  <c r="D57" i="14"/>
  <c r="H100" i="13"/>
  <c r="H57" i="14" s="1"/>
  <c r="D41" i="14"/>
  <c r="H63" i="13"/>
  <c r="H41" i="14" s="1"/>
  <c r="D93" i="14"/>
  <c r="H56" i="13"/>
  <c r="H93" i="14" s="1"/>
  <c r="D47" i="14"/>
  <c r="H99" i="13"/>
  <c r="H47" i="14" s="1"/>
  <c r="D31" i="14"/>
  <c r="H74" i="13"/>
  <c r="H31" i="14" s="1"/>
  <c r="AK50" i="14"/>
  <c r="AM19" i="13"/>
  <c r="AK103" i="14"/>
  <c r="AM73" i="13"/>
  <c r="AK12" i="14"/>
  <c r="AM77" i="13"/>
  <c r="AK91" i="14"/>
  <c r="AM54" i="13"/>
  <c r="AK31" i="14"/>
  <c r="AM74" i="13"/>
  <c r="D45" i="14"/>
  <c r="H83" i="13"/>
  <c r="H45" i="14" s="1"/>
  <c r="D50" i="14"/>
  <c r="H19" i="13"/>
  <c r="H50" i="14" s="1"/>
  <c r="D75" i="14"/>
  <c r="H29" i="13"/>
  <c r="H75" i="14" s="1"/>
  <c r="AK69" i="14"/>
  <c r="AM15" i="13"/>
  <c r="AK36" i="14"/>
  <c r="AM94" i="13"/>
  <c r="D28" i="14"/>
  <c r="H48" i="13"/>
  <c r="H28" i="14" s="1"/>
  <c r="D79" i="14"/>
  <c r="H35" i="13"/>
  <c r="H79" i="14" s="1"/>
  <c r="AK89" i="14"/>
  <c r="AM50" i="13"/>
  <c r="D111" i="14"/>
  <c r="H96" i="13"/>
  <c r="H111" i="14" s="1"/>
  <c r="AK30" i="14"/>
  <c r="AM69" i="13"/>
  <c r="D54" i="14"/>
  <c r="H67" i="13"/>
  <c r="H54" i="14" s="1"/>
  <c r="D17" i="14"/>
  <c r="H68" i="13"/>
  <c r="H17" i="14" s="1"/>
  <c r="D34" i="14"/>
  <c r="H85" i="13"/>
  <c r="H34" i="14" s="1"/>
  <c r="AK77" i="14"/>
  <c r="AM32" i="13"/>
  <c r="D76" i="14"/>
  <c r="H31" i="13"/>
  <c r="H76" i="14" s="1"/>
  <c r="D13" i="14"/>
  <c r="H98" i="13"/>
  <c r="H13" i="14" s="1"/>
  <c r="AK58" i="14"/>
  <c r="AM101" i="13"/>
  <c r="D44" i="14"/>
  <c r="H82" i="13"/>
  <c r="H44" i="14" s="1"/>
  <c r="D77" i="14"/>
  <c r="H32" i="13"/>
  <c r="H77" i="14" s="1"/>
  <c r="AK82" i="14"/>
  <c r="AM38" i="13"/>
  <c r="AK76" i="14"/>
  <c r="AM31" i="13"/>
  <c r="AK13" i="14"/>
  <c r="AM98" i="13"/>
  <c r="D58" i="14"/>
  <c r="H101" i="13"/>
  <c r="H58" i="14" s="1"/>
  <c r="AK32" i="14"/>
  <c r="AM78" i="13"/>
  <c r="AK43" i="14"/>
  <c r="AM80" i="13"/>
  <c r="D88" i="14"/>
  <c r="H49" i="13"/>
  <c r="H88" i="14" s="1"/>
  <c r="D67" i="14"/>
  <c r="H12" i="13"/>
  <c r="H67" i="14" s="1"/>
  <c r="D9" i="14"/>
  <c r="H45" i="13"/>
  <c r="H9" i="14" s="1"/>
  <c r="AK6" i="14"/>
  <c r="AM30" i="13"/>
  <c r="D10" i="14"/>
  <c r="H52" i="13"/>
  <c r="H10" i="14" s="1"/>
  <c r="AK11" i="14"/>
  <c r="AM65" i="13"/>
  <c r="AK104" i="14"/>
  <c r="AM76" i="13"/>
  <c r="D87" i="14"/>
  <c r="H46" i="13"/>
  <c r="H87" i="14" s="1"/>
  <c r="D11" i="14"/>
  <c r="H65" i="13"/>
  <c r="H11" i="14" s="1"/>
  <c r="D103" i="14"/>
  <c r="H73" i="13"/>
  <c r="H103" i="14" s="1"/>
  <c r="AK42" i="14"/>
  <c r="AM79" i="13"/>
  <c r="D53" i="14"/>
  <c r="H57" i="13"/>
  <c r="H53" i="14" s="1"/>
  <c r="D55" i="14"/>
  <c r="H75" i="13"/>
  <c r="H55" i="14" s="1"/>
  <c r="D81" i="14"/>
  <c r="H37" i="13"/>
  <c r="H81" i="14" s="1"/>
  <c r="AK56" i="14"/>
  <c r="AM89" i="13"/>
  <c r="AK107" i="14"/>
  <c r="AM88" i="13"/>
  <c r="D70" i="14"/>
  <c r="H16" i="13"/>
  <c r="H70" i="14" s="1"/>
  <c r="AK39" i="14"/>
  <c r="AM23" i="13"/>
  <c r="D64" i="14"/>
  <c r="H9" i="13"/>
  <c r="H64" i="14" s="1"/>
  <c r="AK94" i="14"/>
  <c r="AM58" i="13"/>
  <c r="D112" i="14"/>
  <c r="H97" i="13"/>
  <c r="H112" i="14" s="1"/>
  <c r="D63" i="14"/>
  <c r="H7" i="13"/>
  <c r="H63" i="14" s="1"/>
  <c r="AK80" i="14"/>
  <c r="AM36" i="13"/>
  <c r="D73" i="14"/>
  <c r="H22" i="13"/>
  <c r="H73" i="14" s="1"/>
  <c r="D27" i="14"/>
  <c r="H40" i="13"/>
  <c r="H27" i="14" s="1"/>
  <c r="AK26" i="14"/>
  <c r="AM28" i="13"/>
  <c r="D110" i="14"/>
  <c r="H95" i="13"/>
  <c r="H110" i="14" s="1"/>
  <c r="D105" i="14"/>
  <c r="H84" i="13"/>
  <c r="H105" i="14" s="1"/>
  <c r="AK24" i="14"/>
  <c r="AM18" i="13"/>
  <c r="AK83" i="14"/>
  <c r="AM39" i="13"/>
  <c r="AK62" i="14"/>
  <c r="AM6" i="13"/>
  <c r="AK68" i="14"/>
  <c r="AM13" i="13"/>
  <c r="D71" i="14"/>
  <c r="H20" i="13"/>
  <c r="H71" i="14" s="1"/>
  <c r="AK65" i="14"/>
  <c r="AM10" i="13"/>
  <c r="AK95" i="14"/>
  <c r="AM60" i="13"/>
  <c r="D21" i="14"/>
  <c r="H8" i="13"/>
  <c r="H21" i="14" s="1"/>
  <c r="AK9" i="14"/>
  <c r="AM45" i="13"/>
  <c r="D8" i="14"/>
  <c r="H44" i="13"/>
  <c r="H8" i="14" s="1"/>
  <c r="D90" i="14"/>
  <c r="H51" i="13"/>
  <c r="H90" i="14" s="1"/>
  <c r="AK96" i="14"/>
  <c r="AM61" i="13"/>
  <c r="AK41" i="14"/>
  <c r="AM63" i="13"/>
  <c r="D12" i="14"/>
  <c r="H77" i="13"/>
  <c r="H12" i="14" s="1"/>
  <c r="AK18" i="14"/>
  <c r="AM86" i="13"/>
  <c r="D51" i="14"/>
  <c r="H26" i="13"/>
  <c r="H51" i="14" s="1"/>
  <c r="D82" i="14"/>
  <c r="H38" i="13"/>
  <c r="H82" i="14" s="1"/>
  <c r="AK108" i="14"/>
  <c r="AM92" i="13"/>
  <c r="D56" i="14"/>
  <c r="H89" i="13"/>
  <c r="H56" i="14" s="1"/>
  <c r="D107" i="14"/>
  <c r="H88" i="13"/>
  <c r="H107" i="14" s="1"/>
  <c r="AK70" i="14"/>
  <c r="AM16" i="13"/>
  <c r="D39" i="14"/>
  <c r="H23" i="13"/>
  <c r="H39" i="14" s="1"/>
  <c r="AK64" i="14"/>
  <c r="AM9" i="13"/>
  <c r="D94" i="14"/>
  <c r="H58" i="13"/>
  <c r="H94" i="14" s="1"/>
  <c r="AK112" i="14"/>
  <c r="AM97" i="13"/>
  <c r="AK63" i="14"/>
  <c r="AM7" i="13"/>
  <c r="D80" i="14"/>
  <c r="H36" i="13"/>
  <c r="H80" i="14" s="1"/>
  <c r="AK73" i="14"/>
  <c r="AM22" i="13"/>
  <c r="AK27" i="14"/>
  <c r="AM40" i="13"/>
  <c r="D26" i="14"/>
  <c r="H28" i="13"/>
  <c r="H26" i="14" s="1"/>
  <c r="AK110" i="14"/>
  <c r="AM95" i="13"/>
  <c r="AK105" i="14"/>
  <c r="AM84" i="13"/>
  <c r="D24" i="14"/>
  <c r="H18" i="13"/>
  <c r="H24" i="14" s="1"/>
  <c r="D83" i="14"/>
  <c r="H39" i="13"/>
  <c r="H83" i="14" s="1"/>
  <c r="D92" i="14"/>
  <c r="H55" i="13"/>
  <c r="H92" i="14" s="1"/>
  <c r="AK74" i="14"/>
  <c r="AM27" i="13"/>
  <c r="AK85" i="14"/>
  <c r="AM42" i="13"/>
  <c r="D100" i="14"/>
  <c r="H70" i="13"/>
  <c r="H100" i="14" s="1"/>
  <c r="D40" i="14"/>
  <c r="H25" i="13"/>
  <c r="H40" i="14" s="1"/>
  <c r="D99" i="14"/>
  <c r="H66" i="13"/>
  <c r="H99" i="14" s="1"/>
  <c r="D62" i="14"/>
  <c r="H6" i="13"/>
  <c r="H62" i="14" s="1"/>
  <c r="D68" i="14"/>
  <c r="H13" i="13"/>
  <c r="H68" i="14" s="1"/>
  <c r="AK71" i="14"/>
  <c r="AM20" i="13"/>
  <c r="AK21" i="14"/>
  <c r="AM8" i="13"/>
  <c r="AK52" i="14"/>
  <c r="AM47" i="13"/>
  <c r="D7" i="14"/>
  <c r="H33" i="13"/>
  <c r="H7" i="14" s="1"/>
  <c r="D78" i="14"/>
  <c r="H34" i="13"/>
  <c r="H78" i="14" s="1"/>
  <c r="AK8" i="14"/>
  <c r="AM44" i="13"/>
  <c r="AK45" i="14"/>
  <c r="AM83" i="13"/>
  <c r="B116" i="14"/>
  <c r="AK72" i="14"/>
  <c r="AM21" i="13"/>
  <c r="D32" i="14"/>
  <c r="H78" i="13"/>
  <c r="H32" i="14" s="1"/>
  <c r="AK92" i="14"/>
  <c r="AM55" i="13"/>
  <c r="D74" i="14"/>
  <c r="H27" i="13"/>
  <c r="H74" i="14" s="1"/>
  <c r="D85" i="14"/>
  <c r="H42" i="13"/>
  <c r="H85" i="14" s="1"/>
  <c r="AK100" i="14"/>
  <c r="AM70" i="13"/>
  <c r="AK40" i="14"/>
  <c r="AM25" i="13"/>
  <c r="AK99" i="14"/>
  <c r="AM66" i="13"/>
  <c r="G26" i="1"/>
  <c r="G36" i="1"/>
  <c r="C9" i="22" s="1"/>
  <c r="G27" i="1"/>
  <c r="G7" i="28" l="1"/>
  <c r="G7" i="27"/>
  <c r="E159" i="10"/>
  <c r="E172" i="10" s="1"/>
  <c r="E199" i="10"/>
  <c r="E133" i="24"/>
  <c r="E142" i="24" s="1"/>
  <c r="E199" i="23"/>
  <c r="E159" i="23"/>
  <c r="E172" i="23" s="1"/>
  <c r="E179" i="10"/>
  <c r="E149" i="24"/>
  <c r="E222" i="10"/>
  <c r="E133" i="10"/>
  <c r="E142" i="10" s="1"/>
  <c r="E184" i="10"/>
  <c r="E222" i="23"/>
  <c r="E133" i="23"/>
  <c r="E142" i="23" s="1"/>
  <c r="E199" i="24"/>
  <c r="E184" i="24"/>
  <c r="E179" i="24"/>
  <c r="E149" i="23"/>
  <c r="E7" i="10"/>
  <c r="E7" i="23"/>
  <c r="E7" i="24"/>
  <c r="E159" i="24"/>
  <c r="E172" i="24" s="1"/>
  <c r="E179" i="23"/>
  <c r="E222" i="24"/>
  <c r="E184" i="23"/>
  <c r="G37" i="20"/>
  <c r="P74" i="20"/>
  <c r="P81" i="20" s="1"/>
  <c r="P37" i="20"/>
  <c r="W47" i="16"/>
  <c r="W63" i="16" s="1"/>
  <c r="Q73" i="16"/>
  <c r="Q80" i="16" s="1"/>
  <c r="Q36" i="16"/>
  <c r="AJ114" i="14"/>
  <c r="W19" i="16"/>
  <c r="W27" i="16" s="1"/>
  <c r="G34" i="8"/>
  <c r="W36" i="16"/>
  <c r="Q19" i="16"/>
  <c r="Q27" i="16" s="1"/>
  <c r="O116" i="14"/>
  <c r="L10" i="16" s="1"/>
  <c r="AC73" i="16"/>
  <c r="AC80" i="16" s="1"/>
  <c r="AC36" i="16"/>
  <c r="J17" i="19"/>
  <c r="J26" i="19" s="1"/>
  <c r="N36" i="16"/>
  <c r="AC19" i="16"/>
  <c r="AC27" i="16" s="1"/>
  <c r="Q114" i="16"/>
  <c r="Q94" i="16"/>
  <c r="W73" i="16"/>
  <c r="W80" i="16" s="1"/>
  <c r="Z36" i="16"/>
  <c r="Q47" i="16"/>
  <c r="Q63" i="16" s="1"/>
  <c r="AC94" i="16"/>
  <c r="R33" i="16"/>
  <c r="R36" i="16" s="1"/>
  <c r="J63" i="19"/>
  <c r="M49" i="19"/>
  <c r="T112" i="16"/>
  <c r="X112" i="16" s="1"/>
  <c r="X114" i="16" s="1"/>
  <c r="M75" i="19"/>
  <c r="M79" i="19"/>
  <c r="W94" i="16"/>
  <c r="AC47" i="16"/>
  <c r="AC63" i="16" s="1"/>
  <c r="M23" i="19"/>
  <c r="M81" i="19"/>
  <c r="AD34" i="16"/>
  <c r="AD36" i="16" s="1"/>
  <c r="F68" i="19"/>
  <c r="H68" i="19"/>
  <c r="H94" i="16"/>
  <c r="T94" i="16"/>
  <c r="M47" i="19"/>
  <c r="M14" i="19"/>
  <c r="T36" i="16"/>
  <c r="Z94" i="16"/>
  <c r="N94" i="16"/>
  <c r="AC114" i="16"/>
  <c r="W114" i="16"/>
  <c r="F43" i="19"/>
  <c r="F56" i="19" s="1"/>
  <c r="J43" i="19"/>
  <c r="J56" i="19" s="1"/>
  <c r="H36" i="16"/>
  <c r="M48" i="19"/>
  <c r="N47" i="16"/>
  <c r="N63" i="16" s="1"/>
  <c r="N87" i="19"/>
  <c r="B106" i="16"/>
  <c r="F106" i="16" s="1"/>
  <c r="AT106" i="16" s="1"/>
  <c r="B104" i="16"/>
  <c r="F104" i="16" s="1"/>
  <c r="AT104" i="16" s="1"/>
  <c r="F63" i="19"/>
  <c r="J83" i="19"/>
  <c r="M21" i="19"/>
  <c r="P21" i="19" s="1"/>
  <c r="S21" i="19" s="1"/>
  <c r="M16" i="19"/>
  <c r="P16" i="19" s="1"/>
  <c r="S16" i="19" s="1"/>
  <c r="E109" i="16"/>
  <c r="E46" i="16"/>
  <c r="E102" i="16"/>
  <c r="E107" i="16"/>
  <c r="E76" i="16"/>
  <c r="E101" i="16"/>
  <c r="E23" i="16"/>
  <c r="E86" i="16"/>
  <c r="E72" i="16"/>
  <c r="E50" i="16"/>
  <c r="E100" i="16"/>
  <c r="E68" i="16"/>
  <c r="E104" i="16"/>
  <c r="E106" i="16"/>
  <c r="E32" i="16"/>
  <c r="E54" i="16"/>
  <c r="E105" i="16"/>
  <c r="E112" i="16"/>
  <c r="E53" i="16"/>
  <c r="E15" i="16"/>
  <c r="E51" i="16"/>
  <c r="E16" i="16"/>
  <c r="E18" i="16"/>
  <c r="E60" i="16"/>
  <c r="E33" i="16"/>
  <c r="E57" i="16"/>
  <c r="E17" i="16"/>
  <c r="E61" i="16"/>
  <c r="E111" i="16"/>
  <c r="E71" i="16"/>
  <c r="E87" i="16"/>
  <c r="E88" i="16"/>
  <c r="E90" i="16"/>
  <c r="E91" i="16"/>
  <c r="E84" i="16"/>
  <c r="E41" i="16"/>
  <c r="E52" i="16"/>
  <c r="E55" i="16"/>
  <c r="E78" i="16"/>
  <c r="E34" i="16"/>
  <c r="E56" i="16"/>
  <c r="E89" i="16"/>
  <c r="E110" i="16"/>
  <c r="E92" i="16"/>
  <c r="E103" i="16"/>
  <c r="E22" i="16"/>
  <c r="E59" i="16"/>
  <c r="E85" i="16"/>
  <c r="E45" i="16"/>
  <c r="E108" i="16"/>
  <c r="E44" i="16"/>
  <c r="E77" i="16"/>
  <c r="E25" i="16"/>
  <c r="E58" i="16"/>
  <c r="E24" i="16"/>
  <c r="B44" i="16"/>
  <c r="F44" i="16" s="1"/>
  <c r="AT44" i="16" s="1"/>
  <c r="B100" i="16"/>
  <c r="AG100" i="16" s="1"/>
  <c r="B92" i="16"/>
  <c r="F92" i="16" s="1"/>
  <c r="AT92" i="16" s="1"/>
  <c r="B88" i="16"/>
  <c r="AG88" i="16" s="1"/>
  <c r="B109" i="16"/>
  <c r="F109" i="16" s="1"/>
  <c r="AT109" i="16" s="1"/>
  <c r="L34" i="16"/>
  <c r="R46" i="16"/>
  <c r="R47" i="16" s="1"/>
  <c r="R63" i="16" s="1"/>
  <c r="M42" i="19"/>
  <c r="M38" i="19"/>
  <c r="L59" i="16"/>
  <c r="D33" i="19"/>
  <c r="M31" i="19"/>
  <c r="B24" i="16"/>
  <c r="F24" i="16" s="1"/>
  <c r="AT24" i="16" s="1"/>
  <c r="B68" i="16"/>
  <c r="F68" i="16" s="1"/>
  <c r="AT68" i="16" s="1"/>
  <c r="B56" i="16"/>
  <c r="AG56" i="16" s="1"/>
  <c r="Z102" i="16"/>
  <c r="Z114" i="16" s="1"/>
  <c r="B22" i="16"/>
  <c r="AG22" i="16" s="1"/>
  <c r="J68" i="19"/>
  <c r="M77" i="19"/>
  <c r="M54" i="19"/>
  <c r="M46" i="19"/>
  <c r="M76" i="19"/>
  <c r="M78" i="19"/>
  <c r="B76" i="16"/>
  <c r="F76" i="16" s="1"/>
  <c r="AT76" i="16" s="1"/>
  <c r="B41" i="16"/>
  <c r="AG41" i="16" s="1"/>
  <c r="B54" i="16"/>
  <c r="AG54" i="16" s="1"/>
  <c r="B101" i="16"/>
  <c r="AG101" i="16" s="1"/>
  <c r="B89" i="16"/>
  <c r="F89" i="16" s="1"/>
  <c r="AT89" i="16" s="1"/>
  <c r="B105" i="16"/>
  <c r="F105" i="16" s="1"/>
  <c r="AT105" i="16" s="1"/>
  <c r="B84" i="16"/>
  <c r="F84" i="16" s="1"/>
  <c r="AT84" i="16" s="1"/>
  <c r="B86" i="16"/>
  <c r="F86" i="16" s="1"/>
  <c r="AT86" i="16" s="1"/>
  <c r="B51" i="16"/>
  <c r="F51" i="16" s="1"/>
  <c r="AT51" i="16" s="1"/>
  <c r="L54" i="16"/>
  <c r="R85" i="16"/>
  <c r="R94" i="16" s="1"/>
  <c r="X34" i="16"/>
  <c r="X36" i="16" s="1"/>
  <c r="M24" i="19"/>
  <c r="P24" i="19" s="1"/>
  <c r="S24" i="19" s="1"/>
  <c r="D17" i="19"/>
  <c r="D26" i="19" s="1"/>
  <c r="M15" i="19"/>
  <c r="D43" i="19"/>
  <c r="D56" i="19" s="1"/>
  <c r="M41" i="19"/>
  <c r="B108" i="16"/>
  <c r="F108" i="16" s="1"/>
  <c r="AT108" i="16" s="1"/>
  <c r="D63" i="19"/>
  <c r="M61" i="19"/>
  <c r="B60" i="16"/>
  <c r="F60" i="16" s="1"/>
  <c r="AT60" i="16" s="1"/>
  <c r="B58" i="16"/>
  <c r="F58" i="16" s="1"/>
  <c r="AT58" i="16" s="1"/>
  <c r="B34" i="16"/>
  <c r="F34" i="16" s="1"/>
  <c r="AI10" i="16"/>
  <c r="AJ59" i="16" s="1"/>
  <c r="F83" i="19"/>
  <c r="M52" i="19"/>
  <c r="M51" i="19"/>
  <c r="H43" i="19"/>
  <c r="H56" i="19" s="1"/>
  <c r="H17" i="19"/>
  <c r="H26" i="19" s="1"/>
  <c r="B32" i="16"/>
  <c r="H63" i="19"/>
  <c r="B18" i="16"/>
  <c r="F18" i="16" s="1"/>
  <c r="AT18" i="16" s="1"/>
  <c r="K18" i="16"/>
  <c r="K41" i="16"/>
  <c r="K76" i="16"/>
  <c r="K16" i="16"/>
  <c r="K52" i="16"/>
  <c r="K92" i="16"/>
  <c r="K59" i="16"/>
  <c r="K60" i="16"/>
  <c r="K51" i="16"/>
  <c r="K45" i="16"/>
  <c r="K87" i="16"/>
  <c r="K72" i="16"/>
  <c r="K50" i="16"/>
  <c r="K86" i="16"/>
  <c r="K105" i="16"/>
  <c r="K85" i="16"/>
  <c r="K15" i="16"/>
  <c r="K102" i="16"/>
  <c r="K17" i="16"/>
  <c r="K111" i="16"/>
  <c r="K90" i="16"/>
  <c r="K24" i="16"/>
  <c r="K78" i="16"/>
  <c r="K107" i="16"/>
  <c r="K23" i="16"/>
  <c r="K44" i="16"/>
  <c r="K54" i="16"/>
  <c r="K58" i="16"/>
  <c r="K108" i="16"/>
  <c r="K109" i="16"/>
  <c r="K55" i="16"/>
  <c r="K33" i="16"/>
  <c r="K110" i="16"/>
  <c r="K61" i="16"/>
  <c r="K101" i="16"/>
  <c r="K71" i="16"/>
  <c r="K46" i="16"/>
  <c r="K77" i="16"/>
  <c r="K32" i="16"/>
  <c r="K100" i="16"/>
  <c r="K34" i="16"/>
  <c r="K88" i="16"/>
  <c r="K22" i="16"/>
  <c r="K84" i="16"/>
  <c r="K25" i="16"/>
  <c r="K68" i="16"/>
  <c r="K103" i="16"/>
  <c r="K53" i="16"/>
  <c r="K106" i="16"/>
  <c r="K104" i="16"/>
  <c r="K91" i="16"/>
  <c r="K57" i="16"/>
  <c r="K56" i="16"/>
  <c r="K89" i="16"/>
  <c r="B16" i="16"/>
  <c r="AG16" i="16" s="1"/>
  <c r="B110" i="16"/>
  <c r="F110" i="16" s="1"/>
  <c r="AT110" i="16" s="1"/>
  <c r="B71" i="16"/>
  <c r="F71" i="16" s="1"/>
  <c r="AT71" i="16" s="1"/>
  <c r="B85" i="16"/>
  <c r="F85" i="16" s="1"/>
  <c r="AT85" i="16" s="1"/>
  <c r="B91" i="16"/>
  <c r="AG91" i="16" s="1"/>
  <c r="B52" i="16"/>
  <c r="F52" i="16" s="1"/>
  <c r="AT52" i="16" s="1"/>
  <c r="B102" i="16"/>
  <c r="F102" i="16" s="1"/>
  <c r="B61" i="16"/>
  <c r="AG61" i="16" s="1"/>
  <c r="H102" i="16"/>
  <c r="H114" i="16" s="1"/>
  <c r="F17" i="19"/>
  <c r="F26" i="19" s="1"/>
  <c r="B25" i="16"/>
  <c r="AG25" i="16" s="1"/>
  <c r="N102" i="16"/>
  <c r="R102" i="16" s="1"/>
  <c r="M50" i="19"/>
  <c r="M20" i="19"/>
  <c r="B103" i="16"/>
  <c r="AG103" i="16" s="1"/>
  <c r="B57" i="16"/>
  <c r="F57" i="16" s="1"/>
  <c r="AT57" i="16" s="1"/>
  <c r="B112" i="16"/>
  <c r="B77" i="16"/>
  <c r="AG77" i="16" s="1"/>
  <c r="M62" i="19"/>
  <c r="P62" i="19" s="1"/>
  <c r="S62" i="19" s="1"/>
  <c r="M53" i="19"/>
  <c r="H83" i="19"/>
  <c r="B45" i="16"/>
  <c r="F45" i="16" s="1"/>
  <c r="AT45" i="16" s="1"/>
  <c r="B23" i="16"/>
  <c r="F23" i="16" s="1"/>
  <c r="AT23" i="16" s="1"/>
  <c r="M22" i="19"/>
  <c r="P22" i="19" s="1"/>
  <c r="S22" i="19" s="1"/>
  <c r="B111" i="16"/>
  <c r="AG111" i="16" s="1"/>
  <c r="B50" i="16"/>
  <c r="AG50" i="16" s="1"/>
  <c r="B87" i="16"/>
  <c r="F87" i="16" s="1"/>
  <c r="AT87" i="16" s="1"/>
  <c r="B90" i="16"/>
  <c r="AG90" i="16" s="1"/>
  <c r="B17" i="16"/>
  <c r="AG17" i="16" s="1"/>
  <c r="B33" i="16"/>
  <c r="AG33" i="16" s="1"/>
  <c r="B55" i="16"/>
  <c r="F55" i="16" s="1"/>
  <c r="AT55" i="16" s="1"/>
  <c r="B78" i="16"/>
  <c r="AG78" i="16" s="1"/>
  <c r="B107" i="16"/>
  <c r="F107" i="16" s="1"/>
  <c r="AT107" i="16" s="1"/>
  <c r="B53" i="16"/>
  <c r="F53" i="16" s="1"/>
  <c r="AT53" i="16" s="1"/>
  <c r="B59" i="16"/>
  <c r="M67" i="19"/>
  <c r="D68" i="19"/>
  <c r="M66" i="19"/>
  <c r="M80" i="19"/>
  <c r="D83" i="19"/>
  <c r="M74" i="19"/>
  <c r="J116" i="16"/>
  <c r="M115" i="20"/>
  <c r="G115" i="20"/>
  <c r="U48" i="20"/>
  <c r="U64" i="20" s="1"/>
  <c r="G95" i="20"/>
  <c r="M95" i="20"/>
  <c r="M74" i="20"/>
  <c r="M81" i="20" s="1"/>
  <c r="G81" i="20"/>
  <c r="G48" i="20"/>
  <c r="G64" i="20" s="1"/>
  <c r="D97" i="20"/>
  <c r="D117" i="20" s="1"/>
  <c r="M48" i="20"/>
  <c r="M64" i="20" s="1"/>
  <c r="P95" i="20"/>
  <c r="M37" i="20"/>
  <c r="M20" i="20"/>
  <c r="M28" i="20" s="1"/>
  <c r="G20" i="20"/>
  <c r="G28" i="20" s="1"/>
  <c r="P115" i="20"/>
  <c r="P48" i="20"/>
  <c r="P64" i="20" s="1"/>
  <c r="P20" i="20"/>
  <c r="P28" i="20" s="1"/>
  <c r="X89" i="20"/>
  <c r="R89" i="20"/>
  <c r="R26" i="20"/>
  <c r="X26" i="20"/>
  <c r="X112" i="20"/>
  <c r="R112" i="20"/>
  <c r="X111" i="20"/>
  <c r="R111" i="20"/>
  <c r="X108" i="20"/>
  <c r="R108" i="20"/>
  <c r="X24" i="20"/>
  <c r="R24" i="20"/>
  <c r="X59" i="20"/>
  <c r="R59" i="20"/>
  <c r="R105" i="20"/>
  <c r="X105" i="20"/>
  <c r="X78" i="20"/>
  <c r="R78" i="20"/>
  <c r="X85" i="20"/>
  <c r="J95" i="20"/>
  <c r="R85" i="20"/>
  <c r="X61" i="20"/>
  <c r="R61" i="20"/>
  <c r="U74" i="20"/>
  <c r="U81" i="20" s="1"/>
  <c r="X17" i="20"/>
  <c r="R17" i="20"/>
  <c r="X55" i="20"/>
  <c r="R55" i="20"/>
  <c r="X46" i="20"/>
  <c r="R46" i="20"/>
  <c r="X104" i="20"/>
  <c r="R104" i="20"/>
  <c r="U115" i="20"/>
  <c r="X56" i="20"/>
  <c r="R56" i="20"/>
  <c r="X54" i="20"/>
  <c r="R54" i="20"/>
  <c r="X103" i="20"/>
  <c r="R103" i="20"/>
  <c r="X58" i="20"/>
  <c r="R58" i="20"/>
  <c r="U20" i="20"/>
  <c r="U28" i="20" s="1"/>
  <c r="X47" i="20"/>
  <c r="R47" i="20"/>
  <c r="X42" i="20"/>
  <c r="R42" i="20"/>
  <c r="X69" i="20"/>
  <c r="R69" i="20"/>
  <c r="X101" i="20"/>
  <c r="R101" i="20"/>
  <c r="J115" i="20"/>
  <c r="X51" i="20"/>
  <c r="R51" i="20"/>
  <c r="X110" i="20"/>
  <c r="R110" i="20"/>
  <c r="X79" i="20"/>
  <c r="R79" i="20"/>
  <c r="U95" i="20"/>
  <c r="U37" i="20"/>
  <c r="X77" i="20"/>
  <c r="R77" i="20"/>
  <c r="X92" i="20"/>
  <c r="R92" i="20"/>
  <c r="X19" i="20"/>
  <c r="R19" i="20"/>
  <c r="X90" i="20"/>
  <c r="R90" i="20"/>
  <c r="R25" i="20"/>
  <c r="X25" i="20"/>
  <c r="X52" i="20"/>
  <c r="R52" i="20"/>
  <c r="X18" i="20"/>
  <c r="R18" i="20"/>
  <c r="X45" i="20"/>
  <c r="R45" i="20"/>
  <c r="J48" i="20"/>
  <c r="X87" i="20"/>
  <c r="R87" i="20"/>
  <c r="X16" i="20"/>
  <c r="R16" i="20"/>
  <c r="J20" i="20"/>
  <c r="X102" i="20"/>
  <c r="R102" i="20"/>
  <c r="R23" i="20"/>
  <c r="X23" i="20"/>
  <c r="X34" i="20"/>
  <c r="R34" i="20"/>
  <c r="X106" i="20"/>
  <c r="R106" i="20"/>
  <c r="X72" i="20"/>
  <c r="R72" i="20"/>
  <c r="J74" i="20"/>
  <c r="X35" i="20"/>
  <c r="R35" i="20"/>
  <c r="X86" i="20"/>
  <c r="R86" i="20"/>
  <c r="J37" i="20"/>
  <c r="X33" i="20"/>
  <c r="R33" i="20"/>
  <c r="X73" i="20"/>
  <c r="R73" i="20"/>
  <c r="X113" i="20"/>
  <c r="R113" i="20"/>
  <c r="X107" i="20"/>
  <c r="R107" i="20"/>
  <c r="X93" i="20"/>
  <c r="R93" i="20"/>
  <c r="X60" i="20"/>
  <c r="R60" i="20"/>
  <c r="X91" i="20"/>
  <c r="R91" i="20"/>
  <c r="X53" i="20"/>
  <c r="R53" i="20"/>
  <c r="X57" i="20"/>
  <c r="R57" i="20"/>
  <c r="X88" i="20"/>
  <c r="R88" i="20"/>
  <c r="X62" i="20"/>
  <c r="R62" i="20"/>
  <c r="X109" i="20"/>
  <c r="R109" i="20"/>
  <c r="Z19" i="16"/>
  <c r="Z27" i="16" s="1"/>
  <c r="AD72" i="16"/>
  <c r="AD73" i="16" s="1"/>
  <c r="AD80" i="16" s="1"/>
  <c r="AD46" i="16"/>
  <c r="R112" i="16"/>
  <c r="R68" i="16"/>
  <c r="AD94" i="16"/>
  <c r="X15" i="16"/>
  <c r="X94" i="16"/>
  <c r="AI114" i="16"/>
  <c r="X72" i="16"/>
  <c r="R72" i="16"/>
  <c r="X46" i="16"/>
  <c r="X47" i="16" s="1"/>
  <c r="X63" i="16" s="1"/>
  <c r="AD112" i="16"/>
  <c r="N19" i="16"/>
  <c r="N27" i="16" s="1"/>
  <c r="L112" i="16"/>
  <c r="L46" i="16"/>
  <c r="L72" i="16"/>
  <c r="H19" i="16"/>
  <c r="H27" i="16" s="1"/>
  <c r="AD15" i="16"/>
  <c r="L94" i="16"/>
  <c r="AC114" i="14"/>
  <c r="Y116" i="14"/>
  <c r="V116" i="14"/>
  <c r="AJ116" i="14"/>
  <c r="R116" i="14"/>
  <c r="D116" i="14"/>
  <c r="B10" i="16" s="1"/>
  <c r="AC116" i="14"/>
  <c r="AK116" i="14"/>
  <c r="K116" i="14"/>
  <c r="AF116" i="14"/>
  <c r="O114" i="14"/>
  <c r="Y114" i="14"/>
  <c r="L15" i="16"/>
  <c r="V114" i="14"/>
  <c r="K114" i="14"/>
  <c r="AF114" i="14"/>
  <c r="R15" i="16"/>
  <c r="B15" i="16"/>
  <c r="AK114" i="14"/>
  <c r="T19" i="16"/>
  <c r="T27" i="16" s="1"/>
  <c r="R114" i="14"/>
  <c r="D114" i="14"/>
  <c r="T47" i="16"/>
  <c r="T63" i="16" s="1"/>
  <c r="T73" i="16"/>
  <c r="T80" i="16" s="1"/>
  <c r="H47" i="16"/>
  <c r="H63" i="16" s="1"/>
  <c r="H73" i="16"/>
  <c r="H80" i="16" s="1"/>
  <c r="B46" i="16"/>
  <c r="AB47" i="16"/>
  <c r="AI44" i="16"/>
  <c r="B72" i="16"/>
  <c r="Z47" i="16"/>
  <c r="AD44" i="16"/>
  <c r="Z73" i="16"/>
  <c r="Z80" i="16" s="1"/>
  <c r="AJ103" i="13"/>
  <c r="V103" i="13"/>
  <c r="O103" i="13"/>
  <c r="AC103" i="13"/>
  <c r="AM73" i="14"/>
  <c r="AQ22" i="13"/>
  <c r="AQ73" i="14" s="1"/>
  <c r="AM68" i="14"/>
  <c r="AQ13" i="13"/>
  <c r="AQ68" i="14" s="1"/>
  <c r="AM26" i="14"/>
  <c r="AQ28" i="13"/>
  <c r="AQ26" i="14" s="1"/>
  <c r="AM94" i="14"/>
  <c r="AQ58" i="13"/>
  <c r="AQ94" i="14" s="1"/>
  <c r="AM76" i="14"/>
  <c r="AQ31" i="13"/>
  <c r="AQ76" i="14" s="1"/>
  <c r="AM99" i="14"/>
  <c r="AQ66" i="13"/>
  <c r="AQ99" i="14" s="1"/>
  <c r="AM47" i="14"/>
  <c r="AQ99" i="13"/>
  <c r="AQ47" i="14" s="1"/>
  <c r="AM9" i="14"/>
  <c r="AQ45" i="13"/>
  <c r="AQ9" i="14" s="1"/>
  <c r="AM72" i="14"/>
  <c r="AQ21" i="13"/>
  <c r="AQ72" i="14" s="1"/>
  <c r="AM53" i="14"/>
  <c r="AQ57" i="13"/>
  <c r="AQ53" i="14" s="1"/>
  <c r="AM21" i="14"/>
  <c r="AQ8" i="13"/>
  <c r="AQ21" i="14" s="1"/>
  <c r="AM100" i="14"/>
  <c r="AQ70" i="13"/>
  <c r="AQ100" i="14" s="1"/>
  <c r="H61" i="14"/>
  <c r="H114" i="14" s="1"/>
  <c r="H103" i="13"/>
  <c r="AM109" i="14"/>
  <c r="AQ93" i="13"/>
  <c r="AQ109" i="14" s="1"/>
  <c r="AM101" i="14"/>
  <c r="AQ71" i="13"/>
  <c r="AQ101" i="14" s="1"/>
  <c r="AM87" i="14"/>
  <c r="AQ46" i="13"/>
  <c r="AQ87" i="14" s="1"/>
  <c r="AM45" i="14"/>
  <c r="AQ83" i="13"/>
  <c r="AQ45" i="14" s="1"/>
  <c r="AM71" i="14"/>
  <c r="AQ20" i="13"/>
  <c r="AQ71" i="14" s="1"/>
  <c r="AM85" i="14"/>
  <c r="AQ42" i="13"/>
  <c r="AQ85" i="14" s="1"/>
  <c r="AM110" i="14"/>
  <c r="AQ95" i="13"/>
  <c r="AQ110" i="14" s="1"/>
  <c r="AM112" i="14"/>
  <c r="AQ97" i="13"/>
  <c r="AQ112" i="14" s="1"/>
  <c r="AM41" i="14"/>
  <c r="AQ63" i="13"/>
  <c r="AQ41" i="14" s="1"/>
  <c r="AM95" i="14"/>
  <c r="AQ60" i="13"/>
  <c r="AQ95" i="14" s="1"/>
  <c r="AM24" i="14"/>
  <c r="AQ18" i="13"/>
  <c r="AQ24" i="14" s="1"/>
  <c r="AM80" i="14"/>
  <c r="AQ36" i="13"/>
  <c r="AQ80" i="14" s="1"/>
  <c r="AM42" i="14"/>
  <c r="AQ79" i="13"/>
  <c r="AQ42" i="14" s="1"/>
  <c r="AM32" i="14"/>
  <c r="AQ78" i="13"/>
  <c r="AQ32" i="14" s="1"/>
  <c r="AM31" i="14"/>
  <c r="AQ74" i="13"/>
  <c r="AQ31" i="14" s="1"/>
  <c r="AM46" i="14"/>
  <c r="AQ91" i="13"/>
  <c r="AQ46" i="14" s="1"/>
  <c r="AM22" i="14"/>
  <c r="AQ14" i="13"/>
  <c r="AQ22" i="14" s="1"/>
  <c r="AM52" i="14"/>
  <c r="AQ47" i="13"/>
  <c r="AQ52" i="14" s="1"/>
  <c r="AM70" i="14"/>
  <c r="AQ16" i="13"/>
  <c r="AQ70" i="14" s="1"/>
  <c r="AM82" i="14"/>
  <c r="AQ38" i="13"/>
  <c r="AQ82" i="14" s="1"/>
  <c r="AM77" i="14"/>
  <c r="AQ32" i="13"/>
  <c r="AQ77" i="14" s="1"/>
  <c r="AM89" i="14"/>
  <c r="AQ50" i="13"/>
  <c r="AQ89" i="14" s="1"/>
  <c r="AM50" i="14"/>
  <c r="AQ19" i="13"/>
  <c r="AQ50" i="14" s="1"/>
  <c r="AM10" i="14"/>
  <c r="AQ52" i="13"/>
  <c r="AQ10" i="14" s="1"/>
  <c r="AM66" i="14"/>
  <c r="AQ11" i="13"/>
  <c r="AQ66" i="14" s="1"/>
  <c r="AM34" i="14"/>
  <c r="AQ85" i="13"/>
  <c r="AQ34" i="14" s="1"/>
  <c r="AM57" i="14"/>
  <c r="AQ100" i="13"/>
  <c r="AQ57" i="14" s="1"/>
  <c r="AM39" i="14"/>
  <c r="AQ23" i="13"/>
  <c r="AQ39" i="14" s="1"/>
  <c r="AM11" i="14"/>
  <c r="AQ65" i="13"/>
  <c r="AQ11" i="14" s="1"/>
  <c r="AM43" i="14"/>
  <c r="AQ80" i="13"/>
  <c r="AQ43" i="14" s="1"/>
  <c r="AM98" i="14"/>
  <c r="AQ64" i="13"/>
  <c r="AQ98" i="14" s="1"/>
  <c r="AM35" i="14"/>
  <c r="AQ90" i="13"/>
  <c r="AQ35" i="14" s="1"/>
  <c r="AM61" i="14"/>
  <c r="AM103" i="13"/>
  <c r="AQ5" i="13"/>
  <c r="AM17" i="14"/>
  <c r="AQ68" i="13"/>
  <c r="AQ17" i="14" s="1"/>
  <c r="AM113" i="14"/>
  <c r="AQ102" i="13"/>
  <c r="AQ113" i="14" s="1"/>
  <c r="AM102" i="14"/>
  <c r="AQ72" i="13"/>
  <c r="AQ102" i="14" s="1"/>
  <c r="AM54" i="14"/>
  <c r="AQ67" i="13"/>
  <c r="AQ54" i="14" s="1"/>
  <c r="AM111" i="14"/>
  <c r="AQ96" i="13"/>
  <c r="AQ111" i="14" s="1"/>
  <c r="AM18" i="14"/>
  <c r="AQ86" i="13"/>
  <c r="AQ18" i="14" s="1"/>
  <c r="AM104" i="14"/>
  <c r="AQ76" i="13"/>
  <c r="AQ104" i="14" s="1"/>
  <c r="AM40" i="14"/>
  <c r="AQ25" i="13"/>
  <c r="AQ40" i="14" s="1"/>
  <c r="AM88" i="14"/>
  <c r="AQ49" i="13"/>
  <c r="AQ88" i="14" s="1"/>
  <c r="AM105" i="14"/>
  <c r="AQ84" i="13"/>
  <c r="AQ105" i="14" s="1"/>
  <c r="AM63" i="14"/>
  <c r="AQ7" i="13"/>
  <c r="AQ63" i="14" s="1"/>
  <c r="AQ39" i="13"/>
  <c r="AQ83" i="14" s="1"/>
  <c r="AM83" i="14"/>
  <c r="AM8" i="14"/>
  <c r="AQ44" i="13"/>
  <c r="AQ8" i="14" s="1"/>
  <c r="AM96" i="14"/>
  <c r="AQ61" i="13"/>
  <c r="AQ96" i="14" s="1"/>
  <c r="AM58" i="14"/>
  <c r="AQ101" i="13"/>
  <c r="AQ58" i="14" s="1"/>
  <c r="AM36" i="14"/>
  <c r="AQ94" i="13"/>
  <c r="AQ36" i="14" s="1"/>
  <c r="AM93" i="14"/>
  <c r="AQ56" i="13"/>
  <c r="AQ93" i="14" s="1"/>
  <c r="AM86" i="14"/>
  <c r="AQ43" i="13"/>
  <c r="AQ86" i="14" s="1"/>
  <c r="AM81" i="14"/>
  <c r="AQ37" i="13"/>
  <c r="AQ81" i="14" s="1"/>
  <c r="AM79" i="14"/>
  <c r="AQ35" i="13"/>
  <c r="AQ79" i="14" s="1"/>
  <c r="AM75" i="14"/>
  <c r="AQ29" i="13"/>
  <c r="AQ75" i="14" s="1"/>
  <c r="AM29" i="14"/>
  <c r="AQ53" i="13"/>
  <c r="AQ29" i="14" s="1"/>
  <c r="AM78" i="14"/>
  <c r="AQ34" i="13"/>
  <c r="AQ78" i="14" s="1"/>
  <c r="AM55" i="14"/>
  <c r="AQ75" i="13"/>
  <c r="AQ55" i="14" s="1"/>
  <c r="AM108" i="14"/>
  <c r="AQ92" i="13"/>
  <c r="AQ108" i="14" s="1"/>
  <c r="AM65" i="14"/>
  <c r="AQ10" i="13"/>
  <c r="AQ65" i="14" s="1"/>
  <c r="AM107" i="14"/>
  <c r="AQ88" i="13"/>
  <c r="AQ107" i="14" s="1"/>
  <c r="AM6" i="14"/>
  <c r="AQ30" i="13"/>
  <c r="AQ6" i="14" s="1"/>
  <c r="AM91" i="14"/>
  <c r="AQ54" i="13"/>
  <c r="AQ91" i="14" s="1"/>
  <c r="AM16" i="14"/>
  <c r="AQ59" i="13"/>
  <c r="AQ16" i="14" s="1"/>
  <c r="AM64" i="14"/>
  <c r="AQ9" i="13"/>
  <c r="AQ64" i="14" s="1"/>
  <c r="AM56" i="14"/>
  <c r="AQ89" i="13"/>
  <c r="AQ56" i="14" s="1"/>
  <c r="AM13" i="14"/>
  <c r="AQ98" i="13"/>
  <c r="AQ13" i="14" s="1"/>
  <c r="AM30" i="14"/>
  <c r="AQ69" i="13"/>
  <c r="AQ30" i="14" s="1"/>
  <c r="AM69" i="14"/>
  <c r="AQ15" i="13"/>
  <c r="AQ69" i="14" s="1"/>
  <c r="AM12" i="14"/>
  <c r="AQ77" i="13"/>
  <c r="AQ12" i="14" s="1"/>
  <c r="AM90" i="14"/>
  <c r="AQ51" i="13"/>
  <c r="AQ90" i="14" s="1"/>
  <c r="AM106" i="14"/>
  <c r="AQ87" i="13"/>
  <c r="AQ106" i="14" s="1"/>
  <c r="AM7" i="14"/>
  <c r="AQ33" i="13"/>
  <c r="AQ7" i="14" s="1"/>
  <c r="AM67" i="14"/>
  <c r="AQ12" i="13"/>
  <c r="AQ67" i="14" s="1"/>
  <c r="AM84" i="14"/>
  <c r="AQ41" i="13"/>
  <c r="AQ84" i="14" s="1"/>
  <c r="AM103" i="14"/>
  <c r="AQ73" i="13"/>
  <c r="AQ103" i="14" s="1"/>
  <c r="AM25" i="14"/>
  <c r="AQ24" i="13"/>
  <c r="AQ25" i="14" s="1"/>
  <c r="AM62" i="14"/>
  <c r="AQ6" i="13"/>
  <c r="AQ62" i="14" s="1"/>
  <c r="AM74" i="14"/>
  <c r="AQ27" i="13"/>
  <c r="AQ74" i="14" s="1"/>
  <c r="AM97" i="14"/>
  <c r="AQ62" i="13"/>
  <c r="AQ97" i="14" s="1"/>
  <c r="AM27" i="14"/>
  <c r="AQ40" i="13"/>
  <c r="AQ27" i="14" s="1"/>
  <c r="AM92" i="14"/>
  <c r="AQ55" i="13"/>
  <c r="AQ92" i="14" s="1"/>
  <c r="AM33" i="14"/>
  <c r="AQ81" i="13"/>
  <c r="AQ33" i="14" s="1"/>
  <c r="AM23" i="14"/>
  <c r="AQ17" i="13"/>
  <c r="AQ23" i="14" s="1"/>
  <c r="AM44" i="14"/>
  <c r="AQ82" i="13"/>
  <c r="AQ44" i="14" s="1"/>
  <c r="AM51" i="14"/>
  <c r="AQ26" i="13"/>
  <c r="AQ51" i="14" s="1"/>
  <c r="AM28" i="14"/>
  <c r="AQ48" i="13"/>
  <c r="AQ28" i="14" s="1"/>
  <c r="G35" i="1"/>
  <c r="G20" i="1"/>
  <c r="G21" i="1"/>
  <c r="B10" i="21" s="1"/>
  <c r="G70" i="27" l="1"/>
  <c r="G70" i="28"/>
  <c r="G17" i="28"/>
  <c r="G17" i="27"/>
  <c r="G53" i="28"/>
  <c r="G53" i="27"/>
  <c r="G43" i="27"/>
  <c r="G43" i="28"/>
  <c r="G107" i="27"/>
  <c r="G107" i="28"/>
  <c r="G58" i="27"/>
  <c r="G58" i="28"/>
  <c r="G16" i="27"/>
  <c r="G16" i="28"/>
  <c r="G75" i="27"/>
  <c r="G75" i="28"/>
  <c r="G52" i="27"/>
  <c r="G52" i="28"/>
  <c r="G49" i="28"/>
  <c r="G49" i="27"/>
  <c r="G15" i="27"/>
  <c r="G15" i="28"/>
  <c r="G22" i="27"/>
  <c r="G22" i="28"/>
  <c r="G91" i="27"/>
  <c r="G91" i="28"/>
  <c r="G100" i="28"/>
  <c r="G100" i="27"/>
  <c r="G50" i="27"/>
  <c r="G50" i="28"/>
  <c r="G54" i="28"/>
  <c r="G54" i="27"/>
  <c r="G59" i="27"/>
  <c r="G59" i="28"/>
  <c r="G33" i="27"/>
  <c r="G33" i="28"/>
  <c r="G23" i="27"/>
  <c r="G23" i="28"/>
  <c r="G40" i="28"/>
  <c r="G40" i="27"/>
  <c r="G106" i="27"/>
  <c r="G106" i="28"/>
  <c r="G55" i="27"/>
  <c r="G55" i="28"/>
  <c r="G71" i="27"/>
  <c r="G71" i="28"/>
  <c r="G31" i="28"/>
  <c r="G31" i="27"/>
  <c r="G84" i="27"/>
  <c r="H84" i="27" s="1"/>
  <c r="I84" i="27" s="1"/>
  <c r="G84" i="28"/>
  <c r="G105" i="27"/>
  <c r="G105" i="28"/>
  <c r="G77" i="28"/>
  <c r="G77" i="27"/>
  <c r="F84" i="27"/>
  <c r="G111" i="27"/>
  <c r="G111" i="28"/>
  <c r="G88" i="28"/>
  <c r="G88" i="27"/>
  <c r="G108" i="28"/>
  <c r="G108" i="27"/>
  <c r="G85" i="28"/>
  <c r="G85" i="27"/>
  <c r="G44" i="27"/>
  <c r="G44" i="28"/>
  <c r="G76" i="28"/>
  <c r="G76" i="27"/>
  <c r="G110" i="27"/>
  <c r="G110" i="28"/>
  <c r="G51" i="27"/>
  <c r="G51" i="28"/>
  <c r="G104" i="28"/>
  <c r="G104" i="27"/>
  <c r="G56" i="27"/>
  <c r="G56" i="28"/>
  <c r="G103" i="27"/>
  <c r="G103" i="28"/>
  <c r="G24" i="28"/>
  <c r="G24" i="27"/>
  <c r="G89" i="28"/>
  <c r="G89" i="27"/>
  <c r="G32" i="27"/>
  <c r="G32" i="28"/>
  <c r="G90" i="28"/>
  <c r="G90" i="27"/>
  <c r="G101" i="27"/>
  <c r="G101" i="28"/>
  <c r="G21" i="27"/>
  <c r="G21" i="28"/>
  <c r="G99" i="27"/>
  <c r="G99" i="28"/>
  <c r="G57" i="28"/>
  <c r="G57" i="27"/>
  <c r="G87" i="27"/>
  <c r="G87" i="28"/>
  <c r="G67" i="28"/>
  <c r="G67" i="27"/>
  <c r="G60" i="27"/>
  <c r="G60" i="28"/>
  <c r="G86" i="27"/>
  <c r="G86" i="28"/>
  <c r="G14" i="27"/>
  <c r="G14" i="28"/>
  <c r="G45" i="27"/>
  <c r="G45" i="28"/>
  <c r="G102" i="27"/>
  <c r="G102" i="28"/>
  <c r="G83" i="27"/>
  <c r="G83" i="28"/>
  <c r="G109" i="28"/>
  <c r="G109" i="27"/>
  <c r="E186" i="10"/>
  <c r="E201" i="10" s="1"/>
  <c r="E205" i="10" s="1"/>
  <c r="AT34" i="16"/>
  <c r="B178" i="10"/>
  <c r="B178" i="23"/>
  <c r="B178" i="24"/>
  <c r="B132" i="10"/>
  <c r="B132" i="24"/>
  <c r="B132" i="23"/>
  <c r="AG44" i="16"/>
  <c r="AK44" i="16" s="1"/>
  <c r="B137" i="10"/>
  <c r="B137" i="24"/>
  <c r="B137" i="23"/>
  <c r="B138" i="10"/>
  <c r="B138" i="23"/>
  <c r="B138" i="24"/>
  <c r="F54" i="16"/>
  <c r="AT54" i="16" s="1"/>
  <c r="B140" i="10"/>
  <c r="B140" i="24"/>
  <c r="B140" i="23"/>
  <c r="E107" i="24"/>
  <c r="E107" i="23"/>
  <c r="E99" i="23"/>
  <c r="E99" i="24"/>
  <c r="E15" i="24"/>
  <c r="E15" i="23"/>
  <c r="E87" i="24"/>
  <c r="E87" i="23"/>
  <c r="E75" i="24"/>
  <c r="E75" i="23"/>
  <c r="E60" i="24"/>
  <c r="E60" i="23"/>
  <c r="E67" i="23"/>
  <c r="E67" i="24"/>
  <c r="E22" i="24"/>
  <c r="E22" i="23"/>
  <c r="E33" i="23"/>
  <c r="E33" i="24"/>
  <c r="E59" i="24"/>
  <c r="E59" i="23"/>
  <c r="E186" i="23"/>
  <c r="E105" i="23"/>
  <c r="E105" i="24"/>
  <c r="E23" i="23"/>
  <c r="E23" i="24"/>
  <c r="E106" i="23"/>
  <c r="E106" i="24"/>
  <c r="E55" i="24"/>
  <c r="E55" i="23"/>
  <c r="E70" i="23"/>
  <c r="E70" i="24"/>
  <c r="E14" i="23"/>
  <c r="E14" i="24"/>
  <c r="E45" i="23"/>
  <c r="E45" i="24"/>
  <c r="E102" i="23"/>
  <c r="E102" i="24"/>
  <c r="E83" i="24"/>
  <c r="E83" i="23"/>
  <c r="E109" i="24"/>
  <c r="D109" i="24" s="1"/>
  <c r="E109" i="23"/>
  <c r="E21" i="24"/>
  <c r="E21" i="23"/>
  <c r="E43" i="24"/>
  <c r="E43" i="23"/>
  <c r="E90" i="24"/>
  <c r="E90" i="23"/>
  <c r="E101" i="24"/>
  <c r="E101" i="23"/>
  <c r="E58" i="23"/>
  <c r="E58" i="24"/>
  <c r="E57" i="24"/>
  <c r="E57" i="23"/>
  <c r="E84" i="23"/>
  <c r="E84" i="24"/>
  <c r="E16" i="23"/>
  <c r="E16" i="24"/>
  <c r="E52" i="23"/>
  <c r="E52" i="24"/>
  <c r="E91" i="23"/>
  <c r="E91" i="24"/>
  <c r="E201" i="23"/>
  <c r="E205" i="23" s="1"/>
  <c r="E100" i="24"/>
  <c r="E100" i="23"/>
  <c r="E54" i="23"/>
  <c r="E54" i="24"/>
  <c r="E86" i="24"/>
  <c r="E86" i="23"/>
  <c r="E40" i="23"/>
  <c r="E40" i="24"/>
  <c r="E77" i="24"/>
  <c r="E77" i="23"/>
  <c r="E88" i="23"/>
  <c r="E88" i="24"/>
  <c r="E104" i="24"/>
  <c r="E104" i="23"/>
  <c r="E110" i="23"/>
  <c r="E110" i="24"/>
  <c r="E51" i="23"/>
  <c r="E51" i="24"/>
  <c r="E85" i="23"/>
  <c r="E85" i="24"/>
  <c r="E44" i="23"/>
  <c r="E44" i="24"/>
  <c r="E17" i="23"/>
  <c r="E17" i="24"/>
  <c r="E49" i="24"/>
  <c r="E49" i="23"/>
  <c r="E56" i="24"/>
  <c r="E56" i="23"/>
  <c r="E103" i="24"/>
  <c r="E103" i="23"/>
  <c r="E24" i="23"/>
  <c r="E24" i="24"/>
  <c r="E186" i="24"/>
  <c r="E201" i="24" s="1"/>
  <c r="E205" i="24" s="1"/>
  <c r="E71" i="24"/>
  <c r="E71" i="23"/>
  <c r="E76" i="23"/>
  <c r="E76" i="24"/>
  <c r="E89" i="24"/>
  <c r="E89" i="23"/>
  <c r="E32" i="24"/>
  <c r="E32" i="23"/>
  <c r="E53" i="24"/>
  <c r="E53" i="23"/>
  <c r="E111" i="23"/>
  <c r="E111" i="24"/>
  <c r="E50" i="23"/>
  <c r="E50" i="24"/>
  <c r="E108" i="23"/>
  <c r="E108" i="24"/>
  <c r="E31" i="24"/>
  <c r="E31" i="23"/>
  <c r="W91" i="20"/>
  <c r="E89" i="10"/>
  <c r="W53" i="20"/>
  <c r="E51" i="10"/>
  <c r="W106" i="20"/>
  <c r="E104" i="10"/>
  <c r="W87" i="20"/>
  <c r="E85" i="10"/>
  <c r="W78" i="20"/>
  <c r="E76" i="10"/>
  <c r="W19" i="20"/>
  <c r="E17" i="10"/>
  <c r="W58" i="20"/>
  <c r="E56" i="10"/>
  <c r="W34" i="20"/>
  <c r="E32" i="10"/>
  <c r="W55" i="20"/>
  <c r="E53" i="10"/>
  <c r="W59" i="20"/>
  <c r="E57" i="10"/>
  <c r="W89" i="20"/>
  <c r="E87" i="10"/>
  <c r="W54" i="20"/>
  <c r="E52" i="10"/>
  <c r="W62" i="20"/>
  <c r="E60" i="10"/>
  <c r="W93" i="20"/>
  <c r="E91" i="10"/>
  <c r="W24" i="20"/>
  <c r="E22" i="10"/>
  <c r="W35" i="20"/>
  <c r="E33" i="10"/>
  <c r="W102" i="20"/>
  <c r="E100" i="10"/>
  <c r="W56" i="20"/>
  <c r="E54" i="10"/>
  <c r="W61" i="20"/>
  <c r="E59" i="10"/>
  <c r="W88" i="20"/>
  <c r="E86" i="10"/>
  <c r="W79" i="20"/>
  <c r="E77" i="10"/>
  <c r="W60" i="20"/>
  <c r="E58" i="10"/>
  <c r="W47" i="20"/>
  <c r="E45" i="10"/>
  <c r="W104" i="20"/>
  <c r="E102" i="10"/>
  <c r="W92" i="20"/>
  <c r="E90" i="10"/>
  <c r="W90" i="20"/>
  <c r="E88" i="10"/>
  <c r="W85" i="20"/>
  <c r="E83" i="10"/>
  <c r="W45" i="20"/>
  <c r="E43" i="10"/>
  <c r="W77" i="20"/>
  <c r="E75" i="10"/>
  <c r="P74" i="19"/>
  <c r="P46" i="19"/>
  <c r="S46" i="19" s="1"/>
  <c r="P38" i="19"/>
  <c r="S38" i="19" s="1"/>
  <c r="P48" i="19"/>
  <c r="S48" i="19" s="1"/>
  <c r="N49" i="19"/>
  <c r="P49" i="19"/>
  <c r="S49" i="19" s="1"/>
  <c r="P54" i="19"/>
  <c r="S54" i="19" s="1"/>
  <c r="P42" i="19"/>
  <c r="S42" i="19" s="1"/>
  <c r="AG84" i="16"/>
  <c r="AK84" i="16" s="1"/>
  <c r="P67" i="19"/>
  <c r="S67" i="19" s="1"/>
  <c r="P50" i="19"/>
  <c r="S50" i="19" s="1"/>
  <c r="P51" i="19"/>
  <c r="S51" i="19" s="1"/>
  <c r="P15" i="19"/>
  <c r="S15" i="19" s="1"/>
  <c r="P52" i="19"/>
  <c r="S52" i="19" s="1"/>
  <c r="P61" i="19"/>
  <c r="P63" i="19" s="1"/>
  <c r="P77" i="19"/>
  <c r="S77" i="19" s="1"/>
  <c r="P41" i="19"/>
  <c r="S41" i="19" s="1"/>
  <c r="P20" i="19"/>
  <c r="S20" i="19" s="1"/>
  <c r="P31" i="19"/>
  <c r="P33" i="19" s="1"/>
  <c r="P14" i="19"/>
  <c r="N79" i="19"/>
  <c r="P79" i="19"/>
  <c r="S79" i="19" s="1"/>
  <c r="P80" i="19"/>
  <c r="S80" i="19" s="1"/>
  <c r="P81" i="19"/>
  <c r="S81" i="19" s="1"/>
  <c r="P66" i="19"/>
  <c r="S66" i="19" s="1"/>
  <c r="N23" i="19"/>
  <c r="P23" i="19"/>
  <c r="S23" i="19" s="1"/>
  <c r="P78" i="19"/>
  <c r="S78" i="19" s="1"/>
  <c r="P47" i="19"/>
  <c r="S47" i="19" s="1"/>
  <c r="P75" i="19"/>
  <c r="S75" i="19" s="1"/>
  <c r="P53" i="19"/>
  <c r="S53" i="19" s="1"/>
  <c r="P76" i="19"/>
  <c r="S76" i="19" s="1"/>
  <c r="W111" i="20"/>
  <c r="E109" i="10"/>
  <c r="W108" i="20"/>
  <c r="E106" i="10"/>
  <c r="W86" i="20"/>
  <c r="E84" i="10"/>
  <c r="W69" i="20"/>
  <c r="E67" i="10"/>
  <c r="W112" i="20"/>
  <c r="E110" i="10"/>
  <c r="W107" i="20"/>
  <c r="E105" i="10"/>
  <c r="W73" i="20"/>
  <c r="E71" i="10"/>
  <c r="W72" i="20"/>
  <c r="E70" i="10"/>
  <c r="W101" i="20"/>
  <c r="E99" i="10"/>
  <c r="W105" i="20"/>
  <c r="E103" i="10"/>
  <c r="W42" i="20"/>
  <c r="E40" i="10"/>
  <c r="W110" i="20"/>
  <c r="E108" i="10"/>
  <c r="W33" i="20"/>
  <c r="E31" i="10"/>
  <c r="W26" i="20"/>
  <c r="E24" i="10"/>
  <c r="W16" i="20"/>
  <c r="E14" i="10"/>
  <c r="W109" i="20"/>
  <c r="E107" i="10"/>
  <c r="W103" i="20"/>
  <c r="E101" i="10"/>
  <c r="W113" i="20"/>
  <c r="E111" i="10"/>
  <c r="W57" i="20"/>
  <c r="E55" i="10"/>
  <c r="W52" i="20"/>
  <c r="E50" i="10"/>
  <c r="W51" i="20"/>
  <c r="E49" i="10"/>
  <c r="W46" i="20"/>
  <c r="E44" i="10"/>
  <c r="W25" i="20"/>
  <c r="E23" i="10"/>
  <c r="W23" i="20"/>
  <c r="E21" i="10"/>
  <c r="W18" i="20"/>
  <c r="E16" i="10"/>
  <c r="W17" i="20"/>
  <c r="E15" i="10"/>
  <c r="AG68" i="16"/>
  <c r="AK68" i="16" s="1"/>
  <c r="AJ24" i="16"/>
  <c r="F100" i="16"/>
  <c r="AT100" i="16" s="1"/>
  <c r="AJ77" i="16"/>
  <c r="H70" i="19"/>
  <c r="H85" i="19" s="1"/>
  <c r="H89" i="19" s="1"/>
  <c r="F16" i="16"/>
  <c r="AT16" i="16" s="1"/>
  <c r="AJ108" i="16"/>
  <c r="AJ18" i="16"/>
  <c r="N81" i="19"/>
  <c r="AJ104" i="16"/>
  <c r="AJ84" i="16"/>
  <c r="AG60" i="16"/>
  <c r="AK60" i="16" s="1"/>
  <c r="F56" i="16"/>
  <c r="AT56" i="16" s="1"/>
  <c r="AG45" i="16"/>
  <c r="AK45" i="16" s="1"/>
  <c r="AG55" i="16"/>
  <c r="AK55" i="16" s="1"/>
  <c r="F70" i="19"/>
  <c r="F85" i="19" s="1"/>
  <c r="F89" i="19" s="1"/>
  <c r="W96" i="16"/>
  <c r="W116" i="16" s="1"/>
  <c r="AG18" i="16"/>
  <c r="AK18" i="16" s="1"/>
  <c r="AG34" i="16"/>
  <c r="AK34" i="16" s="1"/>
  <c r="J70" i="19"/>
  <c r="J85" i="19" s="1"/>
  <c r="J89" i="19" s="1"/>
  <c r="M18" i="16"/>
  <c r="E19" i="20" s="1"/>
  <c r="M22" i="16"/>
  <c r="E23" i="20" s="1"/>
  <c r="M90" i="16"/>
  <c r="E91" i="20" s="1"/>
  <c r="M51" i="16"/>
  <c r="E52" i="20" s="1"/>
  <c r="M71" i="16"/>
  <c r="E72" i="20" s="1"/>
  <c r="M61" i="16"/>
  <c r="E62" i="20" s="1"/>
  <c r="M107" i="16"/>
  <c r="E108" i="20" s="1"/>
  <c r="M108" i="16"/>
  <c r="E109" i="20" s="1"/>
  <c r="M52" i="16"/>
  <c r="E53" i="20" s="1"/>
  <c r="M110" i="16"/>
  <c r="E111" i="20" s="1"/>
  <c r="M100" i="16"/>
  <c r="E101" i="20" s="1"/>
  <c r="M41" i="16"/>
  <c r="E42" i="20" s="1"/>
  <c r="M32" i="16"/>
  <c r="E33" i="20" s="1"/>
  <c r="M45" i="16"/>
  <c r="E46" i="20" s="1"/>
  <c r="M44" i="16"/>
  <c r="E45" i="20" s="1"/>
  <c r="M101" i="16"/>
  <c r="E102" i="20" s="1"/>
  <c r="M23" i="16"/>
  <c r="E24" i="20" s="1"/>
  <c r="M78" i="16"/>
  <c r="E79" i="20" s="1"/>
  <c r="M46" i="16"/>
  <c r="F25" i="16"/>
  <c r="AT25" i="16" s="1"/>
  <c r="N114" i="16"/>
  <c r="Q96" i="16"/>
  <c r="Q116" i="16" s="1"/>
  <c r="AG92" i="16"/>
  <c r="AK92" i="16" s="1"/>
  <c r="AJ111" i="16"/>
  <c r="M112" i="16"/>
  <c r="E113" i="20" s="1"/>
  <c r="M34" i="16"/>
  <c r="E35" i="20" s="1"/>
  <c r="AG51" i="16"/>
  <c r="AK51" i="16" s="1"/>
  <c r="F111" i="16"/>
  <c r="AT111" i="16" s="1"/>
  <c r="N75" i="19"/>
  <c r="AG86" i="16"/>
  <c r="AK86" i="16" s="1"/>
  <c r="AJ34" i="16"/>
  <c r="T114" i="16"/>
  <c r="AJ109" i="16"/>
  <c r="N47" i="19"/>
  <c r="M72" i="16"/>
  <c r="E73" i="20" s="1"/>
  <c r="M54" i="16"/>
  <c r="E55" i="20" s="1"/>
  <c r="AC96" i="16"/>
  <c r="AC116" i="16" s="1"/>
  <c r="N48" i="19"/>
  <c r="M106" i="16"/>
  <c r="E107" i="20" s="1"/>
  <c r="M84" i="16"/>
  <c r="E85" i="20" s="1"/>
  <c r="F41" i="16"/>
  <c r="AT41" i="16" s="1"/>
  <c r="L36" i="16"/>
  <c r="AG104" i="16"/>
  <c r="AK104" i="16" s="1"/>
  <c r="F17" i="16"/>
  <c r="AT17" i="16" s="1"/>
  <c r="AG76" i="16"/>
  <c r="AK76" i="16" s="1"/>
  <c r="N14" i="19"/>
  <c r="D14" i="22" s="1"/>
  <c r="M55" i="16"/>
  <c r="E56" i="20" s="1"/>
  <c r="M53" i="16"/>
  <c r="E54" i="20" s="1"/>
  <c r="F103" i="16"/>
  <c r="AT103" i="16" s="1"/>
  <c r="M86" i="16"/>
  <c r="E87" i="20" s="1"/>
  <c r="M111" i="16"/>
  <c r="E112" i="20" s="1"/>
  <c r="F22" i="16"/>
  <c r="AT22" i="16" s="1"/>
  <c r="AJ61" i="16"/>
  <c r="AJ52" i="16"/>
  <c r="F88" i="16"/>
  <c r="AT88" i="16" s="1"/>
  <c r="AG106" i="16"/>
  <c r="AK106" i="16" s="1"/>
  <c r="AJ16" i="16"/>
  <c r="M33" i="16"/>
  <c r="E34" i="20" s="1"/>
  <c r="B36" i="16"/>
  <c r="M77" i="16"/>
  <c r="E78" i="20" s="1"/>
  <c r="AG105" i="16"/>
  <c r="AK105" i="16" s="1"/>
  <c r="F61" i="16"/>
  <c r="AT61" i="16" s="1"/>
  <c r="AG85" i="16"/>
  <c r="AK85" i="16" s="1"/>
  <c r="AJ45" i="16"/>
  <c r="M25" i="16"/>
  <c r="E26" i="20" s="1"/>
  <c r="M16" i="16"/>
  <c r="E17" i="20" s="1"/>
  <c r="M56" i="16"/>
  <c r="E57" i="20" s="1"/>
  <c r="C85" i="16"/>
  <c r="E73" i="16"/>
  <c r="E80" i="16" s="1"/>
  <c r="M58" i="16"/>
  <c r="E59" i="20" s="1"/>
  <c r="M50" i="16"/>
  <c r="E51" i="20" s="1"/>
  <c r="AG58" i="16"/>
  <c r="AK58" i="16" s="1"/>
  <c r="M17" i="16"/>
  <c r="E18" i="20" s="1"/>
  <c r="AG32" i="16"/>
  <c r="B94" i="16"/>
  <c r="K114" i="16"/>
  <c r="F33" i="16"/>
  <c r="AT33" i="16" s="1"/>
  <c r="C45" i="16"/>
  <c r="K36" i="16"/>
  <c r="M104" i="16"/>
  <c r="E105" i="20" s="1"/>
  <c r="L102" i="16"/>
  <c r="L114" i="16" s="1"/>
  <c r="M87" i="16"/>
  <c r="E88" i="20" s="1"/>
  <c r="M57" i="16"/>
  <c r="E58" i="20" s="1"/>
  <c r="M88" i="16"/>
  <c r="E89" i="20" s="1"/>
  <c r="M91" i="16"/>
  <c r="E92" i="20" s="1"/>
  <c r="M68" i="16"/>
  <c r="E69" i="20" s="1"/>
  <c r="M103" i="16"/>
  <c r="E104" i="20" s="1"/>
  <c r="M60" i="16"/>
  <c r="E61" i="20" s="1"/>
  <c r="M76" i="16"/>
  <c r="E77" i="20" s="1"/>
  <c r="M85" i="16"/>
  <c r="E86" i="20" s="1"/>
  <c r="F91" i="16"/>
  <c r="AT91" i="16" s="1"/>
  <c r="F77" i="16"/>
  <c r="AT77" i="16" s="1"/>
  <c r="M105" i="16"/>
  <c r="E106" i="20" s="1"/>
  <c r="E94" i="16"/>
  <c r="E114" i="16"/>
  <c r="M59" i="16"/>
  <c r="E60" i="20" s="1"/>
  <c r="AG57" i="16"/>
  <c r="AK57" i="16" s="1"/>
  <c r="F78" i="16"/>
  <c r="AT78" i="16" s="1"/>
  <c r="AG110" i="16"/>
  <c r="AK110" i="16" s="1"/>
  <c r="AJ72" i="16"/>
  <c r="AJ86" i="16"/>
  <c r="AJ50" i="16"/>
  <c r="AJ58" i="16"/>
  <c r="AJ17" i="16"/>
  <c r="AJ15" i="16"/>
  <c r="N20" i="19"/>
  <c r="N46" i="19"/>
  <c r="AG102" i="16"/>
  <c r="AK102" i="16" s="1"/>
  <c r="AJ46" i="16"/>
  <c r="AJ57" i="16"/>
  <c r="AJ107" i="16"/>
  <c r="AJ103" i="16"/>
  <c r="AJ87" i="16"/>
  <c r="N50" i="19"/>
  <c r="K19" i="16"/>
  <c r="K27" i="16" s="1"/>
  <c r="N41" i="19"/>
  <c r="D41" i="22" s="1"/>
  <c r="M43" i="19"/>
  <c r="M56" i="19" s="1"/>
  <c r="N54" i="19"/>
  <c r="M24" i="16"/>
  <c r="E25" i="20" s="1"/>
  <c r="N22" i="19"/>
  <c r="X10" i="16"/>
  <c r="Y25" i="16" s="1"/>
  <c r="K26" i="20" s="1"/>
  <c r="AD102" i="16"/>
  <c r="AJ100" i="16"/>
  <c r="K47" i="16"/>
  <c r="K63" i="16" s="1"/>
  <c r="N24" i="19"/>
  <c r="N38" i="19"/>
  <c r="D38" i="22" s="1"/>
  <c r="AG23" i="16"/>
  <c r="AK23" i="16" s="1"/>
  <c r="AG24" i="16"/>
  <c r="AK24" i="16" s="1"/>
  <c r="F50" i="16"/>
  <c r="AT50" i="16" s="1"/>
  <c r="AG109" i="16"/>
  <c r="AK109" i="16" s="1"/>
  <c r="AG108" i="16"/>
  <c r="AK108" i="16" s="1"/>
  <c r="AJ25" i="16"/>
  <c r="AJ56" i="16"/>
  <c r="AJ106" i="16"/>
  <c r="AJ51" i="16"/>
  <c r="K73" i="16"/>
  <c r="K80" i="16" s="1"/>
  <c r="N78" i="19"/>
  <c r="N77" i="19"/>
  <c r="N42" i="19"/>
  <c r="D42" i="22" s="1"/>
  <c r="C42" i="22" s="1"/>
  <c r="F42" i="22" s="1"/>
  <c r="I42" i="22" s="1"/>
  <c r="Z10" i="16"/>
  <c r="AA112" i="16" s="1"/>
  <c r="AG87" i="16"/>
  <c r="AK87" i="16" s="1"/>
  <c r="AG107" i="16"/>
  <c r="AK107" i="16" s="1"/>
  <c r="E19" i="16"/>
  <c r="E27" i="16" s="1"/>
  <c r="N10" i="16"/>
  <c r="O112" i="16" s="1"/>
  <c r="AJ112" i="16"/>
  <c r="AJ89" i="16"/>
  <c r="AJ23" i="16"/>
  <c r="AJ78" i="16"/>
  <c r="AJ88" i="16"/>
  <c r="M83" i="19"/>
  <c r="N74" i="19"/>
  <c r="D74" i="22" s="1"/>
  <c r="N53" i="19"/>
  <c r="M63" i="19"/>
  <c r="N61" i="19"/>
  <c r="D61" i="22" s="1"/>
  <c r="M89" i="16"/>
  <c r="M92" i="16"/>
  <c r="E93" i="20" s="1"/>
  <c r="AJ32" i="16"/>
  <c r="AG52" i="16"/>
  <c r="AK52" i="16" s="1"/>
  <c r="F32" i="16"/>
  <c r="AT32" i="16" s="1"/>
  <c r="F90" i="16"/>
  <c r="AT90" i="16" s="1"/>
  <c r="AG53" i="16"/>
  <c r="AK53" i="16" s="1"/>
  <c r="AG89" i="16"/>
  <c r="AK89" i="16" s="1"/>
  <c r="F101" i="16"/>
  <c r="AT101" i="16" s="1"/>
  <c r="R10" i="16"/>
  <c r="S92" i="16" s="1"/>
  <c r="H93" i="20" s="1"/>
  <c r="AJ90" i="16"/>
  <c r="AJ41" i="16"/>
  <c r="AJ91" i="16"/>
  <c r="AJ55" i="16"/>
  <c r="F59" i="16"/>
  <c r="AT59" i="16" s="1"/>
  <c r="AG59" i="16"/>
  <c r="AK59" i="16" s="1"/>
  <c r="N51" i="19"/>
  <c r="M109" i="16"/>
  <c r="E110" i="20" s="1"/>
  <c r="M68" i="19"/>
  <c r="N66" i="19"/>
  <c r="D66" i="22" s="1"/>
  <c r="H10" i="16"/>
  <c r="N15" i="19"/>
  <c r="N67" i="19"/>
  <c r="AD10" i="16"/>
  <c r="AE71" i="16" s="1"/>
  <c r="N72" i="20" s="1"/>
  <c r="AJ85" i="16"/>
  <c r="AJ22" i="16"/>
  <c r="AJ110" i="16"/>
  <c r="N80" i="19"/>
  <c r="D70" i="19"/>
  <c r="D85" i="19" s="1"/>
  <c r="D89" i="19" s="1"/>
  <c r="T10" i="16"/>
  <c r="U59" i="16" s="1"/>
  <c r="AJ102" i="16"/>
  <c r="AJ71" i="16"/>
  <c r="AJ68" i="16"/>
  <c r="AJ54" i="16"/>
  <c r="K94" i="16"/>
  <c r="N52" i="19"/>
  <c r="N76" i="19"/>
  <c r="N31" i="19"/>
  <c r="D31" i="22" s="1"/>
  <c r="M33" i="19"/>
  <c r="E47" i="16"/>
  <c r="E63" i="16" s="1"/>
  <c r="E36" i="16"/>
  <c r="N16" i="19"/>
  <c r="AJ60" i="16"/>
  <c r="AJ101" i="16"/>
  <c r="AJ105" i="16"/>
  <c r="N62" i="19"/>
  <c r="AJ53" i="16"/>
  <c r="AJ92" i="16"/>
  <c r="AJ33" i="16"/>
  <c r="AJ76" i="16"/>
  <c r="M17" i="19"/>
  <c r="M26" i="19" s="1"/>
  <c r="N21" i="19"/>
  <c r="D21" i="22" s="1"/>
  <c r="C21" i="22" s="1"/>
  <c r="F21" i="22" s="1"/>
  <c r="I21" i="22" s="1"/>
  <c r="C56" i="16"/>
  <c r="C34" i="16"/>
  <c r="C103" i="16"/>
  <c r="C89" i="16"/>
  <c r="C78" i="16"/>
  <c r="C46" i="16"/>
  <c r="C32" i="16"/>
  <c r="C54" i="16"/>
  <c r="C17" i="16"/>
  <c r="L47" i="16"/>
  <c r="L63" i="16" s="1"/>
  <c r="AB63" i="16"/>
  <c r="AB96" i="16" s="1"/>
  <c r="AB116" i="16" s="1"/>
  <c r="Z63" i="16"/>
  <c r="Z96" i="16" s="1"/>
  <c r="Z116" i="16" s="1"/>
  <c r="L73" i="16"/>
  <c r="L80" i="16" s="1"/>
  <c r="C22" i="16"/>
  <c r="C59" i="16"/>
  <c r="C104" i="16"/>
  <c r="M97" i="20"/>
  <c r="M117" i="20" s="1"/>
  <c r="G97" i="20"/>
  <c r="G117" i="20" s="1"/>
  <c r="P97" i="20"/>
  <c r="P117" i="20" s="1"/>
  <c r="Q107" i="20"/>
  <c r="Q79" i="20"/>
  <c r="Q47" i="20"/>
  <c r="Q78" i="20"/>
  <c r="Q19" i="20"/>
  <c r="Q51" i="20"/>
  <c r="Q58" i="20"/>
  <c r="Q112" i="20"/>
  <c r="Q35" i="20"/>
  <c r="Q52" i="20"/>
  <c r="Q88" i="20"/>
  <c r="Q42" i="20"/>
  <c r="J81" i="20"/>
  <c r="X81" i="20" s="1"/>
  <c r="X74" i="20"/>
  <c r="Q108" i="20"/>
  <c r="Q57" i="20"/>
  <c r="Q113" i="20"/>
  <c r="R74" i="20"/>
  <c r="R81" i="20" s="1"/>
  <c r="Q72" i="20"/>
  <c r="Q16" i="20"/>
  <c r="R20" i="20"/>
  <c r="R28" i="20" s="1"/>
  <c r="Q25" i="20"/>
  <c r="Q104" i="20"/>
  <c r="X95" i="20"/>
  <c r="Q90" i="20"/>
  <c r="Q110" i="20"/>
  <c r="Q111" i="20"/>
  <c r="Q53" i="20"/>
  <c r="Q73" i="20"/>
  <c r="Q106" i="20"/>
  <c r="Q87" i="20"/>
  <c r="Q46" i="20"/>
  <c r="Q91" i="20"/>
  <c r="Q33" i="20"/>
  <c r="R37" i="20"/>
  <c r="Q34" i="20"/>
  <c r="J64" i="20"/>
  <c r="X64" i="20" s="1"/>
  <c r="X48" i="20"/>
  <c r="Q55" i="20"/>
  <c r="Q102" i="20"/>
  <c r="Q56" i="20"/>
  <c r="Q61" i="20"/>
  <c r="U97" i="20"/>
  <c r="U117" i="20" s="1"/>
  <c r="J28" i="20"/>
  <c r="X28" i="20" s="1"/>
  <c r="X20" i="20"/>
  <c r="R95" i="20"/>
  <c r="Q85" i="20"/>
  <c r="Q45" i="20"/>
  <c r="R48" i="20"/>
  <c r="R64" i="20" s="1"/>
  <c r="Q92" i="20"/>
  <c r="X115" i="20"/>
  <c r="Q103" i="20"/>
  <c r="Q105" i="20"/>
  <c r="Q109" i="20"/>
  <c r="Q60" i="20"/>
  <c r="X37" i="20"/>
  <c r="R115" i="20"/>
  <c r="Q101" i="20"/>
  <c r="Q17" i="20"/>
  <c r="Q59" i="20"/>
  <c r="Q26" i="20"/>
  <c r="Q86" i="20"/>
  <c r="Q23" i="20"/>
  <c r="Q18" i="20"/>
  <c r="Q77" i="20"/>
  <c r="Q54" i="20"/>
  <c r="Q89" i="20"/>
  <c r="Q62" i="20"/>
  <c r="Q93" i="20"/>
  <c r="Q69" i="20"/>
  <c r="Q24" i="20"/>
  <c r="AK25" i="16"/>
  <c r="AK50" i="16"/>
  <c r="L19" i="16"/>
  <c r="L27" i="16" s="1"/>
  <c r="M15" i="16"/>
  <c r="AK90" i="16"/>
  <c r="AD47" i="16"/>
  <c r="AD63" i="16" s="1"/>
  <c r="X73" i="16"/>
  <c r="X80" i="16" s="1"/>
  <c r="AK103" i="16"/>
  <c r="AK54" i="16"/>
  <c r="AK111" i="16"/>
  <c r="AD19" i="16"/>
  <c r="AD27" i="16" s="1"/>
  <c r="C58" i="16"/>
  <c r="C100" i="16"/>
  <c r="C76" i="16"/>
  <c r="R19" i="16"/>
  <c r="R27" i="16" s="1"/>
  <c r="AK91" i="16"/>
  <c r="AI47" i="16"/>
  <c r="AJ44" i="16"/>
  <c r="AK77" i="16"/>
  <c r="R114" i="16"/>
  <c r="AK78" i="16"/>
  <c r="AK16" i="16"/>
  <c r="AK56" i="16"/>
  <c r="C101" i="16"/>
  <c r="AK22" i="16"/>
  <c r="C71" i="16"/>
  <c r="AK100" i="16"/>
  <c r="C68" i="16"/>
  <c r="C87" i="16"/>
  <c r="X19" i="16"/>
  <c r="X27" i="16" s="1"/>
  <c r="AK101" i="16"/>
  <c r="C18" i="16"/>
  <c r="C50" i="16"/>
  <c r="C110" i="16"/>
  <c r="AK61" i="16"/>
  <c r="AK17" i="16"/>
  <c r="AK88" i="16"/>
  <c r="AK33" i="16"/>
  <c r="C23" i="16"/>
  <c r="C111" i="16"/>
  <c r="B73" i="16"/>
  <c r="B80" i="16" s="1"/>
  <c r="C72" i="16"/>
  <c r="C41" i="16"/>
  <c r="C92" i="16"/>
  <c r="C24" i="16"/>
  <c r="C55" i="16"/>
  <c r="C61" i="16"/>
  <c r="C106" i="16"/>
  <c r="C52" i="16"/>
  <c r="C51" i="16"/>
  <c r="C102" i="16"/>
  <c r="C44" i="16"/>
  <c r="C53" i="16"/>
  <c r="C108" i="16"/>
  <c r="C88" i="16"/>
  <c r="C86" i="16"/>
  <c r="C57" i="16"/>
  <c r="C25" i="16"/>
  <c r="C112" i="16"/>
  <c r="C33" i="16"/>
  <c r="C109" i="16"/>
  <c r="C77" i="16"/>
  <c r="C84" i="16"/>
  <c r="C60" i="16"/>
  <c r="C16" i="16"/>
  <c r="C90" i="16"/>
  <c r="C107" i="16"/>
  <c r="C105" i="16"/>
  <c r="C91" i="16"/>
  <c r="F15" i="16"/>
  <c r="AT15" i="16" s="1"/>
  <c r="C15" i="16"/>
  <c r="H116" i="14"/>
  <c r="AM116" i="14"/>
  <c r="AG15" i="16"/>
  <c r="B19" i="16"/>
  <c r="B27" i="16" s="1"/>
  <c r="F112" i="16"/>
  <c r="AT112" i="16" s="1"/>
  <c r="AG112" i="16"/>
  <c r="B114" i="16"/>
  <c r="AM114" i="14"/>
  <c r="H96" i="16"/>
  <c r="H116" i="16" s="1"/>
  <c r="T96" i="16"/>
  <c r="AK41" i="16"/>
  <c r="AG72" i="16"/>
  <c r="F72" i="16"/>
  <c r="AT72" i="16" s="1"/>
  <c r="AG46" i="16"/>
  <c r="F46" i="16"/>
  <c r="AT46" i="16" s="1"/>
  <c r="B47" i="16"/>
  <c r="B63" i="16" s="1"/>
  <c r="AQ61" i="14"/>
  <c r="AQ114" i="14" s="1"/>
  <c r="AQ103" i="13"/>
  <c r="G93" i="27" l="1"/>
  <c r="G259" i="27" s="1"/>
  <c r="H83" i="27"/>
  <c r="F83" i="27"/>
  <c r="H67" i="27"/>
  <c r="F67" i="27"/>
  <c r="G249" i="27"/>
  <c r="H101" i="28"/>
  <c r="I101" i="28" s="1"/>
  <c r="F101" i="28"/>
  <c r="F76" i="28"/>
  <c r="H76" i="28"/>
  <c r="I76" i="28" s="1"/>
  <c r="H58" i="27"/>
  <c r="I58" i="27" s="1"/>
  <c r="F58" i="27"/>
  <c r="H102" i="28"/>
  <c r="I102" i="28" s="1"/>
  <c r="F102" i="28"/>
  <c r="F67" i="28"/>
  <c r="H67" i="28"/>
  <c r="F101" i="27"/>
  <c r="H101" i="27"/>
  <c r="I101" i="27" s="1"/>
  <c r="F56" i="28"/>
  <c r="H56" i="28"/>
  <c r="I56" i="28" s="1"/>
  <c r="F44" i="28"/>
  <c r="H44" i="28"/>
  <c r="I44" i="28" s="1"/>
  <c r="H107" i="28"/>
  <c r="I107" i="28" s="1"/>
  <c r="F107" i="28"/>
  <c r="F102" i="27"/>
  <c r="H102" i="27"/>
  <c r="I102" i="27" s="1"/>
  <c r="H87" i="28"/>
  <c r="I87" i="28" s="1"/>
  <c r="F87" i="28"/>
  <c r="H90" i="27"/>
  <c r="I90" i="27" s="1"/>
  <c r="F90" i="27"/>
  <c r="H56" i="27"/>
  <c r="I56" i="27" s="1"/>
  <c r="F56" i="27"/>
  <c r="H44" i="27"/>
  <c r="I44" i="27" s="1"/>
  <c r="F44" i="27"/>
  <c r="H77" i="27"/>
  <c r="I77" i="27" s="1"/>
  <c r="F77" i="27"/>
  <c r="F107" i="27"/>
  <c r="H107" i="27"/>
  <c r="I107" i="27" s="1"/>
  <c r="H87" i="27"/>
  <c r="I87" i="27" s="1"/>
  <c r="F87" i="27"/>
  <c r="F90" i="28"/>
  <c r="H90" i="28"/>
  <c r="I90" i="28" s="1"/>
  <c r="F85" i="27"/>
  <c r="H85" i="27"/>
  <c r="I85" i="27" s="1"/>
  <c r="H77" i="28"/>
  <c r="I77" i="28" s="1"/>
  <c r="F77" i="28"/>
  <c r="H45" i="28"/>
  <c r="I45" i="28" s="1"/>
  <c r="F45" i="28"/>
  <c r="H57" i="27"/>
  <c r="I57" i="27" s="1"/>
  <c r="F57" i="27"/>
  <c r="F32" i="28"/>
  <c r="H32" i="28"/>
  <c r="I32" i="28" s="1"/>
  <c r="F104" i="27"/>
  <c r="H104" i="27"/>
  <c r="I104" i="27" s="1"/>
  <c r="F85" i="28"/>
  <c r="H85" i="28"/>
  <c r="I85" i="28" s="1"/>
  <c r="H43" i="28"/>
  <c r="G46" i="28"/>
  <c r="F43" i="28"/>
  <c r="F45" i="27"/>
  <c r="H45" i="27"/>
  <c r="I45" i="27" s="1"/>
  <c r="H57" i="28"/>
  <c r="I57" i="28" s="1"/>
  <c r="F57" i="28"/>
  <c r="H32" i="27"/>
  <c r="I32" i="27" s="1"/>
  <c r="F32" i="27"/>
  <c r="F104" i="28"/>
  <c r="H104" i="28"/>
  <c r="I104" i="28" s="1"/>
  <c r="H105" i="28"/>
  <c r="I105" i="28" s="1"/>
  <c r="F105" i="28"/>
  <c r="F43" i="27"/>
  <c r="G46" i="27"/>
  <c r="H43" i="27"/>
  <c r="H14" i="28"/>
  <c r="F14" i="28"/>
  <c r="G18" i="28"/>
  <c r="G26" i="28" s="1"/>
  <c r="F99" i="28"/>
  <c r="G113" i="28"/>
  <c r="H99" i="28"/>
  <c r="I99" i="28" s="1"/>
  <c r="F89" i="27"/>
  <c r="H89" i="27"/>
  <c r="I89" i="27" s="1"/>
  <c r="H51" i="28"/>
  <c r="I51" i="28" s="1"/>
  <c r="F51" i="28"/>
  <c r="H108" i="27"/>
  <c r="I108" i="27" s="1"/>
  <c r="F108" i="27"/>
  <c r="H105" i="27"/>
  <c r="I105" i="27" s="1"/>
  <c r="F105" i="27"/>
  <c r="F53" i="27"/>
  <c r="H53" i="27"/>
  <c r="I53" i="27" s="1"/>
  <c r="F14" i="27"/>
  <c r="H14" i="27"/>
  <c r="G18" i="27"/>
  <c r="F99" i="27"/>
  <c r="G113" i="27"/>
  <c r="G263" i="27" s="1"/>
  <c r="H99" i="27"/>
  <c r="I99" i="27" s="1"/>
  <c r="H89" i="28"/>
  <c r="I89" i="28" s="1"/>
  <c r="F89" i="28"/>
  <c r="H108" i="28"/>
  <c r="I108" i="28" s="1"/>
  <c r="F108" i="28"/>
  <c r="F84" i="28"/>
  <c r="H84" i="28"/>
  <c r="I84" i="28" s="1"/>
  <c r="F40" i="28"/>
  <c r="H40" i="28"/>
  <c r="G62" i="28"/>
  <c r="H53" i="28"/>
  <c r="I53" i="28" s="1"/>
  <c r="F53" i="28"/>
  <c r="H86" i="28"/>
  <c r="I86" i="28" s="1"/>
  <c r="F86" i="28"/>
  <c r="H24" i="27"/>
  <c r="I24" i="27" s="1"/>
  <c r="F24" i="27"/>
  <c r="H110" i="28"/>
  <c r="I110" i="28" s="1"/>
  <c r="F110" i="28"/>
  <c r="H88" i="27"/>
  <c r="I88" i="27" s="1"/>
  <c r="F88" i="27"/>
  <c r="F23" i="28"/>
  <c r="H23" i="28"/>
  <c r="I23" i="28" s="1"/>
  <c r="F100" i="28"/>
  <c r="H100" i="28"/>
  <c r="I100" i="28" s="1"/>
  <c r="H75" i="27"/>
  <c r="I75" i="27" s="1"/>
  <c r="F75" i="27"/>
  <c r="G253" i="27"/>
  <c r="H253" i="27" s="1"/>
  <c r="H17" i="27"/>
  <c r="I17" i="27" s="1"/>
  <c r="F17" i="27"/>
  <c r="F59" i="28"/>
  <c r="H59" i="28"/>
  <c r="I59" i="28" s="1"/>
  <c r="F59" i="27"/>
  <c r="H59" i="27"/>
  <c r="I59" i="27" s="1"/>
  <c r="F55" i="27"/>
  <c r="H55" i="27"/>
  <c r="I55" i="27" s="1"/>
  <c r="G242" i="27"/>
  <c r="F106" i="28"/>
  <c r="H106" i="28"/>
  <c r="I106" i="28" s="1"/>
  <c r="H52" i="28"/>
  <c r="I52" i="28" s="1"/>
  <c r="F52" i="28"/>
  <c r="H100" i="27"/>
  <c r="I100" i="27" s="1"/>
  <c r="F100" i="27"/>
  <c r="F109" i="27"/>
  <c r="H109" i="27"/>
  <c r="I109" i="27" s="1"/>
  <c r="F86" i="27"/>
  <c r="H86" i="27"/>
  <c r="I86" i="27" s="1"/>
  <c r="H21" i="28"/>
  <c r="I21" i="28" s="1"/>
  <c r="F21" i="28"/>
  <c r="H24" i="28"/>
  <c r="I24" i="28" s="1"/>
  <c r="F24" i="28"/>
  <c r="H110" i="27"/>
  <c r="I110" i="27" s="1"/>
  <c r="F110" i="27"/>
  <c r="F88" i="28"/>
  <c r="H88" i="28"/>
  <c r="I88" i="28" s="1"/>
  <c r="G35" i="27"/>
  <c r="G231" i="27" s="1"/>
  <c r="F31" i="27"/>
  <c r="H31" i="27"/>
  <c r="H23" i="27"/>
  <c r="I23" i="27" s="1"/>
  <c r="F23" i="27"/>
  <c r="G224" i="27"/>
  <c r="H91" i="28"/>
  <c r="I91" i="28" s="1"/>
  <c r="F91" i="28"/>
  <c r="H16" i="28"/>
  <c r="I16" i="28" s="1"/>
  <c r="F16" i="28"/>
  <c r="H17" i="28"/>
  <c r="I17" i="28" s="1"/>
  <c r="F17" i="28"/>
  <c r="H22" i="27"/>
  <c r="I22" i="27" s="1"/>
  <c r="F22" i="27"/>
  <c r="G225" i="27"/>
  <c r="H55" i="28"/>
  <c r="I55" i="28" s="1"/>
  <c r="F55" i="28"/>
  <c r="H15" i="27"/>
  <c r="I15" i="27" s="1"/>
  <c r="F15" i="27"/>
  <c r="H49" i="27"/>
  <c r="I49" i="27" s="1"/>
  <c r="F49" i="27"/>
  <c r="G240" i="27"/>
  <c r="F50" i="28"/>
  <c r="H50" i="28"/>
  <c r="I50" i="28" s="1"/>
  <c r="H106" i="27"/>
  <c r="I106" i="27" s="1"/>
  <c r="F106" i="27"/>
  <c r="F52" i="27"/>
  <c r="H52" i="27"/>
  <c r="I52" i="27" s="1"/>
  <c r="F75" i="28"/>
  <c r="H75" i="28"/>
  <c r="I75" i="28" s="1"/>
  <c r="H109" i="28"/>
  <c r="I109" i="28" s="1"/>
  <c r="F109" i="28"/>
  <c r="F60" i="28"/>
  <c r="H60" i="28"/>
  <c r="I60" i="28" s="1"/>
  <c r="F21" i="27"/>
  <c r="H21" i="27"/>
  <c r="I21" i="27" s="1"/>
  <c r="G222" i="27"/>
  <c r="H103" i="28"/>
  <c r="I103" i="28" s="1"/>
  <c r="F103" i="28"/>
  <c r="H111" i="28"/>
  <c r="I111" i="28" s="1"/>
  <c r="F111" i="28"/>
  <c r="G35" i="28"/>
  <c r="H31" i="28"/>
  <c r="F31" i="28"/>
  <c r="H33" i="28"/>
  <c r="I33" i="28" s="1"/>
  <c r="F33" i="28"/>
  <c r="F91" i="27"/>
  <c r="H91" i="27"/>
  <c r="I91" i="27" s="1"/>
  <c r="H16" i="27"/>
  <c r="I16" i="27" s="1"/>
  <c r="F16" i="27"/>
  <c r="G72" i="28"/>
  <c r="G79" i="28" s="1"/>
  <c r="H70" i="28"/>
  <c r="F70" i="28"/>
  <c r="F72" i="28" s="1"/>
  <c r="G72" i="27"/>
  <c r="G251" i="27" s="1"/>
  <c r="H71" i="27"/>
  <c r="I71" i="27" s="1"/>
  <c r="F71" i="27"/>
  <c r="F15" i="28"/>
  <c r="H15" i="28"/>
  <c r="I15" i="28" s="1"/>
  <c r="F54" i="27"/>
  <c r="H54" i="27"/>
  <c r="I54" i="27" s="1"/>
  <c r="F54" i="28"/>
  <c r="H54" i="28"/>
  <c r="I54" i="28" s="1"/>
  <c r="H49" i="28"/>
  <c r="I49" i="28" s="1"/>
  <c r="F49" i="28"/>
  <c r="F50" i="27"/>
  <c r="G241" i="27"/>
  <c r="H50" i="27"/>
  <c r="I50" i="27" s="1"/>
  <c r="H40" i="27"/>
  <c r="G235" i="27"/>
  <c r="F40" i="27"/>
  <c r="H51" i="27"/>
  <c r="I51" i="27" s="1"/>
  <c r="F51" i="27"/>
  <c r="G243" i="27"/>
  <c r="H83" i="28"/>
  <c r="F83" i="28"/>
  <c r="G93" i="28"/>
  <c r="H60" i="27"/>
  <c r="I60" i="27" s="1"/>
  <c r="F60" i="27"/>
  <c r="H103" i="27"/>
  <c r="I103" i="27" s="1"/>
  <c r="F103" i="27"/>
  <c r="F76" i="27"/>
  <c r="H76" i="27"/>
  <c r="I76" i="27" s="1"/>
  <c r="H111" i="27"/>
  <c r="I111" i="27" s="1"/>
  <c r="F111" i="27"/>
  <c r="H71" i="28"/>
  <c r="I71" i="28" s="1"/>
  <c r="F71" i="28"/>
  <c r="F33" i="27"/>
  <c r="H33" i="27"/>
  <c r="I33" i="27" s="1"/>
  <c r="F22" i="28"/>
  <c r="H22" i="28"/>
  <c r="I22" i="28" s="1"/>
  <c r="H58" i="28"/>
  <c r="I58" i="28" s="1"/>
  <c r="F58" i="28"/>
  <c r="H70" i="27"/>
  <c r="F70" i="27"/>
  <c r="B222" i="24"/>
  <c r="S15" i="16"/>
  <c r="H16" i="20" s="1"/>
  <c r="S54" i="16"/>
  <c r="H55" i="20" s="1"/>
  <c r="AT102" i="16"/>
  <c r="B222" i="10"/>
  <c r="B163" i="10"/>
  <c r="B163" i="24"/>
  <c r="B163" i="23"/>
  <c r="B197" i="10"/>
  <c r="B197" i="23"/>
  <c r="B197" i="24"/>
  <c r="B162" i="10"/>
  <c r="B162" i="24"/>
  <c r="B162" i="23"/>
  <c r="B101" i="10"/>
  <c r="B101" i="23"/>
  <c r="B101" i="24"/>
  <c r="B100" i="10"/>
  <c r="B100" i="24"/>
  <c r="B100" i="23"/>
  <c r="B102" i="10"/>
  <c r="B102" i="24"/>
  <c r="B102" i="23"/>
  <c r="B103" i="10"/>
  <c r="B103" i="23"/>
  <c r="B103" i="24"/>
  <c r="B194" i="10"/>
  <c r="B194" i="23"/>
  <c r="B194" i="24"/>
  <c r="B136" i="10"/>
  <c r="B136" i="23"/>
  <c r="B136" i="24"/>
  <c r="B170" i="10"/>
  <c r="B170" i="24"/>
  <c r="B170" i="23"/>
  <c r="B139" i="10"/>
  <c r="B139" i="23"/>
  <c r="B139" i="24"/>
  <c r="B157" i="24"/>
  <c r="B157" i="23"/>
  <c r="B165" i="10"/>
  <c r="B165" i="24"/>
  <c r="B165" i="23"/>
  <c r="C137" i="10"/>
  <c r="F137" i="10" s="1"/>
  <c r="G137" i="10" s="1"/>
  <c r="C137" i="24"/>
  <c r="C137" i="23"/>
  <c r="B109" i="10"/>
  <c r="B109" i="24"/>
  <c r="B109" i="23"/>
  <c r="B182" i="23"/>
  <c r="B182" i="24"/>
  <c r="B193" i="10"/>
  <c r="B193" i="24"/>
  <c r="B193" i="23"/>
  <c r="B164" i="10"/>
  <c r="B164" i="24"/>
  <c r="B164" i="23"/>
  <c r="B99" i="10"/>
  <c r="B99" i="24"/>
  <c r="B99" i="23"/>
  <c r="B154" i="24"/>
  <c r="B154" i="23"/>
  <c r="B104" i="10"/>
  <c r="B104" i="24"/>
  <c r="B104" i="23"/>
  <c r="B131" i="10"/>
  <c r="B131" i="23"/>
  <c r="B131" i="24"/>
  <c r="B195" i="10"/>
  <c r="B195" i="24"/>
  <c r="B195" i="23"/>
  <c r="B106" i="10"/>
  <c r="B106" i="24"/>
  <c r="B106" i="23"/>
  <c r="B222" i="23"/>
  <c r="B183" i="10"/>
  <c r="B183" i="23"/>
  <c r="B183" i="24"/>
  <c r="B110" i="10"/>
  <c r="B110" i="24"/>
  <c r="B110" i="23"/>
  <c r="B168" i="10"/>
  <c r="B168" i="23"/>
  <c r="B168" i="24"/>
  <c r="B196" i="10"/>
  <c r="B196" i="23"/>
  <c r="B196" i="24"/>
  <c r="B107" i="10"/>
  <c r="B107" i="23"/>
  <c r="B107" i="24"/>
  <c r="B192" i="10"/>
  <c r="B192" i="24"/>
  <c r="B192" i="23"/>
  <c r="B167" i="10"/>
  <c r="B167" i="23"/>
  <c r="B167" i="24"/>
  <c r="B108" i="10"/>
  <c r="B108" i="23"/>
  <c r="B108" i="24"/>
  <c r="B169" i="10"/>
  <c r="B169" i="23"/>
  <c r="B169" i="24"/>
  <c r="B166" i="10"/>
  <c r="B166" i="23"/>
  <c r="B166" i="24"/>
  <c r="B191" i="10"/>
  <c r="B191" i="23"/>
  <c r="B191" i="24"/>
  <c r="C158" i="10"/>
  <c r="F158" i="10" s="1"/>
  <c r="G158" i="10" s="1"/>
  <c r="C158" i="23"/>
  <c r="F158" i="23" s="1"/>
  <c r="G158" i="23" s="1"/>
  <c r="C158" i="24"/>
  <c r="F158" i="24" s="1"/>
  <c r="G158" i="24" s="1"/>
  <c r="B105" i="10"/>
  <c r="B105" i="24"/>
  <c r="B105" i="23"/>
  <c r="B158" i="10"/>
  <c r="B158" i="23"/>
  <c r="B158" i="24"/>
  <c r="W95" i="20"/>
  <c r="E252" i="24"/>
  <c r="D76" i="24"/>
  <c r="D85" i="24"/>
  <c r="E252" i="23"/>
  <c r="D52" i="24"/>
  <c r="D83" i="24"/>
  <c r="D106" i="24"/>
  <c r="D103" i="23"/>
  <c r="D88" i="24"/>
  <c r="E93" i="24"/>
  <c r="E258" i="24" s="1"/>
  <c r="D86" i="24"/>
  <c r="D102" i="24"/>
  <c r="D87" i="23"/>
  <c r="K88" i="26" s="1"/>
  <c r="L88" i="26" s="1"/>
  <c r="F88" i="26" s="1"/>
  <c r="G88" i="26" s="1"/>
  <c r="H88" i="26" s="1"/>
  <c r="I88" i="26" s="1"/>
  <c r="D71" i="24"/>
  <c r="D103" i="24"/>
  <c r="D51" i="23"/>
  <c r="K52" i="26" s="1"/>
  <c r="L52" i="26" s="1"/>
  <c r="F52" i="26" s="1"/>
  <c r="G52" i="26" s="1"/>
  <c r="E242" i="23"/>
  <c r="D88" i="23"/>
  <c r="K89" i="26" s="1"/>
  <c r="L89" i="26" s="1"/>
  <c r="F89" i="26" s="1"/>
  <c r="G89" i="26" s="1"/>
  <c r="H89" i="26" s="1"/>
  <c r="I89" i="26" s="1"/>
  <c r="D16" i="24"/>
  <c r="E46" i="23"/>
  <c r="E236" i="23" s="1"/>
  <c r="D43" i="23"/>
  <c r="K44" i="26" s="1"/>
  <c r="L44" i="26" s="1"/>
  <c r="F44" i="26" s="1"/>
  <c r="D87" i="24"/>
  <c r="D76" i="23"/>
  <c r="K77" i="26" s="1"/>
  <c r="L77" i="26" s="1"/>
  <c r="F77" i="26" s="1"/>
  <c r="G77" i="26" s="1"/>
  <c r="H77" i="26" s="1"/>
  <c r="I77" i="26" s="1"/>
  <c r="D56" i="23"/>
  <c r="K57" i="26" s="1"/>
  <c r="L57" i="26" s="1"/>
  <c r="F57" i="26" s="1"/>
  <c r="G57" i="26" s="1"/>
  <c r="H57" i="26" s="1"/>
  <c r="I57" i="26" s="1"/>
  <c r="D16" i="23"/>
  <c r="K17" i="26" s="1"/>
  <c r="L17" i="26" s="1"/>
  <c r="F17" i="26" s="1"/>
  <c r="G17" i="26" s="1"/>
  <c r="H17" i="26" s="1"/>
  <c r="I17" i="26" s="1"/>
  <c r="D45" i="24"/>
  <c r="D23" i="23"/>
  <c r="K24" i="26" s="1"/>
  <c r="L24" i="26" s="1"/>
  <c r="F24" i="26" s="1"/>
  <c r="G24" i="26" s="1"/>
  <c r="E223" i="23"/>
  <c r="D56" i="24"/>
  <c r="D54" i="23"/>
  <c r="K55" i="26" s="1"/>
  <c r="L55" i="26" s="1"/>
  <c r="F55" i="26" s="1"/>
  <c r="G55" i="26" s="1"/>
  <c r="H55" i="26" s="1"/>
  <c r="I55" i="26" s="1"/>
  <c r="D84" i="24"/>
  <c r="D21" i="23"/>
  <c r="K22" i="26" s="1"/>
  <c r="L22" i="26" s="1"/>
  <c r="F22" i="26" s="1"/>
  <c r="G22" i="26" s="1"/>
  <c r="E221" i="23"/>
  <c r="D45" i="23"/>
  <c r="K46" i="26" s="1"/>
  <c r="L46" i="26" s="1"/>
  <c r="F46" i="26" s="1"/>
  <c r="G46" i="26" s="1"/>
  <c r="H46" i="26" s="1"/>
  <c r="I46" i="26" s="1"/>
  <c r="D105" i="24"/>
  <c r="D22" i="24"/>
  <c r="E224" i="24"/>
  <c r="D15" i="24"/>
  <c r="D53" i="23"/>
  <c r="K54" i="26" s="1"/>
  <c r="L54" i="26" s="1"/>
  <c r="F54" i="26" s="1"/>
  <c r="G54" i="26" s="1"/>
  <c r="H54" i="26" s="1"/>
  <c r="I54" i="26" s="1"/>
  <c r="D49" i="23"/>
  <c r="K50" i="26" s="1"/>
  <c r="L50" i="26" s="1"/>
  <c r="F50" i="26" s="1"/>
  <c r="G50" i="26" s="1"/>
  <c r="E239" i="23"/>
  <c r="D77" i="23"/>
  <c r="K78" i="26" s="1"/>
  <c r="L78" i="26" s="1"/>
  <c r="F78" i="26" s="1"/>
  <c r="G78" i="26" s="1"/>
  <c r="H78" i="26" s="1"/>
  <c r="I78" i="26" s="1"/>
  <c r="D100" i="23"/>
  <c r="E93" i="23"/>
  <c r="E258" i="23" s="1"/>
  <c r="D84" i="23"/>
  <c r="K85" i="26" s="1"/>
  <c r="L85" i="26" s="1"/>
  <c r="F85" i="26" s="1"/>
  <c r="G85" i="26" s="1"/>
  <c r="H85" i="26" s="1"/>
  <c r="I85" i="26" s="1"/>
  <c r="D21" i="24"/>
  <c r="E221" i="24"/>
  <c r="E18" i="24"/>
  <c r="D14" i="24"/>
  <c r="D105" i="23"/>
  <c r="D67" i="24"/>
  <c r="D99" i="24"/>
  <c r="D53" i="24"/>
  <c r="D49" i="24"/>
  <c r="E239" i="24"/>
  <c r="D77" i="24"/>
  <c r="D100" i="24"/>
  <c r="D57" i="23"/>
  <c r="K58" i="26" s="1"/>
  <c r="L58" i="26" s="1"/>
  <c r="F58" i="26" s="1"/>
  <c r="G58" i="26" s="1"/>
  <c r="H58" i="26" s="1"/>
  <c r="I58" i="26" s="1"/>
  <c r="E18" i="23"/>
  <c r="D14" i="23"/>
  <c r="K15" i="26" s="1"/>
  <c r="L15" i="26" s="1"/>
  <c r="F15" i="26" s="1"/>
  <c r="D67" i="23"/>
  <c r="K68" i="26" s="1"/>
  <c r="L68" i="26" s="1"/>
  <c r="F68" i="26" s="1"/>
  <c r="E248" i="23"/>
  <c r="D99" i="23"/>
  <c r="D24" i="24"/>
  <c r="D40" i="23"/>
  <c r="K41" i="26" s="1"/>
  <c r="L41" i="26" s="1"/>
  <c r="E234" i="23"/>
  <c r="D101" i="24"/>
  <c r="D33" i="24"/>
  <c r="D24" i="23"/>
  <c r="K25" i="26" s="1"/>
  <c r="L25" i="26" s="1"/>
  <c r="F25" i="26" s="1"/>
  <c r="G25" i="26" s="1"/>
  <c r="H25" i="26" s="1"/>
  <c r="I25" i="26" s="1"/>
  <c r="D85" i="23"/>
  <c r="K86" i="26" s="1"/>
  <c r="L86" i="26" s="1"/>
  <c r="F86" i="26" s="1"/>
  <c r="G86" i="26" s="1"/>
  <c r="H86" i="26" s="1"/>
  <c r="I86" i="26" s="1"/>
  <c r="D86" i="23"/>
  <c r="K87" i="26" s="1"/>
  <c r="L87" i="26" s="1"/>
  <c r="F87" i="26" s="1"/>
  <c r="G87" i="26" s="1"/>
  <c r="H87" i="26" s="1"/>
  <c r="I87" i="26" s="1"/>
  <c r="D90" i="23"/>
  <c r="K91" i="26" s="1"/>
  <c r="L91" i="26" s="1"/>
  <c r="F91" i="26" s="1"/>
  <c r="G91" i="26" s="1"/>
  <c r="H91" i="26" s="1"/>
  <c r="I91" i="26" s="1"/>
  <c r="D33" i="23"/>
  <c r="K34" i="26" s="1"/>
  <c r="L34" i="26" s="1"/>
  <c r="F34" i="26" s="1"/>
  <c r="G34" i="26" s="1"/>
  <c r="H34" i="26" s="1"/>
  <c r="I34" i="26" s="1"/>
  <c r="D71" i="23"/>
  <c r="K72" i="26" s="1"/>
  <c r="L72" i="26" s="1"/>
  <c r="F72" i="26" s="1"/>
  <c r="G72" i="26" s="1"/>
  <c r="H72" i="26" s="1"/>
  <c r="I72" i="26" s="1"/>
  <c r="E242" i="24"/>
  <c r="D51" i="24"/>
  <c r="D52" i="23"/>
  <c r="K53" i="26" s="1"/>
  <c r="L53" i="26" s="1"/>
  <c r="F53" i="26" s="1"/>
  <c r="G53" i="26" s="1"/>
  <c r="H53" i="26" s="1"/>
  <c r="I53" i="26" s="1"/>
  <c r="D54" i="24"/>
  <c r="D43" i="24"/>
  <c r="E46" i="24"/>
  <c r="E236" i="24" s="1"/>
  <c r="D15" i="23"/>
  <c r="K16" i="26" s="1"/>
  <c r="L16" i="26" s="1"/>
  <c r="F16" i="26" s="1"/>
  <c r="G16" i="26" s="1"/>
  <c r="H16" i="26" s="1"/>
  <c r="I16" i="26" s="1"/>
  <c r="D32" i="23"/>
  <c r="K33" i="26" s="1"/>
  <c r="L33" i="26" s="1"/>
  <c r="F33" i="26" s="1"/>
  <c r="G33" i="26" s="1"/>
  <c r="H33" i="26" s="1"/>
  <c r="I33" i="26" s="1"/>
  <c r="D17" i="24"/>
  <c r="D110" i="24"/>
  <c r="D57" i="24"/>
  <c r="E72" i="24"/>
  <c r="E250" i="24" s="1"/>
  <c r="D70" i="24"/>
  <c r="D107" i="23"/>
  <c r="D32" i="24"/>
  <c r="D17" i="23"/>
  <c r="K18" i="26" s="1"/>
  <c r="L18" i="26" s="1"/>
  <c r="F18" i="26" s="1"/>
  <c r="G18" i="26" s="1"/>
  <c r="H18" i="26" s="1"/>
  <c r="I18" i="26" s="1"/>
  <c r="D110" i="23"/>
  <c r="D91" i="24"/>
  <c r="D58" i="24"/>
  <c r="D70" i="23"/>
  <c r="K71" i="26" s="1"/>
  <c r="L71" i="26" s="1"/>
  <c r="F71" i="26" s="1"/>
  <c r="E72" i="23"/>
  <c r="D60" i="24"/>
  <c r="D107" i="24"/>
  <c r="D90" i="24"/>
  <c r="D102" i="23"/>
  <c r="D22" i="23"/>
  <c r="K23" i="26" s="1"/>
  <c r="L23" i="26" s="1"/>
  <c r="F23" i="26" s="1"/>
  <c r="G23" i="26" s="1"/>
  <c r="E224" i="23"/>
  <c r="D60" i="23"/>
  <c r="K61" i="26" s="1"/>
  <c r="L61" i="26" s="1"/>
  <c r="F61" i="26" s="1"/>
  <c r="G61" i="26" s="1"/>
  <c r="H61" i="26" s="1"/>
  <c r="I61" i="26" s="1"/>
  <c r="W37" i="20"/>
  <c r="D89" i="23"/>
  <c r="K90" i="26" s="1"/>
  <c r="L90" i="26" s="1"/>
  <c r="F90" i="26" s="1"/>
  <c r="G90" i="26" s="1"/>
  <c r="H90" i="26" s="1"/>
  <c r="I90" i="26" s="1"/>
  <c r="E248" i="24"/>
  <c r="D44" i="24"/>
  <c r="D104" i="23"/>
  <c r="D91" i="23"/>
  <c r="K92" i="26" s="1"/>
  <c r="L92" i="26" s="1"/>
  <c r="F92" i="26" s="1"/>
  <c r="G92" i="26" s="1"/>
  <c r="H92" i="26" s="1"/>
  <c r="I92" i="26" s="1"/>
  <c r="D58" i="23"/>
  <c r="K59" i="26" s="1"/>
  <c r="L59" i="26" s="1"/>
  <c r="F59" i="26" s="1"/>
  <c r="G59" i="26" s="1"/>
  <c r="H59" i="26" s="1"/>
  <c r="I59" i="26" s="1"/>
  <c r="D109" i="23"/>
  <c r="D55" i="23"/>
  <c r="K56" i="26" s="1"/>
  <c r="L56" i="26" s="1"/>
  <c r="F56" i="26" s="1"/>
  <c r="G56" i="26" s="1"/>
  <c r="E241" i="23"/>
  <c r="D59" i="23"/>
  <c r="K60" i="26" s="1"/>
  <c r="L60" i="26" s="1"/>
  <c r="F60" i="26" s="1"/>
  <c r="G60" i="26" s="1"/>
  <c r="H60" i="26" s="1"/>
  <c r="I60" i="26" s="1"/>
  <c r="D75" i="23"/>
  <c r="K76" i="26" s="1"/>
  <c r="L76" i="26" s="1"/>
  <c r="F76" i="26" s="1"/>
  <c r="G76" i="26" s="1"/>
  <c r="D83" i="23"/>
  <c r="K84" i="26" s="1"/>
  <c r="L84" i="26" s="1"/>
  <c r="F84" i="26" s="1"/>
  <c r="D106" i="23"/>
  <c r="D23" i="24"/>
  <c r="E223" i="24"/>
  <c r="D89" i="24"/>
  <c r="D44" i="23"/>
  <c r="K45" i="26" s="1"/>
  <c r="L45" i="26" s="1"/>
  <c r="F45" i="26" s="1"/>
  <c r="G45" i="26" s="1"/>
  <c r="H45" i="26" s="1"/>
  <c r="I45" i="26" s="1"/>
  <c r="D104" i="24"/>
  <c r="D40" i="24"/>
  <c r="E234" i="24"/>
  <c r="D101" i="23"/>
  <c r="D55" i="24"/>
  <c r="E241" i="24"/>
  <c r="D59" i="24"/>
  <c r="D75" i="24"/>
  <c r="D111" i="24"/>
  <c r="D111" i="23"/>
  <c r="E240" i="24"/>
  <c r="D50" i="24"/>
  <c r="D50" i="23"/>
  <c r="K51" i="26" s="1"/>
  <c r="L51" i="26" s="1"/>
  <c r="F51" i="26" s="1"/>
  <c r="G51" i="26" s="1"/>
  <c r="E240" i="23"/>
  <c r="E113" i="24"/>
  <c r="E262" i="24" s="1"/>
  <c r="D108" i="24"/>
  <c r="D108" i="23"/>
  <c r="E113" i="23"/>
  <c r="E262" i="23" s="1"/>
  <c r="D31" i="23"/>
  <c r="K32" i="26" s="1"/>
  <c r="L32" i="26" s="1"/>
  <c r="F32" i="26" s="1"/>
  <c r="E35" i="23"/>
  <c r="D31" i="24"/>
  <c r="E35" i="24"/>
  <c r="W48" i="20"/>
  <c r="W64" i="20" s="1"/>
  <c r="E74" i="20"/>
  <c r="E81" i="20" s="1"/>
  <c r="P43" i="19"/>
  <c r="P56" i="19" s="1"/>
  <c r="AJ19" i="16"/>
  <c r="AJ27" i="16" s="1"/>
  <c r="M47" i="16"/>
  <c r="M63" i="16" s="1"/>
  <c r="Y90" i="16"/>
  <c r="K91" i="20" s="1"/>
  <c r="D15" i="22"/>
  <c r="C15" i="22" s="1"/>
  <c r="F15" i="22" s="1"/>
  <c r="I15" i="22" s="1"/>
  <c r="D53" i="22"/>
  <c r="C53" i="22" s="1"/>
  <c r="B157" i="10"/>
  <c r="S43" i="19"/>
  <c r="S56" i="19" s="1"/>
  <c r="AE44" i="16"/>
  <c r="N45" i="20" s="1"/>
  <c r="D22" i="22"/>
  <c r="C22" i="22" s="1"/>
  <c r="F22" i="22" s="1"/>
  <c r="I22" i="22" s="1"/>
  <c r="D81" i="22"/>
  <c r="C81" i="22" s="1"/>
  <c r="F81" i="22" s="1"/>
  <c r="I81" i="22" s="1"/>
  <c r="D23" i="22"/>
  <c r="C23" i="22" s="1"/>
  <c r="F23" i="22" s="1"/>
  <c r="I23" i="22" s="1"/>
  <c r="C31" i="22"/>
  <c r="D33" i="22"/>
  <c r="D76" i="22"/>
  <c r="C76" i="22" s="1"/>
  <c r="F76" i="22" s="1"/>
  <c r="I76" i="22" s="1"/>
  <c r="D46" i="22"/>
  <c r="C46" i="22" s="1"/>
  <c r="F46" i="22" s="1"/>
  <c r="I46" i="22" s="1"/>
  <c r="P68" i="19"/>
  <c r="P70" i="19" s="1"/>
  <c r="S31" i="19"/>
  <c r="D52" i="22"/>
  <c r="C52" i="22" s="1"/>
  <c r="F52" i="22" s="1"/>
  <c r="I52" i="22" s="1"/>
  <c r="B182" i="10"/>
  <c r="S68" i="19"/>
  <c r="D54" i="22"/>
  <c r="C54" i="22" s="1"/>
  <c r="F54" i="22" s="1"/>
  <c r="I54" i="22" s="1"/>
  <c r="D20" i="22"/>
  <c r="AE23" i="16"/>
  <c r="N24" i="20" s="1"/>
  <c r="D62" i="22"/>
  <c r="C62" i="22" s="1"/>
  <c r="F62" i="22" s="1"/>
  <c r="I62" i="22" s="1"/>
  <c r="D67" i="22"/>
  <c r="C67" i="22" s="1"/>
  <c r="F67" i="22" s="1"/>
  <c r="I67" i="22" s="1"/>
  <c r="D47" i="22"/>
  <c r="C47" i="22" s="1"/>
  <c r="F47" i="22" s="1"/>
  <c r="I47" i="22" s="1"/>
  <c r="C61" i="22"/>
  <c r="B154" i="10"/>
  <c r="O51" i="16"/>
  <c r="D51" i="22"/>
  <c r="C51" i="22" s="1"/>
  <c r="D79" i="22"/>
  <c r="C79" i="22" s="1"/>
  <c r="F79" i="22" s="1"/>
  <c r="I79" i="22" s="1"/>
  <c r="S61" i="19"/>
  <c r="S51" i="16"/>
  <c r="H52" i="20" s="1"/>
  <c r="D80" i="22"/>
  <c r="C80" i="22" s="1"/>
  <c r="F80" i="22" s="1"/>
  <c r="I80" i="22" s="1"/>
  <c r="P17" i="19"/>
  <c r="P26" i="19" s="1"/>
  <c r="P83" i="19"/>
  <c r="C14" i="22"/>
  <c r="D49" i="22"/>
  <c r="C49" i="22" s="1"/>
  <c r="F49" i="22" s="1"/>
  <c r="I49" i="22" s="1"/>
  <c r="C41" i="22"/>
  <c r="D43" i="22"/>
  <c r="C74" i="22"/>
  <c r="C66" i="22"/>
  <c r="D77" i="22"/>
  <c r="C77" i="22" s="1"/>
  <c r="F77" i="22" s="1"/>
  <c r="I77" i="22" s="1"/>
  <c r="C38" i="22"/>
  <c r="D50" i="22"/>
  <c r="C50" i="22" s="1"/>
  <c r="F50" i="22" s="1"/>
  <c r="I50" i="22" s="1"/>
  <c r="D16" i="22"/>
  <c r="C16" i="22" s="1"/>
  <c r="D78" i="22"/>
  <c r="C78" i="22" s="1"/>
  <c r="F78" i="22" s="1"/>
  <c r="I78" i="22" s="1"/>
  <c r="D24" i="22"/>
  <c r="C24" i="22" s="1"/>
  <c r="F24" i="22" s="1"/>
  <c r="I24" i="22" s="1"/>
  <c r="O34" i="16"/>
  <c r="D75" i="22"/>
  <c r="C75" i="22" s="1"/>
  <c r="F75" i="22" s="1"/>
  <c r="I75" i="22" s="1"/>
  <c r="D48" i="22"/>
  <c r="C48" i="22" s="1"/>
  <c r="F48" i="22" s="1"/>
  <c r="I48" i="22" s="1"/>
  <c r="S14" i="19"/>
  <c r="S74" i="19"/>
  <c r="W115" i="20"/>
  <c r="W74" i="20"/>
  <c r="W81" i="20" s="1"/>
  <c r="W20" i="20"/>
  <c r="W28" i="20" s="1"/>
  <c r="S88" i="16"/>
  <c r="H89" i="20" s="1"/>
  <c r="U51" i="16"/>
  <c r="U109" i="16"/>
  <c r="S44" i="16"/>
  <c r="H45" i="20" s="1"/>
  <c r="U105" i="16"/>
  <c r="U45" i="16"/>
  <c r="U16" i="16"/>
  <c r="S46" i="16"/>
  <c r="H47" i="20" s="1"/>
  <c r="S17" i="16"/>
  <c r="H18" i="20" s="1"/>
  <c r="S106" i="16"/>
  <c r="H107" i="20" s="1"/>
  <c r="S107" i="16"/>
  <c r="H108" i="20" s="1"/>
  <c r="AE58" i="16"/>
  <c r="N59" i="20" s="1"/>
  <c r="AA58" i="16"/>
  <c r="S110" i="16"/>
  <c r="H111" i="20" s="1"/>
  <c r="S41" i="16"/>
  <c r="H42" i="20" s="1"/>
  <c r="S91" i="16"/>
  <c r="H92" i="20" s="1"/>
  <c r="AE87" i="16"/>
  <c r="N88" i="20" s="1"/>
  <c r="AA56" i="16"/>
  <c r="S78" i="16"/>
  <c r="H79" i="20" s="1"/>
  <c r="S60" i="16"/>
  <c r="H61" i="20" s="1"/>
  <c r="AE76" i="16"/>
  <c r="N77" i="20" s="1"/>
  <c r="S61" i="16"/>
  <c r="H62" i="20" s="1"/>
  <c r="S68" i="16"/>
  <c r="H69" i="20" s="1"/>
  <c r="S102" i="16"/>
  <c r="H103" i="20" s="1"/>
  <c r="S89" i="16"/>
  <c r="H90" i="20" s="1"/>
  <c r="AE102" i="16"/>
  <c r="N103" i="20" s="1"/>
  <c r="S112" i="16"/>
  <c r="H113" i="20" s="1"/>
  <c r="S50" i="16"/>
  <c r="H51" i="20" s="1"/>
  <c r="S108" i="16"/>
  <c r="H109" i="20" s="1"/>
  <c r="AE86" i="16"/>
  <c r="N87" i="20" s="1"/>
  <c r="S56" i="16"/>
  <c r="H57" i="20" s="1"/>
  <c r="AA24" i="16"/>
  <c r="AA45" i="16"/>
  <c r="AA106" i="16"/>
  <c r="AA104" i="16"/>
  <c r="AA41" i="16"/>
  <c r="AA84" i="16"/>
  <c r="AA72" i="16"/>
  <c r="AG36" i="16"/>
  <c r="AA33" i="16"/>
  <c r="M36" i="16"/>
  <c r="AA111" i="16"/>
  <c r="AA50" i="16"/>
  <c r="E47" i="20"/>
  <c r="E48" i="20" s="1"/>
  <c r="E64" i="20" s="1"/>
  <c r="S104" i="16"/>
  <c r="H105" i="20" s="1"/>
  <c r="AA61" i="16"/>
  <c r="AA109" i="16"/>
  <c r="AA55" i="16"/>
  <c r="S57" i="16"/>
  <c r="H58" i="20" s="1"/>
  <c r="AA23" i="16"/>
  <c r="AA78" i="16"/>
  <c r="M102" i="16"/>
  <c r="M114" i="16" s="1"/>
  <c r="O22" i="16"/>
  <c r="U55" i="16"/>
  <c r="O72" i="16"/>
  <c r="AK32" i="16"/>
  <c r="AN32" i="16" s="1"/>
  <c r="AA52" i="16"/>
  <c r="AA57" i="16"/>
  <c r="O104" i="16"/>
  <c r="AA15" i="16"/>
  <c r="E37" i="20"/>
  <c r="O58" i="16"/>
  <c r="M73" i="16"/>
  <c r="M80" i="16" s="1"/>
  <c r="F19" i="16"/>
  <c r="O111" i="16"/>
  <c r="T116" i="16"/>
  <c r="AA89" i="16"/>
  <c r="O78" i="16"/>
  <c r="O85" i="16"/>
  <c r="O33" i="16"/>
  <c r="F94" i="16"/>
  <c r="AT94" i="16" s="1"/>
  <c r="O59" i="16"/>
  <c r="O102" i="16"/>
  <c r="O54" i="16"/>
  <c r="AA110" i="16"/>
  <c r="O24" i="16"/>
  <c r="O56" i="16"/>
  <c r="O105" i="16"/>
  <c r="O45" i="16"/>
  <c r="O100" i="16"/>
  <c r="AD114" i="16"/>
  <c r="M89" i="19"/>
  <c r="F36" i="16"/>
  <c r="AT36" i="16" s="1"/>
  <c r="AE84" i="16"/>
  <c r="N85" i="20" s="1"/>
  <c r="O25" i="16"/>
  <c r="O46" i="16"/>
  <c r="AE89" i="16"/>
  <c r="N90" i="20" s="1"/>
  <c r="AE16" i="16"/>
  <c r="N17" i="20" s="1"/>
  <c r="AE59" i="16"/>
  <c r="N60" i="20" s="1"/>
  <c r="AE68" i="16"/>
  <c r="N69" i="20" s="1"/>
  <c r="C47" i="16"/>
  <c r="C63" i="16" s="1"/>
  <c r="AE60" i="16"/>
  <c r="N61" i="20" s="1"/>
  <c r="AE88" i="16"/>
  <c r="N89" i="20" s="1"/>
  <c r="AE103" i="16"/>
  <c r="N104" i="20" s="1"/>
  <c r="O89" i="16"/>
  <c r="O101" i="16"/>
  <c r="AE111" i="16"/>
  <c r="N112" i="20" s="1"/>
  <c r="AE41" i="16"/>
  <c r="N42" i="20" s="1"/>
  <c r="U41" i="16"/>
  <c r="AE45" i="16"/>
  <c r="N46" i="20" s="1"/>
  <c r="AE104" i="16"/>
  <c r="N105" i="20" s="1"/>
  <c r="AJ47" i="16"/>
  <c r="AJ63" i="16" s="1"/>
  <c r="AE52" i="16"/>
  <c r="N53" i="20" s="1"/>
  <c r="AE100" i="16"/>
  <c r="N101" i="20" s="1"/>
  <c r="AE53" i="16"/>
  <c r="N54" i="20" s="1"/>
  <c r="AE61" i="16"/>
  <c r="N62" i="20" s="1"/>
  <c r="O60" i="16"/>
  <c r="AE106" i="16"/>
  <c r="N107" i="20" s="1"/>
  <c r="AE55" i="16"/>
  <c r="N56" i="20" s="1"/>
  <c r="AJ114" i="16"/>
  <c r="O90" i="16"/>
  <c r="O18" i="16"/>
  <c r="U15" i="16"/>
  <c r="AE90" i="16"/>
  <c r="N91" i="20" s="1"/>
  <c r="AE108" i="16"/>
  <c r="N109" i="20" s="1"/>
  <c r="AE51" i="16"/>
  <c r="N52" i="20" s="1"/>
  <c r="U108" i="16"/>
  <c r="Y87" i="16"/>
  <c r="K88" i="20" s="1"/>
  <c r="AE54" i="16"/>
  <c r="N55" i="20" s="1"/>
  <c r="AE109" i="16"/>
  <c r="N110" i="20" s="1"/>
  <c r="AE107" i="16"/>
  <c r="N108" i="20" s="1"/>
  <c r="O91" i="16"/>
  <c r="Y56" i="16"/>
  <c r="K57" i="20" s="1"/>
  <c r="O15" i="16"/>
  <c r="C36" i="16"/>
  <c r="AE17" i="16"/>
  <c r="N18" i="20" s="1"/>
  <c r="O84" i="16"/>
  <c r="O16" i="16"/>
  <c r="AE25" i="16"/>
  <c r="N26" i="20" s="1"/>
  <c r="U90" i="16"/>
  <c r="AE92" i="16"/>
  <c r="N93" i="20" s="1"/>
  <c r="AG94" i="16"/>
  <c r="Y110" i="16"/>
  <c r="K111" i="20" s="1"/>
  <c r="U88" i="16"/>
  <c r="U112" i="16"/>
  <c r="Y33" i="16"/>
  <c r="K34" i="20" s="1"/>
  <c r="U76" i="16"/>
  <c r="U50" i="16"/>
  <c r="K96" i="16"/>
  <c r="K116" i="16" s="1"/>
  <c r="U92" i="16"/>
  <c r="U77" i="16"/>
  <c r="U85" i="16"/>
  <c r="Y32" i="16"/>
  <c r="K33" i="20" s="1"/>
  <c r="U18" i="16"/>
  <c r="U102" i="16"/>
  <c r="U44" i="16"/>
  <c r="AJ94" i="16"/>
  <c r="AJ73" i="16"/>
  <c r="AJ80" i="16" s="1"/>
  <c r="Y53" i="16"/>
  <c r="K54" i="20" s="1"/>
  <c r="U52" i="16"/>
  <c r="U61" i="16"/>
  <c r="U22" i="16"/>
  <c r="Y17" i="16"/>
  <c r="K18" i="20" s="1"/>
  <c r="AJ36" i="16"/>
  <c r="Y109" i="16"/>
  <c r="K110" i="20" s="1"/>
  <c r="U86" i="16"/>
  <c r="U87" i="16"/>
  <c r="Y16" i="16"/>
  <c r="K17" i="20" s="1"/>
  <c r="N17" i="19"/>
  <c r="N26" i="19" s="1"/>
  <c r="U57" i="16"/>
  <c r="E96" i="16"/>
  <c r="E116" i="16" s="1"/>
  <c r="U46" i="16"/>
  <c r="U89" i="16"/>
  <c r="Y104" i="16"/>
  <c r="K105" i="20" s="1"/>
  <c r="U84" i="16"/>
  <c r="U56" i="16"/>
  <c r="Y112" i="16"/>
  <c r="K113" i="20" s="1"/>
  <c r="Y88" i="16"/>
  <c r="K89" i="20" s="1"/>
  <c r="U100" i="16"/>
  <c r="U111" i="16"/>
  <c r="AN52" i="16"/>
  <c r="AQ52" i="16" s="1"/>
  <c r="AN87" i="16"/>
  <c r="AQ87" i="16" s="1"/>
  <c r="Y54" i="16"/>
  <c r="K55" i="20" s="1"/>
  <c r="Y58" i="16"/>
  <c r="K59" i="20" s="1"/>
  <c r="Y84" i="16"/>
  <c r="K85" i="20" s="1"/>
  <c r="AN54" i="16"/>
  <c r="AQ54" i="16" s="1"/>
  <c r="E90" i="20"/>
  <c r="E95" i="20" s="1"/>
  <c r="M94" i="16"/>
  <c r="Y15" i="16"/>
  <c r="K16" i="20" s="1"/>
  <c r="AN76" i="16"/>
  <c r="AQ76" i="16" s="1"/>
  <c r="AN25" i="16"/>
  <c r="AQ25" i="16" s="1"/>
  <c r="G13" i="15" s="1"/>
  <c r="H13" i="15" s="1"/>
  <c r="M70" i="19"/>
  <c r="M85" i="19" s="1"/>
  <c r="AN68" i="16"/>
  <c r="Y57" i="16"/>
  <c r="K58" i="20" s="1"/>
  <c r="Y111" i="16"/>
  <c r="K112" i="20" s="1"/>
  <c r="AA101" i="16"/>
  <c r="Y18" i="16"/>
  <c r="K19" i="20" s="1"/>
  <c r="Y100" i="16"/>
  <c r="K101" i="20" s="1"/>
  <c r="O109" i="16"/>
  <c r="O108" i="16"/>
  <c r="O23" i="16"/>
  <c r="O57" i="16"/>
  <c r="AN86" i="16"/>
  <c r="AQ86" i="16" s="1"/>
  <c r="AN60" i="16"/>
  <c r="AQ60" i="16" s="1"/>
  <c r="S45" i="16"/>
  <c r="H46" i="20" s="1"/>
  <c r="S16" i="16"/>
  <c r="H17" i="20" s="1"/>
  <c r="U106" i="16"/>
  <c r="U25" i="16"/>
  <c r="U32" i="16"/>
  <c r="U78" i="16"/>
  <c r="Y107" i="16"/>
  <c r="K108" i="20" s="1"/>
  <c r="Y59" i="16"/>
  <c r="K60" i="20" s="1"/>
  <c r="S34" i="16"/>
  <c r="H35" i="20" s="1"/>
  <c r="S25" i="16"/>
  <c r="H26" i="20" s="1"/>
  <c r="S87" i="16"/>
  <c r="H88" i="20" s="1"/>
  <c r="Y52" i="16"/>
  <c r="K53" i="20" s="1"/>
  <c r="N83" i="19"/>
  <c r="AN51" i="16"/>
  <c r="AQ51" i="16" s="1"/>
  <c r="AN53" i="16"/>
  <c r="AQ53" i="16" s="1"/>
  <c r="AN56" i="16"/>
  <c r="AQ56" i="16" s="1"/>
  <c r="G16" i="15" s="1"/>
  <c r="H16" i="15" s="1"/>
  <c r="AN78" i="16"/>
  <c r="AQ78" i="16" s="1"/>
  <c r="Y91" i="16"/>
  <c r="K92" i="20" s="1"/>
  <c r="Y101" i="16"/>
  <c r="K102" i="20" s="1"/>
  <c r="AA107" i="16"/>
  <c r="O17" i="16"/>
  <c r="O77" i="16"/>
  <c r="O52" i="16"/>
  <c r="S77" i="16"/>
  <c r="H78" i="20" s="1"/>
  <c r="Y89" i="16"/>
  <c r="K90" i="20" s="1"/>
  <c r="AN16" i="16"/>
  <c r="AQ16" i="16" s="1"/>
  <c r="G9" i="15" s="1"/>
  <c r="H9" i="15" s="1"/>
  <c r="Y46" i="16"/>
  <c r="K47" i="20" s="1"/>
  <c r="Y68" i="16"/>
  <c r="K69" i="20" s="1"/>
  <c r="N63" i="19"/>
  <c r="Y77" i="16"/>
  <c r="K78" i="20" s="1"/>
  <c r="Y61" i="16"/>
  <c r="K62" i="20" s="1"/>
  <c r="Y34" i="16"/>
  <c r="K35" i="20" s="1"/>
  <c r="AN33" i="16"/>
  <c r="AQ33" i="16" s="1"/>
  <c r="AA85" i="16"/>
  <c r="Y22" i="16"/>
  <c r="K23" i="20" s="1"/>
  <c r="AA44" i="16"/>
  <c r="AN88" i="16"/>
  <c r="AQ88" i="16" s="1"/>
  <c r="AA54" i="16"/>
  <c r="AA108" i="16"/>
  <c r="S58" i="16"/>
  <c r="H59" i="20" s="1"/>
  <c r="AN24" i="16"/>
  <c r="AQ24" i="16" s="1"/>
  <c r="G12" i="15" s="1"/>
  <c r="H12" i="15" s="1"/>
  <c r="AA34" i="16"/>
  <c r="AA18" i="16"/>
  <c r="AA103" i="16"/>
  <c r="S22" i="16"/>
  <c r="H23" i="20" s="1"/>
  <c r="O32" i="16"/>
  <c r="AA46" i="16"/>
  <c r="S100" i="16"/>
  <c r="H101" i="20" s="1"/>
  <c r="AN90" i="16"/>
  <c r="AQ90" i="16" s="1"/>
  <c r="U17" i="16"/>
  <c r="U101" i="16"/>
  <c r="U34" i="16"/>
  <c r="AE105" i="16"/>
  <c r="N106" i="20" s="1"/>
  <c r="Y86" i="16"/>
  <c r="K87" i="20" s="1"/>
  <c r="AE32" i="16"/>
  <c r="N33" i="20" s="1"/>
  <c r="AE56" i="16"/>
  <c r="N57" i="20" s="1"/>
  <c r="S101" i="16"/>
  <c r="H102" i="20" s="1"/>
  <c r="Y60" i="16"/>
  <c r="K61" i="20" s="1"/>
  <c r="U72" i="16"/>
  <c r="AN23" i="16"/>
  <c r="AQ23" i="16" s="1"/>
  <c r="AA17" i="16"/>
  <c r="AA22" i="16"/>
  <c r="AA90" i="16"/>
  <c r="AA53" i="16"/>
  <c r="S76" i="16"/>
  <c r="H77" i="20" s="1"/>
  <c r="AE78" i="16"/>
  <c r="N79" i="20" s="1"/>
  <c r="S32" i="16"/>
  <c r="H33" i="20" s="1"/>
  <c r="O61" i="16"/>
  <c r="O107" i="16"/>
  <c r="O87" i="16"/>
  <c r="O76" i="16"/>
  <c r="AN18" i="16"/>
  <c r="AQ18" i="16" s="1"/>
  <c r="AE110" i="16"/>
  <c r="N111" i="20" s="1"/>
  <c r="Y41" i="16"/>
  <c r="K42" i="20" s="1"/>
  <c r="Y85" i="16"/>
  <c r="K86" i="20" s="1"/>
  <c r="Y92" i="16"/>
  <c r="K93" i="20" s="1"/>
  <c r="AN92" i="16"/>
  <c r="AQ92" i="16" s="1"/>
  <c r="S103" i="16"/>
  <c r="H104" i="20" s="1"/>
  <c r="AN58" i="16"/>
  <c r="AQ58" i="16" s="1"/>
  <c r="AD96" i="16"/>
  <c r="U33" i="16"/>
  <c r="U71" i="16"/>
  <c r="U60" i="16"/>
  <c r="U53" i="16"/>
  <c r="AE72" i="16"/>
  <c r="N73" i="20" s="1"/>
  <c r="N74" i="20" s="1"/>
  <c r="AE85" i="16"/>
  <c r="N86" i="20" s="1"/>
  <c r="AA59" i="16"/>
  <c r="S23" i="16"/>
  <c r="H24" i="20" s="1"/>
  <c r="AE91" i="16"/>
  <c r="N92" i="20" s="1"/>
  <c r="S33" i="16"/>
  <c r="H34" i="20" s="1"/>
  <c r="Y72" i="16"/>
  <c r="K73" i="20" s="1"/>
  <c r="AN91" i="16"/>
  <c r="AQ91" i="16" s="1"/>
  <c r="N68" i="19"/>
  <c r="Y50" i="16"/>
  <c r="K51" i="20" s="1"/>
  <c r="AN55" i="16"/>
  <c r="AQ55" i="16" s="1"/>
  <c r="Y105" i="16"/>
  <c r="K106" i="20" s="1"/>
  <c r="AN44" i="16"/>
  <c r="AA91" i="16"/>
  <c r="AA87" i="16"/>
  <c r="AA60" i="16"/>
  <c r="AA92" i="16"/>
  <c r="AA25" i="16"/>
  <c r="AA68" i="16"/>
  <c r="Y23" i="16"/>
  <c r="K24" i="20" s="1"/>
  <c r="AE77" i="16"/>
  <c r="N78" i="20" s="1"/>
  <c r="Y51" i="16"/>
  <c r="K52" i="20" s="1"/>
  <c r="O106" i="16"/>
  <c r="O86" i="16"/>
  <c r="O44" i="16"/>
  <c r="O55" i="16"/>
  <c r="AN85" i="16"/>
  <c r="AQ85" i="16" s="1"/>
  <c r="S105" i="16"/>
  <c r="H106" i="20" s="1"/>
  <c r="S18" i="16"/>
  <c r="H19" i="20" s="1"/>
  <c r="AE18" i="16"/>
  <c r="N19" i="20" s="1"/>
  <c r="Y24" i="16"/>
  <c r="K25" i="20" s="1"/>
  <c r="AE15" i="16"/>
  <c r="N16" i="20" s="1"/>
  <c r="AN89" i="16"/>
  <c r="AQ89" i="16" s="1"/>
  <c r="U104" i="16"/>
  <c r="U24" i="16"/>
  <c r="U91" i="16"/>
  <c r="U103" i="16"/>
  <c r="U58" i="16"/>
  <c r="AE33" i="16"/>
  <c r="N34" i="20" s="1"/>
  <c r="AE112" i="16"/>
  <c r="N113" i="20" s="1"/>
  <c r="AA102" i="16"/>
  <c r="S52" i="16"/>
  <c r="H53" i="20" s="1"/>
  <c r="AE22" i="16"/>
  <c r="N23" i="20" s="1"/>
  <c r="AE24" i="16"/>
  <c r="N25" i="20" s="1"/>
  <c r="AN57" i="16"/>
  <c r="AQ57" i="16" s="1"/>
  <c r="AA32" i="16"/>
  <c r="AN41" i="16"/>
  <c r="AQ41" i="16" s="1"/>
  <c r="AG10" i="16"/>
  <c r="AH61" i="16" s="1"/>
  <c r="S90" i="16"/>
  <c r="H91" i="20" s="1"/>
  <c r="AN17" i="16"/>
  <c r="AQ17" i="16" s="1"/>
  <c r="G11" i="15" s="1"/>
  <c r="H11" i="15" s="1"/>
  <c r="AA88" i="16"/>
  <c r="AA105" i="16"/>
  <c r="AA51" i="16"/>
  <c r="AA16" i="16"/>
  <c r="Y108" i="16"/>
  <c r="K109" i="20" s="1"/>
  <c r="S111" i="16"/>
  <c r="H112" i="20" s="1"/>
  <c r="O103" i="16"/>
  <c r="O92" i="16"/>
  <c r="O110" i="16"/>
  <c r="O53" i="16"/>
  <c r="AN45" i="16"/>
  <c r="AQ45" i="16" s="1"/>
  <c r="G17" i="15" s="1"/>
  <c r="H17" i="15" s="1"/>
  <c r="S72" i="16"/>
  <c r="H73" i="20" s="1"/>
  <c r="AE46" i="16"/>
  <c r="N47" i="20" s="1"/>
  <c r="Y55" i="16"/>
  <c r="K56" i="20" s="1"/>
  <c r="AE101" i="16"/>
  <c r="N102" i="20" s="1"/>
  <c r="AN77" i="16"/>
  <c r="AQ77" i="16" s="1"/>
  <c r="AE34" i="16"/>
  <c r="N35" i="20" s="1"/>
  <c r="S84" i="16"/>
  <c r="H85" i="20" s="1"/>
  <c r="U54" i="16"/>
  <c r="U107" i="16"/>
  <c r="U23" i="16"/>
  <c r="U110" i="16"/>
  <c r="U68" i="16"/>
  <c r="AE50" i="16"/>
  <c r="N51" i="20" s="1"/>
  <c r="Y44" i="16"/>
  <c r="K45" i="20" s="1"/>
  <c r="S109" i="16"/>
  <c r="H110" i="20" s="1"/>
  <c r="AE57" i="16"/>
  <c r="N58" i="20" s="1"/>
  <c r="S86" i="16"/>
  <c r="H87" i="20" s="1"/>
  <c r="O68" i="16"/>
  <c r="I68" i="16"/>
  <c r="I76" i="16"/>
  <c r="I60" i="16"/>
  <c r="I106" i="16"/>
  <c r="I33" i="16"/>
  <c r="I45" i="16"/>
  <c r="I90" i="16"/>
  <c r="I107" i="16"/>
  <c r="I50" i="16"/>
  <c r="I77" i="16"/>
  <c r="I111" i="16"/>
  <c r="I61" i="16"/>
  <c r="I51" i="16"/>
  <c r="I101" i="16"/>
  <c r="I103" i="16"/>
  <c r="I41" i="16"/>
  <c r="I16" i="16"/>
  <c r="I108" i="16"/>
  <c r="I110" i="16"/>
  <c r="I22" i="16"/>
  <c r="I52" i="16"/>
  <c r="I23" i="16"/>
  <c r="I25" i="16"/>
  <c r="I53" i="16"/>
  <c r="I55" i="16"/>
  <c r="I86" i="16"/>
  <c r="I89" i="16"/>
  <c r="I87" i="16"/>
  <c r="I88" i="16"/>
  <c r="I34" i="16"/>
  <c r="I105" i="16"/>
  <c r="I91" i="16"/>
  <c r="I102" i="16"/>
  <c r="I109" i="16"/>
  <c r="I24" i="16"/>
  <c r="I112" i="16"/>
  <c r="I54" i="16"/>
  <c r="I44" i="16"/>
  <c r="I46" i="16"/>
  <c r="I32" i="16"/>
  <c r="I92" i="16"/>
  <c r="I72" i="16"/>
  <c r="I18" i="16"/>
  <c r="I15" i="16"/>
  <c r="I84" i="16"/>
  <c r="I78" i="16"/>
  <c r="I58" i="16"/>
  <c r="I56" i="16"/>
  <c r="I100" i="16"/>
  <c r="I17" i="16"/>
  <c r="I57" i="16"/>
  <c r="I59" i="16"/>
  <c r="I104" i="16"/>
  <c r="I71" i="16"/>
  <c r="I85" i="16"/>
  <c r="AN59" i="16"/>
  <c r="AQ59" i="16" s="1"/>
  <c r="N43" i="19"/>
  <c r="N56" i="19" s="1"/>
  <c r="AN84" i="16"/>
  <c r="AQ84" i="16" s="1"/>
  <c r="AN50" i="16"/>
  <c r="AQ50" i="16" s="1"/>
  <c r="G15" i="15" s="1"/>
  <c r="H15" i="15" s="1"/>
  <c r="Y103" i="16"/>
  <c r="K104" i="20" s="1"/>
  <c r="Y45" i="16"/>
  <c r="K46" i="20" s="1"/>
  <c r="AA76" i="16"/>
  <c r="AN22" i="16"/>
  <c r="AQ22" i="16" s="1"/>
  <c r="G10" i="15" s="1"/>
  <c r="H10" i="15" s="1"/>
  <c r="F10" i="16"/>
  <c r="G84" i="16" s="1"/>
  <c r="B85" i="20" s="1"/>
  <c r="AN61" i="16"/>
  <c r="AQ61" i="16" s="1"/>
  <c r="AA100" i="16"/>
  <c r="AA71" i="16"/>
  <c r="AA77" i="16"/>
  <c r="AA86" i="16"/>
  <c r="Y71" i="16"/>
  <c r="K72" i="20" s="1"/>
  <c r="O88" i="16"/>
  <c r="O41" i="16"/>
  <c r="O50" i="16"/>
  <c r="AN34" i="16"/>
  <c r="AQ34" i="16" s="1"/>
  <c r="S85" i="16"/>
  <c r="H86" i="20" s="1"/>
  <c r="Y106" i="16"/>
  <c r="K107" i="20" s="1"/>
  <c r="Y102" i="16"/>
  <c r="K103" i="20" s="1"/>
  <c r="S53" i="16"/>
  <c r="H54" i="20" s="1"/>
  <c r="S59" i="16"/>
  <c r="H60" i="20" s="1"/>
  <c r="S24" i="16"/>
  <c r="H25" i="20" s="1"/>
  <c r="S55" i="16"/>
  <c r="H56" i="20" s="1"/>
  <c r="Y78" i="16"/>
  <c r="K79" i="20" s="1"/>
  <c r="Y76" i="16"/>
  <c r="K77" i="20" s="1"/>
  <c r="N33" i="19"/>
  <c r="L96" i="16"/>
  <c r="L116" i="16" s="1"/>
  <c r="M19" i="16"/>
  <c r="M27" i="16" s="1"/>
  <c r="E16" i="20"/>
  <c r="E20" i="20" s="1"/>
  <c r="E28" i="20" s="1"/>
  <c r="AI63" i="16"/>
  <c r="AI96" i="16" s="1"/>
  <c r="AI116" i="16" s="1"/>
  <c r="X96" i="16"/>
  <c r="X116" i="16" s="1"/>
  <c r="Q74" i="20"/>
  <c r="Q81" i="20" s="1"/>
  <c r="E252" i="10"/>
  <c r="D75" i="10"/>
  <c r="D70" i="10"/>
  <c r="E72" i="10"/>
  <c r="D86" i="10"/>
  <c r="E240" i="10"/>
  <c r="D50" i="10"/>
  <c r="D84" i="10"/>
  <c r="D54" i="10"/>
  <c r="D31" i="10"/>
  <c r="E35" i="10"/>
  <c r="E230" i="10" s="1"/>
  <c r="D33" i="10"/>
  <c r="D45" i="10"/>
  <c r="D88" i="10"/>
  <c r="E234" i="10"/>
  <c r="D40" i="10"/>
  <c r="D101" i="10"/>
  <c r="D104" i="10"/>
  <c r="D16" i="10"/>
  <c r="D32" i="10"/>
  <c r="D17" i="10"/>
  <c r="D91" i="10"/>
  <c r="D71" i="10"/>
  <c r="J97" i="20"/>
  <c r="D111" i="10"/>
  <c r="E221" i="10"/>
  <c r="D21" i="10"/>
  <c r="E113" i="10"/>
  <c r="E262" i="10" s="1"/>
  <c r="D99" i="10"/>
  <c r="D90" i="10"/>
  <c r="D59" i="10"/>
  <c r="D76" i="10"/>
  <c r="D60" i="10"/>
  <c r="Q37" i="20"/>
  <c r="E242" i="10"/>
  <c r="D51" i="10"/>
  <c r="D102" i="10"/>
  <c r="E241" i="10"/>
  <c r="D55" i="10"/>
  <c r="D87" i="10"/>
  <c r="D58" i="10"/>
  <c r="Q48" i="20"/>
  <c r="Q64" i="20" s="1"/>
  <c r="D89" i="10"/>
  <c r="D109" i="10"/>
  <c r="E223" i="10"/>
  <c r="D23" i="10"/>
  <c r="D106" i="10"/>
  <c r="D15" i="10"/>
  <c r="D83" i="10"/>
  <c r="E93" i="10"/>
  <c r="E239" i="10"/>
  <c r="D49" i="10"/>
  <c r="E248" i="10"/>
  <c r="D67" i="10"/>
  <c r="Q115" i="20"/>
  <c r="D24" i="10"/>
  <c r="E46" i="10"/>
  <c r="D43" i="10"/>
  <c r="D100" i="10"/>
  <c r="D110" i="10"/>
  <c r="D77" i="10"/>
  <c r="D52" i="10"/>
  <c r="D107" i="10"/>
  <c r="D44" i="10"/>
  <c r="E224" i="10"/>
  <c r="D22" i="10"/>
  <c r="D57" i="10"/>
  <c r="Q95" i="20"/>
  <c r="D53" i="10"/>
  <c r="D108" i="10"/>
  <c r="D14" i="10"/>
  <c r="E18" i="10"/>
  <c r="D56" i="10"/>
  <c r="D105" i="10"/>
  <c r="D103" i="10"/>
  <c r="R97" i="20"/>
  <c r="R117" i="20" s="1"/>
  <c r="D85" i="10"/>
  <c r="Q20" i="20"/>
  <c r="Q28" i="20" s="1"/>
  <c r="AK46" i="16"/>
  <c r="C114" i="16"/>
  <c r="AK72" i="16"/>
  <c r="AK94" i="16"/>
  <c r="AK15" i="16"/>
  <c r="C19" i="16"/>
  <c r="C27" i="16" s="1"/>
  <c r="C73" i="16"/>
  <c r="C80" i="16" s="1"/>
  <c r="B96" i="16"/>
  <c r="B116" i="16" s="1"/>
  <c r="F73" i="16"/>
  <c r="F47" i="16"/>
  <c r="AG19" i="16"/>
  <c r="AG27" i="16" s="1"/>
  <c r="F114" i="16"/>
  <c r="AT114" i="16" s="1"/>
  <c r="C94" i="16"/>
  <c r="AQ116" i="14"/>
  <c r="AG114" i="16"/>
  <c r="AK112" i="16"/>
  <c r="AG47" i="16"/>
  <c r="AG63" i="16" s="1"/>
  <c r="F46" i="27" l="1"/>
  <c r="H235" i="27"/>
  <c r="H22" i="26"/>
  <c r="I22" i="26" s="1"/>
  <c r="G222" i="28"/>
  <c r="H222" i="28" s="1"/>
  <c r="G206" i="26"/>
  <c r="H206" i="26" s="1"/>
  <c r="G32" i="26"/>
  <c r="F36" i="26"/>
  <c r="F79" i="28"/>
  <c r="I67" i="27"/>
  <c r="H243" i="27"/>
  <c r="H225" i="27"/>
  <c r="I31" i="27"/>
  <c r="H35" i="27"/>
  <c r="I35" i="27" s="1"/>
  <c r="F18" i="28"/>
  <c r="F26" i="28" s="1"/>
  <c r="G79" i="27"/>
  <c r="G71" i="26"/>
  <c r="F73" i="26"/>
  <c r="G84" i="26"/>
  <c r="F94" i="26"/>
  <c r="I70" i="28"/>
  <c r="H72" i="28"/>
  <c r="I72" i="28" s="1"/>
  <c r="G243" i="28"/>
  <c r="H243" i="28" s="1"/>
  <c r="H52" i="26"/>
  <c r="I52" i="26" s="1"/>
  <c r="G227" i="26"/>
  <c r="H227" i="26" s="1"/>
  <c r="J253" i="27"/>
  <c r="I253" i="27"/>
  <c r="H51" i="26"/>
  <c r="I51" i="26" s="1"/>
  <c r="G241" i="28"/>
  <c r="H241" i="28" s="1"/>
  <c r="G225" i="26"/>
  <c r="H225" i="26" s="1"/>
  <c r="G68" i="26"/>
  <c r="F80" i="26"/>
  <c r="F72" i="27"/>
  <c r="F79" i="27" s="1"/>
  <c r="F35" i="27"/>
  <c r="H242" i="27"/>
  <c r="H18" i="28"/>
  <c r="I14" i="28"/>
  <c r="F93" i="27"/>
  <c r="F35" i="28"/>
  <c r="H241" i="27"/>
  <c r="H224" i="27"/>
  <c r="I67" i="28"/>
  <c r="G240" i="28"/>
  <c r="H240" i="28" s="1"/>
  <c r="H50" i="26"/>
  <c r="I50" i="26" s="1"/>
  <c r="G224" i="26"/>
  <c r="H224" i="26" s="1"/>
  <c r="F93" i="28"/>
  <c r="G15" i="26"/>
  <c r="F19" i="26"/>
  <c r="F27" i="26" s="1"/>
  <c r="I70" i="27"/>
  <c r="H72" i="27"/>
  <c r="I72" i="27" s="1"/>
  <c r="H222" i="27"/>
  <c r="H231" i="27"/>
  <c r="I83" i="27"/>
  <c r="H93" i="27"/>
  <c r="G62" i="27"/>
  <c r="G237" i="27"/>
  <c r="G44" i="26"/>
  <c r="F47" i="26"/>
  <c r="F63" i="26" s="1"/>
  <c r="I40" i="27"/>
  <c r="H240" i="27"/>
  <c r="I31" i="28"/>
  <c r="H35" i="28"/>
  <c r="I35" i="28" s="1"/>
  <c r="F113" i="27"/>
  <c r="F46" i="28"/>
  <c r="F62" i="28" s="1"/>
  <c r="H251" i="27"/>
  <c r="G95" i="28"/>
  <c r="G115" i="28" s="1"/>
  <c r="H7" i="28" s="1"/>
  <c r="G26" i="27"/>
  <c r="G219" i="27"/>
  <c r="H76" i="26"/>
  <c r="I76" i="26" s="1"/>
  <c r="G253" i="28"/>
  <c r="H253" i="28" s="1"/>
  <c r="G237" i="26"/>
  <c r="H237" i="26" s="1"/>
  <c r="I40" i="28"/>
  <c r="I14" i="27"/>
  <c r="H18" i="27"/>
  <c r="H46" i="28"/>
  <c r="I46" i="28" s="1"/>
  <c r="I43" i="28"/>
  <c r="F18" i="27"/>
  <c r="F26" i="27" s="1"/>
  <c r="H249" i="27"/>
  <c r="G255" i="27"/>
  <c r="G225" i="28"/>
  <c r="H225" i="28" s="1"/>
  <c r="H23" i="26"/>
  <c r="I23" i="26" s="1"/>
  <c r="G209" i="26"/>
  <c r="H209" i="26" s="1"/>
  <c r="F113" i="28"/>
  <c r="G242" i="28"/>
  <c r="H242" i="28" s="1"/>
  <c r="H56" i="26"/>
  <c r="I56" i="26" s="1"/>
  <c r="G226" i="26"/>
  <c r="H226" i="26" s="1"/>
  <c r="G224" i="28"/>
  <c r="H224" i="28" s="1"/>
  <c r="H24" i="26"/>
  <c r="I24" i="26" s="1"/>
  <c r="G208" i="26"/>
  <c r="H208" i="26" s="1"/>
  <c r="I83" i="28"/>
  <c r="H93" i="28"/>
  <c r="F62" i="27"/>
  <c r="H46" i="27"/>
  <c r="I46" i="27" s="1"/>
  <c r="I43" i="27"/>
  <c r="H259" i="27"/>
  <c r="H197" i="26"/>
  <c r="B159" i="10"/>
  <c r="B172" i="10" s="1"/>
  <c r="D72" i="24"/>
  <c r="D79" i="24" s="1"/>
  <c r="E79" i="24"/>
  <c r="E62" i="24"/>
  <c r="B159" i="23"/>
  <c r="B172" i="23" s="1"/>
  <c r="C140" i="10"/>
  <c r="F140" i="10" s="1"/>
  <c r="G140" i="10" s="1"/>
  <c r="C140" i="24"/>
  <c r="F140" i="24" s="1"/>
  <c r="G140" i="24" s="1"/>
  <c r="C140" i="23"/>
  <c r="C178" i="10"/>
  <c r="F178" i="10" s="1"/>
  <c r="G178" i="10" s="1"/>
  <c r="C178" i="24"/>
  <c r="F178" i="24" s="1"/>
  <c r="G178" i="24" s="1"/>
  <c r="C178" i="23"/>
  <c r="F178" i="23" s="1"/>
  <c r="G178" i="23" s="1"/>
  <c r="B51" i="10"/>
  <c r="B51" i="24"/>
  <c r="B51" i="23"/>
  <c r="C194" i="10"/>
  <c r="F194" i="10" s="1"/>
  <c r="G194" i="10" s="1"/>
  <c r="C194" i="24"/>
  <c r="F194" i="24" s="1"/>
  <c r="G194" i="24" s="1"/>
  <c r="C194" i="23"/>
  <c r="F194" i="23" s="1"/>
  <c r="G194" i="23" s="1"/>
  <c r="C139" i="10"/>
  <c r="F139" i="10" s="1"/>
  <c r="G139" i="10" s="1"/>
  <c r="C139" i="24"/>
  <c r="F139" i="24" s="1"/>
  <c r="G139" i="24" s="1"/>
  <c r="C139" i="23"/>
  <c r="F139" i="23" s="1"/>
  <c r="G139" i="23" s="1"/>
  <c r="B111" i="10"/>
  <c r="B111" i="24"/>
  <c r="B111" i="23"/>
  <c r="B60" i="10"/>
  <c r="B60" i="23"/>
  <c r="B60" i="24"/>
  <c r="B17" i="10"/>
  <c r="B17" i="23"/>
  <c r="B17" i="24"/>
  <c r="B22" i="10"/>
  <c r="B22" i="24"/>
  <c r="B22" i="23"/>
  <c r="B59" i="10"/>
  <c r="B59" i="24"/>
  <c r="B59" i="23"/>
  <c r="C196" i="10"/>
  <c r="F196" i="10" s="1"/>
  <c r="G196" i="10" s="1"/>
  <c r="C196" i="23"/>
  <c r="F196" i="23" s="1"/>
  <c r="G196" i="23" s="1"/>
  <c r="C196" i="24"/>
  <c r="F196" i="24" s="1"/>
  <c r="G196" i="24" s="1"/>
  <c r="C197" i="10"/>
  <c r="F197" i="10" s="1"/>
  <c r="G197" i="10" s="1"/>
  <c r="C197" i="24"/>
  <c r="F197" i="24" s="1"/>
  <c r="G197" i="24" s="1"/>
  <c r="C197" i="23"/>
  <c r="F197" i="23" s="1"/>
  <c r="G197" i="23" s="1"/>
  <c r="B40" i="10"/>
  <c r="B234" i="10" s="1"/>
  <c r="B40" i="24"/>
  <c r="B40" i="23"/>
  <c r="B54" i="10"/>
  <c r="B54" i="23"/>
  <c r="B54" i="24"/>
  <c r="B85" i="10"/>
  <c r="B85" i="24"/>
  <c r="B85" i="23"/>
  <c r="B24" i="10"/>
  <c r="B24" i="24"/>
  <c r="B24" i="23"/>
  <c r="B21" i="10"/>
  <c r="B221" i="10" s="1"/>
  <c r="B21" i="23"/>
  <c r="B221" i="23" s="1"/>
  <c r="B21" i="24"/>
  <c r="B221" i="24" s="1"/>
  <c r="B75" i="10"/>
  <c r="B75" i="24"/>
  <c r="B75" i="23"/>
  <c r="B33" i="10"/>
  <c r="B33" i="23"/>
  <c r="B33" i="24"/>
  <c r="B56" i="10"/>
  <c r="B56" i="24"/>
  <c r="B56" i="23"/>
  <c r="B88" i="10"/>
  <c r="B88" i="23"/>
  <c r="B88" i="24"/>
  <c r="B90" i="10"/>
  <c r="B90" i="24"/>
  <c r="B90" i="23"/>
  <c r="B177" i="23"/>
  <c r="B179" i="23" s="1"/>
  <c r="B177" i="24"/>
  <c r="B179" i="24" s="1"/>
  <c r="C193" i="10"/>
  <c r="F193" i="10" s="1"/>
  <c r="G193" i="10" s="1"/>
  <c r="C193" i="23"/>
  <c r="F193" i="23" s="1"/>
  <c r="G193" i="23" s="1"/>
  <c r="C193" i="24"/>
  <c r="F193" i="24" s="1"/>
  <c r="G193" i="24" s="1"/>
  <c r="B184" i="10"/>
  <c r="F137" i="24"/>
  <c r="G137" i="24" s="1"/>
  <c r="F63" i="16"/>
  <c r="AT63" i="16" s="1"/>
  <c r="AT47" i="16"/>
  <c r="B49" i="10"/>
  <c r="B239" i="10" s="1"/>
  <c r="B49" i="24"/>
  <c r="B239" i="24" s="1"/>
  <c r="B49" i="23"/>
  <c r="B239" i="23" s="1"/>
  <c r="B76" i="10"/>
  <c r="B76" i="23"/>
  <c r="B76" i="24"/>
  <c r="B53" i="10"/>
  <c r="B53" i="23"/>
  <c r="B53" i="24"/>
  <c r="B190" i="23"/>
  <c r="B199" i="23" s="1"/>
  <c r="B190" i="24"/>
  <c r="B199" i="24" s="1"/>
  <c r="C168" i="10"/>
  <c r="F168" i="10" s="1"/>
  <c r="G168" i="10" s="1"/>
  <c r="C168" i="23"/>
  <c r="C168" i="24"/>
  <c r="F168" i="24" s="1"/>
  <c r="G168" i="24" s="1"/>
  <c r="B159" i="24"/>
  <c r="B172" i="24" s="1"/>
  <c r="C170" i="10"/>
  <c r="F170" i="10" s="1"/>
  <c r="G170" i="10" s="1"/>
  <c r="C170" i="24"/>
  <c r="F170" i="24" s="1"/>
  <c r="G170" i="24" s="1"/>
  <c r="C170" i="23"/>
  <c r="F170" i="23" s="1"/>
  <c r="G170" i="23" s="1"/>
  <c r="F137" i="23"/>
  <c r="G137" i="23" s="1"/>
  <c r="B57" i="10"/>
  <c r="B57" i="24"/>
  <c r="B57" i="23"/>
  <c r="C195" i="10"/>
  <c r="F195" i="10" s="1"/>
  <c r="G195" i="10" s="1"/>
  <c r="C195" i="24"/>
  <c r="F195" i="24" s="1"/>
  <c r="G195" i="24" s="1"/>
  <c r="C195" i="23"/>
  <c r="F195" i="23" s="1"/>
  <c r="G195" i="23" s="1"/>
  <c r="F80" i="16"/>
  <c r="AT80" i="16" s="1"/>
  <c r="AT73" i="16"/>
  <c r="B83" i="10"/>
  <c r="B83" i="23"/>
  <c r="B83" i="24"/>
  <c r="B91" i="10"/>
  <c r="B91" i="24"/>
  <c r="B91" i="23"/>
  <c r="B23" i="10"/>
  <c r="B223" i="10" s="1"/>
  <c r="B23" i="24"/>
  <c r="B223" i="24" s="1"/>
  <c r="B23" i="23"/>
  <c r="B223" i="23" s="1"/>
  <c r="B77" i="10"/>
  <c r="B77" i="23"/>
  <c r="B77" i="24"/>
  <c r="B130" i="24"/>
  <c r="B133" i="24" s="1"/>
  <c r="B142" i="24" s="1"/>
  <c r="B130" i="23"/>
  <c r="B133" i="23" s="1"/>
  <c r="B142" i="23" s="1"/>
  <c r="B147" i="24"/>
  <c r="B149" i="24" s="1"/>
  <c r="B147" i="23"/>
  <c r="B149" i="23" s="1"/>
  <c r="B32" i="10"/>
  <c r="B32" i="24"/>
  <c r="B32" i="23"/>
  <c r="C166" i="10"/>
  <c r="F166" i="10" s="1"/>
  <c r="G166" i="10" s="1"/>
  <c r="C166" i="23"/>
  <c r="F166" i="23" s="1"/>
  <c r="G166" i="23" s="1"/>
  <c r="C166" i="24"/>
  <c r="F166" i="24" s="1"/>
  <c r="G166" i="24" s="1"/>
  <c r="C138" i="10"/>
  <c r="C222" i="10" s="1"/>
  <c r="F222" i="10" s="1"/>
  <c r="H222" i="10" s="1"/>
  <c r="C138" i="23"/>
  <c r="F138" i="23" s="1"/>
  <c r="G138" i="23" s="1"/>
  <c r="C138" i="24"/>
  <c r="F138" i="24" s="1"/>
  <c r="G138" i="24" s="1"/>
  <c r="B55" i="10"/>
  <c r="B241" i="10" s="1"/>
  <c r="B55" i="24"/>
  <c r="B241" i="24" s="1"/>
  <c r="B55" i="23"/>
  <c r="B241" i="23" s="1"/>
  <c r="C164" i="10"/>
  <c r="F164" i="10" s="1"/>
  <c r="G164" i="10" s="1"/>
  <c r="C164" i="24"/>
  <c r="F164" i="24" s="1"/>
  <c r="G164" i="24" s="1"/>
  <c r="C164" i="23"/>
  <c r="F164" i="23" s="1"/>
  <c r="G164" i="23" s="1"/>
  <c r="C131" i="10"/>
  <c r="F131" i="10" s="1"/>
  <c r="G131" i="10" s="1"/>
  <c r="C131" i="23"/>
  <c r="F131" i="23" s="1"/>
  <c r="G131" i="23" s="1"/>
  <c r="C131" i="24"/>
  <c r="B184" i="24"/>
  <c r="B58" i="10"/>
  <c r="B58" i="24"/>
  <c r="B58" i="23"/>
  <c r="B84" i="10"/>
  <c r="B84" i="24"/>
  <c r="B84" i="23"/>
  <c r="B52" i="10"/>
  <c r="B52" i="24"/>
  <c r="B52" i="23"/>
  <c r="C191" i="10"/>
  <c r="F191" i="10" s="1"/>
  <c r="G191" i="10" s="1"/>
  <c r="C191" i="24"/>
  <c r="F191" i="24" s="1"/>
  <c r="G191" i="24" s="1"/>
  <c r="C191" i="23"/>
  <c r="F191" i="23" s="1"/>
  <c r="G191" i="23" s="1"/>
  <c r="C162" i="10"/>
  <c r="F162" i="10" s="1"/>
  <c r="G162" i="10" s="1"/>
  <c r="C162" i="24"/>
  <c r="F162" i="24" s="1"/>
  <c r="G162" i="24" s="1"/>
  <c r="C162" i="23"/>
  <c r="F162" i="23" s="1"/>
  <c r="G162" i="23" s="1"/>
  <c r="B184" i="23"/>
  <c r="B16" i="10"/>
  <c r="B16" i="23"/>
  <c r="B16" i="24"/>
  <c r="B15" i="10"/>
  <c r="B15" i="24"/>
  <c r="B15" i="23"/>
  <c r="B50" i="10"/>
  <c r="B240" i="10" s="1"/>
  <c r="B50" i="24"/>
  <c r="B240" i="24" s="1"/>
  <c r="B50" i="23"/>
  <c r="B240" i="23" s="1"/>
  <c r="C165" i="10"/>
  <c r="F165" i="10" s="1"/>
  <c r="G165" i="10" s="1"/>
  <c r="C165" i="23"/>
  <c r="F165" i="23" s="1"/>
  <c r="G165" i="23" s="1"/>
  <c r="C165" i="24"/>
  <c r="F165" i="24" s="1"/>
  <c r="G165" i="24" s="1"/>
  <c r="C163" i="10"/>
  <c r="F163" i="10" s="1"/>
  <c r="G163" i="10" s="1"/>
  <c r="C163" i="24"/>
  <c r="F163" i="24" s="1"/>
  <c r="G163" i="24" s="1"/>
  <c r="C163" i="23"/>
  <c r="F163" i="23" s="1"/>
  <c r="G163" i="23" s="1"/>
  <c r="C192" i="10"/>
  <c r="F192" i="10" s="1"/>
  <c r="G192" i="10" s="1"/>
  <c r="C192" i="24"/>
  <c r="F192" i="24" s="1"/>
  <c r="G192" i="24" s="1"/>
  <c r="C192" i="23"/>
  <c r="F192" i="23" s="1"/>
  <c r="G192" i="23" s="1"/>
  <c r="B44" i="10"/>
  <c r="B44" i="24"/>
  <c r="B44" i="23"/>
  <c r="B89" i="10"/>
  <c r="B89" i="23"/>
  <c r="B89" i="24"/>
  <c r="B87" i="10"/>
  <c r="B87" i="23"/>
  <c r="B87" i="24"/>
  <c r="B86" i="10"/>
  <c r="B86" i="24"/>
  <c r="B86" i="23"/>
  <c r="F27" i="16"/>
  <c r="AT27" i="16" s="1"/>
  <c r="AT19" i="16"/>
  <c r="C183" i="10"/>
  <c r="F183" i="10" s="1"/>
  <c r="G183" i="10" s="1"/>
  <c r="C183" i="23"/>
  <c r="F183" i="23" s="1"/>
  <c r="G183" i="23" s="1"/>
  <c r="C183" i="24"/>
  <c r="F183" i="24" s="1"/>
  <c r="G183" i="24" s="1"/>
  <c r="D72" i="23"/>
  <c r="D46" i="23"/>
  <c r="D113" i="24"/>
  <c r="D18" i="24"/>
  <c r="D26" i="24" s="1"/>
  <c r="E62" i="23"/>
  <c r="E26" i="24"/>
  <c r="E218" i="24"/>
  <c r="E79" i="23"/>
  <c r="E250" i="23"/>
  <c r="D18" i="23"/>
  <c r="D113" i="23"/>
  <c r="K98" i="26" s="1"/>
  <c r="L98" i="26" s="1"/>
  <c r="F98" i="26" s="1"/>
  <c r="G98" i="26" s="1"/>
  <c r="E26" i="23"/>
  <c r="E218" i="23"/>
  <c r="D35" i="23"/>
  <c r="K36" i="26" s="1"/>
  <c r="L36" i="26" s="1"/>
  <c r="D93" i="23"/>
  <c r="K94" i="26" s="1"/>
  <c r="L94" i="26" s="1"/>
  <c r="E254" i="24"/>
  <c r="D46" i="24"/>
  <c r="D62" i="24" s="1"/>
  <c r="D35" i="24"/>
  <c r="D93" i="24"/>
  <c r="E244" i="23"/>
  <c r="E244" i="24"/>
  <c r="E230" i="24"/>
  <c r="E230" i="23"/>
  <c r="D56" i="22"/>
  <c r="D83" i="22"/>
  <c r="F74" i="22"/>
  <c r="F83" i="22" s="1"/>
  <c r="C83" i="22"/>
  <c r="S63" i="19"/>
  <c r="S70" i="19" s="1"/>
  <c r="B177" i="10"/>
  <c r="B179" i="10" s="1"/>
  <c r="F51" i="22"/>
  <c r="I51" i="22" s="1"/>
  <c r="D17" i="22"/>
  <c r="S83" i="19"/>
  <c r="B190" i="10"/>
  <c r="B199" i="10" s="1"/>
  <c r="H48" i="20"/>
  <c r="H64" i="20" s="1"/>
  <c r="F41" i="22"/>
  <c r="F43" i="22" s="1"/>
  <c r="C43" i="22"/>
  <c r="C56" i="22" s="1"/>
  <c r="S33" i="19"/>
  <c r="B147" i="10"/>
  <c r="B149" i="10" s="1"/>
  <c r="F38" i="22"/>
  <c r="I38" i="22" s="1"/>
  <c r="F14" i="22"/>
  <c r="C17" i="22"/>
  <c r="F16" i="22"/>
  <c r="I16" i="22" s="1"/>
  <c r="B130" i="10"/>
  <c r="B133" i="10" s="1"/>
  <c r="B142" i="10" s="1"/>
  <c r="S17" i="19"/>
  <c r="S26" i="19" s="1"/>
  <c r="P85" i="19"/>
  <c r="F53" i="22"/>
  <c r="I53" i="22" s="1"/>
  <c r="D68" i="22"/>
  <c r="D63" i="22"/>
  <c r="F31" i="22"/>
  <c r="F33" i="22" s="1"/>
  <c r="C33" i="22"/>
  <c r="F66" i="22"/>
  <c r="F68" i="22" s="1"/>
  <c r="C68" i="22"/>
  <c r="F61" i="22"/>
  <c r="F63" i="22" s="1"/>
  <c r="C63" i="22"/>
  <c r="W97" i="20"/>
  <c r="W117" i="20" s="1"/>
  <c r="O36" i="16"/>
  <c r="N37" i="20"/>
  <c r="AH106" i="16"/>
  <c r="AH112" i="16"/>
  <c r="E103" i="20"/>
  <c r="E115" i="20" s="1"/>
  <c r="G91" i="16"/>
  <c r="B92" i="20" s="1"/>
  <c r="AK36" i="16"/>
  <c r="AD116" i="16"/>
  <c r="H20" i="20"/>
  <c r="H28" i="20" s="1"/>
  <c r="AH72" i="16"/>
  <c r="AH85" i="16"/>
  <c r="AH92" i="16"/>
  <c r="N20" i="20"/>
  <c r="N28" i="20" s="1"/>
  <c r="U47" i="16"/>
  <c r="U63" i="16" s="1"/>
  <c r="AH108" i="16"/>
  <c r="AH60" i="16"/>
  <c r="AH89" i="16"/>
  <c r="AH78" i="16"/>
  <c r="AH50" i="16"/>
  <c r="AH53" i="16"/>
  <c r="AH101" i="16"/>
  <c r="AH104" i="16"/>
  <c r="AH24" i="16"/>
  <c r="AH52" i="16"/>
  <c r="AH16" i="16"/>
  <c r="AH41" i="16"/>
  <c r="AH18" i="16"/>
  <c r="AA73" i="16"/>
  <c r="AA80" i="16" s="1"/>
  <c r="AH88" i="16"/>
  <c r="AH84" i="16"/>
  <c r="AH15" i="16"/>
  <c r="AH34" i="16"/>
  <c r="AH102" i="16"/>
  <c r="AH109" i="16"/>
  <c r="AH46" i="16"/>
  <c r="AH59" i="16"/>
  <c r="H95" i="20"/>
  <c r="O19" i="16"/>
  <c r="O27" i="16" s="1"/>
  <c r="O47" i="16"/>
  <c r="O63" i="16" s="1"/>
  <c r="AH44" i="16"/>
  <c r="AH111" i="16"/>
  <c r="G22" i="16"/>
  <c r="B23" i="20" s="1"/>
  <c r="AE36" i="16"/>
  <c r="U73" i="16"/>
  <c r="U80" i="16" s="1"/>
  <c r="AN36" i="16"/>
  <c r="O94" i="16"/>
  <c r="AH22" i="16"/>
  <c r="AH86" i="16"/>
  <c r="O114" i="16"/>
  <c r="M96" i="16"/>
  <c r="M116" i="16" s="1"/>
  <c r="AE73" i="16"/>
  <c r="AE80" i="16" s="1"/>
  <c r="AH25" i="16"/>
  <c r="K48" i="20"/>
  <c r="K64" i="20" s="1"/>
  <c r="S47" i="16"/>
  <c r="S63" i="16" s="1"/>
  <c r="U94" i="16"/>
  <c r="S19" i="16"/>
  <c r="S27" i="16" s="1"/>
  <c r="AH56" i="16"/>
  <c r="AH32" i="16"/>
  <c r="AH55" i="16"/>
  <c r="AH103" i="16"/>
  <c r="AE19" i="16"/>
  <c r="AE27" i="16" s="1"/>
  <c r="AH105" i="16"/>
  <c r="AH110" i="16"/>
  <c r="AH45" i="16"/>
  <c r="AH51" i="16"/>
  <c r="AH91" i="16"/>
  <c r="AH87" i="16"/>
  <c r="AH68" i="16"/>
  <c r="AH76" i="16"/>
  <c r="K74" i="20"/>
  <c r="K81" i="20" s="1"/>
  <c r="AA19" i="16"/>
  <c r="AA27" i="16" s="1"/>
  <c r="N95" i="20"/>
  <c r="H115" i="20"/>
  <c r="AJ96" i="16"/>
  <c r="AJ116" i="16" s="1"/>
  <c r="N70" i="19"/>
  <c r="N85" i="19" s="1"/>
  <c r="N89" i="19" s="1"/>
  <c r="N115" i="20"/>
  <c r="G106" i="16"/>
  <c r="B107" i="20" s="1"/>
  <c r="I94" i="16"/>
  <c r="Y73" i="16"/>
  <c r="Y80" i="16" s="1"/>
  <c r="I19" i="16"/>
  <c r="I27" i="16" s="1"/>
  <c r="AA114" i="16"/>
  <c r="AA47" i="16"/>
  <c r="AA63" i="16" s="1"/>
  <c r="U36" i="16"/>
  <c r="AA36" i="16"/>
  <c r="AA94" i="16"/>
  <c r="K115" i="20"/>
  <c r="AH23" i="16"/>
  <c r="AH107" i="16"/>
  <c r="AH57" i="16"/>
  <c r="AH90" i="16"/>
  <c r="AH100" i="16"/>
  <c r="AH33" i="16"/>
  <c r="G107" i="16"/>
  <c r="B108" i="20" s="1"/>
  <c r="U114" i="16"/>
  <c r="K95" i="20"/>
  <c r="U19" i="16"/>
  <c r="U27" i="16" s="1"/>
  <c r="K20" i="20"/>
  <c r="K28" i="20" s="1"/>
  <c r="K37" i="20"/>
  <c r="G78" i="16"/>
  <c r="B79" i="20" s="1"/>
  <c r="G85" i="16"/>
  <c r="B86" i="20" s="1"/>
  <c r="Y36" i="16"/>
  <c r="G60" i="16"/>
  <c r="B61" i="20" s="1"/>
  <c r="AQ94" i="16"/>
  <c r="G71" i="16"/>
  <c r="B72" i="20" s="1"/>
  <c r="Y94" i="16"/>
  <c r="S114" i="16"/>
  <c r="AN94" i="16"/>
  <c r="G88" i="16"/>
  <c r="B89" i="20" s="1"/>
  <c r="AQ15" i="16"/>
  <c r="G8" i="15" s="1"/>
  <c r="H8" i="15" s="1"/>
  <c r="G45" i="16"/>
  <c r="B46" i="20" s="1"/>
  <c r="G72" i="16"/>
  <c r="B73" i="20" s="1"/>
  <c r="G76" i="16"/>
  <c r="B77" i="20" s="1"/>
  <c r="G53" i="16"/>
  <c r="B54" i="20" s="1"/>
  <c r="Y19" i="16"/>
  <c r="Y27" i="16" s="1"/>
  <c r="AE94" i="16"/>
  <c r="Y114" i="16"/>
  <c r="G77" i="16"/>
  <c r="B78" i="20" s="1"/>
  <c r="G105" i="16"/>
  <c r="B106" i="20" s="1"/>
  <c r="G57" i="16"/>
  <c r="B58" i="20" s="1"/>
  <c r="I36" i="16"/>
  <c r="G24" i="16"/>
  <c r="B25" i="20" s="1"/>
  <c r="AQ68" i="16"/>
  <c r="G18" i="15" s="1"/>
  <c r="H18" i="15" s="1"/>
  <c r="G46" i="16"/>
  <c r="B47" i="20" s="1"/>
  <c r="G44" i="16"/>
  <c r="B45" i="20" s="1"/>
  <c r="G90" i="16"/>
  <c r="B91" i="20" s="1"/>
  <c r="G23" i="16"/>
  <c r="B24" i="20" s="1"/>
  <c r="G104" i="16"/>
  <c r="B105" i="20" s="1"/>
  <c r="G61" i="16"/>
  <c r="B62" i="20" s="1"/>
  <c r="G25" i="16"/>
  <c r="B26" i="20" s="1"/>
  <c r="G59" i="16"/>
  <c r="B60" i="20" s="1"/>
  <c r="N48" i="20"/>
  <c r="N64" i="20" s="1"/>
  <c r="I47" i="16"/>
  <c r="I63" i="16" s="1"/>
  <c r="AK10" i="16"/>
  <c r="AL92" i="16" s="1"/>
  <c r="G18" i="16"/>
  <c r="B19" i="20" s="1"/>
  <c r="G41" i="16"/>
  <c r="B42" i="20" s="1"/>
  <c r="G109" i="16"/>
  <c r="B110" i="20" s="1"/>
  <c r="G108" i="16"/>
  <c r="B109" i="20" s="1"/>
  <c r="AE47" i="16"/>
  <c r="AE63" i="16" s="1"/>
  <c r="G112" i="16"/>
  <c r="B113" i="20" s="1"/>
  <c r="G103" i="16"/>
  <c r="B104" i="20" s="1"/>
  <c r="AQ32" i="16"/>
  <c r="G14" i="15" s="1"/>
  <c r="H14" i="15" s="1"/>
  <c r="AN72" i="16"/>
  <c r="AQ72" i="16" s="1"/>
  <c r="Y47" i="16"/>
  <c r="Y63" i="16" s="1"/>
  <c r="AE114" i="16"/>
  <c r="I73" i="16"/>
  <c r="I80" i="16" s="1"/>
  <c r="G17" i="16"/>
  <c r="B18" i="20" s="1"/>
  <c r="G15" i="16"/>
  <c r="B16" i="20" s="1"/>
  <c r="G55" i="16"/>
  <c r="B56" i="20" s="1"/>
  <c r="I114" i="16"/>
  <c r="AQ44" i="16"/>
  <c r="G52" i="16"/>
  <c r="B53" i="20" s="1"/>
  <c r="G87" i="16"/>
  <c r="B88" i="20" s="1"/>
  <c r="G86" i="16"/>
  <c r="B87" i="20" s="1"/>
  <c r="G33" i="16"/>
  <c r="B34" i="20" s="1"/>
  <c r="G56" i="16"/>
  <c r="B57" i="20" s="1"/>
  <c r="G51" i="16"/>
  <c r="B52" i="20" s="1"/>
  <c r="G101" i="16"/>
  <c r="B102" i="20" s="1"/>
  <c r="G100" i="16"/>
  <c r="B101" i="20" s="1"/>
  <c r="AN46" i="16"/>
  <c r="AQ46" i="16" s="1"/>
  <c r="G50" i="16"/>
  <c r="B51" i="20" s="1"/>
  <c r="AN19" i="16"/>
  <c r="AN27" i="16" s="1"/>
  <c r="G54" i="16"/>
  <c r="B55" i="20" s="1"/>
  <c r="G68" i="16"/>
  <c r="B69" i="20" s="1"/>
  <c r="G58" i="16"/>
  <c r="B59" i="20" s="1"/>
  <c r="G92" i="16"/>
  <c r="B93" i="20" s="1"/>
  <c r="H37" i="20"/>
  <c r="G16" i="16"/>
  <c r="B17" i="20" s="1"/>
  <c r="G32" i="16"/>
  <c r="B33" i="20" s="1"/>
  <c r="G102" i="16"/>
  <c r="B103" i="20" s="1"/>
  <c r="G89" i="16"/>
  <c r="B90" i="20" s="1"/>
  <c r="G111" i="16"/>
  <c r="B112" i="20" s="1"/>
  <c r="S94" i="16"/>
  <c r="G34" i="16"/>
  <c r="B35" i="20" s="1"/>
  <c r="S36" i="16"/>
  <c r="G110" i="16"/>
  <c r="B111" i="20" s="1"/>
  <c r="AH54" i="16"/>
  <c r="AH77" i="16"/>
  <c r="AH17" i="16"/>
  <c r="AH58" i="16"/>
  <c r="N81" i="20"/>
  <c r="E97" i="20"/>
  <c r="AK47" i="16"/>
  <c r="AK63" i="16" s="1"/>
  <c r="D72" i="10"/>
  <c r="D79" i="10" s="1"/>
  <c r="E79" i="10"/>
  <c r="E250" i="10"/>
  <c r="E254" i="10" s="1"/>
  <c r="Q97" i="20"/>
  <c r="Q117" i="20" s="1"/>
  <c r="J117" i="20"/>
  <c r="X117" i="20" s="1"/>
  <c r="X97" i="20"/>
  <c r="E26" i="10"/>
  <c r="E218" i="10"/>
  <c r="D35" i="10"/>
  <c r="D18" i="10"/>
  <c r="D26" i="10" s="1"/>
  <c r="E258" i="10"/>
  <c r="D113" i="10"/>
  <c r="D46" i="10"/>
  <c r="D62" i="10" s="1"/>
  <c r="E62" i="10"/>
  <c r="E236" i="10"/>
  <c r="E244" i="10" s="1"/>
  <c r="D93" i="10"/>
  <c r="AK114" i="16"/>
  <c r="AK19" i="16"/>
  <c r="C96" i="16"/>
  <c r="C116" i="16" s="1"/>
  <c r="H79" i="27" l="1"/>
  <c r="I79" i="27" s="1"/>
  <c r="G95" i="27"/>
  <c r="G115" i="27" s="1"/>
  <c r="H7" i="27" s="1"/>
  <c r="H213" i="27" s="1"/>
  <c r="F249" i="27" s="1"/>
  <c r="H79" i="28"/>
  <c r="I79" i="28" s="1"/>
  <c r="H62" i="27"/>
  <c r="I62" i="27" s="1"/>
  <c r="J208" i="26"/>
  <c r="I208" i="26"/>
  <c r="H219" i="27"/>
  <c r="G227" i="27"/>
  <c r="J222" i="27"/>
  <c r="I222" i="27"/>
  <c r="H84" i="26"/>
  <c r="G94" i="26"/>
  <c r="H71" i="26"/>
  <c r="G73" i="26"/>
  <c r="H15" i="26"/>
  <c r="G19" i="26"/>
  <c r="J259" i="27"/>
  <c r="I259" i="27"/>
  <c r="I18" i="27"/>
  <c r="H26" i="27"/>
  <c r="I26" i="27" s="1"/>
  <c r="F95" i="28"/>
  <c r="F115" i="28" s="1"/>
  <c r="I93" i="27"/>
  <c r="H95" i="27"/>
  <c r="I95" i="27" s="1"/>
  <c r="J224" i="26"/>
  <c r="I224" i="26"/>
  <c r="H26" i="28"/>
  <c r="I26" i="28" s="1"/>
  <c r="I18" i="28"/>
  <c r="J227" i="26"/>
  <c r="I227" i="26"/>
  <c r="D79" i="23"/>
  <c r="K80" i="26" s="1"/>
  <c r="L80" i="26" s="1"/>
  <c r="K73" i="26"/>
  <c r="L73" i="26" s="1"/>
  <c r="J240" i="27"/>
  <c r="I240" i="27"/>
  <c r="J224" i="27"/>
  <c r="I224" i="27"/>
  <c r="J226" i="26"/>
  <c r="I226" i="26"/>
  <c r="H44" i="26"/>
  <c r="G47" i="26"/>
  <c r="H237" i="27"/>
  <c r="G245" i="27"/>
  <c r="I231" i="27"/>
  <c r="J231" i="27"/>
  <c r="J249" i="27"/>
  <c r="I249" i="27"/>
  <c r="H255" i="27"/>
  <c r="I255" i="27" s="1"/>
  <c r="I225" i="26"/>
  <c r="J225" i="26"/>
  <c r="D26" i="23"/>
  <c r="K27" i="26" s="1"/>
  <c r="L27" i="26" s="1"/>
  <c r="K19" i="26"/>
  <c r="L19" i="26" s="1"/>
  <c r="J241" i="27"/>
  <c r="I241" i="27"/>
  <c r="F96" i="26"/>
  <c r="F100" i="26" s="1"/>
  <c r="H32" i="26"/>
  <c r="G36" i="26"/>
  <c r="I251" i="27"/>
  <c r="J251" i="27"/>
  <c r="F95" i="27"/>
  <c r="F115" i="27" s="1"/>
  <c r="I206" i="26"/>
  <c r="J206" i="26"/>
  <c r="J209" i="26"/>
  <c r="I209" i="26"/>
  <c r="H62" i="28"/>
  <c r="I62" i="28" s="1"/>
  <c r="D62" i="23"/>
  <c r="K63" i="26" s="1"/>
  <c r="L63" i="26" s="1"/>
  <c r="K47" i="26"/>
  <c r="L47" i="26" s="1"/>
  <c r="I93" i="28"/>
  <c r="H68" i="26"/>
  <c r="G249" i="28"/>
  <c r="H249" i="28" s="1"/>
  <c r="G233" i="26"/>
  <c r="F233" i="26" s="1"/>
  <c r="G263" i="28"/>
  <c r="G247" i="26"/>
  <c r="F247" i="26" s="1"/>
  <c r="I242" i="27"/>
  <c r="J242" i="27"/>
  <c r="J225" i="27"/>
  <c r="I225" i="27"/>
  <c r="J237" i="26"/>
  <c r="I237" i="26"/>
  <c r="J243" i="27"/>
  <c r="I243" i="27"/>
  <c r="I235" i="27"/>
  <c r="J235" i="27"/>
  <c r="F237" i="26"/>
  <c r="F206" i="26"/>
  <c r="F209" i="26"/>
  <c r="F208" i="26"/>
  <c r="F219" i="26"/>
  <c r="F226" i="26"/>
  <c r="F207" i="26"/>
  <c r="F224" i="26"/>
  <c r="F227" i="26"/>
  <c r="F225" i="26"/>
  <c r="E95" i="24"/>
  <c r="E115" i="24" s="1"/>
  <c r="F7" i="24" s="1"/>
  <c r="F212" i="24" s="1"/>
  <c r="D252" i="24" s="1"/>
  <c r="B252" i="10"/>
  <c r="B93" i="10"/>
  <c r="B258" i="10" s="1"/>
  <c r="E117" i="20"/>
  <c r="B242" i="10"/>
  <c r="B224" i="23"/>
  <c r="C132" i="10"/>
  <c r="F132" i="10" s="1"/>
  <c r="G132" i="10" s="1"/>
  <c r="C132" i="24"/>
  <c r="F132" i="24" s="1"/>
  <c r="G132" i="24" s="1"/>
  <c r="C132" i="23"/>
  <c r="F132" i="23" s="1"/>
  <c r="G132" i="23" s="1"/>
  <c r="C167" i="10"/>
  <c r="F167" i="10" s="1"/>
  <c r="G167" i="10" s="1"/>
  <c r="C167" i="23"/>
  <c r="F167" i="23" s="1"/>
  <c r="G167" i="23" s="1"/>
  <c r="C167" i="24"/>
  <c r="F167" i="24" s="1"/>
  <c r="G167" i="24" s="1"/>
  <c r="F140" i="23"/>
  <c r="G140" i="23" s="1"/>
  <c r="B31" i="23"/>
  <c r="B35" i="23" s="1"/>
  <c r="B230" i="23" s="1"/>
  <c r="B31" i="24"/>
  <c r="B35" i="24" s="1"/>
  <c r="B230" i="24" s="1"/>
  <c r="F168" i="23"/>
  <c r="G168" i="23" s="1"/>
  <c r="F96" i="16"/>
  <c r="B43" i="10"/>
  <c r="B43" i="24"/>
  <c r="B43" i="23"/>
  <c r="B93" i="24"/>
  <c r="B258" i="24" s="1"/>
  <c r="C222" i="23"/>
  <c r="F222" i="23" s="1"/>
  <c r="B242" i="23"/>
  <c r="G222" i="10"/>
  <c r="F138" i="10"/>
  <c r="G138" i="10" s="1"/>
  <c r="F131" i="24"/>
  <c r="G131" i="24" s="1"/>
  <c r="B252" i="23"/>
  <c r="B242" i="24"/>
  <c r="B45" i="10"/>
  <c r="B45" i="23"/>
  <c r="B45" i="24"/>
  <c r="F17" i="22"/>
  <c r="B93" i="23"/>
  <c r="B258" i="23" s="1"/>
  <c r="C222" i="24"/>
  <c r="F222" i="24" s="1"/>
  <c r="B252" i="24"/>
  <c r="B67" i="10"/>
  <c r="B248" i="10" s="1"/>
  <c r="B67" i="23"/>
  <c r="B67" i="24"/>
  <c r="B224" i="24"/>
  <c r="C169" i="10"/>
  <c r="F169" i="10" s="1"/>
  <c r="G169" i="10" s="1"/>
  <c r="C169" i="24"/>
  <c r="F169" i="24" s="1"/>
  <c r="G169" i="24" s="1"/>
  <c r="C169" i="23"/>
  <c r="F169" i="23" s="1"/>
  <c r="G169" i="23" s="1"/>
  <c r="H20" i="15"/>
  <c r="G20" i="15"/>
  <c r="B186" i="24"/>
  <c r="B201" i="24" s="1"/>
  <c r="B224" i="10"/>
  <c r="B71" i="10"/>
  <c r="B71" i="24"/>
  <c r="B71" i="23"/>
  <c r="C154" i="10"/>
  <c r="F154" i="10" s="1"/>
  <c r="G154" i="10" s="1"/>
  <c r="C154" i="24"/>
  <c r="C154" i="23"/>
  <c r="B186" i="10"/>
  <c r="B201" i="10" s="1"/>
  <c r="B234" i="23"/>
  <c r="B14" i="10"/>
  <c r="B18" i="10" s="1"/>
  <c r="B26" i="10" s="1"/>
  <c r="B14" i="24"/>
  <c r="B18" i="24" s="1"/>
  <c r="B14" i="23"/>
  <c r="B18" i="23" s="1"/>
  <c r="B234" i="24"/>
  <c r="B186" i="23"/>
  <c r="B201" i="23" s="1"/>
  <c r="E95" i="23"/>
  <c r="E115" i="23" s="1"/>
  <c r="F7" i="23" s="1"/>
  <c r="F212" i="23" s="1"/>
  <c r="D224" i="23" s="1"/>
  <c r="E226" i="23"/>
  <c r="E254" i="23"/>
  <c r="D95" i="24"/>
  <c r="D115" i="24" s="1"/>
  <c r="E226" i="24"/>
  <c r="E260" i="24" s="1"/>
  <c r="E264" i="24" s="1"/>
  <c r="I41" i="22"/>
  <c r="I43" i="22" s="1"/>
  <c r="I56" i="22" s="1"/>
  <c r="I74" i="22"/>
  <c r="I83" i="22" s="1"/>
  <c r="F70" i="22"/>
  <c r="C70" i="22"/>
  <c r="C92" i="21"/>
  <c r="B92" i="21" s="1"/>
  <c r="E92" i="21" s="1"/>
  <c r="H92" i="21" s="1"/>
  <c r="D70" i="22"/>
  <c r="I31" i="22"/>
  <c r="I14" i="22"/>
  <c r="S85" i="19"/>
  <c r="I61" i="22"/>
  <c r="I66" i="22"/>
  <c r="F56" i="22"/>
  <c r="AQ36" i="16"/>
  <c r="B31" i="10"/>
  <c r="B35" i="10" s="1"/>
  <c r="B230" i="10" s="1"/>
  <c r="AH114" i="16"/>
  <c r="AH36" i="16"/>
  <c r="AL106" i="16"/>
  <c r="AH47" i="16"/>
  <c r="AH63" i="16" s="1"/>
  <c r="AH19" i="16"/>
  <c r="AH27" i="16" s="1"/>
  <c r="AL33" i="16"/>
  <c r="U96" i="16"/>
  <c r="U116" i="16" s="1"/>
  <c r="AE96" i="16"/>
  <c r="AE116" i="16" s="1"/>
  <c r="AH94" i="16"/>
  <c r="AL53" i="16"/>
  <c r="AL111" i="16"/>
  <c r="AL45" i="16"/>
  <c r="AL91" i="16"/>
  <c r="AL84" i="16"/>
  <c r="AL32" i="16"/>
  <c r="AL68" i="16"/>
  <c r="AL102" i="16"/>
  <c r="AL59" i="16"/>
  <c r="B115" i="20"/>
  <c r="AL24" i="16"/>
  <c r="AL16" i="16"/>
  <c r="AL50" i="16"/>
  <c r="AL22" i="16"/>
  <c r="AL54" i="16"/>
  <c r="AL52" i="16"/>
  <c r="AL109" i="16"/>
  <c r="AL55" i="16"/>
  <c r="AL107" i="16"/>
  <c r="AL110" i="16"/>
  <c r="AL76" i="16"/>
  <c r="AL101" i="16"/>
  <c r="AA96" i="16"/>
  <c r="AA116" i="16" s="1"/>
  <c r="AL51" i="16"/>
  <c r="AL85" i="16"/>
  <c r="AL18" i="16"/>
  <c r="AL60" i="16"/>
  <c r="AL46" i="16"/>
  <c r="AL15" i="16"/>
  <c r="AL23" i="16"/>
  <c r="AL77" i="16"/>
  <c r="AL100" i="16"/>
  <c r="AL112" i="16"/>
  <c r="AL58" i="16"/>
  <c r="AL104" i="16"/>
  <c r="AL108" i="16"/>
  <c r="AL57" i="16"/>
  <c r="AL44" i="16"/>
  <c r="C44" i="21" s="1"/>
  <c r="B44" i="21" s="1"/>
  <c r="AL105" i="16"/>
  <c r="AL72" i="16"/>
  <c r="AL41" i="16"/>
  <c r="AL87" i="16"/>
  <c r="AL89" i="16"/>
  <c r="AL88" i="16"/>
  <c r="I96" i="16"/>
  <c r="I116" i="16" s="1"/>
  <c r="AL17" i="16"/>
  <c r="G19" i="16"/>
  <c r="G27" i="16" s="1"/>
  <c r="AL90" i="16"/>
  <c r="Y96" i="16"/>
  <c r="Y116" i="16" s="1"/>
  <c r="AL34" i="16"/>
  <c r="AL86" i="16"/>
  <c r="AL25" i="16"/>
  <c r="AL61" i="16"/>
  <c r="B37" i="20"/>
  <c r="G36" i="16"/>
  <c r="N97" i="20"/>
  <c r="N117" i="20" s="1"/>
  <c r="B95" i="20"/>
  <c r="AN47" i="16"/>
  <c r="AN63" i="16" s="1"/>
  <c r="B20" i="20"/>
  <c r="B28" i="20" s="1"/>
  <c r="B48" i="20"/>
  <c r="B64" i="20" s="1"/>
  <c r="B74" i="20"/>
  <c r="B81" i="20" s="1"/>
  <c r="G73" i="16"/>
  <c r="G80" i="16" s="1"/>
  <c r="G114" i="16"/>
  <c r="G47" i="16"/>
  <c r="G63" i="16" s="1"/>
  <c r="K97" i="20"/>
  <c r="K117" i="20" s="1"/>
  <c r="AQ47" i="16"/>
  <c r="AQ63" i="16" s="1"/>
  <c r="AK27" i="16"/>
  <c r="AQ19" i="16"/>
  <c r="AQ27" i="16" s="1"/>
  <c r="AL78" i="16"/>
  <c r="AL56" i="16"/>
  <c r="AL103" i="16"/>
  <c r="G94" i="16"/>
  <c r="E95" i="10"/>
  <c r="E115" i="10" s="1"/>
  <c r="F7" i="10" s="1"/>
  <c r="F212" i="10" s="1"/>
  <c r="D242" i="10" s="1"/>
  <c r="E226" i="10"/>
  <c r="E260" i="10" s="1"/>
  <c r="E264" i="10" s="1"/>
  <c r="D95" i="10"/>
  <c r="D115" i="10" s="1"/>
  <c r="F235" i="27" l="1"/>
  <c r="F237" i="27"/>
  <c r="F241" i="27"/>
  <c r="F223" i="27"/>
  <c r="F219" i="27"/>
  <c r="F251" i="27"/>
  <c r="F225" i="27"/>
  <c r="F259" i="27"/>
  <c r="F242" i="27"/>
  <c r="F240" i="27"/>
  <c r="F253" i="27"/>
  <c r="F224" i="27"/>
  <c r="F231" i="27"/>
  <c r="F222" i="27"/>
  <c r="F263" i="27"/>
  <c r="F243" i="27"/>
  <c r="D95" i="23"/>
  <c r="D115" i="23" s="1"/>
  <c r="K100" i="26" s="1"/>
  <c r="L100" i="26" s="1"/>
  <c r="G261" i="27"/>
  <c r="G265" i="27" s="1"/>
  <c r="J240" i="28"/>
  <c r="I240" i="28"/>
  <c r="I241" i="28"/>
  <c r="J241" i="28"/>
  <c r="J243" i="28"/>
  <c r="I243" i="28"/>
  <c r="J237" i="27"/>
  <c r="J245" i="27" s="1"/>
  <c r="I237" i="27"/>
  <c r="I225" i="28"/>
  <c r="J225" i="28"/>
  <c r="H47" i="26"/>
  <c r="I44" i="26"/>
  <c r="G80" i="26"/>
  <c r="G251" i="28"/>
  <c r="H251" i="28" s="1"/>
  <c r="G235" i="26"/>
  <c r="G239" i="26" s="1"/>
  <c r="J219" i="27"/>
  <c r="J227" i="27" s="1"/>
  <c r="I219" i="27"/>
  <c r="H227" i="27"/>
  <c r="I227" i="27" s="1"/>
  <c r="I253" i="28"/>
  <c r="J253" i="28"/>
  <c r="G27" i="26"/>
  <c r="G219" i="28"/>
  <c r="H219" i="28" s="1"/>
  <c r="G203" i="26"/>
  <c r="I15" i="26"/>
  <c r="H19" i="26"/>
  <c r="I68" i="26"/>
  <c r="G63" i="26"/>
  <c r="G237" i="28"/>
  <c r="H237" i="28" s="1"/>
  <c r="G221" i="26"/>
  <c r="G231" i="28"/>
  <c r="H231" i="28" s="1"/>
  <c r="G215" i="26"/>
  <c r="J242" i="28"/>
  <c r="I242" i="28"/>
  <c r="I32" i="26"/>
  <c r="H36" i="26"/>
  <c r="I36" i="26" s="1"/>
  <c r="G259" i="28"/>
  <c r="H259" i="28" s="1"/>
  <c r="G243" i="26"/>
  <c r="I84" i="26"/>
  <c r="H94" i="26"/>
  <c r="H233" i="26"/>
  <c r="H95" i="28"/>
  <c r="I95" i="28" s="1"/>
  <c r="J222" i="28"/>
  <c r="I222" i="28"/>
  <c r="H245" i="27"/>
  <c r="I71" i="26"/>
  <c r="H73" i="26"/>
  <c r="I73" i="26" s="1"/>
  <c r="J255" i="27"/>
  <c r="J224" i="28"/>
  <c r="I224" i="28"/>
  <c r="D242" i="24"/>
  <c r="D241" i="23"/>
  <c r="D241" i="24"/>
  <c r="D258" i="24"/>
  <c r="D230" i="24"/>
  <c r="D236" i="24"/>
  <c r="B46" i="10"/>
  <c r="B236" i="10" s="1"/>
  <c r="B244" i="10" s="1"/>
  <c r="D250" i="23"/>
  <c r="D222" i="23"/>
  <c r="D221" i="24"/>
  <c r="D218" i="24"/>
  <c r="D240" i="24"/>
  <c r="D224" i="24"/>
  <c r="D222" i="24"/>
  <c r="D239" i="24"/>
  <c r="D250" i="24"/>
  <c r="D262" i="24"/>
  <c r="D248" i="24"/>
  <c r="D234" i="24"/>
  <c r="D223" i="24"/>
  <c r="B218" i="10"/>
  <c r="B226" i="10" s="1"/>
  <c r="C157" i="10"/>
  <c r="F157" i="10" s="1"/>
  <c r="C190" i="10"/>
  <c r="C199" i="10" s="1"/>
  <c r="C99" i="24"/>
  <c r="F99" i="24" s="1"/>
  <c r="G99" i="24" s="1"/>
  <c r="C99" i="23"/>
  <c r="F99" i="23" s="1"/>
  <c r="G99" i="23" s="1"/>
  <c r="C106" i="23"/>
  <c r="F106" i="23" s="1"/>
  <c r="G106" i="23" s="1"/>
  <c r="C106" i="24"/>
  <c r="F106" i="24" s="1"/>
  <c r="G106" i="24" s="1"/>
  <c r="C177" i="23"/>
  <c r="C177" i="24"/>
  <c r="B218" i="23"/>
  <c r="B226" i="23" s="1"/>
  <c r="B26" i="23"/>
  <c r="C108" i="24"/>
  <c r="F108" i="24" s="1"/>
  <c r="G108" i="24" s="1"/>
  <c r="C108" i="23"/>
  <c r="F108" i="23" s="1"/>
  <c r="G108" i="23" s="1"/>
  <c r="C130" i="24"/>
  <c r="C130" i="23"/>
  <c r="B218" i="24"/>
  <c r="B226" i="24" s="1"/>
  <c r="B26" i="24"/>
  <c r="F154" i="24"/>
  <c r="C109" i="23"/>
  <c r="F109" i="23" s="1"/>
  <c r="G109" i="23" s="1"/>
  <c r="C109" i="24"/>
  <c r="F109" i="24" s="1"/>
  <c r="G109" i="24" s="1"/>
  <c r="C101" i="23"/>
  <c r="F101" i="23" s="1"/>
  <c r="G101" i="23" s="1"/>
  <c r="C101" i="24"/>
  <c r="F101" i="24" s="1"/>
  <c r="G101" i="24" s="1"/>
  <c r="G222" i="23"/>
  <c r="H222" i="23"/>
  <c r="C105" i="24"/>
  <c r="F105" i="24" s="1"/>
  <c r="G105" i="24" s="1"/>
  <c r="C105" i="23"/>
  <c r="F105" i="23" s="1"/>
  <c r="G105" i="23" s="1"/>
  <c r="C147" i="24"/>
  <c r="C147" i="23"/>
  <c r="B46" i="23"/>
  <c r="C103" i="23"/>
  <c r="F103" i="23" s="1"/>
  <c r="G103" i="23" s="1"/>
  <c r="C103" i="24"/>
  <c r="F103" i="24" s="1"/>
  <c r="G103" i="24" s="1"/>
  <c r="C100" i="24"/>
  <c r="F100" i="24" s="1"/>
  <c r="G100" i="24" s="1"/>
  <c r="C100" i="23"/>
  <c r="F100" i="23" s="1"/>
  <c r="G100" i="23" s="1"/>
  <c r="C190" i="23"/>
  <c r="C190" i="24"/>
  <c r="B248" i="24"/>
  <c r="C111" i="24"/>
  <c r="F111" i="24" s="1"/>
  <c r="G111" i="24" s="1"/>
  <c r="C111" i="23"/>
  <c r="F111" i="23" s="1"/>
  <c r="G111" i="23" s="1"/>
  <c r="C157" i="23"/>
  <c r="C157" i="24"/>
  <c r="B248" i="23"/>
  <c r="C104" i="24"/>
  <c r="F104" i="24" s="1"/>
  <c r="G104" i="24" s="1"/>
  <c r="C104" i="23"/>
  <c r="F104" i="23" s="1"/>
  <c r="G104" i="23" s="1"/>
  <c r="B46" i="24"/>
  <c r="C110" i="24"/>
  <c r="F110" i="24" s="1"/>
  <c r="G110" i="24" s="1"/>
  <c r="C110" i="23"/>
  <c r="F110" i="23" s="1"/>
  <c r="G110" i="23" s="1"/>
  <c r="C91" i="10"/>
  <c r="F91" i="10" s="1"/>
  <c r="G91" i="10" s="1"/>
  <c r="C91" i="24"/>
  <c r="F91" i="24" s="1"/>
  <c r="G91" i="24" s="1"/>
  <c r="C91" i="23"/>
  <c r="F91" i="23" s="1"/>
  <c r="G91" i="23" s="1"/>
  <c r="G222" i="24"/>
  <c r="H222" i="24"/>
  <c r="C102" i="23"/>
  <c r="F102" i="23" s="1"/>
  <c r="G102" i="23" s="1"/>
  <c r="C102" i="24"/>
  <c r="F102" i="24" s="1"/>
  <c r="G102" i="24" s="1"/>
  <c r="F116" i="16"/>
  <c r="AT116" i="16" s="1"/>
  <c r="AT96" i="16"/>
  <c r="C107" i="23"/>
  <c r="F107" i="23" s="1"/>
  <c r="G107" i="23" s="1"/>
  <c r="C107" i="24"/>
  <c r="F107" i="24" s="1"/>
  <c r="G107" i="24" s="1"/>
  <c r="C182" i="23"/>
  <c r="C182" i="24"/>
  <c r="F154" i="23"/>
  <c r="D236" i="23"/>
  <c r="D252" i="23"/>
  <c r="D242" i="23"/>
  <c r="E260" i="23"/>
  <c r="E264" i="23" s="1"/>
  <c r="D230" i="23"/>
  <c r="D258" i="23"/>
  <c r="D221" i="23"/>
  <c r="D218" i="23"/>
  <c r="D234" i="23"/>
  <c r="D262" i="23"/>
  <c r="D248" i="23"/>
  <c r="D239" i="23"/>
  <c r="D223" i="23"/>
  <c r="D240" i="23"/>
  <c r="C56" i="21"/>
  <c r="B56" i="21" s="1"/>
  <c r="E56" i="21" s="1"/>
  <c r="H56" i="21" s="1"/>
  <c r="C106" i="10"/>
  <c r="F106" i="10" s="1"/>
  <c r="G106" i="10" s="1"/>
  <c r="C107" i="21"/>
  <c r="B107" i="21" s="1"/>
  <c r="C68" i="21"/>
  <c r="B68" i="21" s="1"/>
  <c r="E68" i="21" s="1"/>
  <c r="H68" i="21" s="1"/>
  <c r="C55" i="21"/>
  <c r="B55" i="21" s="1"/>
  <c r="E55" i="21" s="1"/>
  <c r="H55" i="21" s="1"/>
  <c r="C41" i="21"/>
  <c r="B41" i="21" s="1"/>
  <c r="C105" i="10"/>
  <c r="F105" i="10" s="1"/>
  <c r="G105" i="10" s="1"/>
  <c r="C106" i="21"/>
  <c r="B106" i="21" s="1"/>
  <c r="C111" i="10"/>
  <c r="F111" i="10" s="1"/>
  <c r="G111" i="10" s="1"/>
  <c r="C112" i="21"/>
  <c r="B112" i="21" s="1"/>
  <c r="C76" i="21"/>
  <c r="B76" i="21" s="1"/>
  <c r="E76" i="21" s="1"/>
  <c r="H76" i="21" s="1"/>
  <c r="C59" i="21"/>
  <c r="B59" i="21" s="1"/>
  <c r="E59" i="21" s="1"/>
  <c r="H59" i="21" s="1"/>
  <c r="I68" i="22"/>
  <c r="C182" i="10"/>
  <c r="C102" i="10"/>
  <c r="F102" i="10" s="1"/>
  <c r="G102" i="10" s="1"/>
  <c r="C103" i="21"/>
  <c r="B103" i="21" s="1"/>
  <c r="C88" i="21"/>
  <c r="B88" i="21" s="1"/>
  <c r="E88" i="21" s="1"/>
  <c r="H88" i="21" s="1"/>
  <c r="C99" i="10"/>
  <c r="F99" i="10" s="1"/>
  <c r="G99" i="10" s="1"/>
  <c r="C100" i="21"/>
  <c r="B100" i="21" s="1"/>
  <c r="C109" i="10"/>
  <c r="F109" i="10" s="1"/>
  <c r="G109" i="10" s="1"/>
  <c r="C110" i="21"/>
  <c r="B110" i="21" s="1"/>
  <c r="C101" i="10"/>
  <c r="F101" i="10" s="1"/>
  <c r="G101" i="10" s="1"/>
  <c r="C102" i="21"/>
  <c r="B102" i="21" s="1"/>
  <c r="C33" i="21"/>
  <c r="B33" i="21" s="1"/>
  <c r="E33" i="21" s="1"/>
  <c r="H33" i="21" s="1"/>
  <c r="C77" i="21"/>
  <c r="B77" i="21" s="1"/>
  <c r="E77" i="21" s="1"/>
  <c r="H77" i="21" s="1"/>
  <c r="C78" i="21"/>
  <c r="B78" i="21" s="1"/>
  <c r="E78" i="21" s="1"/>
  <c r="H78" i="21" s="1"/>
  <c r="C87" i="21"/>
  <c r="B87" i="21" s="1"/>
  <c r="E87" i="21" s="1"/>
  <c r="H87" i="21" s="1"/>
  <c r="C23" i="21"/>
  <c r="B23" i="21" s="1"/>
  <c r="E23" i="21" s="1"/>
  <c r="H23" i="21" s="1"/>
  <c r="C32" i="21"/>
  <c r="B32" i="21" s="1"/>
  <c r="C61" i="21"/>
  <c r="B61" i="21" s="1"/>
  <c r="E61" i="21" s="1"/>
  <c r="H61" i="21" s="1"/>
  <c r="C15" i="21"/>
  <c r="B15" i="21" s="1"/>
  <c r="C91" i="21"/>
  <c r="B91" i="21" s="1"/>
  <c r="E91" i="21" s="1"/>
  <c r="H91" i="21" s="1"/>
  <c r="I63" i="22"/>
  <c r="C177" i="10"/>
  <c r="C86" i="21"/>
  <c r="B86" i="21" s="1"/>
  <c r="C104" i="10"/>
  <c r="F104" i="10" s="1"/>
  <c r="G104" i="10" s="1"/>
  <c r="C105" i="21"/>
  <c r="B105" i="21" s="1"/>
  <c r="C60" i="21"/>
  <c r="B60" i="21" s="1"/>
  <c r="E60" i="21" s="1"/>
  <c r="H60" i="21" s="1"/>
  <c r="C54" i="21"/>
  <c r="B54" i="21" s="1"/>
  <c r="E54" i="21" s="1"/>
  <c r="H54" i="21" s="1"/>
  <c r="C45" i="21"/>
  <c r="B45" i="21" s="1"/>
  <c r="E45" i="21" s="1"/>
  <c r="H45" i="21" s="1"/>
  <c r="C34" i="21"/>
  <c r="B34" i="21" s="1"/>
  <c r="E34" i="21" s="1"/>
  <c r="H34" i="21" s="1"/>
  <c r="E44" i="21"/>
  <c r="C18" i="21"/>
  <c r="B18" i="21" s="1"/>
  <c r="E18" i="21" s="1"/>
  <c r="H18" i="21" s="1"/>
  <c r="C22" i="21"/>
  <c r="B22" i="21" s="1"/>
  <c r="E22" i="21" s="1"/>
  <c r="H22" i="21" s="1"/>
  <c r="C110" i="10"/>
  <c r="F110" i="10" s="1"/>
  <c r="G110" i="10" s="1"/>
  <c r="C111" i="21"/>
  <c r="B111" i="21" s="1"/>
  <c r="C57" i="21"/>
  <c r="B57" i="21" s="1"/>
  <c r="E57" i="21" s="1"/>
  <c r="H57" i="21" s="1"/>
  <c r="C85" i="21"/>
  <c r="B85" i="21" s="1"/>
  <c r="E85" i="21" s="1"/>
  <c r="H85" i="21" s="1"/>
  <c r="C50" i="21"/>
  <c r="B50" i="21" s="1"/>
  <c r="E50" i="21" s="1"/>
  <c r="H50" i="21" s="1"/>
  <c r="C53" i="21"/>
  <c r="B53" i="21" s="1"/>
  <c r="E53" i="21" s="1"/>
  <c r="H53" i="21" s="1"/>
  <c r="I33" i="22"/>
  <c r="C147" i="10"/>
  <c r="C90" i="21"/>
  <c r="B90" i="21" s="1"/>
  <c r="E90" i="21" s="1"/>
  <c r="H90" i="21" s="1"/>
  <c r="C107" i="10"/>
  <c r="F107" i="10" s="1"/>
  <c r="G107" i="10" s="1"/>
  <c r="C108" i="21"/>
  <c r="B108" i="21" s="1"/>
  <c r="C51" i="21"/>
  <c r="B51" i="21" s="1"/>
  <c r="E51" i="21" s="1"/>
  <c r="H51" i="21" s="1"/>
  <c r="C16" i="21"/>
  <c r="B16" i="21" s="1"/>
  <c r="E16" i="21" s="1"/>
  <c r="C108" i="10"/>
  <c r="F108" i="10" s="1"/>
  <c r="G108" i="10" s="1"/>
  <c r="C109" i="21"/>
  <c r="B109" i="21" s="1"/>
  <c r="I17" i="22"/>
  <c r="C130" i="10"/>
  <c r="C103" i="10"/>
  <c r="F103" i="10" s="1"/>
  <c r="G103" i="10" s="1"/>
  <c r="C104" i="21"/>
  <c r="B104" i="21" s="1"/>
  <c r="C24" i="21"/>
  <c r="B24" i="21" s="1"/>
  <c r="E24" i="21" s="1"/>
  <c r="H24" i="21" s="1"/>
  <c r="C89" i="21"/>
  <c r="B89" i="21" s="1"/>
  <c r="E89" i="21" s="1"/>
  <c r="H89" i="21" s="1"/>
  <c r="C84" i="21"/>
  <c r="B84" i="21" s="1"/>
  <c r="C25" i="21"/>
  <c r="B25" i="21" s="1"/>
  <c r="E25" i="21" s="1"/>
  <c r="H25" i="21" s="1"/>
  <c r="C72" i="21"/>
  <c r="B72" i="21" s="1"/>
  <c r="E72" i="21" s="1"/>
  <c r="H72" i="21" s="1"/>
  <c r="C46" i="21"/>
  <c r="B46" i="21" s="1"/>
  <c r="E46" i="21" s="1"/>
  <c r="H46" i="21" s="1"/>
  <c r="C52" i="21"/>
  <c r="B52" i="21" s="1"/>
  <c r="E52" i="21" s="1"/>
  <c r="H52" i="21" s="1"/>
  <c r="C17" i="21"/>
  <c r="B17" i="21" s="1"/>
  <c r="E17" i="21" s="1"/>
  <c r="H17" i="21" s="1"/>
  <c r="C58" i="21"/>
  <c r="B58" i="21" s="1"/>
  <c r="E58" i="21" s="1"/>
  <c r="H58" i="21" s="1"/>
  <c r="C100" i="10"/>
  <c r="F100" i="10" s="1"/>
  <c r="G100" i="10" s="1"/>
  <c r="C101" i="21"/>
  <c r="B101" i="21" s="1"/>
  <c r="AL36" i="16"/>
  <c r="B97" i="20"/>
  <c r="B117" i="20" s="1"/>
  <c r="AL94" i="16"/>
  <c r="AL47" i="16"/>
  <c r="AL63" i="16" s="1"/>
  <c r="AL19" i="16"/>
  <c r="AL27" i="16" s="1"/>
  <c r="G96" i="16"/>
  <c r="G116" i="16" s="1"/>
  <c r="AL114" i="16"/>
  <c r="D230" i="10"/>
  <c r="D239" i="10"/>
  <c r="D241" i="10"/>
  <c r="D234" i="10"/>
  <c r="D248" i="10"/>
  <c r="D240" i="10"/>
  <c r="D224" i="10"/>
  <c r="D236" i="10"/>
  <c r="D223" i="10"/>
  <c r="D262" i="10"/>
  <c r="D250" i="10"/>
  <c r="D222" i="10"/>
  <c r="D258" i="10"/>
  <c r="D221" i="10"/>
  <c r="D218" i="10"/>
  <c r="D252" i="10"/>
  <c r="F255" i="27" l="1"/>
  <c r="F227" i="27"/>
  <c r="F245" i="27"/>
  <c r="K96" i="26"/>
  <c r="L96" i="26" s="1"/>
  <c r="G96" i="26"/>
  <c r="G100" i="26" s="1"/>
  <c r="H212" i="28" s="1"/>
  <c r="F240" i="28" s="1"/>
  <c r="H215" i="26"/>
  <c r="F215" i="26"/>
  <c r="I94" i="26"/>
  <c r="J233" i="26"/>
  <c r="I233" i="26"/>
  <c r="J261" i="27"/>
  <c r="G245" i="28"/>
  <c r="H80" i="26"/>
  <c r="I80" i="26" s="1"/>
  <c r="I19" i="26"/>
  <c r="H27" i="26"/>
  <c r="I27" i="26" s="1"/>
  <c r="I245" i="27"/>
  <c r="H261" i="27"/>
  <c r="I261" i="27" s="1"/>
  <c r="H235" i="26"/>
  <c r="F235" i="26"/>
  <c r="F239" i="26" s="1"/>
  <c r="H255" i="28"/>
  <c r="J249" i="28"/>
  <c r="I249" i="28"/>
  <c r="H203" i="26"/>
  <c r="G211" i="26"/>
  <c r="F203" i="26"/>
  <c r="F211" i="26" s="1"/>
  <c r="I47" i="26"/>
  <c r="H63" i="26"/>
  <c r="I63" i="26" s="1"/>
  <c r="H243" i="26"/>
  <c r="F243" i="26"/>
  <c r="G227" i="28"/>
  <c r="H221" i="26"/>
  <c r="G229" i="26"/>
  <c r="F221" i="26"/>
  <c r="F229" i="26" s="1"/>
  <c r="G255" i="28"/>
  <c r="AU96" i="16"/>
  <c r="D244" i="24"/>
  <c r="B62" i="10"/>
  <c r="D226" i="24"/>
  <c r="D254" i="24"/>
  <c r="C159" i="10"/>
  <c r="C172" i="10" s="1"/>
  <c r="F190" i="10"/>
  <c r="G190" i="10" s="1"/>
  <c r="C50" i="10"/>
  <c r="C240" i="10" s="1"/>
  <c r="F240" i="10" s="1"/>
  <c r="H240" i="10" s="1"/>
  <c r="C50" i="23"/>
  <c r="C50" i="24"/>
  <c r="C24" i="10"/>
  <c r="F24" i="10" s="1"/>
  <c r="G24" i="10" s="1"/>
  <c r="C24" i="23"/>
  <c r="F24" i="23" s="1"/>
  <c r="G24" i="23" s="1"/>
  <c r="C24" i="24"/>
  <c r="F24" i="24" s="1"/>
  <c r="G24" i="24" s="1"/>
  <c r="C199" i="23"/>
  <c r="F190" i="23"/>
  <c r="C88" i="10"/>
  <c r="F88" i="10" s="1"/>
  <c r="G88" i="10" s="1"/>
  <c r="C88" i="23"/>
  <c r="F88" i="23" s="1"/>
  <c r="G88" i="23" s="1"/>
  <c r="C88" i="24"/>
  <c r="F88" i="24" s="1"/>
  <c r="G88" i="24" s="1"/>
  <c r="C33" i="10"/>
  <c r="F33" i="10" s="1"/>
  <c r="G33" i="10" s="1"/>
  <c r="C33" i="23"/>
  <c r="F33" i="23" s="1"/>
  <c r="G33" i="23" s="1"/>
  <c r="C33" i="24"/>
  <c r="F33" i="24" s="1"/>
  <c r="G33" i="24" s="1"/>
  <c r="C44" i="10"/>
  <c r="F44" i="10" s="1"/>
  <c r="G44" i="10" s="1"/>
  <c r="C44" i="24"/>
  <c r="F44" i="24" s="1"/>
  <c r="G44" i="24" s="1"/>
  <c r="C44" i="23"/>
  <c r="C22" i="10"/>
  <c r="F22" i="10" s="1"/>
  <c r="G22" i="10" s="1"/>
  <c r="C22" i="24"/>
  <c r="C22" i="23"/>
  <c r="C53" i="10"/>
  <c r="F53" i="10" s="1"/>
  <c r="G53" i="10" s="1"/>
  <c r="C53" i="23"/>
  <c r="F53" i="23" s="1"/>
  <c r="G53" i="23" s="1"/>
  <c r="C53" i="24"/>
  <c r="F53" i="24" s="1"/>
  <c r="G53" i="24" s="1"/>
  <c r="C86" i="10"/>
  <c r="F86" i="10" s="1"/>
  <c r="G86" i="10" s="1"/>
  <c r="C86" i="23"/>
  <c r="F86" i="23" s="1"/>
  <c r="G86" i="23" s="1"/>
  <c r="C86" i="24"/>
  <c r="F86" i="24" s="1"/>
  <c r="G86" i="24" s="1"/>
  <c r="C87" i="10"/>
  <c r="F87" i="10" s="1"/>
  <c r="G87" i="10" s="1"/>
  <c r="C87" i="23"/>
  <c r="F87" i="23" s="1"/>
  <c r="G87" i="23" s="1"/>
  <c r="C87" i="24"/>
  <c r="F87" i="24" s="1"/>
  <c r="G87" i="24" s="1"/>
  <c r="C179" i="24"/>
  <c r="F177" i="24"/>
  <c r="C45" i="10"/>
  <c r="F45" i="10" s="1"/>
  <c r="G45" i="10" s="1"/>
  <c r="C45" i="23"/>
  <c r="F45" i="23" s="1"/>
  <c r="G45" i="23" s="1"/>
  <c r="C45" i="24"/>
  <c r="F45" i="24" s="1"/>
  <c r="G45" i="24" s="1"/>
  <c r="C55" i="10"/>
  <c r="C55" i="24"/>
  <c r="C55" i="23"/>
  <c r="C133" i="23"/>
  <c r="F130" i="23"/>
  <c r="C17" i="10"/>
  <c r="F17" i="10" s="1"/>
  <c r="G17" i="10" s="1"/>
  <c r="C17" i="23"/>
  <c r="F17" i="23" s="1"/>
  <c r="G17" i="23" s="1"/>
  <c r="C17" i="24"/>
  <c r="F17" i="24" s="1"/>
  <c r="G17" i="24" s="1"/>
  <c r="AU31" i="16"/>
  <c r="AU43" i="16"/>
  <c r="AU67" i="16"/>
  <c r="AU79" i="16"/>
  <c r="AU115" i="16"/>
  <c r="AU69" i="16"/>
  <c r="AU93" i="16"/>
  <c r="AU70" i="16"/>
  <c r="AU83" i="16"/>
  <c r="AU48" i="16"/>
  <c r="AU49" i="16"/>
  <c r="AU97" i="16"/>
  <c r="AU38" i="16"/>
  <c r="AU62" i="16"/>
  <c r="AU65" i="16"/>
  <c r="AU113" i="16"/>
  <c r="AU30" i="16"/>
  <c r="AU42" i="16"/>
  <c r="AU66" i="16"/>
  <c r="AU20" i="16"/>
  <c r="AU116" i="16"/>
  <c r="AU21" i="16"/>
  <c r="AU81" i="16"/>
  <c r="AU82" i="16"/>
  <c r="AU35" i="16"/>
  <c r="AU95" i="16"/>
  <c r="AU37" i="16"/>
  <c r="AU26" i="16"/>
  <c r="AU74" i="16"/>
  <c r="AU98" i="16"/>
  <c r="AU39" i="16"/>
  <c r="AU75" i="16"/>
  <c r="AU99" i="16"/>
  <c r="AU28" i="16"/>
  <c r="AU40" i="16"/>
  <c r="AU64" i="16"/>
  <c r="AU29" i="16"/>
  <c r="AU89" i="16"/>
  <c r="AU60" i="16"/>
  <c r="AU44" i="16"/>
  <c r="AU85" i="16"/>
  <c r="AU18" i="16"/>
  <c r="AU45" i="16"/>
  <c r="AU108" i="16"/>
  <c r="AU86" i="16"/>
  <c r="AU105" i="16"/>
  <c r="AU87" i="16"/>
  <c r="AU51" i="16"/>
  <c r="AU104" i="16"/>
  <c r="AU57" i="16"/>
  <c r="AU52" i="16"/>
  <c r="AU53" i="16"/>
  <c r="AU110" i="16"/>
  <c r="AU92" i="16"/>
  <c r="AU76" i="16"/>
  <c r="AU34" i="16"/>
  <c r="AU68" i="16"/>
  <c r="AU106" i="16"/>
  <c r="AU55" i="16"/>
  <c r="AU107" i="16"/>
  <c r="AU58" i="16"/>
  <c r="AU23" i="16"/>
  <c r="AU84" i="16"/>
  <c r="AU71" i="16"/>
  <c r="AU102" i="16"/>
  <c r="AU24" i="16"/>
  <c r="AU109" i="16"/>
  <c r="AU88" i="16"/>
  <c r="AU33" i="16"/>
  <c r="AU22" i="16"/>
  <c r="AU41" i="16"/>
  <c r="AU111" i="16"/>
  <c r="AU78" i="16"/>
  <c r="AU56" i="16"/>
  <c r="AU50" i="16"/>
  <c r="AU17" i="16"/>
  <c r="AU54" i="16"/>
  <c r="AU25" i="16"/>
  <c r="AU103" i="16"/>
  <c r="AU100" i="16"/>
  <c r="AU112" i="16"/>
  <c r="AU59" i="16"/>
  <c r="AU15" i="16"/>
  <c r="AU46" i="16"/>
  <c r="AU16" i="16"/>
  <c r="AU101" i="16"/>
  <c r="AU72" i="16"/>
  <c r="AU61" i="16"/>
  <c r="AU32" i="16"/>
  <c r="AU77" i="16"/>
  <c r="AU90" i="16"/>
  <c r="AU91" i="16"/>
  <c r="AU114" i="16"/>
  <c r="AU94" i="16"/>
  <c r="AU36" i="16"/>
  <c r="AU73" i="16"/>
  <c r="AU19" i="16"/>
  <c r="AU63" i="16"/>
  <c r="AU80" i="16"/>
  <c r="AU27" i="16"/>
  <c r="AU47" i="16"/>
  <c r="C60" i="10"/>
  <c r="F60" i="10" s="1"/>
  <c r="G60" i="10" s="1"/>
  <c r="C60" i="23"/>
  <c r="F60" i="23" s="1"/>
  <c r="G60" i="23" s="1"/>
  <c r="C60" i="24"/>
  <c r="F60" i="24" s="1"/>
  <c r="G60" i="24" s="1"/>
  <c r="C89" i="10"/>
  <c r="F89" i="10" s="1"/>
  <c r="G89" i="10" s="1"/>
  <c r="C89" i="23"/>
  <c r="F89" i="23" s="1"/>
  <c r="G89" i="23" s="1"/>
  <c r="C89" i="24"/>
  <c r="F89" i="24" s="1"/>
  <c r="G89" i="24" s="1"/>
  <c r="C23" i="10"/>
  <c r="F23" i="10" s="1"/>
  <c r="G23" i="10" s="1"/>
  <c r="C23" i="24"/>
  <c r="C23" i="23"/>
  <c r="C52" i="10"/>
  <c r="F52" i="10" s="1"/>
  <c r="G52" i="10" s="1"/>
  <c r="C52" i="23"/>
  <c r="F52" i="23" s="1"/>
  <c r="G52" i="23" s="1"/>
  <c r="C52" i="24"/>
  <c r="F52" i="24" s="1"/>
  <c r="G52" i="24" s="1"/>
  <c r="C59" i="10"/>
  <c r="F59" i="10" s="1"/>
  <c r="G59" i="10" s="1"/>
  <c r="C59" i="23"/>
  <c r="F59" i="23" s="1"/>
  <c r="G59" i="23" s="1"/>
  <c r="C59" i="24"/>
  <c r="F59" i="24" s="1"/>
  <c r="G59" i="24" s="1"/>
  <c r="C77" i="10"/>
  <c r="F77" i="10" s="1"/>
  <c r="G77" i="10" s="1"/>
  <c r="C77" i="23"/>
  <c r="F77" i="23" s="1"/>
  <c r="G77" i="23" s="1"/>
  <c r="C77" i="24"/>
  <c r="F77" i="24" s="1"/>
  <c r="G77" i="24" s="1"/>
  <c r="G154" i="23"/>
  <c r="C159" i="24"/>
  <c r="C172" i="24" s="1"/>
  <c r="F157" i="24"/>
  <c r="B236" i="23"/>
  <c r="B244" i="23" s="1"/>
  <c r="B62" i="23"/>
  <c r="C179" i="23"/>
  <c r="F177" i="23"/>
  <c r="C75" i="10"/>
  <c r="C75" i="23"/>
  <c r="C75" i="24"/>
  <c r="C71" i="10"/>
  <c r="F71" i="10" s="1"/>
  <c r="G71" i="10" s="1"/>
  <c r="C71" i="24"/>
  <c r="F71" i="24" s="1"/>
  <c r="G71" i="24" s="1"/>
  <c r="C71" i="23"/>
  <c r="F71" i="23" s="1"/>
  <c r="G71" i="23" s="1"/>
  <c r="C21" i="10"/>
  <c r="F21" i="10" s="1"/>
  <c r="G21" i="10" s="1"/>
  <c r="C21" i="23"/>
  <c r="C21" i="24"/>
  <c r="C90" i="10"/>
  <c r="F90" i="10" s="1"/>
  <c r="G90" i="10" s="1"/>
  <c r="C90" i="23"/>
  <c r="F90" i="23" s="1"/>
  <c r="G90" i="23" s="1"/>
  <c r="C90" i="24"/>
  <c r="F90" i="24" s="1"/>
  <c r="G90" i="24" s="1"/>
  <c r="B236" i="24"/>
  <c r="B244" i="24" s="1"/>
  <c r="B62" i="24"/>
  <c r="C199" i="24"/>
  <c r="F190" i="24"/>
  <c r="F130" i="24"/>
  <c r="C133" i="24"/>
  <c r="C49" i="10"/>
  <c r="F49" i="10" s="1"/>
  <c r="G49" i="10" s="1"/>
  <c r="C49" i="24"/>
  <c r="C49" i="23"/>
  <c r="C76" i="10"/>
  <c r="F76" i="10" s="1"/>
  <c r="G76" i="10" s="1"/>
  <c r="C76" i="23"/>
  <c r="F76" i="23" s="1"/>
  <c r="G76" i="23" s="1"/>
  <c r="C76" i="24"/>
  <c r="F76" i="24" s="1"/>
  <c r="G76" i="24" s="1"/>
  <c r="C54" i="10"/>
  <c r="F54" i="10" s="1"/>
  <c r="G54" i="10" s="1"/>
  <c r="C54" i="23"/>
  <c r="F54" i="23" s="1"/>
  <c r="G54" i="23" s="1"/>
  <c r="C54" i="24"/>
  <c r="F54" i="24" s="1"/>
  <c r="G54" i="24" s="1"/>
  <c r="C159" i="23"/>
  <c r="C172" i="23" s="1"/>
  <c r="F157" i="23"/>
  <c r="G154" i="24"/>
  <c r="C57" i="10"/>
  <c r="F57" i="10" s="1"/>
  <c r="G57" i="10" s="1"/>
  <c r="C57" i="24"/>
  <c r="F57" i="24" s="1"/>
  <c r="G57" i="24" s="1"/>
  <c r="C57" i="23"/>
  <c r="F57" i="23" s="1"/>
  <c r="G57" i="23" s="1"/>
  <c r="C84" i="10"/>
  <c r="F84" i="10" s="1"/>
  <c r="G84" i="10" s="1"/>
  <c r="C84" i="24"/>
  <c r="F84" i="24" s="1"/>
  <c r="G84" i="24" s="1"/>
  <c r="C84" i="23"/>
  <c r="F84" i="23" s="1"/>
  <c r="G84" i="23" s="1"/>
  <c r="C67" i="10"/>
  <c r="F67" i="10" s="1"/>
  <c r="G67" i="10" s="1"/>
  <c r="C67" i="23"/>
  <c r="C67" i="24"/>
  <c r="C184" i="24"/>
  <c r="F182" i="24"/>
  <c r="C149" i="23"/>
  <c r="F147" i="23"/>
  <c r="C16" i="10"/>
  <c r="F16" i="10" s="1"/>
  <c r="G16" i="10" s="1"/>
  <c r="C16" i="23"/>
  <c r="F16" i="23" s="1"/>
  <c r="G16" i="23" s="1"/>
  <c r="C16" i="24"/>
  <c r="F16" i="24" s="1"/>
  <c r="G16" i="24" s="1"/>
  <c r="C56" i="10"/>
  <c r="F56" i="10" s="1"/>
  <c r="G56" i="10" s="1"/>
  <c r="C56" i="24"/>
  <c r="F56" i="24" s="1"/>
  <c r="G56" i="24" s="1"/>
  <c r="C56" i="23"/>
  <c r="F56" i="23" s="1"/>
  <c r="G56" i="23" s="1"/>
  <c r="C184" i="23"/>
  <c r="F182" i="23"/>
  <c r="C149" i="24"/>
  <c r="F147" i="24"/>
  <c r="C51" i="10"/>
  <c r="F51" i="10" s="1"/>
  <c r="G51" i="10" s="1"/>
  <c r="C51" i="24"/>
  <c r="C51" i="23"/>
  <c r="C32" i="10"/>
  <c r="F32" i="10" s="1"/>
  <c r="G32" i="10" s="1"/>
  <c r="C32" i="24"/>
  <c r="F32" i="24" s="1"/>
  <c r="G32" i="24" s="1"/>
  <c r="C32" i="23"/>
  <c r="F32" i="23" s="1"/>
  <c r="G32" i="23" s="1"/>
  <c r="C58" i="10"/>
  <c r="F58" i="10" s="1"/>
  <c r="G58" i="10" s="1"/>
  <c r="C58" i="23"/>
  <c r="F58" i="23" s="1"/>
  <c r="G58" i="23" s="1"/>
  <c r="C58" i="24"/>
  <c r="F58" i="24" s="1"/>
  <c r="G58" i="24" s="1"/>
  <c r="D254" i="23"/>
  <c r="D244" i="23"/>
  <c r="D226" i="23"/>
  <c r="B47" i="21"/>
  <c r="B63" i="21" s="1"/>
  <c r="C36" i="21"/>
  <c r="C47" i="21"/>
  <c r="C63" i="21" s="1"/>
  <c r="F130" i="10"/>
  <c r="C133" i="10"/>
  <c r="F147" i="10"/>
  <c r="C149" i="10"/>
  <c r="F159" i="10"/>
  <c r="G157" i="10"/>
  <c r="I70" i="22"/>
  <c r="C19" i="21"/>
  <c r="C27" i="21" s="1"/>
  <c r="H16" i="21"/>
  <c r="E19" i="21"/>
  <c r="E27" i="21" s="1"/>
  <c r="E86" i="21"/>
  <c r="H86" i="21" s="1"/>
  <c r="C179" i="10"/>
  <c r="F177" i="10"/>
  <c r="B114" i="21"/>
  <c r="H44" i="21"/>
  <c r="E47" i="21"/>
  <c r="C94" i="21"/>
  <c r="H15" i="21"/>
  <c r="B19" i="21"/>
  <c r="E41" i="21"/>
  <c r="H41" i="21" s="1"/>
  <c r="C114" i="21"/>
  <c r="B36" i="21"/>
  <c r="E32" i="21"/>
  <c r="F182" i="10"/>
  <c r="C184" i="10"/>
  <c r="E84" i="21"/>
  <c r="B94" i="21"/>
  <c r="D254" i="10"/>
  <c r="D226" i="10"/>
  <c r="D244" i="10"/>
  <c r="G245" i="26" l="1"/>
  <c r="G249" i="26" s="1"/>
  <c r="F224" i="28"/>
  <c r="F241" i="28"/>
  <c r="F259" i="28"/>
  <c r="F235" i="28"/>
  <c r="F223" i="28"/>
  <c r="F242" i="28"/>
  <c r="F219" i="28"/>
  <c r="F251" i="28"/>
  <c r="F231" i="28"/>
  <c r="F222" i="28"/>
  <c r="F261" i="27"/>
  <c r="F265" i="27" s="1"/>
  <c r="F225" i="28"/>
  <c r="I255" i="28"/>
  <c r="F249" i="28"/>
  <c r="F253" i="28"/>
  <c r="F237" i="28"/>
  <c r="F263" i="28"/>
  <c r="F243" i="28"/>
  <c r="G261" i="28"/>
  <c r="G265" i="28" s="1"/>
  <c r="F245" i="26"/>
  <c r="F249" i="26" s="1"/>
  <c r="I259" i="28"/>
  <c r="J259" i="28"/>
  <c r="I251" i="28"/>
  <c r="J251" i="28"/>
  <c r="J255" i="28" s="1"/>
  <c r="I237" i="28"/>
  <c r="J237" i="28"/>
  <c r="J245" i="28" s="1"/>
  <c r="H245" i="28"/>
  <c r="I245" i="28" s="1"/>
  <c r="I243" i="26"/>
  <c r="J243" i="26"/>
  <c r="J231" i="28"/>
  <c r="I231" i="28"/>
  <c r="H227" i="28"/>
  <c r="I227" i="28" s="1"/>
  <c r="J219" i="28"/>
  <c r="J227" i="28" s="1"/>
  <c r="I219" i="28"/>
  <c r="H96" i="26"/>
  <c r="I96" i="26" s="1"/>
  <c r="J235" i="26"/>
  <c r="J239" i="26" s="1"/>
  <c r="I235" i="26"/>
  <c r="H239" i="26"/>
  <c r="I239" i="26" s="1"/>
  <c r="H211" i="26"/>
  <c r="I211" i="26" s="1"/>
  <c r="I203" i="26"/>
  <c r="J203" i="26"/>
  <c r="J211" i="26" s="1"/>
  <c r="H229" i="26"/>
  <c r="I229" i="26" s="1"/>
  <c r="I221" i="26"/>
  <c r="J221" i="26"/>
  <c r="J229" i="26" s="1"/>
  <c r="I215" i="26"/>
  <c r="J215" i="26"/>
  <c r="F199" i="10"/>
  <c r="G199" i="10" s="1"/>
  <c r="D260" i="24"/>
  <c r="D264" i="24" s="1"/>
  <c r="F50" i="10"/>
  <c r="G50" i="10" s="1"/>
  <c r="C223" i="10"/>
  <c r="F223" i="10" s="1"/>
  <c r="G223" i="10" s="1"/>
  <c r="C186" i="23"/>
  <c r="C239" i="10"/>
  <c r="F239" i="10" s="1"/>
  <c r="H239" i="10" s="1"/>
  <c r="C224" i="10"/>
  <c r="F224" i="10" s="1"/>
  <c r="G224" i="10" s="1"/>
  <c r="G177" i="23"/>
  <c r="F179" i="23"/>
  <c r="C240" i="24"/>
  <c r="F240" i="24" s="1"/>
  <c r="F50" i="24"/>
  <c r="G50" i="24" s="1"/>
  <c r="C85" i="10"/>
  <c r="F85" i="10" s="1"/>
  <c r="G85" i="10" s="1"/>
  <c r="C85" i="24"/>
  <c r="F85" i="24" s="1"/>
  <c r="G85" i="24" s="1"/>
  <c r="C85" i="23"/>
  <c r="F85" i="23" s="1"/>
  <c r="G85" i="23" s="1"/>
  <c r="F21" i="24"/>
  <c r="G21" i="24" s="1"/>
  <c r="C242" i="24"/>
  <c r="F242" i="24" s="1"/>
  <c r="F51" i="24"/>
  <c r="G51" i="24" s="1"/>
  <c r="G147" i="23"/>
  <c r="F149" i="23"/>
  <c r="G149" i="23" s="1"/>
  <c r="F21" i="23"/>
  <c r="G21" i="23" s="1"/>
  <c r="C15" i="10"/>
  <c r="F15" i="10" s="1"/>
  <c r="G15" i="10" s="1"/>
  <c r="C15" i="24"/>
  <c r="F15" i="24" s="1"/>
  <c r="G15" i="24" s="1"/>
  <c r="C15" i="23"/>
  <c r="F15" i="23" s="1"/>
  <c r="G15" i="23" s="1"/>
  <c r="G240" i="10"/>
  <c r="F149" i="24"/>
  <c r="G149" i="24" s="1"/>
  <c r="G147" i="24"/>
  <c r="G182" i="24"/>
  <c r="F184" i="24"/>
  <c r="G184" i="24" s="1"/>
  <c r="F22" i="23"/>
  <c r="G22" i="23" s="1"/>
  <c r="C224" i="23"/>
  <c r="F224" i="23" s="1"/>
  <c r="F159" i="23"/>
  <c r="G157" i="23"/>
  <c r="C223" i="24"/>
  <c r="F223" i="24" s="1"/>
  <c r="F23" i="24"/>
  <c r="G23" i="24" s="1"/>
  <c r="C224" i="24"/>
  <c r="F224" i="24" s="1"/>
  <c r="F22" i="24"/>
  <c r="G22" i="24" s="1"/>
  <c r="F184" i="23"/>
  <c r="G184" i="23" s="1"/>
  <c r="G182" i="23"/>
  <c r="C248" i="24"/>
  <c r="F67" i="24"/>
  <c r="G190" i="24"/>
  <c r="F199" i="24"/>
  <c r="C252" i="23"/>
  <c r="F252" i="23" s="1"/>
  <c r="F75" i="23"/>
  <c r="G75" i="23" s="1"/>
  <c r="C40" i="24"/>
  <c r="C40" i="23"/>
  <c r="F55" i="23"/>
  <c r="G55" i="23" s="1"/>
  <c r="C241" i="23"/>
  <c r="F241" i="23" s="1"/>
  <c r="C240" i="23"/>
  <c r="F240" i="23" s="1"/>
  <c r="F50" i="23"/>
  <c r="G50" i="23" s="1"/>
  <c r="C241" i="24"/>
  <c r="F241" i="24" s="1"/>
  <c r="F55" i="24"/>
  <c r="G55" i="24" s="1"/>
  <c r="C242" i="23"/>
  <c r="F242" i="23" s="1"/>
  <c r="F51" i="23"/>
  <c r="G51" i="23" s="1"/>
  <c r="C239" i="23"/>
  <c r="F239" i="23" s="1"/>
  <c r="F49" i="23"/>
  <c r="G49" i="23" s="1"/>
  <c r="C241" i="10"/>
  <c r="F241" i="10" s="1"/>
  <c r="F55" i="10"/>
  <c r="G55" i="10" s="1"/>
  <c r="C239" i="24"/>
  <c r="F239" i="24" s="1"/>
  <c r="F49" i="24"/>
  <c r="G49" i="24" s="1"/>
  <c r="G157" i="24"/>
  <c r="F159" i="24"/>
  <c r="C14" i="10"/>
  <c r="F14" i="10" s="1"/>
  <c r="C14" i="24"/>
  <c r="C14" i="23"/>
  <c r="C242" i="10"/>
  <c r="F242" i="10" s="1"/>
  <c r="H242" i="10" s="1"/>
  <c r="C223" i="23"/>
  <c r="F223" i="23" s="1"/>
  <c r="F23" i="23"/>
  <c r="G23" i="23" s="1"/>
  <c r="G130" i="24"/>
  <c r="F133" i="24"/>
  <c r="G177" i="24"/>
  <c r="F179" i="24"/>
  <c r="G190" i="23"/>
  <c r="F199" i="23"/>
  <c r="C186" i="24"/>
  <c r="C43" i="24"/>
  <c r="C43" i="23"/>
  <c r="F43" i="23" s="1"/>
  <c r="C248" i="23"/>
  <c r="F67" i="23"/>
  <c r="C252" i="24"/>
  <c r="F252" i="24" s="1"/>
  <c r="F75" i="24"/>
  <c r="G75" i="24" s="1"/>
  <c r="F44" i="23"/>
  <c r="G44" i="23" s="1"/>
  <c r="F75" i="10"/>
  <c r="G75" i="10" s="1"/>
  <c r="C252" i="10"/>
  <c r="F252" i="10" s="1"/>
  <c r="G130" i="23"/>
  <c r="F133" i="23"/>
  <c r="D260" i="23"/>
  <c r="D264" i="23" s="1"/>
  <c r="C186" i="10"/>
  <c r="C248" i="10"/>
  <c r="F248" i="10" s="1"/>
  <c r="H248" i="10" s="1"/>
  <c r="E63" i="21"/>
  <c r="G182" i="10"/>
  <c r="F184" i="10"/>
  <c r="G184" i="10" s="1"/>
  <c r="F172" i="10"/>
  <c r="G172" i="10" s="1"/>
  <c r="G159" i="10"/>
  <c r="G177" i="10"/>
  <c r="F179" i="10"/>
  <c r="C40" i="10"/>
  <c r="F149" i="10"/>
  <c r="G149" i="10" s="1"/>
  <c r="G147" i="10"/>
  <c r="F133" i="10"/>
  <c r="G130" i="10"/>
  <c r="H32" i="21"/>
  <c r="E36" i="21"/>
  <c r="C43" i="10"/>
  <c r="H47" i="21"/>
  <c r="H63" i="21" s="1"/>
  <c r="B27" i="21"/>
  <c r="H19" i="21"/>
  <c r="H27" i="21" s="1"/>
  <c r="H84" i="21"/>
  <c r="E94" i="21"/>
  <c r="D260" i="10"/>
  <c r="D264" i="10" s="1"/>
  <c r="O71" i="16"/>
  <c r="O73" i="16" s="1"/>
  <c r="O80" i="16" s="1"/>
  <c r="O96" i="16" s="1"/>
  <c r="O116" i="16" s="1"/>
  <c r="AG71" i="16"/>
  <c r="AK71" i="16" s="1"/>
  <c r="R71" i="16"/>
  <c r="S71" i="16" s="1"/>
  <c r="N73" i="16"/>
  <c r="N80" i="16" s="1"/>
  <c r="N96" i="16" s="1"/>
  <c r="N116" i="16" s="1"/>
  <c r="F227" i="28" l="1"/>
  <c r="F255" i="28"/>
  <c r="F245" i="28"/>
  <c r="H261" i="28"/>
  <c r="I261" i="28" s="1"/>
  <c r="H245" i="26"/>
  <c r="I245" i="26" s="1"/>
  <c r="J261" i="28"/>
  <c r="J245" i="26"/>
  <c r="H223" i="10"/>
  <c r="G239" i="10"/>
  <c r="H224" i="10"/>
  <c r="G242" i="10"/>
  <c r="C46" i="23"/>
  <c r="C236" i="23" s="1"/>
  <c r="F236" i="23" s="1"/>
  <c r="G236" i="23" s="1"/>
  <c r="C83" i="24"/>
  <c r="C83" i="23"/>
  <c r="G133" i="24"/>
  <c r="H242" i="24"/>
  <c r="G242" i="24"/>
  <c r="G67" i="23"/>
  <c r="H241" i="10"/>
  <c r="G241" i="10"/>
  <c r="C234" i="23"/>
  <c r="F40" i="23"/>
  <c r="F248" i="23"/>
  <c r="H223" i="23"/>
  <c r="G223" i="23"/>
  <c r="C234" i="24"/>
  <c r="F40" i="24"/>
  <c r="H224" i="24"/>
  <c r="G224" i="24"/>
  <c r="G239" i="23"/>
  <c r="H239" i="23"/>
  <c r="G133" i="23"/>
  <c r="G43" i="23"/>
  <c r="F46" i="23"/>
  <c r="G223" i="24"/>
  <c r="H223" i="24"/>
  <c r="G179" i="24"/>
  <c r="F186" i="24"/>
  <c r="G186" i="24" s="1"/>
  <c r="G240" i="23"/>
  <c r="H240" i="23"/>
  <c r="H241" i="23"/>
  <c r="G241" i="23"/>
  <c r="F248" i="24"/>
  <c r="H252" i="24"/>
  <c r="G252" i="24"/>
  <c r="G239" i="24"/>
  <c r="H239" i="24"/>
  <c r="C31" i="23"/>
  <c r="C31" i="24"/>
  <c r="C46" i="24"/>
  <c r="C236" i="24" s="1"/>
  <c r="F236" i="24" s="1"/>
  <c r="F43" i="24"/>
  <c r="C18" i="23"/>
  <c r="F14" i="23"/>
  <c r="H242" i="23"/>
  <c r="G242" i="23"/>
  <c r="G252" i="23"/>
  <c r="H252" i="23"/>
  <c r="C18" i="10"/>
  <c r="C26" i="10" s="1"/>
  <c r="G252" i="10"/>
  <c r="H252" i="10"/>
  <c r="C18" i="24"/>
  <c r="F14" i="24"/>
  <c r="G199" i="24"/>
  <c r="G159" i="23"/>
  <c r="F172" i="23"/>
  <c r="G172" i="23" s="1"/>
  <c r="H240" i="24"/>
  <c r="G240" i="24"/>
  <c r="G199" i="23"/>
  <c r="H241" i="24"/>
  <c r="G241" i="24"/>
  <c r="G224" i="23"/>
  <c r="H224" i="23"/>
  <c r="G179" i="23"/>
  <c r="F186" i="23"/>
  <c r="G186" i="23" s="1"/>
  <c r="G159" i="24"/>
  <c r="F172" i="24"/>
  <c r="G172" i="24" s="1"/>
  <c r="G67" i="24"/>
  <c r="G248" i="10"/>
  <c r="F40" i="10"/>
  <c r="C234" i="10"/>
  <c r="F43" i="10"/>
  <c r="C46" i="10"/>
  <c r="C236" i="10" s="1"/>
  <c r="F236" i="10" s="1"/>
  <c r="C31" i="10"/>
  <c r="H36" i="21"/>
  <c r="G179" i="10"/>
  <c r="F186" i="10"/>
  <c r="G14" i="10"/>
  <c r="F18" i="10"/>
  <c r="C83" i="10"/>
  <c r="H94" i="21"/>
  <c r="G133" i="10"/>
  <c r="AN71" i="16"/>
  <c r="AN73" i="16" s="1"/>
  <c r="AN80" i="16" s="1"/>
  <c r="AN96" i="16" s="1"/>
  <c r="S73" i="16"/>
  <c r="S80" i="16" s="1"/>
  <c r="S96" i="16" s="1"/>
  <c r="S116" i="16" s="1"/>
  <c r="H72" i="20"/>
  <c r="H74" i="20" s="1"/>
  <c r="H81" i="20" s="1"/>
  <c r="H97" i="20" s="1"/>
  <c r="H117" i="20" s="1"/>
  <c r="AH71" i="16"/>
  <c r="AH73" i="16" s="1"/>
  <c r="AH80" i="16" s="1"/>
  <c r="AH96" i="16" s="1"/>
  <c r="AH116" i="16" s="1"/>
  <c r="AL71" i="16"/>
  <c r="C71" i="21" s="1"/>
  <c r="AK73" i="16"/>
  <c r="R73" i="16"/>
  <c r="R80" i="16" s="1"/>
  <c r="R96" i="16" s="1"/>
  <c r="R116" i="16" s="1"/>
  <c r="AG73" i="16"/>
  <c r="AG80" i="16" s="1"/>
  <c r="AG96" i="16" s="1"/>
  <c r="AG116" i="16" s="1"/>
  <c r="F261" i="28" l="1"/>
  <c r="F265" i="28" s="1"/>
  <c r="H236" i="23"/>
  <c r="G46" i="23"/>
  <c r="C62" i="23"/>
  <c r="C218" i="10"/>
  <c r="F218" i="10" s="1"/>
  <c r="G236" i="24"/>
  <c r="H236" i="24"/>
  <c r="C62" i="24"/>
  <c r="F46" i="24"/>
  <c r="G46" i="24" s="1"/>
  <c r="G43" i="24"/>
  <c r="G14" i="24"/>
  <c r="F18" i="24"/>
  <c r="C218" i="24"/>
  <c r="C26" i="24"/>
  <c r="C35" i="24"/>
  <c r="C230" i="24" s="1"/>
  <c r="F230" i="24" s="1"/>
  <c r="F31" i="24"/>
  <c r="G40" i="24"/>
  <c r="C35" i="23"/>
  <c r="C230" i="23" s="1"/>
  <c r="F230" i="23" s="1"/>
  <c r="F31" i="23"/>
  <c r="C244" i="24"/>
  <c r="F234" i="24"/>
  <c r="G248" i="23"/>
  <c r="H248" i="23"/>
  <c r="H248" i="24"/>
  <c r="G248" i="24"/>
  <c r="C93" i="23"/>
  <c r="F83" i="23"/>
  <c r="G40" i="23"/>
  <c r="F62" i="23"/>
  <c r="C93" i="24"/>
  <c r="C258" i="24" s="1"/>
  <c r="F258" i="24" s="1"/>
  <c r="F83" i="24"/>
  <c r="G14" i="23"/>
  <c r="F18" i="23"/>
  <c r="C218" i="23"/>
  <c r="C26" i="23"/>
  <c r="C244" i="23"/>
  <c r="F234" i="23"/>
  <c r="H236" i="10"/>
  <c r="G236" i="10"/>
  <c r="F46" i="10"/>
  <c r="G46" i="10" s="1"/>
  <c r="G43" i="10"/>
  <c r="C62" i="10"/>
  <c r="F234" i="10"/>
  <c r="C244" i="10"/>
  <c r="G40" i="10"/>
  <c r="B71" i="21"/>
  <c r="C73" i="21"/>
  <c r="C80" i="21" s="1"/>
  <c r="C96" i="21" s="1"/>
  <c r="C116" i="21" s="1"/>
  <c r="G186" i="10"/>
  <c r="C35" i="10"/>
  <c r="C230" i="10" s="1"/>
  <c r="F230" i="10" s="1"/>
  <c r="F31" i="10"/>
  <c r="C93" i="10"/>
  <c r="C258" i="10" s="1"/>
  <c r="F258" i="10" s="1"/>
  <c r="F83" i="10"/>
  <c r="F26" i="10"/>
  <c r="G26" i="10" s="1"/>
  <c r="G18" i="10"/>
  <c r="AK80" i="16"/>
  <c r="AQ73" i="16"/>
  <c r="AQ71" i="16"/>
  <c r="AL73" i="16"/>
  <c r="AL80" i="16" s="1"/>
  <c r="AL96" i="16" s="1"/>
  <c r="AL116" i="16" s="1"/>
  <c r="T28" i="20"/>
  <c r="T97" i="20" s="1"/>
  <c r="T117" i="20" s="1"/>
  <c r="G62" i="23" l="1"/>
  <c r="B70" i="10"/>
  <c r="B72" i="10" s="1"/>
  <c r="B250" i="10" s="1"/>
  <c r="B254" i="10" s="1"/>
  <c r="B260" i="10" s="1"/>
  <c r="B70" i="23"/>
  <c r="B72" i="23" s="1"/>
  <c r="B70" i="24"/>
  <c r="B72" i="24" s="1"/>
  <c r="G83" i="24"/>
  <c r="F93" i="24"/>
  <c r="F218" i="23"/>
  <c r="G31" i="24"/>
  <c r="F35" i="24"/>
  <c r="G35" i="24" s="1"/>
  <c r="F218" i="24"/>
  <c r="G258" i="24"/>
  <c r="H258" i="24"/>
  <c r="G18" i="24"/>
  <c r="F26" i="24"/>
  <c r="G26" i="24" s="1"/>
  <c r="H234" i="24"/>
  <c r="H244" i="24" s="1"/>
  <c r="G234" i="24"/>
  <c r="F244" i="24"/>
  <c r="G244" i="24" s="1"/>
  <c r="G18" i="23"/>
  <c r="F26" i="23"/>
  <c r="G26" i="23" s="1"/>
  <c r="G230" i="24"/>
  <c r="H230" i="24"/>
  <c r="G83" i="23"/>
  <c r="F93" i="23"/>
  <c r="G234" i="23"/>
  <c r="H234" i="23"/>
  <c r="H244" i="23" s="1"/>
  <c r="F244" i="23"/>
  <c r="G244" i="23" s="1"/>
  <c r="C258" i="23"/>
  <c r="F258" i="23" s="1"/>
  <c r="G31" i="23"/>
  <c r="F35" i="23"/>
  <c r="G35" i="23" s="1"/>
  <c r="G230" i="23"/>
  <c r="H230" i="23"/>
  <c r="F62" i="24"/>
  <c r="G62" i="24" s="1"/>
  <c r="F62" i="10"/>
  <c r="G62" i="10" s="1"/>
  <c r="G234" i="10"/>
  <c r="H234" i="10"/>
  <c r="H244" i="10" s="1"/>
  <c r="F244" i="10"/>
  <c r="G244" i="10" s="1"/>
  <c r="G258" i="10"/>
  <c r="H258" i="10"/>
  <c r="F93" i="10"/>
  <c r="G93" i="10" s="1"/>
  <c r="G83" i="10"/>
  <c r="G31" i="10"/>
  <c r="F35" i="10"/>
  <c r="G35" i="10" s="1"/>
  <c r="B73" i="21"/>
  <c r="E71" i="21"/>
  <c r="E73" i="21" s="1"/>
  <c r="E80" i="21" s="1"/>
  <c r="H218" i="10"/>
  <c r="G218" i="10"/>
  <c r="G230" i="10"/>
  <c r="H230" i="10"/>
  <c r="AK96" i="16"/>
  <c r="AQ80" i="16"/>
  <c r="B79" i="10" l="1"/>
  <c r="B95" i="10" s="1"/>
  <c r="G258" i="23"/>
  <c r="H258" i="23"/>
  <c r="G93" i="24"/>
  <c r="H218" i="23"/>
  <c r="G218" i="23"/>
  <c r="G93" i="23"/>
  <c r="B250" i="24"/>
  <c r="B254" i="24" s="1"/>
  <c r="B260" i="24" s="1"/>
  <c r="B79" i="24"/>
  <c r="B95" i="24" s="1"/>
  <c r="B250" i="23"/>
  <c r="B254" i="23" s="1"/>
  <c r="B260" i="23" s="1"/>
  <c r="B79" i="23"/>
  <c r="B95" i="23" s="1"/>
  <c r="H218" i="24"/>
  <c r="G218" i="24"/>
  <c r="H71" i="21"/>
  <c r="E96" i="21"/>
  <c r="B80" i="21"/>
  <c r="B96" i="21" s="1"/>
  <c r="B116" i="21" s="1"/>
  <c r="H73" i="21"/>
  <c r="AK116" i="16"/>
  <c r="AQ96" i="16"/>
  <c r="C70" i="10" l="1"/>
  <c r="C72" i="10" s="1"/>
  <c r="C250" i="10" s="1"/>
  <c r="F250" i="10" s="1"/>
  <c r="C70" i="23"/>
  <c r="C70" i="24"/>
  <c r="H96" i="21"/>
  <c r="H80" i="21"/>
  <c r="C79" i="10" l="1"/>
  <c r="C95" i="10" s="1"/>
  <c r="C254" i="10"/>
  <c r="F70" i="10"/>
  <c r="F72" i="10" s="1"/>
  <c r="C72" i="24"/>
  <c r="F70" i="24"/>
  <c r="C72" i="23"/>
  <c r="F70" i="23"/>
  <c r="F254" i="10"/>
  <c r="H250" i="10"/>
  <c r="H254" i="10" s="1"/>
  <c r="G250" i="10"/>
  <c r="G70" i="10" l="1"/>
  <c r="G70" i="23"/>
  <c r="F72" i="23"/>
  <c r="C250" i="23"/>
  <c r="C79" i="23"/>
  <c r="C95" i="23" s="1"/>
  <c r="G70" i="24"/>
  <c r="F72" i="24"/>
  <c r="C250" i="24"/>
  <c r="C79" i="24"/>
  <c r="C95" i="24" s="1"/>
  <c r="G72" i="10"/>
  <c r="F79" i="10"/>
  <c r="G254" i="10"/>
  <c r="G72" i="24" l="1"/>
  <c r="F79" i="24"/>
  <c r="F250" i="24"/>
  <c r="C254" i="24"/>
  <c r="F250" i="23"/>
  <c r="C254" i="23"/>
  <c r="G72" i="23"/>
  <c r="F79" i="23"/>
  <c r="G79" i="10"/>
  <c r="F95" i="10"/>
  <c r="G95" i="10" s="1"/>
  <c r="D26" i="22"/>
  <c r="D85" i="22" s="1"/>
  <c r="C20" i="22"/>
  <c r="F20" i="22" s="1"/>
  <c r="G79" i="23" l="1"/>
  <c r="F95" i="23"/>
  <c r="G95" i="23" s="1"/>
  <c r="H250" i="23"/>
  <c r="H254" i="23" s="1"/>
  <c r="G250" i="23"/>
  <c r="F254" i="23"/>
  <c r="H250" i="24"/>
  <c r="H254" i="24" s="1"/>
  <c r="G250" i="24"/>
  <c r="F254" i="24"/>
  <c r="G79" i="24"/>
  <c r="F95" i="24"/>
  <c r="G95" i="24" s="1"/>
  <c r="C26" i="22"/>
  <c r="C85" i="22" s="1"/>
  <c r="F26" i="22"/>
  <c r="F85" i="22" s="1"/>
  <c r="I20" i="22"/>
  <c r="G254" i="24" l="1"/>
  <c r="G254" i="23"/>
  <c r="C136" i="24"/>
  <c r="C136" i="23"/>
  <c r="I26" i="22"/>
  <c r="I85" i="22" s="1"/>
  <c r="C136" i="10"/>
  <c r="F136" i="23" l="1"/>
  <c r="C221" i="23"/>
  <c r="C142" i="23"/>
  <c r="C201" i="23" s="1"/>
  <c r="F136" i="24"/>
  <c r="C142" i="24"/>
  <c r="C201" i="24" s="1"/>
  <c r="C221" i="24"/>
  <c r="F136" i="10"/>
  <c r="C221" i="10"/>
  <c r="C142" i="10"/>
  <c r="C201" i="10" s="1"/>
  <c r="F221" i="24" l="1"/>
  <c r="C226" i="24"/>
  <c r="C260" i="24" s="1"/>
  <c r="G136" i="24"/>
  <c r="F142" i="24"/>
  <c r="F221" i="23"/>
  <c r="C226" i="23"/>
  <c r="C260" i="23" s="1"/>
  <c r="G136" i="23"/>
  <c r="F142" i="23"/>
  <c r="F221" i="10"/>
  <c r="C226" i="10"/>
  <c r="C260" i="10" s="1"/>
  <c r="G136" i="10"/>
  <c r="F142" i="10"/>
  <c r="H221" i="23" l="1"/>
  <c r="H226" i="23" s="1"/>
  <c r="H260" i="23" s="1"/>
  <c r="G221" i="23"/>
  <c r="F226" i="23"/>
  <c r="G142" i="23"/>
  <c r="F201" i="23"/>
  <c r="G201" i="23" s="1"/>
  <c r="G142" i="24"/>
  <c r="F201" i="24"/>
  <c r="G201" i="24" s="1"/>
  <c r="H221" i="24"/>
  <c r="H226" i="24" s="1"/>
  <c r="H260" i="24" s="1"/>
  <c r="G221" i="24"/>
  <c r="F226" i="24"/>
  <c r="G142" i="10"/>
  <c r="F201" i="10"/>
  <c r="G201" i="10" s="1"/>
  <c r="G221" i="10"/>
  <c r="H221" i="10"/>
  <c r="H226" i="10" s="1"/>
  <c r="H260" i="10" s="1"/>
  <c r="F226" i="10"/>
  <c r="G226" i="24" l="1"/>
  <c r="F260" i="24"/>
  <c r="G260" i="24" s="1"/>
  <c r="G226" i="23"/>
  <c r="F260" i="23"/>
  <c r="G260" i="23" s="1"/>
  <c r="G226" i="10"/>
  <c r="F260" i="10"/>
</calcChain>
</file>

<file path=xl/sharedStrings.xml><?xml version="1.0" encoding="utf-8"?>
<sst xmlns="http://schemas.openxmlformats.org/spreadsheetml/2006/main" count="9053" uniqueCount="855">
  <si>
    <t>Zone</t>
  </si>
  <si>
    <t>Total</t>
  </si>
  <si>
    <t>Population</t>
  </si>
  <si>
    <t>Expenditure per Capita (£)</t>
  </si>
  <si>
    <t>Convenience Goods</t>
  </si>
  <si>
    <t>Comparison Goods</t>
  </si>
  <si>
    <t>Expenditure (£m)</t>
  </si>
  <si>
    <t>-</t>
  </si>
  <si>
    <t>Other</t>
  </si>
  <si>
    <t>TOTAL</t>
  </si>
  <si>
    <t>Survey Zone</t>
  </si>
  <si>
    <t>Sub-total</t>
  </si>
  <si>
    <t>(£m)</t>
  </si>
  <si>
    <t>Turnover (£m)</t>
  </si>
  <si>
    <t>Elsewhere</t>
  </si>
  <si>
    <t xml:space="preserve"> </t>
  </si>
  <si>
    <t>Retailer</t>
  </si>
  <si>
    <t>Gross Floorspace</t>
  </si>
  <si>
    <t>(sq m)</t>
  </si>
  <si>
    <t>Net Floorspace</t>
  </si>
  <si>
    <t>Net Conv. Floorspace</t>
  </si>
  <si>
    <t>Net Comp. Floorspace</t>
  </si>
  <si>
    <t>Sales Density (£ per sq m)</t>
  </si>
  <si>
    <t>Convenience</t>
  </si>
  <si>
    <t>Comparison</t>
  </si>
  <si>
    <t>Available Expenditure (£m)</t>
  </si>
  <si>
    <t xml:space="preserve">Proportion of Turnover from Zone </t>
  </si>
  <si>
    <t>Turnover from Zone (£m)</t>
  </si>
  <si>
    <t>Market Share of Proposal from Zone</t>
  </si>
  <si>
    <t>Notes:</t>
  </si>
  <si>
    <t>(%)</t>
  </si>
  <si>
    <t>Proposal</t>
  </si>
  <si>
    <t>Turnover Pre-Development (£m)</t>
  </si>
  <si>
    <t>Trade Diversion to Proposal</t>
  </si>
  <si>
    <t>Turnover Post</t>
  </si>
  <si>
    <t>Impact</t>
  </si>
  <si>
    <t>Change in Turnover Post</t>
  </si>
  <si>
    <t>4. Expenditure = population x expenditure per capita</t>
  </si>
  <si>
    <t>3. Turnover = net convenience / comparison floorspace x sales density</t>
  </si>
  <si>
    <t>7. Market share of proposal from zone = turnover from zone expressed as a proportion of available expenditure</t>
  </si>
  <si>
    <r>
      <t xml:space="preserve">4. Turnover post development = turnover pre development </t>
    </r>
    <r>
      <rPr>
        <i/>
        <sz val="8"/>
        <color theme="1"/>
        <rFont val="Arial"/>
        <family val="2"/>
      </rPr>
      <t>minus</t>
    </r>
    <r>
      <rPr>
        <sz val="8"/>
        <color theme="1"/>
        <rFont val="Arial"/>
        <family val="2"/>
      </rPr>
      <t xml:space="preserve"> trade diversion to the proposal</t>
    </r>
  </si>
  <si>
    <t>5. Impact = reduction in turnover expressed as a proportion of turnover pre development</t>
  </si>
  <si>
    <t>Discount Foodstore</t>
  </si>
  <si>
    <t>Development (2029)</t>
  </si>
  <si>
    <t>Development (2024-2029) (£m)</t>
  </si>
  <si>
    <t>Wick, Littlehampton</t>
  </si>
  <si>
    <t>Table 1a: Population and Expenditure within Study Area</t>
  </si>
  <si>
    <t xml:space="preserve">Main Food Shopping </t>
  </si>
  <si>
    <t>Principal</t>
  </si>
  <si>
    <t>Top-up Food Shopping</t>
  </si>
  <si>
    <t>Clothing, footwear and fashion goods</t>
  </si>
  <si>
    <t>Clothing materials and garments</t>
  </si>
  <si>
    <t>Shoes and other footwear</t>
  </si>
  <si>
    <t>Jewellery, clocks and watches</t>
  </si>
  <si>
    <t>Furniture</t>
  </si>
  <si>
    <t>Furniture and furnishings; carpets and other floor coverings</t>
  </si>
  <si>
    <t>DIY and decorating goods</t>
  </si>
  <si>
    <t>Gardens, plants and flowers</t>
  </si>
  <si>
    <t>Small tools and miscellaneous accessories</t>
  </si>
  <si>
    <t>Major tools and equipment</t>
  </si>
  <si>
    <t>Materials for maintenance and report of dwelling</t>
  </si>
  <si>
    <t>Domestic appliances</t>
  </si>
  <si>
    <t>Major household appliances (electric or not)</t>
  </si>
  <si>
    <t>TV, audio, photographic, mobile, etc.</t>
  </si>
  <si>
    <t>Audio-visual, photographic and information processing</t>
  </si>
  <si>
    <t>Small electrical household appliances</t>
  </si>
  <si>
    <t>Personal Care</t>
  </si>
  <si>
    <t>Medical goods and other pharmaceutical products</t>
  </si>
  <si>
    <t>Therapeutic appliances and equipment</t>
  </si>
  <si>
    <t>Small Household Goods</t>
  </si>
  <si>
    <t>Glassware, tableware and household utensils</t>
  </si>
  <si>
    <t>Household textiles</t>
  </si>
  <si>
    <t>Toys, games and recreational goods</t>
  </si>
  <si>
    <t>Games toys and hobbies</t>
  </si>
  <si>
    <t>Musical instruments and major durables for indoor recreation</t>
  </si>
  <si>
    <t>Bicycles</t>
  </si>
  <si>
    <t>Equipment for sport, camping and open-air recreation</t>
  </si>
  <si>
    <t>Pets and related products</t>
  </si>
  <si>
    <t>Books, CDs</t>
  </si>
  <si>
    <t>Books and stationery</t>
  </si>
  <si>
    <t>Recording media</t>
  </si>
  <si>
    <t>Zone 1</t>
  </si>
  <si>
    <t>Zone 2</t>
  </si>
  <si>
    <t>Zone 3</t>
  </si>
  <si>
    <t>Zone 4</t>
  </si>
  <si>
    <t>Zone 5</t>
  </si>
  <si>
    <t>Q01</t>
  </si>
  <si>
    <t>Where did you last undertake your main food and grocery shopping?</t>
  </si>
  <si>
    <t>Aldi, Barnfield Drive, Chichester, PO19 7AG</t>
  </si>
  <si>
    <t>Aldi, Carlton Terrace, Portslade, BN41 1XF</t>
  </si>
  <si>
    <t>Aldi, Central Retail Park, Havant, PO9 1HH</t>
  </si>
  <si>
    <t>Aldi, London Road, Brighton, BN1 4JA</t>
  </si>
  <si>
    <t>Aldi, Manor Retail Park, Rustington, BN16 3FH</t>
  </si>
  <si>
    <t>Aldi, Pavilion Retail Park, Lewes Road, Brighton, BN2 3QA</t>
  </si>
  <si>
    <t>Aldi, Saltbox Road, Bognor Regis, PO22 9FP</t>
  </si>
  <si>
    <t>Asda Express (Petrol Station), A27, Arundel Road, Chichester, PO18 0DU</t>
  </si>
  <si>
    <t>Asda Express (Petrol Station), Chichester Road, Bognor Regis, PO21 5DS</t>
  </si>
  <si>
    <t>Asda Supermarket, South Street, Lancing, Brighton, BN15 8AG</t>
  </si>
  <si>
    <t>Asda Superstore, Littlehampton Road, Ferring, BN12 6PN</t>
  </si>
  <si>
    <t>Co-op, Chichester Road, Bognor Regis, PO21 2XH</t>
  </si>
  <si>
    <t>Co-op, Cricketers Parade, Broadwater, Worthing, BN14 9DB</t>
  </si>
  <si>
    <t>Co-op, East Street, Chichester, PO19 1JG</t>
  </si>
  <si>
    <t>Co-op, Ferring Street, Ferring, Worthing, BN12 5JP</t>
  </si>
  <si>
    <t>Co-op, Field Place Parade, The Strand, Goring on Sea, Worthing, BN12 6BS</t>
  </si>
  <si>
    <t>Co-op, Goring Road, Worthing, BN12 4AP</t>
  </si>
  <si>
    <t>Co-op, Ham Road, Worthing, BN11 2QY</t>
  </si>
  <si>
    <t>Co-op, Hawthorn Road, Bognor Regis, PO21 2UR</t>
  </si>
  <si>
    <t>Co-op, High Street, Steyning, BN44 3RE</t>
  </si>
  <si>
    <t>Co-op, London Road, Ashington, Pulborough, RH20 3JT</t>
  </si>
  <si>
    <t>Co-op, Main Road, Yapton, BN18 0EY</t>
  </si>
  <si>
    <t>Co-op, Malcom Road, Tangmere, Chichester, PO20 2HS</t>
  </si>
  <si>
    <t>Co-op, Manor Parade, Salvington Road, Durrington, Worthing, BN13 2JP</t>
  </si>
  <si>
    <t>Co-op, New Broadway, Tarring Road, Worthing, BN11 4HS</t>
  </si>
  <si>
    <t>Co-op, North Road, Lancing, BN15 9BA</t>
  </si>
  <si>
    <t>Co-op, Nyetimber Lane, Aldwick, Bognor Regis, PO21 3HG</t>
  </si>
  <si>
    <t>Co-op, Plaza Parade, Rowlands Road, Worthing, BN11 3JG</t>
  </si>
  <si>
    <t>Co-op, Queen Street, Arundel, BN18 9JG</t>
  </si>
  <si>
    <t>Co-op, Rose Green Road, Bognor Regis, PO21 3EQ</t>
  </si>
  <si>
    <t>Co-op, South Street, Tarring, Worthing, BN14 7LG</t>
  </si>
  <si>
    <t>Co-op, Station Parade, East Preston, Littlehampton, BN16 3AE</t>
  </si>
  <si>
    <t>Co-op, Stockbridge Road, Chichester, PO19 8SJ</t>
  </si>
  <si>
    <t>Co-op, Test Road, Sompting, Lancing, BN15 0EN</t>
  </si>
  <si>
    <t>Co-op, The Parade, Pagham, Bognor Regis, PO21 4TW</t>
  </si>
  <si>
    <t>Co-op, The Square, Angmering, Littlehampton, BN16 4EA</t>
  </si>
  <si>
    <t>Co-op, The Square, Barnham, Bognor Regis, PO22 0HB</t>
  </si>
  <si>
    <t>Iceland (Food Warehouse), Barnfield Drive, Chichester, PO19 6UX</t>
  </si>
  <si>
    <t>Iceland (Food Warehouse), The Bognor Regis Retail Park, Bognor Regis, PO22 9TR</t>
  </si>
  <si>
    <t>Iceland, Boundary Road, Portslade, Hove, BN3 5TD</t>
  </si>
  <si>
    <t>Iceland, Churchill Parade, Rustington, BN16 3DE</t>
  </si>
  <si>
    <t>Iceland, High Street, Bognor Regis, PO21 1SJ</t>
  </si>
  <si>
    <t>Iceland, Surrey Street, Littlehampton, BN17 5AZ</t>
  </si>
  <si>
    <t>Iceland, Wallace Parade, Goring Road, Worthing, BN12 4AL</t>
  </si>
  <si>
    <t>Lidl, Downlands Retail Park, Lyons Way, Worthing, BN14 9FB</t>
  </si>
  <si>
    <t>Lidl, New Road, Littlehampton, BN17 5AX</t>
  </si>
  <si>
    <t>Lidl, Newlands Road, Bognor Regis, PO22 9FJ</t>
  </si>
  <si>
    <t>Lidl, North Street, Worthing, BN11 1DU</t>
  </si>
  <si>
    <t>Lidl, Westhampnett Road, Chichester, PO19 7UH</t>
  </si>
  <si>
    <t>Londis (BP Garage), Hewarts Lane, Bognor Regis, PO21 3DS</t>
  </si>
  <si>
    <t>Londis (BP Garage), Sompting Avenue, Worthing, BN14 8HP</t>
  </si>
  <si>
    <t>Londis (Esso Garage), Arundel Road, Worthing, BN13 3EH</t>
  </si>
  <si>
    <t>Londis (Esso Garage), Felpham Way, Felpham, Bognor Regis, PO22 8QB</t>
  </si>
  <si>
    <t>Londis (Esso Garage), Nyton Road, Westergate, Chichester, PO20 3UN</t>
  </si>
  <si>
    <t>Londis (Jet Garage), Findon Road, Worthing, BN14 0AB</t>
  </si>
  <si>
    <t>Londis, Goring Road, Worthing, BN12 4NX</t>
  </si>
  <si>
    <t>Londis, Hawthorn Road, Bognor Regis, PO21 2BW</t>
  </si>
  <si>
    <t>Londis, Montague Street, Worthing, BN11 3BP</t>
  </si>
  <si>
    <t>Londis, Norfolk Road, Littlehampton, BN17 5PL</t>
  </si>
  <si>
    <t>Marks and Spencer (M&amp;S), East Street, Chichester, PO19 1HS</t>
  </si>
  <si>
    <t>Marks and Spencer (M&amp;S), Montague Street, Worthing, BN11 3BW</t>
  </si>
  <si>
    <t>Marks and Spencer (M&amp;S), North Street, Chichester, PO19 1LB</t>
  </si>
  <si>
    <t>Marks and Spencer BP Garage (M&amp;S), Findon Road, Worthing, BN14 0EP</t>
  </si>
  <si>
    <t>Marks and Spencer BP Garage (M&amp;S), London Road, Ashington, RH20 3AT</t>
  </si>
  <si>
    <t>Marks and Spencer BP Garage (M&amp;S), Rustington, Littlehampton, BN16 3LS</t>
  </si>
  <si>
    <t>Marks and Spencer Foodhall (M&amp;S), Arun Retail Park, Shripney Road, Bognor Regis, PO22 9NF</t>
  </si>
  <si>
    <t>Marks and Spencer Foodhall (M&amp;S), Portfield Retail Park, Chichester, PO19 7YH</t>
  </si>
  <si>
    <t>Morrisons Daily, High Street, Arundel, BN18 9AD</t>
  </si>
  <si>
    <t>Morrisons Superstore, Bedford Street, Bognor Regis, PO21 1QP</t>
  </si>
  <si>
    <t>Morrisons Superstore, Hawthorn Road, Wick, Littlehampton, BN17 7LA</t>
  </si>
  <si>
    <t>Morrisons Superstore, Newland Street, Worthing, BN11 1JU</t>
  </si>
  <si>
    <t>Morrisons Superstore, St James's Street, Kemptown, Brighton, BN2 1RE</t>
  </si>
  <si>
    <t>Premier (AA Mini Market), Clun Road, Wick, Littlehampton, BN17 7ER</t>
  </si>
  <si>
    <t>Premier (Corner Shop), 109 Felpham Road, Bognor Regis, PO22 7PW</t>
  </si>
  <si>
    <t>Premier (Felpham Bazaar), 5-7 Felpham Road, Felpham, Bognor Regis, PO22 7AS</t>
  </si>
  <si>
    <t>Premier (Hartley's), Worthing Road, Rustington, Littlehampton, BN16 3JX</t>
  </si>
  <si>
    <t>Premier (Kingley's), Benjamin Gray Drive, Wick, Littlehampton, BN17 7FA</t>
  </si>
  <si>
    <t>Premier (Linden Stores), Linden Road, Bognor Regis, PO21 2AL</t>
  </si>
  <si>
    <t>Premier (Mathu's), Field Place Parade, The Strand, Goring-by-Sea, Worthing, BN12 6BS</t>
  </si>
  <si>
    <t>Premier (Newsbox), Gordon Avenue, Bognor Regis, PO22 9LS</t>
  </si>
  <si>
    <t>Premier (Patels), West Street, Bognor Regis, PO21 1XA</t>
  </si>
  <si>
    <t>Premier (Supermarket Express), Lyminster Road, Wick, Littlehampton, BN17 7LF</t>
  </si>
  <si>
    <t>Premier, Elmer Road, Bognor Regis, PO22 6HB</t>
  </si>
  <si>
    <t>Premier, High Street, Littlehampton, BN17 5EG</t>
  </si>
  <si>
    <t>Premier, Palatine Road, Worthing, BN12 6JH</t>
  </si>
  <si>
    <t>Premier, Wish Field Drive, Bognor Regis, PO22 6BB</t>
  </si>
  <si>
    <t>Sainsbury's Local, Goring Road, Goring by Sea, BN12 4NX</t>
  </si>
  <si>
    <t>Sainsbury's Local, Littlehampton Road, Worthing, BN13 1QH</t>
  </si>
  <si>
    <t>Sainsbury's Superstore, Downland Business Park, Lyons Farm, Worthing, BN14 9LA</t>
  </si>
  <si>
    <t>Sainsbury's Superstore, High Street, Littlehampton, BN17 5EG</t>
  </si>
  <si>
    <t>Sainsbury's Superstore, Rustington Retail Park, New Road, Littlehampton, BN16 3RT</t>
  </si>
  <si>
    <t>Sainsbury's Superstore, Shripney Road, Bognor Regis, PO22 9FB</t>
  </si>
  <si>
    <t>Sainsbury's Superstore, Stane Street, Codmore Hill, Pulborough, RH20 1BQ</t>
  </si>
  <si>
    <t>Sainsbury's Superstore, Westhampnett Road, Chichester, PO19 7YR</t>
  </si>
  <si>
    <t>Spar, Heene Road, Heene Road, Worthing, BN11 3RG</t>
  </si>
  <si>
    <t>Tesco Express (Esso Garage), Littlehampton Road, Durrington, Worthing, BN13 1QY</t>
  </si>
  <si>
    <t>Tesco Express, Barnham Road, Barnham, PO22 0ES</t>
  </si>
  <si>
    <t>Tesco Express, Felpham Way, Bognor Regis, PO22 8QW</t>
  </si>
  <si>
    <t>Tesco Express, Finisterre Way, Littlehampton, BN17 6RA</t>
  </si>
  <si>
    <t>Tesco Express, Goring Road, Worthing, BN12 4AJ</t>
  </si>
  <si>
    <t>Tesco Express, Goring Way, Goring-by-Sea, Worthing, BN12 4TY</t>
  </si>
  <si>
    <t>Tesco Express, Sterling Parade, The Street, Rustington, BN16 3DR</t>
  </si>
  <si>
    <t>Tesco Extra, Fullbeck Way, West Durrington, Worthing, BN13 3FG</t>
  </si>
  <si>
    <t>Tesco Extra, Holmbush Centre, Upper Shoreham Road, Shoreham-by-Sea, BN43 6TD</t>
  </si>
  <si>
    <t>Tesco Superstore, Broad Piece, Wick, Littlehampton, BN17 5RA</t>
  </si>
  <si>
    <t>Tesco Superstore, Shripney Road, Bognor Regis, PO22 9ND</t>
  </si>
  <si>
    <t>Waitrose (Little), Shell Garage, Arundel Road, Fontwell, Walberton, Arundel, BN18 0SB</t>
  </si>
  <si>
    <t>Waitrose (Little), Shell Garage, Brighton Road, Shoreham Airport, BN43 5LD</t>
  </si>
  <si>
    <t>Waitrose (Little), Shell Garage, Rustington Bypass, East Field, BN17 6LE</t>
  </si>
  <si>
    <t>Waitrose, Broadmark Lane, Rustington, BN16 2NE</t>
  </si>
  <si>
    <t>Waitrose, High Street, Worthing, BN11 1LL</t>
  </si>
  <si>
    <t>Waitrose, Old Mill Square, Storrington, RH20 4NQ</t>
  </si>
  <si>
    <t>Waitrose, Via Ravenna, Chichester, PO19 1RD</t>
  </si>
  <si>
    <t>Welcome (Southern Co-op), Half Moon Parade, Worthing, BN13 2EL</t>
  </si>
  <si>
    <t>Welcome (Southern Co-op), Manor Road, North Lancing, Lancing, BN15 0HL</t>
  </si>
  <si>
    <t>Asda Superstore, Carden Avenue, Hollingbury, Brighton, BN1 8AS</t>
  </si>
  <si>
    <t>B. Wadsworth, The Street, Rustington, Littlehampton, BN16 3DP</t>
  </si>
  <si>
    <t>Barnham Trading Post, Barnham Road, Barnham, PO22 0ES</t>
  </si>
  <si>
    <t>Booker Worthing, Broadwater Trading Estate, Southdownview Road, Worthing, BN14 8NT</t>
  </si>
  <si>
    <t>Farmfoods, Wick Street, Wick, Littlehampton, BN17 7JN</t>
  </si>
  <si>
    <t>Ferring Stores, The Pantiles, Ferring, Worthing, BN12 5NE</t>
  </si>
  <si>
    <t>Gaskyns Wholefoods, Queen Street, Arundel, BN18 9JG</t>
  </si>
  <si>
    <t>Hillside Stores, Hill Terrace, Jarvis Road, Arundel, BN18 9LA</t>
  </si>
  <si>
    <t>John May Butchers, Ferring Street, Ferring, Worthing, BN12 5JP</t>
  </si>
  <si>
    <t>Juniper, Tarrant Street, Arundel, BN18 9DG</t>
  </si>
  <si>
    <t>Larkins Groceries &amp; Provisions, Tarrant Street, Arundel, BN18 9DG</t>
  </si>
  <si>
    <t>Local shops, Middleton-on-Sea Village Centre</t>
  </si>
  <si>
    <t>Local shops, Rustington Local Centre</t>
  </si>
  <si>
    <t>Local shops, Wick Local Centre, Littlehampton</t>
  </si>
  <si>
    <t>Marks and Spencer (M&amp;S), Holmbush Centre, Shoreham-by-Sea, BN43 6TD</t>
  </si>
  <si>
    <t>Morrisons Superstore, Lakesmere Road, Waterlooville, PO8 9FB</t>
  </si>
  <si>
    <t>One Stop, Elmer Road, Middleton-on-Sea, Bognor Regis, PO22 6DZ</t>
  </si>
  <si>
    <t>One Stop, North Lane, East Preston, Littlehampton, BN16 1HB</t>
  </si>
  <si>
    <t>Pallant of Arundel, High Street, Arundel, BN18 9AD</t>
  </si>
  <si>
    <t>Runcton Farm Shop, Lagness Road, Chichester, PO20 1LJ</t>
  </si>
  <si>
    <t>Sainsbury's Superstore, The Drove, Newhaven, BN9 0AG</t>
  </si>
  <si>
    <t>Seaview Stores, Sea Road, East Preston, Littlehampton, BN16 1NN</t>
  </si>
  <si>
    <t>Tesco Express, Chichester Road, Bognor Regis, PO21 5AN</t>
  </si>
  <si>
    <t>Tesco Express, Findon Road, Findon Valley, Worthing, BN14 0EL</t>
  </si>
  <si>
    <t>Tesco Extra, Fishbourne Road East, Chichester, PO19 3JT</t>
  </si>
  <si>
    <t>The Cabin, Norfolk House, Beach Road, Littlehampton, BN17 5HZ</t>
  </si>
  <si>
    <t>The Junction at Clapham, The Street, Clapham, Worthing, BN13 3UU</t>
  </si>
  <si>
    <t>Tudor Butchery, Middleton Road, Bognor Regis, PO22 6DF</t>
  </si>
  <si>
    <t>Walberton News, Maple Parade, Walberton, BN18 0PR</t>
  </si>
  <si>
    <t>Worthing Market, Montague Street, Worthing, BN11 3BW</t>
  </si>
  <si>
    <t>Arundel Town Centre</t>
  </si>
  <si>
    <t>Bognor Regis Town Centre</t>
  </si>
  <si>
    <t>Boxgrove Village Centre</t>
  </si>
  <si>
    <t>Brighton City Centre</t>
  </si>
  <si>
    <t>Central London / West End</t>
  </si>
  <si>
    <t>Chichester City Centre</t>
  </si>
  <si>
    <t>Havant Town Centre</t>
  </si>
  <si>
    <t>Littlehampton Town Centre</t>
  </si>
  <si>
    <t>Portsmouth City Centre</t>
  </si>
  <si>
    <t>Shoreham-by-Sea Town Centre</t>
  </si>
  <si>
    <t>Worthing Town Centre</t>
  </si>
  <si>
    <t>Broadwater District Centre, Worthing</t>
  </si>
  <si>
    <t>Goring-by-Sea District Centre, Worthing</t>
  </si>
  <si>
    <t>West Durrington District Centre, Worthing</t>
  </si>
  <si>
    <t>Aldsworth Parade Local Centre, Goring-by-Sea</t>
  </si>
  <si>
    <t>Alinora Crescent Local Centre, Goring-by-Sea</t>
  </si>
  <si>
    <t>Broadwater Road Local Centre, Worthing</t>
  </si>
  <si>
    <t>Broadwater Street East Local Centre, Worthing</t>
  </si>
  <si>
    <t>Dominion Road Local Centre, Worthing</t>
  </si>
  <si>
    <t>Downlands Parade Local Centre, Worthing</t>
  </si>
  <si>
    <t>Findon Valley Local Centre, Worthing</t>
  </si>
  <si>
    <t>Ham Road Local Centre, Worthing</t>
  </si>
  <si>
    <t>Limbrick Corner Local Centre, Goring-by-Sea</t>
  </si>
  <si>
    <t>Lyminster Local Centre, Littlehampton</t>
  </si>
  <si>
    <t>Lyndhurst Road Local Centre, Worthing</t>
  </si>
  <si>
    <t>Manor Parade Local Centre, Durrington, Worthing</t>
  </si>
  <si>
    <t>Rectory Road Local Centre, Worthing</t>
  </si>
  <si>
    <t>Rowlands Road Local Centre, Worthing</t>
  </si>
  <si>
    <t>Rustington Local Centre, Littlehampton</t>
  </si>
  <si>
    <t>Salvington Road Local Centre, Worthing</t>
  </si>
  <si>
    <t>Selden Parade Local Centre, Worthing</t>
  </si>
  <si>
    <t>South Farm Road (North) Local Centre, Worthing</t>
  </si>
  <si>
    <t>South Farm Road (South) Local Centre, Worthing</t>
  </si>
  <si>
    <t>South Street Taring Local Centre, Worthing</t>
  </si>
  <si>
    <t>Tarring Road Local Centre, West Worthing</t>
  </si>
  <si>
    <t>The Strand Local Centre, Goring-by-Sea</t>
  </si>
  <si>
    <t>Toddington Local Centre, Littlehampton</t>
  </si>
  <si>
    <t>Wick Local Centre, Littlehampton</t>
  </si>
  <si>
    <t>Arun Retail Park, Shripney Road, Bognor Regis, PO22 9NF</t>
  </si>
  <si>
    <t>Barnfield Retail Park, Barnfield Drive, Chichester, PO19 6UX</t>
  </si>
  <si>
    <t>Bognor Regis Retail Park, Shripney Road, Bognor Regis, PO22 9TR</t>
  </si>
  <si>
    <t>Discovery Park, Westhampnett Road, Chichester, PO19 6UX</t>
  </si>
  <si>
    <t>Downlands Retail Park, Lyons Way, Worthing, BN14 9LA</t>
  </si>
  <si>
    <t>Lyons Farm Retail Park, Worthing, BN14 9LA</t>
  </si>
  <si>
    <t>Manor Retail Park, Rustington Bypass, Littlehampton, BN16 3FH</t>
  </si>
  <si>
    <t>Portfield Retail Park (aka Chichester Retail Park), Portfield Way, Chichester, PO19 7WT</t>
  </si>
  <si>
    <t>Rustington Retail Park, New Road, Rustington, Littlehampton, BN16 3RT</t>
  </si>
  <si>
    <t>B&amp;Q, Shripney Road, Bognor Regis, PO22 9NF</t>
  </si>
  <si>
    <t>B&amp;Q, Downlands Business Park, Lyons Way, Worthing, BN14 9LA</t>
  </si>
  <si>
    <t>B&amp;Q, Brighton Road, Shoreham-by-Sea, BN43 6RJ</t>
  </si>
  <si>
    <t>B&amp;Q Local, North Street, Brighton, BN1 1RE</t>
  </si>
  <si>
    <t>Homebase, Disccovery Park, Westhampnett Road, Chichester, PO19 6UX</t>
  </si>
  <si>
    <t>Homebase, Old Shoreham Road, Hove, BN3 7EX</t>
  </si>
  <si>
    <t>Wickes, Broad Piece, Wick, Littlehampton, BN17 5RA</t>
  </si>
  <si>
    <t>Wickes, Railside Retail Park, Shripney Road, Bognor Regis, PO22 9NG</t>
  </si>
  <si>
    <t>Wickes, Dominion Road, Worthing, BN14 8JP</t>
  </si>
  <si>
    <t>Wickes, Peacock Industrial Estate, Davigdor Road, Hove, BN3 1SF</t>
  </si>
  <si>
    <t>Ford Airfield Market and Carboot, Rodney Crescent, Ford, Arundel, BN18 0DB</t>
  </si>
  <si>
    <t>Arun Retail Park, Broad Piece, Wick, Littlehampton, BN17 5RA</t>
  </si>
  <si>
    <t>West Worthing Local Centre, Worthing, BN11 4SR</t>
  </si>
  <si>
    <t>Peacehaven Town Centre</t>
  </si>
  <si>
    <t>North Bersted Village Centre</t>
  </si>
  <si>
    <t>Chichester Bedding Centre, A259, Bosham, Chichester, PO18 8NN</t>
  </si>
  <si>
    <t>Eazylay Flooring &amp; Beds, Clock Park, Bognor Regis, PO22 9NH</t>
  </si>
  <si>
    <t>Ford Village Centre</t>
  </si>
  <si>
    <t>Holmbush Shopping Centre, Upper Shoreham Road, Shoreham-by-Sea, BN43 6TD</t>
  </si>
  <si>
    <t>Abroad</t>
  </si>
  <si>
    <t>A1 Services, Oving Road, Chichester, PO19 7EW</t>
  </si>
  <si>
    <t>Angmering Village Centre</t>
  </si>
  <si>
    <t>B&amp;M, Southern Cross Trading Estate, Bognor Regis, PO22 9SE</t>
  </si>
  <si>
    <t>Barnham Village Centre</t>
  </si>
  <si>
    <t>Bedford Town Centre</t>
  </si>
  <si>
    <t>Birdham Village Centre</t>
  </si>
  <si>
    <t>Bognor Regis War Memorial Hospital, Shripney Road, Bognor Regis, PO22 9PP</t>
  </si>
  <si>
    <t>Boots Pharmacy, Finisterre Way, Littlehampton, BN17 6RA</t>
  </si>
  <si>
    <t>Brewers Decorator Centre, Woods Way, Mulberry Lane, Goring-by-Sea, BN12 4QY</t>
  </si>
  <si>
    <t>Bristol City Centre</t>
  </si>
  <si>
    <t>Brookfield Park, Worthing Road, Rustington, Littlehampton, BN17 6GJ</t>
  </si>
  <si>
    <t>Cardiff City Centre</t>
  </si>
  <si>
    <t>Costco Southampton, Regents Park Road, Southampton, SO15 8TA</t>
  </si>
  <si>
    <t>Crawley Town Centre</t>
  </si>
  <si>
    <t>Crowborough Town Centre</t>
  </si>
  <si>
    <t>Cuff Miller Ford Littlehampton, Horsham Road, Littlehampton, BN17 6BX</t>
  </si>
  <si>
    <t>Currys, Old Shoreham Road, Hove, BN3 7EU</t>
  </si>
  <si>
    <t>Dover Town Centre</t>
  </si>
  <si>
    <t>Dunelm, Eastern Avenue, Shoreham-by-Sea, BN43 6PD</t>
  </si>
  <si>
    <t>East Beach, Littlehampton</t>
  </si>
  <si>
    <t>East Preston Village Centre</t>
  </si>
  <si>
    <t>Eastbourne Town Centre</t>
  </si>
  <si>
    <t>Eastergate Village Centre</t>
  </si>
  <si>
    <t>Elmer Village Centre</t>
  </si>
  <si>
    <t>Fairway Furniture, Newton Road, Kingsteignton, Newton Abbot, TQ12 3AD</t>
  </si>
  <si>
    <t>Felpham Village Centre</t>
  </si>
  <si>
    <t>Ferring Country Centre, Rife Way, Ferring, Worthing, BN12 5JZ</t>
  </si>
  <si>
    <t>Ferring Local Centre, Worthing</t>
  </si>
  <si>
    <t>Fittleworth Village Hall, School Lane, Fittleworth, RH20 1JB</t>
  </si>
  <si>
    <t>Furniture Village, Old Shoreham Road, Hove, Brighton, BN3 7BD</t>
  </si>
  <si>
    <t>Goldstone Retail Park, Poynter Road, Hove, Brighton, BN3 7AN</t>
  </si>
  <si>
    <t>Greggs, Saltbox Road, Bognor Regis, PO22 9FP</t>
  </si>
  <si>
    <t>Gunwharf Quays Designer Outlet, Portsmouth, PO1 3TZ</t>
  </si>
  <si>
    <t>Halfords, Southampton Road, Park Gate, Fareham, SO31 6AF</t>
  </si>
  <si>
    <t>Haskins Garden Centre, Roundstone By-Pass Road, Angmering, Littlehampton, BN16 4BD</t>
  </si>
  <si>
    <t>Heathrow Airport, Hounslow, TW6 1EW</t>
  </si>
  <si>
    <t>Hedge End Retail Park, Charles Watts Way, Hedge End, Southampton, SO30 4RT</t>
  </si>
  <si>
    <t>Hillier Garden Centre Chichester, Main Road, Chichester, PO18 8FL</t>
  </si>
  <si>
    <t>Horley Town Centre</t>
  </si>
  <si>
    <t>Horsham Town Centre</t>
  </si>
  <si>
    <t>Hotham Park, Upper Bognor Road, Bognor Regis, PO21 1HW</t>
  </si>
  <si>
    <t>Howdens, Dominion Way, Rustington, Littlehampton, BN16 3HQ</t>
  </si>
  <si>
    <t>Kingstanding Retail Park, Longfield Road, Tunbridge Wells, TN2 3UP</t>
  </si>
  <si>
    <t>Lakeside Retail Park, West Thurrock, Grays, RM20 1WN</t>
  </si>
  <si>
    <t>Lanes Health Club, Golfers Lane, Rustington, Angmering, Littlehampton, BN16 4NB</t>
  </si>
  <si>
    <t>Lidl, Felpham Relief Road, Newlands Road, Bognor Regis, PO22 9FJ</t>
  </si>
  <si>
    <t>Lidl, Stane Street, Billingshurst, RH14 9LY</t>
  </si>
  <si>
    <t>Littlehampton Marina, Ferry Road, Littlehampton, BN17 5DS</t>
  </si>
  <si>
    <t>Littlehampton Pier, Littlehampton</t>
  </si>
  <si>
    <t>Lockerbie Town Centre</t>
  </si>
  <si>
    <t>Lymington Town Centre</t>
  </si>
  <si>
    <t>Marks and Spencer (M&amp;S), Tollbar Way, Hedge End, Southampton, SO30 2UH</t>
  </si>
  <si>
    <t>Martlets Trading Estate, Martlets Way, Goring-by-Sea, Worthing, BN12 4HF</t>
  </si>
  <si>
    <t>Middleton-on-Sea Village Centre</t>
  </si>
  <si>
    <t>Newbridge Nurseries Garden Centre, Billingshurst Road, Broadbridge Heath, Horsham, RH12 3LN</t>
  </si>
  <si>
    <t>Notcutts Garden Pride, Common Lane, Ditchling, Hassocks, BN6 8TN</t>
  </si>
  <si>
    <t>Old Barn Garden Centre, Worthing Road, Dial Post, Horsham, RH13 8NR</t>
  </si>
  <si>
    <t>Oxford City Centre</t>
  </si>
  <si>
    <t>Padstow Town Centre</t>
  </si>
  <si>
    <t>Pages Corner Retail Park, Ham Road, Worthing, BN11 2QL</t>
  </si>
  <si>
    <t>Regency Carpets, Findon Road, Findon Valley, Worthing, BN14 0EL</t>
  </si>
  <si>
    <t>Reigate Town Centre</t>
  </si>
  <si>
    <t>Rustington Trading Estate, Dominion Way, Rustington, BN16 3HQ</t>
  </si>
  <si>
    <t>Sargeant Carpets, Arun Business Park, Shripney Road, Bognor Regis, PO22 9SX</t>
  </si>
  <si>
    <t>Sheffield Park &amp; Garden, A275, Sheffield Green, Uckfield, TN22 3QX</t>
  </si>
  <si>
    <t>South Downs Nurseries, Brighton Road, Hassocks, BN6 9LY</t>
  </si>
  <si>
    <t>Steyning Town Centre</t>
  </si>
  <si>
    <t>Stockley Outdoor &amp; Equestrian, Bridge Road, Wick, Littlehampton, BN17 5DF</t>
  </si>
  <si>
    <t>Storrington Town Centre</t>
  </si>
  <si>
    <t>Tesco Superstore, Church Road, Hove, Brighton, BN3 2DL</t>
  </si>
  <si>
    <t>The Arundel Surgery, Green Lane Close, Arundel, BN18 9HG</t>
  </si>
  <si>
    <t>The Range, Westhampnett Road, Chichester, PO19 7ZL</t>
  </si>
  <si>
    <t>Travis Perkins, Clapham Common, Clapham, Worthing, BN13 3UR</t>
  </si>
  <si>
    <t>Travis Perkins, Pier Road, Littlehampton, BN17 5BB</t>
  </si>
  <si>
    <t>Trentham Gardens, Trentham Estate, Stone Road, Stoke-on-Trent, ST4 8JG</t>
  </si>
  <si>
    <t>Walberton Village Centre</t>
  </si>
  <si>
    <t>Waterlooville Town Centre</t>
  </si>
  <si>
    <t>Wellington Retail Park, Hambledon Road, Waterlooville, PO7 7FG</t>
  </si>
  <si>
    <t>West Quay Shopping Centre, Harbour Parade, Southampton, SO15 1QF</t>
  </si>
  <si>
    <t>Yapton Village Centre</t>
  </si>
  <si>
    <t>Q10</t>
  </si>
  <si>
    <t>Where did you undertake your main food shopping the time before last?</t>
  </si>
  <si>
    <t>Q12</t>
  </si>
  <si>
    <t>Where did you last undertake your household's small scale 'top-up' food shopping?</t>
  </si>
  <si>
    <t>Q14</t>
  </si>
  <si>
    <t>Where did you undertake your top-up food shopping the time before last?</t>
  </si>
  <si>
    <t>Not those that said 'Internet / delivered' or 'Don't do this type of shopping' at Q12</t>
  </si>
  <si>
    <t>Q16</t>
  </si>
  <si>
    <t>Where did you last undertake shopping for clothes, footwear and other fashion goods?</t>
  </si>
  <si>
    <t>Q17</t>
  </si>
  <si>
    <t>Where did you last undertake your household's shopping for furniture, floor coverings and household textiles?</t>
  </si>
  <si>
    <t>Q18</t>
  </si>
  <si>
    <t>Where did you last undertake your household's shopping for DIY and decorating goods?</t>
  </si>
  <si>
    <t>Q19</t>
  </si>
  <si>
    <t>Where did you last undertake your household's shopping for domestic appliances such as washing machines, fridges, cookers and kettles?</t>
  </si>
  <si>
    <t>Q20</t>
  </si>
  <si>
    <t>Where did you last undertake your household's shopping for TV, audio, photographic, mobile phones, and computer equipment?</t>
  </si>
  <si>
    <t>Q21</t>
  </si>
  <si>
    <t>Where did you last undertake your household's shopping on goods for personal care such as soaps, beauty products and medical goods?</t>
  </si>
  <si>
    <t>Q22</t>
  </si>
  <si>
    <t>Where did you last undertake your household's shopping on small household goods, such as home furnishing, glass and china items?</t>
  </si>
  <si>
    <t>Q23</t>
  </si>
  <si>
    <t>Where did you last undertake your household's shopping on goods such as toys, games, bicycles and recreation goods?</t>
  </si>
  <si>
    <t>Q24</t>
  </si>
  <si>
    <t>Where did you last undertake your household's shopping on goods such as Books, CDs, DVDs, recording media?</t>
  </si>
  <si>
    <t>Main Food</t>
  </si>
  <si>
    <t>Top-up</t>
  </si>
  <si>
    <t>Overall</t>
  </si>
  <si>
    <t>Aldi, Barnfield Drive, Chichester, PO19 7AG (OUTSIDE)</t>
  </si>
  <si>
    <t>Aldi, Carlton Terrace, Portslade, BN41 1XF (OUTSIDE)</t>
  </si>
  <si>
    <t>Aldi, London Road, Brighton, BN1 4JA (OUTSIDE)</t>
  </si>
  <si>
    <t>Aldi, Manor Retail Park, Rustington, BN16 3FH (ZONE 3)</t>
  </si>
  <si>
    <t>Aldi, Pavilion Retail Park, Lewes Road, Brighton, BN2 3QA (OUTSIDE)</t>
  </si>
  <si>
    <t>Aldi, Saltbox Road, Bognor Regis, PO22 9FP (OUTSIDE)</t>
  </si>
  <si>
    <t>Asda Express (Petrol Station), A27, Arundel Road, Chichester, PO18 0DU (OUTSIDE)</t>
  </si>
  <si>
    <t>Asda Express (Petrol Station), Chichester Road, Bognor Regis, PO21 5DS (OUTSIDE)</t>
  </si>
  <si>
    <t>Asda Supermarket, South Street, Lancing, Brighton, BN15 8AG (OUTSIDE)</t>
  </si>
  <si>
    <t>Asda Superstore, Littlehampton Road, Ferring, BN12 6PN (ZONE 3)</t>
  </si>
  <si>
    <t>Co-op, Chichester Road, Bognor Regis, PO21 2XH (OUTSIDE)</t>
  </si>
  <si>
    <t>Co-op, Cricketers Parade, Broadwater, Worthing, BN14 9DB (OUTSIDE)</t>
  </si>
  <si>
    <t>Co-op, Ferring Street, Ferring, Worthing, BN12 5JP (ZONE 3)</t>
  </si>
  <si>
    <t>Co-op, Field Place Parade, The Strand, Goring on Sea, Worthing, BN12 6BS (ZONE 3)</t>
  </si>
  <si>
    <t>Co-op, Main Road, Yapton, BN18 0EY (ZONE 5)</t>
  </si>
  <si>
    <t>Co-op, Malcom Road, Tangmere, Chichester, PO20 2HS (OUTSIDE)</t>
  </si>
  <si>
    <t>Co-op, Manor Parade, Salvington Road, Durrington, Worthing, BN13 2JP (OUTSIDE)</t>
  </si>
  <si>
    <t>Co-op, New Broadway, Tarring Road, Worthing, BN11 4HS (OUTSIDE)</t>
  </si>
  <si>
    <t>Co-op, Queen Street, Arundel, BN18 9JG (ZONE 4)</t>
  </si>
  <si>
    <t>Co-op, Station Parade, East Preston, Littlehampton, BN16 3AE (ZONE 3)</t>
  </si>
  <si>
    <t>Co-op, The Square, Angmering, Littlehampton, BN16 4EA (ZONE 4)</t>
  </si>
  <si>
    <t>Co-op, The Square, Barnham, Bognor Regis, PO22 0HB (ZONE 5)</t>
  </si>
  <si>
    <t>Iceland (Food Warehouse), Barnfield Drive, Chichester, PO19 6UX (OUTSIDE)</t>
  </si>
  <si>
    <t>Iceland, Churchill Parade, Rustington, BN16 3DE (ZONE 3)</t>
  </si>
  <si>
    <t>Iceland, High Street, Bognor Regis, PO21 1SJ (OUTSIDE)</t>
  </si>
  <si>
    <t>Iceland, Surrey Street, Littlehampton, BN17 5AZ (ZONE 1)</t>
  </si>
  <si>
    <t>Iceland, Wallace Parade, Goring Road, Worthing, BN12 4AL (OUTSIDE)</t>
  </si>
  <si>
    <t>Lidl, Downlands Retail Park, Lyons Way, Worthing, BN14 9FB (OUTSIDE)</t>
  </si>
  <si>
    <t>Lidl, New Road, Littlehampton, BN17 5AX (ZONE 1)</t>
  </si>
  <si>
    <t>Lidl, Newlands Road, Bognor Regis, PO22 9FJ (OUTSIDE)</t>
  </si>
  <si>
    <t>Lidl, North Street, Worthing, BN11 1DU (OUTSIDE)</t>
  </si>
  <si>
    <t>Marks and Spencer (M&amp;S), East Street, Chichester, PO19 1HS (OUTSIDE)</t>
  </si>
  <si>
    <t>Marks and Spencer (M&amp;S), Montague Street, Worthing, BN11 3BW (OUTSIDE)</t>
  </si>
  <si>
    <t>Marks and Spencer BP Garage (M&amp;S), Findon Road, Worthing, BN14 0EP (OUTSIDE)</t>
  </si>
  <si>
    <t>Marks and Spencer BP Garage (M&amp;S), London Road, Ashington, RH20 3AT (OUTSIDE)</t>
  </si>
  <si>
    <t>Marks and Spencer BP Garage (M&amp;S), Rustington, Littlehampton, BN16 3LS (ZONE 3)</t>
  </si>
  <si>
    <t>Marks and Spencer Foodhall (M&amp;S), Arun Retail Park, Shripney Road, Bognor Regis, PO22 9NF (OUTSIDE)</t>
  </si>
  <si>
    <t>Marks and Spencer Foodhall (M&amp;S), Portfield Retail Park, Chichester, PO19 7YH (OUTSIDE)</t>
  </si>
  <si>
    <t>Morrisons Superstore, Bedford Street, Bognor Regis, PO21 1QP (OUTSIDE)</t>
  </si>
  <si>
    <t>Morrisons Superstore, Hawthorn Road, Wick, Littlehampton, BN17 7LA (ZONE 1)</t>
  </si>
  <si>
    <t>Premier (AA Mini Market), Clun Road, Wick, Littlehampton, BN17 7ER (ZONE 1)</t>
  </si>
  <si>
    <t>Premier (Corner Shop), 109 Felpham Road, Bognor Regis, PO22 7PW (OUTSIDE)</t>
  </si>
  <si>
    <t>Premier, Elmer Road, Bognor Regis, PO22 6HB (ZONE 5)</t>
  </si>
  <si>
    <t>Premier, Palatine Road, Worthing, BN12 6JH (ZONE 3)</t>
  </si>
  <si>
    <t>Sainsbury's Local, Goring Road, Goring by Sea, BN12 4NX (OUTSIDE)</t>
  </si>
  <si>
    <t>Sainsbury's Local, Littlehampton Road, Worthing, BN13 1QH (OUTSIDE)</t>
  </si>
  <si>
    <t>Sainsbury's Superstore, Downland Business Park, Lyons Farm, Worthing, BN14 9LA (OUTSIDE)</t>
  </si>
  <si>
    <t>Sainsbury's Superstore, High Street, Littlehampton, BN17 5EG (ZONE 1)</t>
  </si>
  <si>
    <t>Sainsbury's Superstore, Rustington Retail Park, New Road, Littlehampton, BN16 3RT (ZONE 3)</t>
  </si>
  <si>
    <t>Sainsbury's Superstore, Shripney Road, Bognor Regis, PO22 9FB (OUTSIDE)</t>
  </si>
  <si>
    <t>Sainsbury's Superstore, Westhampnett Road, Chichester, PO19 7YR (OUTSIDE)</t>
  </si>
  <si>
    <t>Tesco Express (Esso Garage), Littlehampton Road, Durrington, Worthing, BN13 1QY (OUTSIDE)</t>
  </si>
  <si>
    <t>Tesco Express, Barnham Road, Barnham, PO22 0ES (ZONE 5)</t>
  </si>
  <si>
    <t>Tesco Express, Felpham Way, Bognor Regis, PO22 8QW (OUTSIDE)</t>
  </si>
  <si>
    <t>Tesco Express, Finisterre Way, Littlehampton, BN17 6RA (ZONE 2)</t>
  </si>
  <si>
    <t>Tesco Express, Goring Road, Worthing, BN12 4AJ (OUTSIDE)</t>
  </si>
  <si>
    <t>Tesco Express, Goring Way, Goring-by-Sea, Worthing, BN12 4TY (OUTSIDE)</t>
  </si>
  <si>
    <t>Tesco Express, Sterling Parade, The Street, Rustington, BN16 3DR (OUTSIDE)</t>
  </si>
  <si>
    <t>Tesco Extra, Fullbeck Way, West Durrington, Worthing, BN13 3FG (ZONE 4)</t>
  </si>
  <si>
    <t>Tesco Extra, Holmbush Centre, Upper Shoreham Road, Shoreham-by-Sea, BN43 6TD (OUTSIDE)</t>
  </si>
  <si>
    <t>Tesco Superstore, Broad Piece, Wick, Littlehampton, BN17 5RA (ZONE 1)</t>
  </si>
  <si>
    <t>Tesco Superstore, Shripney Road, Bognor Regis, PO22 9ND (OUTSIDE)</t>
  </si>
  <si>
    <t>Waitrose (Little), Shell Garage, Arundel Road, Fontwell, Walberton, Arundel, BN18 0SB (ZONE 5)</t>
  </si>
  <si>
    <t>Waitrose, Broadmark Lane, Rustington, BN16 2NE (ZONE 3)</t>
  </si>
  <si>
    <t>Waitrose, High Street, Worthing, BN11 1LL (OUTSIDE)</t>
  </si>
  <si>
    <t>Waitrose, Via Ravenna, Chichester, PO19 1RD (OUTSIDE)</t>
  </si>
  <si>
    <t>Welcome (Southern Co-op), Half Moon Parade, Worthing, BN13 2EL (OUTSIDE)</t>
  </si>
  <si>
    <t>Asda Superstore, Carden Avenue, Hollingbury, Brighton, BN1 8AS (OUTSIDE)</t>
  </si>
  <si>
    <t>B. Wadsworth, The Street, Rustington, Littlehampton, BN16 3DP (ZONE 3)</t>
  </si>
  <si>
    <t>Barnham Trading Post, Barnham Road, Barnham, PO22 0ES (ZONE 5)</t>
  </si>
  <si>
    <t>Booker Worthing, Broadwater Trading Estate, Southdownview Road, Worthing, BN14 8NT (OUTSIDE)</t>
  </si>
  <si>
    <t>Farmfoods, Wick Street, Wick, Littlehampton, BN17 7JN (ZONE 1)</t>
  </si>
  <si>
    <t>Ferring Stores, The Pantiles, Ferring, Worthing, BN12 5NE (ZONE 3)</t>
  </si>
  <si>
    <t>Gaskyns Wholefoods, Queen Street, Arundel, BN18 9JG (ZONE 4)</t>
  </si>
  <si>
    <t>Hillside Stores, Hill Terrace, Jarvis Road, Arundel, BN18 9LA (ZONE 4)</t>
  </si>
  <si>
    <t>John May Butchers, Ferring Street, Ferring, Worthing, BN12 5JP (ZONE 3)</t>
  </si>
  <si>
    <t>Juniper, Tarrant Street, Arundel, BN18 9DG (ZONE 4)</t>
  </si>
  <si>
    <t>Larkins Groceries &amp; Provisions, Tarrant Street, Arundel, BN18 9DG (ZONE 4)</t>
  </si>
  <si>
    <t>Marks and Spencer (M&amp;S), Holmbush Centre, Shoreham-by-Sea, BN43 6TD (OUTSIDE)</t>
  </si>
  <si>
    <t>Morrisons Superstore, Lakesmere Road, Waterlooville, PO8 9FB (OUTSIDE)</t>
  </si>
  <si>
    <t>One Stop, Elmer Road, Middleton-on-Sea, Bognor Regis, PO22 6DZ (ZONE 5)</t>
  </si>
  <si>
    <t>One Stop, North Lane, East Preston, Littlehampton, BN16 1HB (ZONE 3)</t>
  </si>
  <si>
    <t>Pallant of Arundel, High Street, Arundel, BN18 9AD (ZONE 4)</t>
  </si>
  <si>
    <t>Runcton Farm Shop, Lagness Road, Chichester, PO20 1LJ (OUTSIDE)</t>
  </si>
  <si>
    <t>Sainsbury's Superstore, The Drove, Newhaven, BN9 0AG (OUTSIDE)</t>
  </si>
  <si>
    <t>Seaview Stores, Sea Road, East Preston, Littlehampton, BN16 1NN (ZONE 3)</t>
  </si>
  <si>
    <t>Tesco Express, Chichester Road, Bognor Regis, PO21 5AN (OUTSIDE)</t>
  </si>
  <si>
    <t>Tesco Express, Findon Road, Findon Valley, Worthing, BN14 0EL (OUTSIDE)</t>
  </si>
  <si>
    <t>Tesco Extra, Fishbourne Road East, Chichester, PO19 3JT (OUTSIDE)</t>
  </si>
  <si>
    <t>The Cabin, Norfolk House, Beach Road, Littlehampton, BN17 5HZ (ZONE 1)</t>
  </si>
  <si>
    <t>The Junction at Clapham, The Street, Clapham, Worthing, BN13 3UU (ZONE 4)</t>
  </si>
  <si>
    <t>Tudor Butchery, Middleton Road, Bognor Regis, PO22 6DF (ZONE 5)</t>
  </si>
  <si>
    <t>Walberton News, Maple Parade, Walberton, BN18 0PR (ZONE 5)</t>
  </si>
  <si>
    <t>Worthing Market, Montague Street, Worthing, BN11 3BW (OUTSIDE)</t>
  </si>
  <si>
    <t>Local shops, Middleton-on-Sea Village Centre (OUTSIDE)</t>
  </si>
  <si>
    <t>Local shops, Rustington Local Centre (ZONE 3)</t>
  </si>
  <si>
    <t>Local shops, Wick Local Centre, Littlehampton (ZONE 2)</t>
  </si>
  <si>
    <t>Waitrose (Little), Shell Garage, Rustington Bypass, East Field, BN17 6LE (ZONE 2)</t>
  </si>
  <si>
    <t>Iceland, Surrey Street, Littlehampton</t>
  </si>
  <si>
    <t>Lidl, New Road, Littlehampton</t>
  </si>
  <si>
    <t>Morrisons Superstore, Hawthorn Road, Wick, Littlehampton</t>
  </si>
  <si>
    <t>Premier (AA Mini Market), Clun Road, Wick, Littlehampton</t>
  </si>
  <si>
    <t>Sainsbury's Superstore, High Street, Littlehampton</t>
  </si>
  <si>
    <t>Tesco Superstore, Broad Piece, Wick, Littlehampton</t>
  </si>
  <si>
    <t>Farmfoods, Wick Street, Wick, Littlehampton</t>
  </si>
  <si>
    <t>The Cabin, Norfolk House, Beach Road, Littlehampton</t>
  </si>
  <si>
    <t>Outside Study Area</t>
  </si>
  <si>
    <t>Tesco Express, Finisterre Way, Littlehampton</t>
  </si>
  <si>
    <t>Waitrose (Little), Shell Garage, Rustington Bypass, East Field</t>
  </si>
  <si>
    <t>Aldi, Manor Retail Park, Rustington</t>
  </si>
  <si>
    <t>Asda Superstore, Littlehampton Road, Ferring</t>
  </si>
  <si>
    <t>Co-op, Ferring Street, Ferring, Worthing</t>
  </si>
  <si>
    <t>Co-op, Field Place Parade, The Strand, Goring on Sea, Worthing</t>
  </si>
  <si>
    <t>Co-op, Station Parade, East Preston, Littlehampton</t>
  </si>
  <si>
    <t>Iceland, Churchill Parade, Rustington</t>
  </si>
  <si>
    <t>Marks and Spencer BP Garage (M&amp;S), Rustington, Littlehampton</t>
  </si>
  <si>
    <t>Premier, Palatine Road, Worthing</t>
  </si>
  <si>
    <t>Sainsbury's Superstore, Rustington Retail Park, New Road, Littlehampton</t>
  </si>
  <si>
    <t>Waitrose, Broadmark Lane, Rustington</t>
  </si>
  <si>
    <t>B. Wadsworth, The Street, Rustington, Littlehampton</t>
  </si>
  <si>
    <t>Ferring Stores, The Pantiles, Ferring, Worthing</t>
  </si>
  <si>
    <t>John May Butchers, Ferring Street, Ferring, Worthing</t>
  </si>
  <si>
    <t>One Stop, North Lane, East Preston, Littlehampton</t>
  </si>
  <si>
    <t>Seaview Stores, Sea Road, East Preston, Littlehampton</t>
  </si>
  <si>
    <t>Co-op, Queen Street, Arundel</t>
  </si>
  <si>
    <t>Co-op, The Square, Angmering, Littlehampton</t>
  </si>
  <si>
    <t>Tesco Extra, Fullbeck Way, West Durrington, Worthing</t>
  </si>
  <si>
    <t>Gaskyns Wholefoods, Queen Street, Arundel</t>
  </si>
  <si>
    <t>Hillside Stores, Hill Terrace, Jarvis Road, Arundel</t>
  </si>
  <si>
    <t>Juniper, Tarrant Street, Arundel</t>
  </si>
  <si>
    <t>Larkins Groceries &amp; Provisions, Tarrant Street, Arundel</t>
  </si>
  <si>
    <t>Pallant of Arundel, High Street, Arundel</t>
  </si>
  <si>
    <t>The Junction at Clapham, The Street, Clapham, Worthing</t>
  </si>
  <si>
    <t>Co-op, Main Road, Yapton</t>
  </si>
  <si>
    <t>Co-op, The Square, Barnham, Bognor Regis</t>
  </si>
  <si>
    <t>Premier, Elmer Road, Bognor Regis</t>
  </si>
  <si>
    <t>Tesco Express, Barnham Road, Barnham</t>
  </si>
  <si>
    <t>Waitrose (Little), Shell Garage, Arundel Road, Fontwell, Walberton, Arundel</t>
  </si>
  <si>
    <t>Barnham Trading Post, Barnham Road, Barnham</t>
  </si>
  <si>
    <t>One Stop, Elmer Road, Middleton-on-Sea, Bognor Regis</t>
  </si>
  <si>
    <t>Tudor Butchery, Middleton Road, Bognor Regis</t>
  </si>
  <si>
    <t>Walberton News, Maple Parade, Walberton</t>
  </si>
  <si>
    <t>Aldi, Carlton Terrace, Portslade</t>
  </si>
  <si>
    <t>Aldi, Barnfield Drive, Chichester</t>
  </si>
  <si>
    <t>Aldi, London Road, Brighton</t>
  </si>
  <si>
    <t>Aldi, Pavilion Retail Park, Lewes Road, Brighton</t>
  </si>
  <si>
    <t>Aldi, Saltbox Road, Bognor Regis</t>
  </si>
  <si>
    <t>Asda Express (Petrol Station), A27, Arundel Road, Chichester</t>
  </si>
  <si>
    <t>Asda Express (Petrol Station), Chichester Road, Bognor Regis</t>
  </si>
  <si>
    <t>Asda Supermarket, South Street, Lancing, Brighton</t>
  </si>
  <si>
    <t>Co-op, Chichester Road, Bognor Regis</t>
  </si>
  <si>
    <t>Co-op, Cricketers Parade, Broadwater, Worthing</t>
  </si>
  <si>
    <t>Co-op, Malcom Road, Tangmere, Chichester</t>
  </si>
  <si>
    <t>Co-op, Manor Parade, Salvington Road, Durrington, Worthing</t>
  </si>
  <si>
    <t>Co-op, New Broadway, Tarring Road, Worthing</t>
  </si>
  <si>
    <t>Iceland (Food Warehouse), Barnfield Drive, Chichester</t>
  </si>
  <si>
    <t>Iceland, High Street, Bognor Regis</t>
  </si>
  <si>
    <t>Iceland, Wallace Parade, Goring Road, Worthing</t>
  </si>
  <si>
    <t>Lidl, Downlands Retail Park, Lyons Way, Worthing</t>
  </si>
  <si>
    <t>Lidl, Newlands Road, Bognor Regis</t>
  </si>
  <si>
    <t>Lidl, North Street, Worthing</t>
  </si>
  <si>
    <t>Marks and Spencer (M&amp;S), East Street, Chichester</t>
  </si>
  <si>
    <t>Marks and Spencer (M&amp;S), Montague Street, Worthing</t>
  </si>
  <si>
    <t>Marks and Spencer BP Garage (M&amp;S), Findon Road, Worthing</t>
  </si>
  <si>
    <t>Marks and Spencer BP Garage (M&amp;S), London Road, Ashington</t>
  </si>
  <si>
    <t>Marks and Spencer Foodhall (M&amp;S), Arun Retail Park, Shripney Road, Bognor Regis</t>
  </si>
  <si>
    <t>Marks and Spencer Foodhall (M&amp;S), Portfield Retail Park, Chichester</t>
  </si>
  <si>
    <t>Morrisons Superstore, Bedford Street, Bognor Regis</t>
  </si>
  <si>
    <t>Premier (Corner Shop), 109 Felpham Road, Bognor Regis</t>
  </si>
  <si>
    <t>Sainsbury's Local, Goring Road, Goring by Sea</t>
  </si>
  <si>
    <t>Sainsbury's Local, Littlehampton Road, Worthing</t>
  </si>
  <si>
    <t>Sainsbury's Superstore, Downland Business Park, Lyons Farm, Worthing</t>
  </si>
  <si>
    <t>Sainsbury's Superstore, Shripney Road, Bognor Regis</t>
  </si>
  <si>
    <t>Sainsbury's Superstore, Westhampnett Road, Chichester</t>
  </si>
  <si>
    <t>Tesco Express (Esso Garage), Littlehampton Road, Durrington, Worthing</t>
  </si>
  <si>
    <t>Tesco Express, Felpham Way, Bognor Regis</t>
  </si>
  <si>
    <t>Tesco Express, Goring Road, Worthing</t>
  </si>
  <si>
    <t>Tesco Express, Goring Way, Goring-by-Sea, Worthing</t>
  </si>
  <si>
    <t>Tesco Express, Sterling Parade, The Street, Rustington</t>
  </si>
  <si>
    <t>Tesco Extra, Holmbush Centre, Upper Shoreham Road, Shoreham-by-Sea</t>
  </si>
  <si>
    <t>Tesco Superstore, Shripney Road, Bognor Regis</t>
  </si>
  <si>
    <t>Waitrose, High Street, Worthing</t>
  </si>
  <si>
    <t>Waitrose, Via Ravenna, Chichester</t>
  </si>
  <si>
    <t>Welcome (Southern Co-op), Half Moon Parade, Worthing</t>
  </si>
  <si>
    <t>Asda Superstore, Carden Avenue, Hollingbury, Brighton</t>
  </si>
  <si>
    <t>Booker Worthing, Broadwater Trading Estate, Southdownview Road, Worthing</t>
  </si>
  <si>
    <t>Marks and Spencer (M&amp;S), Holmbush Centre, Shoreham-by-Sea</t>
  </si>
  <si>
    <t>Morrisons Superstore, Lakesmere Road, Waterlooville</t>
  </si>
  <si>
    <t>Runcton Farm Shop, Lagness Road, Chichester</t>
  </si>
  <si>
    <t>Sainsbury's Superstore, The Drove, Newhaven</t>
  </si>
  <si>
    <t>Tesco Express, Chichester Road, Bognor Regis</t>
  </si>
  <si>
    <t>Tesco Express, Findon Road, Findon Valley, Worthing</t>
  </si>
  <si>
    <t>Tesco Extra, Fishbourne Road East, Chichester</t>
  </si>
  <si>
    <t>Worthing Market, Montague Street, Worthing</t>
  </si>
  <si>
    <t>(£ per sq m)</t>
  </si>
  <si>
    <t>Sales Density</t>
  </si>
  <si>
    <t>Survey Deried</t>
  </si>
  <si>
    <t>Expected Turnover</t>
  </si>
  <si>
    <t>Over / undertrading</t>
  </si>
  <si>
    <t>Destination</t>
  </si>
  <si>
    <t>Within Study Area</t>
  </si>
  <si>
    <t>Study Area</t>
  </si>
  <si>
    <t>Main Food Shopping</t>
  </si>
  <si>
    <t xml:space="preserve">Littlehampton Town Centre </t>
  </si>
  <si>
    <t>Iceland, Surrey Street</t>
  </si>
  <si>
    <t>Lidl, New Road</t>
  </si>
  <si>
    <t>Out-of-centre</t>
  </si>
  <si>
    <t>Morrisons, Hawthorn Road, Wick</t>
  </si>
  <si>
    <t>Premier (AA Mini Market), Clun Road, Wick</t>
  </si>
  <si>
    <t>Sainsbury's, High Street</t>
  </si>
  <si>
    <t>Tesco, Broad Piece, Wick</t>
  </si>
  <si>
    <t>Farmfoods, Wick Street, Wick</t>
  </si>
  <si>
    <t>Sub-total Zone 1</t>
  </si>
  <si>
    <t>Sub-total Zone 2</t>
  </si>
  <si>
    <t>Asda, Littlehampton Road, Ferring</t>
  </si>
  <si>
    <t>Co-op, Ferring Street, Ferring</t>
  </si>
  <si>
    <t>The Strand Local Centre</t>
  </si>
  <si>
    <t>Co-op, Field Place Parade, The Strand</t>
  </si>
  <si>
    <t>Co-op, Station Parade, East Preston</t>
  </si>
  <si>
    <t>Rustington Local Service Centre</t>
  </si>
  <si>
    <t>Iceland, Churchill Parade</t>
  </si>
  <si>
    <t>M&amp;S Simply Food, BP Garage, Worthing Road</t>
  </si>
  <si>
    <t>Premier, Palatine Road, Limbrick Corner Local Shopping Parade</t>
  </si>
  <si>
    <t>Sainsbury's, Rustington Retail Park, New Road</t>
  </si>
  <si>
    <t>Waitrose, Broadmark Lane</t>
  </si>
  <si>
    <t>Ferring Stores, The Pantiles, Ferring</t>
  </si>
  <si>
    <t>John May Butchers, Ferring Street, Ferring</t>
  </si>
  <si>
    <t>One Stop, North Lane, East Preston</t>
  </si>
  <si>
    <t>Seaview Stores, Sea Road, East Preston</t>
  </si>
  <si>
    <t>Sub-total Zone 3</t>
  </si>
  <si>
    <t xml:space="preserve">Arundel Local Service Centre </t>
  </si>
  <si>
    <t>Co-op, Queen Street</t>
  </si>
  <si>
    <t>Co-op, The Square, Angmering</t>
  </si>
  <si>
    <t>West Durrington District Centre</t>
  </si>
  <si>
    <t>Tesco Extra, Fullbeck Way</t>
  </si>
  <si>
    <t>The Junction at Clapham, The Street, Clapham</t>
  </si>
  <si>
    <t>Sub-total Zone 4</t>
  </si>
  <si>
    <t>Co-op, The Square, Barnham</t>
  </si>
  <si>
    <t>Waitrose (Little), Shell Garage, Arundel Road, Fontwell, Walberton</t>
  </si>
  <si>
    <t>One Stop, Elmer Road, Middleton-on-Sea</t>
  </si>
  <si>
    <t>Sub-total Zone 5</t>
  </si>
  <si>
    <t>Total within Study Area</t>
  </si>
  <si>
    <t>Tesco, Shripney Road, Bognor Regis</t>
  </si>
  <si>
    <t>Sainsbury's, Downland Business Park, Lyons Farm, Worthing</t>
  </si>
  <si>
    <t>Sainsbury's, Shripney Road, Bognor Regis</t>
  </si>
  <si>
    <t>Sainsbury's, Westhampnett Road, Chichester</t>
  </si>
  <si>
    <t>Total outside Study Area</t>
  </si>
  <si>
    <t>7. At 2022 prices</t>
  </si>
  <si>
    <t>Marks and Spencer (M&amp;S), North Street, Chichester, PO19 1LB (OUTSIDE)</t>
  </si>
  <si>
    <t>Sainsbury's Superstore, Rustington Retail Park, New Road, Littlehampton, BN16 3RT (ZONE 1)</t>
  </si>
  <si>
    <t>Arundel Town Centre (ZONE 4)</t>
  </si>
  <si>
    <t>Bognor Regis Town Centre (OUTSIDE)</t>
  </si>
  <si>
    <t>Brighton City Centre (OUTSIDE)</t>
  </si>
  <si>
    <t>Central London / West End (OUTSIDE)</t>
  </si>
  <si>
    <t>Chichester City Centre (OUTSIDE)</t>
  </si>
  <si>
    <t>Littlehampton Town Centre (ZONE 1)</t>
  </si>
  <si>
    <t>Portsmouth City Centre (OUTSIDE)</t>
  </si>
  <si>
    <t>Shoreham-by-Sea Town Centre (OUTSIDE)</t>
  </si>
  <si>
    <t>Worthing Town Centre (OUTSIDE)</t>
  </si>
  <si>
    <t>Broadwater District Centre, Worthing (OUTSIDE)</t>
  </si>
  <si>
    <t>Goring-by-Sea District Centre, Worthing (OUTSIDE)</t>
  </si>
  <si>
    <t>West Durrington District Centre, Worthing (ZONE 4)</t>
  </si>
  <si>
    <t>Aldsworth Parade Local Centre, Goring-by-Sea (OUTSIDE)</t>
  </si>
  <si>
    <t>Broadwater Road Local Centre, Worthing (OUTSIDE)</t>
  </si>
  <si>
    <t>Findon Valley Local Centre, Worthing (OUTSIDE)</t>
  </si>
  <si>
    <t>Limbrick Corner Local Centre, Goring-by-Sea (ZONE 3)</t>
  </si>
  <si>
    <t>Manor Parade Local Centre, Durrington, Worthing (OUTSIDE)</t>
  </si>
  <si>
    <t>Rustington Local Centre, Littlehampton (ZONE 3)</t>
  </si>
  <si>
    <t>Tarring Road Local Centre, West Worthing (OUTSIDE)</t>
  </si>
  <si>
    <t>The Strand Local Centre, Goring-by-Sea (ZONE 3)</t>
  </si>
  <si>
    <t>Wick Local Centre, Littlehampton (ZONE 1)</t>
  </si>
  <si>
    <t>Arun Retail Park, Shripney Road, Bognor Regis, PO22 9NF (OUTSIDE)</t>
  </si>
  <si>
    <t>Barnfield Retail Park, Barnfield Drive, Chichester, PO19 6UX (OUTSIDE)</t>
  </si>
  <si>
    <t>Bognor Regis Retail Park, Shripney Road, Bognor Regis, PO22 9TR (OUTSIDE)</t>
  </si>
  <si>
    <t>Discovery Park, Westhampnett Road, Chichester, PO19 6UX (OUTSIDE)</t>
  </si>
  <si>
    <t>Downlands Retail Park, Lyons Way, Worthing, BN14 9LA (OUTSIDE)</t>
  </si>
  <si>
    <t>Lyons Farm Retail Park, Worthing, BN14 9LA (OUTSIDE)</t>
  </si>
  <si>
    <t>Manor Retail Park, Rustington Bypass, Littlehampton, BN16 3FH (ZONE 3)</t>
  </si>
  <si>
    <t>Portfield Retail Park (aka Chichester Retail Park), Portfield Way, Chichester, PO19 7WT (OUTSIDE)</t>
  </si>
  <si>
    <t>Rustington Retail Park, New Road, Rustington, Littlehampton, BN16 3RT (ZONE 3)</t>
  </si>
  <si>
    <t>B&amp;Q, Shripney Road, Bognor Regis, PO22 9NF (OUTSIDE)</t>
  </si>
  <si>
    <t>B&amp;Q, Downlands Business Park, Lyons Way, Worthing, BN14 9LA (OUTSIDE)</t>
  </si>
  <si>
    <t>Homebase, Disccovery Park, Westhampnett Road, Chichester, PO19 6UX (OUTSIDE)</t>
  </si>
  <si>
    <t>Wickes, Broad Piece, Wick, Littlehampton, BN17 5RA (ZONE 1)</t>
  </si>
  <si>
    <t>Wickes, Railside Retail Park, Shripney Road, Bognor Regis, PO22 9NG (OUTSIDE)</t>
  </si>
  <si>
    <t>Wickes, Dominion Road, Worthing, BN14 8JP (OUTSIDE)</t>
  </si>
  <si>
    <t>Ford Airfield Market and Carboot, Rodney Crescent, Ford, Arundel, BN18 0DB (ZONE 5)</t>
  </si>
  <si>
    <t>Arun Retail Park, Broad Piece, Wick, Littlehampton, BN17 5RA (ZONE 1)</t>
  </si>
  <si>
    <t>West Worthing Local Centre, Worthing, BN11 4SR (OUTSIDE)</t>
  </si>
  <si>
    <t>Peacehaven Town Centre (OUTSIDE)</t>
  </si>
  <si>
    <t>North Bersted Village Centre (OUTSIDE)</t>
  </si>
  <si>
    <t>Chichester Bedding Centre, A259, Bosham, Chichester, PO18 8NN (OUTSIDE)</t>
  </si>
  <si>
    <t>Eazylay Flooring &amp; Beds, Clock Park, Bognor Regis, PO22 9NH (OUTSIDE)</t>
  </si>
  <si>
    <t>Ford Village Centre (ZONE 5)</t>
  </si>
  <si>
    <t>Holmbush Shopping Centre, Upper Shoreham Road, Shoreham-by-Sea, BN43 6TD (OUTSIDE)</t>
  </si>
  <si>
    <t>Abroad (OUTSIDE)</t>
  </si>
  <si>
    <t>A1 Services, Oving Road, Chichester, PO19 7EW (OUTSIDE)</t>
  </si>
  <si>
    <t>Angmering Village Centre (ZONE 3)</t>
  </si>
  <si>
    <t>B&amp;M, Southern Cross Trading Estate, Bognor Regis, PO22 9SE (OUTSIDE)</t>
  </si>
  <si>
    <t>Barnham Village Centre (ZONE 5)</t>
  </si>
  <si>
    <t>Bedford Town Centre (OUTSIDE)</t>
  </si>
  <si>
    <t>Birdham Village Centre (OUTSIDE)</t>
  </si>
  <si>
    <t>Boots Pharmacy, Finisterre Way, Littlehampton, BN17 6RA (ZONE 2)</t>
  </si>
  <si>
    <t>Brewers Decorator Centre, Woods Way, Mulberry Lane, Goring-by-Sea, BN12 4QY (OUTSIDE)</t>
  </si>
  <si>
    <t>Bristol City Centre (OUTSIDE)</t>
  </si>
  <si>
    <t>Cardiff City Centre (OUTSIDE)</t>
  </si>
  <si>
    <t>Costco Southampton, Regents Park Road, Southampton, SO15 8TA (OUTSIDE)</t>
  </si>
  <si>
    <t>Crawley Town Centre (OUTSIDE)</t>
  </si>
  <si>
    <t>Crowborough Town Centre (OUTSIDE)</t>
  </si>
  <si>
    <t>Currys, Old Shoreham Road, Hove, BN3 7EU (OUTSIDE)</t>
  </si>
  <si>
    <t>Dover Town Centre (OUTSIDE)</t>
  </si>
  <si>
    <t>Dunelm, Eastern Avenue, Shoreham-by-Sea, BN43 6PD (OUTSIDE)</t>
  </si>
  <si>
    <t>East Preston Village Centre (ZONE 3)</t>
  </si>
  <si>
    <t>Eastbourne Town Centre (OUTSIDE)</t>
  </si>
  <si>
    <t>Elmer Village Centre (ZONE 5)</t>
  </si>
  <si>
    <t>Fairway Furniture, Newton Road, Kingsteignton, Newton Abbot, TQ12 3AD (OUTSIDE)</t>
  </si>
  <si>
    <t>Felpham Village Centre (OUTSIDE)</t>
  </si>
  <si>
    <t>Ferring Local Centre, Worthing (ZONE 3)</t>
  </si>
  <si>
    <t>Fittleworth Village Hall, School Lane, Fittleworth, RH20 1JB (OUTSIDE)</t>
  </si>
  <si>
    <t>Furniture Village, Old Shoreham Road, Hove, Brighton, BN3 7BD (OUTSIDE)</t>
  </si>
  <si>
    <t>Goldstone Retail Park, Poynter Road, Hove, Brighton, BN3 7AN (OUTSIDE)</t>
  </si>
  <si>
    <t>Gunwharf Quays Designer Outlet, Portsmouth, PO1 3TZ (OUTSIDE)</t>
  </si>
  <si>
    <t>Halfords, Southampton Road, Park Gate, Fareham, SO31 6AF (OUTSIDE)</t>
  </si>
  <si>
    <t>Haskins Garden Centre, Roundstone By-Pass Road, Angmering, Littlehampton, BN16 4BD (ZONE 3)</t>
  </si>
  <si>
    <t>Heathrow Airport, Hounslow, TW6 1EW (OUTSIDE)</t>
  </si>
  <si>
    <t>Hedge End Retail Park, Charles Watts Way, Hedge End, Southampton, SO30 4RT (OUTSIDE)</t>
  </si>
  <si>
    <t>Hillier Garden Centre Chichester, Main Road, Chichester, PO18 8FL (OUTSIDE)</t>
  </si>
  <si>
    <t>Horley Town Centre (OUTSIDE)</t>
  </si>
  <si>
    <t>Horsham Town Centre (OUTSIDE)</t>
  </si>
  <si>
    <t>Howdens, Dominion Way, Rustington, Littlehampton, BN16 3HQ (ZONE 3)</t>
  </si>
  <si>
    <t>Kingstanding Retail Park, Longfield Road, Tunbridge Wells, TN2 3UP (OUTSIDE)</t>
  </si>
  <si>
    <t>Lakeside Retail Park, West Thurrock, Grays, RM20 1WN (OUTSIDE)</t>
  </si>
  <si>
    <t>Lidl, Felpham Relief Road, Newlands Road, Bognor Regis, PO22 9FJ (OUTSIDE)</t>
  </si>
  <si>
    <t>Lidl, Stane Street, Billingshurst, RH14 9LY (OUTSIDE)</t>
  </si>
  <si>
    <t>Lockerbie Town Centre (OUTSIDE)</t>
  </si>
  <si>
    <t>Lymington Town Centre (OUTSIDE)</t>
  </si>
  <si>
    <t>Marks and Spencer (M&amp;S), Tollbar Way, Hedge End, Southampton, SO30 2UH (OUTSIDE)</t>
  </si>
  <si>
    <t>Martlets Trading Estate, Martlets Way, Goring-by-Sea, Worthing, BN12 4HF (OUTSIDE)</t>
  </si>
  <si>
    <t>Middleton-on-Sea Village Centre (ZONE 5)</t>
  </si>
  <si>
    <t>Newbridge Nurseries Garden Centre, Billingshurst Road, Broadbridge Heath, Horsham, RH12 3LN (OUTSIDE)</t>
  </si>
  <si>
    <t>Notcutts Garden Pride, Common Lane, Ditchling, Hassocks, BN6 8TN (OUTSIDE)</t>
  </si>
  <si>
    <t>Old Barn Garden Centre, Worthing Road, Dial Post, Horsham, RH13 8NR (OUTSIDE)</t>
  </si>
  <si>
    <t>Oxford City Centre (OUTSIDE)</t>
  </si>
  <si>
    <t>Padstow Town Centre (OUTSIDE)</t>
  </si>
  <si>
    <t>Pages Corner Retail Park, Ham Road, Worthing, BN11 2QL (OUTSIDE)</t>
  </si>
  <si>
    <t>Regency Carpets, Findon Road, Findon Valley, Worthing, BN14 0EL (OUTSIDE)</t>
  </si>
  <si>
    <t>Reigate Town Centre (OUTSIDE)</t>
  </si>
  <si>
    <t>Rustington Trading Estate, Dominion Way, Rustington, BN16 3HQ (ZONE 3)</t>
  </si>
  <si>
    <t>Sargeant Carpets, Arun Business Park, Shripney Road, Bognor Regis, PO22 9SX (OUTSIDE)</t>
  </si>
  <si>
    <t>Sheffield Park &amp; Garden, A275, Sheffield Green, Uckfield, TN22 3QX (OUTSIDE)</t>
  </si>
  <si>
    <t>South Downs Nurseries, Brighton Road, Hassocks, BN6 9LY (OUTSIDE)</t>
  </si>
  <si>
    <t>Steyning Town Centre (OUTSIDE)</t>
  </si>
  <si>
    <t>Stockley Outdoor &amp; Equestrian, Bridge Road, Wick, Littlehampton, BN17 5DF (ZONE 1)</t>
  </si>
  <si>
    <t>Storrington Town Centre (OUTSIDE)</t>
  </si>
  <si>
    <t>Tesco Superstore, Church Road, Hove, Brighton, BN3 2DL (OUTSIDE)</t>
  </si>
  <si>
    <t>The Arundel Surgery, Green Lane Close, Arundel, BN18 9HG (ZONE 4)</t>
  </si>
  <si>
    <t>The Range, Westhampnett Road, Chichester, PO19 7ZL (OUTSIDE)</t>
  </si>
  <si>
    <t>Travis Perkins, Clapham Common, Clapham, Worthing, BN13 3UR (OUTSIDE)</t>
  </si>
  <si>
    <t>Travis Perkins, Pier Road, Littlehampton, BN17 5BB (ZONE 1)</t>
  </si>
  <si>
    <t>Trentham Gardens, Trentham Estate, Stone Road, Stoke-on-Trent, ST4 8JG (OUTSIDE)</t>
  </si>
  <si>
    <t>Waterlooville Town Centre (OUTSIDE)</t>
  </si>
  <si>
    <t>Wellington Retail Park, Hambledon Road, Waterlooville, PO7 7FG (OUTSIDE)</t>
  </si>
  <si>
    <t>West Quay Shopping Centre, Harbour Parade, Southampton, SO15 1QF (OUTSIDE)</t>
  </si>
  <si>
    <t>Yapton Village Centre (ZONE 5)</t>
  </si>
  <si>
    <t>Table 3: Comparison Goods Market and Turnover within Study Area (2024)</t>
  </si>
  <si>
    <t>Wickes, Broad Piece, Wick</t>
  </si>
  <si>
    <t>Arun Retail Park, Broad Piece, Wick</t>
  </si>
  <si>
    <t>Limbrick Corner Local Shopping Parade</t>
  </si>
  <si>
    <t>Manor Retail Park, Rustington</t>
  </si>
  <si>
    <t>Rustington Retail Park, New Road, Rustington</t>
  </si>
  <si>
    <t>Ferring Local Centre</t>
  </si>
  <si>
    <t>Ford Airfield Market and Carboot, Rodney Crescent, Ford</t>
  </si>
  <si>
    <t xml:space="preserve">Barnham Village Centre </t>
  </si>
  <si>
    <t xml:space="preserve">Middleton-on-Sea Village Centre </t>
  </si>
  <si>
    <t>Table 4: Expected Turnover of Existing Convenience Floorspace (Main Destinations)</t>
  </si>
  <si>
    <t>Current Market Share</t>
  </si>
  <si>
    <t>Trade Diversion</t>
  </si>
  <si>
    <t>Sub-total within Study Area</t>
  </si>
  <si>
    <t>Table 6a: Impact of Proposal (Convenience Goods) (2029)</t>
  </si>
  <si>
    <t>Table 6b: Impact of Proposal (Comparison Goods) (2029)</t>
  </si>
  <si>
    <t>Table 6c: Impact of Proposal (Convenience &amp; Comparison Goods) (2029)</t>
  </si>
  <si>
    <t>All Destinations within Zone 2</t>
  </si>
  <si>
    <t>All Destinations within Zone 5</t>
  </si>
  <si>
    <t>Total Turnover Derived from Study Area</t>
  </si>
  <si>
    <t>Turnover</t>
  </si>
  <si>
    <t>Inflow from</t>
  </si>
  <si>
    <t>Outside Study area</t>
  </si>
  <si>
    <t>Table 3: Convenience Goods Market and Turnover within Study Area (2029)</t>
  </si>
  <si>
    <t>Table 1c: Expenditure split by Category (2029)</t>
  </si>
  <si>
    <t>1. Convenience expenditure taken from Table 1a and assumed to be 80% spent to 'principal' destination and 20% to 'other' destination.  Expenditure directed to main food and top-up shopping destinations derived from Littlehampton Household Survey (October 2024)</t>
  </si>
  <si>
    <t>2. Expenditure split for comparison goods taken from the sub-categories identified by Experian Location Analyst</t>
  </si>
  <si>
    <t>3. Expenditure = population x expenditure per capita</t>
  </si>
  <si>
    <t>Appliances for personal care (35%)</t>
  </si>
  <si>
    <t>Appliances for personal care (65%)</t>
  </si>
  <si>
    <t>1. Market shares derived from Littlehampton Household Survey (October 2024)</t>
  </si>
  <si>
    <t>2. Expenditure taken from Table 1a</t>
  </si>
  <si>
    <t>3. Turnover = market share x available expenditure by zone</t>
  </si>
  <si>
    <t>4. Inflow from outside Study Area based on professional judgements and the findings of the Arun Retail Study Update (2016)</t>
  </si>
  <si>
    <t>5. Available expenditure taken from Table 1a</t>
  </si>
  <si>
    <t>6. Proportion of turnover based on professional judgements informed by existing shopping patterns identified by the Littlehampton Household Survey (October 2024)</t>
  </si>
  <si>
    <t>1. Existing market shares taken from Table 2</t>
  </si>
  <si>
    <t>2. Turnover of proposal by zone taken from Table 4b</t>
  </si>
  <si>
    <t>3. Trade diversion based on Quod assumptions informed by existing shopping patterns, the nature of development proposed and the strength and proximity of competing provision</t>
  </si>
  <si>
    <t>2. Turnover of the proposal taken from Table 4a</t>
  </si>
  <si>
    <t>3. Trade diversion to proposal taken from Table 5</t>
  </si>
  <si>
    <t>Table 7: Impact of Proposal (Comparison Goods) (2029)</t>
  </si>
  <si>
    <t>3. Trade diversion to proposal based on Quod assumptions informed by existing shopping patterns and the nature of development proposed</t>
  </si>
  <si>
    <t>Table 2: Convenience Goods Market and Turnover within Study Area (2025)</t>
  </si>
  <si>
    <t>Table 3: Comparison Goods Market and Turnover within Study Area (2025)</t>
  </si>
  <si>
    <t>Table 4a: Turnover of Proposal (2025)</t>
  </si>
  <si>
    <t>Table 4b: Trade Draw of Proposal (2030) (Convenience)</t>
  </si>
  <si>
    <t>Table 4c: Trade Draw of Proposal (2030) (Comparison)</t>
  </si>
  <si>
    <t>Table 5: Trade Diversion by Zone (Convenience) - 2030</t>
  </si>
  <si>
    <t>Table 6: Impact of Proposal (Convenience Goods) (2030)</t>
  </si>
  <si>
    <t>Table 7: Impact of Proposal (Comparison Goods) (2030)</t>
  </si>
  <si>
    <t>Table 8: Impact of Proposal (Convenience &amp; Comparison Goods) (2030)</t>
  </si>
  <si>
    <t>Development (2030)</t>
  </si>
  <si>
    <t>Development (2025-2030) (£m)</t>
  </si>
  <si>
    <t>1. Assumed that 80% of the net sales area will be for convenience sales with the residual (20%) being for ancillary comparison retail sales</t>
  </si>
  <si>
    <t>Tesco Extra, Fullbeck Way, West Durrington</t>
  </si>
  <si>
    <t>1. Derived from Table 6 and Table 7</t>
  </si>
  <si>
    <t>1. Population and expenditure data derived from Experian Location Analyst (March 2025) (2023 data)</t>
  </si>
  <si>
    <t>2. Expenditure forecasts in in line with the latest figures published by Experian (Retail Planner Briefing Note 22, March 2025) (Figure 7, Appendix 3) ('Adjusted for SFT sales from stores')</t>
  </si>
  <si>
    <t>3. Allows for Special Forms of Trading in 2023 in line with the latest estimates published by Experian (Appendix 3) ('Adjusted for SFT sales from stores')</t>
  </si>
  <si>
    <t>5. At 2023 prices</t>
  </si>
  <si>
    <t>4. At 2023 prices</t>
  </si>
  <si>
    <t>8. At 2023 prices</t>
  </si>
  <si>
    <t>2. Sales densities for the discount foodstore based on the typical trading performance of Aldi as identified by GlobalData (2024) and allows for increased sales densities for the period to 2030 in line with the latest estimates identified by Experian (Figure 4a and Figure 4b, Experian Retail Planner Briefing Note 22, March 2025)</t>
  </si>
  <si>
    <t>7. At 2023 prices</t>
  </si>
  <si>
    <t>1. Turnover pre-development derived from Table 2a and Table 3a for 2025, and 'rolled forward' at existing market shares to 2030</t>
  </si>
  <si>
    <r>
      <t xml:space="preserve">6. Change in turnover = turnover pre development in 2030 </t>
    </r>
    <r>
      <rPr>
        <i/>
        <sz val="8"/>
        <color theme="1"/>
        <rFont val="Arial"/>
        <family val="2"/>
      </rPr>
      <t>minus</t>
    </r>
    <r>
      <rPr>
        <sz val="8"/>
        <color theme="1"/>
        <rFont val="Arial"/>
        <family val="2"/>
      </rPr>
      <t xml:space="preserve"> turnover post development</t>
    </r>
  </si>
  <si>
    <t>2. At 2023 prices</t>
  </si>
  <si>
    <t>Non-durable household goods</t>
  </si>
  <si>
    <t>Other personal effects</t>
  </si>
  <si>
    <t>Table 1b: Expenditure split by Category</t>
  </si>
  <si>
    <t>Expenditure per Capita (£) (2025 excluding SFT)</t>
  </si>
  <si>
    <t>Expenditure per Capita (£) (2023 including SFT)</t>
  </si>
  <si>
    <t>Table 9a: Turnover of Commitments (2025)</t>
  </si>
  <si>
    <t>Hampton Park</t>
  </si>
  <si>
    <t>Convenience Store</t>
  </si>
  <si>
    <t>2. Sales densitiesbased on professional assumptions</t>
  </si>
  <si>
    <t>Table 10: Cumulative Impact of Proposal and Outstanding Commitments (Convenience Goods) (2030)</t>
  </si>
  <si>
    <t>Trade Diversion to Hampton Park</t>
  </si>
  <si>
    <t>Cumulative Impact</t>
  </si>
  <si>
    <t>Table 11: Cumulative Impact of Proposal and Outstanding Commitments (Comparison Goods) (2030)</t>
  </si>
  <si>
    <t>Table 12: Overall Cumulative Impact of Proposal and Outstanding Commitments (Convenience &amp; Comparison Goods) (2030)</t>
  </si>
  <si>
    <t>1. Assumed that 75% of the gross floorspace of the convenience store will comprise the sale area, with 80% of the gross comprising the sales area for other retail units.  Convenience / comparison split for convenience store based on 95% / 5% and 30% / 70% for other floorspace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</si>
</sst>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Calibri"/>
      <family val="2"/>
      <scheme val="minor"/>
    </font>
    <font>
      <sz val="11"/>
      <color theme="1"/>
      <name val="Arial"/>
      <family val="2"/>
    </font>
    <font>
      <sz val="11"/>
      <color theme="1"/>
      <name val="Arial"/>
      <family val="2"/>
    </font>
    <font>
      <sz val="11"/>
      <color theme="1"/>
      <name val="Arial"/>
      <family val="2"/>
    </font>
    <font>
      <b/>
      <sz val="11"/>
      <color theme="1"/>
      <name val="Arial"/>
      <family val="2"/>
    </font>
    <font>
      <b/>
      <sz val="9"/>
      <color theme="1"/>
      <name val="Arial"/>
      <family val="2"/>
    </font>
    <font>
      <sz val="14"/>
      <color theme="1"/>
      <name val="Arial"/>
      <family val="2"/>
    </font>
    <font>
      <sz val="9"/>
      <color theme="1"/>
      <name val="Arial"/>
      <family val="2"/>
    </font>
    <font>
      <b/>
      <sz val="9"/>
      <color theme="0"/>
      <name val="Arial"/>
      <family val="2"/>
    </font>
    <font>
      <b/>
      <sz val="9"/>
      <name val="Arial"/>
      <family val="2"/>
    </font>
    <font>
      <b/>
      <u/>
      <sz val="9"/>
      <name val="Arial"/>
      <family val="2"/>
    </font>
    <font>
      <b/>
      <u/>
      <sz val="9"/>
      <color theme="1"/>
      <name val="Arial"/>
      <family val="2"/>
    </font>
    <font>
      <i/>
      <sz val="9"/>
      <color theme="1"/>
      <name val="Arial"/>
      <family val="2"/>
    </font>
    <font>
      <b/>
      <i/>
      <sz val="9"/>
      <color theme="1"/>
      <name val="Arial"/>
      <family val="2"/>
    </font>
    <font>
      <sz val="9"/>
      <name val="Arial"/>
      <family val="2"/>
    </font>
    <font>
      <sz val="9"/>
      <color theme="0"/>
      <name val="Arial"/>
      <family val="2"/>
    </font>
    <font>
      <i/>
      <sz val="9"/>
      <name val="Arial"/>
      <family val="2"/>
    </font>
    <font>
      <b/>
      <i/>
      <sz val="9"/>
      <name val="Arial"/>
      <family val="2"/>
    </font>
    <font>
      <b/>
      <i/>
      <sz val="9"/>
      <color theme="0"/>
      <name val="Arial"/>
      <family val="2"/>
    </font>
    <font>
      <b/>
      <i/>
      <sz val="11"/>
      <color theme="1"/>
      <name val="Arial"/>
      <family val="2"/>
    </font>
    <font>
      <u/>
      <sz val="9"/>
      <name val="Arial"/>
      <family val="2"/>
    </font>
    <font>
      <sz val="8"/>
      <color theme="1"/>
      <name val="Arial"/>
      <family val="2"/>
    </font>
    <font>
      <b/>
      <sz val="8"/>
      <color theme="1"/>
      <name val="Arial"/>
      <family val="2"/>
    </font>
    <font>
      <i/>
      <sz val="8"/>
      <color theme="1"/>
      <name val="Arial"/>
      <family val="2"/>
    </font>
    <font>
      <i/>
      <sz val="9"/>
      <color theme="0"/>
      <name val="Arial"/>
      <family val="2"/>
    </font>
    <font>
      <b/>
      <sz val="11"/>
      <name val="Arial"/>
      <family val="2"/>
    </font>
    <font>
      <sz val="11"/>
      <name val="Arial"/>
      <family val="2"/>
    </font>
    <font>
      <i/>
      <sz val="11"/>
      <color theme="1"/>
      <name val="Arial"/>
      <family val="2"/>
    </font>
    <font>
      <b/>
      <sz val="11"/>
      <color theme="0"/>
      <name val="Calibri"/>
      <family val="2"/>
      <scheme val="minor"/>
    </font>
    <font>
      <b/>
      <sz val="11"/>
      <color theme="1"/>
      <name val="Calibri"/>
      <family val="2"/>
      <scheme val="minor"/>
    </font>
    <font>
      <sz val="11"/>
      <name val="Calibri"/>
      <family val="2"/>
      <scheme val="minor"/>
    </font>
    <font>
      <b/>
      <sz val="11"/>
      <name val="Calibri"/>
      <family val="2"/>
      <scheme val="minor"/>
    </font>
    <font>
      <b/>
      <sz val="11"/>
      <color theme="0"/>
      <name val="Arial"/>
      <family val="2"/>
    </font>
  </fonts>
  <fills count="21">
    <fill>
      <patternFill patternType="none"/>
    </fill>
    <fill>
      <patternFill patternType="gray125"/>
    </fill>
    <fill>
      <patternFill patternType="solid">
        <fgColor rgb="FF00B0F0"/>
        <bgColor indexed="64"/>
      </patternFill>
    </fill>
    <fill>
      <patternFill patternType="solid">
        <fgColor theme="0" tint="-0.499984740745262"/>
        <bgColor indexed="64"/>
      </patternFill>
    </fill>
    <fill>
      <patternFill patternType="solid">
        <fgColor theme="1"/>
        <bgColor indexed="64"/>
      </patternFill>
    </fill>
    <fill>
      <patternFill patternType="solid">
        <fgColor theme="9"/>
        <bgColor indexed="64"/>
      </patternFill>
    </fill>
    <fill>
      <patternFill patternType="solid">
        <fgColor theme="0" tint="-4.9989318521683403E-2"/>
        <bgColor indexed="64"/>
      </patternFill>
    </fill>
    <fill>
      <patternFill patternType="solid">
        <fgColor theme="7"/>
        <bgColor indexed="64"/>
      </patternFill>
    </fill>
    <fill>
      <patternFill patternType="solid">
        <fgColor rgb="FF92D050"/>
        <bgColor indexed="64"/>
      </patternFill>
    </fill>
    <fill>
      <patternFill patternType="solid">
        <fgColor rgb="FFFF0000"/>
        <bgColor indexed="64"/>
      </patternFill>
    </fill>
    <fill>
      <patternFill patternType="solid">
        <fgColor theme="6"/>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
      <patternFill patternType="solid">
        <fgColor theme="8"/>
        <bgColor indexed="64"/>
      </patternFill>
    </fill>
    <fill>
      <patternFill patternType="solid">
        <fgColor rgb="FFFFFF00"/>
        <bgColor indexed="64"/>
      </patternFill>
    </fill>
    <fill>
      <patternFill patternType="solid">
        <fgColor rgb="FF7030A0"/>
        <bgColor indexed="64"/>
      </patternFill>
    </fill>
    <fill>
      <patternFill patternType="solid">
        <fgColor theme="0" tint="-0.34998626667073579"/>
        <bgColor indexed="64"/>
      </patternFill>
    </fill>
    <fill>
      <patternFill patternType="solid">
        <fgColor theme="4"/>
        <bgColor indexed="64"/>
      </patternFill>
    </fill>
    <fill>
      <patternFill patternType="solid">
        <fgColor theme="8" tint="0.79998168889431442"/>
        <bgColor indexed="64"/>
      </patternFill>
    </fill>
    <fill>
      <patternFill patternType="solid">
        <fgColor theme="4" tint="0.79998168889431442"/>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dashDot">
        <color indexed="64"/>
      </right>
      <top/>
      <bottom style="medium">
        <color indexed="64"/>
      </bottom>
      <diagonal/>
    </border>
    <border>
      <left style="dashDot">
        <color indexed="64"/>
      </left>
      <right style="dashDot">
        <color indexed="64"/>
      </right>
      <top/>
      <bottom style="medium">
        <color indexed="64"/>
      </bottom>
      <diagonal/>
    </border>
    <border>
      <left style="dashDot">
        <color indexed="64"/>
      </left>
      <right style="medium">
        <color indexed="64"/>
      </right>
      <top/>
      <bottom style="medium">
        <color indexed="64"/>
      </bottom>
      <diagonal/>
    </border>
    <border>
      <left style="medium">
        <color indexed="64"/>
      </left>
      <right style="dashDot">
        <color indexed="64"/>
      </right>
      <top style="medium">
        <color indexed="64"/>
      </top>
      <bottom/>
      <diagonal/>
    </border>
    <border>
      <left style="dashDot">
        <color indexed="64"/>
      </left>
      <right style="dashDot">
        <color indexed="64"/>
      </right>
      <top style="medium">
        <color indexed="64"/>
      </top>
      <bottom/>
      <diagonal/>
    </border>
    <border>
      <left style="dashDot">
        <color indexed="64"/>
      </left>
      <right style="medium">
        <color indexed="64"/>
      </right>
      <top style="medium">
        <color indexed="64"/>
      </top>
      <bottom/>
      <diagonal/>
    </border>
    <border>
      <left style="medium">
        <color indexed="64"/>
      </left>
      <right style="dashDot">
        <color indexed="64"/>
      </right>
      <top/>
      <bottom/>
      <diagonal/>
    </border>
    <border>
      <left style="dashDot">
        <color indexed="64"/>
      </left>
      <right style="dashDot">
        <color indexed="64"/>
      </right>
      <top/>
      <bottom/>
      <diagonal/>
    </border>
    <border>
      <left style="dashDot">
        <color indexed="64"/>
      </left>
      <right style="medium">
        <color indexed="64"/>
      </right>
      <top/>
      <bottom/>
      <diagonal/>
    </border>
    <border>
      <left style="medium">
        <color indexed="64"/>
      </left>
      <right style="dashDot">
        <color indexed="64"/>
      </right>
      <top style="medium">
        <color indexed="64"/>
      </top>
      <bottom style="medium">
        <color indexed="64"/>
      </bottom>
      <diagonal/>
    </border>
    <border>
      <left style="dashDot">
        <color indexed="64"/>
      </left>
      <right style="dashDot">
        <color indexed="64"/>
      </right>
      <top style="medium">
        <color indexed="64"/>
      </top>
      <bottom style="medium">
        <color indexed="64"/>
      </bottom>
      <diagonal/>
    </border>
    <border>
      <left style="dashDot">
        <color indexed="64"/>
      </left>
      <right style="medium">
        <color indexed="64"/>
      </right>
      <top style="medium">
        <color indexed="64"/>
      </top>
      <bottom style="medium">
        <color indexed="64"/>
      </bottom>
      <diagonal/>
    </border>
    <border>
      <left style="dashDot">
        <color indexed="64"/>
      </left>
      <right/>
      <top/>
      <bottom style="medium">
        <color indexed="64"/>
      </bottom>
      <diagonal/>
    </border>
    <border>
      <left style="dashDot">
        <color indexed="64"/>
      </left>
      <right/>
      <top style="medium">
        <color indexed="64"/>
      </top>
      <bottom/>
      <diagonal/>
    </border>
    <border>
      <left style="dashDot">
        <color indexed="64"/>
      </left>
      <right/>
      <top/>
      <bottom/>
      <diagonal/>
    </border>
    <border>
      <left/>
      <right style="dashDot">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style="dashDot">
        <color indexed="64"/>
      </right>
      <top/>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ashDot">
        <color indexed="64"/>
      </left>
      <right style="medium">
        <color indexed="64"/>
      </right>
      <top style="thin">
        <color indexed="64"/>
      </top>
      <bottom style="thin">
        <color indexed="64"/>
      </bottom>
      <diagonal/>
    </border>
    <border>
      <left/>
      <right style="dashDot">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ashDot">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dashDot">
        <color indexed="64"/>
      </left>
      <right style="thin">
        <color indexed="64"/>
      </right>
      <top/>
      <bottom/>
      <diagonal/>
    </border>
    <border>
      <left style="dashDot">
        <color indexed="64"/>
      </left>
      <right style="thin">
        <color indexed="64"/>
      </right>
      <top/>
      <bottom style="medium">
        <color indexed="64"/>
      </bottom>
      <diagonal/>
    </border>
    <border>
      <left style="dashDot">
        <color indexed="64"/>
      </left>
      <right style="thin">
        <color indexed="64"/>
      </right>
      <top style="medium">
        <color indexed="64"/>
      </top>
      <bottom/>
      <diagonal/>
    </border>
    <border>
      <left style="dashDot">
        <color indexed="64"/>
      </left>
      <right style="thin">
        <color indexed="64"/>
      </right>
      <top style="medium">
        <color indexed="64"/>
      </top>
      <bottom style="medium">
        <color indexed="64"/>
      </bottom>
      <diagonal/>
    </border>
    <border>
      <left style="thin">
        <color indexed="64"/>
      </left>
      <right style="dashDot">
        <color indexed="64"/>
      </right>
      <top/>
      <bottom/>
      <diagonal/>
    </border>
    <border>
      <left style="thin">
        <color indexed="64"/>
      </left>
      <right style="dashDot">
        <color indexed="64"/>
      </right>
      <top/>
      <bottom style="medium">
        <color indexed="64"/>
      </bottom>
      <diagonal/>
    </border>
    <border>
      <left style="thin">
        <color indexed="64"/>
      </left>
      <right style="dashDot">
        <color indexed="64"/>
      </right>
      <top style="medium">
        <color indexed="64"/>
      </top>
      <bottom/>
      <diagonal/>
    </border>
    <border>
      <left style="thin">
        <color indexed="64"/>
      </left>
      <right style="dashDot">
        <color indexed="64"/>
      </right>
      <top style="medium">
        <color indexed="64"/>
      </top>
      <bottom style="medium">
        <color indexed="64"/>
      </bottom>
      <diagonal/>
    </border>
    <border>
      <left style="thin">
        <color indexed="64"/>
      </left>
      <right/>
      <top/>
      <bottom style="medium">
        <color indexed="64"/>
      </bottom>
      <diagonal/>
    </border>
    <border>
      <left style="dashDot">
        <color indexed="64"/>
      </left>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style="thin">
        <color indexed="64"/>
      </right>
      <top/>
      <bottom/>
      <diagonal/>
    </border>
    <border>
      <left style="medium">
        <color indexed="64"/>
      </left>
      <right style="dashDot">
        <color indexed="64"/>
      </right>
      <top style="thin">
        <color indexed="64"/>
      </top>
      <bottom style="thin">
        <color indexed="64"/>
      </bottom>
      <diagonal/>
    </border>
    <border>
      <left style="dashDot">
        <color indexed="64"/>
      </left>
      <right style="thin">
        <color indexed="64"/>
      </right>
      <top style="thin">
        <color indexed="64"/>
      </top>
      <bottom style="thin">
        <color indexed="64"/>
      </bottom>
      <diagonal/>
    </border>
    <border>
      <left style="thin">
        <color indexed="64"/>
      </left>
      <right style="dashDot">
        <color indexed="64"/>
      </right>
      <top style="thin">
        <color indexed="64"/>
      </top>
      <bottom style="thin">
        <color indexed="64"/>
      </bottom>
      <diagonal/>
    </border>
    <border>
      <left/>
      <right/>
      <top style="thin">
        <color indexed="64"/>
      </top>
      <bottom style="thin">
        <color indexed="64"/>
      </bottom>
      <diagonal/>
    </border>
    <border>
      <left style="dashDot">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dashDot">
        <color indexed="64"/>
      </left>
      <right style="medium">
        <color indexed="64"/>
      </right>
      <top/>
      <bottom style="thin">
        <color indexed="64"/>
      </bottom>
      <diagonal/>
    </border>
  </borders>
  <cellStyleXfs count="1">
    <xf numFmtId="0" fontId="0" fillId="0" borderId="0"/>
  </cellStyleXfs>
  <cellXfs count="794">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3" fillId="0" borderId="0" xfId="0" applyFont="1" applyAlignment="1">
      <alignment horizontal="center"/>
    </xf>
    <xf numFmtId="0" fontId="7" fillId="0" borderId="0" xfId="0" applyFont="1" applyAlignment="1">
      <alignment horizontal="center"/>
    </xf>
    <xf numFmtId="0" fontId="7" fillId="0" borderId="9" xfId="0" applyFont="1" applyBorder="1"/>
    <xf numFmtId="0" fontId="7" fillId="0" borderId="10" xfId="0" applyFont="1" applyBorder="1" applyAlignment="1">
      <alignment horizontal="left"/>
    </xf>
    <xf numFmtId="0" fontId="8" fillId="0" borderId="10" xfId="0" applyFont="1" applyBorder="1" applyAlignment="1">
      <alignment horizontal="center"/>
    </xf>
    <xf numFmtId="0" fontId="8" fillId="0" borderId="8" xfId="0" applyFont="1" applyBorder="1" applyAlignment="1">
      <alignment horizontal="center"/>
    </xf>
    <xf numFmtId="0" fontId="8" fillId="2" borderId="12" xfId="0" applyFont="1" applyFill="1" applyBorder="1" applyAlignment="1">
      <alignment horizontal="center"/>
    </xf>
    <xf numFmtId="0" fontId="8" fillId="2" borderId="13" xfId="0" applyFont="1" applyFill="1" applyBorder="1" applyAlignment="1">
      <alignment horizontal="center"/>
    </xf>
    <xf numFmtId="0" fontId="8" fillId="2" borderId="14" xfId="0" applyFont="1" applyFill="1" applyBorder="1" applyAlignment="1">
      <alignment horizontal="center"/>
    </xf>
    <xf numFmtId="0" fontId="8" fillId="0" borderId="15" xfId="0" applyFont="1" applyBorder="1" applyAlignment="1">
      <alignment horizontal="center"/>
    </xf>
    <xf numFmtId="0" fontId="8" fillId="0" borderId="16" xfId="0" applyFont="1" applyBorder="1" applyAlignment="1">
      <alignment horizontal="center"/>
    </xf>
    <xf numFmtId="0" fontId="7" fillId="0" borderId="18" xfId="0" applyFont="1" applyBorder="1" applyAlignment="1">
      <alignment horizontal="center"/>
    </xf>
    <xf numFmtId="0" fontId="7" fillId="0" borderId="19"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10" fillId="0" borderId="10" xfId="0" applyFont="1" applyBorder="1" applyAlignment="1">
      <alignment horizontal="left"/>
    </xf>
    <xf numFmtId="0" fontId="11" fillId="0" borderId="10" xfId="0" applyFont="1" applyBorder="1" applyAlignment="1">
      <alignment horizontal="left"/>
    </xf>
    <xf numFmtId="0" fontId="8" fillId="3" borderId="23" xfId="0" applyFont="1" applyFill="1" applyBorder="1" applyAlignment="1">
      <alignment horizontal="center"/>
    </xf>
    <xf numFmtId="0" fontId="8" fillId="2" borderId="3" xfId="0" applyFont="1" applyFill="1" applyBorder="1" applyAlignment="1">
      <alignment horizontal="center"/>
    </xf>
    <xf numFmtId="0" fontId="8" fillId="2" borderId="24" xfId="0" applyFont="1" applyFill="1" applyBorder="1" applyAlignment="1">
      <alignment horizontal="center"/>
    </xf>
    <xf numFmtId="0" fontId="8" fillId="2" borderId="8" xfId="0" applyFont="1" applyFill="1" applyBorder="1"/>
    <xf numFmtId="0" fontId="8" fillId="2" borderId="9" xfId="0" applyFont="1" applyFill="1" applyBorder="1" applyAlignment="1">
      <alignment horizontal="center"/>
    </xf>
    <xf numFmtId="3" fontId="7" fillId="0" borderId="18" xfId="0" applyNumberFormat="1" applyFont="1" applyBorder="1" applyAlignment="1">
      <alignment horizontal="center"/>
    </xf>
    <xf numFmtId="3" fontId="7" fillId="0" borderId="19" xfId="0" applyNumberFormat="1" applyFont="1" applyBorder="1" applyAlignment="1">
      <alignment horizontal="center"/>
    </xf>
    <xf numFmtId="0" fontId="4" fillId="0" borderId="0" xfId="0" applyFont="1" applyAlignment="1">
      <alignment horizontal="center"/>
    </xf>
    <xf numFmtId="3" fontId="5" fillId="0" borderId="10" xfId="0" applyNumberFormat="1" applyFont="1" applyBorder="1" applyAlignment="1">
      <alignment horizontal="center"/>
    </xf>
    <xf numFmtId="0" fontId="5" fillId="0" borderId="10" xfId="0" applyFont="1" applyBorder="1" applyAlignment="1">
      <alignment horizontal="center"/>
    </xf>
    <xf numFmtId="0" fontId="5" fillId="0" borderId="9" xfId="0" applyFont="1" applyBorder="1" applyAlignment="1">
      <alignment horizontal="center"/>
    </xf>
    <xf numFmtId="0" fontId="5" fillId="0" borderId="0" xfId="0" applyFont="1" applyAlignment="1">
      <alignment horizontal="center"/>
    </xf>
    <xf numFmtId="0" fontId="12" fillId="0" borderId="10" xfId="0" applyFont="1" applyBorder="1" applyAlignment="1">
      <alignment horizontal="left"/>
    </xf>
    <xf numFmtId="3" fontId="12" fillId="0" borderId="18" xfId="0" applyNumberFormat="1" applyFont="1" applyBorder="1" applyAlignment="1">
      <alignment horizontal="center"/>
    </xf>
    <xf numFmtId="3" fontId="12" fillId="0" borderId="19" xfId="0" applyNumberFormat="1" applyFont="1" applyBorder="1" applyAlignment="1">
      <alignment horizontal="center"/>
    </xf>
    <xf numFmtId="3" fontId="13" fillId="0" borderId="10" xfId="0" applyNumberFormat="1" applyFont="1" applyBorder="1" applyAlignment="1">
      <alignment horizontal="center"/>
    </xf>
    <xf numFmtId="0" fontId="12" fillId="0" borderId="0" xfId="0" applyFont="1"/>
    <xf numFmtId="4" fontId="7" fillId="0" borderId="18" xfId="0" applyNumberFormat="1" applyFont="1" applyBorder="1" applyAlignment="1">
      <alignment horizontal="center"/>
    </xf>
    <xf numFmtId="4" fontId="5" fillId="0" borderId="10" xfId="0" applyNumberFormat="1" applyFont="1" applyBorder="1" applyAlignment="1">
      <alignment horizontal="center"/>
    </xf>
    <xf numFmtId="0" fontId="13" fillId="0" borderId="10" xfId="0" applyFont="1" applyBorder="1" applyAlignment="1">
      <alignment horizontal="center"/>
    </xf>
    <xf numFmtId="164" fontId="7" fillId="0" borderId="0" xfId="0" applyNumberFormat="1" applyFont="1" applyAlignment="1">
      <alignment horizontal="center"/>
    </xf>
    <xf numFmtId="164" fontId="3" fillId="0" borderId="0" xfId="0" applyNumberFormat="1" applyFont="1" applyAlignment="1">
      <alignment horizontal="center"/>
    </xf>
    <xf numFmtId="0" fontId="14" fillId="0" borderId="10" xfId="0" applyFont="1" applyBorder="1" applyAlignment="1">
      <alignment horizontal="left"/>
    </xf>
    <xf numFmtId="0" fontId="16" fillId="0" borderId="10" xfId="0" applyFont="1" applyBorder="1" applyAlignment="1">
      <alignment horizontal="left"/>
    </xf>
    <xf numFmtId="0" fontId="14" fillId="0" borderId="8" xfId="0" applyFont="1" applyBorder="1" applyAlignment="1">
      <alignment horizontal="left"/>
    </xf>
    <xf numFmtId="0" fontId="8" fillId="4" borderId="5" xfId="0" applyFont="1" applyFill="1" applyBorder="1"/>
    <xf numFmtId="4" fontId="7" fillId="0" borderId="19" xfId="0" applyNumberFormat="1" applyFont="1" applyBorder="1" applyAlignment="1">
      <alignment horizontal="center"/>
    </xf>
    <xf numFmtId="2" fontId="7" fillId="0" borderId="18" xfId="0" applyNumberFormat="1" applyFont="1" applyBorder="1" applyAlignment="1">
      <alignment horizontal="center"/>
    </xf>
    <xf numFmtId="2" fontId="7" fillId="0" borderId="19" xfId="0" applyNumberFormat="1" applyFont="1" applyBorder="1" applyAlignment="1">
      <alignment horizontal="center"/>
    </xf>
    <xf numFmtId="4" fontId="8" fillId="3" borderId="1" xfId="0" applyNumberFormat="1" applyFont="1" applyFill="1" applyBorder="1" applyAlignment="1">
      <alignment horizontal="center"/>
    </xf>
    <xf numFmtId="4" fontId="14" fillId="0" borderId="26" xfId="0" applyNumberFormat="1" applyFont="1" applyBorder="1" applyAlignment="1">
      <alignment horizontal="center"/>
    </xf>
    <xf numFmtId="4" fontId="14" fillId="0" borderId="10" xfId="0" applyNumberFormat="1" applyFont="1" applyBorder="1" applyAlignment="1">
      <alignment horizontal="center"/>
    </xf>
    <xf numFmtId="164" fontId="14" fillId="0" borderId="8" xfId="0" applyNumberFormat="1" applyFont="1" applyBorder="1" applyAlignment="1">
      <alignment horizontal="center"/>
    </xf>
    <xf numFmtId="4" fontId="14" fillId="0" borderId="20" xfId="0" applyNumberFormat="1" applyFont="1" applyBorder="1" applyAlignment="1">
      <alignment horizontal="center"/>
    </xf>
    <xf numFmtId="0" fontId="8" fillId="2" borderId="8" xfId="0" applyFont="1" applyFill="1" applyBorder="1" applyAlignment="1">
      <alignment horizontal="center"/>
    </xf>
    <xf numFmtId="0" fontId="8" fillId="2" borderId="9" xfId="0" applyFont="1" applyFill="1" applyBorder="1"/>
    <xf numFmtId="0" fontId="8" fillId="2" borderId="5" xfId="0" applyFont="1" applyFill="1" applyBorder="1" applyAlignment="1">
      <alignment horizontal="center"/>
    </xf>
    <xf numFmtId="4" fontId="14" fillId="0" borderId="29" xfId="0" applyNumberFormat="1" applyFont="1" applyBorder="1" applyAlignment="1">
      <alignment horizontal="center"/>
    </xf>
    <xf numFmtId="0" fontId="8" fillId="2" borderId="2" xfId="0" applyFont="1" applyFill="1" applyBorder="1" applyAlignment="1">
      <alignment horizontal="center"/>
    </xf>
    <xf numFmtId="164" fontId="8" fillId="2" borderId="5" xfId="0" applyNumberFormat="1" applyFont="1" applyFill="1" applyBorder="1" applyAlignment="1">
      <alignment horizontal="center"/>
    </xf>
    <xf numFmtId="164" fontId="8" fillId="3" borderId="28" xfId="0" applyNumberFormat="1" applyFont="1" applyFill="1" applyBorder="1" applyAlignment="1">
      <alignment horizontal="center"/>
    </xf>
    <xf numFmtId="164" fontId="14" fillId="0" borderId="29" xfId="0" applyNumberFormat="1" applyFont="1" applyBorder="1" applyAlignment="1">
      <alignment horizontal="center"/>
    </xf>
    <xf numFmtId="164" fontId="8" fillId="4" borderId="5" xfId="0" applyNumberFormat="1" applyFont="1" applyFill="1" applyBorder="1" applyAlignment="1">
      <alignment horizontal="center"/>
    </xf>
    <xf numFmtId="164" fontId="4" fillId="0" borderId="0" xfId="0" applyNumberFormat="1" applyFont="1" applyAlignment="1">
      <alignment horizontal="center"/>
    </xf>
    <xf numFmtId="164" fontId="17" fillId="0" borderId="29" xfId="0" applyNumberFormat="1" applyFont="1" applyBorder="1" applyAlignment="1">
      <alignment horizontal="center"/>
    </xf>
    <xf numFmtId="0" fontId="19" fillId="0" borderId="0" xfId="0" applyFont="1"/>
    <xf numFmtId="0" fontId="9" fillId="0" borderId="1" xfId="0" applyFont="1" applyBorder="1" applyAlignment="1">
      <alignment horizontal="left"/>
    </xf>
    <xf numFmtId="164" fontId="9" fillId="0" borderId="28" xfId="0" applyNumberFormat="1" applyFont="1" applyBorder="1" applyAlignment="1">
      <alignment horizontal="center"/>
    </xf>
    <xf numFmtId="2" fontId="4" fillId="0" borderId="0" xfId="0" applyNumberFormat="1" applyFont="1" applyAlignment="1">
      <alignment horizontal="center"/>
    </xf>
    <xf numFmtId="0" fontId="17" fillId="0" borderId="31" xfId="0" applyFont="1" applyBorder="1" applyAlignment="1">
      <alignment horizontal="left"/>
    </xf>
    <xf numFmtId="164" fontId="17" fillId="0" borderId="32" xfId="0" applyNumberFormat="1" applyFont="1" applyBorder="1" applyAlignment="1">
      <alignment horizontal="center"/>
    </xf>
    <xf numFmtId="2" fontId="14" fillId="0" borderId="20" xfId="0" applyNumberFormat="1" applyFont="1" applyBorder="1" applyAlignment="1">
      <alignment horizontal="center"/>
    </xf>
    <xf numFmtId="2" fontId="17" fillId="0" borderId="33" xfId="0" applyNumberFormat="1" applyFont="1" applyBorder="1" applyAlignment="1">
      <alignment horizontal="center"/>
    </xf>
    <xf numFmtId="2" fontId="9" fillId="0" borderId="23" xfId="0" applyNumberFormat="1" applyFont="1" applyBorder="1" applyAlignment="1">
      <alignment horizontal="center"/>
    </xf>
    <xf numFmtId="0" fontId="20" fillId="0" borderId="10" xfId="0" applyFont="1" applyBorder="1" applyAlignment="1">
      <alignment horizontal="left"/>
    </xf>
    <xf numFmtId="0" fontId="8" fillId="4" borderId="9" xfId="0" applyFont="1" applyFill="1" applyBorder="1" applyAlignment="1">
      <alignment horizontal="center"/>
    </xf>
    <xf numFmtId="0" fontId="8" fillId="4" borderId="14" xfId="0" applyFont="1" applyFill="1" applyBorder="1" applyAlignment="1">
      <alignment horizontal="center"/>
    </xf>
    <xf numFmtId="3" fontId="14" fillId="0" borderId="10" xfId="0" applyNumberFormat="1" applyFont="1" applyBorder="1" applyAlignment="1">
      <alignment horizontal="center"/>
    </xf>
    <xf numFmtId="0" fontId="14" fillId="0" borderId="2" xfId="0" applyFont="1" applyBorder="1" applyAlignment="1">
      <alignment horizontal="center"/>
    </xf>
    <xf numFmtId="3" fontId="14" fillId="0" borderId="29" xfId="0" applyNumberFormat="1" applyFont="1" applyBorder="1" applyAlignment="1">
      <alignment horizontal="center"/>
    </xf>
    <xf numFmtId="0" fontId="8" fillId="2" borderId="27" xfId="0" applyFont="1" applyFill="1" applyBorder="1" applyAlignment="1">
      <alignment horizontal="center"/>
    </xf>
    <xf numFmtId="3" fontId="14" fillId="0" borderId="30" xfId="0" applyNumberFormat="1" applyFont="1" applyBorder="1" applyAlignment="1">
      <alignment horizontal="center"/>
    </xf>
    <xf numFmtId="0" fontId="8" fillId="4" borderId="5" xfId="0" applyFont="1" applyFill="1" applyBorder="1" applyAlignment="1">
      <alignment horizontal="center"/>
    </xf>
    <xf numFmtId="0" fontId="14" fillId="0" borderId="29" xfId="0" applyFont="1" applyBorder="1" applyAlignment="1">
      <alignment horizontal="center"/>
    </xf>
    <xf numFmtId="0" fontId="14" fillId="0" borderId="20" xfId="0" applyFont="1" applyBorder="1" applyAlignment="1">
      <alignment horizontal="center"/>
    </xf>
    <xf numFmtId="3" fontId="14" fillId="0" borderId="20" xfId="0" applyNumberFormat="1" applyFont="1" applyBorder="1" applyAlignment="1">
      <alignment horizontal="center"/>
    </xf>
    <xf numFmtId="0" fontId="8" fillId="4" borderId="6" xfId="0" applyFont="1" applyFill="1" applyBorder="1" applyAlignment="1">
      <alignment horizontal="center"/>
    </xf>
    <xf numFmtId="0" fontId="14" fillId="0" borderId="25" xfId="0" applyFont="1" applyBorder="1" applyAlignment="1">
      <alignment horizontal="center"/>
    </xf>
    <xf numFmtId="0" fontId="8" fillId="4" borderId="24" xfId="0" applyFont="1" applyFill="1" applyBorder="1" applyAlignment="1">
      <alignment horizontal="center"/>
    </xf>
    <xf numFmtId="0" fontId="8" fillId="2" borderId="35" xfId="0" applyFont="1" applyFill="1" applyBorder="1" applyAlignment="1">
      <alignment horizontal="center"/>
    </xf>
    <xf numFmtId="0" fontId="8" fillId="4" borderId="35" xfId="0" applyFont="1" applyFill="1" applyBorder="1" applyAlignment="1">
      <alignment horizontal="center"/>
    </xf>
    <xf numFmtId="0" fontId="9" fillId="0" borderId="36" xfId="0" applyFont="1" applyBorder="1" applyAlignment="1">
      <alignment horizontal="center"/>
    </xf>
    <xf numFmtId="4" fontId="9" fillId="0" borderId="37" xfId="0" applyNumberFormat="1" applyFont="1" applyBorder="1" applyAlignment="1">
      <alignment horizontal="center"/>
    </xf>
    <xf numFmtId="0" fontId="14" fillId="0" borderId="29" xfId="0" applyFont="1" applyBorder="1" applyAlignment="1">
      <alignment horizontal="left"/>
    </xf>
    <xf numFmtId="0" fontId="8" fillId="4" borderId="28" xfId="0" applyFont="1" applyFill="1" applyBorder="1" applyAlignment="1">
      <alignment horizontal="left"/>
    </xf>
    <xf numFmtId="0" fontId="8" fillId="4" borderId="8" xfId="0" applyFont="1" applyFill="1" applyBorder="1" applyAlignment="1">
      <alignment horizontal="center"/>
    </xf>
    <xf numFmtId="0" fontId="15" fillId="4" borderId="10" xfId="0" applyFont="1" applyFill="1" applyBorder="1" applyAlignment="1">
      <alignment horizontal="center"/>
    </xf>
    <xf numFmtId="3" fontId="15" fillId="4" borderId="10" xfId="0" applyNumberFormat="1" applyFont="1" applyFill="1" applyBorder="1" applyAlignment="1">
      <alignment horizontal="center"/>
    </xf>
    <xf numFmtId="0" fontId="8" fillId="3" borderId="2" xfId="0" applyFont="1" applyFill="1" applyBorder="1" applyAlignment="1">
      <alignment horizontal="center"/>
    </xf>
    <xf numFmtId="0" fontId="8" fillId="3" borderId="5" xfId="0" applyFont="1" applyFill="1" applyBorder="1" applyAlignment="1">
      <alignment horizontal="center"/>
    </xf>
    <xf numFmtId="0" fontId="15" fillId="3" borderId="29" xfId="0" applyFont="1" applyFill="1" applyBorder="1" applyAlignment="1">
      <alignment horizontal="center"/>
    </xf>
    <xf numFmtId="3" fontId="15" fillId="3" borderId="29" xfId="0" applyNumberFormat="1" applyFont="1" applyFill="1" applyBorder="1" applyAlignment="1">
      <alignment horizontal="center"/>
    </xf>
    <xf numFmtId="4" fontId="15" fillId="3" borderId="29" xfId="0" applyNumberFormat="1" applyFont="1" applyFill="1" applyBorder="1" applyAlignment="1">
      <alignment horizontal="center"/>
    </xf>
    <xf numFmtId="4" fontId="15" fillId="4" borderId="10" xfId="0" applyNumberFormat="1" applyFont="1" applyFill="1" applyBorder="1" applyAlignment="1">
      <alignment horizontal="center"/>
    </xf>
    <xf numFmtId="0" fontId="18" fillId="2" borderId="2" xfId="0" applyFont="1" applyFill="1" applyBorder="1" applyAlignment="1">
      <alignment horizontal="center"/>
    </xf>
    <xf numFmtId="0" fontId="18" fillId="2" borderId="5" xfId="0" applyFont="1" applyFill="1" applyBorder="1" applyAlignment="1">
      <alignment horizontal="center"/>
    </xf>
    <xf numFmtId="0" fontId="18" fillId="4" borderId="6" xfId="0" applyFont="1" applyFill="1" applyBorder="1" applyAlignment="1">
      <alignment horizontal="center"/>
    </xf>
    <xf numFmtId="0" fontId="17" fillId="0" borderId="2" xfId="0" applyFont="1" applyBorder="1" applyAlignment="1">
      <alignment horizontal="center"/>
    </xf>
    <xf numFmtId="3" fontId="17" fillId="0" borderId="29" xfId="0" applyNumberFormat="1" applyFont="1" applyBorder="1" applyAlignment="1">
      <alignment horizontal="center"/>
    </xf>
    <xf numFmtId="4" fontId="17" fillId="0" borderId="29" xfId="0" applyNumberFormat="1" applyFont="1" applyBorder="1" applyAlignment="1">
      <alignment horizontal="center"/>
    </xf>
    <xf numFmtId="164" fontId="14" fillId="0" borderId="10" xfId="0" applyNumberFormat="1" applyFont="1" applyBorder="1" applyAlignment="1">
      <alignment horizontal="left"/>
    </xf>
    <xf numFmtId="164" fontId="15" fillId="3" borderId="29" xfId="0" applyNumberFormat="1" applyFont="1" applyFill="1" applyBorder="1" applyAlignment="1">
      <alignment horizontal="center"/>
    </xf>
    <xf numFmtId="164" fontId="15" fillId="4" borderId="10" xfId="0" applyNumberFormat="1" applyFont="1" applyFill="1" applyBorder="1" applyAlignment="1">
      <alignment horizontal="center"/>
    </xf>
    <xf numFmtId="164" fontId="3" fillId="0" borderId="0" xfId="0" applyNumberFormat="1" applyFont="1"/>
    <xf numFmtId="0" fontId="21" fillId="0" borderId="0" xfId="0" applyFont="1"/>
    <xf numFmtId="0" fontId="22" fillId="0" borderId="0" xfId="0" applyFont="1"/>
    <xf numFmtId="0" fontId="8" fillId="3" borderId="28" xfId="0" applyFont="1" applyFill="1" applyBorder="1" applyAlignment="1">
      <alignment horizontal="left"/>
    </xf>
    <xf numFmtId="0" fontId="6" fillId="0" borderId="0" xfId="0" applyFont="1" applyAlignment="1">
      <alignment horizontal="center"/>
    </xf>
    <xf numFmtId="0" fontId="8" fillId="3" borderId="28" xfId="0" applyFont="1" applyFill="1" applyBorder="1" applyAlignment="1">
      <alignment horizontal="center"/>
    </xf>
    <xf numFmtId="164" fontId="5" fillId="0" borderId="0" xfId="0" applyNumberFormat="1" applyFont="1" applyAlignment="1">
      <alignment horizontal="center"/>
    </xf>
    <xf numFmtId="164" fontId="6" fillId="0" borderId="0" xfId="0" applyNumberFormat="1" applyFont="1" applyAlignment="1">
      <alignment horizontal="center"/>
    </xf>
    <xf numFmtId="0" fontId="14" fillId="0" borderId="10" xfId="0" applyFont="1" applyBorder="1" applyAlignment="1">
      <alignment horizontal="center"/>
    </xf>
    <xf numFmtId="2" fontId="14" fillId="0" borderId="10" xfId="0" applyNumberFormat="1" applyFont="1" applyBorder="1" applyAlignment="1">
      <alignment horizontal="center"/>
    </xf>
    <xf numFmtId="164" fontId="8" fillId="2" borderId="8" xfId="0" applyNumberFormat="1" applyFont="1" applyFill="1" applyBorder="1" applyAlignment="1">
      <alignment horizontal="center"/>
    </xf>
    <xf numFmtId="164" fontId="8" fillId="2" borderId="9" xfId="0" applyNumberFormat="1" applyFont="1" applyFill="1" applyBorder="1" applyAlignment="1">
      <alignment horizontal="center"/>
    </xf>
    <xf numFmtId="164" fontId="8" fillId="3" borderId="1" xfId="0" applyNumberFormat="1" applyFont="1" applyFill="1" applyBorder="1" applyAlignment="1">
      <alignment horizontal="center"/>
    </xf>
    <xf numFmtId="164" fontId="14" fillId="0" borderId="10" xfId="0" applyNumberFormat="1" applyFont="1" applyBorder="1" applyAlignment="1">
      <alignment horizontal="center"/>
    </xf>
    <xf numFmtId="164" fontId="8" fillId="4" borderId="9" xfId="0" applyNumberFormat="1" applyFont="1" applyFill="1" applyBorder="1" applyAlignment="1">
      <alignment horizontal="center"/>
    </xf>
    <xf numFmtId="4" fontId="8" fillId="4" borderId="2" xfId="0" applyNumberFormat="1" applyFont="1" applyFill="1" applyBorder="1" applyAlignment="1">
      <alignment horizontal="center"/>
    </xf>
    <xf numFmtId="4" fontId="8" fillId="4" borderId="17" xfId="0" applyNumberFormat="1" applyFont="1" applyFill="1" applyBorder="1" applyAlignment="1">
      <alignment horizontal="center"/>
    </xf>
    <xf numFmtId="164" fontId="8" fillId="4" borderId="2" xfId="0" applyNumberFormat="1" applyFont="1" applyFill="1" applyBorder="1" applyAlignment="1">
      <alignment horizontal="center"/>
    </xf>
    <xf numFmtId="4" fontId="8" fillId="4" borderId="8" xfId="0" applyNumberFormat="1" applyFont="1" applyFill="1" applyBorder="1" applyAlignment="1">
      <alignment horizontal="center"/>
    </xf>
    <xf numFmtId="164" fontId="8" fillId="4" borderId="8" xfId="0" applyNumberFormat="1" applyFont="1" applyFill="1" applyBorder="1" applyAlignment="1">
      <alignment horizontal="center"/>
    </xf>
    <xf numFmtId="4" fontId="17" fillId="0" borderId="32" xfId="0" applyNumberFormat="1" applyFont="1" applyBorder="1" applyAlignment="1">
      <alignment horizontal="center"/>
    </xf>
    <xf numFmtId="4" fontId="17" fillId="0" borderId="33" xfId="0" applyNumberFormat="1" applyFont="1" applyBorder="1" applyAlignment="1">
      <alignment horizontal="center"/>
    </xf>
    <xf numFmtId="164" fontId="17" fillId="0" borderId="31" xfId="0" applyNumberFormat="1" applyFont="1" applyBorder="1" applyAlignment="1">
      <alignment horizontal="center"/>
    </xf>
    <xf numFmtId="4" fontId="9" fillId="0" borderId="28" xfId="0" applyNumberFormat="1" applyFont="1" applyBorder="1" applyAlignment="1">
      <alignment horizontal="center"/>
    </xf>
    <xf numFmtId="164" fontId="9" fillId="0" borderId="1" xfId="0" applyNumberFormat="1" applyFont="1" applyBorder="1" applyAlignment="1">
      <alignment horizontal="center"/>
    </xf>
    <xf numFmtId="4" fontId="8" fillId="4" borderId="9" xfId="0" applyNumberFormat="1" applyFont="1" applyFill="1" applyBorder="1" applyAlignment="1">
      <alignment horizontal="center"/>
    </xf>
    <xf numFmtId="4" fontId="9" fillId="0" borderId="23" xfId="0" applyNumberFormat="1" applyFont="1" applyBorder="1" applyAlignment="1">
      <alignment horizontal="center"/>
    </xf>
    <xf numFmtId="4" fontId="3" fillId="0" borderId="0" xfId="0" applyNumberFormat="1" applyFont="1" applyAlignment="1">
      <alignment horizontal="center"/>
    </xf>
    <xf numFmtId="164" fontId="8" fillId="2" borderId="10" xfId="0" applyNumberFormat="1" applyFont="1" applyFill="1" applyBorder="1" applyAlignment="1">
      <alignment horizontal="center"/>
    </xf>
    <xf numFmtId="2" fontId="9" fillId="0" borderId="1" xfId="0" applyNumberFormat="1" applyFont="1" applyBorder="1" applyAlignment="1">
      <alignment horizontal="center"/>
    </xf>
    <xf numFmtId="2" fontId="8" fillId="4" borderId="8" xfId="0" applyNumberFormat="1" applyFont="1" applyFill="1" applyBorder="1" applyAlignment="1">
      <alignment horizontal="center"/>
    </xf>
    <xf numFmtId="2" fontId="8" fillId="4" borderId="9" xfId="0" applyNumberFormat="1" applyFont="1" applyFill="1" applyBorder="1" applyAlignment="1">
      <alignment horizontal="center"/>
    </xf>
    <xf numFmtId="0" fontId="8" fillId="5" borderId="1" xfId="0" applyFont="1" applyFill="1" applyBorder="1" applyAlignment="1">
      <alignment horizontal="left"/>
    </xf>
    <xf numFmtId="0" fontId="8" fillId="5" borderId="21" xfId="0" applyFont="1" applyFill="1" applyBorder="1" applyAlignment="1">
      <alignment horizontal="center"/>
    </xf>
    <xf numFmtId="0" fontId="8" fillId="5" borderId="22" xfId="0" applyFont="1" applyFill="1" applyBorder="1" applyAlignment="1">
      <alignment horizontal="center"/>
    </xf>
    <xf numFmtId="0" fontId="8" fillId="5" borderId="1" xfId="0" applyFont="1" applyFill="1" applyBorder="1" applyAlignment="1">
      <alignment horizontal="center"/>
    </xf>
    <xf numFmtId="2" fontId="14" fillId="0" borderId="29" xfId="0" applyNumberFormat="1" applyFont="1" applyBorder="1" applyAlignment="1">
      <alignment horizontal="center"/>
    </xf>
    <xf numFmtId="0" fontId="19" fillId="0" borderId="0" xfId="0" applyFont="1" applyAlignment="1">
      <alignment horizontal="center"/>
    </xf>
    <xf numFmtId="2" fontId="16" fillId="0" borderId="29" xfId="0" applyNumberFormat="1" applyFont="1" applyBorder="1" applyAlignment="1">
      <alignment horizontal="center"/>
    </xf>
    <xf numFmtId="0" fontId="8" fillId="2" borderId="42" xfId="0" applyFont="1" applyFill="1" applyBorder="1" applyAlignment="1">
      <alignment horizontal="center"/>
    </xf>
    <xf numFmtId="0" fontId="8" fillId="2" borderId="38" xfId="0" applyFont="1" applyFill="1" applyBorder="1" applyAlignment="1">
      <alignment horizontal="center"/>
    </xf>
    <xf numFmtId="0" fontId="2" fillId="0" borderId="0" xfId="0" applyFont="1"/>
    <xf numFmtId="0" fontId="7" fillId="0" borderId="10" xfId="0" applyFont="1" applyBorder="1"/>
    <xf numFmtId="0" fontId="12" fillId="0" borderId="10" xfId="0" applyFont="1" applyBorder="1"/>
    <xf numFmtId="0" fontId="25" fillId="0" borderId="0" xfId="0" applyFont="1" applyAlignment="1">
      <alignment horizontal="center"/>
    </xf>
    <xf numFmtId="0" fontId="26" fillId="0" borderId="0" xfId="0" applyFont="1"/>
    <xf numFmtId="0" fontId="27" fillId="0" borderId="0" xfId="0" applyFont="1"/>
    <xf numFmtId="0" fontId="7" fillId="0" borderId="8" xfId="0" applyFont="1" applyBorder="1"/>
    <xf numFmtId="0" fontId="12" fillId="0" borderId="9" xfId="0" applyFont="1" applyBorder="1"/>
    <xf numFmtId="0" fontId="8" fillId="0" borderId="45" xfId="0" applyFont="1" applyBorder="1" applyAlignment="1">
      <alignment horizontal="center"/>
    </xf>
    <xf numFmtId="0" fontId="8" fillId="0" borderId="40" xfId="0" applyFont="1" applyBorder="1" applyAlignment="1">
      <alignment horizontal="center"/>
    </xf>
    <xf numFmtId="0" fontId="8" fillId="0" borderId="36" xfId="0" applyFont="1" applyBorder="1" applyAlignment="1">
      <alignment horizontal="center"/>
    </xf>
    <xf numFmtId="3" fontId="8" fillId="5" borderId="44" xfId="0" applyNumberFormat="1" applyFont="1" applyFill="1" applyBorder="1" applyAlignment="1">
      <alignment horizontal="center"/>
    </xf>
    <xf numFmtId="3" fontId="8" fillId="5" borderId="41" xfId="0" applyNumberFormat="1" applyFont="1" applyFill="1" applyBorder="1" applyAlignment="1">
      <alignment horizontal="center"/>
    </xf>
    <xf numFmtId="3" fontId="8" fillId="5" borderId="46" xfId="0" applyNumberFormat="1" applyFont="1" applyFill="1" applyBorder="1" applyAlignment="1">
      <alignment horizontal="center"/>
    </xf>
    <xf numFmtId="0" fontId="8" fillId="0" borderId="43" xfId="0" applyFont="1" applyBorder="1" applyAlignment="1">
      <alignment horizontal="center"/>
    </xf>
    <xf numFmtId="0" fontId="8" fillId="0" borderId="39" xfId="0" applyFont="1" applyBorder="1" applyAlignment="1">
      <alignment horizontal="center"/>
    </xf>
    <xf numFmtId="0" fontId="8" fillId="0" borderId="37" xfId="0" applyFont="1" applyBorder="1" applyAlignment="1">
      <alignment horizontal="center"/>
    </xf>
    <xf numFmtId="3" fontId="9" fillId="0" borderId="43" xfId="0" applyNumberFormat="1" applyFont="1" applyBorder="1" applyAlignment="1">
      <alignment horizontal="center"/>
    </xf>
    <xf numFmtId="3" fontId="9" fillId="0" borderId="39" xfId="0" applyNumberFormat="1" applyFont="1" applyBorder="1" applyAlignment="1">
      <alignment horizontal="center"/>
    </xf>
    <xf numFmtId="3" fontId="9" fillId="0" borderId="37" xfId="0" applyNumberFormat="1" applyFont="1" applyBorder="1" applyAlignment="1">
      <alignment horizontal="center"/>
    </xf>
    <xf numFmtId="3" fontId="7" fillId="0" borderId="43" xfId="0" applyNumberFormat="1" applyFont="1" applyBorder="1" applyAlignment="1">
      <alignment horizontal="center"/>
    </xf>
    <xf numFmtId="3" fontId="7" fillId="0" borderId="39" xfId="0" applyNumberFormat="1" applyFont="1" applyBorder="1" applyAlignment="1">
      <alignment horizontal="center"/>
    </xf>
    <xf numFmtId="3" fontId="7" fillId="0" borderId="37" xfId="0" applyNumberFormat="1" applyFont="1" applyBorder="1" applyAlignment="1">
      <alignment horizontal="center"/>
    </xf>
    <xf numFmtId="3" fontId="12" fillId="0" borderId="43" xfId="0" applyNumberFormat="1" applyFont="1" applyBorder="1" applyAlignment="1">
      <alignment horizontal="center"/>
    </xf>
    <xf numFmtId="3" fontId="12" fillId="0" borderId="39" xfId="0" applyNumberFormat="1" applyFont="1" applyBorder="1" applyAlignment="1">
      <alignment horizontal="center"/>
    </xf>
    <xf numFmtId="3" fontId="12" fillId="0" borderId="37" xfId="0" applyNumberFormat="1" applyFont="1" applyBorder="1" applyAlignment="1">
      <alignment horizontal="center"/>
    </xf>
    <xf numFmtId="0" fontId="7" fillId="0" borderId="43" xfId="0" applyFont="1" applyBorder="1" applyAlignment="1">
      <alignment horizontal="center"/>
    </xf>
    <xf numFmtId="0" fontId="7" fillId="0" borderId="39" xfId="0" applyFont="1" applyBorder="1" applyAlignment="1">
      <alignment horizontal="center"/>
    </xf>
    <xf numFmtId="0" fontId="7" fillId="0" borderId="37" xfId="0" applyFont="1" applyBorder="1" applyAlignment="1">
      <alignment horizontal="center"/>
    </xf>
    <xf numFmtId="4" fontId="13" fillId="0" borderId="43" xfId="0" applyNumberFormat="1" applyFont="1" applyBorder="1" applyAlignment="1">
      <alignment horizontal="center"/>
    </xf>
    <xf numFmtId="4" fontId="13" fillId="0" borderId="39" xfId="0" applyNumberFormat="1" applyFont="1" applyBorder="1" applyAlignment="1">
      <alignment horizontal="center"/>
    </xf>
    <xf numFmtId="4" fontId="13" fillId="0" borderId="37" xfId="0" applyNumberFormat="1" applyFont="1" applyBorder="1" applyAlignment="1">
      <alignment horizontal="center"/>
    </xf>
    <xf numFmtId="4" fontId="12" fillId="0" borderId="43" xfId="0" applyNumberFormat="1" applyFont="1" applyBorder="1" applyAlignment="1">
      <alignment horizontal="center"/>
    </xf>
    <xf numFmtId="4" fontId="12" fillId="0" borderId="39" xfId="0" applyNumberFormat="1" applyFont="1" applyBorder="1" applyAlignment="1">
      <alignment horizontal="center"/>
    </xf>
    <xf numFmtId="4" fontId="12" fillId="0" borderId="37" xfId="0" applyNumberFormat="1" applyFont="1" applyBorder="1" applyAlignment="1">
      <alignment horizontal="center"/>
    </xf>
    <xf numFmtId="3" fontId="12" fillId="0" borderId="42" xfId="0" applyNumberFormat="1" applyFont="1" applyBorder="1" applyAlignment="1">
      <alignment horizontal="center"/>
    </xf>
    <xf numFmtId="3" fontId="12" fillId="0" borderId="38" xfId="0" applyNumberFormat="1" applyFont="1" applyBorder="1" applyAlignment="1">
      <alignment horizontal="center"/>
    </xf>
    <xf numFmtId="3" fontId="12" fillId="0" borderId="35" xfId="0" applyNumberFormat="1" applyFont="1" applyBorder="1" applyAlignment="1">
      <alignment horizontal="center"/>
    </xf>
    <xf numFmtId="3" fontId="7" fillId="0" borderId="45" xfId="0" applyNumberFormat="1" applyFont="1" applyBorder="1" applyAlignment="1">
      <alignment horizontal="center"/>
    </xf>
    <xf numFmtId="3" fontId="7" fillId="0" borderId="40" xfId="0" applyNumberFormat="1" applyFont="1" applyBorder="1" applyAlignment="1">
      <alignment horizontal="center"/>
    </xf>
    <xf numFmtId="3" fontId="7" fillId="0" borderId="36" xfId="0" applyNumberFormat="1" applyFont="1" applyBorder="1" applyAlignment="1">
      <alignment horizontal="center"/>
    </xf>
    <xf numFmtId="4" fontId="7" fillId="0" borderId="43" xfId="0" applyNumberFormat="1" applyFont="1" applyBorder="1" applyAlignment="1">
      <alignment horizontal="center"/>
    </xf>
    <xf numFmtId="4" fontId="7" fillId="0" borderId="39" xfId="0" applyNumberFormat="1" applyFont="1" applyBorder="1" applyAlignment="1">
      <alignment horizontal="center"/>
    </xf>
    <xf numFmtId="4" fontId="7" fillId="0" borderId="37" xfId="0" applyNumberFormat="1" applyFont="1" applyBorder="1" applyAlignment="1">
      <alignment horizontal="center"/>
    </xf>
    <xf numFmtId="0" fontId="7" fillId="0" borderId="42" xfId="0" applyFont="1" applyBorder="1" applyAlignment="1">
      <alignment horizontal="center"/>
    </xf>
    <xf numFmtId="0" fontId="7" fillId="0" borderId="38" xfId="0" applyFont="1" applyBorder="1" applyAlignment="1">
      <alignment horizontal="center"/>
    </xf>
    <xf numFmtId="0" fontId="7" fillId="0" borderId="35" xfId="0" applyFont="1" applyBorder="1" applyAlignment="1">
      <alignment horizontal="center"/>
    </xf>
    <xf numFmtId="0" fontId="0" fillId="0" borderId="0" xfId="0" applyAlignment="1">
      <alignment horizontal="center" wrapText="1"/>
    </xf>
    <xf numFmtId="10" fontId="0" fillId="0" borderId="0" xfId="0" applyNumberFormat="1"/>
    <xf numFmtId="0" fontId="29" fillId="0" borderId="0" xfId="0" applyFont="1"/>
    <xf numFmtId="10" fontId="29" fillId="0" borderId="0" xfId="0" applyNumberFormat="1" applyFont="1"/>
    <xf numFmtId="0" fontId="0" fillId="0" borderId="0" xfId="0" applyAlignment="1">
      <alignment horizontal="center"/>
    </xf>
    <xf numFmtId="2" fontId="0" fillId="0" borderId="0" xfId="0" applyNumberFormat="1" applyAlignment="1">
      <alignment horizontal="center"/>
    </xf>
    <xf numFmtId="4" fontId="0" fillId="0" borderId="0" xfId="0" applyNumberFormat="1" applyAlignment="1">
      <alignment horizontal="center"/>
    </xf>
    <xf numFmtId="10" fontId="29" fillId="0" borderId="0" xfId="0" applyNumberFormat="1" applyFont="1" applyAlignment="1">
      <alignment horizontal="center"/>
    </xf>
    <xf numFmtId="2" fontId="29" fillId="0" borderId="0" xfId="0" applyNumberFormat="1" applyFont="1" applyAlignment="1">
      <alignment horizontal="center"/>
    </xf>
    <xf numFmtId="10" fontId="0" fillId="0" borderId="0" xfId="0" applyNumberFormat="1" applyAlignment="1">
      <alignment horizontal="center"/>
    </xf>
    <xf numFmtId="0" fontId="0" fillId="6" borderId="0" xfId="0" applyFill="1" applyAlignment="1">
      <alignment horizontal="center"/>
    </xf>
    <xf numFmtId="2" fontId="0" fillId="6" borderId="0" xfId="0" applyNumberFormat="1" applyFill="1" applyAlignment="1">
      <alignment horizontal="center"/>
    </xf>
    <xf numFmtId="10" fontId="0" fillId="6" borderId="0" xfId="0" applyNumberFormat="1" applyFill="1" applyAlignment="1">
      <alignment horizontal="center"/>
    </xf>
    <xf numFmtId="10" fontId="29" fillId="6" borderId="0" xfId="0" applyNumberFormat="1" applyFont="1" applyFill="1" applyAlignment="1">
      <alignment horizontal="center"/>
    </xf>
    <xf numFmtId="2" fontId="29" fillId="6" borderId="0" xfId="0" applyNumberFormat="1" applyFont="1" applyFill="1" applyAlignment="1">
      <alignment horizontal="center"/>
    </xf>
    <xf numFmtId="10" fontId="28" fillId="4" borderId="0" xfId="0" applyNumberFormat="1" applyFont="1" applyFill="1" applyAlignment="1">
      <alignment horizontal="center"/>
    </xf>
    <xf numFmtId="2" fontId="28" fillId="4" borderId="0" xfId="0" applyNumberFormat="1" applyFont="1" applyFill="1" applyAlignment="1">
      <alignment horizontal="center"/>
    </xf>
    <xf numFmtId="0" fontId="30" fillId="0" borderId="0" xfId="0" applyFont="1"/>
    <xf numFmtId="4" fontId="30" fillId="0" borderId="0" xfId="0" applyNumberFormat="1" applyFont="1" applyAlignment="1">
      <alignment horizontal="center"/>
    </xf>
    <xf numFmtId="0" fontId="31" fillId="0" borderId="0" xfId="0" applyFont="1"/>
    <xf numFmtId="4" fontId="31" fillId="0" borderId="0" xfId="0" applyNumberFormat="1" applyFont="1" applyAlignment="1">
      <alignment horizontal="center"/>
    </xf>
    <xf numFmtId="4" fontId="31" fillId="6" borderId="0" xfId="0" applyNumberFormat="1" applyFont="1" applyFill="1" applyAlignment="1">
      <alignment horizontal="center"/>
    </xf>
    <xf numFmtId="4" fontId="30" fillId="6" borderId="0" xfId="0" applyNumberFormat="1" applyFont="1" applyFill="1" applyAlignment="1">
      <alignment horizontal="center"/>
    </xf>
    <xf numFmtId="0" fontId="30" fillId="7" borderId="0" xfId="0" applyFont="1" applyFill="1"/>
    <xf numFmtId="4" fontId="30" fillId="7" borderId="0" xfId="0" applyNumberFormat="1" applyFont="1" applyFill="1" applyAlignment="1">
      <alignment horizontal="center"/>
    </xf>
    <xf numFmtId="4" fontId="31" fillId="7" borderId="0" xfId="0" applyNumberFormat="1" applyFont="1" applyFill="1" applyAlignment="1">
      <alignment horizontal="center"/>
    </xf>
    <xf numFmtId="0" fontId="30" fillId="8" borderId="0" xfId="0" applyFont="1" applyFill="1"/>
    <xf numFmtId="4" fontId="30" fillId="8" borderId="0" xfId="0" applyNumberFormat="1" applyFont="1" applyFill="1" applyAlignment="1">
      <alignment horizontal="center"/>
    </xf>
    <xf numFmtId="4" fontId="31" fillId="8" borderId="0" xfId="0" applyNumberFormat="1" applyFont="1" applyFill="1" applyAlignment="1">
      <alignment horizontal="center"/>
    </xf>
    <xf numFmtId="0" fontId="30" fillId="2" borderId="0" xfId="0" applyFont="1" applyFill="1"/>
    <xf numFmtId="4" fontId="30" fillId="2" borderId="0" xfId="0" applyNumberFormat="1" applyFont="1" applyFill="1" applyAlignment="1">
      <alignment horizontal="center"/>
    </xf>
    <xf numFmtId="4" fontId="31" fillId="2" borderId="0" xfId="0" applyNumberFormat="1" applyFont="1" applyFill="1" applyAlignment="1">
      <alignment horizontal="center"/>
    </xf>
    <xf numFmtId="0" fontId="30" fillId="9" borderId="0" xfId="0" applyFont="1" applyFill="1"/>
    <xf numFmtId="4" fontId="30" fillId="9" borderId="0" xfId="0" applyNumberFormat="1" applyFont="1" applyFill="1" applyAlignment="1">
      <alignment horizontal="center"/>
    </xf>
    <xf numFmtId="4" fontId="31" fillId="9" borderId="0" xfId="0" applyNumberFormat="1" applyFont="1" applyFill="1" applyAlignment="1">
      <alignment horizontal="center"/>
    </xf>
    <xf numFmtId="0" fontId="30" fillId="10" borderId="0" xfId="0" applyFont="1" applyFill="1"/>
    <xf numFmtId="4" fontId="30" fillId="10" borderId="0" xfId="0" applyNumberFormat="1" applyFont="1" applyFill="1" applyAlignment="1">
      <alignment horizontal="center"/>
    </xf>
    <xf numFmtId="4" fontId="31" fillId="10" borderId="0" xfId="0" applyNumberFormat="1" applyFont="1" applyFill="1" applyAlignment="1">
      <alignment horizontal="center"/>
    </xf>
    <xf numFmtId="0" fontId="9" fillId="0" borderId="0" xfId="0" applyFont="1"/>
    <xf numFmtId="4" fontId="9" fillId="11" borderId="0" xfId="0" applyNumberFormat="1" applyFont="1" applyFill="1" applyAlignment="1">
      <alignment horizontal="center"/>
    </xf>
    <xf numFmtId="4" fontId="9" fillId="0" borderId="0" xfId="0" applyNumberFormat="1" applyFont="1" applyAlignment="1">
      <alignment horizontal="center"/>
    </xf>
    <xf numFmtId="0" fontId="14" fillId="0" borderId="0" xfId="0" applyFont="1"/>
    <xf numFmtId="4" fontId="14" fillId="11" borderId="0" xfId="0" applyNumberFormat="1" applyFont="1" applyFill="1" applyAlignment="1">
      <alignment horizontal="center"/>
    </xf>
    <xf numFmtId="4" fontId="14" fillId="0" borderId="0" xfId="0" applyNumberFormat="1" applyFont="1" applyAlignment="1">
      <alignment horizontal="center"/>
    </xf>
    <xf numFmtId="0" fontId="20" fillId="0" borderId="0" xfId="0" applyFont="1"/>
    <xf numFmtId="3" fontId="14" fillId="0" borderId="2" xfId="0" applyNumberFormat="1" applyFont="1" applyBorder="1" applyAlignment="1">
      <alignment horizontal="center"/>
    </xf>
    <xf numFmtId="3" fontId="14" fillId="0" borderId="8" xfId="0" applyNumberFormat="1" applyFont="1" applyBorder="1" applyAlignment="1">
      <alignment horizontal="center"/>
    </xf>
    <xf numFmtId="3" fontId="14" fillId="0" borderId="34" xfId="0" applyNumberFormat="1" applyFont="1" applyBorder="1" applyAlignment="1">
      <alignment horizontal="center"/>
    </xf>
    <xf numFmtId="2" fontId="8" fillId="2" borderId="2" xfId="0" applyNumberFormat="1" applyFont="1" applyFill="1" applyBorder="1" applyAlignment="1">
      <alignment horizontal="center"/>
    </xf>
    <xf numFmtId="2" fontId="8" fillId="2" borderId="5" xfId="0" applyNumberFormat="1" applyFont="1" applyFill="1" applyBorder="1" applyAlignment="1">
      <alignment horizontal="center"/>
    </xf>
    <xf numFmtId="0" fontId="8" fillId="4" borderId="28" xfId="0" applyFont="1" applyFill="1" applyBorder="1"/>
    <xf numFmtId="0" fontId="7" fillId="4" borderId="5" xfId="0" applyFont="1" applyFill="1" applyBorder="1"/>
    <xf numFmtId="0" fontId="7" fillId="4" borderId="6" xfId="0" applyFont="1" applyFill="1" applyBorder="1" applyAlignment="1">
      <alignment horizontal="center"/>
    </xf>
    <xf numFmtId="0" fontId="5" fillId="4" borderId="6" xfId="0" applyFont="1" applyFill="1" applyBorder="1" applyAlignment="1">
      <alignment horizontal="center"/>
    </xf>
    <xf numFmtId="2" fontId="5" fillId="4" borderId="6" xfId="0" applyNumberFormat="1" applyFont="1" applyFill="1" applyBorder="1" applyAlignment="1">
      <alignment horizontal="center"/>
    </xf>
    <xf numFmtId="3" fontId="8" fillId="4" borderId="47" xfId="0" applyNumberFormat="1" applyFont="1" applyFill="1" applyBorder="1" applyAlignment="1">
      <alignment horizontal="center"/>
    </xf>
    <xf numFmtId="2" fontId="8" fillId="2" borderId="8" xfId="0" applyNumberFormat="1" applyFont="1" applyFill="1" applyBorder="1" applyAlignment="1">
      <alignment horizontal="center"/>
    </xf>
    <xf numFmtId="2" fontId="8" fillId="2" borderId="9" xfId="0" applyNumberFormat="1" applyFont="1" applyFill="1" applyBorder="1" applyAlignment="1">
      <alignment horizontal="center"/>
    </xf>
    <xf numFmtId="2" fontId="8" fillId="2" borderId="10" xfId="0" applyNumberFormat="1" applyFont="1" applyFill="1" applyBorder="1" applyAlignment="1">
      <alignment horizontal="center"/>
    </xf>
    <xf numFmtId="2" fontId="9" fillId="0" borderId="8" xfId="0" applyNumberFormat="1" applyFont="1" applyBorder="1" applyAlignment="1">
      <alignment horizontal="center"/>
    </xf>
    <xf numFmtId="2" fontId="9" fillId="0" borderId="10" xfId="0" applyNumberFormat="1" applyFont="1" applyBorder="1" applyAlignment="1">
      <alignment horizontal="center"/>
    </xf>
    <xf numFmtId="2" fontId="8" fillId="4" borderId="47" xfId="0" applyNumberFormat="1" applyFont="1" applyFill="1" applyBorder="1" applyAlignment="1">
      <alignment horizontal="center"/>
    </xf>
    <xf numFmtId="2" fontId="5" fillId="4" borderId="7" xfId="0" applyNumberFormat="1" applyFont="1" applyFill="1" applyBorder="1" applyAlignment="1">
      <alignment horizontal="center"/>
    </xf>
    <xf numFmtId="0" fontId="14" fillId="7" borderId="0" xfId="0" applyFont="1" applyFill="1"/>
    <xf numFmtId="4" fontId="14" fillId="7" borderId="0" xfId="0" applyNumberFormat="1" applyFont="1" applyFill="1" applyAlignment="1">
      <alignment horizontal="center"/>
    </xf>
    <xf numFmtId="4" fontId="9" fillId="7" borderId="0" xfId="0" applyNumberFormat="1" applyFont="1" applyFill="1" applyAlignment="1">
      <alignment horizontal="center"/>
    </xf>
    <xf numFmtId="0" fontId="1" fillId="0" borderId="0" xfId="0" applyFont="1"/>
    <xf numFmtId="164" fontId="7" fillId="0" borderId="0" xfId="0" applyNumberFormat="1" applyFont="1"/>
    <xf numFmtId="164" fontId="12" fillId="0" borderId="0" xfId="0" applyNumberFormat="1" applyFont="1"/>
    <xf numFmtId="164" fontId="26" fillId="0" borderId="0" xfId="0" applyNumberFormat="1" applyFont="1"/>
    <xf numFmtId="164" fontId="2" fillId="0" borderId="0" xfId="0" applyNumberFormat="1" applyFont="1"/>
    <xf numFmtId="164" fontId="27" fillId="0" borderId="0" xfId="0" applyNumberFormat="1" applyFont="1"/>
    <xf numFmtId="164" fontId="19" fillId="0" borderId="0" xfId="0" applyNumberFormat="1" applyFont="1"/>
    <xf numFmtId="0" fontId="8" fillId="2" borderId="10" xfId="0" applyFont="1" applyFill="1" applyBorder="1"/>
    <xf numFmtId="2" fontId="14" fillId="0" borderId="0" xfId="0" applyNumberFormat="1" applyFont="1" applyAlignment="1">
      <alignment horizontal="center"/>
    </xf>
    <xf numFmtId="2" fontId="9" fillId="0" borderId="47" xfId="0" applyNumberFormat="1" applyFont="1" applyBorder="1" applyAlignment="1">
      <alignment horizontal="center"/>
    </xf>
    <xf numFmtId="2" fontId="8" fillId="5" borderId="47" xfId="0" applyNumberFormat="1" applyFont="1" applyFill="1" applyBorder="1" applyAlignment="1">
      <alignment horizontal="center"/>
    </xf>
    <xf numFmtId="2" fontId="3" fillId="0" borderId="0" xfId="0" applyNumberFormat="1" applyFont="1" applyAlignment="1">
      <alignment horizontal="center"/>
    </xf>
    <xf numFmtId="10" fontId="3" fillId="0" borderId="0" xfId="0" applyNumberFormat="1" applyFont="1" applyAlignment="1">
      <alignment horizontal="center"/>
    </xf>
    <xf numFmtId="10" fontId="4" fillId="0" borderId="0" xfId="0" applyNumberFormat="1" applyFont="1" applyAlignment="1">
      <alignment horizontal="center"/>
    </xf>
    <xf numFmtId="0" fontId="13" fillId="0" borderId="0" xfId="0" applyFont="1"/>
    <xf numFmtId="0" fontId="9" fillId="12" borderId="1" xfId="0" applyFont="1" applyFill="1" applyBorder="1" applyAlignment="1">
      <alignment horizontal="left"/>
    </xf>
    <xf numFmtId="2" fontId="9" fillId="12" borderId="47" xfId="0" applyNumberFormat="1" applyFont="1" applyFill="1" applyBorder="1" applyAlignment="1">
      <alignment horizontal="center"/>
    </xf>
    <xf numFmtId="2" fontId="14" fillId="12" borderId="47" xfId="0" applyNumberFormat="1" applyFont="1" applyFill="1" applyBorder="1" applyAlignment="1">
      <alignment horizontal="center"/>
    </xf>
    <xf numFmtId="0" fontId="15" fillId="0" borderId="0" xfId="0" applyFont="1"/>
    <xf numFmtId="0" fontId="17" fillId="0" borderId="0" xfId="0" applyFont="1"/>
    <xf numFmtId="4" fontId="17" fillId="11" borderId="0" xfId="0" applyNumberFormat="1" applyFont="1" applyFill="1" applyAlignment="1">
      <alignment horizontal="center"/>
    </xf>
    <xf numFmtId="2" fontId="7" fillId="0" borderId="0" xfId="0" applyNumberFormat="1" applyFont="1" applyAlignment="1">
      <alignment horizontal="center"/>
    </xf>
    <xf numFmtId="10" fontId="7" fillId="0" borderId="0" xfId="0" applyNumberFormat="1" applyFont="1" applyAlignment="1">
      <alignment horizontal="center"/>
    </xf>
    <xf numFmtId="2" fontId="5" fillId="0" borderId="0" xfId="0" applyNumberFormat="1" applyFont="1" applyAlignment="1">
      <alignment horizontal="center"/>
    </xf>
    <xf numFmtId="10" fontId="5" fillId="0" borderId="0" xfId="0" applyNumberFormat="1" applyFont="1" applyAlignment="1">
      <alignment horizontal="center"/>
    </xf>
    <xf numFmtId="0" fontId="8" fillId="5" borderId="28" xfId="0" applyFont="1" applyFill="1" applyBorder="1"/>
    <xf numFmtId="2" fontId="8" fillId="4" borderId="3" xfId="0" applyNumberFormat="1" applyFont="1" applyFill="1" applyBorder="1" applyAlignment="1">
      <alignment horizontal="center"/>
    </xf>
    <xf numFmtId="10" fontId="8" fillId="4" borderId="4" xfId="0" applyNumberFormat="1" applyFont="1" applyFill="1" applyBorder="1" applyAlignment="1">
      <alignment horizontal="center"/>
    </xf>
    <xf numFmtId="2" fontId="8" fillId="4" borderId="6" xfId="0" applyNumberFormat="1" applyFont="1" applyFill="1" applyBorder="1" applyAlignment="1">
      <alignment horizontal="center"/>
    </xf>
    <xf numFmtId="10" fontId="8" fillId="4" borderId="7" xfId="0" applyNumberFormat="1" applyFont="1" applyFill="1" applyBorder="1" applyAlignment="1">
      <alignment horizontal="center"/>
    </xf>
    <xf numFmtId="0" fontId="8" fillId="4" borderId="2" xfId="0" applyFont="1" applyFill="1" applyBorder="1"/>
    <xf numFmtId="2" fontId="8" fillId="2" borderId="6" xfId="0" applyNumberFormat="1" applyFont="1" applyFill="1" applyBorder="1" applyAlignment="1">
      <alignment horizontal="center"/>
    </xf>
    <xf numFmtId="2" fontId="14" fillId="0" borderId="3" xfId="0" applyNumberFormat="1" applyFont="1" applyBorder="1" applyAlignment="1">
      <alignment horizontal="center"/>
    </xf>
    <xf numFmtId="2" fontId="8" fillId="2" borderId="12" xfId="0" applyNumberFormat="1" applyFont="1" applyFill="1" applyBorder="1" applyAlignment="1">
      <alignment horizontal="center"/>
    </xf>
    <xf numFmtId="10" fontId="8" fillId="2" borderId="51" xfId="0" applyNumberFormat="1" applyFont="1" applyFill="1" applyBorder="1" applyAlignment="1">
      <alignment horizontal="center"/>
    </xf>
    <xf numFmtId="2" fontId="14" fillId="0" borderId="15" xfId="0" applyNumberFormat="1" applyFont="1" applyBorder="1" applyAlignment="1">
      <alignment horizontal="center"/>
    </xf>
    <xf numFmtId="10" fontId="14" fillId="0" borderId="52" xfId="0" applyNumberFormat="1" applyFont="1" applyBorder="1" applyAlignment="1">
      <alignment horizontal="center"/>
    </xf>
    <xf numFmtId="2" fontId="8" fillId="5" borderId="21" xfId="0" applyNumberFormat="1" applyFont="1" applyFill="1" applyBorder="1" applyAlignment="1">
      <alignment horizontal="center"/>
    </xf>
    <xf numFmtId="10" fontId="8" fillId="5" borderId="53" xfId="0" applyNumberFormat="1" applyFont="1" applyFill="1" applyBorder="1" applyAlignment="1">
      <alignment horizontal="center"/>
    </xf>
    <xf numFmtId="2" fontId="14" fillId="0" borderId="18" xfId="0" applyNumberFormat="1" applyFont="1" applyBorder="1" applyAlignment="1">
      <alignment horizontal="center"/>
    </xf>
    <xf numFmtId="10" fontId="14" fillId="0" borderId="50" xfId="0" applyNumberFormat="1" applyFont="1" applyBorder="1" applyAlignment="1">
      <alignment horizontal="center"/>
    </xf>
    <xf numFmtId="2" fontId="9" fillId="12" borderId="21" xfId="0" applyNumberFormat="1" applyFont="1" applyFill="1" applyBorder="1" applyAlignment="1">
      <alignment horizontal="center"/>
    </xf>
    <xf numFmtId="10" fontId="9" fillId="12" borderId="53" xfId="0" applyNumberFormat="1" applyFont="1" applyFill="1" applyBorder="1" applyAlignment="1">
      <alignment horizontal="center"/>
    </xf>
    <xf numFmtId="2" fontId="9" fillId="0" borderId="21" xfId="0" applyNumberFormat="1" applyFont="1" applyBorder="1" applyAlignment="1">
      <alignment horizontal="center"/>
    </xf>
    <xf numFmtId="10" fontId="9" fillId="0" borderId="53" xfId="0" applyNumberFormat="1" applyFont="1" applyBorder="1" applyAlignment="1">
      <alignment horizontal="center"/>
    </xf>
    <xf numFmtId="2" fontId="14" fillId="12" borderId="21" xfId="0" applyNumberFormat="1" applyFont="1" applyFill="1" applyBorder="1" applyAlignment="1">
      <alignment horizontal="center"/>
    </xf>
    <xf numFmtId="10" fontId="14" fillId="12" borderId="53" xfId="0" applyNumberFormat="1" applyFont="1" applyFill="1" applyBorder="1" applyAlignment="1">
      <alignment horizontal="center"/>
    </xf>
    <xf numFmtId="2" fontId="16" fillId="0" borderId="18" xfId="0" applyNumberFormat="1" applyFont="1" applyBorder="1" applyAlignment="1">
      <alignment horizontal="center"/>
    </xf>
    <xf numFmtId="10" fontId="16" fillId="0" borderId="50" xfId="0" applyNumberFormat="1" applyFont="1" applyBorder="1" applyAlignment="1">
      <alignment horizontal="center"/>
    </xf>
    <xf numFmtId="2" fontId="7" fillId="0" borderId="30" xfId="0" applyNumberFormat="1" applyFont="1" applyBorder="1" applyAlignment="1">
      <alignment horizontal="center"/>
    </xf>
    <xf numFmtId="10" fontId="7" fillId="0" borderId="50" xfId="0" applyNumberFormat="1" applyFont="1" applyBorder="1" applyAlignment="1">
      <alignment horizontal="center"/>
    </xf>
    <xf numFmtId="2" fontId="8" fillId="5" borderId="48" xfId="0" applyNumberFormat="1" applyFont="1" applyFill="1" applyBorder="1" applyAlignment="1">
      <alignment horizontal="center"/>
    </xf>
    <xf numFmtId="2" fontId="8" fillId="4" borderId="34" xfId="0" applyNumberFormat="1" applyFont="1" applyFill="1" applyBorder="1" applyAlignment="1">
      <alignment horizontal="center"/>
    </xf>
    <xf numFmtId="10" fontId="8" fillId="4" borderId="52" xfId="0" applyNumberFormat="1" applyFont="1" applyFill="1" applyBorder="1" applyAlignment="1">
      <alignment horizontal="center"/>
    </xf>
    <xf numFmtId="2" fontId="8" fillId="4" borderId="27" xfId="0" applyNumberFormat="1" applyFont="1" applyFill="1" applyBorder="1" applyAlignment="1">
      <alignment horizontal="center"/>
    </xf>
    <xf numFmtId="10" fontId="8" fillId="4" borderId="51" xfId="0" applyNumberFormat="1" applyFont="1" applyFill="1" applyBorder="1" applyAlignment="1">
      <alignment horizontal="center"/>
    </xf>
    <xf numFmtId="2" fontId="8" fillId="2" borderId="55" xfId="0" applyNumberFormat="1" applyFont="1" applyFill="1" applyBorder="1" applyAlignment="1">
      <alignment horizontal="center"/>
    </xf>
    <xf numFmtId="2" fontId="14" fillId="0" borderId="56" xfId="0" applyNumberFormat="1" applyFont="1" applyBorder="1" applyAlignment="1">
      <alignment horizontal="center"/>
    </xf>
    <xf numFmtId="2" fontId="8" fillId="5" borderId="57" xfId="0" applyNumberFormat="1" applyFont="1" applyFill="1" applyBorder="1" applyAlignment="1">
      <alignment horizontal="center"/>
    </xf>
    <xf numFmtId="2" fontId="14" fillId="0" borderId="54" xfId="0" applyNumberFormat="1" applyFont="1" applyBorder="1" applyAlignment="1">
      <alignment horizontal="center"/>
    </xf>
    <xf numFmtId="2" fontId="9" fillId="12" borderId="57" xfId="0" applyNumberFormat="1" applyFont="1" applyFill="1" applyBorder="1" applyAlignment="1">
      <alignment horizontal="center"/>
    </xf>
    <xf numFmtId="2" fontId="9" fillId="0" borderId="57" xfId="0" applyNumberFormat="1" applyFont="1" applyBorder="1" applyAlignment="1">
      <alignment horizontal="center"/>
    </xf>
    <xf numFmtId="2" fontId="14" fillId="12" borderId="57" xfId="0" applyNumberFormat="1" applyFont="1" applyFill="1" applyBorder="1" applyAlignment="1">
      <alignment horizontal="center"/>
    </xf>
    <xf numFmtId="2" fontId="16" fillId="0" borderId="54" xfId="0" applyNumberFormat="1" applyFont="1" applyBorder="1" applyAlignment="1">
      <alignment horizontal="center"/>
    </xf>
    <xf numFmtId="2" fontId="7" fillId="0" borderId="54" xfId="0" applyNumberFormat="1" applyFont="1" applyBorder="1" applyAlignment="1">
      <alignment horizontal="center"/>
    </xf>
    <xf numFmtId="2" fontId="8" fillId="4" borderId="56" xfId="0" applyNumberFormat="1" applyFont="1" applyFill="1" applyBorder="1" applyAlignment="1">
      <alignment horizontal="center"/>
    </xf>
    <xf numFmtId="2" fontId="8" fillId="4" borderId="55" xfId="0" applyNumberFormat="1" applyFont="1" applyFill="1" applyBorder="1" applyAlignment="1">
      <alignment horizontal="center"/>
    </xf>
    <xf numFmtId="10" fontId="8" fillId="2" borderId="14" xfId="0" applyNumberFormat="1" applyFont="1" applyFill="1" applyBorder="1" applyAlignment="1">
      <alignment horizontal="center"/>
    </xf>
    <xf numFmtId="10" fontId="14" fillId="0" borderId="17" xfId="0" applyNumberFormat="1" applyFont="1" applyBorder="1" applyAlignment="1">
      <alignment horizontal="center"/>
    </xf>
    <xf numFmtId="10" fontId="8" fillId="5" borderId="23" xfId="0" applyNumberFormat="1" applyFont="1" applyFill="1" applyBorder="1" applyAlignment="1">
      <alignment horizontal="center"/>
    </xf>
    <xf numFmtId="10" fontId="14" fillId="0" borderId="20" xfId="0" applyNumberFormat="1" applyFont="1" applyBorder="1" applyAlignment="1">
      <alignment horizontal="center"/>
    </xf>
    <xf numFmtId="10" fontId="9" fillId="12" borderId="23" xfId="0" applyNumberFormat="1" applyFont="1" applyFill="1" applyBorder="1" applyAlignment="1">
      <alignment horizontal="center"/>
    </xf>
    <xf numFmtId="10" fontId="9" fillId="0" borderId="23" xfId="0" applyNumberFormat="1" applyFont="1" applyBorder="1" applyAlignment="1">
      <alignment horizontal="center"/>
    </xf>
    <xf numFmtId="10" fontId="14" fillId="12" borderId="23" xfId="0" applyNumberFormat="1" applyFont="1" applyFill="1" applyBorder="1" applyAlignment="1">
      <alignment horizontal="center"/>
    </xf>
    <xf numFmtId="10" fontId="7" fillId="0" borderId="20" xfId="0" applyNumberFormat="1" applyFont="1" applyBorder="1" applyAlignment="1">
      <alignment horizontal="center"/>
    </xf>
    <xf numFmtId="10" fontId="8" fillId="4" borderId="17" xfId="0" applyNumberFormat="1" applyFont="1" applyFill="1" applyBorder="1" applyAlignment="1">
      <alignment horizontal="center"/>
    </xf>
    <xf numFmtId="10" fontId="8" fillId="4" borderId="14" xfId="0" applyNumberFormat="1" applyFont="1" applyFill="1" applyBorder="1" applyAlignment="1">
      <alignment horizontal="center"/>
    </xf>
    <xf numFmtId="10" fontId="8" fillId="2" borderId="24" xfId="0" applyNumberFormat="1" applyFont="1" applyFill="1" applyBorder="1" applyAlignment="1">
      <alignment horizontal="center"/>
    </xf>
    <xf numFmtId="10" fontId="14" fillId="0" borderId="25" xfId="0" applyNumberFormat="1" applyFont="1" applyBorder="1" applyAlignment="1">
      <alignment horizontal="center"/>
    </xf>
    <xf numFmtId="10" fontId="8" fillId="5" borderId="59" xfId="0" applyNumberFormat="1" applyFont="1" applyFill="1" applyBorder="1" applyAlignment="1">
      <alignment horizontal="center"/>
    </xf>
    <xf numFmtId="10" fontId="14" fillId="0" borderId="26" xfId="0" applyNumberFormat="1" applyFont="1" applyBorder="1" applyAlignment="1">
      <alignment horizontal="center"/>
    </xf>
    <xf numFmtId="10" fontId="9" fillId="12" borderId="59" xfId="0" applyNumberFormat="1" applyFont="1" applyFill="1" applyBorder="1" applyAlignment="1">
      <alignment horizontal="center"/>
    </xf>
    <xf numFmtId="10" fontId="9" fillId="0" borderId="59" xfId="0" applyNumberFormat="1" applyFont="1" applyBorder="1" applyAlignment="1">
      <alignment horizontal="center"/>
    </xf>
    <xf numFmtId="10" fontId="14" fillId="12" borderId="59" xfId="0" applyNumberFormat="1" applyFont="1" applyFill="1" applyBorder="1" applyAlignment="1">
      <alignment horizontal="center"/>
    </xf>
    <xf numFmtId="10" fontId="16" fillId="0" borderId="26" xfId="0" applyNumberFormat="1" applyFont="1" applyBorder="1" applyAlignment="1">
      <alignment horizontal="center"/>
    </xf>
    <xf numFmtId="10" fontId="7" fillId="0" borderId="26" xfId="0" applyNumberFormat="1" applyFont="1" applyBorder="1" applyAlignment="1">
      <alignment horizontal="center"/>
    </xf>
    <xf numFmtId="10" fontId="8" fillId="4" borderId="25" xfId="0" applyNumberFormat="1" applyFont="1" applyFill="1" applyBorder="1" applyAlignment="1">
      <alignment horizontal="center"/>
    </xf>
    <xf numFmtId="10" fontId="8" fillId="4" borderId="24" xfId="0" applyNumberFormat="1" applyFont="1" applyFill="1" applyBorder="1" applyAlignment="1">
      <alignment horizontal="center"/>
    </xf>
    <xf numFmtId="2" fontId="8" fillId="2" borderId="58" xfId="0" applyNumberFormat="1" applyFont="1" applyFill="1" applyBorder="1" applyAlignment="1">
      <alignment horizontal="center"/>
    </xf>
    <xf numFmtId="2" fontId="14" fillId="0" borderId="60" xfId="0" applyNumberFormat="1" applyFont="1" applyBorder="1" applyAlignment="1">
      <alignment horizontal="center"/>
    </xf>
    <xf numFmtId="2" fontId="8" fillId="5" borderId="61" xfId="0" applyNumberFormat="1" applyFont="1" applyFill="1" applyBorder="1" applyAlignment="1">
      <alignment horizontal="center"/>
    </xf>
    <xf numFmtId="2" fontId="9" fillId="12" borderId="61" xfId="0" applyNumberFormat="1" applyFont="1" applyFill="1" applyBorder="1" applyAlignment="1">
      <alignment horizontal="center"/>
    </xf>
    <xf numFmtId="2" fontId="9" fillId="0" borderId="61" xfId="0" applyNumberFormat="1" applyFont="1" applyBorder="1" applyAlignment="1">
      <alignment horizontal="center"/>
    </xf>
    <xf numFmtId="2" fontId="14" fillId="12" borderId="61" xfId="0" applyNumberFormat="1" applyFont="1" applyFill="1" applyBorder="1" applyAlignment="1">
      <alignment horizontal="center"/>
    </xf>
    <xf numFmtId="2" fontId="16" fillId="0" borderId="60" xfId="0" applyNumberFormat="1" applyFont="1" applyBorder="1" applyAlignment="1">
      <alignment horizontal="center"/>
    </xf>
    <xf numFmtId="2" fontId="7" fillId="0" borderId="60" xfId="0" applyNumberFormat="1" applyFont="1" applyBorder="1" applyAlignment="1">
      <alignment horizontal="center"/>
    </xf>
    <xf numFmtId="2" fontId="5" fillId="0" borderId="60" xfId="0" applyNumberFormat="1" applyFont="1" applyBorder="1" applyAlignment="1">
      <alignment horizontal="center"/>
    </xf>
    <xf numFmtId="2" fontId="8" fillId="4" borderId="62" xfId="0" applyNumberFormat="1" applyFont="1" applyFill="1" applyBorder="1" applyAlignment="1">
      <alignment horizontal="center"/>
    </xf>
    <xf numFmtId="2" fontId="8" fillId="4" borderId="58" xfId="0" applyNumberFormat="1" applyFont="1" applyFill="1" applyBorder="1" applyAlignment="1">
      <alignment horizontal="center"/>
    </xf>
    <xf numFmtId="10" fontId="5" fillId="0" borderId="50" xfId="0" applyNumberFormat="1" applyFont="1" applyBorder="1" applyAlignment="1">
      <alignment horizontal="center"/>
    </xf>
    <xf numFmtId="2" fontId="9" fillId="0" borderId="56" xfId="0" applyNumberFormat="1" applyFont="1" applyBorder="1" applyAlignment="1">
      <alignment horizontal="center"/>
    </xf>
    <xf numFmtId="10" fontId="9" fillId="0" borderId="20" xfId="0" applyNumberFormat="1" applyFont="1" applyBorder="1" applyAlignment="1">
      <alignment horizontal="center"/>
    </xf>
    <xf numFmtId="2" fontId="9" fillId="0" borderId="54" xfId="0" applyNumberFormat="1" applyFont="1" applyBorder="1" applyAlignment="1">
      <alignment horizontal="center"/>
    </xf>
    <xf numFmtId="2" fontId="5" fillId="0" borderId="54" xfId="0" applyNumberFormat="1" applyFont="1" applyBorder="1" applyAlignment="1">
      <alignment horizontal="center"/>
    </xf>
    <xf numFmtId="10" fontId="5" fillId="0" borderId="26" xfId="0" applyNumberFormat="1" applyFont="1" applyBorder="1" applyAlignment="1">
      <alignment horizontal="center"/>
    </xf>
    <xf numFmtId="0" fontId="8" fillId="2" borderId="2" xfId="0" applyFont="1" applyFill="1" applyBorder="1"/>
    <xf numFmtId="10" fontId="9" fillId="0" borderId="50" xfId="0" applyNumberFormat="1" applyFont="1" applyBorder="1" applyAlignment="1">
      <alignment horizontal="center"/>
    </xf>
    <xf numFmtId="10" fontId="9" fillId="0" borderId="26" xfId="0" applyNumberFormat="1" applyFont="1" applyBorder="1" applyAlignment="1">
      <alignment horizontal="center"/>
    </xf>
    <xf numFmtId="2" fontId="9" fillId="0" borderId="18" xfId="0" applyNumberFormat="1" applyFont="1" applyBorder="1" applyAlignment="1">
      <alignment horizontal="center"/>
    </xf>
    <xf numFmtId="0" fontId="7" fillId="0" borderId="18" xfId="0" applyFont="1" applyBorder="1"/>
    <xf numFmtId="2" fontId="5" fillId="0" borderId="18" xfId="0" applyNumberFormat="1" applyFont="1" applyBorder="1" applyAlignment="1">
      <alignment horizontal="center"/>
    </xf>
    <xf numFmtId="2" fontId="8" fillId="4" borderId="15" xfId="0" applyNumberFormat="1" applyFont="1" applyFill="1" applyBorder="1" applyAlignment="1">
      <alignment horizontal="center"/>
    </xf>
    <xf numFmtId="2" fontId="8" fillId="4" borderId="12" xfId="0" applyNumberFormat="1" applyFont="1" applyFill="1" applyBorder="1" applyAlignment="1">
      <alignment horizontal="center"/>
    </xf>
    <xf numFmtId="10" fontId="5" fillId="0" borderId="20" xfId="0" applyNumberFormat="1" applyFont="1" applyBorder="1" applyAlignment="1">
      <alignment horizontal="center"/>
    </xf>
    <xf numFmtId="2" fontId="8" fillId="4" borderId="2" xfId="0" applyNumberFormat="1" applyFont="1" applyFill="1" applyBorder="1" applyAlignment="1">
      <alignment horizontal="center"/>
    </xf>
    <xf numFmtId="2" fontId="8" fillId="4" borderId="5" xfId="0" applyNumberFormat="1" applyFont="1" applyFill="1" applyBorder="1" applyAlignment="1">
      <alignment horizontal="center"/>
    </xf>
    <xf numFmtId="10" fontId="8" fillId="4" borderId="5" xfId="0" applyNumberFormat="1" applyFont="1" applyFill="1" applyBorder="1" applyAlignment="1">
      <alignment horizontal="center"/>
    </xf>
    <xf numFmtId="10" fontId="8" fillId="4" borderId="9" xfId="0" applyNumberFormat="1" applyFont="1" applyFill="1" applyBorder="1" applyAlignment="1">
      <alignment horizontal="center"/>
    </xf>
    <xf numFmtId="10" fontId="8" fillId="4" borderId="49" xfId="0" applyNumberFormat="1" applyFont="1" applyFill="1" applyBorder="1" applyAlignment="1">
      <alignment horizontal="center"/>
    </xf>
    <xf numFmtId="2" fontId="8" fillId="4" borderId="0" xfId="0" applyNumberFormat="1" applyFont="1" applyFill="1" applyAlignment="1">
      <alignment horizontal="center"/>
    </xf>
    <xf numFmtId="10" fontId="8" fillId="4" borderId="11" xfId="0" applyNumberFormat="1" applyFont="1" applyFill="1" applyBorder="1" applyAlignment="1">
      <alignment horizontal="center"/>
    </xf>
    <xf numFmtId="2" fontId="15" fillId="4" borderId="0" xfId="0" applyNumberFormat="1" applyFont="1" applyFill="1" applyAlignment="1">
      <alignment horizontal="center"/>
    </xf>
    <xf numFmtId="10" fontId="15" fillId="4" borderId="11" xfId="0" applyNumberFormat="1" applyFont="1" applyFill="1" applyBorder="1" applyAlignment="1">
      <alignment horizontal="center"/>
    </xf>
    <xf numFmtId="10" fontId="15" fillId="4" borderId="49" xfId="0" applyNumberFormat="1" applyFont="1" applyFill="1" applyBorder="1" applyAlignment="1">
      <alignment horizontal="center"/>
    </xf>
    <xf numFmtId="10" fontId="18" fillId="4" borderId="11" xfId="0" applyNumberFormat="1" applyFont="1" applyFill="1" applyBorder="1" applyAlignment="1">
      <alignment horizontal="center"/>
    </xf>
    <xf numFmtId="10" fontId="24" fillId="4" borderId="11" xfId="0" applyNumberFormat="1" applyFont="1" applyFill="1" applyBorder="1" applyAlignment="1">
      <alignment horizontal="center"/>
    </xf>
    <xf numFmtId="2" fontId="17" fillId="0" borderId="64" xfId="0" applyNumberFormat="1" applyFont="1" applyBorder="1" applyAlignment="1">
      <alignment horizontal="center"/>
    </xf>
    <xf numFmtId="10" fontId="17" fillId="0" borderId="65" xfId="0" applyNumberFormat="1" applyFont="1" applyBorder="1" applyAlignment="1">
      <alignment horizontal="center"/>
    </xf>
    <xf numFmtId="2" fontId="17" fillId="0" borderId="66" xfId="0" applyNumberFormat="1" applyFont="1" applyBorder="1" applyAlignment="1">
      <alignment horizontal="center"/>
    </xf>
    <xf numFmtId="2" fontId="17" fillId="0" borderId="67" xfId="0" applyNumberFormat="1" applyFont="1" applyBorder="1" applyAlignment="1">
      <alignment horizontal="center"/>
    </xf>
    <xf numFmtId="10" fontId="17" fillId="0" borderId="33" xfId="0" applyNumberFormat="1" applyFont="1" applyBorder="1" applyAlignment="1">
      <alignment horizontal="center"/>
    </xf>
    <xf numFmtId="10" fontId="17" fillId="0" borderId="68" xfId="0" applyNumberFormat="1" applyFont="1" applyBorder="1" applyAlignment="1">
      <alignment horizontal="center"/>
    </xf>
    <xf numFmtId="2" fontId="17" fillId="0" borderId="69" xfId="0" applyNumberFormat="1" applyFont="1" applyBorder="1" applyAlignment="1">
      <alignment horizontal="center"/>
    </xf>
    <xf numFmtId="0" fontId="0" fillId="13" borderId="0" xfId="0" applyFill="1"/>
    <xf numFmtId="10" fontId="0" fillId="13" borderId="0" xfId="0" applyNumberFormat="1" applyFill="1" applyAlignment="1">
      <alignment horizontal="center"/>
    </xf>
    <xf numFmtId="2" fontId="0" fillId="13" borderId="0" xfId="0" applyNumberFormat="1" applyFill="1" applyAlignment="1">
      <alignment horizontal="center"/>
    </xf>
    <xf numFmtId="10" fontId="28" fillId="13" borderId="0" xfId="0" applyNumberFormat="1" applyFont="1" applyFill="1" applyAlignment="1">
      <alignment horizontal="center"/>
    </xf>
    <xf numFmtId="2" fontId="28" fillId="13" borderId="0" xfId="0" applyNumberFormat="1" applyFont="1" applyFill="1" applyAlignment="1">
      <alignment horizontal="center"/>
    </xf>
    <xf numFmtId="0" fontId="0" fillId="14" borderId="0" xfId="0" applyFill="1"/>
    <xf numFmtId="10" fontId="0" fillId="14" borderId="0" xfId="0" applyNumberFormat="1" applyFill="1" applyAlignment="1">
      <alignment horizontal="center"/>
    </xf>
    <xf numFmtId="2" fontId="0" fillId="14" borderId="0" xfId="0" applyNumberFormat="1" applyFill="1" applyAlignment="1">
      <alignment horizontal="center"/>
    </xf>
    <xf numFmtId="10" fontId="28" fillId="14" borderId="0" xfId="0" applyNumberFormat="1" applyFont="1" applyFill="1" applyAlignment="1">
      <alignment horizontal="center"/>
    </xf>
    <xf numFmtId="2" fontId="28" fillId="14" borderId="0" xfId="0" applyNumberFormat="1" applyFont="1" applyFill="1" applyAlignment="1">
      <alignment horizontal="center"/>
    </xf>
    <xf numFmtId="0" fontId="0" fillId="15" borderId="0" xfId="0" applyFill="1"/>
    <xf numFmtId="10" fontId="0" fillId="15" borderId="0" xfId="0" applyNumberFormat="1" applyFill="1" applyAlignment="1">
      <alignment horizontal="center"/>
    </xf>
    <xf numFmtId="2" fontId="0" fillId="15" borderId="0" xfId="0" applyNumberFormat="1" applyFill="1" applyAlignment="1">
      <alignment horizontal="center"/>
    </xf>
    <xf numFmtId="10" fontId="28" fillId="15" borderId="0" xfId="0" applyNumberFormat="1" applyFont="1" applyFill="1" applyAlignment="1">
      <alignment horizontal="center"/>
    </xf>
    <xf numFmtId="2" fontId="28" fillId="15" borderId="0" xfId="0" applyNumberFormat="1" applyFont="1" applyFill="1" applyAlignment="1">
      <alignment horizontal="center"/>
    </xf>
    <xf numFmtId="0" fontId="0" fillId="8" borderId="0" xfId="0" applyFill="1"/>
    <xf numFmtId="10" fontId="0" fillId="8" borderId="0" xfId="0" applyNumberFormat="1" applyFill="1" applyAlignment="1">
      <alignment horizontal="center"/>
    </xf>
    <xf numFmtId="2" fontId="0" fillId="8" borderId="0" xfId="0" applyNumberFormat="1" applyFill="1" applyAlignment="1">
      <alignment horizontal="center"/>
    </xf>
    <xf numFmtId="10" fontId="28" fillId="8" borderId="0" xfId="0" applyNumberFormat="1" applyFont="1" applyFill="1" applyAlignment="1">
      <alignment horizontal="center"/>
    </xf>
    <xf numFmtId="2" fontId="28" fillId="8" borderId="0" xfId="0" applyNumberFormat="1" applyFont="1" applyFill="1" applyAlignment="1">
      <alignment horizontal="center"/>
    </xf>
    <xf numFmtId="0" fontId="0" fillId="11" borderId="0" xfId="0" applyFill="1"/>
    <xf numFmtId="10" fontId="0" fillId="11" borderId="0" xfId="0" applyNumberFormat="1" applyFill="1" applyAlignment="1">
      <alignment horizontal="center"/>
    </xf>
    <xf numFmtId="2" fontId="0" fillId="11" borderId="0" xfId="0" applyNumberFormat="1" applyFill="1" applyAlignment="1">
      <alignment horizontal="center"/>
    </xf>
    <xf numFmtId="10" fontId="28" fillId="11" borderId="0" xfId="0" applyNumberFormat="1" applyFont="1" applyFill="1" applyAlignment="1">
      <alignment horizontal="center"/>
    </xf>
    <xf numFmtId="2" fontId="28" fillId="11" borderId="0" xfId="0" applyNumberFormat="1" applyFont="1" applyFill="1" applyAlignment="1">
      <alignment horizontal="center"/>
    </xf>
    <xf numFmtId="0" fontId="0" fillId="16" borderId="0" xfId="0" applyFill="1"/>
    <xf numFmtId="10" fontId="0" fillId="16" borderId="0" xfId="0" applyNumberFormat="1" applyFill="1" applyAlignment="1">
      <alignment horizontal="center"/>
    </xf>
    <xf numFmtId="2" fontId="0" fillId="16" borderId="0" xfId="0" applyNumberFormat="1" applyFill="1" applyAlignment="1">
      <alignment horizontal="center"/>
    </xf>
    <xf numFmtId="10" fontId="28" fillId="16" borderId="0" xfId="0" applyNumberFormat="1" applyFont="1" applyFill="1" applyAlignment="1">
      <alignment horizontal="center"/>
    </xf>
    <xf numFmtId="2" fontId="28" fillId="16" borderId="0" xfId="0" applyNumberFormat="1" applyFont="1" applyFill="1" applyAlignment="1">
      <alignment horizontal="center"/>
    </xf>
    <xf numFmtId="0" fontId="0" fillId="9" borderId="0" xfId="0" applyFill="1"/>
    <xf numFmtId="10" fontId="0" fillId="9" borderId="0" xfId="0" applyNumberFormat="1" applyFill="1" applyAlignment="1">
      <alignment horizontal="center"/>
    </xf>
    <xf numFmtId="2" fontId="0" fillId="9" borderId="0" xfId="0" applyNumberFormat="1" applyFill="1" applyAlignment="1">
      <alignment horizontal="center"/>
    </xf>
    <xf numFmtId="10" fontId="28" fillId="9" borderId="0" xfId="0" applyNumberFormat="1" applyFont="1" applyFill="1" applyAlignment="1">
      <alignment horizontal="center"/>
    </xf>
    <xf numFmtId="2" fontId="28" fillId="9" borderId="0" xfId="0" applyNumberFormat="1" applyFont="1" applyFill="1" applyAlignment="1">
      <alignment horizontal="center"/>
    </xf>
    <xf numFmtId="0" fontId="8" fillId="4" borderId="11" xfId="0" applyFont="1" applyFill="1" applyBorder="1" applyAlignment="1">
      <alignment horizontal="center"/>
    </xf>
    <xf numFmtId="0" fontId="8" fillId="2" borderId="60" xfId="0" applyFont="1" applyFill="1" applyBorder="1" applyAlignment="1">
      <alignment horizontal="center"/>
    </xf>
    <xf numFmtId="0" fontId="8" fillId="2" borderId="0" xfId="0" applyFont="1" applyFill="1" applyAlignment="1">
      <alignment horizontal="center"/>
    </xf>
    <xf numFmtId="2" fontId="14" fillId="0" borderId="2" xfId="0" applyNumberFormat="1" applyFont="1" applyBorder="1" applyAlignment="1">
      <alignment horizontal="center"/>
    </xf>
    <xf numFmtId="2" fontId="8" fillId="5" borderId="28" xfId="0" applyNumberFormat="1" applyFont="1" applyFill="1" applyBorder="1" applyAlignment="1">
      <alignment horizontal="center"/>
    </xf>
    <xf numFmtId="2" fontId="9" fillId="12" borderId="28" xfId="0" applyNumberFormat="1" applyFont="1" applyFill="1" applyBorder="1" applyAlignment="1">
      <alignment horizontal="center"/>
    </xf>
    <xf numFmtId="2" fontId="17" fillId="0" borderId="32" xfId="0" applyNumberFormat="1" applyFont="1" applyBorder="1" applyAlignment="1">
      <alignment horizontal="center"/>
    </xf>
    <xf numFmtId="2" fontId="14" fillId="12" borderId="28" xfId="0" applyNumberFormat="1" applyFont="1" applyFill="1" applyBorder="1" applyAlignment="1">
      <alignment horizontal="center"/>
    </xf>
    <xf numFmtId="2" fontId="9" fillId="0" borderId="28" xfId="0" applyNumberFormat="1" applyFont="1" applyBorder="1" applyAlignment="1">
      <alignment horizontal="center"/>
    </xf>
    <xf numFmtId="10" fontId="16" fillId="0" borderId="20" xfId="0" applyNumberFormat="1" applyFont="1" applyBorder="1" applyAlignment="1">
      <alignment horizontal="center"/>
    </xf>
    <xf numFmtId="2" fontId="7" fillId="0" borderId="29" xfId="0" applyNumberFormat="1" applyFont="1" applyBorder="1" applyAlignment="1">
      <alignment horizontal="center"/>
    </xf>
    <xf numFmtId="0" fontId="8" fillId="2" borderId="5" xfId="0" applyFont="1" applyFill="1" applyBorder="1"/>
    <xf numFmtId="0" fontId="14" fillId="0" borderId="2" xfId="0" applyFont="1" applyBorder="1" applyAlignment="1">
      <alignment horizontal="left"/>
    </xf>
    <xf numFmtId="0" fontId="8" fillId="2" borderId="6" xfId="0" applyFont="1" applyFill="1" applyBorder="1" applyAlignment="1">
      <alignment horizontal="center"/>
    </xf>
    <xf numFmtId="0" fontId="14" fillId="0" borderId="0" xfId="0" applyFont="1" applyAlignment="1">
      <alignment horizontal="center"/>
    </xf>
    <xf numFmtId="3" fontId="14" fillId="0" borderId="0" xfId="0" applyNumberFormat="1" applyFont="1" applyAlignment="1">
      <alignment horizontal="center"/>
    </xf>
    <xf numFmtId="0" fontId="8" fillId="2" borderId="45" xfId="0" applyFont="1" applyFill="1" applyBorder="1" applyAlignment="1">
      <alignment horizontal="center"/>
    </xf>
    <xf numFmtId="0" fontId="8" fillId="2" borderId="40" xfId="0" applyFont="1" applyFill="1" applyBorder="1" applyAlignment="1">
      <alignment horizontal="center"/>
    </xf>
    <xf numFmtId="0" fontId="14" fillId="0" borderId="45" xfId="0" applyFont="1" applyBorder="1" applyAlignment="1">
      <alignment horizontal="center"/>
    </xf>
    <xf numFmtId="0" fontId="14" fillId="0" borderId="40" xfId="0" applyFont="1" applyBorder="1" applyAlignment="1">
      <alignment horizontal="center"/>
    </xf>
    <xf numFmtId="3" fontId="14" fillId="0" borderId="43" xfId="0" applyNumberFormat="1" applyFont="1" applyBorder="1" applyAlignment="1">
      <alignment horizontal="center"/>
    </xf>
    <xf numFmtId="3" fontId="14" fillId="0" borderId="39" xfId="0" applyNumberFormat="1" applyFont="1" applyBorder="1" applyAlignment="1">
      <alignment horizontal="center"/>
    </xf>
    <xf numFmtId="0" fontId="8" fillId="4" borderId="38" xfId="0" applyFont="1" applyFill="1" applyBorder="1" applyAlignment="1">
      <alignment horizontal="center"/>
    </xf>
    <xf numFmtId="0" fontId="20" fillId="0" borderId="29" xfId="0" applyFont="1" applyBorder="1" applyAlignment="1">
      <alignment horizontal="left"/>
    </xf>
    <xf numFmtId="0" fontId="8" fillId="2" borderId="36" xfId="0" applyFont="1" applyFill="1" applyBorder="1" applyAlignment="1">
      <alignment horizontal="center"/>
    </xf>
    <xf numFmtId="0" fontId="14" fillId="0" borderId="36" xfId="0" applyFont="1" applyBorder="1" applyAlignment="1">
      <alignment horizontal="center"/>
    </xf>
    <xf numFmtId="3" fontId="14" fillId="0" borderId="37" xfId="0" applyNumberFormat="1" applyFont="1" applyBorder="1" applyAlignment="1">
      <alignment horizontal="center"/>
    </xf>
    <xf numFmtId="0" fontId="8" fillId="4" borderId="42" xfId="0" applyFont="1" applyFill="1" applyBorder="1" applyAlignment="1">
      <alignment horizontal="center"/>
    </xf>
    <xf numFmtId="0" fontId="8" fillId="2" borderId="55" xfId="0" applyFont="1" applyFill="1" applyBorder="1" applyAlignment="1">
      <alignment horizontal="center"/>
    </xf>
    <xf numFmtId="0" fontId="14" fillId="0" borderId="56" xfId="0" applyFont="1" applyBorder="1" applyAlignment="1">
      <alignment horizontal="center"/>
    </xf>
    <xf numFmtId="4" fontId="14" fillId="0" borderId="39" xfId="0" applyNumberFormat="1" applyFont="1" applyBorder="1" applyAlignment="1">
      <alignment horizontal="center"/>
    </xf>
    <xf numFmtId="4" fontId="14" fillId="0" borderId="54" xfId="0" applyNumberFormat="1" applyFont="1" applyBorder="1" applyAlignment="1">
      <alignment horizontal="center"/>
    </xf>
    <xf numFmtId="0" fontId="14" fillId="0" borderId="43" xfId="0" applyFont="1" applyBorder="1" applyAlignment="1">
      <alignment horizontal="center"/>
    </xf>
    <xf numFmtId="0" fontId="14" fillId="0" borderId="39" xfId="0" applyFont="1" applyBorder="1" applyAlignment="1">
      <alignment horizontal="center"/>
    </xf>
    <xf numFmtId="164" fontId="14" fillId="0" borderId="43" xfId="0" applyNumberFormat="1" applyFont="1" applyBorder="1" applyAlignment="1">
      <alignment horizontal="center"/>
    </xf>
    <xf numFmtId="164" fontId="14" fillId="0" borderId="39" xfId="0" applyNumberFormat="1" applyFont="1" applyBorder="1" applyAlignment="1">
      <alignment horizontal="center"/>
    </xf>
    <xf numFmtId="164" fontId="14" fillId="0" borderId="54" xfId="0" applyNumberFormat="1" applyFont="1" applyBorder="1" applyAlignment="1">
      <alignment horizontal="center"/>
    </xf>
    <xf numFmtId="2" fontId="14" fillId="0" borderId="43" xfId="0" applyNumberFormat="1" applyFont="1" applyBorder="1" applyAlignment="1">
      <alignment horizontal="center"/>
    </xf>
    <xf numFmtId="2" fontId="14" fillId="0" borderId="39" xfId="0" applyNumberFormat="1" applyFont="1" applyBorder="1" applyAlignment="1">
      <alignment horizontal="center"/>
    </xf>
    <xf numFmtId="164" fontId="14" fillId="0" borderId="60" xfId="0" applyNumberFormat="1" applyFont="1" applyBorder="1" applyAlignment="1">
      <alignment horizontal="center"/>
    </xf>
    <xf numFmtId="3" fontId="14" fillId="0" borderId="54" xfId="0" applyNumberFormat="1" applyFont="1" applyBorder="1" applyAlignment="1">
      <alignment horizontal="center"/>
    </xf>
    <xf numFmtId="0" fontId="8" fillId="4" borderId="70" xfId="0" applyFont="1" applyFill="1" applyBorder="1"/>
    <xf numFmtId="0" fontId="8" fillId="4" borderId="38" xfId="0" applyFont="1" applyFill="1" applyBorder="1"/>
    <xf numFmtId="0" fontId="8" fillId="4" borderId="55" xfId="0" applyFont="1" applyFill="1" applyBorder="1" applyAlignment="1">
      <alignment horizontal="center"/>
    </xf>
    <xf numFmtId="4" fontId="17" fillId="0" borderId="28" xfId="0" applyNumberFormat="1" applyFont="1" applyBorder="1" applyAlignment="1">
      <alignment horizontal="center"/>
    </xf>
    <xf numFmtId="4" fontId="9" fillId="0" borderId="44" xfId="0" applyNumberFormat="1" applyFont="1" applyBorder="1" applyAlignment="1">
      <alignment horizontal="center"/>
    </xf>
    <xf numFmtId="4" fontId="9" fillId="0" borderId="41" xfId="0" applyNumberFormat="1" applyFont="1" applyBorder="1" applyAlignment="1">
      <alignment horizontal="center"/>
    </xf>
    <xf numFmtId="4" fontId="9" fillId="0" borderId="57" xfId="0" applyNumberFormat="1" applyFont="1" applyBorder="1" applyAlignment="1">
      <alignment horizontal="center"/>
    </xf>
    <xf numFmtId="4" fontId="8" fillId="3" borderId="28" xfId="0" applyNumberFormat="1" applyFont="1" applyFill="1" applyBorder="1" applyAlignment="1">
      <alignment horizontal="center"/>
    </xf>
    <xf numFmtId="4" fontId="8" fillId="4" borderId="1" xfId="0" applyNumberFormat="1" applyFont="1" applyFill="1" applyBorder="1" applyAlignment="1">
      <alignment horizontal="center"/>
    </xf>
    <xf numFmtId="0" fontId="8" fillId="3" borderId="1" xfId="0" applyFont="1" applyFill="1" applyBorder="1"/>
    <xf numFmtId="10" fontId="8" fillId="3" borderId="59" xfId="0" applyNumberFormat="1" applyFont="1" applyFill="1" applyBorder="1" applyAlignment="1">
      <alignment horizontal="center"/>
    </xf>
    <xf numFmtId="2" fontId="8" fillId="2" borderId="24" xfId="0" applyNumberFormat="1" applyFont="1" applyFill="1" applyBorder="1" applyAlignment="1">
      <alignment horizontal="center"/>
    </xf>
    <xf numFmtId="2" fontId="8" fillId="3" borderId="59" xfId="0" applyNumberFormat="1" applyFont="1" applyFill="1" applyBorder="1" applyAlignment="1">
      <alignment horizontal="center"/>
    </xf>
    <xf numFmtId="2" fontId="14" fillId="0" borderId="26" xfId="0" applyNumberFormat="1" applyFont="1" applyBorder="1" applyAlignment="1">
      <alignment horizontal="center"/>
    </xf>
    <xf numFmtId="2" fontId="8" fillId="5" borderId="59" xfId="0" applyNumberFormat="1" applyFont="1" applyFill="1" applyBorder="1" applyAlignment="1">
      <alignment horizontal="center"/>
    </xf>
    <xf numFmtId="2" fontId="9" fillId="12" borderId="59" xfId="0" applyNumberFormat="1" applyFont="1" applyFill="1" applyBorder="1" applyAlignment="1">
      <alignment horizontal="center"/>
    </xf>
    <xf numFmtId="2" fontId="17" fillId="0" borderId="68" xfId="0" applyNumberFormat="1" applyFont="1" applyBorder="1" applyAlignment="1">
      <alignment horizontal="center"/>
    </xf>
    <xf numFmtId="2" fontId="9" fillId="0" borderId="59" xfId="0" applyNumberFormat="1" applyFont="1" applyBorder="1" applyAlignment="1">
      <alignment horizontal="center"/>
    </xf>
    <xf numFmtId="2" fontId="14" fillId="12" borderId="59" xfId="0" applyNumberFormat="1" applyFont="1" applyFill="1" applyBorder="1" applyAlignment="1">
      <alignment horizontal="center"/>
    </xf>
    <xf numFmtId="2" fontId="7" fillId="0" borderId="26" xfId="0" applyNumberFormat="1" applyFont="1" applyBorder="1" applyAlignment="1">
      <alignment horizontal="center"/>
    </xf>
    <xf numFmtId="2" fontId="8" fillId="4" borderId="25" xfId="0" applyNumberFormat="1" applyFont="1" applyFill="1" applyBorder="1" applyAlignment="1">
      <alignment horizontal="center"/>
    </xf>
    <xf numFmtId="2" fontId="8" fillId="4" borderId="24" xfId="0" applyNumberFormat="1" applyFont="1" applyFill="1" applyBorder="1" applyAlignment="1">
      <alignment horizontal="center"/>
    </xf>
    <xf numFmtId="2" fontId="8" fillId="5" borderId="23" xfId="0" applyNumberFormat="1" applyFont="1" applyFill="1" applyBorder="1" applyAlignment="1">
      <alignment horizontal="center"/>
    </xf>
    <xf numFmtId="2" fontId="9" fillId="12" borderId="23" xfId="0" applyNumberFormat="1" applyFont="1" applyFill="1" applyBorder="1" applyAlignment="1">
      <alignment horizontal="center"/>
    </xf>
    <xf numFmtId="2" fontId="14" fillId="12" borderId="23" xfId="0" applyNumberFormat="1" applyFont="1" applyFill="1" applyBorder="1" applyAlignment="1">
      <alignment horizontal="center"/>
    </xf>
    <xf numFmtId="2" fontId="8" fillId="4" borderId="17" xfId="0" applyNumberFormat="1" applyFont="1" applyFill="1" applyBorder="1" applyAlignment="1">
      <alignment horizontal="center"/>
    </xf>
    <xf numFmtId="2" fontId="8" fillId="4" borderId="14" xfId="0" applyNumberFormat="1" applyFont="1" applyFill="1" applyBorder="1" applyAlignment="1">
      <alignment horizontal="center"/>
    </xf>
    <xf numFmtId="2" fontId="8" fillId="2" borderId="3" xfId="0" applyNumberFormat="1" applyFont="1" applyFill="1" applyBorder="1" applyAlignment="1">
      <alignment horizontal="center"/>
    </xf>
    <xf numFmtId="2" fontId="8" fillId="3" borderId="49" xfId="0" applyNumberFormat="1" applyFont="1" applyFill="1" applyBorder="1" applyAlignment="1">
      <alignment horizontal="center"/>
    </xf>
    <xf numFmtId="2" fontId="8" fillId="2" borderId="11" xfId="0" applyNumberFormat="1" applyFont="1" applyFill="1" applyBorder="1" applyAlignment="1">
      <alignment horizontal="center"/>
    </xf>
    <xf numFmtId="2" fontId="8" fillId="2" borderId="14" xfId="0" applyNumberFormat="1" applyFont="1" applyFill="1" applyBorder="1" applyAlignment="1">
      <alignment horizontal="center"/>
    </xf>
    <xf numFmtId="2" fontId="8" fillId="3" borderId="23" xfId="0" applyNumberFormat="1" applyFont="1" applyFill="1" applyBorder="1" applyAlignment="1">
      <alignment horizontal="center"/>
    </xf>
    <xf numFmtId="2" fontId="7" fillId="0" borderId="20" xfId="0" applyNumberFormat="1" applyFont="1" applyBorder="1" applyAlignment="1">
      <alignment horizontal="center"/>
    </xf>
    <xf numFmtId="10" fontId="8" fillId="2" borderId="58" xfId="0" applyNumberFormat="1" applyFont="1" applyFill="1" applyBorder="1" applyAlignment="1">
      <alignment horizontal="center"/>
    </xf>
    <xf numFmtId="10" fontId="8" fillId="3" borderId="61" xfId="0" applyNumberFormat="1" applyFont="1" applyFill="1" applyBorder="1" applyAlignment="1">
      <alignment horizontal="center"/>
    </xf>
    <xf numFmtId="10" fontId="14" fillId="0" borderId="60" xfId="0" applyNumberFormat="1" applyFont="1" applyBorder="1" applyAlignment="1">
      <alignment horizontal="center"/>
    </xf>
    <xf numFmtId="10" fontId="8" fillId="5" borderId="61" xfId="0" applyNumberFormat="1" applyFont="1" applyFill="1" applyBorder="1" applyAlignment="1">
      <alignment horizontal="center"/>
    </xf>
    <xf numFmtId="10" fontId="9" fillId="12" borderId="61" xfId="0" applyNumberFormat="1" applyFont="1" applyFill="1" applyBorder="1" applyAlignment="1">
      <alignment horizontal="center"/>
    </xf>
    <xf numFmtId="10" fontId="17" fillId="0" borderId="69" xfId="0" applyNumberFormat="1" applyFont="1" applyBorder="1" applyAlignment="1">
      <alignment horizontal="center"/>
    </xf>
    <xf numFmtId="10" fontId="9" fillId="0" borderId="61" xfId="0" applyNumberFormat="1" applyFont="1" applyBorder="1" applyAlignment="1">
      <alignment horizontal="center"/>
    </xf>
    <xf numFmtId="10" fontId="14" fillId="12" borderId="61" xfId="0" applyNumberFormat="1" applyFont="1" applyFill="1" applyBorder="1" applyAlignment="1">
      <alignment horizontal="center"/>
    </xf>
    <xf numFmtId="10" fontId="7" fillId="0" borderId="60" xfId="0" applyNumberFormat="1" applyFont="1" applyBorder="1" applyAlignment="1">
      <alignment horizontal="center"/>
    </xf>
    <xf numFmtId="10" fontId="8" fillId="4" borderId="62" xfId="0" applyNumberFormat="1" applyFont="1" applyFill="1" applyBorder="1" applyAlignment="1">
      <alignment horizontal="center"/>
    </xf>
    <xf numFmtId="10" fontId="8" fillId="4" borderId="58" xfId="0" applyNumberFormat="1" applyFont="1" applyFill="1" applyBorder="1" applyAlignment="1">
      <alignment horizontal="center"/>
    </xf>
    <xf numFmtId="2" fontId="8" fillId="5" borderId="49" xfId="0" applyNumberFormat="1" applyFont="1" applyFill="1" applyBorder="1" applyAlignment="1">
      <alignment horizontal="center"/>
    </xf>
    <xf numFmtId="2" fontId="8" fillId="4" borderId="7" xfId="0" applyNumberFormat="1" applyFont="1" applyFill="1" applyBorder="1" applyAlignment="1">
      <alignment horizontal="center"/>
    </xf>
    <xf numFmtId="2" fontId="8" fillId="2" borderId="0" xfId="0" applyNumberFormat="1" applyFont="1" applyFill="1" applyAlignment="1">
      <alignment horizontal="center"/>
    </xf>
    <xf numFmtId="2" fontId="8" fillId="2" borderId="4" xfId="0" applyNumberFormat="1" applyFont="1" applyFill="1" applyBorder="1" applyAlignment="1">
      <alignment horizontal="center"/>
    </xf>
    <xf numFmtId="0" fontId="8" fillId="0" borderId="11" xfId="0" applyFont="1" applyBorder="1" applyAlignment="1">
      <alignment horizontal="center"/>
    </xf>
    <xf numFmtId="2" fontId="8" fillId="0" borderId="11" xfId="0" applyNumberFormat="1" applyFont="1" applyBorder="1" applyAlignment="1">
      <alignment horizontal="center"/>
    </xf>
    <xf numFmtId="2" fontId="14" fillId="0" borderId="11" xfId="0" applyNumberFormat="1" applyFont="1" applyBorder="1" applyAlignment="1">
      <alignment horizontal="center"/>
    </xf>
    <xf numFmtId="2" fontId="17" fillId="0" borderId="11" xfId="0" applyNumberFormat="1" applyFont="1" applyBorder="1" applyAlignment="1">
      <alignment horizontal="center"/>
    </xf>
    <xf numFmtId="2" fontId="7" fillId="0" borderId="11" xfId="0" applyNumberFormat="1" applyFont="1" applyBorder="1" applyAlignment="1">
      <alignment horizontal="center"/>
    </xf>
    <xf numFmtId="2" fontId="9" fillId="0" borderId="11" xfId="0" applyNumberFormat="1" applyFont="1" applyBorder="1" applyAlignment="1">
      <alignment horizontal="center"/>
    </xf>
    <xf numFmtId="2" fontId="8" fillId="2" borderId="20" xfId="0" applyNumberFormat="1" applyFont="1" applyFill="1" applyBorder="1" applyAlignment="1">
      <alignment horizontal="center"/>
    </xf>
    <xf numFmtId="10" fontId="8" fillId="2" borderId="2" xfId="0" applyNumberFormat="1" applyFont="1" applyFill="1" applyBorder="1" applyAlignment="1">
      <alignment horizontal="center"/>
    </xf>
    <xf numFmtId="10" fontId="8" fillId="2" borderId="29" xfId="0" applyNumberFormat="1" applyFont="1" applyFill="1" applyBorder="1" applyAlignment="1">
      <alignment horizontal="center"/>
    </xf>
    <xf numFmtId="10" fontId="8" fillId="2" borderId="5" xfId="0" applyNumberFormat="1" applyFont="1" applyFill="1" applyBorder="1" applyAlignment="1">
      <alignment horizontal="center"/>
    </xf>
    <xf numFmtId="10" fontId="8" fillId="3" borderId="28" xfId="0" applyNumberFormat="1" applyFont="1" applyFill="1" applyBorder="1" applyAlignment="1">
      <alignment horizontal="center"/>
    </xf>
    <xf numFmtId="10" fontId="14" fillId="0" borderId="29" xfId="0" applyNumberFormat="1" applyFont="1" applyBorder="1" applyAlignment="1">
      <alignment horizontal="center"/>
    </xf>
    <xf numFmtId="10" fontId="8" fillId="5" borderId="28" xfId="0" applyNumberFormat="1" applyFont="1" applyFill="1" applyBorder="1" applyAlignment="1">
      <alignment horizontal="center"/>
    </xf>
    <xf numFmtId="10" fontId="9" fillId="12" borderId="28" xfId="0" applyNumberFormat="1" applyFont="1" applyFill="1" applyBorder="1" applyAlignment="1">
      <alignment horizontal="center"/>
    </xf>
    <xf numFmtId="10" fontId="9" fillId="0" borderId="28" xfId="0" applyNumberFormat="1" applyFont="1" applyBorder="1" applyAlignment="1">
      <alignment horizontal="center"/>
    </xf>
    <xf numFmtId="10" fontId="14" fillId="12" borderId="28" xfId="0" applyNumberFormat="1" applyFont="1" applyFill="1" applyBorder="1" applyAlignment="1">
      <alignment horizontal="center"/>
    </xf>
    <xf numFmtId="10" fontId="7" fillId="0" borderId="29" xfId="0" applyNumberFormat="1" applyFont="1" applyBorder="1" applyAlignment="1">
      <alignment horizontal="center"/>
    </xf>
    <xf numFmtId="10" fontId="8" fillId="4" borderId="2" xfId="0" applyNumberFormat="1" applyFont="1" applyFill="1" applyBorder="1" applyAlignment="1">
      <alignment horizontal="center"/>
    </xf>
    <xf numFmtId="10" fontId="17" fillId="0" borderId="32" xfId="0" applyNumberFormat="1" applyFont="1" applyBorder="1" applyAlignment="1">
      <alignment horizontal="center"/>
    </xf>
    <xf numFmtId="2" fontId="8" fillId="5" borderId="11" xfId="0" applyNumberFormat="1" applyFont="1" applyFill="1" applyBorder="1" applyAlignment="1">
      <alignment horizontal="center"/>
    </xf>
    <xf numFmtId="0" fontId="8" fillId="5" borderId="11" xfId="0" applyFont="1" applyFill="1" applyBorder="1" applyAlignment="1">
      <alignment horizontal="center"/>
    </xf>
    <xf numFmtId="2" fontId="8" fillId="4" borderId="11" xfId="0" applyNumberFormat="1" applyFont="1" applyFill="1" applyBorder="1" applyAlignment="1">
      <alignment horizontal="center"/>
    </xf>
    <xf numFmtId="10" fontId="8" fillId="5" borderId="10" xfId="0" applyNumberFormat="1" applyFont="1" applyFill="1" applyBorder="1" applyAlignment="1">
      <alignment horizontal="center"/>
    </xf>
    <xf numFmtId="10" fontId="8" fillId="3" borderId="1" xfId="0" applyNumberFormat="1" applyFont="1" applyFill="1" applyBorder="1" applyAlignment="1">
      <alignment horizontal="center"/>
    </xf>
    <xf numFmtId="10" fontId="8" fillId="5" borderId="1" xfId="0" applyNumberFormat="1" applyFont="1" applyFill="1" applyBorder="1" applyAlignment="1">
      <alignment horizontal="center"/>
    </xf>
    <xf numFmtId="10" fontId="8" fillId="4" borderId="10" xfId="0" applyNumberFormat="1" applyFont="1" applyFill="1" applyBorder="1" applyAlignment="1">
      <alignment horizontal="center"/>
    </xf>
    <xf numFmtId="10" fontId="32" fillId="0" borderId="0" xfId="0" applyNumberFormat="1" applyFont="1" applyAlignment="1">
      <alignment horizontal="center"/>
    </xf>
    <xf numFmtId="2" fontId="32" fillId="0" borderId="0" xfId="0" applyNumberFormat="1" applyFont="1" applyAlignment="1">
      <alignment horizontal="center"/>
    </xf>
    <xf numFmtId="10" fontId="15" fillId="5" borderId="10" xfId="0" applyNumberFormat="1" applyFont="1" applyFill="1" applyBorder="1" applyAlignment="1">
      <alignment horizontal="center"/>
    </xf>
    <xf numFmtId="2" fontId="15" fillId="5" borderId="11" xfId="0" applyNumberFormat="1" applyFont="1" applyFill="1" applyBorder="1" applyAlignment="1">
      <alignment horizontal="center"/>
    </xf>
    <xf numFmtId="10" fontId="8" fillId="17" borderId="1" xfId="0" applyNumberFormat="1" applyFont="1" applyFill="1" applyBorder="1" applyAlignment="1">
      <alignment horizontal="center"/>
    </xf>
    <xf numFmtId="2" fontId="8" fillId="17" borderId="49" xfId="0" applyNumberFormat="1" applyFont="1" applyFill="1" applyBorder="1" applyAlignment="1">
      <alignment horizontal="center"/>
    </xf>
    <xf numFmtId="10" fontId="15" fillId="17" borderId="1" xfId="0" applyNumberFormat="1" applyFont="1" applyFill="1" applyBorder="1" applyAlignment="1">
      <alignment horizontal="center"/>
    </xf>
    <xf numFmtId="10" fontId="8" fillId="0" borderId="0" xfId="0" applyNumberFormat="1" applyFont="1" applyAlignment="1">
      <alignment horizontal="center"/>
    </xf>
    <xf numFmtId="2" fontId="8" fillId="0" borderId="0" xfId="0" applyNumberFormat="1" applyFont="1" applyAlignment="1">
      <alignment horizontal="center"/>
    </xf>
    <xf numFmtId="10" fontId="18" fillId="5" borderId="31" xfId="0" applyNumberFormat="1" applyFont="1" applyFill="1" applyBorder="1" applyAlignment="1">
      <alignment horizontal="center"/>
    </xf>
    <xf numFmtId="2" fontId="15" fillId="5" borderId="71" xfId="0" applyNumberFormat="1" applyFont="1" applyFill="1" applyBorder="1" applyAlignment="1">
      <alignment horizontal="center"/>
    </xf>
    <xf numFmtId="2" fontId="15" fillId="17" borderId="49" xfId="0" applyNumberFormat="1" applyFont="1" applyFill="1" applyBorder="1" applyAlignment="1">
      <alignment horizontal="center"/>
    </xf>
    <xf numFmtId="2" fontId="18" fillId="5" borderId="71" xfId="0" applyNumberFormat="1" applyFont="1" applyFill="1" applyBorder="1" applyAlignment="1">
      <alignment horizontal="center"/>
    </xf>
    <xf numFmtId="2" fontId="8" fillId="5" borderId="1" xfId="0" applyNumberFormat="1" applyFont="1" applyFill="1" applyBorder="1" applyAlignment="1">
      <alignment horizontal="center"/>
    </xf>
    <xf numFmtId="0" fontId="14" fillId="5" borderId="28" xfId="0" applyFont="1" applyFill="1" applyBorder="1" applyAlignment="1">
      <alignment horizontal="center"/>
    </xf>
    <xf numFmtId="0" fontId="14" fillId="5" borderId="23" xfId="0" applyFont="1" applyFill="1" applyBorder="1" applyAlignment="1">
      <alignment horizontal="center"/>
    </xf>
    <xf numFmtId="4" fontId="8" fillId="5" borderId="1" xfId="0" applyNumberFormat="1" applyFont="1" applyFill="1" applyBorder="1" applyAlignment="1">
      <alignment horizontal="center"/>
    </xf>
    <xf numFmtId="4" fontId="14" fillId="5" borderId="23" xfId="0" applyNumberFormat="1" applyFont="1" applyFill="1" applyBorder="1" applyAlignment="1">
      <alignment horizontal="center"/>
    </xf>
    <xf numFmtId="4" fontId="8" fillId="4" borderId="14" xfId="0" applyNumberFormat="1" applyFont="1" applyFill="1" applyBorder="1" applyAlignment="1">
      <alignment horizontal="center"/>
    </xf>
    <xf numFmtId="164" fontId="14" fillId="5" borderId="28" xfId="0" applyNumberFormat="1" applyFont="1" applyFill="1" applyBorder="1" applyAlignment="1">
      <alignment horizontal="center"/>
    </xf>
    <xf numFmtId="4" fontId="14" fillId="5" borderId="1" xfId="0" applyNumberFormat="1" applyFont="1" applyFill="1" applyBorder="1" applyAlignment="1">
      <alignment horizontal="center"/>
    </xf>
    <xf numFmtId="164" fontId="14" fillId="5" borderId="1" xfId="0" applyNumberFormat="1" applyFont="1" applyFill="1" applyBorder="1" applyAlignment="1">
      <alignment horizontal="center"/>
    </xf>
    <xf numFmtId="0" fontId="14" fillId="12" borderId="28" xfId="0" applyFont="1" applyFill="1" applyBorder="1" applyAlignment="1">
      <alignment horizontal="center"/>
    </xf>
    <xf numFmtId="4" fontId="14" fillId="12" borderId="23" xfId="0" applyNumberFormat="1" applyFont="1" applyFill="1" applyBorder="1" applyAlignment="1">
      <alignment horizontal="center"/>
    </xf>
    <xf numFmtId="164" fontId="14" fillId="12" borderId="28" xfId="0" applyNumberFormat="1" applyFont="1" applyFill="1" applyBorder="1" applyAlignment="1">
      <alignment horizontal="center"/>
    </xf>
    <xf numFmtId="0" fontId="14" fillId="12" borderId="23" xfId="0" applyFont="1" applyFill="1" applyBorder="1" applyAlignment="1">
      <alignment horizontal="center"/>
    </xf>
    <xf numFmtId="4" fontId="14" fillId="12" borderId="1" xfId="0" applyNumberFormat="1" applyFont="1" applyFill="1" applyBorder="1" applyAlignment="1">
      <alignment horizontal="center"/>
    </xf>
    <xf numFmtId="164" fontId="14" fillId="12" borderId="1" xfId="0" applyNumberFormat="1" applyFont="1" applyFill="1" applyBorder="1" applyAlignment="1">
      <alignment horizontal="center"/>
    </xf>
    <xf numFmtId="164" fontId="8" fillId="5" borderId="28" xfId="0" applyNumberFormat="1" applyFont="1" applyFill="1" applyBorder="1" applyAlignment="1">
      <alignment horizontal="center"/>
    </xf>
    <xf numFmtId="164" fontId="8" fillId="5" borderId="1" xfId="0" applyNumberFormat="1" applyFont="1" applyFill="1" applyBorder="1" applyAlignment="1">
      <alignment horizontal="center"/>
    </xf>
    <xf numFmtId="4" fontId="8" fillId="5" borderId="23" xfId="0" applyNumberFormat="1" applyFont="1" applyFill="1" applyBorder="1" applyAlignment="1">
      <alignment horizontal="center"/>
    </xf>
    <xf numFmtId="0" fontId="14" fillId="0" borderId="14" xfId="0" applyFont="1" applyBorder="1" applyAlignment="1">
      <alignment horizontal="center"/>
    </xf>
    <xf numFmtId="2" fontId="14" fillId="5" borderId="23" xfId="0" applyNumberFormat="1" applyFont="1" applyFill="1" applyBorder="1" applyAlignment="1">
      <alignment horizontal="center"/>
    </xf>
    <xf numFmtId="0" fontId="14" fillId="5" borderId="1" xfId="0" applyFont="1" applyFill="1" applyBorder="1" applyAlignment="1">
      <alignment horizontal="center"/>
    </xf>
    <xf numFmtId="0" fontId="14" fillId="12" borderId="1" xfId="0" applyFont="1" applyFill="1" applyBorder="1" applyAlignment="1">
      <alignment horizontal="center"/>
    </xf>
    <xf numFmtId="2" fontId="14" fillId="5" borderId="1" xfId="0" applyNumberFormat="1" applyFont="1" applyFill="1" applyBorder="1" applyAlignment="1">
      <alignment horizontal="center"/>
    </xf>
    <xf numFmtId="2" fontId="14" fillId="12" borderId="1" xfId="0" applyNumberFormat="1" applyFont="1" applyFill="1" applyBorder="1" applyAlignment="1">
      <alignment horizontal="center"/>
    </xf>
    <xf numFmtId="10" fontId="9" fillId="0" borderId="0" xfId="0" applyNumberFormat="1" applyFont="1" applyAlignment="1">
      <alignment horizontal="center"/>
    </xf>
    <xf numFmtId="10" fontId="14" fillId="0" borderId="0" xfId="0" applyNumberFormat="1" applyFont="1" applyAlignment="1">
      <alignment horizontal="center"/>
    </xf>
    <xf numFmtId="10" fontId="17" fillId="0" borderId="0" xfId="0" applyNumberFormat="1" applyFont="1" applyAlignment="1">
      <alignment horizontal="center"/>
    </xf>
    <xf numFmtId="0" fontId="8" fillId="0" borderId="0" xfId="0" applyFont="1"/>
    <xf numFmtId="0" fontId="8" fillId="0" borderId="0" xfId="0" applyFont="1" applyAlignment="1">
      <alignment horizontal="center"/>
    </xf>
    <xf numFmtId="2" fontId="9" fillId="0" borderId="0" xfId="0" applyNumberFormat="1" applyFont="1" applyAlignment="1">
      <alignment horizontal="center"/>
    </xf>
    <xf numFmtId="2" fontId="16" fillId="0" borderId="0" xfId="0" applyNumberFormat="1" applyFont="1" applyAlignment="1">
      <alignment horizontal="center"/>
    </xf>
    <xf numFmtId="0" fontId="14" fillId="0" borderId="29" xfId="0" applyFont="1" applyBorder="1"/>
    <xf numFmtId="0" fontId="7" fillId="0" borderId="29" xfId="0" applyFont="1" applyBorder="1"/>
    <xf numFmtId="2" fontId="8" fillId="18" borderId="2" xfId="0" applyNumberFormat="1" applyFont="1" applyFill="1" applyBorder="1" applyAlignment="1">
      <alignment horizontal="center"/>
    </xf>
    <xf numFmtId="10" fontId="8" fillId="18" borderId="3" xfId="0" applyNumberFormat="1" applyFont="1" applyFill="1" applyBorder="1" applyAlignment="1">
      <alignment horizontal="center"/>
    </xf>
    <xf numFmtId="2" fontId="8" fillId="18" borderId="3" xfId="0" applyNumberFormat="1" applyFont="1" applyFill="1" applyBorder="1" applyAlignment="1">
      <alignment horizontal="center"/>
    </xf>
    <xf numFmtId="10" fontId="8" fillId="18" borderId="4" xfId="0" applyNumberFormat="1" applyFont="1" applyFill="1" applyBorder="1" applyAlignment="1">
      <alignment horizontal="center"/>
    </xf>
    <xf numFmtId="2" fontId="8" fillId="18" borderId="5" xfId="0" applyNumberFormat="1" applyFont="1" applyFill="1" applyBorder="1" applyAlignment="1">
      <alignment horizontal="center"/>
    </xf>
    <xf numFmtId="2" fontId="8" fillId="18" borderId="29" xfId="0" applyNumberFormat="1" applyFont="1" applyFill="1" applyBorder="1" applyAlignment="1">
      <alignment horizontal="center"/>
    </xf>
    <xf numFmtId="2" fontId="8" fillId="18" borderId="28" xfId="0" applyNumberFormat="1" applyFont="1" applyFill="1" applyBorder="1" applyAlignment="1">
      <alignment horizontal="center"/>
    </xf>
    <xf numFmtId="2" fontId="15" fillId="18" borderId="29" xfId="0" applyNumberFormat="1" applyFont="1" applyFill="1" applyBorder="1" applyAlignment="1">
      <alignment horizontal="center"/>
    </xf>
    <xf numFmtId="2" fontId="15" fillId="18" borderId="28" xfId="0" applyNumberFormat="1" applyFont="1" applyFill="1" applyBorder="1" applyAlignment="1">
      <alignment horizontal="center"/>
    </xf>
    <xf numFmtId="2" fontId="24" fillId="18" borderId="29" xfId="0" applyNumberFormat="1" applyFont="1" applyFill="1" applyBorder="1" applyAlignment="1">
      <alignment horizontal="center"/>
    </xf>
    <xf numFmtId="2" fontId="8" fillId="18" borderId="55" xfId="0" applyNumberFormat="1" applyFont="1" applyFill="1" applyBorder="1" applyAlignment="1">
      <alignment horizontal="center"/>
    </xf>
    <xf numFmtId="10" fontId="8" fillId="18" borderId="14" xfId="0" applyNumberFormat="1" applyFont="1" applyFill="1" applyBorder="1" applyAlignment="1">
      <alignment horizontal="center"/>
    </xf>
    <xf numFmtId="2" fontId="8" fillId="18" borderId="54" xfId="0" applyNumberFormat="1" applyFont="1" applyFill="1" applyBorder="1" applyAlignment="1">
      <alignment horizontal="center"/>
    </xf>
    <xf numFmtId="10" fontId="8" fillId="18" borderId="20" xfId="0" applyNumberFormat="1" applyFont="1" applyFill="1" applyBorder="1" applyAlignment="1">
      <alignment horizontal="center"/>
    </xf>
    <xf numFmtId="2" fontId="8" fillId="18" borderId="57" xfId="0" applyNumberFormat="1" applyFont="1" applyFill="1" applyBorder="1" applyAlignment="1">
      <alignment horizontal="center"/>
    </xf>
    <xf numFmtId="10" fontId="8" fillId="18" borderId="23" xfId="0" applyNumberFormat="1" applyFont="1" applyFill="1" applyBorder="1" applyAlignment="1">
      <alignment horizontal="center"/>
    </xf>
    <xf numFmtId="2" fontId="15" fillId="18" borderId="54" xfId="0" applyNumberFormat="1" applyFont="1" applyFill="1" applyBorder="1" applyAlignment="1">
      <alignment horizontal="center"/>
    </xf>
    <xf numFmtId="10" fontId="15" fillId="18" borderId="20" xfId="0" applyNumberFormat="1" applyFont="1" applyFill="1" applyBorder="1" applyAlignment="1">
      <alignment horizontal="center"/>
    </xf>
    <xf numFmtId="2" fontId="15" fillId="18" borderId="57" xfId="0" applyNumberFormat="1" applyFont="1" applyFill="1" applyBorder="1" applyAlignment="1">
      <alignment horizontal="center"/>
    </xf>
    <xf numFmtId="10" fontId="15" fillId="18" borderId="23" xfId="0" applyNumberFormat="1" applyFont="1" applyFill="1" applyBorder="1" applyAlignment="1">
      <alignment horizontal="center"/>
    </xf>
    <xf numFmtId="2" fontId="24" fillId="18" borderId="54" xfId="0" applyNumberFormat="1" applyFont="1" applyFill="1" applyBorder="1" applyAlignment="1">
      <alignment horizontal="center"/>
    </xf>
    <xf numFmtId="10" fontId="24" fillId="18" borderId="20" xfId="0" applyNumberFormat="1" applyFont="1" applyFill="1" applyBorder="1" applyAlignment="1">
      <alignment horizontal="center"/>
    </xf>
    <xf numFmtId="2" fontId="8" fillId="18" borderId="56" xfId="0" applyNumberFormat="1" applyFont="1" applyFill="1" applyBorder="1" applyAlignment="1">
      <alignment horizontal="center"/>
    </xf>
    <xf numFmtId="10" fontId="8" fillId="18" borderId="17" xfId="0" applyNumberFormat="1" applyFont="1" applyFill="1" applyBorder="1" applyAlignment="1">
      <alignment horizontal="center"/>
    </xf>
    <xf numFmtId="10" fontId="8" fillId="18" borderId="51" xfId="0" applyNumberFormat="1" applyFont="1" applyFill="1" applyBorder="1" applyAlignment="1">
      <alignment horizontal="center"/>
    </xf>
    <xf numFmtId="10" fontId="8" fillId="18" borderId="50" xfId="0" applyNumberFormat="1" applyFont="1" applyFill="1" applyBorder="1" applyAlignment="1">
      <alignment horizontal="center"/>
    </xf>
    <xf numFmtId="10" fontId="8" fillId="18" borderId="53" xfId="0" applyNumberFormat="1" applyFont="1" applyFill="1" applyBorder="1" applyAlignment="1">
      <alignment horizontal="center"/>
    </xf>
    <xf numFmtId="10" fontId="15" fillId="18" borderId="50" xfId="0" applyNumberFormat="1" applyFont="1" applyFill="1" applyBorder="1" applyAlignment="1">
      <alignment horizontal="center"/>
    </xf>
    <xf numFmtId="10" fontId="15" fillId="18" borderId="53" xfId="0" applyNumberFormat="1" applyFont="1" applyFill="1" applyBorder="1" applyAlignment="1">
      <alignment horizontal="center"/>
    </xf>
    <xf numFmtId="10" fontId="8" fillId="18" borderId="52" xfId="0" applyNumberFormat="1" applyFont="1" applyFill="1" applyBorder="1" applyAlignment="1">
      <alignment horizontal="center"/>
    </xf>
    <xf numFmtId="2" fontId="18" fillId="18" borderId="32" xfId="0" applyNumberFormat="1" applyFont="1" applyFill="1" applyBorder="1" applyAlignment="1">
      <alignment horizontal="center"/>
    </xf>
    <xf numFmtId="10" fontId="18" fillId="18" borderId="65" xfId="0" applyNumberFormat="1" applyFont="1" applyFill="1" applyBorder="1" applyAlignment="1">
      <alignment horizontal="center"/>
    </xf>
    <xf numFmtId="2" fontId="18" fillId="18" borderId="66" xfId="0" applyNumberFormat="1" applyFont="1" applyFill="1" applyBorder="1" applyAlignment="1">
      <alignment horizontal="center"/>
    </xf>
    <xf numFmtId="10" fontId="18" fillId="18" borderId="33" xfId="0" applyNumberFormat="1" applyFont="1" applyFill="1" applyBorder="1" applyAlignment="1">
      <alignment horizontal="center"/>
    </xf>
    <xf numFmtId="10" fontId="15" fillId="0" borderId="0" xfId="0" applyNumberFormat="1" applyFont="1" applyAlignment="1">
      <alignment horizontal="center"/>
    </xf>
    <xf numFmtId="10" fontId="18" fillId="0" borderId="0" xfId="0" applyNumberFormat="1" applyFont="1" applyAlignment="1">
      <alignment horizontal="center"/>
    </xf>
    <xf numFmtId="10" fontId="24" fillId="0" borderId="0" xfId="0" applyNumberFormat="1" applyFont="1" applyAlignment="1">
      <alignment horizontal="center"/>
    </xf>
    <xf numFmtId="0" fontId="9" fillId="19" borderId="29" xfId="0" applyFont="1" applyFill="1" applyBorder="1" applyAlignment="1">
      <alignment horizontal="center"/>
    </xf>
    <xf numFmtId="0" fontId="8" fillId="4" borderId="10" xfId="0" applyFont="1" applyFill="1" applyBorder="1" applyAlignment="1">
      <alignment horizontal="center"/>
    </xf>
    <xf numFmtId="0" fontId="18" fillId="4" borderId="10" xfId="0" applyFont="1" applyFill="1" applyBorder="1" applyAlignment="1">
      <alignment horizontal="center"/>
    </xf>
    <xf numFmtId="0" fontId="24" fillId="4" borderId="10" xfId="0" applyFont="1" applyFill="1" applyBorder="1" applyAlignment="1">
      <alignment horizontal="center"/>
    </xf>
    <xf numFmtId="0" fontId="15" fillId="4" borderId="9" xfId="0" applyFont="1" applyFill="1" applyBorder="1" applyAlignment="1">
      <alignment horizontal="center"/>
    </xf>
    <xf numFmtId="10" fontId="9" fillId="19" borderId="2" xfId="0" applyNumberFormat="1" applyFont="1" applyFill="1" applyBorder="1" applyAlignment="1">
      <alignment horizontal="center"/>
    </xf>
    <xf numFmtId="164" fontId="9" fillId="19" borderId="11" xfId="0" applyNumberFormat="1" applyFont="1" applyFill="1" applyBorder="1" applyAlignment="1">
      <alignment horizontal="center"/>
    </xf>
    <xf numFmtId="164" fontId="9" fillId="19" borderId="7" xfId="0" applyNumberFormat="1" applyFont="1" applyFill="1" applyBorder="1" applyAlignment="1">
      <alignment horizontal="center"/>
    </xf>
    <xf numFmtId="164" fontId="9" fillId="19" borderId="49" xfId="0" applyNumberFormat="1" applyFont="1" applyFill="1" applyBorder="1" applyAlignment="1">
      <alignment horizontal="center"/>
    </xf>
    <xf numFmtId="164" fontId="14" fillId="19" borderId="11" xfId="0" applyNumberFormat="1" applyFont="1" applyFill="1" applyBorder="1" applyAlignment="1">
      <alignment horizontal="center"/>
    </xf>
    <xf numFmtId="164" fontId="17" fillId="19" borderId="11" xfId="0" applyNumberFormat="1" applyFont="1" applyFill="1" applyBorder="1" applyAlignment="1">
      <alignment horizontal="center"/>
    </xf>
    <xf numFmtId="164" fontId="16" fillId="19" borderId="11" xfId="0" applyNumberFormat="1" applyFont="1" applyFill="1" applyBorder="1" applyAlignment="1">
      <alignment horizontal="center"/>
    </xf>
    <xf numFmtId="164" fontId="9" fillId="19" borderId="4" xfId="0" applyNumberFormat="1" applyFont="1" applyFill="1" applyBorder="1" applyAlignment="1">
      <alignment horizontal="center"/>
    </xf>
    <xf numFmtId="2" fontId="9" fillId="19" borderId="29" xfId="0" applyNumberFormat="1" applyFont="1" applyFill="1" applyBorder="1" applyAlignment="1">
      <alignment horizontal="center"/>
    </xf>
    <xf numFmtId="2" fontId="9" fillId="19" borderId="5" xfId="0" applyNumberFormat="1" applyFont="1" applyFill="1" applyBorder="1" applyAlignment="1">
      <alignment horizontal="center"/>
    </xf>
    <xf numFmtId="2" fontId="9" fillId="19" borderId="28" xfId="0" applyNumberFormat="1" applyFont="1" applyFill="1" applyBorder="1" applyAlignment="1">
      <alignment horizontal="center"/>
    </xf>
    <xf numFmtId="2" fontId="14" fillId="19" borderId="29" xfId="0" applyNumberFormat="1" applyFont="1" applyFill="1" applyBorder="1" applyAlignment="1">
      <alignment horizontal="center"/>
    </xf>
    <xf numFmtId="2" fontId="17" fillId="19" borderId="29" xfId="0" applyNumberFormat="1" applyFont="1" applyFill="1" applyBorder="1" applyAlignment="1">
      <alignment horizontal="center"/>
    </xf>
    <xf numFmtId="2" fontId="16" fillId="19" borderId="29" xfId="0" applyNumberFormat="1" applyFont="1" applyFill="1" applyBorder="1" applyAlignment="1">
      <alignment horizontal="center"/>
    </xf>
    <xf numFmtId="2" fontId="9" fillId="19" borderId="2" xfId="0" applyNumberFormat="1" applyFont="1" applyFill="1" applyBorder="1" applyAlignment="1">
      <alignment horizontal="center"/>
    </xf>
    <xf numFmtId="2" fontId="15" fillId="4" borderId="10" xfId="0" applyNumberFormat="1" applyFont="1" applyFill="1" applyBorder="1" applyAlignment="1">
      <alignment horizontal="center"/>
    </xf>
    <xf numFmtId="10" fontId="9" fillId="19" borderId="4" xfId="0" applyNumberFormat="1" applyFont="1" applyFill="1" applyBorder="1"/>
    <xf numFmtId="0" fontId="9" fillId="19" borderId="11" xfId="0" applyFont="1" applyFill="1" applyBorder="1"/>
    <xf numFmtId="2" fontId="8" fillId="4" borderId="10" xfId="0" applyNumberFormat="1" applyFont="1" applyFill="1" applyBorder="1" applyAlignment="1">
      <alignment horizontal="center"/>
    </xf>
    <xf numFmtId="2" fontId="18" fillId="4" borderId="10" xfId="0" applyNumberFormat="1" applyFont="1" applyFill="1" applyBorder="1" applyAlignment="1">
      <alignment horizontal="center"/>
    </xf>
    <xf numFmtId="10" fontId="8" fillId="18" borderId="24" xfId="0" applyNumberFormat="1" applyFont="1" applyFill="1" applyBorder="1" applyAlignment="1">
      <alignment horizontal="center"/>
    </xf>
    <xf numFmtId="10" fontId="8" fillId="18" borderId="26" xfId="0" applyNumberFormat="1" applyFont="1" applyFill="1" applyBorder="1" applyAlignment="1">
      <alignment horizontal="center"/>
    </xf>
    <xf numFmtId="10" fontId="8" fillId="18" borderId="59" xfId="0" applyNumberFormat="1" applyFont="1" applyFill="1" applyBorder="1" applyAlignment="1">
      <alignment horizontal="center"/>
    </xf>
    <xf numFmtId="10" fontId="15" fillId="18" borderId="26" xfId="0" applyNumberFormat="1" applyFont="1" applyFill="1" applyBorder="1" applyAlignment="1">
      <alignment horizontal="center"/>
    </xf>
    <xf numFmtId="10" fontId="15" fillId="18" borderId="59" xfId="0" applyNumberFormat="1" applyFont="1" applyFill="1" applyBorder="1" applyAlignment="1">
      <alignment horizontal="center"/>
    </xf>
    <xf numFmtId="10" fontId="8" fillId="18" borderId="25" xfId="0" applyNumberFormat="1" applyFont="1" applyFill="1" applyBorder="1" applyAlignment="1">
      <alignment horizontal="center"/>
    </xf>
    <xf numFmtId="10" fontId="18" fillId="18" borderId="68" xfId="0" applyNumberFormat="1" applyFont="1" applyFill="1" applyBorder="1" applyAlignment="1">
      <alignment horizontal="center"/>
    </xf>
    <xf numFmtId="10" fontId="9" fillId="19" borderId="8" xfId="0" applyNumberFormat="1" applyFont="1" applyFill="1" applyBorder="1" applyAlignment="1">
      <alignment horizontal="center"/>
    </xf>
    <xf numFmtId="0" fontId="9" fillId="19" borderId="10" xfId="0" applyFont="1" applyFill="1" applyBorder="1" applyAlignment="1">
      <alignment horizontal="center"/>
    </xf>
    <xf numFmtId="2" fontId="9" fillId="19" borderId="10" xfId="0" applyNumberFormat="1" applyFont="1" applyFill="1" applyBorder="1" applyAlignment="1">
      <alignment horizontal="center"/>
    </xf>
    <xf numFmtId="2" fontId="9" fillId="19" borderId="9" xfId="0" applyNumberFormat="1" applyFont="1" applyFill="1" applyBorder="1" applyAlignment="1">
      <alignment horizontal="center"/>
    </xf>
    <xf numFmtId="2" fontId="9" fillId="19" borderId="1" xfId="0" applyNumberFormat="1" applyFont="1" applyFill="1" applyBorder="1" applyAlignment="1">
      <alignment horizontal="center"/>
    </xf>
    <xf numFmtId="2" fontId="14" fillId="19" borderId="10" xfId="0" applyNumberFormat="1" applyFont="1" applyFill="1" applyBorder="1" applyAlignment="1">
      <alignment horizontal="center"/>
    </xf>
    <xf numFmtId="2" fontId="16" fillId="19" borderId="10" xfId="0" applyNumberFormat="1" applyFont="1" applyFill="1" applyBorder="1" applyAlignment="1">
      <alignment horizontal="center"/>
    </xf>
    <xf numFmtId="2" fontId="9" fillId="19" borderId="8" xfId="0" applyNumberFormat="1" applyFont="1" applyFill="1" applyBorder="1" applyAlignment="1">
      <alignment horizontal="center"/>
    </xf>
    <xf numFmtId="2" fontId="17" fillId="19" borderId="31" xfId="0" applyNumberFormat="1" applyFont="1" applyFill="1" applyBorder="1" applyAlignment="1">
      <alignment horizontal="center"/>
    </xf>
    <xf numFmtId="2" fontId="14" fillId="19" borderId="1" xfId="0" applyNumberFormat="1" applyFont="1" applyFill="1" applyBorder="1" applyAlignment="1">
      <alignment horizontal="center"/>
    </xf>
    <xf numFmtId="2" fontId="5" fillId="20" borderId="8" xfId="0" applyNumberFormat="1" applyFont="1" applyFill="1" applyBorder="1" applyAlignment="1">
      <alignment horizontal="center"/>
    </xf>
    <xf numFmtId="2" fontId="5" fillId="20" borderId="10" xfId="0" applyNumberFormat="1" applyFont="1" applyFill="1" applyBorder="1" applyAlignment="1">
      <alignment horizontal="center"/>
    </xf>
    <xf numFmtId="2" fontId="5" fillId="20" borderId="9" xfId="0" applyNumberFormat="1" applyFont="1" applyFill="1" applyBorder="1" applyAlignment="1">
      <alignment horizontal="center"/>
    </xf>
    <xf numFmtId="2" fontId="13" fillId="20" borderId="10" xfId="0" applyNumberFormat="1" applyFont="1" applyFill="1" applyBorder="1" applyAlignment="1">
      <alignment horizontal="center"/>
    </xf>
    <xf numFmtId="164" fontId="5" fillId="20" borderId="0" xfId="0" applyNumberFormat="1" applyFont="1" applyFill="1" applyAlignment="1">
      <alignment horizontal="center"/>
    </xf>
    <xf numFmtId="164" fontId="13" fillId="20" borderId="0" xfId="0" applyNumberFormat="1" applyFont="1" applyFill="1" applyAlignment="1">
      <alignment horizontal="center"/>
    </xf>
    <xf numFmtId="2" fontId="5" fillId="20" borderId="1" xfId="0" applyNumberFormat="1" applyFont="1" applyFill="1" applyBorder="1" applyAlignment="1">
      <alignment horizontal="center"/>
    </xf>
    <xf numFmtId="164" fontId="5" fillId="20" borderId="49" xfId="0" applyNumberFormat="1" applyFont="1" applyFill="1" applyBorder="1" applyAlignment="1">
      <alignment horizontal="center"/>
    </xf>
    <xf numFmtId="2" fontId="9" fillId="20" borderId="1" xfId="0" applyNumberFormat="1" applyFont="1" applyFill="1" applyBorder="1" applyAlignment="1">
      <alignment horizontal="center"/>
    </xf>
    <xf numFmtId="164" fontId="8" fillId="20" borderId="49" xfId="0" applyNumberFormat="1" applyFont="1" applyFill="1" applyBorder="1" applyAlignment="1">
      <alignment horizontal="center"/>
    </xf>
    <xf numFmtId="2" fontId="13" fillId="20" borderId="31" xfId="0" applyNumberFormat="1" applyFont="1" applyFill="1" applyBorder="1" applyAlignment="1">
      <alignment horizontal="center"/>
    </xf>
    <xf numFmtId="164" fontId="13" fillId="20" borderId="67" xfId="0" applyNumberFormat="1" applyFont="1" applyFill="1" applyBorder="1" applyAlignment="1">
      <alignment horizontal="center"/>
    </xf>
    <xf numFmtId="10" fontId="8" fillId="2" borderId="6" xfId="0" applyNumberFormat="1" applyFont="1" applyFill="1" applyBorder="1" applyAlignment="1">
      <alignment horizontal="center"/>
    </xf>
    <xf numFmtId="10" fontId="8" fillId="3" borderId="47" xfId="0" applyNumberFormat="1" applyFont="1" applyFill="1" applyBorder="1" applyAlignment="1">
      <alignment horizontal="center"/>
    </xf>
    <xf numFmtId="10" fontId="8" fillId="5" borderId="47" xfId="0" applyNumberFormat="1" applyFont="1" applyFill="1" applyBorder="1" applyAlignment="1">
      <alignment horizontal="center"/>
    </xf>
    <xf numFmtId="10" fontId="9" fillId="12" borderId="47" xfId="0" applyNumberFormat="1" applyFont="1" applyFill="1" applyBorder="1" applyAlignment="1">
      <alignment horizontal="center"/>
    </xf>
    <xf numFmtId="10" fontId="17" fillId="0" borderId="67" xfId="0" applyNumberFormat="1" applyFont="1" applyBorder="1" applyAlignment="1">
      <alignment horizontal="center"/>
    </xf>
    <xf numFmtId="10" fontId="9" fillId="0" borderId="47" xfId="0" applyNumberFormat="1" applyFont="1" applyBorder="1" applyAlignment="1">
      <alignment horizontal="center"/>
    </xf>
    <xf numFmtId="10" fontId="14" fillId="12" borderId="47" xfId="0" applyNumberFormat="1" applyFont="1" applyFill="1" applyBorder="1" applyAlignment="1">
      <alignment horizontal="center"/>
    </xf>
    <xf numFmtId="10" fontId="8" fillId="4" borderId="3" xfId="0" applyNumberFormat="1" applyFont="1" applyFill="1" applyBorder="1" applyAlignment="1">
      <alignment horizontal="center"/>
    </xf>
    <xf numFmtId="10" fontId="8" fillId="4" borderId="6" xfId="0" applyNumberFormat="1" applyFont="1" applyFill="1" applyBorder="1" applyAlignment="1">
      <alignment horizontal="center"/>
    </xf>
    <xf numFmtId="0" fontId="14" fillId="0" borderId="10" xfId="0" applyFont="1" applyBorder="1"/>
    <xf numFmtId="0" fontId="8" fillId="5" borderId="1" xfId="0" applyFont="1" applyFill="1" applyBorder="1"/>
    <xf numFmtId="0" fontId="8" fillId="4" borderId="8" xfId="0" applyFont="1" applyFill="1" applyBorder="1"/>
    <xf numFmtId="0" fontId="8" fillId="4" borderId="9" xfId="0" applyFont="1" applyFill="1" applyBorder="1"/>
    <xf numFmtId="2" fontId="14" fillId="0" borderId="30" xfId="0" applyNumberFormat="1" applyFont="1" applyBorder="1" applyAlignment="1">
      <alignment horizontal="center"/>
    </xf>
    <xf numFmtId="3" fontId="7" fillId="0" borderId="20" xfId="0" applyNumberFormat="1" applyFont="1" applyBorder="1" applyAlignment="1">
      <alignment horizontal="center"/>
    </xf>
    <xf numFmtId="0" fontId="16" fillId="0" borderId="29" xfId="0" applyFont="1" applyBorder="1" applyAlignment="1">
      <alignment horizontal="left"/>
    </xf>
    <xf numFmtId="3" fontId="16" fillId="0" borderId="43" xfId="0" applyNumberFormat="1" applyFont="1" applyBorder="1" applyAlignment="1">
      <alignment horizontal="center"/>
    </xf>
    <xf numFmtId="3" fontId="16" fillId="0" borderId="39" xfId="0" applyNumberFormat="1" applyFont="1" applyBorder="1" applyAlignment="1">
      <alignment horizontal="center"/>
    </xf>
    <xf numFmtId="3" fontId="16" fillId="0" borderId="37" xfId="0" applyNumberFormat="1" applyFont="1" applyBorder="1" applyAlignment="1">
      <alignment horizontal="center"/>
    </xf>
    <xf numFmtId="3" fontId="16" fillId="0" borderId="0" xfId="0" applyNumberFormat="1" applyFont="1" applyAlignment="1">
      <alignment horizontal="center"/>
    </xf>
    <xf numFmtId="3" fontId="16" fillId="0" borderId="20" xfId="0" applyNumberFormat="1" applyFont="1" applyBorder="1" applyAlignment="1">
      <alignment horizontal="center"/>
    </xf>
    <xf numFmtId="4" fontId="16" fillId="0" borderId="29" xfId="0" applyNumberFormat="1" applyFont="1" applyBorder="1" applyAlignment="1">
      <alignment horizontal="center"/>
    </xf>
    <xf numFmtId="4" fontId="17" fillId="0" borderId="37" xfId="0" applyNumberFormat="1" applyFont="1" applyBorder="1" applyAlignment="1">
      <alignment horizontal="center"/>
    </xf>
    <xf numFmtId="0" fontId="14" fillId="0" borderId="52" xfId="0" applyFont="1" applyBorder="1" applyAlignment="1">
      <alignment horizontal="center"/>
    </xf>
    <xf numFmtId="4" fontId="14" fillId="0" borderId="50" xfId="0" applyNumberFormat="1" applyFont="1" applyBorder="1" applyAlignment="1">
      <alignment horizontal="center"/>
    </xf>
    <xf numFmtId="4" fontId="16" fillId="0" borderId="50" xfId="0" applyNumberFormat="1" applyFont="1" applyBorder="1" applyAlignment="1">
      <alignment horizontal="center"/>
    </xf>
    <xf numFmtId="4" fontId="9" fillId="0" borderId="46" xfId="0" applyNumberFormat="1" applyFont="1" applyBorder="1" applyAlignment="1">
      <alignment horizontal="center"/>
    </xf>
    <xf numFmtId="4" fontId="14" fillId="0" borderId="37" xfId="0" applyNumberFormat="1" applyFont="1" applyBorder="1" applyAlignment="1">
      <alignment horizontal="center"/>
    </xf>
    <xf numFmtId="164" fontId="14" fillId="0" borderId="37" xfId="0" applyNumberFormat="1" applyFont="1" applyBorder="1" applyAlignment="1">
      <alignment horizontal="center"/>
    </xf>
    <xf numFmtId="2" fontId="14" fillId="0" borderId="37" xfId="0" applyNumberFormat="1" applyFont="1" applyBorder="1" applyAlignment="1">
      <alignment horizontal="center"/>
    </xf>
    <xf numFmtId="164" fontId="8" fillId="3" borderId="8" xfId="0" applyNumberFormat="1" applyFont="1" applyFill="1" applyBorder="1" applyAlignment="1">
      <alignment horizontal="center"/>
    </xf>
    <xf numFmtId="0" fontId="8" fillId="3" borderId="2" xfId="0" applyFont="1" applyFill="1" applyBorder="1" applyAlignment="1">
      <alignment horizontal="left"/>
    </xf>
    <xf numFmtId="0" fontId="8" fillId="3" borderId="17" xfId="0" applyFont="1" applyFill="1" applyBorder="1" applyAlignment="1">
      <alignment horizontal="center"/>
    </xf>
    <xf numFmtId="164" fontId="8" fillId="3" borderId="2" xfId="0" applyNumberFormat="1" applyFont="1" applyFill="1" applyBorder="1" applyAlignment="1">
      <alignment horizontal="center"/>
    </xf>
    <xf numFmtId="2" fontId="8" fillId="3" borderId="17" xfId="0" applyNumberFormat="1" applyFont="1" applyFill="1" applyBorder="1" applyAlignment="1">
      <alignment horizontal="center"/>
    </xf>
    <xf numFmtId="4" fontId="8" fillId="3" borderId="8" xfId="0" applyNumberFormat="1" applyFont="1" applyFill="1" applyBorder="1" applyAlignment="1">
      <alignment horizontal="center"/>
    </xf>
    <xf numFmtId="0" fontId="8" fillId="3" borderId="5" xfId="0" applyFont="1" applyFill="1" applyBorder="1" applyAlignment="1">
      <alignment horizontal="left"/>
    </xf>
    <xf numFmtId="0" fontId="8" fillId="3" borderId="14" xfId="0" applyFont="1" applyFill="1" applyBorder="1" applyAlignment="1">
      <alignment horizontal="center"/>
    </xf>
    <xf numFmtId="164" fontId="8" fillId="3" borderId="5" xfId="0" applyNumberFormat="1" applyFont="1" applyFill="1" applyBorder="1" applyAlignment="1">
      <alignment horizontal="center"/>
    </xf>
    <xf numFmtId="2" fontId="8" fillId="3" borderId="14" xfId="0" applyNumberFormat="1" applyFont="1" applyFill="1" applyBorder="1" applyAlignment="1">
      <alignment horizontal="center"/>
    </xf>
    <xf numFmtId="4" fontId="8" fillId="3" borderId="9" xfId="0" applyNumberFormat="1" applyFont="1" applyFill="1" applyBorder="1" applyAlignment="1">
      <alignment horizontal="center"/>
    </xf>
    <xf numFmtId="164" fontId="8" fillId="3" borderId="9" xfId="0" applyNumberFormat="1" applyFont="1" applyFill="1" applyBorder="1" applyAlignment="1">
      <alignment horizontal="center"/>
    </xf>
    <xf numFmtId="2" fontId="14" fillId="5" borderId="47" xfId="0" applyNumberFormat="1" applyFont="1" applyFill="1" applyBorder="1" applyAlignment="1">
      <alignment horizontal="center"/>
    </xf>
    <xf numFmtId="164" fontId="8" fillId="2" borderId="6" xfId="0" applyNumberFormat="1" applyFont="1" applyFill="1" applyBorder="1" applyAlignment="1">
      <alignment horizontal="center"/>
    </xf>
    <xf numFmtId="164" fontId="8" fillId="3" borderId="3" xfId="0" applyNumberFormat="1" applyFont="1" applyFill="1" applyBorder="1" applyAlignment="1">
      <alignment horizontal="center"/>
    </xf>
    <xf numFmtId="164" fontId="8" fillId="3" borderId="6" xfId="0" applyNumberFormat="1" applyFont="1" applyFill="1" applyBorder="1" applyAlignment="1">
      <alignment horizontal="center"/>
    </xf>
    <xf numFmtId="164" fontId="14" fillId="0" borderId="0" xfId="0" applyNumberFormat="1" applyFont="1" applyAlignment="1">
      <alignment horizontal="center"/>
    </xf>
    <xf numFmtId="164" fontId="14" fillId="5" borderId="47" xfId="0" applyNumberFormat="1" applyFont="1" applyFill="1" applyBorder="1" applyAlignment="1">
      <alignment horizontal="center"/>
    </xf>
    <xf numFmtId="164" fontId="14" fillId="12" borderId="47" xfId="0" applyNumberFormat="1" applyFont="1" applyFill="1" applyBorder="1" applyAlignment="1">
      <alignment horizontal="center"/>
    </xf>
    <xf numFmtId="164" fontId="17" fillId="0" borderId="67" xfId="0" applyNumberFormat="1" applyFont="1" applyBorder="1" applyAlignment="1">
      <alignment horizontal="center"/>
    </xf>
    <xf numFmtId="164" fontId="9" fillId="0" borderId="47" xfId="0" applyNumberFormat="1" applyFont="1" applyBorder="1" applyAlignment="1">
      <alignment horizontal="center"/>
    </xf>
    <xf numFmtId="164" fontId="8" fillId="5" borderId="47" xfId="0" applyNumberFormat="1" applyFont="1" applyFill="1" applyBorder="1" applyAlignment="1">
      <alignment horizontal="center"/>
    </xf>
    <xf numFmtId="164" fontId="8" fillId="4" borderId="3" xfId="0" applyNumberFormat="1" applyFont="1" applyFill="1" applyBorder="1" applyAlignment="1">
      <alignment horizontal="center"/>
    </xf>
    <xf numFmtId="164" fontId="8" fillId="4" borderId="6" xfId="0" applyNumberFormat="1" applyFont="1" applyFill="1" applyBorder="1" applyAlignment="1">
      <alignment horizontal="center"/>
    </xf>
    <xf numFmtId="164" fontId="8" fillId="2" borderId="3" xfId="0" applyNumberFormat="1" applyFont="1" applyFill="1" applyBorder="1" applyAlignment="1">
      <alignment horizontal="center"/>
    </xf>
    <xf numFmtId="164" fontId="8" fillId="3" borderId="47" xfId="0" applyNumberFormat="1" applyFont="1" applyFill="1" applyBorder="1" applyAlignment="1">
      <alignment horizontal="center"/>
    </xf>
    <xf numFmtId="2" fontId="6" fillId="0" borderId="0" xfId="0" applyNumberFormat="1" applyFont="1" applyAlignment="1">
      <alignment horizontal="center"/>
    </xf>
    <xf numFmtId="2" fontId="8" fillId="3" borderId="47" xfId="0" applyNumberFormat="1" applyFont="1" applyFill="1" applyBorder="1" applyAlignment="1">
      <alignment horizontal="center"/>
    </xf>
    <xf numFmtId="10" fontId="3" fillId="0" borderId="0" xfId="0" applyNumberFormat="1" applyFont="1"/>
    <xf numFmtId="10" fontId="4" fillId="0" borderId="0" xfId="0" applyNumberFormat="1" applyFont="1"/>
    <xf numFmtId="2" fontId="14" fillId="0" borderId="72" xfId="0" applyNumberFormat="1" applyFont="1" applyBorder="1" applyAlignment="1">
      <alignment horizontal="center"/>
    </xf>
    <xf numFmtId="2" fontId="17" fillId="0" borderId="72" xfId="0" applyNumberFormat="1" applyFont="1" applyBorder="1" applyAlignment="1">
      <alignment horizontal="center"/>
    </xf>
    <xf numFmtId="0" fontId="8" fillId="2" borderId="8" xfId="0" applyFont="1" applyFill="1" applyBorder="1" applyAlignment="1">
      <alignment horizontal="center"/>
    </xf>
    <xf numFmtId="0" fontId="8" fillId="2" borderId="9" xfId="0" applyFont="1" applyFill="1" applyBorder="1" applyAlignment="1">
      <alignment horizontal="center"/>
    </xf>
    <xf numFmtId="0" fontId="8" fillId="2" borderId="2" xfId="0" applyFont="1" applyFill="1" applyBorder="1" applyAlignment="1">
      <alignment horizontal="center"/>
    </xf>
    <xf numFmtId="0" fontId="8" fillId="2" borderId="3" xfId="0" applyFont="1" applyFill="1" applyBorder="1" applyAlignment="1">
      <alignment horizontal="center"/>
    </xf>
    <xf numFmtId="0" fontId="8" fillId="2" borderId="4" xfId="0" applyFont="1" applyFill="1" applyBorder="1" applyAlignment="1">
      <alignment horizontal="center"/>
    </xf>
    <xf numFmtId="0" fontId="28" fillId="4" borderId="0" xfId="0" applyFont="1" applyFill="1" applyAlignment="1">
      <alignment horizontal="center"/>
    </xf>
    <xf numFmtId="0" fontId="0" fillId="0" borderId="0" xfId="0" applyAlignment="1">
      <alignment horizontal="center" wrapText="1"/>
    </xf>
    <xf numFmtId="0" fontId="0" fillId="6" borderId="0" xfId="0" applyFill="1" applyAlignment="1">
      <alignment horizontal="center" wrapText="1"/>
    </xf>
    <xf numFmtId="4" fontId="31" fillId="0" borderId="0" xfId="0" applyNumberFormat="1" applyFont="1" applyAlignment="1">
      <alignment horizontal="center"/>
    </xf>
    <xf numFmtId="4" fontId="31" fillId="0" borderId="0" xfId="0" applyNumberFormat="1" applyFont="1" applyAlignment="1">
      <alignment horizontal="center" wrapText="1"/>
    </xf>
    <xf numFmtId="4" fontId="31" fillId="6" borderId="0" xfId="0" applyNumberFormat="1" applyFont="1" applyFill="1" applyAlignment="1">
      <alignment horizontal="center" wrapText="1"/>
    </xf>
    <xf numFmtId="4" fontId="31" fillId="6" borderId="0" xfId="0" applyNumberFormat="1" applyFont="1" applyFill="1" applyAlignment="1">
      <alignment horizontal="center"/>
    </xf>
    <xf numFmtId="4" fontId="9" fillId="0" borderId="0" xfId="0" applyNumberFormat="1" applyFont="1" applyAlignment="1">
      <alignment horizontal="center"/>
    </xf>
    <xf numFmtId="4" fontId="9" fillId="11" borderId="0" xfId="0" applyNumberFormat="1" applyFont="1" applyFill="1" applyAlignment="1">
      <alignment horizontal="center"/>
    </xf>
    <xf numFmtId="4" fontId="9" fillId="0" borderId="0" xfId="0" applyNumberFormat="1" applyFont="1" applyAlignment="1">
      <alignment horizontal="center" wrapText="1"/>
    </xf>
    <xf numFmtId="4" fontId="9" fillId="11" borderId="0" xfId="0" applyNumberFormat="1" applyFont="1" applyFill="1" applyAlignment="1">
      <alignment horizontal="center" wrapText="1"/>
    </xf>
    <xf numFmtId="0" fontId="8" fillId="18" borderId="29" xfId="0" applyFont="1" applyFill="1" applyBorder="1" applyAlignment="1">
      <alignment horizontal="center"/>
    </xf>
    <xf numFmtId="0" fontId="8" fillId="18" borderId="0" xfId="0" applyFont="1" applyFill="1" applyAlignment="1">
      <alignment horizontal="center"/>
    </xf>
    <xf numFmtId="0" fontId="8" fillId="18" borderId="11" xfId="0" applyFont="1" applyFill="1" applyBorder="1" applyAlignment="1">
      <alignment horizontal="center"/>
    </xf>
    <xf numFmtId="0" fontId="8" fillId="18" borderId="54" xfId="0" applyFont="1" applyFill="1" applyBorder="1" applyAlignment="1">
      <alignment horizontal="center"/>
    </xf>
    <xf numFmtId="0" fontId="8" fillId="18" borderId="50" xfId="0" applyFont="1" applyFill="1" applyBorder="1" applyAlignment="1">
      <alignment horizontal="center"/>
    </xf>
    <xf numFmtId="0" fontId="8" fillId="18" borderId="20" xfId="0" applyFont="1" applyFill="1" applyBorder="1" applyAlignment="1">
      <alignment horizontal="center"/>
    </xf>
    <xf numFmtId="0" fontId="8" fillId="2" borderId="0" xfId="0" applyFont="1" applyFill="1" applyAlignment="1">
      <alignment horizontal="center"/>
    </xf>
    <xf numFmtId="0" fontId="8" fillId="2" borderId="29" xfId="0" applyFont="1" applyFill="1" applyBorder="1" applyAlignment="1">
      <alignment horizontal="center"/>
    </xf>
    <xf numFmtId="0" fontId="8" fillId="2" borderId="11" xfId="0" applyFont="1" applyFill="1" applyBorder="1" applyAlignment="1">
      <alignment horizontal="center"/>
    </xf>
    <xf numFmtId="0" fontId="8" fillId="2" borderId="18" xfId="0" applyFont="1" applyFill="1" applyBorder="1" applyAlignment="1">
      <alignment horizontal="center"/>
    </xf>
    <xf numFmtId="0" fontId="8" fillId="2" borderId="50" xfId="0" applyFont="1" applyFill="1" applyBorder="1" applyAlignment="1">
      <alignment horizontal="center"/>
    </xf>
    <xf numFmtId="0" fontId="8" fillId="2" borderId="54" xfId="0" applyFont="1" applyFill="1" applyBorder="1" applyAlignment="1">
      <alignment horizontal="center"/>
    </xf>
    <xf numFmtId="0" fontId="8" fillId="2" borderId="60" xfId="0" applyFont="1" applyFill="1" applyBorder="1" applyAlignment="1">
      <alignment horizontal="center"/>
    </xf>
    <xf numFmtId="0" fontId="8" fillId="2" borderId="63" xfId="0" applyFont="1" applyFill="1" applyBorder="1" applyAlignment="1">
      <alignment horizontal="center"/>
    </xf>
    <xf numFmtId="0" fontId="8" fillId="2" borderId="26" xfId="0" applyFont="1" applyFill="1" applyBorder="1" applyAlignment="1">
      <alignment horizontal="center"/>
    </xf>
    <xf numFmtId="0" fontId="8" fillId="2" borderId="20" xfId="0" applyFont="1" applyFill="1" applyBorder="1" applyAlignment="1">
      <alignment horizontal="center"/>
    </xf>
    <xf numFmtId="10" fontId="8" fillId="4" borderId="29" xfId="0" applyNumberFormat="1" applyFont="1" applyFill="1" applyBorder="1" applyAlignment="1">
      <alignment horizontal="center"/>
    </xf>
    <xf numFmtId="10" fontId="8" fillId="4" borderId="0" xfId="0" applyNumberFormat="1" applyFont="1" applyFill="1" applyAlignment="1">
      <alignment horizontal="center"/>
    </xf>
    <xf numFmtId="2" fontId="8" fillId="5" borderId="2" xfId="0" applyNumberFormat="1" applyFont="1" applyFill="1" applyBorder="1" applyAlignment="1">
      <alignment horizontal="center"/>
    </xf>
    <xf numFmtId="2" fontId="8" fillId="5" borderId="4" xfId="0" applyNumberFormat="1" applyFont="1" applyFill="1" applyBorder="1" applyAlignment="1">
      <alignment horizontal="center"/>
    </xf>
    <xf numFmtId="0" fontId="8" fillId="2" borderId="30" xfId="0" applyFont="1" applyFill="1" applyBorder="1" applyAlignment="1">
      <alignment horizontal="center"/>
    </xf>
    <xf numFmtId="0" fontId="8" fillId="2" borderId="5" xfId="0" applyFont="1" applyFill="1" applyBorder="1" applyAlignment="1">
      <alignment horizontal="center"/>
    </xf>
    <xf numFmtId="164" fontId="8" fillId="2" borderId="2" xfId="0" applyNumberFormat="1" applyFont="1" applyFill="1" applyBorder="1" applyAlignment="1">
      <alignment horizontal="center"/>
    </xf>
    <xf numFmtId="164" fontId="8" fillId="2" borderId="4"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80C99-D585-47FE-929B-9DE9B1EDC0DC}">
  <sheetPr>
    <pageSetUpPr fitToPage="1"/>
  </sheetPr>
  <dimension ref="A1:I220"/>
  <sheetViews>
    <sheetView topLeftCell="D7" workbookViewId="0">
      <selection activeCell="G12" sqref="G12"/>
    </sheetView>
  </sheetViews>
  <sheetFormatPr defaultColWidth="9" defaultRowHeight="13.9" x14ac:dyDescent="0.4"/>
  <cols>
    <col min="1" max="1" width="65.59765625" style="1" customWidth="1"/>
    <col min="2" max="6" width="38.1328125" style="6" customWidth="1"/>
    <col min="7" max="7" width="38.1328125" style="32" customWidth="1"/>
    <col min="8" max="8" width="9" style="1" hidden="1" customWidth="1"/>
    <col min="9" max="9" width="9" style="118" hidden="1" customWidth="1"/>
    <col min="10" max="16384" width="9" style="1"/>
  </cols>
  <sheetData>
    <row r="1" spans="1:9" x14ac:dyDescent="0.4">
      <c r="A1" s="3" t="s">
        <v>45</v>
      </c>
    </row>
    <row r="3" spans="1:9" ht="17.25" x14ac:dyDescent="0.45">
      <c r="A3" s="4" t="s">
        <v>46</v>
      </c>
    </row>
    <row r="4" spans="1:9" ht="14.25" thickBot="1" x14ac:dyDescent="0.45"/>
    <row r="5" spans="1:9" s="5" customFormat="1" ht="14.25" customHeight="1" x14ac:dyDescent="0.35">
      <c r="A5" s="754"/>
      <c r="B5" s="756" t="s">
        <v>0</v>
      </c>
      <c r="C5" s="757"/>
      <c r="D5" s="757"/>
      <c r="E5" s="757"/>
      <c r="F5" s="757"/>
      <c r="G5" s="28"/>
      <c r="I5" s="273"/>
    </row>
    <row r="6" spans="1:9" s="5" customFormat="1" ht="12" thickBot="1" x14ac:dyDescent="0.4">
      <c r="A6" s="755"/>
      <c r="B6" s="12">
        <v>1</v>
      </c>
      <c r="C6" s="13">
        <v>2</v>
      </c>
      <c r="D6" s="13">
        <v>3</v>
      </c>
      <c r="E6" s="13">
        <v>4</v>
      </c>
      <c r="F6" s="13">
        <v>5</v>
      </c>
      <c r="G6" s="29" t="s">
        <v>1</v>
      </c>
      <c r="I6" s="273"/>
    </row>
    <row r="7" spans="1:9" s="5" customFormat="1" ht="12" thickBot="1" x14ac:dyDescent="0.4">
      <c r="A7" s="11"/>
      <c r="B7" s="15"/>
      <c r="C7" s="16"/>
      <c r="D7" s="16"/>
      <c r="E7" s="16"/>
      <c r="F7" s="16"/>
      <c r="G7" s="11"/>
      <c r="I7" s="273"/>
    </row>
    <row r="8" spans="1:9" s="5" customFormat="1" ht="12" thickBot="1" x14ac:dyDescent="0.4">
      <c r="A8" s="150" t="s">
        <v>4</v>
      </c>
      <c r="B8" s="151"/>
      <c r="C8" s="152"/>
      <c r="D8" s="152"/>
      <c r="E8" s="152"/>
      <c r="F8" s="152"/>
      <c r="G8" s="153"/>
      <c r="I8" s="273"/>
    </row>
    <row r="9" spans="1:9" s="5" customFormat="1" ht="11.65" x14ac:dyDescent="0.35">
      <c r="A9" s="10"/>
      <c r="B9" s="21"/>
      <c r="C9" s="22"/>
      <c r="D9" s="22"/>
      <c r="E9" s="22"/>
      <c r="F9" s="22"/>
      <c r="G9" s="10"/>
      <c r="I9" s="273"/>
    </row>
    <row r="10" spans="1:9" s="5" customFormat="1" ht="11.65" x14ac:dyDescent="0.35">
      <c r="A10" s="23" t="s">
        <v>2</v>
      </c>
      <c r="B10" s="21"/>
      <c r="C10" s="22"/>
      <c r="D10" s="22"/>
      <c r="E10" s="22"/>
      <c r="F10" s="22"/>
      <c r="G10" s="10"/>
      <c r="I10" s="273"/>
    </row>
    <row r="11" spans="1:9" s="5" customFormat="1" ht="11.65" x14ac:dyDescent="0.35">
      <c r="A11" s="9">
        <v>2025</v>
      </c>
      <c r="B11" s="30">
        <v>19959</v>
      </c>
      <c r="C11" s="31">
        <v>14570</v>
      </c>
      <c r="D11" s="31">
        <v>45120</v>
      </c>
      <c r="E11" s="31">
        <v>16756</v>
      </c>
      <c r="F11" s="31">
        <v>21611</v>
      </c>
      <c r="G11" s="33">
        <f>SUM(B11:F11)</f>
        <v>118016</v>
      </c>
      <c r="I11" s="273"/>
    </row>
    <row r="12" spans="1:9" s="5" customFormat="1" ht="11.65" x14ac:dyDescent="0.35">
      <c r="A12" s="9">
        <v>2030</v>
      </c>
      <c r="B12" s="30">
        <v>20826</v>
      </c>
      <c r="C12" s="31">
        <v>15177</v>
      </c>
      <c r="D12" s="31">
        <v>46301</v>
      </c>
      <c r="E12" s="31">
        <v>17239</v>
      </c>
      <c r="F12" s="31">
        <v>22491</v>
      </c>
      <c r="G12" s="33">
        <f>SUM(B12:F12)</f>
        <v>122034</v>
      </c>
      <c r="I12" s="273"/>
    </row>
    <row r="13" spans="1:9" s="5" customFormat="1" ht="11.65" x14ac:dyDescent="0.35">
      <c r="A13" s="9"/>
      <c r="B13" s="30"/>
      <c r="C13" s="31"/>
      <c r="D13" s="31"/>
      <c r="E13" s="31"/>
      <c r="F13" s="31"/>
      <c r="G13" s="33"/>
      <c r="I13" s="273"/>
    </row>
    <row r="14" spans="1:9" s="5" customFormat="1" ht="11.65" x14ac:dyDescent="0.35">
      <c r="A14" s="24" t="s">
        <v>3</v>
      </c>
      <c r="B14" s="17"/>
      <c r="C14" s="18"/>
      <c r="D14" s="18"/>
      <c r="E14" s="18"/>
      <c r="F14" s="18"/>
      <c r="G14" s="34"/>
      <c r="I14" s="273"/>
    </row>
    <row r="15" spans="1:9" s="41" customFormat="1" ht="11.65" x14ac:dyDescent="0.35">
      <c r="A15" s="37">
        <v>2023</v>
      </c>
      <c r="B15" s="38">
        <f>2799*0.95</f>
        <v>2659.0499999999997</v>
      </c>
      <c r="C15" s="39">
        <f>2952*0.95</f>
        <v>2804.4</v>
      </c>
      <c r="D15" s="39">
        <f>3197*0.95</f>
        <v>3037.1499999999996</v>
      </c>
      <c r="E15" s="39">
        <f>3204*0.95</f>
        <v>3043.7999999999997</v>
      </c>
      <c r="F15" s="39">
        <f>3111*0.95</f>
        <v>2955.45</v>
      </c>
      <c r="G15" s="40" t="s">
        <v>7</v>
      </c>
      <c r="I15" s="274"/>
    </row>
    <row r="16" spans="1:9" s="5" customFormat="1" ht="11.65" x14ac:dyDescent="0.35">
      <c r="A16" s="9">
        <v>2025</v>
      </c>
      <c r="B16" s="30">
        <f>(B15*0.981*0.991)</f>
        <v>2585.0512975500001</v>
      </c>
      <c r="C16" s="31">
        <f t="shared" ref="C16:F16" si="0">(C15*0.981*0.991)</f>
        <v>2726.3563523999997</v>
      </c>
      <c r="D16" s="31">
        <f t="shared" si="0"/>
        <v>2952.6291526499999</v>
      </c>
      <c r="E16" s="31">
        <f t="shared" si="0"/>
        <v>2959.0940897999999</v>
      </c>
      <c r="F16" s="706">
        <f t="shared" si="0"/>
        <v>2873.2027819499999</v>
      </c>
      <c r="G16" s="33" t="s">
        <v>7</v>
      </c>
      <c r="I16" s="273"/>
    </row>
    <row r="17" spans="1:9" s="5" customFormat="1" ht="11.65" x14ac:dyDescent="0.35">
      <c r="A17" s="9">
        <v>2030</v>
      </c>
      <c r="B17" s="30">
        <f>(B16*0.993*0.994*0.996*0.996*0.996)</f>
        <v>2521.0578637045787</v>
      </c>
      <c r="C17" s="31">
        <f t="shared" ref="C17:F17" si="1">(C16*0.993*0.994*0.996*0.996*0.996)</f>
        <v>2658.8648851932521</v>
      </c>
      <c r="D17" s="31">
        <f t="shared" si="1"/>
        <v>2879.5362594725029</v>
      </c>
      <c r="E17" s="31">
        <f t="shared" si="1"/>
        <v>2885.8411558804814</v>
      </c>
      <c r="F17" s="706">
        <f t="shared" si="1"/>
        <v>2802.0761036030517</v>
      </c>
      <c r="G17" s="33" t="s">
        <v>7</v>
      </c>
      <c r="I17" s="273"/>
    </row>
    <row r="18" spans="1:9" s="5" customFormat="1" ht="11.65" x14ac:dyDescent="0.35">
      <c r="A18" s="9"/>
      <c r="B18" s="17"/>
      <c r="C18" s="18"/>
      <c r="D18" s="18"/>
      <c r="E18" s="18"/>
      <c r="F18" s="18"/>
      <c r="G18" s="34"/>
      <c r="I18" s="273"/>
    </row>
    <row r="19" spans="1:9" s="5" customFormat="1" ht="11.65" x14ac:dyDescent="0.35">
      <c r="A19" s="24" t="s">
        <v>6</v>
      </c>
      <c r="B19" s="17"/>
      <c r="C19" s="18"/>
      <c r="D19" s="18"/>
      <c r="E19" s="18"/>
      <c r="F19" s="18"/>
      <c r="G19" s="34"/>
      <c r="I19" s="273"/>
    </row>
    <row r="20" spans="1:9" s="5" customFormat="1" ht="11.65" x14ac:dyDescent="0.35">
      <c r="A20" s="9">
        <v>2025</v>
      </c>
      <c r="B20" s="42">
        <f>B11*B16/10^6</f>
        <v>51.595038847800446</v>
      </c>
      <c r="C20" s="51">
        <f t="shared" ref="C20:F20" si="2">C11*C16/10^6</f>
        <v>39.723012054468001</v>
      </c>
      <c r="D20" s="51">
        <f t="shared" si="2"/>
        <v>133.22262736756801</v>
      </c>
      <c r="E20" s="51">
        <f t="shared" si="2"/>
        <v>49.582580568688797</v>
      </c>
      <c r="F20" s="51">
        <f t="shared" si="2"/>
        <v>62.092785320721447</v>
      </c>
      <c r="G20" s="43">
        <f>SUM(B20:F20)</f>
        <v>336.21604415924674</v>
      </c>
      <c r="I20" s="273"/>
    </row>
    <row r="21" spans="1:9" s="5" customFormat="1" ht="11.65" x14ac:dyDescent="0.35">
      <c r="A21" s="9">
        <v>2030</v>
      </c>
      <c r="B21" s="42">
        <f>B12*B17/10^6</f>
        <v>52.503551069511552</v>
      </c>
      <c r="C21" s="51">
        <f t="shared" ref="C21:F21" si="3">C12*C17/10^6</f>
        <v>40.353592362577992</v>
      </c>
      <c r="D21" s="51">
        <f t="shared" si="3"/>
        <v>133.32540834983635</v>
      </c>
      <c r="E21" s="51">
        <f t="shared" si="3"/>
        <v>49.749015686223622</v>
      </c>
      <c r="F21" s="51">
        <f t="shared" si="3"/>
        <v>63.021493646136243</v>
      </c>
      <c r="G21" s="43">
        <f>SUM(B21:F21)</f>
        <v>338.95306111428579</v>
      </c>
      <c r="I21" s="273"/>
    </row>
    <row r="22" spans="1:9" s="5" customFormat="1" ht="12" thickBot="1" x14ac:dyDescent="0.4">
      <c r="A22" s="9"/>
      <c r="B22" s="19"/>
      <c r="C22" s="20"/>
      <c r="D22" s="20"/>
      <c r="E22" s="20"/>
      <c r="F22" s="20"/>
      <c r="G22" s="34"/>
      <c r="I22" s="273"/>
    </row>
    <row r="23" spans="1:9" s="5" customFormat="1" ht="12" thickBot="1" x14ac:dyDescent="0.4">
      <c r="A23" s="150" t="s">
        <v>5</v>
      </c>
      <c r="B23" s="151"/>
      <c r="C23" s="152"/>
      <c r="D23" s="152"/>
      <c r="E23" s="152"/>
      <c r="F23" s="152"/>
      <c r="G23" s="153"/>
      <c r="I23" s="273"/>
    </row>
    <row r="24" spans="1:9" s="5" customFormat="1" ht="11.65" x14ac:dyDescent="0.35">
      <c r="A24" s="10"/>
      <c r="B24" s="21"/>
      <c r="C24" s="22"/>
      <c r="D24" s="22"/>
      <c r="E24" s="22"/>
      <c r="F24" s="22"/>
      <c r="G24" s="10"/>
      <c r="I24" s="273"/>
    </row>
    <row r="25" spans="1:9" s="5" customFormat="1" ht="11.65" x14ac:dyDescent="0.35">
      <c r="A25" s="23" t="s">
        <v>2</v>
      </c>
      <c r="B25" s="21"/>
      <c r="C25" s="22"/>
      <c r="D25" s="22"/>
      <c r="E25" s="22"/>
      <c r="F25" s="22"/>
      <c r="G25" s="10"/>
      <c r="I25" s="273"/>
    </row>
    <row r="26" spans="1:9" s="5" customFormat="1" ht="11.65" x14ac:dyDescent="0.35">
      <c r="A26" s="9">
        <v>2025</v>
      </c>
      <c r="B26" s="30">
        <f>B11</f>
        <v>19959</v>
      </c>
      <c r="C26" s="31">
        <f t="shared" ref="C26:F27" si="4">C11</f>
        <v>14570</v>
      </c>
      <c r="D26" s="31">
        <f t="shared" si="4"/>
        <v>45120</v>
      </c>
      <c r="E26" s="31">
        <f t="shared" si="4"/>
        <v>16756</v>
      </c>
      <c r="F26" s="31">
        <f t="shared" si="4"/>
        <v>21611</v>
      </c>
      <c r="G26" s="33">
        <f>SUM(B26:F26)</f>
        <v>118016</v>
      </c>
      <c r="I26" s="273"/>
    </row>
    <row r="27" spans="1:9" s="5" customFormat="1" ht="11.65" x14ac:dyDescent="0.35">
      <c r="A27" s="9">
        <v>2030</v>
      </c>
      <c r="B27" s="30">
        <f>B12</f>
        <v>20826</v>
      </c>
      <c r="C27" s="31">
        <f t="shared" si="4"/>
        <v>15177</v>
      </c>
      <c r="D27" s="31">
        <f t="shared" si="4"/>
        <v>46301</v>
      </c>
      <c r="E27" s="31">
        <f t="shared" si="4"/>
        <v>17239</v>
      </c>
      <c r="F27" s="31">
        <f t="shared" si="4"/>
        <v>22491</v>
      </c>
      <c r="G27" s="33">
        <f>SUM(B27:F27)</f>
        <v>122034</v>
      </c>
      <c r="I27" s="273"/>
    </row>
    <row r="28" spans="1:9" s="5" customFormat="1" ht="11.65" x14ac:dyDescent="0.35">
      <c r="A28" s="9"/>
      <c r="B28" s="17"/>
      <c r="C28" s="18"/>
      <c r="D28" s="18"/>
      <c r="E28" s="18"/>
      <c r="F28" s="18"/>
      <c r="G28" s="34"/>
      <c r="I28" s="273"/>
    </row>
    <row r="29" spans="1:9" s="5" customFormat="1" ht="11.65" x14ac:dyDescent="0.35">
      <c r="A29" s="24" t="s">
        <v>3</v>
      </c>
      <c r="B29" s="17"/>
      <c r="C29" s="18"/>
      <c r="D29" s="18"/>
      <c r="E29" s="18"/>
      <c r="F29" s="18"/>
      <c r="G29" s="34"/>
      <c r="I29" s="273"/>
    </row>
    <row r="30" spans="1:9" s="41" customFormat="1" ht="11.65" x14ac:dyDescent="0.35">
      <c r="A30" s="37">
        <v>2023</v>
      </c>
      <c r="B30" s="38">
        <f>3750*0.769</f>
        <v>2883.75</v>
      </c>
      <c r="C30" s="39">
        <f>3883*0.769</f>
        <v>2986.027</v>
      </c>
      <c r="D30" s="39">
        <f>4327*0.769</f>
        <v>3327.4630000000002</v>
      </c>
      <c r="E30" s="39">
        <f>4677*0.769</f>
        <v>3596.6130000000003</v>
      </c>
      <c r="F30" s="39">
        <f>4403*0.769</f>
        <v>3385.9070000000002</v>
      </c>
      <c r="G30" s="44" t="s">
        <v>7</v>
      </c>
      <c r="I30" s="274"/>
    </row>
    <row r="31" spans="1:9" s="5" customFormat="1" ht="11.65" x14ac:dyDescent="0.35">
      <c r="A31" s="9">
        <v>2025</v>
      </c>
      <c r="B31" s="30">
        <f>(B30*0.983*0.996)</f>
        <v>2823.3873450000001</v>
      </c>
      <c r="C31" s="31">
        <f t="shared" ref="C31:F31" si="5">(C30*0.983*0.996)</f>
        <v>2923.5234828359999</v>
      </c>
      <c r="D31" s="31">
        <f t="shared" si="5"/>
        <v>3257.8125444840002</v>
      </c>
      <c r="E31" s="31">
        <f t="shared" si="5"/>
        <v>3521.3286966840001</v>
      </c>
      <c r="F31" s="706">
        <f t="shared" si="5"/>
        <v>3315.0331946760002</v>
      </c>
      <c r="G31" s="34" t="s">
        <v>7</v>
      </c>
      <c r="I31" s="273"/>
    </row>
    <row r="32" spans="1:9" s="5" customFormat="1" ht="11.65" x14ac:dyDescent="0.35">
      <c r="A32" s="9">
        <v>2030</v>
      </c>
      <c r="B32" s="30">
        <f>(B31*1.009*1.013*1.02*1.022*1.022)</f>
        <v>3074.4896738760558</v>
      </c>
      <c r="C32" s="31">
        <f t="shared" ref="C32:F32" si="6">(C31*1.009*1.013*1.02*1.022*1.022)</f>
        <v>3183.5315743095271</v>
      </c>
      <c r="D32" s="31">
        <f t="shared" si="6"/>
        <v>3547.5511516964525</v>
      </c>
      <c r="E32" s="31">
        <f t="shared" si="6"/>
        <v>3834.5035212582175</v>
      </c>
      <c r="F32" s="706">
        <f t="shared" si="6"/>
        <v>3609.8608090870075</v>
      </c>
      <c r="G32" s="34" t="s">
        <v>7</v>
      </c>
      <c r="I32" s="273"/>
    </row>
    <row r="33" spans="1:9" s="5" customFormat="1" ht="11.65" x14ac:dyDescent="0.35">
      <c r="A33" s="9"/>
      <c r="B33" s="17"/>
      <c r="C33" s="18"/>
      <c r="D33" s="18"/>
      <c r="E33" s="18"/>
      <c r="F33" s="18"/>
      <c r="G33" s="34"/>
      <c r="I33" s="273"/>
    </row>
    <row r="34" spans="1:9" s="5" customFormat="1" ht="11.65" x14ac:dyDescent="0.35">
      <c r="A34" s="24" t="s">
        <v>6</v>
      </c>
      <c r="B34" s="17"/>
      <c r="C34" s="18"/>
      <c r="D34" s="18"/>
      <c r="E34" s="18"/>
      <c r="F34" s="18"/>
      <c r="G34" s="34"/>
      <c r="I34" s="273"/>
    </row>
    <row r="35" spans="1:9" s="5" customFormat="1" ht="11.65" x14ac:dyDescent="0.35">
      <c r="A35" s="9">
        <v>2025</v>
      </c>
      <c r="B35" s="52">
        <f>B26*B31/10^6</f>
        <v>56.351988018855003</v>
      </c>
      <c r="C35" s="53">
        <f t="shared" ref="C35:F35" si="7">C26*C31/10^6</f>
        <v>42.59573714492052</v>
      </c>
      <c r="D35" s="53">
        <f t="shared" si="7"/>
        <v>146.99250200711808</v>
      </c>
      <c r="E35" s="53">
        <f t="shared" si="7"/>
        <v>59.0033836416371</v>
      </c>
      <c r="F35" s="53">
        <f t="shared" si="7"/>
        <v>71.641182370143042</v>
      </c>
      <c r="G35" s="43">
        <f>SUM(B35:F35)</f>
        <v>376.58479318267371</v>
      </c>
      <c r="I35" s="273"/>
    </row>
    <row r="36" spans="1:9" s="5" customFormat="1" ht="11.65" x14ac:dyDescent="0.35">
      <c r="A36" s="9">
        <v>2030</v>
      </c>
      <c r="B36" s="52">
        <f>B27*B32/10^6</f>
        <v>64.029321948142737</v>
      </c>
      <c r="C36" s="53">
        <f t="shared" ref="C36:F36" si="8">C27*C32/10^6</f>
        <v>48.316458703295694</v>
      </c>
      <c r="D36" s="53">
        <f t="shared" si="8"/>
        <v>164.25516587469744</v>
      </c>
      <c r="E36" s="53">
        <f t="shared" si="8"/>
        <v>66.103006202970406</v>
      </c>
      <c r="F36" s="53">
        <f t="shared" si="8"/>
        <v>81.189379457175875</v>
      </c>
      <c r="G36" s="43">
        <f>SUM(B36:F36)</f>
        <v>423.89333218628212</v>
      </c>
      <c r="I36" s="273"/>
    </row>
    <row r="37" spans="1:9" s="5" customFormat="1" ht="12" thickBot="1" x14ac:dyDescent="0.4">
      <c r="A37" s="8"/>
      <c r="B37" s="19"/>
      <c r="C37" s="20"/>
      <c r="D37" s="20"/>
      <c r="E37" s="20"/>
      <c r="F37" s="20"/>
      <c r="G37" s="35"/>
      <c r="I37" s="273"/>
    </row>
    <row r="38" spans="1:9" s="5" customFormat="1" ht="11.65" x14ac:dyDescent="0.35">
      <c r="B38" s="7"/>
      <c r="C38" s="7"/>
      <c r="D38" s="7"/>
      <c r="E38" s="7"/>
      <c r="F38" s="7"/>
      <c r="G38" s="36"/>
      <c r="I38" s="273"/>
    </row>
    <row r="39" spans="1:9" s="5" customFormat="1" ht="11.65" x14ac:dyDescent="0.35">
      <c r="A39" s="120" t="s">
        <v>29</v>
      </c>
      <c r="B39" s="7"/>
      <c r="C39" s="7"/>
      <c r="D39" s="7"/>
      <c r="E39" s="7"/>
      <c r="F39" s="7"/>
      <c r="G39" s="36"/>
      <c r="I39" s="273"/>
    </row>
    <row r="40" spans="1:9" x14ac:dyDescent="0.4">
      <c r="A40" s="119" t="s">
        <v>829</v>
      </c>
      <c r="B40" s="7"/>
      <c r="C40" s="7"/>
      <c r="D40" s="7"/>
      <c r="E40" s="7"/>
      <c r="F40" s="7"/>
    </row>
    <row r="41" spans="1:9" x14ac:dyDescent="0.4">
      <c r="A41" s="119" t="s">
        <v>830</v>
      </c>
      <c r="B41" s="7"/>
      <c r="C41" s="7"/>
      <c r="D41" s="7"/>
      <c r="E41" s="7"/>
      <c r="F41" s="7"/>
    </row>
    <row r="42" spans="1:9" x14ac:dyDescent="0.4">
      <c r="A42" s="119" t="s">
        <v>831</v>
      </c>
      <c r="B42" s="7"/>
      <c r="C42" s="7"/>
      <c r="D42" s="7"/>
      <c r="E42" s="7"/>
      <c r="F42" s="7"/>
    </row>
    <row r="43" spans="1:9" x14ac:dyDescent="0.4">
      <c r="A43" s="119" t="s">
        <v>37</v>
      </c>
      <c r="B43" s="7"/>
      <c r="C43" s="7"/>
      <c r="D43" s="7"/>
      <c r="E43" s="7"/>
      <c r="F43" s="7"/>
    </row>
    <row r="44" spans="1:9" x14ac:dyDescent="0.4">
      <c r="A44" s="119" t="s">
        <v>832</v>
      </c>
      <c r="B44" s="7"/>
      <c r="C44" s="7"/>
      <c r="D44" s="7"/>
      <c r="E44" s="7"/>
      <c r="F44" s="7"/>
    </row>
    <row r="45" spans="1:9" x14ac:dyDescent="0.4">
      <c r="A45" s="120"/>
      <c r="B45" s="7"/>
      <c r="C45" s="7"/>
      <c r="D45" s="7"/>
      <c r="E45" s="7"/>
      <c r="F45" s="7"/>
    </row>
    <row r="46" spans="1:9" ht="17.25" x14ac:dyDescent="0.45">
      <c r="A46" s="4" t="s">
        <v>842</v>
      </c>
    </row>
    <row r="47" spans="1:9" ht="14.25" thickBot="1" x14ac:dyDescent="0.45"/>
    <row r="48" spans="1:9" x14ac:dyDescent="0.4">
      <c r="A48" s="754"/>
      <c r="B48" s="757" t="s">
        <v>0</v>
      </c>
      <c r="C48" s="757"/>
      <c r="D48" s="757"/>
      <c r="E48" s="757"/>
      <c r="F48" s="758"/>
    </row>
    <row r="49" spans="1:9" ht="14.25" thickBot="1" x14ac:dyDescent="0.45">
      <c r="A49" s="755"/>
      <c r="B49" s="157">
        <v>1</v>
      </c>
      <c r="C49" s="158">
        <v>2</v>
      </c>
      <c r="D49" s="158">
        <v>3</v>
      </c>
      <c r="E49" s="158">
        <v>4</v>
      </c>
      <c r="F49" s="94">
        <v>5</v>
      </c>
    </row>
    <row r="50" spans="1:9" ht="14.25" thickBot="1" x14ac:dyDescent="0.45">
      <c r="A50" s="11"/>
      <c r="B50" s="167"/>
      <c r="C50" s="168"/>
      <c r="D50" s="168"/>
      <c r="E50" s="168"/>
      <c r="F50" s="169"/>
    </row>
    <row r="51" spans="1:9" ht="14.25" thickBot="1" x14ac:dyDescent="0.45">
      <c r="A51" s="150" t="s">
        <v>4</v>
      </c>
      <c r="B51" s="170"/>
      <c r="C51" s="171"/>
      <c r="D51" s="171"/>
      <c r="E51" s="171"/>
      <c r="F51" s="172"/>
    </row>
    <row r="52" spans="1:9" x14ac:dyDescent="0.4">
      <c r="A52" s="10"/>
      <c r="B52" s="173"/>
      <c r="C52" s="174"/>
      <c r="D52" s="174"/>
      <c r="E52" s="174"/>
      <c r="F52" s="175"/>
    </row>
    <row r="53" spans="1:9" s="163" customFormat="1" x14ac:dyDescent="0.4">
      <c r="A53" s="23" t="s">
        <v>843</v>
      </c>
      <c r="B53" s="176">
        <f>SUM(B56:B61)</f>
        <v>2585.0512975500001</v>
      </c>
      <c r="C53" s="177">
        <f t="shared" ref="C53:F53" si="9">SUM(C56:C61)</f>
        <v>2726.3563523999997</v>
      </c>
      <c r="D53" s="177">
        <f t="shared" si="9"/>
        <v>2952.6291526499999</v>
      </c>
      <c r="E53" s="177">
        <f t="shared" si="9"/>
        <v>2959.0940897999999</v>
      </c>
      <c r="F53" s="178">
        <f t="shared" si="9"/>
        <v>2873.2027819500004</v>
      </c>
      <c r="G53" s="162"/>
      <c r="I53" s="275"/>
    </row>
    <row r="54" spans="1:9" x14ac:dyDescent="0.4">
      <c r="A54" s="10"/>
      <c r="B54" s="173"/>
      <c r="C54" s="174"/>
      <c r="D54" s="174"/>
      <c r="E54" s="174"/>
      <c r="F54" s="175"/>
      <c r="H54" s="272" t="s">
        <v>48</v>
      </c>
      <c r="I54" s="118">
        <v>0.8</v>
      </c>
    </row>
    <row r="55" spans="1:9" s="159" customFormat="1" x14ac:dyDescent="0.4">
      <c r="A55" s="9" t="s">
        <v>47</v>
      </c>
      <c r="B55" s="179"/>
      <c r="C55" s="180"/>
      <c r="D55" s="180"/>
      <c r="E55" s="180"/>
      <c r="F55" s="181"/>
      <c r="G55" s="32"/>
      <c r="H55" s="272" t="s">
        <v>8</v>
      </c>
      <c r="I55" s="276">
        <v>0.2</v>
      </c>
    </row>
    <row r="56" spans="1:9" s="164" customFormat="1" x14ac:dyDescent="0.4">
      <c r="A56" s="37" t="s">
        <v>48</v>
      </c>
      <c r="B56" s="182">
        <f>(B16*0.774)*I54</f>
        <v>1600.6637634429601</v>
      </c>
      <c r="C56" s="183">
        <f>(C16*0.809)*I54</f>
        <v>1764.4978312732799</v>
      </c>
      <c r="D56" s="183">
        <f>(D16*0.779)*I54</f>
        <v>1840.0784879314801</v>
      </c>
      <c r="E56" s="183">
        <f>(E16*0.836)*I54</f>
        <v>1979.04212725824</v>
      </c>
      <c r="F56" s="184">
        <f>(F16*0.81)*I54</f>
        <v>1861.8354027036</v>
      </c>
      <c r="G56" s="155"/>
      <c r="I56" s="277"/>
    </row>
    <row r="57" spans="1:9" s="164" customFormat="1" x14ac:dyDescent="0.4">
      <c r="A57" s="37" t="s">
        <v>8</v>
      </c>
      <c r="B57" s="182">
        <f>(B16*0.774)*I55</f>
        <v>400.16594086074002</v>
      </c>
      <c r="C57" s="183">
        <f>(C16*0.809)*I55</f>
        <v>441.12445781831997</v>
      </c>
      <c r="D57" s="183">
        <f>(D16*0.779)*I55</f>
        <v>460.01962198287004</v>
      </c>
      <c r="E57" s="183">
        <f>(E16*0.836)*I55</f>
        <v>494.76053181456001</v>
      </c>
      <c r="F57" s="184">
        <f>(F16*0.81)*I55</f>
        <v>465.45885067590001</v>
      </c>
      <c r="G57" s="155"/>
      <c r="I57" s="277"/>
    </row>
    <row r="58" spans="1:9" x14ac:dyDescent="0.4">
      <c r="A58" s="160"/>
      <c r="B58" s="185"/>
      <c r="C58" s="186"/>
      <c r="D58" s="186"/>
      <c r="E58" s="186"/>
      <c r="F58" s="187"/>
    </row>
    <row r="59" spans="1:9" s="159" customFormat="1" x14ac:dyDescent="0.4">
      <c r="A59" s="160" t="s">
        <v>49</v>
      </c>
      <c r="B59" s="185"/>
      <c r="C59" s="186"/>
      <c r="D59" s="186"/>
      <c r="E59" s="186"/>
      <c r="F59" s="187"/>
      <c r="G59" s="32"/>
      <c r="I59" s="276"/>
    </row>
    <row r="60" spans="1:9" s="164" customFormat="1" x14ac:dyDescent="0.4">
      <c r="A60" s="161" t="s">
        <v>48</v>
      </c>
      <c r="B60" s="182">
        <f>(B16*0.226)*I54</f>
        <v>467.37727459704001</v>
      </c>
      <c r="C60" s="183">
        <f>(C16*0.191)*I54</f>
        <v>416.58725064672001</v>
      </c>
      <c r="D60" s="183">
        <f>(D16*0.221)*I54</f>
        <v>522.02483418852</v>
      </c>
      <c r="E60" s="183">
        <f>(E16*0.164)*I54</f>
        <v>388.23314458176003</v>
      </c>
      <c r="F60" s="184">
        <f>(F16*0.19)*I54</f>
        <v>436.72682285640008</v>
      </c>
      <c r="G60" s="155"/>
      <c r="I60" s="277"/>
    </row>
    <row r="61" spans="1:9" s="164" customFormat="1" x14ac:dyDescent="0.4">
      <c r="A61" s="161" t="s">
        <v>8</v>
      </c>
      <c r="B61" s="182">
        <f>(B16*0.226)*I55</f>
        <v>116.84431864926</v>
      </c>
      <c r="C61" s="183">
        <f>(C16*0.191)*I55</f>
        <v>104.14681266168</v>
      </c>
      <c r="D61" s="183">
        <f>(D16*0.221)*I55</f>
        <v>130.50620854713</v>
      </c>
      <c r="E61" s="183">
        <f>(E16*0.164)*I55</f>
        <v>97.058286145440007</v>
      </c>
      <c r="F61" s="184">
        <f>(F16*0.19)*I55</f>
        <v>109.18170571410002</v>
      </c>
      <c r="G61" s="155"/>
      <c r="I61" s="277"/>
    </row>
    <row r="62" spans="1:9" s="164" customFormat="1" x14ac:dyDescent="0.4">
      <c r="A62" s="161"/>
      <c r="B62" s="182"/>
      <c r="C62" s="183"/>
      <c r="D62" s="183"/>
      <c r="E62" s="183"/>
      <c r="F62" s="184"/>
      <c r="G62" s="155"/>
      <c r="I62" s="277"/>
    </row>
    <row r="63" spans="1:9" s="70" customFormat="1" x14ac:dyDescent="0.4">
      <c r="A63" s="23" t="s">
        <v>6</v>
      </c>
      <c r="B63" s="188">
        <f>SUM(B66:B71)</f>
        <v>51.595038847800453</v>
      </c>
      <c r="C63" s="189">
        <f t="shared" ref="C63:F63" si="10">SUM(C66:C71)</f>
        <v>39.723012054467993</v>
      </c>
      <c r="D63" s="189">
        <f t="shared" si="10"/>
        <v>133.22262736756801</v>
      </c>
      <c r="E63" s="189">
        <f t="shared" si="10"/>
        <v>49.582580568688805</v>
      </c>
      <c r="F63" s="190">
        <f t="shared" si="10"/>
        <v>62.092785320721454</v>
      </c>
      <c r="G63" s="155"/>
      <c r="I63" s="278"/>
    </row>
    <row r="64" spans="1:9" s="164" customFormat="1" x14ac:dyDescent="0.4">
      <c r="A64" s="10"/>
      <c r="B64" s="182"/>
      <c r="C64" s="183"/>
      <c r="D64" s="183"/>
      <c r="E64" s="183"/>
      <c r="F64" s="184"/>
      <c r="G64" s="155"/>
      <c r="I64" s="277"/>
    </row>
    <row r="65" spans="1:9" s="164" customFormat="1" x14ac:dyDescent="0.4">
      <c r="A65" s="9" t="s">
        <v>47</v>
      </c>
      <c r="B65" s="182"/>
      <c r="C65" s="183"/>
      <c r="D65" s="183"/>
      <c r="E65" s="183"/>
      <c r="F65" s="184"/>
      <c r="G65" s="155"/>
      <c r="I65" s="277"/>
    </row>
    <row r="66" spans="1:9" s="164" customFormat="1" x14ac:dyDescent="0.4">
      <c r="A66" s="37" t="s">
        <v>48</v>
      </c>
      <c r="B66" s="191">
        <f>(B56*B$11)/10^6</f>
        <v>31.947648054558037</v>
      </c>
      <c r="C66" s="192">
        <f t="shared" ref="C66:F66" si="11">(C56*C$11)/10^6</f>
        <v>25.708733401651688</v>
      </c>
      <c r="D66" s="192">
        <f t="shared" si="11"/>
        <v>83.024341375468381</v>
      </c>
      <c r="E66" s="192">
        <f t="shared" si="11"/>
        <v>33.160829884339073</v>
      </c>
      <c r="F66" s="193">
        <f t="shared" si="11"/>
        <v>40.236124887827501</v>
      </c>
      <c r="G66" s="155"/>
      <c r="I66" s="277"/>
    </row>
    <row r="67" spans="1:9" s="164" customFormat="1" x14ac:dyDescent="0.4">
      <c r="A67" s="37" t="s">
        <v>8</v>
      </c>
      <c r="B67" s="191">
        <f>(B57*B$11)/10^6</f>
        <v>7.9869120136395093</v>
      </c>
      <c r="C67" s="192">
        <f t="shared" ref="C67:F67" si="12">(C57*C$11)/10^6</f>
        <v>6.4271833504129221</v>
      </c>
      <c r="D67" s="192">
        <f t="shared" si="12"/>
        <v>20.756085343867095</v>
      </c>
      <c r="E67" s="192">
        <f t="shared" si="12"/>
        <v>8.2902074710847682</v>
      </c>
      <c r="F67" s="193">
        <f t="shared" si="12"/>
        <v>10.059031221956875</v>
      </c>
      <c r="G67" s="155"/>
      <c r="I67" s="277"/>
    </row>
    <row r="68" spans="1:9" s="164" customFormat="1" x14ac:dyDescent="0.4">
      <c r="A68" s="160"/>
      <c r="B68" s="191"/>
      <c r="C68" s="192"/>
      <c r="D68" s="192"/>
      <c r="E68" s="192"/>
      <c r="F68" s="193"/>
      <c r="G68" s="155"/>
      <c r="I68" s="277"/>
    </row>
    <row r="69" spans="1:9" s="164" customFormat="1" x14ac:dyDescent="0.4">
      <c r="A69" s="160" t="s">
        <v>49</v>
      </c>
      <c r="B69" s="191"/>
      <c r="C69" s="192"/>
      <c r="D69" s="192"/>
      <c r="E69" s="192"/>
      <c r="F69" s="193"/>
      <c r="G69" s="155"/>
      <c r="I69" s="277"/>
    </row>
    <row r="70" spans="1:9" s="164" customFormat="1" x14ac:dyDescent="0.4">
      <c r="A70" s="161" t="s">
        <v>48</v>
      </c>
      <c r="B70" s="191">
        <f>(B60*B$11)/10^6</f>
        <v>9.3283830236823224</v>
      </c>
      <c r="C70" s="192">
        <f t="shared" ref="C70:F70" si="13">(C60*C$11)/10^6</f>
        <v>6.0696762419227097</v>
      </c>
      <c r="D70" s="192">
        <f t="shared" si="13"/>
        <v>23.553760518586021</v>
      </c>
      <c r="E70" s="192">
        <f t="shared" si="13"/>
        <v>6.5052345706119716</v>
      </c>
      <c r="F70" s="193">
        <f t="shared" si="13"/>
        <v>9.4381033687496618</v>
      </c>
      <c r="G70" s="155"/>
      <c r="I70" s="277"/>
    </row>
    <row r="71" spans="1:9" s="164" customFormat="1" x14ac:dyDescent="0.4">
      <c r="A71" s="161" t="s">
        <v>8</v>
      </c>
      <c r="B71" s="191">
        <f t="shared" ref="B71:F71" si="14">(B61*B$11)/10^6</f>
        <v>2.3320957559205806</v>
      </c>
      <c r="C71" s="192">
        <f t="shared" si="14"/>
        <v>1.5174190604806774</v>
      </c>
      <c r="D71" s="192">
        <f t="shared" si="14"/>
        <v>5.8884401296465052</v>
      </c>
      <c r="E71" s="192">
        <f t="shared" si="14"/>
        <v>1.6263086426529929</v>
      </c>
      <c r="F71" s="193">
        <f t="shared" si="14"/>
        <v>2.3595258421874155</v>
      </c>
      <c r="G71" s="155"/>
      <c r="I71" s="277"/>
    </row>
    <row r="72" spans="1:9" s="164" customFormat="1" ht="14.25" thickBot="1" x14ac:dyDescent="0.45">
      <c r="A72" s="166"/>
      <c r="B72" s="194"/>
      <c r="C72" s="195"/>
      <c r="D72" s="195"/>
      <c r="E72" s="195"/>
      <c r="F72" s="196"/>
      <c r="G72" s="155"/>
      <c r="I72" s="277"/>
    </row>
    <row r="73" spans="1:9" ht="14.25" thickBot="1" x14ac:dyDescent="0.45">
      <c r="A73" s="150" t="s">
        <v>5</v>
      </c>
      <c r="B73" s="170"/>
      <c r="C73" s="171"/>
      <c r="D73" s="171"/>
      <c r="E73" s="171"/>
      <c r="F73" s="172"/>
    </row>
    <row r="74" spans="1:9" x14ac:dyDescent="0.4">
      <c r="A74" s="165"/>
      <c r="B74" s="197"/>
      <c r="C74" s="198"/>
      <c r="D74" s="198"/>
      <c r="E74" s="198"/>
      <c r="F74" s="199"/>
    </row>
    <row r="75" spans="1:9" x14ac:dyDescent="0.4">
      <c r="A75" s="23" t="s">
        <v>844</v>
      </c>
      <c r="B75" s="179">
        <f>B77+B84+B90+B95+B99+B105+B109+B114+B81</f>
        <v>2884.5189999999998</v>
      </c>
      <c r="C75" s="180">
        <f t="shared" ref="C75:F75" si="15">C77+C84+C90+C95+C99+C105+C109+C114+C81</f>
        <v>2986.7960000000003</v>
      </c>
      <c r="D75" s="180">
        <f t="shared" si="15"/>
        <v>3327.4630000000006</v>
      </c>
      <c r="E75" s="180">
        <f t="shared" si="15"/>
        <v>3595.0750000000003</v>
      </c>
      <c r="F75" s="181">
        <f t="shared" si="15"/>
        <v>3386.6759999999999</v>
      </c>
    </row>
    <row r="76" spans="1:9" x14ac:dyDescent="0.4">
      <c r="A76" s="160"/>
      <c r="B76" s="179"/>
      <c r="C76" s="180"/>
      <c r="D76" s="180"/>
      <c r="E76" s="180"/>
      <c r="F76" s="181"/>
    </row>
    <row r="77" spans="1:9" x14ac:dyDescent="0.4">
      <c r="A77" s="160" t="s">
        <v>50</v>
      </c>
      <c r="B77" s="179">
        <f>SUM(B78:B80)*0.769</f>
        <v>807.45</v>
      </c>
      <c r="C77" s="180">
        <f t="shared" ref="C77:F77" si="16">SUM(C78:C80)*0.769</f>
        <v>815.14</v>
      </c>
      <c r="D77" s="180">
        <f t="shared" si="16"/>
        <v>837.44100000000003</v>
      </c>
      <c r="E77" s="180">
        <f t="shared" si="16"/>
        <v>925.10699999999997</v>
      </c>
      <c r="F77" s="181">
        <f t="shared" si="16"/>
        <v>860.51099999999997</v>
      </c>
    </row>
    <row r="78" spans="1:9" s="164" customFormat="1" hidden="1" x14ac:dyDescent="0.4">
      <c r="A78" s="37" t="s">
        <v>51</v>
      </c>
      <c r="B78" s="182">
        <v>750</v>
      </c>
      <c r="C78" s="183">
        <v>740</v>
      </c>
      <c r="D78" s="183">
        <v>779</v>
      </c>
      <c r="E78" s="183">
        <v>855</v>
      </c>
      <c r="F78" s="184">
        <v>784</v>
      </c>
      <c r="G78" s="155"/>
      <c r="I78" s="277"/>
    </row>
    <row r="79" spans="1:9" s="164" customFormat="1" hidden="1" x14ac:dyDescent="0.4">
      <c r="A79" s="37" t="s">
        <v>52</v>
      </c>
      <c r="B79" s="182">
        <v>171</v>
      </c>
      <c r="C79" s="183">
        <v>181</v>
      </c>
      <c r="D79" s="183">
        <v>184</v>
      </c>
      <c r="E79" s="183">
        <v>185</v>
      </c>
      <c r="F79" s="184">
        <v>170</v>
      </c>
      <c r="G79" s="155"/>
      <c r="I79" s="277"/>
    </row>
    <row r="80" spans="1:9" s="164" customFormat="1" hidden="1" x14ac:dyDescent="0.4">
      <c r="A80" s="37" t="s">
        <v>53</v>
      </c>
      <c r="B80" s="182">
        <v>129</v>
      </c>
      <c r="C80" s="183">
        <v>139</v>
      </c>
      <c r="D80" s="183">
        <v>126</v>
      </c>
      <c r="E80" s="183">
        <v>163</v>
      </c>
      <c r="F80" s="184">
        <v>165</v>
      </c>
      <c r="G80" s="155"/>
      <c r="I80" s="277"/>
    </row>
    <row r="81" spans="1:9" hidden="1" x14ac:dyDescent="0.4">
      <c r="A81" s="160" t="s">
        <v>54</v>
      </c>
      <c r="B81" s="179">
        <f>B82*0.769</f>
        <v>285.29899999999998</v>
      </c>
      <c r="C81" s="180">
        <f t="shared" ref="C81:F81" si="17">C82*0.769</f>
        <v>282.99200000000002</v>
      </c>
      <c r="D81" s="180">
        <f t="shared" si="17"/>
        <v>376.041</v>
      </c>
      <c r="E81" s="180">
        <f t="shared" si="17"/>
        <v>395.26600000000002</v>
      </c>
      <c r="F81" s="181">
        <f t="shared" si="17"/>
        <v>359.892</v>
      </c>
    </row>
    <row r="82" spans="1:9" s="164" customFormat="1" hidden="1" x14ac:dyDescent="0.4">
      <c r="A82" s="161" t="s">
        <v>55</v>
      </c>
      <c r="B82" s="182">
        <v>371</v>
      </c>
      <c r="C82" s="183">
        <v>368</v>
      </c>
      <c r="D82" s="183">
        <v>489</v>
      </c>
      <c r="E82" s="183">
        <v>514</v>
      </c>
      <c r="F82" s="184">
        <v>468</v>
      </c>
      <c r="G82" s="155"/>
      <c r="I82" s="277"/>
    </row>
    <row r="83" spans="1:9" hidden="1" x14ac:dyDescent="0.4">
      <c r="A83" s="160"/>
      <c r="B83" s="179"/>
      <c r="C83" s="180"/>
      <c r="D83" s="180"/>
      <c r="E83" s="180"/>
      <c r="F83" s="181"/>
    </row>
    <row r="84" spans="1:9" x14ac:dyDescent="0.4">
      <c r="A84" s="9" t="s">
        <v>56</v>
      </c>
      <c r="B84" s="179">
        <f>SUM(B85:B88)*0.769</f>
        <v>185.32900000000001</v>
      </c>
      <c r="C84" s="180">
        <f t="shared" ref="C84:F84" si="18">SUM(C85:C88)*0.769</f>
        <v>216.858</v>
      </c>
      <c r="D84" s="180">
        <f t="shared" si="18"/>
        <v>265.30500000000001</v>
      </c>
      <c r="E84" s="180">
        <f t="shared" si="18"/>
        <v>275.30200000000002</v>
      </c>
      <c r="F84" s="181">
        <f t="shared" si="18"/>
        <v>272.226</v>
      </c>
    </row>
    <row r="85" spans="1:9" s="164" customFormat="1" hidden="1" x14ac:dyDescent="0.4">
      <c r="A85" s="37" t="s">
        <v>57</v>
      </c>
      <c r="B85" s="182">
        <v>71</v>
      </c>
      <c r="C85" s="183">
        <v>89</v>
      </c>
      <c r="D85" s="183">
        <v>115</v>
      </c>
      <c r="E85" s="183">
        <v>130</v>
      </c>
      <c r="F85" s="184">
        <v>132</v>
      </c>
      <c r="G85" s="155"/>
      <c r="I85" s="277"/>
    </row>
    <row r="86" spans="1:9" s="164" customFormat="1" hidden="1" x14ac:dyDescent="0.4">
      <c r="A86" s="37" t="s">
        <v>58</v>
      </c>
      <c r="B86" s="182">
        <v>128</v>
      </c>
      <c r="C86" s="183">
        <v>145</v>
      </c>
      <c r="D86" s="183">
        <v>174</v>
      </c>
      <c r="E86" s="183">
        <v>171</v>
      </c>
      <c r="F86" s="184">
        <v>166</v>
      </c>
      <c r="G86" s="155"/>
      <c r="I86" s="277"/>
    </row>
    <row r="87" spans="1:9" s="164" customFormat="1" hidden="1" x14ac:dyDescent="0.4">
      <c r="A87" s="37" t="s">
        <v>59</v>
      </c>
      <c r="B87" s="182">
        <v>17</v>
      </c>
      <c r="C87" s="183">
        <v>20</v>
      </c>
      <c r="D87" s="183">
        <v>26</v>
      </c>
      <c r="E87" s="183">
        <v>26</v>
      </c>
      <c r="F87" s="184">
        <v>24</v>
      </c>
      <c r="G87" s="155"/>
      <c r="I87" s="277"/>
    </row>
    <row r="88" spans="1:9" s="164" customFormat="1" hidden="1" x14ac:dyDescent="0.4">
      <c r="A88" s="37" t="s">
        <v>60</v>
      </c>
      <c r="B88" s="182">
        <v>25</v>
      </c>
      <c r="C88" s="183">
        <v>28</v>
      </c>
      <c r="D88" s="183">
        <v>30</v>
      </c>
      <c r="E88" s="183">
        <v>31</v>
      </c>
      <c r="F88" s="184">
        <v>32</v>
      </c>
      <c r="G88" s="155"/>
      <c r="I88" s="277"/>
    </row>
    <row r="89" spans="1:9" hidden="1" x14ac:dyDescent="0.4">
      <c r="A89" s="160"/>
      <c r="B89" s="179"/>
      <c r="C89" s="180"/>
      <c r="D89" s="180"/>
      <c r="E89" s="180"/>
      <c r="F89" s="181"/>
    </row>
    <row r="90" spans="1:9" x14ac:dyDescent="0.4">
      <c r="A90" s="9" t="s">
        <v>61</v>
      </c>
      <c r="B90" s="179">
        <f>SUM(B91:B93)*0.769</f>
        <v>226.85500000000002</v>
      </c>
      <c r="C90" s="180">
        <f t="shared" ref="C90:F90" si="19">SUM(C91:C93)*0.769</f>
        <v>245.38790000000003</v>
      </c>
      <c r="D90" s="180">
        <f t="shared" si="19"/>
        <v>286.37559999999996</v>
      </c>
      <c r="E90" s="180">
        <f t="shared" si="19"/>
        <v>292.6814</v>
      </c>
      <c r="F90" s="181">
        <f t="shared" si="19"/>
        <v>268.61169999999998</v>
      </c>
    </row>
    <row r="91" spans="1:9" s="164" customFormat="1" hidden="1" x14ac:dyDescent="0.4">
      <c r="A91" s="37" t="s">
        <v>62</v>
      </c>
      <c r="B91" s="182">
        <v>138</v>
      </c>
      <c r="C91" s="183">
        <v>151</v>
      </c>
      <c r="D91" s="183">
        <v>197</v>
      </c>
      <c r="E91" s="183">
        <v>201</v>
      </c>
      <c r="F91" s="184">
        <v>183</v>
      </c>
      <c r="G91" s="155"/>
      <c r="I91" s="277"/>
    </row>
    <row r="92" spans="1:9" s="164" customFormat="1" hidden="1" x14ac:dyDescent="0.4">
      <c r="A92" s="37" t="s">
        <v>840</v>
      </c>
      <c r="B92" s="182">
        <v>10</v>
      </c>
      <c r="C92" s="183">
        <v>12</v>
      </c>
      <c r="D92" s="183">
        <v>13</v>
      </c>
      <c r="E92" s="183">
        <v>13</v>
      </c>
      <c r="F92" s="184">
        <v>13</v>
      </c>
      <c r="G92" s="155"/>
      <c r="I92" s="277"/>
    </row>
    <row r="93" spans="1:9" s="164" customFormat="1" hidden="1" x14ac:dyDescent="0.4">
      <c r="A93" s="161" t="s">
        <v>800</v>
      </c>
      <c r="B93" s="182">
        <f>420*0.35</f>
        <v>147</v>
      </c>
      <c r="C93" s="183">
        <f>446*0.35</f>
        <v>156.1</v>
      </c>
      <c r="D93" s="183">
        <f>464*0.35</f>
        <v>162.39999999999998</v>
      </c>
      <c r="E93" s="183">
        <f>476*0.35</f>
        <v>166.6</v>
      </c>
      <c r="F93" s="184">
        <f>438*0.35</f>
        <v>153.29999999999998</v>
      </c>
      <c r="G93" s="155"/>
      <c r="I93" s="277"/>
    </row>
    <row r="94" spans="1:9" hidden="1" x14ac:dyDescent="0.4">
      <c r="A94" s="160"/>
      <c r="B94" s="179"/>
      <c r="C94" s="180"/>
      <c r="D94" s="180"/>
      <c r="E94" s="180"/>
      <c r="F94" s="181"/>
    </row>
    <row r="95" spans="1:9" x14ac:dyDescent="0.4">
      <c r="A95" s="9" t="s">
        <v>63</v>
      </c>
      <c r="B95" s="179">
        <f>SUM(B96:B97)*0.769</f>
        <v>243.773</v>
      </c>
      <c r="C95" s="180">
        <f t="shared" ref="C95:F95" si="20">SUM(C96:C97)*0.769</f>
        <v>223.779</v>
      </c>
      <c r="D95" s="180">
        <f t="shared" si="20"/>
        <v>237.62100000000001</v>
      </c>
      <c r="E95" s="180">
        <f t="shared" si="20"/>
        <v>237.62100000000001</v>
      </c>
      <c r="F95" s="181">
        <f t="shared" si="20"/>
        <v>227.624</v>
      </c>
    </row>
    <row r="96" spans="1:9" hidden="1" x14ac:dyDescent="0.4">
      <c r="A96" s="37" t="s">
        <v>64</v>
      </c>
      <c r="B96" s="179">
        <v>297</v>
      </c>
      <c r="C96" s="180">
        <v>270</v>
      </c>
      <c r="D96" s="180">
        <v>284</v>
      </c>
      <c r="E96" s="180">
        <v>281</v>
      </c>
      <c r="F96" s="181">
        <v>270</v>
      </c>
    </row>
    <row r="97" spans="1:6" hidden="1" x14ac:dyDescent="0.4">
      <c r="A97" s="37" t="s">
        <v>65</v>
      </c>
      <c r="B97" s="179">
        <v>20</v>
      </c>
      <c r="C97" s="180">
        <v>21</v>
      </c>
      <c r="D97" s="180">
        <v>25</v>
      </c>
      <c r="E97" s="180">
        <v>28</v>
      </c>
      <c r="F97" s="181">
        <v>26</v>
      </c>
    </row>
    <row r="98" spans="1:6" hidden="1" x14ac:dyDescent="0.4">
      <c r="A98" s="160"/>
      <c r="B98" s="179"/>
      <c r="C98" s="180"/>
      <c r="D98" s="180"/>
      <c r="E98" s="180"/>
      <c r="F98" s="181"/>
    </row>
    <row r="99" spans="1:6" x14ac:dyDescent="0.4">
      <c r="A99" s="9" t="s">
        <v>66</v>
      </c>
      <c r="B99" s="179">
        <f>SUM(B100:B103)*0.769</f>
        <v>388.34500000000003</v>
      </c>
      <c r="C99" s="180">
        <f t="shared" ref="C99:F99" si="21">SUM(C100:C103)*0.769</f>
        <v>410.56910000000011</v>
      </c>
      <c r="D99" s="180">
        <f t="shared" si="21"/>
        <v>446.48140000000001</v>
      </c>
      <c r="E99" s="180">
        <f t="shared" si="21"/>
        <v>480.93260000000009</v>
      </c>
      <c r="F99" s="181">
        <f t="shared" si="21"/>
        <v>451.17230000000006</v>
      </c>
    </row>
    <row r="100" spans="1:6" hidden="1" x14ac:dyDescent="0.4">
      <c r="A100" s="37" t="s">
        <v>801</v>
      </c>
      <c r="B100" s="179">
        <f>420*0.65</f>
        <v>273</v>
      </c>
      <c r="C100" s="180">
        <f>446*0.65</f>
        <v>289.90000000000003</v>
      </c>
      <c r="D100" s="180">
        <f>464*0.65</f>
        <v>301.60000000000002</v>
      </c>
      <c r="E100" s="180">
        <f>476*0.65</f>
        <v>309.40000000000003</v>
      </c>
      <c r="F100" s="181">
        <f>438*0.65</f>
        <v>284.7</v>
      </c>
    </row>
    <row r="101" spans="1:6" hidden="1" x14ac:dyDescent="0.4">
      <c r="A101" s="37" t="s">
        <v>67</v>
      </c>
      <c r="B101" s="179">
        <v>131</v>
      </c>
      <c r="C101" s="180">
        <v>139</v>
      </c>
      <c r="D101" s="180">
        <v>153</v>
      </c>
      <c r="E101" s="180">
        <v>174</v>
      </c>
      <c r="F101" s="181">
        <v>159</v>
      </c>
    </row>
    <row r="102" spans="1:6" hidden="1" x14ac:dyDescent="0.4">
      <c r="A102" s="37" t="s">
        <v>841</v>
      </c>
      <c r="B102" s="179">
        <v>51</v>
      </c>
      <c r="C102" s="180">
        <v>53</v>
      </c>
      <c r="D102" s="180">
        <v>60</v>
      </c>
      <c r="E102" s="180">
        <v>72</v>
      </c>
      <c r="F102" s="181">
        <v>75</v>
      </c>
    </row>
    <row r="103" spans="1:6" hidden="1" x14ac:dyDescent="0.4">
      <c r="A103" s="37" t="s">
        <v>68</v>
      </c>
      <c r="B103" s="179">
        <v>50</v>
      </c>
      <c r="C103" s="180">
        <v>52</v>
      </c>
      <c r="D103" s="180">
        <v>66</v>
      </c>
      <c r="E103" s="180">
        <v>70</v>
      </c>
      <c r="F103" s="181">
        <v>68</v>
      </c>
    </row>
    <row r="104" spans="1:6" hidden="1" x14ac:dyDescent="0.4">
      <c r="A104" s="160"/>
      <c r="B104" s="179"/>
      <c r="C104" s="180"/>
      <c r="D104" s="180"/>
      <c r="E104" s="180"/>
      <c r="F104" s="181"/>
    </row>
    <row r="105" spans="1:6" x14ac:dyDescent="0.4">
      <c r="A105" s="9" t="s">
        <v>69</v>
      </c>
      <c r="B105" s="179">
        <f>SUM(B106:B107)*0.769</f>
        <v>149.18600000000001</v>
      </c>
      <c r="C105" s="180">
        <f t="shared" ref="C105:F105" si="22">SUM(C106:C107)*0.769</f>
        <v>158.41400000000002</v>
      </c>
      <c r="D105" s="180">
        <f t="shared" si="22"/>
        <v>182.25300000000001</v>
      </c>
      <c r="E105" s="180">
        <f t="shared" si="22"/>
        <v>191.48099999999999</v>
      </c>
      <c r="F105" s="181">
        <f t="shared" si="22"/>
        <v>165.33500000000001</v>
      </c>
    </row>
    <row r="106" spans="1:6" hidden="1" x14ac:dyDescent="0.4">
      <c r="A106" s="37" t="s">
        <v>70</v>
      </c>
      <c r="B106" s="179">
        <v>122</v>
      </c>
      <c r="C106" s="180">
        <v>121</v>
      </c>
      <c r="D106" s="180">
        <v>134</v>
      </c>
      <c r="E106" s="180">
        <v>151</v>
      </c>
      <c r="F106" s="181">
        <v>129</v>
      </c>
    </row>
    <row r="107" spans="1:6" hidden="1" x14ac:dyDescent="0.4">
      <c r="A107" s="37" t="s">
        <v>71</v>
      </c>
      <c r="B107" s="179">
        <v>72</v>
      </c>
      <c r="C107" s="180">
        <v>85</v>
      </c>
      <c r="D107" s="180">
        <v>103</v>
      </c>
      <c r="E107" s="180">
        <v>98</v>
      </c>
      <c r="F107" s="181">
        <v>86</v>
      </c>
    </row>
    <row r="108" spans="1:6" hidden="1" x14ac:dyDescent="0.4">
      <c r="A108" s="160"/>
      <c r="B108" s="179"/>
      <c r="C108" s="180"/>
      <c r="D108" s="180"/>
      <c r="E108" s="180"/>
      <c r="F108" s="181"/>
    </row>
    <row r="109" spans="1:6" x14ac:dyDescent="0.4">
      <c r="A109" s="9" t="s">
        <v>72</v>
      </c>
      <c r="B109" s="179">
        <f>SUM(B110:B112)*0.769</f>
        <v>416.029</v>
      </c>
      <c r="C109" s="180">
        <f t="shared" ref="C109:F109" si="23">SUM(C110:C112)*0.769</f>
        <v>439.86799999999999</v>
      </c>
      <c r="D109" s="180">
        <f t="shared" si="23"/>
        <v>480.625</v>
      </c>
      <c r="E109" s="180">
        <f t="shared" si="23"/>
        <v>572.13599999999997</v>
      </c>
      <c r="F109" s="181">
        <f t="shared" si="23"/>
        <v>567.52200000000005</v>
      </c>
    </row>
    <row r="110" spans="1:6" hidden="1" x14ac:dyDescent="0.4">
      <c r="A110" s="37" t="s">
        <v>73</v>
      </c>
      <c r="B110" s="179">
        <v>342</v>
      </c>
      <c r="C110" s="180">
        <v>356</v>
      </c>
      <c r="D110" s="180">
        <v>386</v>
      </c>
      <c r="E110" s="180">
        <v>461</v>
      </c>
      <c r="F110" s="181">
        <v>452</v>
      </c>
    </row>
    <row r="111" spans="1:6" hidden="1" x14ac:dyDescent="0.4">
      <c r="A111" s="161" t="s">
        <v>75</v>
      </c>
      <c r="B111" s="179">
        <v>32</v>
      </c>
      <c r="C111" s="180">
        <v>33</v>
      </c>
      <c r="D111" s="180">
        <v>40</v>
      </c>
      <c r="E111" s="180">
        <v>47</v>
      </c>
      <c r="F111" s="181">
        <v>43</v>
      </c>
    </row>
    <row r="112" spans="1:6" hidden="1" x14ac:dyDescent="0.4">
      <c r="A112" s="161" t="s">
        <v>77</v>
      </c>
      <c r="B112" s="179">
        <v>167</v>
      </c>
      <c r="C112" s="180">
        <v>183</v>
      </c>
      <c r="D112" s="180">
        <v>199</v>
      </c>
      <c r="E112" s="180">
        <v>236</v>
      </c>
      <c r="F112" s="181">
        <v>243</v>
      </c>
    </row>
    <row r="113" spans="1:6" hidden="1" x14ac:dyDescent="0.4">
      <c r="A113" s="160"/>
      <c r="B113" s="179"/>
      <c r="C113" s="180"/>
      <c r="D113" s="180"/>
      <c r="E113" s="180"/>
      <c r="F113" s="181"/>
    </row>
    <row r="114" spans="1:6" x14ac:dyDescent="0.4">
      <c r="A114" s="160" t="s">
        <v>78</v>
      </c>
      <c r="B114" s="179">
        <f>SUM(B115:B116)*0.769</f>
        <v>182.25300000000001</v>
      </c>
      <c r="C114" s="180">
        <f t="shared" ref="C114:F114" si="24">SUM(C115:C116)*0.769</f>
        <v>193.78800000000001</v>
      </c>
      <c r="D114" s="180">
        <f t="shared" si="24"/>
        <v>215.32</v>
      </c>
      <c r="E114" s="180">
        <f t="shared" si="24"/>
        <v>224.548</v>
      </c>
      <c r="F114" s="181">
        <f t="shared" si="24"/>
        <v>213.78200000000001</v>
      </c>
    </row>
    <row r="115" spans="1:6" hidden="1" x14ac:dyDescent="0.4">
      <c r="A115" s="161" t="s">
        <v>79</v>
      </c>
      <c r="B115" s="185">
        <v>144</v>
      </c>
      <c r="C115" s="186">
        <v>167</v>
      </c>
      <c r="D115" s="186">
        <v>186</v>
      </c>
      <c r="E115" s="186">
        <v>201</v>
      </c>
      <c r="F115" s="187">
        <v>187</v>
      </c>
    </row>
    <row r="116" spans="1:6" hidden="1" x14ac:dyDescent="0.4">
      <c r="A116" s="161" t="s">
        <v>80</v>
      </c>
      <c r="B116" s="185">
        <v>93</v>
      </c>
      <c r="C116" s="186">
        <v>85</v>
      </c>
      <c r="D116" s="186">
        <v>94</v>
      </c>
      <c r="E116" s="186">
        <v>91</v>
      </c>
      <c r="F116" s="187">
        <v>91</v>
      </c>
    </row>
    <row r="117" spans="1:6" x14ac:dyDescent="0.4">
      <c r="A117" s="160"/>
      <c r="B117" s="185"/>
      <c r="C117" s="186"/>
      <c r="D117" s="186"/>
      <c r="E117" s="186"/>
      <c r="F117" s="187"/>
    </row>
    <row r="118" spans="1:6" x14ac:dyDescent="0.4">
      <c r="A118" s="23" t="s">
        <v>6</v>
      </c>
      <c r="B118" s="200">
        <f>B120+B121+B122+B123+B124+B125+B126+B127+B128</f>
        <v>57.572114720999998</v>
      </c>
      <c r="C118" s="201">
        <f t="shared" ref="C118:F118" si="25">SUM(C120:C128)</f>
        <v>43.517617720000004</v>
      </c>
      <c r="D118" s="201">
        <f t="shared" si="25"/>
        <v>150.13513055999999</v>
      </c>
      <c r="E118" s="201">
        <f t="shared" si="25"/>
        <v>60.239076699999984</v>
      </c>
      <c r="F118" s="202">
        <f t="shared" si="25"/>
        <v>73.189455035999998</v>
      </c>
    </row>
    <row r="119" spans="1:6" x14ac:dyDescent="0.4">
      <c r="A119" s="160"/>
      <c r="B119" s="185"/>
      <c r="C119" s="186"/>
      <c r="D119" s="186"/>
      <c r="E119" s="186"/>
      <c r="F119" s="187"/>
    </row>
    <row r="120" spans="1:6" x14ac:dyDescent="0.4">
      <c r="A120" s="160" t="s">
        <v>50</v>
      </c>
      <c r="B120" s="200">
        <f>B77*B$26/10^6</f>
        <v>16.11589455</v>
      </c>
      <c r="C120" s="201">
        <f>C77*C$26/10^6</f>
        <v>11.8765898</v>
      </c>
      <c r="D120" s="201">
        <f>D77*D$26/10^6</f>
        <v>37.785337920000003</v>
      </c>
      <c r="E120" s="201">
        <f>E77*E$26/10^6</f>
        <v>15.501092891999999</v>
      </c>
      <c r="F120" s="202">
        <f>F77*F$26/10^6</f>
        <v>18.596503221000003</v>
      </c>
    </row>
    <row r="121" spans="1:6" x14ac:dyDescent="0.4">
      <c r="A121" s="160" t="s">
        <v>54</v>
      </c>
      <c r="B121" s="200">
        <f>B81*B$26/10^6</f>
        <v>5.6942827409999994</v>
      </c>
      <c r="C121" s="201">
        <f>C81*C$26/10^6</f>
        <v>4.1231934400000005</v>
      </c>
      <c r="D121" s="201">
        <f>D81*D$26/10^6</f>
        <v>16.966969919999997</v>
      </c>
      <c r="E121" s="201">
        <f>E81*E$26/10^6</f>
        <v>6.6230770960000003</v>
      </c>
      <c r="F121" s="202">
        <f>F81*F$26/10^6</f>
        <v>7.7776260119999998</v>
      </c>
    </row>
    <row r="122" spans="1:6" x14ac:dyDescent="0.4">
      <c r="A122" s="9" t="s">
        <v>56</v>
      </c>
      <c r="B122" s="200">
        <f>B84*B$26/10^6</f>
        <v>3.6989815109999999</v>
      </c>
      <c r="C122" s="201">
        <f>C84*C$26/10^6</f>
        <v>3.1596210600000001</v>
      </c>
      <c r="D122" s="201">
        <f>D84*D$26/10^6</f>
        <v>11.9705616</v>
      </c>
      <c r="E122" s="201">
        <f>E84*E$26/10^6</f>
        <v>4.6129603120000002</v>
      </c>
      <c r="F122" s="202">
        <f>F84*F$26/10^6</f>
        <v>5.883076086</v>
      </c>
    </row>
    <row r="123" spans="1:6" x14ac:dyDescent="0.4">
      <c r="A123" s="9" t="s">
        <v>61</v>
      </c>
      <c r="B123" s="200">
        <f>B90*B$26/10^6</f>
        <v>4.5277989450000007</v>
      </c>
      <c r="C123" s="201">
        <f>C90*C$26/10^6</f>
        <v>3.5753017030000001</v>
      </c>
      <c r="D123" s="201">
        <f>D90*D$26/10^6</f>
        <v>12.921267071999999</v>
      </c>
      <c r="E123" s="201">
        <f>E90*E$26/10^6</f>
        <v>4.9041695383999997</v>
      </c>
      <c r="F123" s="202">
        <f>F90*F$26/10^6</f>
        <v>5.8049674486999994</v>
      </c>
    </row>
    <row r="124" spans="1:6" x14ac:dyDescent="0.4">
      <c r="A124" s="9" t="s">
        <v>63</v>
      </c>
      <c r="B124" s="200">
        <f>B95*B$26/10^6</f>
        <v>4.865465307</v>
      </c>
      <c r="C124" s="201">
        <f>C95*C$26/10^6</f>
        <v>3.26046003</v>
      </c>
      <c r="D124" s="201">
        <f>D95*D$26/10^6</f>
        <v>10.72145952</v>
      </c>
      <c r="E124" s="201">
        <f>E95*E$26/10^6</f>
        <v>3.9815774760000004</v>
      </c>
      <c r="F124" s="202">
        <f>F95*F$26/10^6</f>
        <v>4.9191822639999998</v>
      </c>
    </row>
    <row r="125" spans="1:6" x14ac:dyDescent="0.4">
      <c r="A125" s="9" t="s">
        <v>66</v>
      </c>
      <c r="B125" s="200">
        <f>B99*B$26/10^6</f>
        <v>7.7509778550000004</v>
      </c>
      <c r="C125" s="201">
        <f>C99*C$26/10^6</f>
        <v>5.981991787000001</v>
      </c>
      <c r="D125" s="201">
        <f>D99*D$26/10^6</f>
        <v>20.145240768000001</v>
      </c>
      <c r="E125" s="201">
        <f>E99*E$26/10^6</f>
        <v>8.0585066456000014</v>
      </c>
      <c r="F125" s="202">
        <f>F99*F$26/10^6</f>
        <v>9.7502845753000003</v>
      </c>
    </row>
    <row r="126" spans="1:6" x14ac:dyDescent="0.4">
      <c r="A126" s="9" t="s">
        <v>69</v>
      </c>
      <c r="B126" s="200">
        <f>B105*B$26/10^6</f>
        <v>2.9776033740000001</v>
      </c>
      <c r="C126" s="201">
        <f>C105*C$26/10^6</f>
        <v>2.3080919800000004</v>
      </c>
      <c r="D126" s="201">
        <f>D105*D$26/10^6</f>
        <v>8.2232553599999996</v>
      </c>
      <c r="E126" s="201">
        <f>E105*E$26/10^6</f>
        <v>3.2084556360000001</v>
      </c>
      <c r="F126" s="202">
        <f>F105*F$26/10^6</f>
        <v>3.5730546850000002</v>
      </c>
    </row>
    <row r="127" spans="1:6" x14ac:dyDescent="0.4">
      <c r="A127" s="9" t="s">
        <v>72</v>
      </c>
      <c r="B127" s="200">
        <f>B109*B$26/10^6</f>
        <v>8.3035228110000006</v>
      </c>
      <c r="C127" s="201">
        <f>C109*C$26/10^6</f>
        <v>6.4088767600000001</v>
      </c>
      <c r="D127" s="201">
        <f>D109*D$26/10^6</f>
        <v>21.6858</v>
      </c>
      <c r="E127" s="201">
        <f>E109*E$26/10^6</f>
        <v>9.5867108160000001</v>
      </c>
      <c r="F127" s="202">
        <f>F109*F$26/10^6</f>
        <v>12.264717942000003</v>
      </c>
    </row>
    <row r="128" spans="1:6" x14ac:dyDescent="0.4">
      <c r="A128" s="160" t="s">
        <v>78</v>
      </c>
      <c r="B128" s="200">
        <f>B114*B$26/10^6</f>
        <v>3.6375876270000003</v>
      </c>
      <c r="C128" s="201">
        <f t="shared" ref="C128:F128" si="26">C114*C$26/10^6</f>
        <v>2.8234911600000001</v>
      </c>
      <c r="D128" s="201">
        <f t="shared" si="26"/>
        <v>9.7152384000000005</v>
      </c>
      <c r="E128" s="201">
        <f t="shared" si="26"/>
        <v>3.7625262880000001</v>
      </c>
      <c r="F128" s="202">
        <f t="shared" si="26"/>
        <v>4.6200428020000004</v>
      </c>
    </row>
    <row r="129" spans="1:6" ht="14.25" thickBot="1" x14ac:dyDescent="0.45">
      <c r="A129" s="8"/>
      <c r="B129" s="203"/>
      <c r="C129" s="204"/>
      <c r="D129" s="204"/>
      <c r="E129" s="204"/>
      <c r="F129" s="205"/>
    </row>
    <row r="131" spans="1:6" ht="17.25" hidden="1" x14ac:dyDescent="0.45">
      <c r="A131" s="4" t="s">
        <v>796</v>
      </c>
    </row>
    <row r="132" spans="1:6" ht="14.25" hidden="1" thickBot="1" x14ac:dyDescent="0.45"/>
    <row r="133" spans="1:6" hidden="1" x14ac:dyDescent="0.4">
      <c r="A133" s="754"/>
      <c r="B133" s="757" t="s">
        <v>0</v>
      </c>
      <c r="C133" s="757"/>
      <c r="D133" s="757"/>
      <c r="E133" s="757"/>
      <c r="F133" s="758"/>
    </row>
    <row r="134" spans="1:6" ht="14.25" hidden="1" thickBot="1" x14ac:dyDescent="0.45">
      <c r="A134" s="755"/>
      <c r="B134" s="157">
        <v>1</v>
      </c>
      <c r="C134" s="158">
        <v>2</v>
      </c>
      <c r="D134" s="158">
        <v>3</v>
      </c>
      <c r="E134" s="158">
        <v>4</v>
      </c>
      <c r="F134" s="94">
        <v>5</v>
      </c>
    </row>
    <row r="135" spans="1:6" ht="14.25" hidden="1" thickBot="1" x14ac:dyDescent="0.45">
      <c r="A135" s="11"/>
      <c r="B135" s="167"/>
      <c r="C135" s="168"/>
      <c r="D135" s="168"/>
      <c r="E135" s="168"/>
      <c r="F135" s="169"/>
    </row>
    <row r="136" spans="1:6" ht="14.25" hidden="1" thickBot="1" x14ac:dyDescent="0.45">
      <c r="A136" s="150" t="s">
        <v>4</v>
      </c>
      <c r="B136" s="170"/>
      <c r="C136" s="171"/>
      <c r="D136" s="171"/>
      <c r="E136" s="171"/>
      <c r="F136" s="172"/>
    </row>
    <row r="137" spans="1:6" hidden="1" x14ac:dyDescent="0.4">
      <c r="A137" s="10"/>
      <c r="B137" s="173"/>
      <c r="C137" s="174"/>
      <c r="D137" s="174"/>
      <c r="E137" s="174"/>
      <c r="F137" s="175"/>
    </row>
    <row r="138" spans="1:6" hidden="1" x14ac:dyDescent="0.4">
      <c r="A138" s="23" t="s">
        <v>3</v>
      </c>
      <c r="B138" s="176">
        <f>SUM(B141:B146)</f>
        <v>2549.0385656980225</v>
      </c>
      <c r="C138" s="177">
        <f t="shared" ref="C138:F138" si="27">SUM(C141:C146)</f>
        <v>2688.375078935534</v>
      </c>
      <c r="D138" s="177">
        <f t="shared" si="27"/>
        <v>2911.495639348545</v>
      </c>
      <c r="E138" s="177">
        <f t="shared" si="27"/>
        <v>2917.870512503202</v>
      </c>
      <c r="F138" s="178">
        <f t="shared" si="27"/>
        <v>2833.1757691627536</v>
      </c>
    </row>
    <row r="139" spans="1:6" hidden="1" x14ac:dyDescent="0.4">
      <c r="A139" s="10"/>
      <c r="B139" s="173"/>
      <c r="C139" s="174"/>
      <c r="D139" s="174"/>
      <c r="E139" s="174"/>
      <c r="F139" s="175"/>
    </row>
    <row r="140" spans="1:6" hidden="1" x14ac:dyDescent="0.4">
      <c r="A140" s="9" t="s">
        <v>47</v>
      </c>
      <c r="B140" s="179"/>
      <c r="C140" s="180"/>
      <c r="D140" s="180"/>
      <c r="E140" s="180"/>
      <c r="F140" s="181"/>
    </row>
    <row r="141" spans="1:6" hidden="1" x14ac:dyDescent="0.4">
      <c r="A141" s="37" t="s">
        <v>48</v>
      </c>
      <c r="B141" s="182">
        <f t="shared" ref="B141:F142" si="28">B56*0.994*0.996*0.998*0.999*0.999</f>
        <v>1578.3646798802154</v>
      </c>
      <c r="C141" s="182">
        <f t="shared" si="28"/>
        <v>1739.9163510870776</v>
      </c>
      <c r="D141" s="182">
        <f t="shared" si="28"/>
        <v>1814.4440824420133</v>
      </c>
      <c r="E141" s="182">
        <f t="shared" si="28"/>
        <v>1951.4717987621414</v>
      </c>
      <c r="F141" s="182">
        <f t="shared" si="28"/>
        <v>1835.8978984174641</v>
      </c>
    </row>
    <row r="142" spans="1:6" hidden="1" x14ac:dyDescent="0.4">
      <c r="A142" s="37" t="s">
        <v>8</v>
      </c>
      <c r="B142" s="182">
        <f t="shared" si="28"/>
        <v>394.59116997005384</v>
      </c>
      <c r="C142" s="182">
        <f t="shared" si="28"/>
        <v>434.9790877717694</v>
      </c>
      <c r="D142" s="182">
        <f t="shared" si="28"/>
        <v>453.61102061050332</v>
      </c>
      <c r="E142" s="182">
        <f t="shared" si="28"/>
        <v>487.86794969053534</v>
      </c>
      <c r="F142" s="182">
        <f t="shared" si="28"/>
        <v>458.97447460436604</v>
      </c>
    </row>
    <row r="143" spans="1:6" hidden="1" x14ac:dyDescent="0.4">
      <c r="A143" s="160"/>
      <c r="B143" s="185"/>
      <c r="C143" s="186"/>
      <c r="D143" s="186"/>
      <c r="E143" s="186"/>
      <c r="F143" s="187"/>
    </row>
    <row r="144" spans="1:6" hidden="1" x14ac:dyDescent="0.4">
      <c r="A144" s="160" t="s">
        <v>49</v>
      </c>
      <c r="B144" s="185"/>
      <c r="C144" s="186"/>
      <c r="D144" s="186"/>
      <c r="E144" s="186"/>
      <c r="F144" s="187"/>
    </row>
    <row r="145" spans="1:6" hidden="1" x14ac:dyDescent="0.4">
      <c r="A145" s="161" t="s">
        <v>48</v>
      </c>
      <c r="B145" s="182">
        <f t="shared" ref="B145:F146" si="29">B60*0.994*0.996*0.998*0.999*0.999</f>
        <v>460.86617267820242</v>
      </c>
      <c r="C145" s="182">
        <f t="shared" si="29"/>
        <v>410.78371206134966</v>
      </c>
      <c r="D145" s="182">
        <f t="shared" si="29"/>
        <v>514.7524290368226</v>
      </c>
      <c r="E145" s="182">
        <f t="shared" si="29"/>
        <v>382.82461124042015</v>
      </c>
      <c r="F145" s="182">
        <f t="shared" si="29"/>
        <v>430.64271691273859</v>
      </c>
    </row>
    <row r="146" spans="1:6" hidden="1" x14ac:dyDescent="0.4">
      <c r="A146" s="161" t="s">
        <v>8</v>
      </c>
      <c r="B146" s="182">
        <f t="shared" si="29"/>
        <v>115.2165431695506</v>
      </c>
      <c r="C146" s="182">
        <f t="shared" si="29"/>
        <v>102.69592801533742</v>
      </c>
      <c r="D146" s="182">
        <f t="shared" si="29"/>
        <v>128.68810725920565</v>
      </c>
      <c r="E146" s="182">
        <f t="shared" si="29"/>
        <v>95.706152810105038</v>
      </c>
      <c r="F146" s="182">
        <f t="shared" si="29"/>
        <v>107.66067922818465</v>
      </c>
    </row>
    <row r="147" spans="1:6" hidden="1" x14ac:dyDescent="0.4">
      <c r="A147" s="161"/>
      <c r="B147" s="182"/>
      <c r="C147" s="183"/>
      <c r="D147" s="183"/>
      <c r="E147" s="183"/>
      <c r="F147" s="184"/>
    </row>
    <row r="148" spans="1:6" hidden="1" x14ac:dyDescent="0.4">
      <c r="A148" s="23" t="s">
        <v>6</v>
      </c>
      <c r="B148" s="188">
        <f>SUM(B151:B156)</f>
        <v>53.08627716922701</v>
      </c>
      <c r="C148" s="189">
        <f t="shared" ref="C148:F148" si="30">SUM(C151:C156)</f>
        <v>40.801468573004598</v>
      </c>
      <c r="D148" s="189">
        <f t="shared" si="30"/>
        <v>134.80515959747697</v>
      </c>
      <c r="E148" s="189">
        <f t="shared" si="30"/>
        <v>50.301169765042701</v>
      </c>
      <c r="F148" s="190">
        <f t="shared" si="30"/>
        <v>63.720956224239487</v>
      </c>
    </row>
    <row r="149" spans="1:6" hidden="1" x14ac:dyDescent="0.4">
      <c r="A149" s="10"/>
      <c r="B149" s="182"/>
      <c r="C149" s="183"/>
      <c r="D149" s="183"/>
      <c r="E149" s="183"/>
      <c r="F149" s="184"/>
    </row>
    <row r="150" spans="1:6" hidden="1" x14ac:dyDescent="0.4">
      <c r="A150" s="9" t="s">
        <v>47</v>
      </c>
      <c r="B150" s="182"/>
      <c r="C150" s="183"/>
      <c r="D150" s="183"/>
      <c r="E150" s="183"/>
      <c r="F150" s="184"/>
    </row>
    <row r="151" spans="1:6" hidden="1" x14ac:dyDescent="0.4">
      <c r="A151" s="37" t="s">
        <v>48</v>
      </c>
      <c r="B151" s="191">
        <f>(B141*B$12)/10^6</f>
        <v>32.871022823185363</v>
      </c>
      <c r="C151" s="191">
        <f t="shared" ref="C151:F151" si="31">(C141*C$12)/10^6</f>
        <v>26.406710460448579</v>
      </c>
      <c r="D151" s="191">
        <f t="shared" si="31"/>
        <v>84.010575461147653</v>
      </c>
      <c r="E151" s="191">
        <f t="shared" si="31"/>
        <v>33.641422338860558</v>
      </c>
      <c r="F151" s="191">
        <f t="shared" si="31"/>
        <v>41.291179633307188</v>
      </c>
    </row>
    <row r="152" spans="1:6" hidden="1" x14ac:dyDescent="0.4">
      <c r="A152" s="37" t="s">
        <v>8</v>
      </c>
      <c r="B152" s="191">
        <f>(B142*B$12)/10^6</f>
        <v>8.2177557057963408</v>
      </c>
      <c r="C152" s="191">
        <f t="shared" ref="C152:F152" si="32">(C142*C$12)/10^6</f>
        <v>6.6016776151121448</v>
      </c>
      <c r="D152" s="191">
        <f t="shared" si="32"/>
        <v>21.002643865286913</v>
      </c>
      <c r="E152" s="191">
        <f t="shared" si="32"/>
        <v>8.4103555847151394</v>
      </c>
      <c r="F152" s="191">
        <f t="shared" si="32"/>
        <v>10.322794908326797</v>
      </c>
    </row>
    <row r="153" spans="1:6" hidden="1" x14ac:dyDescent="0.4">
      <c r="A153" s="160"/>
      <c r="B153" s="191"/>
      <c r="C153" s="191"/>
      <c r="D153" s="191"/>
      <c r="E153" s="191"/>
      <c r="F153" s="191"/>
    </row>
    <row r="154" spans="1:6" hidden="1" x14ac:dyDescent="0.4">
      <c r="A154" s="160" t="s">
        <v>49</v>
      </c>
      <c r="B154" s="191"/>
      <c r="C154" s="191"/>
      <c r="D154" s="191"/>
      <c r="E154" s="191"/>
      <c r="F154" s="191"/>
    </row>
    <row r="155" spans="1:6" hidden="1" x14ac:dyDescent="0.4">
      <c r="A155" s="161" t="s">
        <v>48</v>
      </c>
      <c r="B155" s="191">
        <f>(B145*B$12)/10^6</f>
        <v>9.5979989121962426</v>
      </c>
      <c r="C155" s="191">
        <f t="shared" ref="C155:F155" si="33">(C145*C$12)/10^6</f>
        <v>6.2344643979551035</v>
      </c>
      <c r="D155" s="191">
        <f t="shared" si="33"/>
        <v>23.833552216833922</v>
      </c>
      <c r="E155" s="191">
        <f t="shared" si="33"/>
        <v>6.5995134731736034</v>
      </c>
      <c r="F155" s="191">
        <f t="shared" si="33"/>
        <v>9.6855853460844035</v>
      </c>
    </row>
    <row r="156" spans="1:6" hidden="1" x14ac:dyDescent="0.4">
      <c r="A156" s="161" t="s">
        <v>8</v>
      </c>
      <c r="B156" s="191">
        <f>(B146*B$12)/10^6</f>
        <v>2.3994997280490606</v>
      </c>
      <c r="C156" s="191">
        <f t="shared" ref="C156:F156" si="34">(C146*C$12)/10^6</f>
        <v>1.5586160994887759</v>
      </c>
      <c r="D156" s="191">
        <f t="shared" si="34"/>
        <v>5.9583880542084806</v>
      </c>
      <c r="E156" s="191">
        <f t="shared" si="34"/>
        <v>1.6498783682934008</v>
      </c>
      <c r="F156" s="191">
        <f t="shared" si="34"/>
        <v>2.4213963365211009</v>
      </c>
    </row>
    <row r="157" spans="1:6" ht="14.25" hidden="1" thickBot="1" x14ac:dyDescent="0.45">
      <c r="A157" s="166"/>
      <c r="B157" s="194"/>
      <c r="C157" s="195"/>
      <c r="D157" s="195"/>
      <c r="E157" s="195"/>
      <c r="F157" s="196"/>
    </row>
    <row r="158" spans="1:6" ht="14.25" hidden="1" thickBot="1" x14ac:dyDescent="0.45">
      <c r="A158" s="150" t="s">
        <v>5</v>
      </c>
      <c r="B158" s="170"/>
      <c r="C158" s="171"/>
      <c r="D158" s="171"/>
      <c r="E158" s="171"/>
      <c r="F158" s="172"/>
    </row>
    <row r="159" spans="1:6" hidden="1" x14ac:dyDescent="0.4">
      <c r="A159" s="165"/>
      <c r="B159" s="197"/>
      <c r="C159" s="198"/>
      <c r="D159" s="198"/>
      <c r="E159" s="198"/>
      <c r="F159" s="199"/>
    </row>
    <row r="160" spans="1:6" hidden="1" x14ac:dyDescent="0.4">
      <c r="A160" s="23" t="s">
        <v>3</v>
      </c>
      <c r="B160" s="179">
        <f>B162+B166+B169+B175+B179+B183+B188+B192+B199</f>
        <v>3590</v>
      </c>
      <c r="C160" s="180">
        <f t="shared" ref="C160:F160" si="35">C162+C166+C169+C175+C179+C183+C188+C192+C199</f>
        <v>3631</v>
      </c>
      <c r="D160" s="180">
        <f t="shared" si="35"/>
        <v>3879</v>
      </c>
      <c r="E160" s="180">
        <f t="shared" si="35"/>
        <v>4337</v>
      </c>
      <c r="F160" s="181">
        <f t="shared" si="35"/>
        <v>4061</v>
      </c>
    </row>
    <row r="161" spans="1:6" hidden="1" x14ac:dyDescent="0.4">
      <c r="A161" s="160"/>
      <c r="B161" s="179"/>
      <c r="C161" s="180"/>
      <c r="D161" s="180"/>
      <c r="E161" s="180"/>
      <c r="F161" s="181"/>
    </row>
    <row r="162" spans="1:6" hidden="1" x14ac:dyDescent="0.4">
      <c r="A162" s="160" t="s">
        <v>50</v>
      </c>
      <c r="B162" s="179">
        <f>SUM(B163:B165)</f>
        <v>989</v>
      </c>
      <c r="C162" s="180">
        <f t="shared" ref="C162:F162" si="36">SUM(C163:C165)</f>
        <v>1014</v>
      </c>
      <c r="D162" s="180">
        <f t="shared" si="36"/>
        <v>1004</v>
      </c>
      <c r="E162" s="180">
        <f t="shared" si="36"/>
        <v>1138</v>
      </c>
      <c r="F162" s="181">
        <f t="shared" si="36"/>
        <v>1013</v>
      </c>
    </row>
    <row r="163" spans="1:6" hidden="1" x14ac:dyDescent="0.4">
      <c r="A163" s="37" t="s">
        <v>51</v>
      </c>
      <c r="B163" s="182">
        <v>686</v>
      </c>
      <c r="C163" s="183">
        <v>701</v>
      </c>
      <c r="D163" s="183">
        <v>700</v>
      </c>
      <c r="E163" s="183">
        <v>807</v>
      </c>
      <c r="F163" s="184">
        <v>704</v>
      </c>
    </row>
    <row r="164" spans="1:6" hidden="1" x14ac:dyDescent="0.4">
      <c r="A164" s="37" t="s">
        <v>52</v>
      </c>
      <c r="B164" s="182">
        <v>125</v>
      </c>
      <c r="C164" s="183">
        <v>133</v>
      </c>
      <c r="D164" s="183">
        <v>134</v>
      </c>
      <c r="E164" s="183">
        <v>144</v>
      </c>
      <c r="F164" s="184">
        <v>131</v>
      </c>
    </row>
    <row r="165" spans="1:6" hidden="1" x14ac:dyDescent="0.4">
      <c r="A165" s="37" t="s">
        <v>53</v>
      </c>
      <c r="B165" s="182">
        <v>178</v>
      </c>
      <c r="C165" s="183">
        <v>180</v>
      </c>
      <c r="D165" s="183">
        <v>170</v>
      </c>
      <c r="E165" s="183">
        <v>187</v>
      </c>
      <c r="F165" s="184">
        <v>178</v>
      </c>
    </row>
    <row r="166" spans="1:6" hidden="1" x14ac:dyDescent="0.4">
      <c r="A166" s="160" t="s">
        <v>54</v>
      </c>
      <c r="B166" s="179">
        <f>B167</f>
        <v>446</v>
      </c>
      <c r="C166" s="180">
        <f t="shared" ref="C166:F166" si="37">C167</f>
        <v>467</v>
      </c>
      <c r="D166" s="180">
        <f t="shared" si="37"/>
        <v>504</v>
      </c>
      <c r="E166" s="180">
        <f t="shared" si="37"/>
        <v>561</v>
      </c>
      <c r="F166" s="181">
        <f t="shared" si="37"/>
        <v>523</v>
      </c>
    </row>
    <row r="167" spans="1:6" hidden="1" x14ac:dyDescent="0.4">
      <c r="A167" s="161" t="s">
        <v>55</v>
      </c>
      <c r="B167" s="182">
        <v>446</v>
      </c>
      <c r="C167" s="183">
        <v>467</v>
      </c>
      <c r="D167" s="183">
        <v>504</v>
      </c>
      <c r="E167" s="183">
        <v>561</v>
      </c>
      <c r="F167" s="184">
        <v>523</v>
      </c>
    </row>
    <row r="168" spans="1:6" hidden="1" x14ac:dyDescent="0.4">
      <c r="A168" s="160"/>
      <c r="B168" s="179"/>
      <c r="C168" s="180"/>
      <c r="D168" s="180"/>
      <c r="E168" s="180"/>
      <c r="F168" s="181"/>
    </row>
    <row r="169" spans="1:6" hidden="1" x14ac:dyDescent="0.4">
      <c r="A169" s="9" t="s">
        <v>56</v>
      </c>
      <c r="B169" s="179">
        <f>SUM(B170:B173)</f>
        <v>206</v>
      </c>
      <c r="C169" s="180">
        <f t="shared" ref="C169:F169" si="38">SUM(C170:C173)</f>
        <v>218</v>
      </c>
      <c r="D169" s="180">
        <f t="shared" si="38"/>
        <v>274</v>
      </c>
      <c r="E169" s="180">
        <f t="shared" si="38"/>
        <v>305</v>
      </c>
      <c r="F169" s="181">
        <f t="shared" si="38"/>
        <v>299</v>
      </c>
    </row>
    <row r="170" spans="1:6" hidden="1" x14ac:dyDescent="0.4">
      <c r="A170" s="37" t="s">
        <v>57</v>
      </c>
      <c r="B170" s="182">
        <v>74</v>
      </c>
      <c r="C170" s="183">
        <v>85</v>
      </c>
      <c r="D170" s="183">
        <v>112</v>
      </c>
      <c r="E170" s="183">
        <v>129</v>
      </c>
      <c r="F170" s="184">
        <v>128</v>
      </c>
    </row>
    <row r="171" spans="1:6" hidden="1" x14ac:dyDescent="0.4">
      <c r="A171" s="37" t="s">
        <v>58</v>
      </c>
      <c r="B171" s="182">
        <v>94</v>
      </c>
      <c r="C171" s="183">
        <v>93</v>
      </c>
      <c r="D171" s="183">
        <v>110</v>
      </c>
      <c r="E171" s="183">
        <v>124</v>
      </c>
      <c r="F171" s="184">
        <v>121</v>
      </c>
    </row>
    <row r="172" spans="1:6" hidden="1" x14ac:dyDescent="0.4">
      <c r="A172" s="37" t="s">
        <v>59</v>
      </c>
      <c r="B172" s="182">
        <v>19</v>
      </c>
      <c r="C172" s="183">
        <v>20</v>
      </c>
      <c r="D172" s="183">
        <v>26</v>
      </c>
      <c r="E172" s="183">
        <v>26</v>
      </c>
      <c r="F172" s="184">
        <v>25</v>
      </c>
    </row>
    <row r="173" spans="1:6" hidden="1" x14ac:dyDescent="0.4">
      <c r="A173" s="37" t="s">
        <v>60</v>
      </c>
      <c r="B173" s="182">
        <v>19</v>
      </c>
      <c r="C173" s="183">
        <v>20</v>
      </c>
      <c r="D173" s="183">
        <v>26</v>
      </c>
      <c r="E173" s="183">
        <v>26</v>
      </c>
      <c r="F173" s="184">
        <v>25</v>
      </c>
    </row>
    <row r="174" spans="1:6" hidden="1" x14ac:dyDescent="0.4">
      <c r="A174" s="160"/>
      <c r="B174" s="179"/>
      <c r="C174" s="180"/>
      <c r="D174" s="180"/>
      <c r="E174" s="180"/>
      <c r="F174" s="181"/>
    </row>
    <row r="175" spans="1:6" hidden="1" x14ac:dyDescent="0.4">
      <c r="A175" s="9" t="s">
        <v>61</v>
      </c>
      <c r="B175" s="179">
        <f>SUM(B176:B177)</f>
        <v>250.5</v>
      </c>
      <c r="C175" s="180">
        <f t="shared" ref="C175:F175" si="39">SUM(C176:C177)</f>
        <v>256.95</v>
      </c>
      <c r="D175" s="180">
        <f t="shared" si="39"/>
        <v>283.2</v>
      </c>
      <c r="E175" s="180">
        <f t="shared" si="39"/>
        <v>297.7</v>
      </c>
      <c r="F175" s="181">
        <f t="shared" si="39"/>
        <v>274.25</v>
      </c>
    </row>
    <row r="176" spans="1:6" hidden="1" x14ac:dyDescent="0.4">
      <c r="A176" s="37" t="s">
        <v>62</v>
      </c>
      <c r="B176" s="182">
        <v>121</v>
      </c>
      <c r="C176" s="183">
        <v>125</v>
      </c>
      <c r="D176" s="183">
        <v>146</v>
      </c>
      <c r="E176" s="183">
        <v>157</v>
      </c>
      <c r="F176" s="184">
        <v>143</v>
      </c>
    </row>
    <row r="177" spans="1:6" hidden="1" x14ac:dyDescent="0.4">
      <c r="A177" s="161" t="s">
        <v>800</v>
      </c>
      <c r="B177" s="182">
        <f>370*0.35</f>
        <v>129.5</v>
      </c>
      <c r="C177" s="183">
        <f>377*0.35</f>
        <v>131.94999999999999</v>
      </c>
      <c r="D177" s="183">
        <f>392*0.35</f>
        <v>137.19999999999999</v>
      </c>
      <c r="E177" s="183">
        <f>402*0.35</f>
        <v>140.69999999999999</v>
      </c>
      <c r="F177" s="184">
        <f>375*0.35</f>
        <v>131.25</v>
      </c>
    </row>
    <row r="178" spans="1:6" hidden="1" x14ac:dyDescent="0.4">
      <c r="A178" s="160"/>
      <c r="B178" s="179"/>
      <c r="C178" s="180"/>
      <c r="D178" s="180"/>
      <c r="E178" s="180"/>
      <c r="F178" s="181"/>
    </row>
    <row r="179" spans="1:6" hidden="1" x14ac:dyDescent="0.4">
      <c r="A179" s="9" t="s">
        <v>63</v>
      </c>
      <c r="B179" s="179">
        <f>SUM(B180:B181)</f>
        <v>309</v>
      </c>
      <c r="C179" s="180">
        <f t="shared" ref="C179:F179" si="40">SUM(C180:C181)</f>
        <v>267</v>
      </c>
      <c r="D179" s="180">
        <f t="shared" si="40"/>
        <v>291</v>
      </c>
      <c r="E179" s="180">
        <f t="shared" si="40"/>
        <v>309</v>
      </c>
      <c r="F179" s="181">
        <f t="shared" si="40"/>
        <v>299</v>
      </c>
    </row>
    <row r="180" spans="1:6" hidden="1" x14ac:dyDescent="0.4">
      <c r="A180" s="37" t="s">
        <v>64</v>
      </c>
      <c r="B180" s="179">
        <v>292</v>
      </c>
      <c r="C180" s="180">
        <v>249</v>
      </c>
      <c r="D180" s="180">
        <v>271</v>
      </c>
      <c r="E180" s="180">
        <v>288</v>
      </c>
      <c r="F180" s="181">
        <v>279</v>
      </c>
    </row>
    <row r="181" spans="1:6" hidden="1" x14ac:dyDescent="0.4">
      <c r="A181" s="37" t="s">
        <v>65</v>
      </c>
      <c r="B181" s="179">
        <v>17</v>
      </c>
      <c r="C181" s="180">
        <v>18</v>
      </c>
      <c r="D181" s="180">
        <v>20</v>
      </c>
      <c r="E181" s="180">
        <v>21</v>
      </c>
      <c r="F181" s="181">
        <v>20</v>
      </c>
    </row>
    <row r="182" spans="1:6" hidden="1" x14ac:dyDescent="0.4">
      <c r="A182" s="160"/>
      <c r="B182" s="179"/>
      <c r="C182" s="180"/>
      <c r="D182" s="180"/>
      <c r="E182" s="180"/>
      <c r="F182" s="181"/>
    </row>
    <row r="183" spans="1:6" hidden="1" x14ac:dyDescent="0.4">
      <c r="A183" s="9" t="s">
        <v>66</v>
      </c>
      <c r="B183" s="179">
        <f>SUM(B184:B186)</f>
        <v>416.5</v>
      </c>
      <c r="C183" s="180">
        <f t="shared" ref="C183:F183" si="41">SUM(C184:C186)</f>
        <v>427.05</v>
      </c>
      <c r="D183" s="180">
        <f t="shared" si="41"/>
        <v>475.8</v>
      </c>
      <c r="E183" s="180">
        <f t="shared" si="41"/>
        <v>484.3</v>
      </c>
      <c r="F183" s="181">
        <f t="shared" si="41"/>
        <v>462.75</v>
      </c>
    </row>
    <row r="184" spans="1:6" hidden="1" x14ac:dyDescent="0.4">
      <c r="A184" s="37" t="s">
        <v>801</v>
      </c>
      <c r="B184" s="179">
        <f>370*0.65</f>
        <v>240.5</v>
      </c>
      <c r="C184" s="180">
        <f>377*0.65</f>
        <v>245.05</v>
      </c>
      <c r="D184" s="180">
        <f>392*0.65</f>
        <v>254.8</v>
      </c>
      <c r="E184" s="180">
        <f>402*0.65</f>
        <v>261.3</v>
      </c>
      <c r="F184" s="181">
        <f>375*0.65</f>
        <v>243.75</v>
      </c>
    </row>
    <row r="185" spans="1:6" hidden="1" x14ac:dyDescent="0.4">
      <c r="A185" s="37" t="s">
        <v>67</v>
      </c>
      <c r="B185" s="179">
        <v>126</v>
      </c>
      <c r="C185" s="180">
        <v>121</v>
      </c>
      <c r="D185" s="180">
        <v>141</v>
      </c>
      <c r="E185" s="180">
        <v>155</v>
      </c>
      <c r="F185" s="181">
        <v>151</v>
      </c>
    </row>
    <row r="186" spans="1:6" hidden="1" x14ac:dyDescent="0.4">
      <c r="A186" s="37" t="s">
        <v>68</v>
      </c>
      <c r="B186" s="179">
        <v>50</v>
      </c>
      <c r="C186" s="180">
        <v>61</v>
      </c>
      <c r="D186" s="180">
        <v>80</v>
      </c>
      <c r="E186" s="180">
        <v>68</v>
      </c>
      <c r="F186" s="181">
        <v>68</v>
      </c>
    </row>
    <row r="187" spans="1:6" hidden="1" x14ac:dyDescent="0.4">
      <c r="A187" s="160"/>
      <c r="B187" s="179"/>
      <c r="C187" s="180"/>
      <c r="D187" s="180"/>
      <c r="E187" s="180"/>
      <c r="F187" s="181"/>
    </row>
    <row r="188" spans="1:6" hidden="1" x14ac:dyDescent="0.4">
      <c r="A188" s="9" t="s">
        <v>69</v>
      </c>
      <c r="B188" s="179">
        <f>SUM(B189:B190)</f>
        <v>197</v>
      </c>
      <c r="C188" s="180">
        <f t="shared" ref="C188:F188" si="42">SUM(C189:C190)</f>
        <v>200</v>
      </c>
      <c r="D188" s="180">
        <f t="shared" si="42"/>
        <v>216</v>
      </c>
      <c r="E188" s="180">
        <f t="shared" si="42"/>
        <v>226</v>
      </c>
      <c r="F188" s="181">
        <f t="shared" si="42"/>
        <v>209</v>
      </c>
    </row>
    <row r="189" spans="1:6" hidden="1" x14ac:dyDescent="0.4">
      <c r="A189" s="37" t="s">
        <v>70</v>
      </c>
      <c r="B189" s="179">
        <v>119</v>
      </c>
      <c r="C189" s="180">
        <v>114</v>
      </c>
      <c r="D189" s="180">
        <v>125</v>
      </c>
      <c r="E189" s="180">
        <v>137</v>
      </c>
      <c r="F189" s="181">
        <v>124</v>
      </c>
    </row>
    <row r="190" spans="1:6" hidden="1" x14ac:dyDescent="0.4">
      <c r="A190" s="37" t="s">
        <v>71</v>
      </c>
      <c r="B190" s="179">
        <v>78</v>
      </c>
      <c r="C190" s="180">
        <v>86</v>
      </c>
      <c r="D190" s="180">
        <v>91</v>
      </c>
      <c r="E190" s="180">
        <v>89</v>
      </c>
      <c r="F190" s="181">
        <v>85</v>
      </c>
    </row>
    <row r="191" spans="1:6" hidden="1" x14ac:dyDescent="0.4">
      <c r="A191" s="160"/>
      <c r="B191" s="179"/>
      <c r="C191" s="180"/>
      <c r="D191" s="180"/>
      <c r="E191" s="180"/>
      <c r="F191" s="181"/>
    </row>
    <row r="192" spans="1:6" hidden="1" x14ac:dyDescent="0.4">
      <c r="A192" s="9" t="s">
        <v>72</v>
      </c>
      <c r="B192" s="179">
        <f>SUM(B193:B197)</f>
        <v>503</v>
      </c>
      <c r="C192" s="180">
        <f t="shared" ref="C192:F192" si="43">SUM(C193:C197)</f>
        <v>514</v>
      </c>
      <c r="D192" s="180">
        <f t="shared" si="43"/>
        <v>539</v>
      </c>
      <c r="E192" s="180">
        <f t="shared" si="43"/>
        <v>695</v>
      </c>
      <c r="F192" s="181">
        <f t="shared" si="43"/>
        <v>681</v>
      </c>
    </row>
    <row r="193" spans="1:6" hidden="1" x14ac:dyDescent="0.4">
      <c r="A193" s="37" t="s">
        <v>73</v>
      </c>
      <c r="B193" s="179">
        <v>180</v>
      </c>
      <c r="C193" s="180">
        <v>178</v>
      </c>
      <c r="D193" s="180">
        <v>175</v>
      </c>
      <c r="E193" s="180">
        <v>224</v>
      </c>
      <c r="F193" s="181">
        <v>215</v>
      </c>
    </row>
    <row r="194" spans="1:6" hidden="1" x14ac:dyDescent="0.4">
      <c r="A194" s="37" t="s">
        <v>74</v>
      </c>
      <c r="B194" s="179">
        <v>7</v>
      </c>
      <c r="C194" s="180">
        <v>7</v>
      </c>
      <c r="D194" s="180">
        <v>9</v>
      </c>
      <c r="E194" s="180">
        <v>11</v>
      </c>
      <c r="F194" s="181">
        <v>11</v>
      </c>
    </row>
    <row r="195" spans="1:6" hidden="1" x14ac:dyDescent="0.4">
      <c r="A195" s="161" t="s">
        <v>75</v>
      </c>
      <c r="B195" s="179">
        <v>22</v>
      </c>
      <c r="C195" s="180">
        <v>29</v>
      </c>
      <c r="D195" s="180">
        <v>31</v>
      </c>
      <c r="E195" s="180">
        <v>31</v>
      </c>
      <c r="F195" s="181">
        <v>26</v>
      </c>
    </row>
    <row r="196" spans="1:6" hidden="1" x14ac:dyDescent="0.4">
      <c r="A196" s="161" t="s">
        <v>76</v>
      </c>
      <c r="B196" s="179">
        <v>151</v>
      </c>
      <c r="C196" s="180">
        <v>135</v>
      </c>
      <c r="D196" s="180">
        <v>151</v>
      </c>
      <c r="E196" s="180">
        <v>197</v>
      </c>
      <c r="F196" s="181">
        <v>208</v>
      </c>
    </row>
    <row r="197" spans="1:6" hidden="1" x14ac:dyDescent="0.4">
      <c r="A197" s="161" t="s">
        <v>77</v>
      </c>
      <c r="B197" s="179">
        <v>143</v>
      </c>
      <c r="C197" s="180">
        <v>165</v>
      </c>
      <c r="D197" s="180">
        <v>173</v>
      </c>
      <c r="E197" s="180">
        <v>232</v>
      </c>
      <c r="F197" s="181">
        <v>221</v>
      </c>
    </row>
    <row r="198" spans="1:6" hidden="1" x14ac:dyDescent="0.4">
      <c r="A198" s="160"/>
      <c r="B198" s="179"/>
      <c r="C198" s="180"/>
      <c r="D198" s="180"/>
      <c r="E198" s="180"/>
      <c r="F198" s="181"/>
    </row>
    <row r="199" spans="1:6" hidden="1" x14ac:dyDescent="0.4">
      <c r="A199" s="160" t="s">
        <v>78</v>
      </c>
      <c r="B199" s="179">
        <f>SUM(B200:B201)</f>
        <v>273</v>
      </c>
      <c r="C199" s="180">
        <f t="shared" ref="C199:F199" si="44">SUM(C200:C201)</f>
        <v>267</v>
      </c>
      <c r="D199" s="180">
        <f t="shared" si="44"/>
        <v>292</v>
      </c>
      <c r="E199" s="180">
        <f t="shared" si="44"/>
        <v>321</v>
      </c>
      <c r="F199" s="181">
        <f t="shared" si="44"/>
        <v>300</v>
      </c>
    </row>
    <row r="200" spans="1:6" hidden="1" x14ac:dyDescent="0.4">
      <c r="A200" s="161" t="s">
        <v>79</v>
      </c>
      <c r="B200" s="185">
        <v>162</v>
      </c>
      <c r="C200" s="186">
        <v>173</v>
      </c>
      <c r="D200" s="186">
        <v>196</v>
      </c>
      <c r="E200" s="186">
        <v>222</v>
      </c>
      <c r="F200" s="187">
        <v>205</v>
      </c>
    </row>
    <row r="201" spans="1:6" hidden="1" x14ac:dyDescent="0.4">
      <c r="A201" s="161" t="s">
        <v>80</v>
      </c>
      <c r="B201" s="185">
        <v>111</v>
      </c>
      <c r="C201" s="186">
        <v>94</v>
      </c>
      <c r="D201" s="186">
        <v>96</v>
      </c>
      <c r="E201" s="186">
        <v>99</v>
      </c>
      <c r="F201" s="187">
        <v>95</v>
      </c>
    </row>
    <row r="202" spans="1:6" hidden="1" x14ac:dyDescent="0.4">
      <c r="A202" s="160"/>
      <c r="B202" s="185"/>
      <c r="C202" s="186"/>
      <c r="D202" s="186"/>
      <c r="E202" s="186"/>
      <c r="F202" s="187"/>
    </row>
    <row r="203" spans="1:6" hidden="1" x14ac:dyDescent="0.4">
      <c r="A203" s="23" t="s">
        <v>6</v>
      </c>
      <c r="B203" s="200">
        <f>SUM(B205:B213)</f>
        <v>71.652810000000002</v>
      </c>
      <c r="C203" s="201">
        <f t="shared" ref="C203:F203" si="45">SUM(C205:C213)</f>
        <v>52.903669999999998</v>
      </c>
      <c r="D203" s="201">
        <f t="shared" si="45"/>
        <v>175.02048000000002</v>
      </c>
      <c r="E203" s="201">
        <f t="shared" si="45"/>
        <v>72.670771999999999</v>
      </c>
      <c r="F203" s="202">
        <f t="shared" si="45"/>
        <v>87.762270999999998</v>
      </c>
    </row>
    <row r="204" spans="1:6" hidden="1" x14ac:dyDescent="0.4">
      <c r="A204" s="160"/>
      <c r="B204" s="185"/>
      <c r="C204" s="186"/>
      <c r="D204" s="186"/>
      <c r="E204" s="186"/>
      <c r="F204" s="187"/>
    </row>
    <row r="205" spans="1:6" hidden="1" x14ac:dyDescent="0.4">
      <c r="A205" s="160" t="s">
        <v>50</v>
      </c>
      <c r="B205" s="200">
        <f>B162*B$26/10^6</f>
        <v>19.739450999999999</v>
      </c>
      <c r="C205" s="201">
        <f t="shared" ref="C205:F205" si="46">C162*C$26/10^6</f>
        <v>14.77398</v>
      </c>
      <c r="D205" s="201">
        <f t="shared" si="46"/>
        <v>45.30048</v>
      </c>
      <c r="E205" s="201">
        <f t="shared" si="46"/>
        <v>19.068328000000001</v>
      </c>
      <c r="F205" s="202">
        <f t="shared" si="46"/>
        <v>21.891943000000001</v>
      </c>
    </row>
    <row r="206" spans="1:6" hidden="1" x14ac:dyDescent="0.4">
      <c r="A206" s="160" t="s">
        <v>54</v>
      </c>
      <c r="B206" s="200">
        <f>B166*B$26/10^6</f>
        <v>8.9017140000000001</v>
      </c>
      <c r="C206" s="201">
        <f t="shared" ref="C206:F206" si="47">C166*C$26/10^6</f>
        <v>6.8041900000000002</v>
      </c>
      <c r="D206" s="201">
        <f t="shared" si="47"/>
        <v>22.740480000000002</v>
      </c>
      <c r="E206" s="201">
        <f t="shared" si="47"/>
        <v>9.4001160000000006</v>
      </c>
      <c r="F206" s="202">
        <f t="shared" si="47"/>
        <v>11.302553</v>
      </c>
    </row>
    <row r="207" spans="1:6" hidden="1" x14ac:dyDescent="0.4">
      <c r="A207" s="9" t="s">
        <v>56</v>
      </c>
      <c r="B207" s="200">
        <f>B169*B$26/10^6</f>
        <v>4.1115539999999999</v>
      </c>
      <c r="C207" s="201">
        <f t="shared" ref="C207:F207" si="48">C169*C$26/10^6</f>
        <v>3.1762600000000001</v>
      </c>
      <c r="D207" s="201">
        <f t="shared" si="48"/>
        <v>12.362880000000001</v>
      </c>
      <c r="E207" s="201">
        <f t="shared" si="48"/>
        <v>5.1105799999999997</v>
      </c>
      <c r="F207" s="202">
        <f t="shared" si="48"/>
        <v>6.4616889999999998</v>
      </c>
    </row>
    <row r="208" spans="1:6" hidden="1" x14ac:dyDescent="0.4">
      <c r="A208" s="9" t="s">
        <v>61</v>
      </c>
      <c r="B208" s="200">
        <f>B175*B$26/10^6</f>
        <v>4.9997294999999999</v>
      </c>
      <c r="C208" s="201">
        <f t="shared" ref="C208:F208" si="49">C175*C$26/10^6</f>
        <v>3.7437615000000002</v>
      </c>
      <c r="D208" s="201">
        <f t="shared" si="49"/>
        <v>12.777984</v>
      </c>
      <c r="E208" s="201">
        <f t="shared" si="49"/>
        <v>4.9882612000000002</v>
      </c>
      <c r="F208" s="202">
        <f t="shared" si="49"/>
        <v>5.9268167500000004</v>
      </c>
    </row>
    <row r="209" spans="1:6" hidden="1" x14ac:dyDescent="0.4">
      <c r="A209" s="9" t="s">
        <v>63</v>
      </c>
      <c r="B209" s="200">
        <f>B179*B$26/10^6</f>
        <v>6.1673309999999999</v>
      </c>
      <c r="C209" s="201">
        <f t="shared" ref="C209:F209" si="50">C179*C$26/10^6</f>
        <v>3.89019</v>
      </c>
      <c r="D209" s="201">
        <f t="shared" si="50"/>
        <v>13.12992</v>
      </c>
      <c r="E209" s="201">
        <f t="shared" si="50"/>
        <v>5.1776039999999997</v>
      </c>
      <c r="F209" s="202">
        <f t="shared" si="50"/>
        <v>6.4616889999999998</v>
      </c>
    </row>
    <row r="210" spans="1:6" hidden="1" x14ac:dyDescent="0.4">
      <c r="A210" s="9" t="s">
        <v>66</v>
      </c>
      <c r="B210" s="200">
        <f>B183*B$26/10^6</f>
        <v>8.3129235000000001</v>
      </c>
      <c r="C210" s="201">
        <f t="shared" ref="C210:F210" si="51">C183*C$26/10^6</f>
        <v>6.2221184999999997</v>
      </c>
      <c r="D210" s="201">
        <f t="shared" si="51"/>
        <v>21.468095999999999</v>
      </c>
      <c r="E210" s="201">
        <f t="shared" si="51"/>
        <v>8.1149307999999998</v>
      </c>
      <c r="F210" s="202">
        <f t="shared" si="51"/>
        <v>10.00049025</v>
      </c>
    </row>
    <row r="211" spans="1:6" hidden="1" x14ac:dyDescent="0.4">
      <c r="A211" s="9" t="s">
        <v>69</v>
      </c>
      <c r="B211" s="200">
        <f>B188*B$26/10^6</f>
        <v>3.9319229999999998</v>
      </c>
      <c r="C211" s="201">
        <f t="shared" ref="C211:F211" si="52">C188*C$26/10^6</f>
        <v>2.9140000000000001</v>
      </c>
      <c r="D211" s="201">
        <f t="shared" si="52"/>
        <v>9.7459199999999999</v>
      </c>
      <c r="E211" s="201">
        <f t="shared" si="52"/>
        <v>3.7868560000000002</v>
      </c>
      <c r="F211" s="202">
        <f t="shared" si="52"/>
        <v>4.516699</v>
      </c>
    </row>
    <row r="212" spans="1:6" hidden="1" x14ac:dyDescent="0.4">
      <c r="A212" s="9" t="s">
        <v>72</v>
      </c>
      <c r="B212" s="200">
        <f>B192*B$26/10^6</f>
        <v>10.039377</v>
      </c>
      <c r="C212" s="201">
        <f t="shared" ref="C212:F212" si="53">C192*C$26/10^6</f>
        <v>7.4889799999999997</v>
      </c>
      <c r="D212" s="201">
        <f t="shared" si="53"/>
        <v>24.319680000000002</v>
      </c>
      <c r="E212" s="201">
        <f t="shared" si="53"/>
        <v>11.64542</v>
      </c>
      <c r="F212" s="202">
        <f t="shared" si="53"/>
        <v>14.717091</v>
      </c>
    </row>
    <row r="213" spans="1:6" hidden="1" x14ac:dyDescent="0.4">
      <c r="A213" s="160" t="s">
        <v>78</v>
      </c>
      <c r="B213" s="200">
        <f>B199*B$26/10^6</f>
        <v>5.4488070000000004</v>
      </c>
      <c r="C213" s="201">
        <f t="shared" ref="C213:F213" si="54">C199*C$26/10^6</f>
        <v>3.89019</v>
      </c>
      <c r="D213" s="201">
        <f t="shared" si="54"/>
        <v>13.175039999999999</v>
      </c>
      <c r="E213" s="201">
        <f t="shared" si="54"/>
        <v>5.3786759999999996</v>
      </c>
      <c r="F213" s="202">
        <f t="shared" si="54"/>
        <v>6.4832999999999998</v>
      </c>
    </row>
    <row r="214" spans="1:6" ht="14.25" hidden="1" thickBot="1" x14ac:dyDescent="0.45">
      <c r="A214" s="8"/>
      <c r="B214" s="203"/>
      <c r="C214" s="204"/>
      <c r="D214" s="204"/>
      <c r="E214" s="204"/>
      <c r="F214" s="205"/>
    </row>
    <row r="215" spans="1:6" hidden="1" x14ac:dyDescent="0.4"/>
    <row r="216" spans="1:6" x14ac:dyDescent="0.4">
      <c r="A216" s="120" t="s">
        <v>29</v>
      </c>
    </row>
    <row r="217" spans="1:6" x14ac:dyDescent="0.4">
      <c r="A217" s="119" t="s">
        <v>797</v>
      </c>
    </row>
    <row r="218" spans="1:6" x14ac:dyDescent="0.4">
      <c r="A218" s="119" t="s">
        <v>798</v>
      </c>
    </row>
    <row r="219" spans="1:6" x14ac:dyDescent="0.4">
      <c r="A219" s="119" t="s">
        <v>799</v>
      </c>
    </row>
    <row r="220" spans="1:6" x14ac:dyDescent="0.4">
      <c r="A220" s="119" t="s">
        <v>833</v>
      </c>
    </row>
  </sheetData>
  <mergeCells count="6">
    <mergeCell ref="A5:A6"/>
    <mergeCell ref="B5:F5"/>
    <mergeCell ref="A48:A49"/>
    <mergeCell ref="B48:F48"/>
    <mergeCell ref="A133:A134"/>
    <mergeCell ref="B133:F133"/>
  </mergeCells>
  <pageMargins left="0.19685039370078741" right="0.19685039370078741" top="0.19685039370078741" bottom="0.19685039370078741" header="0.19685039370078741" footer="0.19685039370078741"/>
  <pageSetup paperSize="9" scale="40" orientation="landscape" horizontalDpi="1200" verticalDpi="1200" r:id="rId1"/>
  <ignoredErrors>
    <ignoredError sqref="G11:G1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191FE-F00A-48E9-83F5-CCF5E2E4CBB1}">
  <dimension ref="A1:H2249"/>
  <sheetViews>
    <sheetView topLeftCell="A83" workbookViewId="0">
      <selection activeCell="B100" sqref="B100"/>
    </sheetView>
  </sheetViews>
  <sheetFormatPr defaultRowHeight="14.25" x14ac:dyDescent="0.45"/>
  <cols>
    <col min="2" max="2" width="113" bestFit="1" customWidth="1"/>
  </cols>
  <sheetData>
    <row r="1" spans="1:8" x14ac:dyDescent="0.45">
      <c r="C1" s="206" t="s">
        <v>1</v>
      </c>
      <c r="D1" s="206" t="s">
        <v>81</v>
      </c>
      <c r="E1" s="206" t="s">
        <v>82</v>
      </c>
      <c r="F1" s="206" t="s">
        <v>83</v>
      </c>
      <c r="G1" s="206" t="s">
        <v>84</v>
      </c>
      <c r="H1" s="206" t="s">
        <v>85</v>
      </c>
    </row>
    <row r="3" spans="1:8" x14ac:dyDescent="0.45">
      <c r="A3" t="s">
        <v>86</v>
      </c>
      <c r="B3" t="s">
        <v>87</v>
      </c>
    </row>
    <row r="5" spans="1:8" x14ac:dyDescent="0.45">
      <c r="B5" t="s">
        <v>88</v>
      </c>
      <c r="C5" s="207">
        <v>3.9300000000000003E-3</v>
      </c>
      <c r="D5" s="207">
        <v>0</v>
      </c>
      <c r="E5" s="207">
        <v>0</v>
      </c>
      <c r="F5" s="207">
        <v>0</v>
      </c>
      <c r="G5" s="207">
        <v>5.5300000000000002E-3</v>
      </c>
      <c r="H5" s="207">
        <v>1.7950000000000001E-2</v>
      </c>
    </row>
    <row r="6" spans="1:8" x14ac:dyDescent="0.45">
      <c r="B6" t="s">
        <v>89</v>
      </c>
      <c r="C6" s="207">
        <v>0</v>
      </c>
      <c r="D6" s="207">
        <v>0</v>
      </c>
      <c r="E6" s="207">
        <v>0</v>
      </c>
      <c r="F6" s="207">
        <v>0</v>
      </c>
      <c r="G6" s="207">
        <v>0</v>
      </c>
      <c r="H6" s="207">
        <v>0</v>
      </c>
    </row>
    <row r="7" spans="1:8" x14ac:dyDescent="0.45">
      <c r="B7" t="s">
        <v>90</v>
      </c>
      <c r="C7" s="207">
        <v>0</v>
      </c>
      <c r="D7" s="207">
        <v>0</v>
      </c>
      <c r="E7" s="207">
        <v>0</v>
      </c>
      <c r="F7" s="207">
        <v>0</v>
      </c>
      <c r="G7" s="207">
        <v>0</v>
      </c>
      <c r="H7" s="207">
        <v>0</v>
      </c>
    </row>
    <row r="8" spans="1:8" x14ac:dyDescent="0.45">
      <c r="B8" t="s">
        <v>91</v>
      </c>
      <c r="C8" s="207">
        <v>2.3939999999999999E-2</v>
      </c>
      <c r="D8" s="207">
        <v>0</v>
      </c>
      <c r="E8" s="207">
        <v>0</v>
      </c>
      <c r="F8" s="207">
        <v>6.191E-2</v>
      </c>
      <c r="G8" s="207">
        <v>0</v>
      </c>
      <c r="H8" s="207">
        <v>0</v>
      </c>
    </row>
    <row r="9" spans="1:8" x14ac:dyDescent="0.45">
      <c r="B9" t="s">
        <v>92</v>
      </c>
      <c r="C9" s="207">
        <v>3.95E-2</v>
      </c>
      <c r="D9" s="207">
        <v>8.0570000000000003E-2</v>
      </c>
      <c r="E9" s="207">
        <v>2.1049999999999999E-2</v>
      </c>
      <c r="F9" s="207">
        <v>5.1200000000000002E-2</v>
      </c>
      <c r="G9" s="207">
        <v>1.107E-2</v>
      </c>
      <c r="H9" s="207">
        <v>1.027E-2</v>
      </c>
    </row>
    <row r="10" spans="1:8" x14ac:dyDescent="0.45">
      <c r="B10" t="s">
        <v>93</v>
      </c>
      <c r="C10" s="207">
        <v>1.23E-2</v>
      </c>
      <c r="D10" s="207">
        <v>0</v>
      </c>
      <c r="E10" s="207">
        <v>0</v>
      </c>
      <c r="F10" s="207">
        <v>3.1800000000000002E-2</v>
      </c>
      <c r="G10" s="207">
        <v>0</v>
      </c>
      <c r="H10" s="207">
        <v>0</v>
      </c>
    </row>
    <row r="11" spans="1:8" x14ac:dyDescent="0.45">
      <c r="B11" t="s">
        <v>94</v>
      </c>
      <c r="C11" s="207">
        <v>1.031E-2</v>
      </c>
      <c r="D11" s="207">
        <v>4.7499999999999999E-3</v>
      </c>
      <c r="E11" s="207">
        <v>0</v>
      </c>
      <c r="F11" s="207">
        <v>0</v>
      </c>
      <c r="G11" s="207">
        <v>1.933E-2</v>
      </c>
      <c r="H11" s="207">
        <v>3.848E-2</v>
      </c>
    </row>
    <row r="12" spans="1:8" x14ac:dyDescent="0.45">
      <c r="B12" t="s">
        <v>95</v>
      </c>
      <c r="C12" s="207">
        <v>2.0619999999999999E-2</v>
      </c>
      <c r="D12" s="207">
        <v>0</v>
      </c>
      <c r="E12" s="207">
        <v>0</v>
      </c>
      <c r="F12" s="207">
        <v>3.1800000000000002E-2</v>
      </c>
      <c r="G12" s="207">
        <v>0</v>
      </c>
      <c r="H12" s="207">
        <v>4.761E-2</v>
      </c>
    </row>
    <row r="13" spans="1:8" x14ac:dyDescent="0.45">
      <c r="B13" t="s">
        <v>96</v>
      </c>
      <c r="C13" s="207">
        <v>0</v>
      </c>
      <c r="D13" s="207">
        <v>0</v>
      </c>
      <c r="E13" s="207">
        <v>0</v>
      </c>
      <c r="F13" s="207">
        <v>0</v>
      </c>
      <c r="G13" s="207">
        <v>0</v>
      </c>
      <c r="H13" s="207">
        <v>0</v>
      </c>
    </row>
    <row r="14" spans="1:8" x14ac:dyDescent="0.45">
      <c r="B14" t="s">
        <v>97</v>
      </c>
      <c r="C14" s="207">
        <v>0</v>
      </c>
      <c r="D14" s="207">
        <v>0</v>
      </c>
      <c r="E14" s="207">
        <v>0</v>
      </c>
      <c r="F14" s="207">
        <v>0</v>
      </c>
      <c r="G14" s="207">
        <v>0</v>
      </c>
      <c r="H14" s="207">
        <v>0</v>
      </c>
    </row>
    <row r="15" spans="1:8" x14ac:dyDescent="0.45">
      <c r="B15" t="s">
        <v>98</v>
      </c>
      <c r="C15" s="207">
        <v>4.5339999999999998E-2</v>
      </c>
      <c r="D15" s="207">
        <v>2.6110000000000001E-2</v>
      </c>
      <c r="E15" s="207">
        <v>5.6689999999999997E-2</v>
      </c>
      <c r="F15" s="207">
        <v>7.6170000000000002E-2</v>
      </c>
      <c r="G15" s="207">
        <v>3.039E-2</v>
      </c>
      <c r="H15" s="207">
        <v>0</v>
      </c>
    </row>
    <row r="16" spans="1:8" x14ac:dyDescent="0.45">
      <c r="B16" t="s">
        <v>99</v>
      </c>
      <c r="C16" s="207">
        <v>1.61E-2</v>
      </c>
      <c r="D16" s="207">
        <v>0</v>
      </c>
      <c r="E16" s="207">
        <v>3.5630000000000002E-2</v>
      </c>
      <c r="F16" s="207">
        <v>3.0110000000000001E-2</v>
      </c>
      <c r="G16" s="207">
        <v>0</v>
      </c>
      <c r="H16" s="207">
        <v>0</v>
      </c>
    </row>
    <row r="17" spans="2:8" x14ac:dyDescent="0.45">
      <c r="B17" t="s">
        <v>100</v>
      </c>
      <c r="C17" s="207">
        <v>0</v>
      </c>
      <c r="D17" s="207">
        <v>0</v>
      </c>
      <c r="E17" s="207">
        <v>0</v>
      </c>
      <c r="F17" s="207">
        <v>0</v>
      </c>
      <c r="G17" s="207">
        <v>0</v>
      </c>
      <c r="H17" s="207">
        <v>0</v>
      </c>
    </row>
    <row r="18" spans="2:8" x14ac:dyDescent="0.45">
      <c r="B18" t="s">
        <v>101</v>
      </c>
      <c r="C18" s="207">
        <v>0</v>
      </c>
      <c r="D18" s="207">
        <v>0</v>
      </c>
      <c r="E18" s="207">
        <v>0</v>
      </c>
      <c r="F18" s="207">
        <v>0</v>
      </c>
      <c r="G18" s="207">
        <v>0</v>
      </c>
      <c r="H18" s="207">
        <v>0</v>
      </c>
    </row>
    <row r="19" spans="2:8" x14ac:dyDescent="0.45">
      <c r="B19" t="s">
        <v>102</v>
      </c>
      <c r="C19" s="207">
        <v>1.355E-2</v>
      </c>
      <c r="D19" s="207">
        <v>0</v>
      </c>
      <c r="E19" s="207">
        <v>0</v>
      </c>
      <c r="F19" s="207">
        <v>3.5049999999999998E-2</v>
      </c>
      <c r="G19" s="207">
        <v>0</v>
      </c>
      <c r="H19" s="207">
        <v>0</v>
      </c>
    </row>
    <row r="20" spans="2:8" x14ac:dyDescent="0.45">
      <c r="B20" t="s">
        <v>103</v>
      </c>
      <c r="C20" s="207">
        <v>5.64E-3</v>
      </c>
      <c r="D20" s="207">
        <v>0</v>
      </c>
      <c r="E20" s="207">
        <v>0</v>
      </c>
      <c r="F20" s="207">
        <v>1.4590000000000001E-2</v>
      </c>
      <c r="G20" s="207">
        <v>0</v>
      </c>
      <c r="H20" s="207">
        <v>0</v>
      </c>
    </row>
    <row r="21" spans="2:8" x14ac:dyDescent="0.45">
      <c r="B21" t="s">
        <v>104</v>
      </c>
      <c r="C21" s="207">
        <v>0</v>
      </c>
      <c r="D21" s="207">
        <v>0</v>
      </c>
      <c r="E21" s="207">
        <v>0</v>
      </c>
      <c r="F21" s="207">
        <v>0</v>
      </c>
      <c r="G21" s="207">
        <v>0</v>
      </c>
      <c r="H21" s="207">
        <v>0</v>
      </c>
    </row>
    <row r="22" spans="2:8" x14ac:dyDescent="0.45">
      <c r="B22" t="s">
        <v>105</v>
      </c>
      <c r="C22" s="207">
        <v>0</v>
      </c>
      <c r="D22" s="207">
        <v>0</v>
      </c>
      <c r="E22" s="207">
        <v>0</v>
      </c>
      <c r="F22" s="207">
        <v>0</v>
      </c>
      <c r="G22" s="207">
        <v>0</v>
      </c>
      <c r="H22" s="207">
        <v>0</v>
      </c>
    </row>
    <row r="23" spans="2:8" x14ac:dyDescent="0.45">
      <c r="B23" t="s">
        <v>106</v>
      </c>
      <c r="C23" s="207">
        <v>0</v>
      </c>
      <c r="D23" s="207">
        <v>0</v>
      </c>
      <c r="E23" s="207">
        <v>0</v>
      </c>
      <c r="F23" s="207">
        <v>0</v>
      </c>
      <c r="G23" s="207">
        <v>0</v>
      </c>
      <c r="H23" s="207">
        <v>0</v>
      </c>
    </row>
    <row r="24" spans="2:8" x14ac:dyDescent="0.45">
      <c r="B24" t="s">
        <v>107</v>
      </c>
      <c r="C24" s="207">
        <v>0</v>
      </c>
      <c r="D24" s="207">
        <v>0</v>
      </c>
      <c r="E24" s="207">
        <v>0</v>
      </c>
      <c r="F24" s="207">
        <v>0</v>
      </c>
      <c r="G24" s="207">
        <v>0</v>
      </c>
      <c r="H24" s="207">
        <v>0</v>
      </c>
    </row>
    <row r="25" spans="2:8" x14ac:dyDescent="0.45">
      <c r="B25" t="s">
        <v>108</v>
      </c>
      <c r="C25" s="207">
        <v>0</v>
      </c>
      <c r="D25" s="207">
        <v>0</v>
      </c>
      <c r="E25" s="207">
        <v>0</v>
      </c>
      <c r="F25" s="207">
        <v>0</v>
      </c>
      <c r="G25" s="207">
        <v>0</v>
      </c>
      <c r="H25" s="207">
        <v>0</v>
      </c>
    </row>
    <row r="26" spans="2:8" x14ac:dyDescent="0.45">
      <c r="B26" t="s">
        <v>109</v>
      </c>
      <c r="C26" s="207">
        <v>2.6900000000000001E-3</v>
      </c>
      <c r="D26" s="207">
        <v>0</v>
      </c>
      <c r="E26" s="207">
        <v>0</v>
      </c>
      <c r="F26" s="207">
        <v>0</v>
      </c>
      <c r="G26" s="207">
        <v>0</v>
      </c>
      <c r="H26" s="207">
        <v>1.541E-2</v>
      </c>
    </row>
    <row r="27" spans="2:8" x14ac:dyDescent="0.45">
      <c r="B27" t="s">
        <v>110</v>
      </c>
      <c r="C27" s="207">
        <v>0</v>
      </c>
      <c r="D27" s="207">
        <v>0</v>
      </c>
      <c r="E27" s="207">
        <v>0</v>
      </c>
      <c r="F27" s="207">
        <v>0</v>
      </c>
      <c r="G27" s="207">
        <v>0</v>
      </c>
      <c r="H27" s="207">
        <v>0</v>
      </c>
    </row>
    <row r="28" spans="2:8" x14ac:dyDescent="0.45">
      <c r="B28" t="s">
        <v>111</v>
      </c>
      <c r="C28" s="207">
        <v>7.9000000000000001E-4</v>
      </c>
      <c r="D28" s="207">
        <v>0</v>
      </c>
      <c r="E28" s="207">
        <v>0</v>
      </c>
      <c r="F28" s="207">
        <v>0</v>
      </c>
      <c r="G28" s="207">
        <v>5.5300000000000002E-3</v>
      </c>
      <c r="H28" s="207">
        <v>0</v>
      </c>
    </row>
    <row r="29" spans="2:8" x14ac:dyDescent="0.45">
      <c r="B29" t="s">
        <v>112</v>
      </c>
      <c r="C29" s="207">
        <v>0</v>
      </c>
      <c r="D29" s="207">
        <v>0</v>
      </c>
      <c r="E29" s="207">
        <v>0</v>
      </c>
      <c r="F29" s="207">
        <v>0</v>
      </c>
      <c r="G29" s="207">
        <v>0</v>
      </c>
      <c r="H29" s="207">
        <v>0</v>
      </c>
    </row>
    <row r="30" spans="2:8" x14ac:dyDescent="0.45">
      <c r="B30" t="s">
        <v>113</v>
      </c>
      <c r="C30" s="207">
        <v>0</v>
      </c>
      <c r="D30" s="207">
        <v>0</v>
      </c>
      <c r="E30" s="207">
        <v>0</v>
      </c>
      <c r="F30" s="207">
        <v>0</v>
      </c>
      <c r="G30" s="207">
        <v>0</v>
      </c>
      <c r="H30" s="207">
        <v>0</v>
      </c>
    </row>
    <row r="31" spans="2:8" x14ac:dyDescent="0.45">
      <c r="B31" t="s">
        <v>114</v>
      </c>
      <c r="C31" s="207">
        <v>0</v>
      </c>
      <c r="D31" s="207">
        <v>0</v>
      </c>
      <c r="E31" s="207">
        <v>0</v>
      </c>
      <c r="F31" s="207">
        <v>0</v>
      </c>
      <c r="G31" s="207">
        <v>0</v>
      </c>
      <c r="H31" s="207">
        <v>0</v>
      </c>
    </row>
    <row r="32" spans="2:8" x14ac:dyDescent="0.45">
      <c r="B32" t="s">
        <v>115</v>
      </c>
      <c r="C32" s="207">
        <v>0</v>
      </c>
      <c r="D32" s="207">
        <v>0</v>
      </c>
      <c r="E32" s="207">
        <v>0</v>
      </c>
      <c r="F32" s="207">
        <v>0</v>
      </c>
      <c r="G32" s="207">
        <v>0</v>
      </c>
      <c r="H32" s="207">
        <v>0</v>
      </c>
    </row>
    <row r="33" spans="2:8" x14ac:dyDescent="0.45">
      <c r="B33" t="s">
        <v>116</v>
      </c>
      <c r="C33" s="207">
        <v>1.5900000000000001E-3</v>
      </c>
      <c r="D33" s="207">
        <v>0</v>
      </c>
      <c r="E33" s="207">
        <v>0</v>
      </c>
      <c r="F33" s="207">
        <v>0</v>
      </c>
      <c r="G33" s="207">
        <v>1.107E-2</v>
      </c>
      <c r="H33" s="207">
        <v>0</v>
      </c>
    </row>
    <row r="34" spans="2:8" x14ac:dyDescent="0.45">
      <c r="B34" t="s">
        <v>117</v>
      </c>
      <c r="C34" s="207">
        <v>0</v>
      </c>
      <c r="D34" s="207">
        <v>0</v>
      </c>
      <c r="E34" s="207">
        <v>0</v>
      </c>
      <c r="F34" s="207">
        <v>0</v>
      </c>
      <c r="G34" s="207">
        <v>0</v>
      </c>
      <c r="H34" s="207">
        <v>0</v>
      </c>
    </row>
    <row r="35" spans="2:8" x14ac:dyDescent="0.45">
      <c r="B35" t="s">
        <v>118</v>
      </c>
      <c r="C35" s="207">
        <v>0</v>
      </c>
      <c r="D35" s="207">
        <v>0</v>
      </c>
      <c r="E35" s="207">
        <v>0</v>
      </c>
      <c r="F35" s="207">
        <v>0</v>
      </c>
      <c r="G35" s="207">
        <v>0</v>
      </c>
      <c r="H35" s="207">
        <v>0</v>
      </c>
    </row>
    <row r="36" spans="2:8" x14ac:dyDescent="0.45">
      <c r="B36" t="s">
        <v>119</v>
      </c>
      <c r="C36" s="207">
        <v>0</v>
      </c>
      <c r="D36" s="207">
        <v>0</v>
      </c>
      <c r="E36" s="207">
        <v>0</v>
      </c>
      <c r="F36" s="207">
        <v>0</v>
      </c>
      <c r="G36" s="207">
        <v>0</v>
      </c>
      <c r="H36" s="207">
        <v>0</v>
      </c>
    </row>
    <row r="37" spans="2:8" x14ac:dyDescent="0.45">
      <c r="B37" t="s">
        <v>120</v>
      </c>
      <c r="C37" s="207">
        <v>0</v>
      </c>
      <c r="D37" s="207">
        <v>0</v>
      </c>
      <c r="E37" s="207">
        <v>0</v>
      </c>
      <c r="F37" s="207">
        <v>0</v>
      </c>
      <c r="G37" s="207">
        <v>0</v>
      </c>
      <c r="H37" s="207">
        <v>0</v>
      </c>
    </row>
    <row r="38" spans="2:8" x14ac:dyDescent="0.45">
      <c r="B38" t="s">
        <v>121</v>
      </c>
      <c r="C38" s="207">
        <v>0</v>
      </c>
      <c r="D38" s="207">
        <v>0</v>
      </c>
      <c r="E38" s="207">
        <v>0</v>
      </c>
      <c r="F38" s="207">
        <v>0</v>
      </c>
      <c r="G38" s="207">
        <v>0</v>
      </c>
      <c r="H38" s="207">
        <v>0</v>
      </c>
    </row>
    <row r="39" spans="2:8" x14ac:dyDescent="0.45">
      <c r="B39" t="s">
        <v>122</v>
      </c>
      <c r="C39" s="207">
        <v>0</v>
      </c>
      <c r="D39" s="207">
        <v>0</v>
      </c>
      <c r="E39" s="207">
        <v>0</v>
      </c>
      <c r="F39" s="207">
        <v>0</v>
      </c>
      <c r="G39" s="207">
        <v>0</v>
      </c>
      <c r="H39" s="207">
        <v>0</v>
      </c>
    </row>
    <row r="40" spans="2:8" x14ac:dyDescent="0.45">
      <c r="B40" t="s">
        <v>123</v>
      </c>
      <c r="C40" s="207">
        <v>0</v>
      </c>
      <c r="D40" s="207">
        <v>0</v>
      </c>
      <c r="E40" s="207">
        <v>0</v>
      </c>
      <c r="F40" s="207">
        <v>0</v>
      </c>
      <c r="G40" s="207">
        <v>0</v>
      </c>
      <c r="H40" s="207">
        <v>0</v>
      </c>
    </row>
    <row r="41" spans="2:8" x14ac:dyDescent="0.45">
      <c r="B41" t="s">
        <v>124</v>
      </c>
      <c r="C41" s="207">
        <v>2.1329999999999998E-2</v>
      </c>
      <c r="D41" s="207">
        <v>0</v>
      </c>
      <c r="E41" s="207">
        <v>0</v>
      </c>
      <c r="F41" s="207">
        <v>3.0110000000000001E-2</v>
      </c>
      <c r="G41" s="207">
        <v>0</v>
      </c>
      <c r="H41" s="207">
        <v>5.5419999999999997E-2</v>
      </c>
    </row>
    <row r="42" spans="2:8" x14ac:dyDescent="0.45">
      <c r="B42" t="s">
        <v>125</v>
      </c>
      <c r="C42" s="207">
        <v>0</v>
      </c>
      <c r="D42" s="207">
        <v>0</v>
      </c>
      <c r="E42" s="207">
        <v>0</v>
      </c>
      <c r="F42" s="207">
        <v>0</v>
      </c>
      <c r="G42" s="207">
        <v>0</v>
      </c>
      <c r="H42" s="207">
        <v>0</v>
      </c>
    </row>
    <row r="43" spans="2:8" x14ac:dyDescent="0.45">
      <c r="B43" t="s">
        <v>126</v>
      </c>
      <c r="C43" s="207">
        <v>0</v>
      </c>
      <c r="D43" s="207">
        <v>0</v>
      </c>
      <c r="E43" s="207">
        <v>0</v>
      </c>
      <c r="F43" s="207">
        <v>0</v>
      </c>
      <c r="G43" s="207">
        <v>0</v>
      </c>
      <c r="H43" s="207">
        <v>0</v>
      </c>
    </row>
    <row r="44" spans="2:8" x14ac:dyDescent="0.45">
      <c r="B44" t="s">
        <v>127</v>
      </c>
      <c r="C44" s="207">
        <v>0</v>
      </c>
      <c r="D44" s="207">
        <v>0</v>
      </c>
      <c r="E44" s="207">
        <v>0</v>
      </c>
      <c r="F44" s="207">
        <v>0</v>
      </c>
      <c r="G44" s="207">
        <v>0</v>
      </c>
      <c r="H44" s="207">
        <v>0</v>
      </c>
    </row>
    <row r="45" spans="2:8" x14ac:dyDescent="0.45">
      <c r="B45" t="s">
        <v>128</v>
      </c>
      <c r="C45" s="207">
        <v>1.2600000000000001E-3</v>
      </c>
      <c r="D45" s="207">
        <v>0</v>
      </c>
      <c r="E45" s="207">
        <v>0</v>
      </c>
      <c r="F45" s="207">
        <v>3.2499999999999999E-3</v>
      </c>
      <c r="G45" s="207">
        <v>0</v>
      </c>
      <c r="H45" s="207">
        <v>0</v>
      </c>
    </row>
    <row r="46" spans="2:8" x14ac:dyDescent="0.45">
      <c r="B46" t="s">
        <v>129</v>
      </c>
      <c r="C46" s="207">
        <v>8.9999999999999998E-4</v>
      </c>
      <c r="D46" s="207">
        <v>0</v>
      </c>
      <c r="E46" s="207">
        <v>0</v>
      </c>
      <c r="F46" s="207">
        <v>0</v>
      </c>
      <c r="G46" s="207">
        <v>0</v>
      </c>
      <c r="H46" s="207">
        <v>5.1399999999999996E-3</v>
      </c>
    </row>
    <row r="47" spans="2:8" x14ac:dyDescent="0.45">
      <c r="B47" t="s">
        <v>130</v>
      </c>
      <c r="C47" s="207">
        <v>4.9300000000000004E-3</v>
      </c>
      <c r="D47" s="207">
        <v>0</v>
      </c>
      <c r="E47" s="207">
        <v>2.9420000000000002E-2</v>
      </c>
      <c r="F47" s="207">
        <v>3.2499999999999999E-3</v>
      </c>
      <c r="G47" s="207">
        <v>0</v>
      </c>
      <c r="H47" s="207">
        <v>0</v>
      </c>
    </row>
    <row r="48" spans="2:8" x14ac:dyDescent="0.45">
      <c r="B48" t="s">
        <v>131</v>
      </c>
      <c r="C48" s="207">
        <v>7.9000000000000001E-4</v>
      </c>
      <c r="D48" s="207">
        <v>0</v>
      </c>
      <c r="E48" s="207">
        <v>0</v>
      </c>
      <c r="F48" s="207">
        <v>0</v>
      </c>
      <c r="G48" s="207">
        <v>5.5300000000000002E-3</v>
      </c>
      <c r="H48" s="207">
        <v>0</v>
      </c>
    </row>
    <row r="49" spans="2:8" x14ac:dyDescent="0.45">
      <c r="B49" t="s">
        <v>132</v>
      </c>
      <c r="C49" s="207">
        <v>0</v>
      </c>
      <c r="D49" s="207">
        <v>0</v>
      </c>
      <c r="E49" s="207">
        <v>0</v>
      </c>
      <c r="F49" s="207">
        <v>0</v>
      </c>
      <c r="G49" s="207">
        <v>0</v>
      </c>
      <c r="H49" s="207">
        <v>0</v>
      </c>
    </row>
    <row r="50" spans="2:8" x14ac:dyDescent="0.45">
      <c r="B50" t="s">
        <v>133</v>
      </c>
      <c r="C50" s="207">
        <v>2.6429999999999999E-2</v>
      </c>
      <c r="D50" s="207">
        <v>6.4060000000000006E-2</v>
      </c>
      <c r="E50" s="207">
        <v>6.9379999999999997E-2</v>
      </c>
      <c r="F50" s="207">
        <v>3.2499999999999999E-3</v>
      </c>
      <c r="G50" s="207">
        <v>1.107E-2</v>
      </c>
      <c r="H50" s="207">
        <v>2.308E-2</v>
      </c>
    </row>
    <row r="51" spans="2:8" x14ac:dyDescent="0.45">
      <c r="B51" t="s">
        <v>134</v>
      </c>
      <c r="C51" s="207">
        <v>1.8E-3</v>
      </c>
      <c r="D51" s="207">
        <v>0</v>
      </c>
      <c r="E51" s="207">
        <v>0</v>
      </c>
      <c r="F51" s="207">
        <v>0</v>
      </c>
      <c r="G51" s="207">
        <v>0</v>
      </c>
      <c r="H51" s="207">
        <v>1.027E-2</v>
      </c>
    </row>
    <row r="52" spans="2:8" x14ac:dyDescent="0.45">
      <c r="B52" t="s">
        <v>135</v>
      </c>
      <c r="C52" s="207">
        <v>0</v>
      </c>
      <c r="D52" s="207">
        <v>0</v>
      </c>
      <c r="E52" s="207">
        <v>0</v>
      </c>
      <c r="F52" s="207">
        <v>0</v>
      </c>
      <c r="G52" s="207">
        <v>0</v>
      </c>
      <c r="H52" s="207">
        <v>0</v>
      </c>
    </row>
    <row r="53" spans="2:8" x14ac:dyDescent="0.45">
      <c r="B53" t="s">
        <v>136</v>
      </c>
      <c r="C53" s="207">
        <v>0</v>
      </c>
      <c r="D53" s="207">
        <v>0</v>
      </c>
      <c r="E53" s="207">
        <v>0</v>
      </c>
      <c r="F53" s="207">
        <v>0</v>
      </c>
      <c r="G53" s="207">
        <v>0</v>
      </c>
      <c r="H53" s="207">
        <v>0</v>
      </c>
    </row>
    <row r="54" spans="2:8" x14ac:dyDescent="0.45">
      <c r="B54" t="s">
        <v>137</v>
      </c>
      <c r="C54" s="207">
        <v>0</v>
      </c>
      <c r="D54" s="207">
        <v>0</v>
      </c>
      <c r="E54" s="207">
        <v>0</v>
      </c>
      <c r="F54" s="207">
        <v>0</v>
      </c>
      <c r="G54" s="207">
        <v>0</v>
      </c>
      <c r="H54" s="207">
        <v>0</v>
      </c>
    </row>
    <row r="55" spans="2:8" x14ac:dyDescent="0.45">
      <c r="B55" t="s">
        <v>138</v>
      </c>
      <c r="C55" s="207">
        <v>0</v>
      </c>
      <c r="D55" s="207">
        <v>0</v>
      </c>
      <c r="E55" s="207">
        <v>0</v>
      </c>
      <c r="F55" s="207">
        <v>0</v>
      </c>
      <c r="G55" s="207">
        <v>0</v>
      </c>
      <c r="H55" s="207">
        <v>0</v>
      </c>
    </row>
    <row r="56" spans="2:8" x14ac:dyDescent="0.45">
      <c r="B56" t="s">
        <v>139</v>
      </c>
      <c r="C56" s="207">
        <v>0</v>
      </c>
      <c r="D56" s="207">
        <v>0</v>
      </c>
      <c r="E56" s="207">
        <v>0</v>
      </c>
      <c r="F56" s="207">
        <v>0</v>
      </c>
      <c r="G56" s="207">
        <v>0</v>
      </c>
      <c r="H56" s="207">
        <v>0</v>
      </c>
    </row>
    <row r="57" spans="2:8" x14ac:dyDescent="0.45">
      <c r="B57" t="s">
        <v>140</v>
      </c>
      <c r="C57" s="207">
        <v>0</v>
      </c>
      <c r="D57" s="207">
        <v>0</v>
      </c>
      <c r="E57" s="207">
        <v>0</v>
      </c>
      <c r="F57" s="207">
        <v>0</v>
      </c>
      <c r="G57" s="207">
        <v>0</v>
      </c>
      <c r="H57" s="207">
        <v>0</v>
      </c>
    </row>
    <row r="58" spans="2:8" x14ac:dyDescent="0.45">
      <c r="B58" t="s">
        <v>141</v>
      </c>
      <c r="C58" s="207">
        <v>0</v>
      </c>
      <c r="D58" s="207">
        <v>0</v>
      </c>
      <c r="E58" s="207">
        <v>0</v>
      </c>
      <c r="F58" s="207">
        <v>0</v>
      </c>
      <c r="G58" s="207">
        <v>0</v>
      </c>
      <c r="H58" s="207">
        <v>0</v>
      </c>
    </row>
    <row r="59" spans="2:8" x14ac:dyDescent="0.45">
      <c r="B59" t="s">
        <v>142</v>
      </c>
      <c r="C59" s="207">
        <v>0</v>
      </c>
      <c r="D59" s="207">
        <v>0</v>
      </c>
      <c r="E59" s="207">
        <v>0</v>
      </c>
      <c r="F59" s="207">
        <v>0</v>
      </c>
      <c r="G59" s="207">
        <v>0</v>
      </c>
      <c r="H59" s="207">
        <v>0</v>
      </c>
    </row>
    <row r="60" spans="2:8" x14ac:dyDescent="0.45">
      <c r="B60" t="s">
        <v>143</v>
      </c>
      <c r="C60" s="207">
        <v>0</v>
      </c>
      <c r="D60" s="207">
        <v>0</v>
      </c>
      <c r="E60" s="207">
        <v>0</v>
      </c>
      <c r="F60" s="207">
        <v>0</v>
      </c>
      <c r="G60" s="207">
        <v>0</v>
      </c>
      <c r="H60" s="207">
        <v>0</v>
      </c>
    </row>
    <row r="61" spans="2:8" x14ac:dyDescent="0.45">
      <c r="B61" t="s">
        <v>144</v>
      </c>
      <c r="C61" s="207">
        <v>0</v>
      </c>
      <c r="D61" s="207">
        <v>0</v>
      </c>
      <c r="E61" s="207">
        <v>0</v>
      </c>
      <c r="F61" s="207">
        <v>0</v>
      </c>
      <c r="G61" s="207">
        <v>0</v>
      </c>
      <c r="H61" s="207">
        <v>0</v>
      </c>
    </row>
    <row r="62" spans="2:8" x14ac:dyDescent="0.45">
      <c r="B62" t="s">
        <v>145</v>
      </c>
      <c r="C62" s="207">
        <v>0</v>
      </c>
      <c r="D62" s="207">
        <v>0</v>
      </c>
      <c r="E62" s="207">
        <v>0</v>
      </c>
      <c r="F62" s="207">
        <v>0</v>
      </c>
      <c r="G62" s="207">
        <v>0</v>
      </c>
      <c r="H62" s="207">
        <v>0</v>
      </c>
    </row>
    <row r="63" spans="2:8" x14ac:dyDescent="0.45">
      <c r="B63" t="s">
        <v>146</v>
      </c>
      <c r="C63" s="207">
        <v>0</v>
      </c>
      <c r="D63" s="207">
        <v>0</v>
      </c>
      <c r="E63" s="207">
        <v>0</v>
      </c>
      <c r="F63" s="207">
        <v>0</v>
      </c>
      <c r="G63" s="207">
        <v>0</v>
      </c>
      <c r="H63" s="207">
        <v>0</v>
      </c>
    </row>
    <row r="64" spans="2:8" x14ac:dyDescent="0.45">
      <c r="B64" t="s">
        <v>147</v>
      </c>
      <c r="C64" s="207">
        <v>0</v>
      </c>
      <c r="D64" s="207">
        <v>0</v>
      </c>
      <c r="E64" s="207">
        <v>0</v>
      </c>
      <c r="F64" s="207">
        <v>0</v>
      </c>
      <c r="G64" s="207">
        <v>0</v>
      </c>
      <c r="H64" s="207">
        <v>0</v>
      </c>
    </row>
    <row r="65" spans="2:8" x14ac:dyDescent="0.45">
      <c r="B65" t="s">
        <v>148</v>
      </c>
      <c r="C65" s="207">
        <v>2.5100000000000001E-3</v>
      </c>
      <c r="D65" s="207">
        <v>0</v>
      </c>
      <c r="E65" s="207">
        <v>0</v>
      </c>
      <c r="F65" s="207">
        <v>6.4999999999999997E-3</v>
      </c>
      <c r="G65" s="207">
        <v>0</v>
      </c>
      <c r="H65" s="207">
        <v>0</v>
      </c>
    </row>
    <row r="66" spans="2:8" x14ac:dyDescent="0.45">
      <c r="B66" t="s">
        <v>149</v>
      </c>
      <c r="C66" s="207">
        <v>0</v>
      </c>
      <c r="D66" s="207">
        <v>0</v>
      </c>
      <c r="E66" s="207">
        <v>0</v>
      </c>
      <c r="F66" s="207">
        <v>0</v>
      </c>
      <c r="G66" s="207">
        <v>0</v>
      </c>
      <c r="H66" s="207">
        <v>0</v>
      </c>
    </row>
    <row r="67" spans="2:8" x14ac:dyDescent="0.45">
      <c r="B67" t="s">
        <v>150</v>
      </c>
      <c r="C67" s="207">
        <v>0</v>
      </c>
      <c r="D67" s="207">
        <v>0</v>
      </c>
      <c r="E67" s="207">
        <v>0</v>
      </c>
      <c r="F67" s="207">
        <v>0</v>
      </c>
      <c r="G67" s="207">
        <v>0</v>
      </c>
      <c r="H67" s="207">
        <v>0</v>
      </c>
    </row>
    <row r="68" spans="2:8" x14ac:dyDescent="0.45">
      <c r="B68" t="s">
        <v>151</v>
      </c>
      <c r="C68" s="207">
        <v>0</v>
      </c>
      <c r="D68" s="207">
        <v>0</v>
      </c>
      <c r="E68" s="207">
        <v>0</v>
      </c>
      <c r="F68" s="207">
        <v>0</v>
      </c>
      <c r="G68" s="207">
        <v>0</v>
      </c>
      <c r="H68" s="207">
        <v>0</v>
      </c>
    </row>
    <row r="69" spans="2:8" x14ac:dyDescent="0.45">
      <c r="B69" t="s">
        <v>152</v>
      </c>
      <c r="C69" s="207">
        <v>0</v>
      </c>
      <c r="D69" s="207">
        <v>0</v>
      </c>
      <c r="E69" s="207">
        <v>0</v>
      </c>
      <c r="F69" s="207">
        <v>0</v>
      </c>
      <c r="G69" s="207">
        <v>0</v>
      </c>
      <c r="H69" s="207">
        <v>0</v>
      </c>
    </row>
    <row r="70" spans="2:8" x14ac:dyDescent="0.45">
      <c r="B70" t="s">
        <v>153</v>
      </c>
      <c r="C70" s="207">
        <v>6.7299999999999999E-3</v>
      </c>
      <c r="D70" s="207">
        <v>0</v>
      </c>
      <c r="E70" s="207">
        <v>0</v>
      </c>
      <c r="F70" s="207">
        <v>0</v>
      </c>
      <c r="G70" s="207">
        <v>0</v>
      </c>
      <c r="H70" s="207">
        <v>3.848E-2</v>
      </c>
    </row>
    <row r="71" spans="2:8" x14ac:dyDescent="0.45">
      <c r="B71" t="s">
        <v>154</v>
      </c>
      <c r="C71" s="207">
        <v>0</v>
      </c>
      <c r="D71" s="207">
        <v>0</v>
      </c>
      <c r="E71" s="207">
        <v>0</v>
      </c>
      <c r="F71" s="207">
        <v>0</v>
      </c>
      <c r="G71" s="207">
        <v>0</v>
      </c>
      <c r="H71" s="207">
        <v>0</v>
      </c>
    </row>
    <row r="72" spans="2:8" x14ac:dyDescent="0.45">
      <c r="B72" t="s">
        <v>155</v>
      </c>
      <c r="C72" s="207">
        <v>0</v>
      </c>
      <c r="D72" s="207">
        <v>0</v>
      </c>
      <c r="E72" s="207">
        <v>0</v>
      </c>
      <c r="F72" s="207">
        <v>0</v>
      </c>
      <c r="G72" s="207">
        <v>0</v>
      </c>
      <c r="H72" s="207">
        <v>0</v>
      </c>
    </row>
    <row r="73" spans="2:8" x14ac:dyDescent="0.45">
      <c r="B73" t="s">
        <v>156</v>
      </c>
      <c r="C73" s="207">
        <v>4.9300000000000004E-3</v>
      </c>
      <c r="D73" s="207">
        <v>0</v>
      </c>
      <c r="E73" s="207">
        <v>0</v>
      </c>
      <c r="F73" s="207">
        <v>0</v>
      </c>
      <c r="G73" s="207">
        <v>0</v>
      </c>
      <c r="H73" s="207">
        <v>2.8219999999999999E-2</v>
      </c>
    </row>
    <row r="74" spans="2:8" x14ac:dyDescent="0.45">
      <c r="B74" t="s">
        <v>157</v>
      </c>
      <c r="C74" s="207">
        <v>5.0709999999999998E-2</v>
      </c>
      <c r="D74" s="207">
        <v>0.12318999999999999</v>
      </c>
      <c r="E74" s="207">
        <v>7.9939999999999997E-2</v>
      </c>
      <c r="F74" s="207">
        <v>3.2499999999999999E-3</v>
      </c>
      <c r="G74" s="207">
        <v>0.11651</v>
      </c>
      <c r="H74" s="207">
        <v>1.027E-2</v>
      </c>
    </row>
    <row r="75" spans="2:8" x14ac:dyDescent="0.45">
      <c r="B75" t="s">
        <v>158</v>
      </c>
      <c r="C75" s="207">
        <v>0</v>
      </c>
      <c r="D75" s="207">
        <v>0</v>
      </c>
      <c r="E75" s="207">
        <v>0</v>
      </c>
      <c r="F75" s="207">
        <v>0</v>
      </c>
      <c r="G75" s="207">
        <v>0</v>
      </c>
      <c r="H75" s="207">
        <v>0</v>
      </c>
    </row>
    <row r="76" spans="2:8" x14ac:dyDescent="0.45">
      <c r="B76" t="s">
        <v>159</v>
      </c>
      <c r="C76" s="207">
        <v>0</v>
      </c>
      <c r="D76" s="207">
        <v>0</v>
      </c>
      <c r="E76" s="207">
        <v>0</v>
      </c>
      <c r="F76" s="207">
        <v>0</v>
      </c>
      <c r="G76" s="207">
        <v>0</v>
      </c>
      <c r="H76" s="207">
        <v>0</v>
      </c>
    </row>
    <row r="77" spans="2:8" x14ac:dyDescent="0.45">
      <c r="B77" t="s">
        <v>160</v>
      </c>
      <c r="C77" s="207">
        <v>0</v>
      </c>
      <c r="D77" s="207">
        <v>0</v>
      </c>
      <c r="E77" s="207">
        <v>0</v>
      </c>
      <c r="F77" s="207">
        <v>0</v>
      </c>
      <c r="G77" s="207">
        <v>0</v>
      </c>
      <c r="H77" s="207">
        <v>0</v>
      </c>
    </row>
    <row r="78" spans="2:8" x14ac:dyDescent="0.45">
      <c r="B78" t="s">
        <v>161</v>
      </c>
      <c r="C78" s="207">
        <v>0</v>
      </c>
      <c r="D78" s="207">
        <v>0</v>
      </c>
      <c r="E78" s="207">
        <v>0</v>
      </c>
      <c r="F78" s="207">
        <v>0</v>
      </c>
      <c r="G78" s="207">
        <v>0</v>
      </c>
      <c r="H78" s="207">
        <v>0</v>
      </c>
    </row>
    <row r="79" spans="2:8" x14ac:dyDescent="0.45">
      <c r="B79" t="s">
        <v>162</v>
      </c>
      <c r="C79" s="207">
        <v>0</v>
      </c>
      <c r="D79" s="207">
        <v>0</v>
      </c>
      <c r="E79" s="207">
        <v>0</v>
      </c>
      <c r="F79" s="207">
        <v>0</v>
      </c>
      <c r="G79" s="207">
        <v>0</v>
      </c>
      <c r="H79" s="207">
        <v>0</v>
      </c>
    </row>
    <row r="80" spans="2:8" x14ac:dyDescent="0.45">
      <c r="B80" t="s">
        <v>163</v>
      </c>
      <c r="C80" s="207">
        <v>0</v>
      </c>
      <c r="D80" s="207">
        <v>0</v>
      </c>
      <c r="E80" s="207">
        <v>0</v>
      </c>
      <c r="F80" s="207">
        <v>0</v>
      </c>
      <c r="G80" s="207">
        <v>0</v>
      </c>
      <c r="H80" s="207">
        <v>0</v>
      </c>
    </row>
    <row r="81" spans="2:8" x14ac:dyDescent="0.45">
      <c r="B81" t="s">
        <v>164</v>
      </c>
      <c r="C81" s="207">
        <v>0</v>
      </c>
      <c r="D81" s="207">
        <v>0</v>
      </c>
      <c r="E81" s="207">
        <v>0</v>
      </c>
      <c r="F81" s="207">
        <v>0</v>
      </c>
      <c r="G81" s="207">
        <v>0</v>
      </c>
      <c r="H81" s="207">
        <v>0</v>
      </c>
    </row>
    <row r="82" spans="2:8" x14ac:dyDescent="0.45">
      <c r="B82" t="s">
        <v>165</v>
      </c>
      <c r="C82" s="207">
        <v>0</v>
      </c>
      <c r="D82" s="207">
        <v>0</v>
      </c>
      <c r="E82" s="207">
        <v>0</v>
      </c>
      <c r="F82" s="207">
        <v>0</v>
      </c>
      <c r="G82" s="207">
        <v>0</v>
      </c>
      <c r="H82" s="207">
        <v>0</v>
      </c>
    </row>
    <row r="83" spans="2:8" x14ac:dyDescent="0.45">
      <c r="B83" t="s">
        <v>166</v>
      </c>
      <c r="C83" s="207">
        <v>0</v>
      </c>
      <c r="D83" s="207">
        <v>0</v>
      </c>
      <c r="E83" s="207">
        <v>0</v>
      </c>
      <c r="F83" s="207">
        <v>0</v>
      </c>
      <c r="G83" s="207">
        <v>0</v>
      </c>
      <c r="H83" s="207">
        <v>0</v>
      </c>
    </row>
    <row r="84" spans="2:8" x14ac:dyDescent="0.45">
      <c r="B84" t="s">
        <v>167</v>
      </c>
      <c r="C84" s="207">
        <v>0</v>
      </c>
      <c r="D84" s="207">
        <v>0</v>
      </c>
      <c r="E84" s="207">
        <v>0</v>
      </c>
      <c r="F84" s="207">
        <v>0</v>
      </c>
      <c r="G84" s="207">
        <v>0</v>
      </c>
      <c r="H84" s="207">
        <v>0</v>
      </c>
    </row>
    <row r="85" spans="2:8" x14ac:dyDescent="0.45">
      <c r="B85" t="s">
        <v>168</v>
      </c>
      <c r="C85" s="207">
        <v>0</v>
      </c>
      <c r="D85" s="207">
        <v>0</v>
      </c>
      <c r="E85" s="207">
        <v>0</v>
      </c>
      <c r="F85" s="207">
        <v>0</v>
      </c>
      <c r="G85" s="207">
        <v>0</v>
      </c>
      <c r="H85" s="207">
        <v>0</v>
      </c>
    </row>
    <row r="86" spans="2:8" x14ac:dyDescent="0.45">
      <c r="B86" t="s">
        <v>169</v>
      </c>
      <c r="C86" s="207">
        <v>0</v>
      </c>
      <c r="D86" s="207">
        <v>0</v>
      </c>
      <c r="E86" s="207">
        <v>0</v>
      </c>
      <c r="F86" s="207">
        <v>0</v>
      </c>
      <c r="G86" s="207">
        <v>0</v>
      </c>
      <c r="H86" s="207">
        <v>0</v>
      </c>
    </row>
    <row r="87" spans="2:8" x14ac:dyDescent="0.45">
      <c r="B87" t="s">
        <v>170</v>
      </c>
      <c r="C87" s="207">
        <v>0</v>
      </c>
      <c r="D87" s="207">
        <v>0</v>
      </c>
      <c r="E87" s="207">
        <v>0</v>
      </c>
      <c r="F87" s="207">
        <v>0</v>
      </c>
      <c r="G87" s="207">
        <v>0</v>
      </c>
      <c r="H87" s="207">
        <v>0</v>
      </c>
    </row>
    <row r="88" spans="2:8" x14ac:dyDescent="0.45">
      <c r="B88" t="s">
        <v>171</v>
      </c>
      <c r="C88" s="207">
        <v>0</v>
      </c>
      <c r="D88" s="207">
        <v>0</v>
      </c>
      <c r="E88" s="207">
        <v>0</v>
      </c>
      <c r="F88" s="207">
        <v>0</v>
      </c>
      <c r="G88" s="207">
        <v>0</v>
      </c>
      <c r="H88" s="207">
        <v>0</v>
      </c>
    </row>
    <row r="89" spans="2:8" x14ac:dyDescent="0.45">
      <c r="B89" t="s">
        <v>172</v>
      </c>
      <c r="C89" s="207">
        <v>0</v>
      </c>
      <c r="D89" s="207">
        <v>0</v>
      </c>
      <c r="E89" s="207">
        <v>0</v>
      </c>
      <c r="F89" s="207">
        <v>0</v>
      </c>
      <c r="G89" s="207">
        <v>0</v>
      </c>
      <c r="H89" s="207">
        <v>0</v>
      </c>
    </row>
    <row r="90" spans="2:8" x14ac:dyDescent="0.45">
      <c r="B90" t="s">
        <v>173</v>
      </c>
      <c r="C90" s="207">
        <v>0</v>
      </c>
      <c r="D90" s="207">
        <v>0</v>
      </c>
      <c r="E90" s="207">
        <v>0</v>
      </c>
      <c r="F90" s="207">
        <v>0</v>
      </c>
      <c r="G90" s="207">
        <v>0</v>
      </c>
      <c r="H90" s="207">
        <v>0</v>
      </c>
    </row>
    <row r="91" spans="2:8" x14ac:dyDescent="0.45">
      <c r="B91" t="s">
        <v>174</v>
      </c>
      <c r="C91" s="207">
        <v>5.1500000000000001E-3</v>
      </c>
      <c r="D91" s="207">
        <v>0</v>
      </c>
      <c r="E91" s="207">
        <v>4.122E-2</v>
      </c>
      <c r="F91" s="207">
        <v>0</v>
      </c>
      <c r="G91" s="207">
        <v>0</v>
      </c>
      <c r="H91" s="207">
        <v>0</v>
      </c>
    </row>
    <row r="92" spans="2:8" x14ac:dyDescent="0.45">
      <c r="B92" t="s">
        <v>175</v>
      </c>
      <c r="C92" s="207">
        <v>7.9000000000000001E-4</v>
      </c>
      <c r="D92" s="207">
        <v>0</v>
      </c>
      <c r="E92" s="207">
        <v>0</v>
      </c>
      <c r="F92" s="207">
        <v>0</v>
      </c>
      <c r="G92" s="207">
        <v>5.5300000000000002E-3</v>
      </c>
      <c r="H92" s="207">
        <v>0</v>
      </c>
    </row>
    <row r="93" spans="2:8" x14ac:dyDescent="0.45">
      <c r="B93" t="s">
        <v>176</v>
      </c>
      <c r="C93" s="207">
        <v>1.507E-2</v>
      </c>
      <c r="D93" s="207">
        <v>0</v>
      </c>
      <c r="E93" s="207">
        <v>0</v>
      </c>
      <c r="F93" s="207">
        <v>3.074E-2</v>
      </c>
      <c r="G93" s="207">
        <v>2.2120000000000001E-2</v>
      </c>
      <c r="H93" s="207">
        <v>0</v>
      </c>
    </row>
    <row r="94" spans="2:8" x14ac:dyDescent="0.45">
      <c r="B94" t="s">
        <v>177</v>
      </c>
      <c r="C94" s="207">
        <v>1.469E-2</v>
      </c>
      <c r="D94" s="207">
        <v>5.8299999999999998E-2</v>
      </c>
      <c r="E94" s="207">
        <v>2.1049999999999999E-2</v>
      </c>
      <c r="F94" s="207">
        <v>3.2499999999999999E-3</v>
      </c>
      <c r="G94" s="207">
        <v>0</v>
      </c>
      <c r="H94" s="207">
        <v>5.1399999999999996E-3</v>
      </c>
    </row>
    <row r="95" spans="2:8" x14ac:dyDescent="0.45">
      <c r="B95" t="s">
        <v>178</v>
      </c>
      <c r="C95" s="207">
        <v>0.10016</v>
      </c>
      <c r="D95" s="207">
        <v>9.4979999999999995E-2</v>
      </c>
      <c r="E95" s="207">
        <v>0.1177</v>
      </c>
      <c r="F95" s="207">
        <v>0.13938999999999999</v>
      </c>
      <c r="G95" s="207">
        <v>0.10106999999999999</v>
      </c>
      <c r="H95" s="207">
        <v>5.1399999999999996E-3</v>
      </c>
    </row>
    <row r="96" spans="2:8" x14ac:dyDescent="0.45">
      <c r="B96" t="s">
        <v>179</v>
      </c>
      <c r="C96" s="207">
        <v>2.5340000000000001E-2</v>
      </c>
      <c r="D96" s="207">
        <v>0</v>
      </c>
      <c r="E96" s="207">
        <v>0</v>
      </c>
      <c r="F96" s="207">
        <v>0</v>
      </c>
      <c r="G96" s="207">
        <v>1.107E-2</v>
      </c>
      <c r="H96" s="207">
        <v>0.13586000000000001</v>
      </c>
    </row>
    <row r="97" spans="2:8" x14ac:dyDescent="0.45">
      <c r="B97" t="s">
        <v>180</v>
      </c>
      <c r="C97" s="207">
        <v>0</v>
      </c>
      <c r="D97" s="207">
        <v>0</v>
      </c>
      <c r="E97" s="207">
        <v>0</v>
      </c>
      <c r="F97" s="207">
        <v>0</v>
      </c>
      <c r="G97" s="207">
        <v>0</v>
      </c>
      <c r="H97" s="207">
        <v>0</v>
      </c>
    </row>
    <row r="98" spans="2:8" x14ac:dyDescent="0.45">
      <c r="B98" t="s">
        <v>181</v>
      </c>
      <c r="C98" s="207">
        <v>1.7809999999999999E-2</v>
      </c>
      <c r="D98" s="207">
        <v>4.7499999999999999E-3</v>
      </c>
      <c r="E98" s="207">
        <v>0</v>
      </c>
      <c r="F98" s="207">
        <v>0</v>
      </c>
      <c r="G98" s="207">
        <v>1.66E-2</v>
      </c>
      <c r="H98" s="207">
        <v>8.3640000000000006E-2</v>
      </c>
    </row>
    <row r="99" spans="2:8" x14ac:dyDescent="0.45">
      <c r="B99" t="s">
        <v>182</v>
      </c>
      <c r="C99" s="207">
        <v>0</v>
      </c>
      <c r="D99" s="207">
        <v>0</v>
      </c>
      <c r="E99" s="207">
        <v>0</v>
      </c>
      <c r="F99" s="207">
        <v>0</v>
      </c>
      <c r="G99" s="207">
        <v>0</v>
      </c>
      <c r="H99" s="207">
        <v>0</v>
      </c>
    </row>
    <row r="100" spans="2:8" x14ac:dyDescent="0.45">
      <c r="B100" t="s">
        <v>183</v>
      </c>
      <c r="C100" s="207">
        <v>2.8389999999999999E-2</v>
      </c>
      <c r="D100" s="207">
        <v>0</v>
      </c>
      <c r="E100" s="207">
        <v>3.5630000000000002E-2</v>
      </c>
      <c r="F100" s="207">
        <v>6.191E-2</v>
      </c>
      <c r="G100" s="207">
        <v>0</v>
      </c>
      <c r="H100" s="207">
        <v>0</v>
      </c>
    </row>
    <row r="101" spans="2:8" x14ac:dyDescent="0.45">
      <c r="B101" t="s">
        <v>184</v>
      </c>
      <c r="C101" s="207">
        <v>0</v>
      </c>
      <c r="D101" s="207">
        <v>0</v>
      </c>
      <c r="E101" s="207">
        <v>0</v>
      </c>
      <c r="F101" s="207">
        <v>0</v>
      </c>
      <c r="G101" s="207">
        <v>0</v>
      </c>
      <c r="H101" s="207">
        <v>0</v>
      </c>
    </row>
    <row r="102" spans="2:8" x14ac:dyDescent="0.45">
      <c r="B102" t="s">
        <v>185</v>
      </c>
      <c r="C102" s="207">
        <v>0</v>
      </c>
      <c r="D102" s="207">
        <v>0</v>
      </c>
      <c r="E102" s="207">
        <v>0</v>
      </c>
      <c r="F102" s="207">
        <v>0</v>
      </c>
      <c r="G102" s="207">
        <v>0</v>
      </c>
      <c r="H102" s="207">
        <v>0</v>
      </c>
    </row>
    <row r="103" spans="2:8" x14ac:dyDescent="0.45">
      <c r="B103" t="s">
        <v>186</v>
      </c>
      <c r="C103" s="207">
        <v>5.6800000000000002E-3</v>
      </c>
      <c r="D103" s="207">
        <v>0</v>
      </c>
      <c r="E103" s="207">
        <v>4.5420000000000002E-2</v>
      </c>
      <c r="F103" s="207">
        <v>0</v>
      </c>
      <c r="G103" s="207">
        <v>0</v>
      </c>
      <c r="H103" s="207">
        <v>0</v>
      </c>
    </row>
    <row r="104" spans="2:8" x14ac:dyDescent="0.45">
      <c r="B104" t="s">
        <v>187</v>
      </c>
      <c r="C104" s="207">
        <v>7.3699999999999998E-3</v>
      </c>
      <c r="D104" s="207">
        <v>0</v>
      </c>
      <c r="E104" s="207">
        <v>0</v>
      </c>
      <c r="F104" s="207">
        <v>0</v>
      </c>
      <c r="G104" s="207">
        <v>5.1290000000000002E-2</v>
      </c>
      <c r="H104" s="207">
        <v>0</v>
      </c>
    </row>
    <row r="105" spans="2:8" x14ac:dyDescent="0.45">
      <c r="B105" t="s">
        <v>188</v>
      </c>
      <c r="C105" s="207">
        <v>0</v>
      </c>
      <c r="D105" s="207">
        <v>0</v>
      </c>
      <c r="E105" s="207">
        <v>0</v>
      </c>
      <c r="F105" s="207">
        <v>0</v>
      </c>
      <c r="G105" s="207">
        <v>0</v>
      </c>
      <c r="H105" s="207">
        <v>0</v>
      </c>
    </row>
    <row r="106" spans="2:8" x14ac:dyDescent="0.45">
      <c r="B106" t="s">
        <v>189</v>
      </c>
      <c r="C106" s="207">
        <v>0</v>
      </c>
      <c r="D106" s="207">
        <v>0</v>
      </c>
      <c r="E106" s="207">
        <v>0</v>
      </c>
      <c r="F106" s="207">
        <v>0</v>
      </c>
      <c r="G106" s="207">
        <v>0</v>
      </c>
      <c r="H106" s="207">
        <v>0</v>
      </c>
    </row>
    <row r="107" spans="2:8" x14ac:dyDescent="0.45">
      <c r="B107" t="s">
        <v>190</v>
      </c>
      <c r="C107" s="207">
        <v>4.5530000000000001E-2</v>
      </c>
      <c r="D107" s="207">
        <v>0</v>
      </c>
      <c r="E107" s="207">
        <v>0</v>
      </c>
      <c r="F107" s="207">
        <v>3.083E-2</v>
      </c>
      <c r="G107" s="207">
        <v>0.23386000000000001</v>
      </c>
      <c r="H107" s="207">
        <v>0</v>
      </c>
    </row>
    <row r="108" spans="2:8" x14ac:dyDescent="0.45">
      <c r="B108" t="s">
        <v>191</v>
      </c>
      <c r="C108" s="207">
        <v>1.1639999999999999E-2</v>
      </c>
      <c r="D108" s="207">
        <v>0</v>
      </c>
      <c r="E108" s="207">
        <v>0</v>
      </c>
      <c r="F108" s="207">
        <v>3.0110000000000001E-2</v>
      </c>
      <c r="G108" s="207">
        <v>0</v>
      </c>
      <c r="H108" s="207">
        <v>0</v>
      </c>
    </row>
    <row r="109" spans="2:8" x14ac:dyDescent="0.45">
      <c r="B109" t="s">
        <v>192</v>
      </c>
      <c r="C109" s="207">
        <v>0.14659</v>
      </c>
      <c r="D109" s="207">
        <v>0.36016999999999999</v>
      </c>
      <c r="E109" s="207">
        <v>0.1472</v>
      </c>
      <c r="F109" s="207">
        <v>5.6140000000000002E-2</v>
      </c>
      <c r="G109" s="207">
        <v>0.19042999999999999</v>
      </c>
      <c r="H109" s="207">
        <v>0.10272000000000001</v>
      </c>
    </row>
    <row r="110" spans="2:8" x14ac:dyDescent="0.45">
      <c r="B110" t="s">
        <v>193</v>
      </c>
      <c r="C110" s="207">
        <v>2.2679999999999999E-2</v>
      </c>
      <c r="D110" s="207">
        <v>0</v>
      </c>
      <c r="E110" s="207">
        <v>0</v>
      </c>
      <c r="F110" s="207">
        <v>0</v>
      </c>
      <c r="G110" s="207">
        <v>0</v>
      </c>
      <c r="H110" s="207">
        <v>0.12972</v>
      </c>
    </row>
    <row r="111" spans="2:8" x14ac:dyDescent="0.45">
      <c r="B111" t="s">
        <v>194</v>
      </c>
      <c r="C111" s="207">
        <v>8.9999999999999998E-4</v>
      </c>
      <c r="D111" s="207">
        <v>0</v>
      </c>
      <c r="E111" s="207">
        <v>0</v>
      </c>
      <c r="F111" s="207">
        <v>0</v>
      </c>
      <c r="G111" s="207">
        <v>0</v>
      </c>
      <c r="H111" s="207">
        <v>5.1399999999999996E-3</v>
      </c>
    </row>
    <row r="112" spans="2:8" x14ac:dyDescent="0.45">
      <c r="B112" t="s">
        <v>195</v>
      </c>
      <c r="C112" s="207">
        <v>0</v>
      </c>
      <c r="D112" s="207">
        <v>0</v>
      </c>
      <c r="E112" s="207">
        <v>0</v>
      </c>
      <c r="F112" s="207">
        <v>0</v>
      </c>
      <c r="G112" s="207">
        <v>0</v>
      </c>
      <c r="H112" s="207">
        <v>0</v>
      </c>
    </row>
    <row r="113" spans="2:8" x14ac:dyDescent="0.45">
      <c r="B113" t="s">
        <v>196</v>
      </c>
      <c r="C113" s="207">
        <v>0</v>
      </c>
      <c r="D113" s="207">
        <v>0</v>
      </c>
      <c r="E113" s="207">
        <v>0</v>
      </c>
      <c r="F113" s="207">
        <v>0</v>
      </c>
      <c r="G113" s="207">
        <v>0</v>
      </c>
      <c r="H113" s="207">
        <v>0</v>
      </c>
    </row>
    <row r="114" spans="2:8" x14ac:dyDescent="0.45">
      <c r="B114" t="s">
        <v>197</v>
      </c>
      <c r="C114" s="207">
        <v>2.213E-2</v>
      </c>
      <c r="D114" s="207">
        <v>2.1350000000000001E-2</v>
      </c>
      <c r="E114" s="207">
        <v>4.4049999999999999E-2</v>
      </c>
      <c r="F114" s="207">
        <v>2.9229999999999999E-2</v>
      </c>
      <c r="G114" s="207">
        <v>5.5300000000000002E-3</v>
      </c>
      <c r="H114" s="207">
        <v>5.1399999999999996E-3</v>
      </c>
    </row>
    <row r="115" spans="2:8" x14ac:dyDescent="0.45">
      <c r="B115" t="s">
        <v>198</v>
      </c>
      <c r="C115" s="207">
        <v>1.8270000000000002E-2</v>
      </c>
      <c r="D115" s="207">
        <v>0</v>
      </c>
      <c r="E115" s="207">
        <v>0</v>
      </c>
      <c r="F115" s="207">
        <v>4.3150000000000001E-2</v>
      </c>
      <c r="G115" s="207">
        <v>1.107E-2</v>
      </c>
      <c r="H115" s="207">
        <v>0</v>
      </c>
    </row>
    <row r="116" spans="2:8" x14ac:dyDescent="0.45">
      <c r="B116" t="s">
        <v>199</v>
      </c>
      <c r="C116" s="207">
        <v>0</v>
      </c>
      <c r="D116" s="207">
        <v>0</v>
      </c>
      <c r="E116" s="207">
        <v>0</v>
      </c>
      <c r="F116" s="207">
        <v>0</v>
      </c>
      <c r="G116" s="207">
        <v>0</v>
      </c>
      <c r="H116" s="207">
        <v>0</v>
      </c>
    </row>
    <row r="117" spans="2:8" x14ac:dyDescent="0.45">
      <c r="B117" t="s">
        <v>200</v>
      </c>
      <c r="C117" s="207">
        <v>0</v>
      </c>
      <c r="D117" s="207">
        <v>0</v>
      </c>
      <c r="E117" s="207">
        <v>0</v>
      </c>
      <c r="F117" s="207">
        <v>0</v>
      </c>
      <c r="G117" s="207">
        <v>0</v>
      </c>
      <c r="H117" s="207">
        <v>0</v>
      </c>
    </row>
    <row r="118" spans="2:8" x14ac:dyDescent="0.45">
      <c r="B118" t="s">
        <v>201</v>
      </c>
      <c r="C118" s="207">
        <v>0</v>
      </c>
      <c r="D118" s="207">
        <v>0</v>
      </c>
      <c r="E118" s="207">
        <v>0</v>
      </c>
      <c r="F118" s="207">
        <v>0</v>
      </c>
      <c r="G118" s="207">
        <v>0</v>
      </c>
      <c r="H118" s="207">
        <v>0</v>
      </c>
    </row>
    <row r="119" spans="2:8" x14ac:dyDescent="0.45">
      <c r="B119" t="s">
        <v>202</v>
      </c>
      <c r="C119" s="207">
        <v>0</v>
      </c>
      <c r="D119" s="207">
        <v>0</v>
      </c>
      <c r="E119" s="207">
        <v>0</v>
      </c>
      <c r="F119" s="207">
        <v>0</v>
      </c>
      <c r="G119" s="207">
        <v>0</v>
      </c>
      <c r="H119" s="207">
        <v>0</v>
      </c>
    </row>
    <row r="120" spans="2:8" x14ac:dyDescent="0.45">
      <c r="B120" t="s">
        <v>8</v>
      </c>
      <c r="C120" s="207">
        <v>0</v>
      </c>
      <c r="D120" s="207">
        <v>0</v>
      </c>
      <c r="E120" s="207">
        <v>0</v>
      </c>
      <c r="F120" s="207">
        <v>0</v>
      </c>
      <c r="G120" s="207">
        <v>0</v>
      </c>
      <c r="H120" s="207">
        <v>0</v>
      </c>
    </row>
    <row r="121" spans="2:8" x14ac:dyDescent="0.45">
      <c r="B121" t="s">
        <v>203</v>
      </c>
      <c r="C121" s="207">
        <v>0</v>
      </c>
      <c r="D121" s="207">
        <v>0</v>
      </c>
      <c r="E121" s="207">
        <v>0</v>
      </c>
      <c r="F121" s="207">
        <v>0</v>
      </c>
      <c r="G121" s="207">
        <v>0</v>
      </c>
      <c r="H121" s="207">
        <v>0</v>
      </c>
    </row>
    <row r="122" spans="2:8" x14ac:dyDescent="0.45">
      <c r="B122" t="s">
        <v>204</v>
      </c>
      <c r="C122" s="207">
        <v>0</v>
      </c>
      <c r="D122" s="207">
        <v>0</v>
      </c>
      <c r="E122" s="207">
        <v>0</v>
      </c>
      <c r="F122" s="207">
        <v>0</v>
      </c>
      <c r="G122" s="207">
        <v>0</v>
      </c>
      <c r="H122" s="207">
        <v>0</v>
      </c>
    </row>
    <row r="123" spans="2:8" x14ac:dyDescent="0.45">
      <c r="B123" t="s">
        <v>205</v>
      </c>
      <c r="C123" s="207">
        <v>8.9999999999999998E-4</v>
      </c>
      <c r="D123" s="207">
        <v>0</v>
      </c>
      <c r="E123" s="207">
        <v>0</v>
      </c>
      <c r="F123" s="207">
        <v>0</v>
      </c>
      <c r="G123" s="207">
        <v>0</v>
      </c>
      <c r="H123" s="207">
        <v>5.1399999999999996E-3</v>
      </c>
    </row>
    <row r="124" spans="2:8" x14ac:dyDescent="0.45">
      <c r="B124" t="s">
        <v>206</v>
      </c>
      <c r="C124" s="207">
        <v>0</v>
      </c>
      <c r="D124" s="207">
        <v>0</v>
      </c>
      <c r="E124" s="207">
        <v>0</v>
      </c>
      <c r="F124" s="207">
        <v>0</v>
      </c>
      <c r="G124" s="207">
        <v>0</v>
      </c>
      <c r="H124" s="207">
        <v>0</v>
      </c>
    </row>
    <row r="125" spans="2:8" x14ac:dyDescent="0.45">
      <c r="B125" t="s">
        <v>207</v>
      </c>
      <c r="C125" s="207">
        <v>4.45E-3</v>
      </c>
      <c r="D125" s="207">
        <v>0</v>
      </c>
      <c r="E125" s="207">
        <v>3.5630000000000002E-2</v>
      </c>
      <c r="F125" s="207">
        <v>0</v>
      </c>
      <c r="G125" s="207">
        <v>0</v>
      </c>
      <c r="H125" s="207">
        <v>0</v>
      </c>
    </row>
    <row r="126" spans="2:8" x14ac:dyDescent="0.45">
      <c r="B126" t="s">
        <v>208</v>
      </c>
      <c r="C126" s="207">
        <v>0</v>
      </c>
      <c r="D126" s="207">
        <v>0</v>
      </c>
      <c r="E126" s="207">
        <v>0</v>
      </c>
      <c r="F126" s="207">
        <v>0</v>
      </c>
      <c r="G126" s="207">
        <v>0</v>
      </c>
      <c r="H126" s="207">
        <v>0</v>
      </c>
    </row>
    <row r="127" spans="2:8" x14ac:dyDescent="0.45">
      <c r="B127" t="s">
        <v>209</v>
      </c>
      <c r="C127" s="207">
        <v>0</v>
      </c>
      <c r="D127" s="207">
        <v>0</v>
      </c>
      <c r="E127" s="207">
        <v>0</v>
      </c>
      <c r="F127" s="207">
        <v>0</v>
      </c>
      <c r="G127" s="207">
        <v>0</v>
      </c>
      <c r="H127" s="207">
        <v>0</v>
      </c>
    </row>
    <row r="128" spans="2:8" x14ac:dyDescent="0.45">
      <c r="B128" t="s">
        <v>210</v>
      </c>
      <c r="C128" s="207">
        <v>0</v>
      </c>
      <c r="D128" s="207">
        <v>0</v>
      </c>
      <c r="E128" s="207">
        <v>0</v>
      </c>
      <c r="F128" s="207">
        <v>0</v>
      </c>
      <c r="G128" s="207">
        <v>0</v>
      </c>
      <c r="H128" s="207">
        <v>0</v>
      </c>
    </row>
    <row r="129" spans="2:8" x14ac:dyDescent="0.45">
      <c r="B129" t="s">
        <v>211</v>
      </c>
      <c r="C129" s="207">
        <v>0</v>
      </c>
      <c r="D129" s="207">
        <v>0</v>
      </c>
      <c r="E129" s="207">
        <v>0</v>
      </c>
      <c r="F129" s="207">
        <v>0</v>
      </c>
      <c r="G129" s="207">
        <v>0</v>
      </c>
      <c r="H129" s="207">
        <v>0</v>
      </c>
    </row>
    <row r="130" spans="2:8" x14ac:dyDescent="0.45">
      <c r="B130" t="s">
        <v>212</v>
      </c>
      <c r="C130" s="207">
        <v>0</v>
      </c>
      <c r="D130" s="207">
        <v>0</v>
      </c>
      <c r="E130" s="207">
        <v>0</v>
      </c>
      <c r="F130" s="207">
        <v>0</v>
      </c>
      <c r="G130" s="207">
        <v>0</v>
      </c>
      <c r="H130" s="207">
        <v>0</v>
      </c>
    </row>
    <row r="131" spans="2:8" x14ac:dyDescent="0.45">
      <c r="B131" t="s">
        <v>213</v>
      </c>
      <c r="C131" s="207">
        <v>7.9000000000000001E-4</v>
      </c>
      <c r="D131" s="207">
        <v>0</v>
      </c>
      <c r="E131" s="207">
        <v>0</v>
      </c>
      <c r="F131" s="207">
        <v>0</v>
      </c>
      <c r="G131" s="207">
        <v>5.5300000000000002E-3</v>
      </c>
      <c r="H131" s="207">
        <v>0</v>
      </c>
    </row>
    <row r="132" spans="2:8" x14ac:dyDescent="0.45">
      <c r="B132" t="s">
        <v>214</v>
      </c>
      <c r="C132" s="207">
        <v>0</v>
      </c>
      <c r="D132" s="207">
        <v>0</v>
      </c>
      <c r="E132" s="207">
        <v>0</v>
      </c>
      <c r="F132" s="207">
        <v>0</v>
      </c>
      <c r="G132" s="207">
        <v>0</v>
      </c>
      <c r="H132" s="207">
        <v>0</v>
      </c>
    </row>
    <row r="133" spans="2:8" x14ac:dyDescent="0.45">
      <c r="B133" t="s">
        <v>215</v>
      </c>
      <c r="C133" s="207">
        <v>0</v>
      </c>
      <c r="D133" s="207">
        <v>0</v>
      </c>
      <c r="E133" s="207">
        <v>0</v>
      </c>
      <c r="F133" s="207">
        <v>0</v>
      </c>
      <c r="G133" s="207">
        <v>0</v>
      </c>
      <c r="H133" s="207">
        <v>0</v>
      </c>
    </row>
    <row r="134" spans="2:8" x14ac:dyDescent="0.45">
      <c r="B134" t="s">
        <v>216</v>
      </c>
      <c r="C134" s="207">
        <v>0</v>
      </c>
      <c r="D134" s="207">
        <v>0</v>
      </c>
      <c r="E134" s="207">
        <v>0</v>
      </c>
      <c r="F134" s="207">
        <v>0</v>
      </c>
      <c r="G134" s="207">
        <v>0</v>
      </c>
      <c r="H134" s="207">
        <v>0</v>
      </c>
    </row>
    <row r="135" spans="2:8" x14ac:dyDescent="0.45">
      <c r="B135" t="s">
        <v>217</v>
      </c>
      <c r="C135" s="207">
        <v>7.9000000000000001E-4</v>
      </c>
      <c r="D135" s="207">
        <v>0</v>
      </c>
      <c r="E135" s="207">
        <v>0</v>
      </c>
      <c r="F135" s="207">
        <v>0</v>
      </c>
      <c r="G135" s="207">
        <v>5.5300000000000002E-3</v>
      </c>
      <c r="H135" s="207">
        <v>0</v>
      </c>
    </row>
    <row r="136" spans="2:8" x14ac:dyDescent="0.45">
      <c r="B136" t="s">
        <v>218</v>
      </c>
      <c r="C136" s="207">
        <v>0</v>
      </c>
      <c r="D136" s="207">
        <v>0</v>
      </c>
      <c r="E136" s="207">
        <v>0</v>
      </c>
      <c r="F136" s="207">
        <v>0</v>
      </c>
      <c r="G136" s="207">
        <v>0</v>
      </c>
      <c r="H136" s="207">
        <v>0</v>
      </c>
    </row>
    <row r="137" spans="2:8" x14ac:dyDescent="0.45">
      <c r="B137" t="s">
        <v>219</v>
      </c>
      <c r="C137" s="207">
        <v>0</v>
      </c>
      <c r="D137" s="207">
        <v>0</v>
      </c>
      <c r="E137" s="207">
        <v>0</v>
      </c>
      <c r="F137" s="207">
        <v>0</v>
      </c>
      <c r="G137" s="207">
        <v>0</v>
      </c>
      <c r="H137" s="207">
        <v>0</v>
      </c>
    </row>
    <row r="138" spans="2:8" x14ac:dyDescent="0.45">
      <c r="B138" t="s">
        <v>220</v>
      </c>
      <c r="C138" s="207">
        <v>0</v>
      </c>
      <c r="D138" s="207">
        <v>0</v>
      </c>
      <c r="E138" s="207">
        <v>0</v>
      </c>
      <c r="F138" s="207">
        <v>0</v>
      </c>
      <c r="G138" s="207">
        <v>0</v>
      </c>
      <c r="H138" s="207">
        <v>0</v>
      </c>
    </row>
    <row r="139" spans="2:8" x14ac:dyDescent="0.45">
      <c r="B139" t="s">
        <v>221</v>
      </c>
      <c r="C139" s="207">
        <v>0</v>
      </c>
      <c r="D139" s="207">
        <v>0</v>
      </c>
      <c r="E139" s="207">
        <v>0</v>
      </c>
      <c r="F139" s="207">
        <v>0</v>
      </c>
      <c r="G139" s="207">
        <v>0</v>
      </c>
      <c r="H139" s="207">
        <v>0</v>
      </c>
    </row>
    <row r="140" spans="2:8" x14ac:dyDescent="0.45">
      <c r="B140" t="s">
        <v>222</v>
      </c>
      <c r="C140" s="207">
        <v>0</v>
      </c>
      <c r="D140" s="207">
        <v>0</v>
      </c>
      <c r="E140" s="207">
        <v>0</v>
      </c>
      <c r="F140" s="207">
        <v>0</v>
      </c>
      <c r="G140" s="207">
        <v>0</v>
      </c>
      <c r="H140" s="207">
        <v>0</v>
      </c>
    </row>
    <row r="141" spans="2:8" x14ac:dyDescent="0.45">
      <c r="B141" t="s">
        <v>223</v>
      </c>
      <c r="C141" s="207">
        <v>7.9000000000000001E-4</v>
      </c>
      <c r="D141" s="207">
        <v>0</v>
      </c>
      <c r="E141" s="207">
        <v>0</v>
      </c>
      <c r="F141" s="207">
        <v>0</v>
      </c>
      <c r="G141" s="207">
        <v>5.5300000000000002E-3</v>
      </c>
      <c r="H141" s="207">
        <v>0</v>
      </c>
    </row>
    <row r="142" spans="2:8" x14ac:dyDescent="0.45">
      <c r="B142" t="s">
        <v>224</v>
      </c>
      <c r="C142" s="207">
        <v>0</v>
      </c>
      <c r="D142" s="207">
        <v>0</v>
      </c>
      <c r="E142" s="207">
        <v>0</v>
      </c>
      <c r="F142" s="207">
        <v>0</v>
      </c>
      <c r="G142" s="207">
        <v>0</v>
      </c>
      <c r="H142" s="207">
        <v>0</v>
      </c>
    </row>
    <row r="143" spans="2:8" x14ac:dyDescent="0.45">
      <c r="B143" t="s">
        <v>225</v>
      </c>
      <c r="C143" s="207">
        <v>0</v>
      </c>
      <c r="D143" s="207">
        <v>0</v>
      </c>
      <c r="E143" s="207">
        <v>0</v>
      </c>
      <c r="F143" s="207">
        <v>0</v>
      </c>
      <c r="G143" s="207">
        <v>0</v>
      </c>
      <c r="H143" s="207">
        <v>0</v>
      </c>
    </row>
    <row r="144" spans="2:8" x14ac:dyDescent="0.45">
      <c r="B144" t="s">
        <v>226</v>
      </c>
      <c r="C144" s="207">
        <v>7.9000000000000001E-4</v>
      </c>
      <c r="D144" s="207">
        <v>0</v>
      </c>
      <c r="E144" s="207">
        <v>0</v>
      </c>
      <c r="F144" s="207">
        <v>0</v>
      </c>
      <c r="G144" s="207">
        <v>5.5300000000000002E-3</v>
      </c>
      <c r="H144" s="207">
        <v>0</v>
      </c>
    </row>
    <row r="145" spans="1:8" x14ac:dyDescent="0.45">
      <c r="B145" t="s">
        <v>227</v>
      </c>
      <c r="C145" s="207">
        <v>8.9999999999999998E-4</v>
      </c>
      <c r="D145" s="207">
        <v>0</v>
      </c>
      <c r="E145" s="207">
        <v>0</v>
      </c>
      <c r="F145" s="207">
        <v>0</v>
      </c>
      <c r="G145" s="207">
        <v>0</v>
      </c>
      <c r="H145" s="207">
        <v>5.1399999999999996E-3</v>
      </c>
    </row>
    <row r="146" spans="1:8" x14ac:dyDescent="0.45">
      <c r="B146" t="s">
        <v>228</v>
      </c>
      <c r="C146" s="207">
        <v>0</v>
      </c>
      <c r="D146" s="207">
        <v>0</v>
      </c>
      <c r="E146" s="207">
        <v>0</v>
      </c>
      <c r="F146" s="207">
        <v>0</v>
      </c>
      <c r="G146" s="207">
        <v>0</v>
      </c>
      <c r="H146" s="207">
        <v>0</v>
      </c>
    </row>
    <row r="147" spans="1:8" x14ac:dyDescent="0.45">
      <c r="B147" t="s">
        <v>229</v>
      </c>
      <c r="C147" s="207">
        <v>0</v>
      </c>
      <c r="D147" s="207">
        <v>0</v>
      </c>
      <c r="E147" s="207">
        <v>0</v>
      </c>
      <c r="F147" s="207">
        <v>0</v>
      </c>
      <c r="G147" s="207">
        <v>0</v>
      </c>
      <c r="H147" s="207">
        <v>0</v>
      </c>
    </row>
    <row r="148" spans="1:8" x14ac:dyDescent="0.45">
      <c r="B148" t="s">
        <v>230</v>
      </c>
      <c r="C148" s="207">
        <v>0</v>
      </c>
      <c r="D148" s="207">
        <v>0</v>
      </c>
      <c r="E148" s="207">
        <v>0</v>
      </c>
      <c r="F148" s="207">
        <v>0</v>
      </c>
      <c r="G148" s="207">
        <v>0</v>
      </c>
      <c r="H148" s="207">
        <v>0</v>
      </c>
    </row>
    <row r="149" spans="1:8" x14ac:dyDescent="0.45">
      <c r="B149" t="s">
        <v>231</v>
      </c>
      <c r="C149" s="207">
        <v>0</v>
      </c>
      <c r="D149" s="207">
        <v>0</v>
      </c>
      <c r="E149" s="207">
        <v>0</v>
      </c>
      <c r="F149" s="207">
        <v>0</v>
      </c>
      <c r="G149" s="207">
        <v>0</v>
      </c>
      <c r="H149" s="207">
        <v>0</v>
      </c>
    </row>
    <row r="150" spans="1:8" x14ac:dyDescent="0.45">
      <c r="B150" t="s">
        <v>232</v>
      </c>
      <c r="C150" s="207">
        <v>0</v>
      </c>
      <c r="D150" s="207">
        <v>0</v>
      </c>
      <c r="E150" s="207">
        <v>0</v>
      </c>
      <c r="F150" s="207">
        <v>0</v>
      </c>
      <c r="G150" s="207">
        <v>0</v>
      </c>
      <c r="H150" s="207">
        <v>0</v>
      </c>
    </row>
    <row r="151" spans="1:8" s="208" customFormat="1" x14ac:dyDescent="0.45">
      <c r="B151" s="208" t="s">
        <v>1</v>
      </c>
      <c r="C151" s="209">
        <f t="shared" ref="C151:H151" si="0">SUM(C5:C150)</f>
        <v>0.81621999999999995</v>
      </c>
      <c r="D151" s="209">
        <f t="shared" si="0"/>
        <v>0.83823000000000003</v>
      </c>
      <c r="E151" s="209">
        <f t="shared" si="0"/>
        <v>0.78001000000000009</v>
      </c>
      <c r="F151" s="209">
        <f t="shared" si="0"/>
        <v>0.80698999999999987</v>
      </c>
      <c r="G151" s="209">
        <f t="shared" si="0"/>
        <v>0.88672000000000017</v>
      </c>
      <c r="H151" s="209">
        <f t="shared" si="0"/>
        <v>0.78338000000000019</v>
      </c>
    </row>
    <row r="153" spans="1:8" x14ac:dyDescent="0.45">
      <c r="A153" t="s">
        <v>380</v>
      </c>
      <c r="B153" t="s">
        <v>381</v>
      </c>
    </row>
    <row r="155" spans="1:8" x14ac:dyDescent="0.45">
      <c r="B155" t="s">
        <v>88</v>
      </c>
      <c r="C155" s="207">
        <v>3.14E-3</v>
      </c>
      <c r="D155" s="207">
        <v>0</v>
      </c>
      <c r="E155" s="207">
        <v>0</v>
      </c>
      <c r="F155" s="207">
        <v>0</v>
      </c>
      <c r="G155" s="207">
        <v>0</v>
      </c>
      <c r="H155" s="207">
        <v>1.7950000000000001E-2</v>
      </c>
    </row>
    <row r="156" spans="1:8" x14ac:dyDescent="0.45">
      <c r="B156" t="s">
        <v>89</v>
      </c>
      <c r="C156" s="207">
        <v>0</v>
      </c>
      <c r="D156" s="207">
        <v>0</v>
      </c>
      <c r="E156" s="207">
        <v>0</v>
      </c>
      <c r="F156" s="207">
        <v>0</v>
      </c>
      <c r="G156" s="207">
        <v>0</v>
      </c>
      <c r="H156" s="207">
        <v>0</v>
      </c>
    </row>
    <row r="157" spans="1:8" x14ac:dyDescent="0.45">
      <c r="B157" t="s">
        <v>90</v>
      </c>
      <c r="C157" s="207">
        <v>0</v>
      </c>
      <c r="D157" s="207">
        <v>0</v>
      </c>
      <c r="E157" s="207">
        <v>0</v>
      </c>
      <c r="F157" s="207">
        <v>0</v>
      </c>
      <c r="G157" s="207">
        <v>0</v>
      </c>
      <c r="H157" s="207">
        <v>0</v>
      </c>
    </row>
    <row r="158" spans="1:8" x14ac:dyDescent="0.45">
      <c r="B158" t="s">
        <v>91</v>
      </c>
      <c r="C158" s="207">
        <v>1.23E-2</v>
      </c>
      <c r="D158" s="207">
        <v>0</v>
      </c>
      <c r="E158" s="207">
        <v>0</v>
      </c>
      <c r="F158" s="207">
        <v>3.1800000000000002E-2</v>
      </c>
      <c r="G158" s="207">
        <v>0</v>
      </c>
      <c r="H158" s="207">
        <v>0</v>
      </c>
    </row>
    <row r="159" spans="1:8" x14ac:dyDescent="0.45">
      <c r="B159" t="s">
        <v>92</v>
      </c>
      <c r="C159" s="207">
        <v>4.1520000000000001E-2</v>
      </c>
      <c r="D159" s="207">
        <v>8.9160000000000003E-2</v>
      </c>
      <c r="E159" s="207">
        <v>9.8599999999999993E-2</v>
      </c>
      <c r="F159" s="207">
        <v>2.759E-2</v>
      </c>
      <c r="G159" s="207">
        <v>1.107E-2</v>
      </c>
      <c r="H159" s="207">
        <v>1.027E-2</v>
      </c>
    </row>
    <row r="160" spans="1:8" x14ac:dyDescent="0.45">
      <c r="B160" t="s">
        <v>93</v>
      </c>
      <c r="C160" s="207">
        <v>0</v>
      </c>
      <c r="D160" s="207">
        <v>0</v>
      </c>
      <c r="E160" s="207">
        <v>0</v>
      </c>
      <c r="F160" s="207">
        <v>0</v>
      </c>
      <c r="G160" s="207">
        <v>0</v>
      </c>
      <c r="H160" s="207">
        <v>0</v>
      </c>
    </row>
    <row r="161" spans="2:8" x14ac:dyDescent="0.45">
      <c r="B161" t="s">
        <v>94</v>
      </c>
      <c r="C161" s="207">
        <v>1.047E-2</v>
      </c>
      <c r="D161" s="207">
        <v>4.7499999999999999E-3</v>
      </c>
      <c r="E161" s="207">
        <v>8.4200000000000004E-3</v>
      </c>
      <c r="F161" s="207">
        <v>0</v>
      </c>
      <c r="G161" s="207">
        <v>1.933E-2</v>
      </c>
      <c r="H161" s="207">
        <v>3.3349999999999998E-2</v>
      </c>
    </row>
    <row r="162" spans="2:8" x14ac:dyDescent="0.45">
      <c r="B162" t="s">
        <v>95</v>
      </c>
      <c r="C162" s="207">
        <v>8.3199999999999993E-3</v>
      </c>
      <c r="D162" s="207">
        <v>0</v>
      </c>
      <c r="E162" s="207">
        <v>0</v>
      </c>
      <c r="F162" s="207">
        <v>0</v>
      </c>
      <c r="G162" s="207">
        <v>0</v>
      </c>
      <c r="H162" s="207">
        <v>4.761E-2</v>
      </c>
    </row>
    <row r="163" spans="2:8" x14ac:dyDescent="0.45">
      <c r="B163" t="s">
        <v>96</v>
      </c>
      <c r="C163" s="207">
        <v>1.1639999999999999E-2</v>
      </c>
      <c r="D163" s="207">
        <v>0</v>
      </c>
      <c r="E163" s="207">
        <v>0</v>
      </c>
      <c r="F163" s="207">
        <v>3.0110000000000001E-2</v>
      </c>
      <c r="G163" s="207">
        <v>0</v>
      </c>
      <c r="H163" s="207">
        <v>0</v>
      </c>
    </row>
    <row r="164" spans="2:8" x14ac:dyDescent="0.45">
      <c r="B164" t="s">
        <v>97</v>
      </c>
      <c r="C164" s="207">
        <v>0</v>
      </c>
      <c r="D164" s="207">
        <v>0</v>
      </c>
      <c r="E164" s="207">
        <v>0</v>
      </c>
      <c r="F164" s="207">
        <v>0</v>
      </c>
      <c r="G164" s="207">
        <v>0</v>
      </c>
      <c r="H164" s="207">
        <v>0</v>
      </c>
    </row>
    <row r="165" spans="2:8" x14ac:dyDescent="0.45">
      <c r="B165" t="s">
        <v>98</v>
      </c>
      <c r="C165" s="207">
        <v>3.4799999999999998E-2</v>
      </c>
      <c r="D165" s="207">
        <v>9.5099999999999994E-3</v>
      </c>
      <c r="E165" s="207">
        <v>1.2630000000000001E-2</v>
      </c>
      <c r="F165" s="207">
        <v>6.5790000000000001E-2</v>
      </c>
      <c r="G165" s="207">
        <v>3.039E-2</v>
      </c>
      <c r="H165" s="207">
        <v>1.027E-2</v>
      </c>
    </row>
    <row r="166" spans="2:8" x14ac:dyDescent="0.45">
      <c r="B166" t="s">
        <v>99</v>
      </c>
      <c r="C166" s="207">
        <v>4.45E-3</v>
      </c>
      <c r="D166" s="207">
        <v>0</v>
      </c>
      <c r="E166" s="207">
        <v>3.5630000000000002E-2</v>
      </c>
      <c r="F166" s="207">
        <v>0</v>
      </c>
      <c r="G166" s="207">
        <v>0</v>
      </c>
      <c r="H166" s="207">
        <v>0</v>
      </c>
    </row>
    <row r="167" spans="2:8" x14ac:dyDescent="0.45">
      <c r="B167" t="s">
        <v>100</v>
      </c>
      <c r="C167" s="207">
        <v>0</v>
      </c>
      <c r="D167" s="207">
        <v>0</v>
      </c>
      <c r="E167" s="207">
        <v>0</v>
      </c>
      <c r="F167" s="207">
        <v>0</v>
      </c>
      <c r="G167" s="207">
        <v>0</v>
      </c>
      <c r="H167" s="207">
        <v>0</v>
      </c>
    </row>
    <row r="168" spans="2:8" x14ac:dyDescent="0.45">
      <c r="B168" t="s">
        <v>101</v>
      </c>
      <c r="C168" s="207">
        <v>0</v>
      </c>
      <c r="D168" s="207">
        <v>0</v>
      </c>
      <c r="E168" s="207">
        <v>0</v>
      </c>
      <c r="F168" s="207">
        <v>0</v>
      </c>
      <c r="G168" s="207">
        <v>0</v>
      </c>
      <c r="H168" s="207">
        <v>0</v>
      </c>
    </row>
    <row r="169" spans="2:8" x14ac:dyDescent="0.45">
      <c r="B169" t="s">
        <v>102</v>
      </c>
      <c r="C169" s="207">
        <v>1.355E-2</v>
      </c>
      <c r="D169" s="207">
        <v>0</v>
      </c>
      <c r="E169" s="207">
        <v>0</v>
      </c>
      <c r="F169" s="207">
        <v>3.5049999999999998E-2</v>
      </c>
      <c r="G169" s="207">
        <v>0</v>
      </c>
      <c r="H169" s="207">
        <v>0</v>
      </c>
    </row>
    <row r="170" spans="2:8" x14ac:dyDescent="0.45">
      <c r="B170" t="s">
        <v>103</v>
      </c>
      <c r="C170" s="207">
        <v>4.3899999999999998E-3</v>
      </c>
      <c r="D170" s="207">
        <v>0</v>
      </c>
      <c r="E170" s="207">
        <v>0</v>
      </c>
      <c r="F170" s="207">
        <v>1.1350000000000001E-2</v>
      </c>
      <c r="G170" s="207">
        <v>0</v>
      </c>
      <c r="H170" s="207">
        <v>0</v>
      </c>
    </row>
    <row r="171" spans="2:8" x14ac:dyDescent="0.45">
      <c r="B171" t="s">
        <v>104</v>
      </c>
      <c r="C171" s="207">
        <v>0</v>
      </c>
      <c r="D171" s="207">
        <v>0</v>
      </c>
      <c r="E171" s="207">
        <v>0</v>
      </c>
      <c r="F171" s="207">
        <v>0</v>
      </c>
      <c r="G171" s="207">
        <v>0</v>
      </c>
      <c r="H171" s="207">
        <v>0</v>
      </c>
    </row>
    <row r="172" spans="2:8" x14ac:dyDescent="0.45">
      <c r="B172" t="s">
        <v>105</v>
      </c>
      <c r="C172" s="207">
        <v>0</v>
      </c>
      <c r="D172" s="207">
        <v>0</v>
      </c>
      <c r="E172" s="207">
        <v>0</v>
      </c>
      <c r="F172" s="207">
        <v>0</v>
      </c>
      <c r="G172" s="207">
        <v>0</v>
      </c>
      <c r="H172" s="207">
        <v>0</v>
      </c>
    </row>
    <row r="173" spans="2:8" x14ac:dyDescent="0.45">
      <c r="B173" t="s">
        <v>106</v>
      </c>
      <c r="C173" s="207">
        <v>0</v>
      </c>
      <c r="D173" s="207">
        <v>0</v>
      </c>
      <c r="E173" s="207">
        <v>0</v>
      </c>
      <c r="F173" s="207">
        <v>0</v>
      </c>
      <c r="G173" s="207">
        <v>0</v>
      </c>
      <c r="H173" s="207">
        <v>0</v>
      </c>
    </row>
    <row r="174" spans="2:8" x14ac:dyDescent="0.45">
      <c r="B174" t="s">
        <v>107</v>
      </c>
      <c r="C174" s="207">
        <v>0</v>
      </c>
      <c r="D174" s="207">
        <v>0</v>
      </c>
      <c r="E174" s="207">
        <v>0</v>
      </c>
      <c r="F174" s="207">
        <v>0</v>
      </c>
      <c r="G174" s="207">
        <v>0</v>
      </c>
      <c r="H174" s="207">
        <v>0</v>
      </c>
    </row>
    <row r="175" spans="2:8" x14ac:dyDescent="0.45">
      <c r="B175" t="s">
        <v>108</v>
      </c>
      <c r="C175" s="207">
        <v>0</v>
      </c>
      <c r="D175" s="207">
        <v>0</v>
      </c>
      <c r="E175" s="207">
        <v>0</v>
      </c>
      <c r="F175" s="207">
        <v>0</v>
      </c>
      <c r="G175" s="207">
        <v>0</v>
      </c>
      <c r="H175" s="207">
        <v>0</v>
      </c>
    </row>
    <row r="176" spans="2:8" x14ac:dyDescent="0.45">
      <c r="B176" t="s">
        <v>109</v>
      </c>
      <c r="C176" s="207">
        <v>8.9999999999999998E-4</v>
      </c>
      <c r="D176" s="207">
        <v>0</v>
      </c>
      <c r="E176" s="207">
        <v>0</v>
      </c>
      <c r="F176" s="207">
        <v>0</v>
      </c>
      <c r="G176" s="207">
        <v>0</v>
      </c>
      <c r="H176" s="207">
        <v>5.1399999999999996E-3</v>
      </c>
    </row>
    <row r="177" spans="2:8" x14ac:dyDescent="0.45">
      <c r="B177" t="s">
        <v>110</v>
      </c>
      <c r="C177" s="207">
        <v>0</v>
      </c>
      <c r="D177" s="207">
        <v>0</v>
      </c>
      <c r="E177" s="207">
        <v>0</v>
      </c>
      <c r="F177" s="207">
        <v>0</v>
      </c>
      <c r="G177" s="207">
        <v>0</v>
      </c>
      <c r="H177" s="207">
        <v>0</v>
      </c>
    </row>
    <row r="178" spans="2:8" x14ac:dyDescent="0.45">
      <c r="B178" t="s">
        <v>111</v>
      </c>
      <c r="C178" s="207">
        <v>7.9000000000000001E-4</v>
      </c>
      <c r="D178" s="207">
        <v>0</v>
      </c>
      <c r="E178" s="207">
        <v>0</v>
      </c>
      <c r="F178" s="207">
        <v>0</v>
      </c>
      <c r="G178" s="207">
        <v>5.5300000000000002E-3</v>
      </c>
      <c r="H178" s="207">
        <v>0</v>
      </c>
    </row>
    <row r="179" spans="2:8" x14ac:dyDescent="0.45">
      <c r="B179" t="s">
        <v>112</v>
      </c>
      <c r="C179" s="207">
        <v>0</v>
      </c>
      <c r="D179" s="207">
        <v>0</v>
      </c>
      <c r="E179" s="207">
        <v>0</v>
      </c>
      <c r="F179" s="207">
        <v>0</v>
      </c>
      <c r="G179" s="207">
        <v>0</v>
      </c>
      <c r="H179" s="207">
        <v>0</v>
      </c>
    </row>
    <row r="180" spans="2:8" x14ac:dyDescent="0.45">
      <c r="B180" t="s">
        <v>113</v>
      </c>
      <c r="C180" s="207">
        <v>0</v>
      </c>
      <c r="D180" s="207">
        <v>0</v>
      </c>
      <c r="E180" s="207">
        <v>0</v>
      </c>
      <c r="F180" s="207">
        <v>0</v>
      </c>
      <c r="G180" s="207">
        <v>0</v>
      </c>
      <c r="H180" s="207">
        <v>0</v>
      </c>
    </row>
    <row r="181" spans="2:8" x14ac:dyDescent="0.45">
      <c r="B181" t="s">
        <v>114</v>
      </c>
      <c r="C181" s="207">
        <v>0</v>
      </c>
      <c r="D181" s="207">
        <v>0</v>
      </c>
      <c r="E181" s="207">
        <v>0</v>
      </c>
      <c r="F181" s="207">
        <v>0</v>
      </c>
      <c r="G181" s="207">
        <v>0</v>
      </c>
      <c r="H181" s="207">
        <v>0</v>
      </c>
    </row>
    <row r="182" spans="2:8" x14ac:dyDescent="0.45">
      <c r="B182" t="s">
        <v>115</v>
      </c>
      <c r="C182" s="207">
        <v>0</v>
      </c>
      <c r="D182" s="207">
        <v>0</v>
      </c>
      <c r="E182" s="207">
        <v>0</v>
      </c>
      <c r="F182" s="207">
        <v>0</v>
      </c>
      <c r="G182" s="207">
        <v>0</v>
      </c>
      <c r="H182" s="207">
        <v>0</v>
      </c>
    </row>
    <row r="183" spans="2:8" x14ac:dyDescent="0.45">
      <c r="B183" t="s">
        <v>116</v>
      </c>
      <c r="C183" s="207">
        <v>1.5900000000000001E-3</v>
      </c>
      <c r="D183" s="207">
        <v>0</v>
      </c>
      <c r="E183" s="207">
        <v>0</v>
      </c>
      <c r="F183" s="207">
        <v>0</v>
      </c>
      <c r="G183" s="207">
        <v>1.107E-2</v>
      </c>
      <c r="H183" s="207">
        <v>0</v>
      </c>
    </row>
    <row r="184" spans="2:8" x14ac:dyDescent="0.45">
      <c r="B184" t="s">
        <v>117</v>
      </c>
      <c r="C184" s="207">
        <v>0</v>
      </c>
      <c r="D184" s="207">
        <v>0</v>
      </c>
      <c r="E184" s="207">
        <v>0</v>
      </c>
      <c r="F184" s="207">
        <v>0</v>
      </c>
      <c r="G184" s="207">
        <v>0</v>
      </c>
      <c r="H184" s="207">
        <v>0</v>
      </c>
    </row>
    <row r="185" spans="2:8" x14ac:dyDescent="0.45">
      <c r="B185" t="s">
        <v>118</v>
      </c>
      <c r="C185" s="207">
        <v>0</v>
      </c>
      <c r="D185" s="207">
        <v>0</v>
      </c>
      <c r="E185" s="207">
        <v>0</v>
      </c>
      <c r="F185" s="207">
        <v>0</v>
      </c>
      <c r="G185" s="207">
        <v>0</v>
      </c>
      <c r="H185" s="207">
        <v>0</v>
      </c>
    </row>
    <row r="186" spans="2:8" x14ac:dyDescent="0.45">
      <c r="B186" t="s">
        <v>119</v>
      </c>
      <c r="C186" s="207">
        <v>0</v>
      </c>
      <c r="D186" s="207">
        <v>0</v>
      </c>
      <c r="E186" s="207">
        <v>0</v>
      </c>
      <c r="F186" s="207">
        <v>0</v>
      </c>
      <c r="G186" s="207">
        <v>0</v>
      </c>
      <c r="H186" s="207">
        <v>0</v>
      </c>
    </row>
    <row r="187" spans="2:8" x14ac:dyDescent="0.45">
      <c r="B187" t="s">
        <v>120</v>
      </c>
      <c r="C187" s="207">
        <v>0</v>
      </c>
      <c r="D187" s="207">
        <v>0</v>
      </c>
      <c r="E187" s="207">
        <v>0</v>
      </c>
      <c r="F187" s="207">
        <v>0</v>
      </c>
      <c r="G187" s="207">
        <v>0</v>
      </c>
      <c r="H187" s="207">
        <v>0</v>
      </c>
    </row>
    <row r="188" spans="2:8" x14ac:dyDescent="0.45">
      <c r="B188" t="s">
        <v>121</v>
      </c>
      <c r="C188" s="207">
        <v>0</v>
      </c>
      <c r="D188" s="207">
        <v>0</v>
      </c>
      <c r="E188" s="207">
        <v>0</v>
      </c>
      <c r="F188" s="207">
        <v>0</v>
      </c>
      <c r="G188" s="207">
        <v>0</v>
      </c>
      <c r="H188" s="207">
        <v>0</v>
      </c>
    </row>
    <row r="189" spans="2:8" x14ac:dyDescent="0.45">
      <c r="B189" t="s">
        <v>122</v>
      </c>
      <c r="C189" s="207">
        <v>0</v>
      </c>
      <c r="D189" s="207">
        <v>0</v>
      </c>
      <c r="E189" s="207">
        <v>0</v>
      </c>
      <c r="F189" s="207">
        <v>0</v>
      </c>
      <c r="G189" s="207">
        <v>0</v>
      </c>
      <c r="H189" s="207">
        <v>0</v>
      </c>
    </row>
    <row r="190" spans="2:8" x14ac:dyDescent="0.45">
      <c r="B190" t="s">
        <v>123</v>
      </c>
      <c r="C190" s="207">
        <v>0</v>
      </c>
      <c r="D190" s="207">
        <v>0</v>
      </c>
      <c r="E190" s="207">
        <v>0</v>
      </c>
      <c r="F190" s="207">
        <v>0</v>
      </c>
      <c r="G190" s="207">
        <v>0</v>
      </c>
      <c r="H190" s="207">
        <v>0</v>
      </c>
    </row>
    <row r="191" spans="2:8" x14ac:dyDescent="0.45">
      <c r="B191" t="s">
        <v>124</v>
      </c>
      <c r="C191" s="207">
        <v>9.6900000000000007E-3</v>
      </c>
      <c r="D191" s="207">
        <v>0</v>
      </c>
      <c r="E191" s="207">
        <v>0</v>
      </c>
      <c r="F191" s="207">
        <v>0</v>
      </c>
      <c r="G191" s="207">
        <v>0</v>
      </c>
      <c r="H191" s="207">
        <v>5.5419999999999997E-2</v>
      </c>
    </row>
    <row r="192" spans="2:8" x14ac:dyDescent="0.45">
      <c r="B192" t="s">
        <v>125</v>
      </c>
      <c r="C192" s="207">
        <v>1.1639999999999999E-2</v>
      </c>
      <c r="D192" s="207">
        <v>0</v>
      </c>
      <c r="E192" s="207">
        <v>0</v>
      </c>
      <c r="F192" s="207">
        <v>3.0110000000000001E-2</v>
      </c>
      <c r="G192" s="207">
        <v>0</v>
      </c>
      <c r="H192" s="207">
        <v>0</v>
      </c>
    </row>
    <row r="193" spans="2:8" x14ac:dyDescent="0.45">
      <c r="B193" t="s">
        <v>126</v>
      </c>
      <c r="C193" s="207">
        <v>0</v>
      </c>
      <c r="D193" s="207">
        <v>0</v>
      </c>
      <c r="E193" s="207">
        <v>0</v>
      </c>
      <c r="F193" s="207">
        <v>0</v>
      </c>
      <c r="G193" s="207">
        <v>0</v>
      </c>
      <c r="H193" s="207">
        <v>0</v>
      </c>
    </row>
    <row r="194" spans="2:8" x14ac:dyDescent="0.45">
      <c r="B194" t="s">
        <v>127</v>
      </c>
      <c r="C194" s="207">
        <v>0</v>
      </c>
      <c r="D194" s="207">
        <v>0</v>
      </c>
      <c r="E194" s="207">
        <v>0</v>
      </c>
      <c r="F194" s="207">
        <v>0</v>
      </c>
      <c r="G194" s="207">
        <v>0</v>
      </c>
      <c r="H194" s="207">
        <v>0</v>
      </c>
    </row>
    <row r="195" spans="2:8" x14ac:dyDescent="0.45">
      <c r="B195" t="s">
        <v>128</v>
      </c>
      <c r="C195" s="207">
        <v>0</v>
      </c>
      <c r="D195" s="207">
        <v>0</v>
      </c>
      <c r="E195" s="207">
        <v>0</v>
      </c>
      <c r="F195" s="207">
        <v>0</v>
      </c>
      <c r="G195" s="207">
        <v>0</v>
      </c>
      <c r="H195" s="207">
        <v>0</v>
      </c>
    </row>
    <row r="196" spans="2:8" x14ac:dyDescent="0.45">
      <c r="B196" t="s">
        <v>129</v>
      </c>
      <c r="C196" s="207">
        <v>1.8E-3</v>
      </c>
      <c r="D196" s="207">
        <v>0</v>
      </c>
      <c r="E196" s="207">
        <v>0</v>
      </c>
      <c r="F196" s="207">
        <v>0</v>
      </c>
      <c r="G196" s="207">
        <v>0</v>
      </c>
      <c r="H196" s="207">
        <v>1.027E-2</v>
      </c>
    </row>
    <row r="197" spans="2:8" x14ac:dyDescent="0.45">
      <c r="B197" t="s">
        <v>130</v>
      </c>
      <c r="C197" s="207">
        <v>3.62E-3</v>
      </c>
      <c r="D197" s="207">
        <v>0</v>
      </c>
      <c r="E197" s="207">
        <v>1.8929999999999999E-2</v>
      </c>
      <c r="F197" s="207">
        <v>3.2499999999999999E-3</v>
      </c>
      <c r="G197" s="207">
        <v>0</v>
      </c>
      <c r="H197" s="207">
        <v>0</v>
      </c>
    </row>
    <row r="198" spans="2:8" x14ac:dyDescent="0.45">
      <c r="B198" t="s">
        <v>131</v>
      </c>
      <c r="C198" s="207">
        <v>2.0500000000000002E-3</v>
      </c>
      <c r="D198" s="207">
        <v>0</v>
      </c>
      <c r="E198" s="207">
        <v>0</v>
      </c>
      <c r="F198" s="207">
        <v>3.2499999999999999E-3</v>
      </c>
      <c r="G198" s="207">
        <v>5.5300000000000002E-3</v>
      </c>
      <c r="H198" s="207">
        <v>0</v>
      </c>
    </row>
    <row r="199" spans="2:8" x14ac:dyDescent="0.45">
      <c r="B199" t="s">
        <v>132</v>
      </c>
      <c r="C199" s="207">
        <v>0</v>
      </c>
      <c r="D199" s="207">
        <v>0</v>
      </c>
      <c r="E199" s="207">
        <v>0</v>
      </c>
      <c r="F199" s="207">
        <v>0</v>
      </c>
      <c r="G199" s="207">
        <v>0</v>
      </c>
      <c r="H199" s="207">
        <v>0</v>
      </c>
    </row>
    <row r="200" spans="2:8" x14ac:dyDescent="0.45">
      <c r="B200" t="s">
        <v>133</v>
      </c>
      <c r="C200" s="207">
        <v>2.9399999999999999E-2</v>
      </c>
      <c r="D200" s="207">
        <v>3.0859999999999999E-2</v>
      </c>
      <c r="E200" s="207">
        <v>4.6260000000000003E-2</v>
      </c>
      <c r="F200" s="207">
        <v>3.5049999999999998E-2</v>
      </c>
      <c r="G200" s="207">
        <v>5.5300000000000002E-3</v>
      </c>
      <c r="H200" s="207">
        <v>2.308E-2</v>
      </c>
    </row>
    <row r="201" spans="2:8" x14ac:dyDescent="0.45">
      <c r="B201" t="s">
        <v>134</v>
      </c>
      <c r="C201" s="207">
        <v>1.8E-3</v>
      </c>
      <c r="D201" s="207">
        <v>0</v>
      </c>
      <c r="E201" s="207">
        <v>0</v>
      </c>
      <c r="F201" s="207">
        <v>0</v>
      </c>
      <c r="G201" s="207">
        <v>0</v>
      </c>
      <c r="H201" s="207">
        <v>1.027E-2</v>
      </c>
    </row>
    <row r="202" spans="2:8" x14ac:dyDescent="0.45">
      <c r="B202" t="s">
        <v>135</v>
      </c>
      <c r="C202" s="207">
        <v>7.9000000000000001E-4</v>
      </c>
      <c r="D202" s="207">
        <v>0</v>
      </c>
      <c r="E202" s="207">
        <v>0</v>
      </c>
      <c r="F202" s="207">
        <v>0</v>
      </c>
      <c r="G202" s="207">
        <v>5.5300000000000002E-3</v>
      </c>
      <c r="H202" s="207">
        <v>0</v>
      </c>
    </row>
    <row r="203" spans="2:8" x14ac:dyDescent="0.45">
      <c r="B203" t="s">
        <v>136</v>
      </c>
      <c r="C203" s="207">
        <v>0</v>
      </c>
      <c r="D203" s="207">
        <v>0</v>
      </c>
      <c r="E203" s="207">
        <v>0</v>
      </c>
      <c r="F203" s="207">
        <v>0</v>
      </c>
      <c r="G203" s="207">
        <v>0</v>
      </c>
      <c r="H203" s="207">
        <v>0</v>
      </c>
    </row>
    <row r="204" spans="2:8" x14ac:dyDescent="0.45">
      <c r="B204" t="s">
        <v>137</v>
      </c>
      <c r="C204" s="207">
        <v>0</v>
      </c>
      <c r="D204" s="207">
        <v>0</v>
      </c>
      <c r="E204" s="207">
        <v>0</v>
      </c>
      <c r="F204" s="207">
        <v>0</v>
      </c>
      <c r="G204" s="207">
        <v>0</v>
      </c>
      <c r="H204" s="207">
        <v>0</v>
      </c>
    </row>
    <row r="205" spans="2:8" x14ac:dyDescent="0.45">
      <c r="B205" t="s">
        <v>138</v>
      </c>
      <c r="C205" s="207">
        <v>0</v>
      </c>
      <c r="D205" s="207">
        <v>0</v>
      </c>
      <c r="E205" s="207">
        <v>0</v>
      </c>
      <c r="F205" s="207">
        <v>0</v>
      </c>
      <c r="G205" s="207">
        <v>0</v>
      </c>
      <c r="H205" s="207">
        <v>0</v>
      </c>
    </row>
    <row r="206" spans="2:8" x14ac:dyDescent="0.45">
      <c r="B206" t="s">
        <v>139</v>
      </c>
      <c r="C206" s="207">
        <v>0</v>
      </c>
      <c r="D206" s="207">
        <v>0</v>
      </c>
      <c r="E206" s="207">
        <v>0</v>
      </c>
      <c r="F206" s="207">
        <v>0</v>
      </c>
      <c r="G206" s="207">
        <v>0</v>
      </c>
      <c r="H206" s="207">
        <v>0</v>
      </c>
    </row>
    <row r="207" spans="2:8" x14ac:dyDescent="0.45">
      <c r="B207" t="s">
        <v>140</v>
      </c>
      <c r="C207" s="207">
        <v>0</v>
      </c>
      <c r="D207" s="207">
        <v>0</v>
      </c>
      <c r="E207" s="207">
        <v>0</v>
      </c>
      <c r="F207" s="207">
        <v>0</v>
      </c>
      <c r="G207" s="207">
        <v>0</v>
      </c>
      <c r="H207" s="207">
        <v>0</v>
      </c>
    </row>
    <row r="208" spans="2:8" x14ac:dyDescent="0.45">
      <c r="B208" t="s">
        <v>141</v>
      </c>
      <c r="C208" s="207">
        <v>0</v>
      </c>
      <c r="D208" s="207">
        <v>0</v>
      </c>
      <c r="E208" s="207">
        <v>0</v>
      </c>
      <c r="F208" s="207">
        <v>0</v>
      </c>
      <c r="G208" s="207">
        <v>0</v>
      </c>
      <c r="H208" s="207">
        <v>0</v>
      </c>
    </row>
    <row r="209" spans="2:8" x14ac:dyDescent="0.45">
      <c r="B209" t="s">
        <v>142</v>
      </c>
      <c r="C209" s="207">
        <v>0</v>
      </c>
      <c r="D209" s="207">
        <v>0</v>
      </c>
      <c r="E209" s="207">
        <v>0</v>
      </c>
      <c r="F209" s="207">
        <v>0</v>
      </c>
      <c r="G209" s="207">
        <v>0</v>
      </c>
      <c r="H209" s="207">
        <v>0</v>
      </c>
    </row>
    <row r="210" spans="2:8" x14ac:dyDescent="0.45">
      <c r="B210" t="s">
        <v>143</v>
      </c>
      <c r="C210" s="207">
        <v>0</v>
      </c>
      <c r="D210" s="207">
        <v>0</v>
      </c>
      <c r="E210" s="207">
        <v>0</v>
      </c>
      <c r="F210" s="207">
        <v>0</v>
      </c>
      <c r="G210" s="207">
        <v>0</v>
      </c>
      <c r="H210" s="207">
        <v>0</v>
      </c>
    </row>
    <row r="211" spans="2:8" x14ac:dyDescent="0.45">
      <c r="B211" t="s">
        <v>144</v>
      </c>
      <c r="C211" s="207">
        <v>0</v>
      </c>
      <c r="D211" s="207">
        <v>0</v>
      </c>
      <c r="E211" s="207">
        <v>0</v>
      </c>
      <c r="F211" s="207">
        <v>0</v>
      </c>
      <c r="G211" s="207">
        <v>0</v>
      </c>
      <c r="H211" s="207">
        <v>0</v>
      </c>
    </row>
    <row r="212" spans="2:8" x14ac:dyDescent="0.45">
      <c r="B212" t="s">
        <v>145</v>
      </c>
      <c r="C212" s="207">
        <v>0</v>
      </c>
      <c r="D212" s="207">
        <v>0</v>
      </c>
      <c r="E212" s="207">
        <v>0</v>
      </c>
      <c r="F212" s="207">
        <v>0</v>
      </c>
      <c r="G212" s="207">
        <v>0</v>
      </c>
      <c r="H212" s="207">
        <v>0</v>
      </c>
    </row>
    <row r="213" spans="2:8" x14ac:dyDescent="0.45">
      <c r="B213" t="s">
        <v>146</v>
      </c>
      <c r="C213" s="207">
        <v>0</v>
      </c>
      <c r="D213" s="207">
        <v>0</v>
      </c>
      <c r="E213" s="207">
        <v>0</v>
      </c>
      <c r="F213" s="207">
        <v>0</v>
      </c>
      <c r="G213" s="207">
        <v>0</v>
      </c>
      <c r="H213" s="207">
        <v>0</v>
      </c>
    </row>
    <row r="214" spans="2:8" x14ac:dyDescent="0.45">
      <c r="B214" t="s">
        <v>147</v>
      </c>
      <c r="C214" s="207">
        <v>0</v>
      </c>
      <c r="D214" s="207">
        <v>0</v>
      </c>
      <c r="E214" s="207">
        <v>0</v>
      </c>
      <c r="F214" s="207">
        <v>0</v>
      </c>
      <c r="G214" s="207">
        <v>0</v>
      </c>
      <c r="H214" s="207">
        <v>0</v>
      </c>
    </row>
    <row r="215" spans="2:8" x14ac:dyDescent="0.45">
      <c r="B215" t="s">
        <v>148</v>
      </c>
      <c r="C215" s="207">
        <v>2.0500000000000002E-3</v>
      </c>
      <c r="D215" s="207">
        <v>0</v>
      </c>
      <c r="E215" s="207">
        <v>0</v>
      </c>
      <c r="F215" s="207">
        <v>3.2499999999999999E-3</v>
      </c>
      <c r="G215" s="207">
        <v>5.5300000000000002E-3</v>
      </c>
      <c r="H215" s="207">
        <v>0</v>
      </c>
    </row>
    <row r="216" spans="2:8" x14ac:dyDescent="0.45">
      <c r="B216" t="s">
        <v>149</v>
      </c>
      <c r="C216" s="207">
        <v>0</v>
      </c>
      <c r="D216" s="207">
        <v>0</v>
      </c>
      <c r="E216" s="207">
        <v>0</v>
      </c>
      <c r="F216" s="207">
        <v>0</v>
      </c>
      <c r="G216" s="207">
        <v>0</v>
      </c>
      <c r="H216" s="207">
        <v>0</v>
      </c>
    </row>
    <row r="217" spans="2:8" x14ac:dyDescent="0.45">
      <c r="B217" t="s">
        <v>150</v>
      </c>
      <c r="C217" s="207">
        <v>0</v>
      </c>
      <c r="D217" s="207">
        <v>0</v>
      </c>
      <c r="E217" s="207">
        <v>0</v>
      </c>
      <c r="F217" s="207">
        <v>0</v>
      </c>
      <c r="G217" s="207">
        <v>0</v>
      </c>
      <c r="H217" s="207">
        <v>0</v>
      </c>
    </row>
    <row r="218" spans="2:8" x14ac:dyDescent="0.45">
      <c r="B218" t="s">
        <v>151</v>
      </c>
      <c r="C218" s="207">
        <v>7.9000000000000008E-3</v>
      </c>
      <c r="D218" s="207">
        <v>4.6519999999999999E-2</v>
      </c>
      <c r="E218" s="207">
        <v>0</v>
      </c>
      <c r="F218" s="207">
        <v>0</v>
      </c>
      <c r="G218" s="207">
        <v>0</v>
      </c>
      <c r="H218" s="207">
        <v>0</v>
      </c>
    </row>
    <row r="219" spans="2:8" x14ac:dyDescent="0.45">
      <c r="B219" t="s">
        <v>152</v>
      </c>
      <c r="C219" s="207">
        <v>0</v>
      </c>
      <c r="D219" s="207">
        <v>0</v>
      </c>
      <c r="E219" s="207">
        <v>0</v>
      </c>
      <c r="F219" s="207">
        <v>0</v>
      </c>
      <c r="G219" s="207">
        <v>0</v>
      </c>
      <c r="H219" s="207">
        <v>0</v>
      </c>
    </row>
    <row r="220" spans="2:8" x14ac:dyDescent="0.45">
      <c r="B220" t="s">
        <v>153</v>
      </c>
      <c r="C220" s="207">
        <v>1.187E-2</v>
      </c>
      <c r="D220" s="207">
        <v>4.4040000000000003E-2</v>
      </c>
      <c r="E220" s="207">
        <v>0</v>
      </c>
      <c r="F220" s="207">
        <v>0</v>
      </c>
      <c r="G220" s="207">
        <v>5.5300000000000002E-3</v>
      </c>
      <c r="H220" s="207">
        <v>2.0549999999999999E-2</v>
      </c>
    </row>
    <row r="221" spans="2:8" x14ac:dyDescent="0.45">
      <c r="B221" t="s">
        <v>154</v>
      </c>
      <c r="C221" s="207">
        <v>7.9000000000000001E-4</v>
      </c>
      <c r="D221" s="207">
        <v>0</v>
      </c>
      <c r="E221" s="207">
        <v>0</v>
      </c>
      <c r="F221" s="207">
        <v>0</v>
      </c>
      <c r="G221" s="207">
        <v>5.5300000000000002E-3</v>
      </c>
      <c r="H221" s="207">
        <v>0</v>
      </c>
    </row>
    <row r="222" spans="2:8" x14ac:dyDescent="0.45">
      <c r="B222" t="s">
        <v>155</v>
      </c>
      <c r="C222" s="207">
        <v>0</v>
      </c>
      <c r="D222" s="207">
        <v>0</v>
      </c>
      <c r="E222" s="207">
        <v>0</v>
      </c>
      <c r="F222" s="207">
        <v>0</v>
      </c>
      <c r="G222" s="207">
        <v>0</v>
      </c>
      <c r="H222" s="207">
        <v>0</v>
      </c>
    </row>
    <row r="223" spans="2:8" x14ac:dyDescent="0.45">
      <c r="B223" t="s">
        <v>156</v>
      </c>
      <c r="C223" s="207">
        <v>6.7299999999999999E-3</v>
      </c>
      <c r="D223" s="207">
        <v>0</v>
      </c>
      <c r="E223" s="207">
        <v>0</v>
      </c>
      <c r="F223" s="207">
        <v>0</v>
      </c>
      <c r="G223" s="207">
        <v>0</v>
      </c>
      <c r="H223" s="207">
        <v>3.848E-2</v>
      </c>
    </row>
    <row r="224" spans="2:8" x14ac:dyDescent="0.45">
      <c r="B224" t="s">
        <v>157</v>
      </c>
      <c r="C224" s="207">
        <v>4.512E-2</v>
      </c>
      <c r="D224" s="207">
        <v>9.2490000000000003E-2</v>
      </c>
      <c r="E224" s="207">
        <v>8.4159999999999999E-2</v>
      </c>
      <c r="F224" s="207">
        <v>3.2499999999999999E-3</v>
      </c>
      <c r="G224" s="207">
        <v>0.11651</v>
      </c>
      <c r="H224" s="207">
        <v>5.1399999999999996E-3</v>
      </c>
    </row>
    <row r="225" spans="2:8" x14ac:dyDescent="0.45">
      <c r="B225" t="s">
        <v>158</v>
      </c>
      <c r="C225" s="207">
        <v>0</v>
      </c>
      <c r="D225" s="207">
        <v>0</v>
      </c>
      <c r="E225" s="207">
        <v>0</v>
      </c>
      <c r="F225" s="207">
        <v>0</v>
      </c>
      <c r="G225" s="207">
        <v>0</v>
      </c>
      <c r="H225" s="207">
        <v>0</v>
      </c>
    </row>
    <row r="226" spans="2:8" x14ac:dyDescent="0.45">
      <c r="B226" t="s">
        <v>159</v>
      </c>
      <c r="C226" s="207">
        <v>0</v>
      </c>
      <c r="D226" s="207">
        <v>0</v>
      </c>
      <c r="E226" s="207">
        <v>0</v>
      </c>
      <c r="F226" s="207">
        <v>0</v>
      </c>
      <c r="G226" s="207">
        <v>0</v>
      </c>
      <c r="H226" s="207">
        <v>0</v>
      </c>
    </row>
    <row r="227" spans="2:8" x14ac:dyDescent="0.45">
      <c r="B227" t="s">
        <v>160</v>
      </c>
      <c r="C227" s="207">
        <v>0</v>
      </c>
      <c r="D227" s="207">
        <v>0</v>
      </c>
      <c r="E227" s="207">
        <v>0</v>
      </c>
      <c r="F227" s="207">
        <v>0</v>
      </c>
      <c r="G227" s="207">
        <v>0</v>
      </c>
      <c r="H227" s="207">
        <v>0</v>
      </c>
    </row>
    <row r="228" spans="2:8" x14ac:dyDescent="0.45">
      <c r="B228" t="s">
        <v>161</v>
      </c>
      <c r="C228" s="207">
        <v>0</v>
      </c>
      <c r="D228" s="207">
        <v>0</v>
      </c>
      <c r="E228" s="207">
        <v>0</v>
      </c>
      <c r="F228" s="207">
        <v>0</v>
      </c>
      <c r="G228" s="207">
        <v>0</v>
      </c>
      <c r="H228" s="207">
        <v>0</v>
      </c>
    </row>
    <row r="229" spans="2:8" x14ac:dyDescent="0.45">
      <c r="B229" t="s">
        <v>162</v>
      </c>
      <c r="C229" s="207">
        <v>0</v>
      </c>
      <c r="D229" s="207">
        <v>0</v>
      </c>
      <c r="E229" s="207">
        <v>0</v>
      </c>
      <c r="F229" s="207">
        <v>0</v>
      </c>
      <c r="G229" s="207">
        <v>0</v>
      </c>
      <c r="H229" s="207">
        <v>0</v>
      </c>
    </row>
    <row r="230" spans="2:8" x14ac:dyDescent="0.45">
      <c r="B230" t="s">
        <v>163</v>
      </c>
      <c r="C230" s="207">
        <v>0</v>
      </c>
      <c r="D230" s="207">
        <v>0</v>
      </c>
      <c r="E230" s="207">
        <v>0</v>
      </c>
      <c r="F230" s="207">
        <v>0</v>
      </c>
      <c r="G230" s="207">
        <v>0</v>
      </c>
      <c r="H230" s="207">
        <v>0</v>
      </c>
    </row>
    <row r="231" spans="2:8" x14ac:dyDescent="0.45">
      <c r="B231" t="s">
        <v>164</v>
      </c>
      <c r="C231" s="207">
        <v>0</v>
      </c>
      <c r="D231" s="207">
        <v>0</v>
      </c>
      <c r="E231" s="207">
        <v>0</v>
      </c>
      <c r="F231" s="207">
        <v>0</v>
      </c>
      <c r="G231" s="207">
        <v>0</v>
      </c>
      <c r="H231" s="207">
        <v>0</v>
      </c>
    </row>
    <row r="232" spans="2:8" x14ac:dyDescent="0.45">
      <c r="B232" t="s">
        <v>165</v>
      </c>
      <c r="C232" s="207">
        <v>0</v>
      </c>
      <c r="D232" s="207">
        <v>0</v>
      </c>
      <c r="E232" s="207">
        <v>0</v>
      </c>
      <c r="F232" s="207">
        <v>0</v>
      </c>
      <c r="G232" s="207">
        <v>0</v>
      </c>
      <c r="H232" s="207">
        <v>0</v>
      </c>
    </row>
    <row r="233" spans="2:8" x14ac:dyDescent="0.45">
      <c r="B233" t="s">
        <v>166</v>
      </c>
      <c r="C233" s="207">
        <v>0</v>
      </c>
      <c r="D233" s="207">
        <v>0</v>
      </c>
      <c r="E233" s="207">
        <v>0</v>
      </c>
      <c r="F233" s="207">
        <v>0</v>
      </c>
      <c r="G233" s="207">
        <v>0</v>
      </c>
      <c r="H233" s="207">
        <v>0</v>
      </c>
    </row>
    <row r="234" spans="2:8" x14ac:dyDescent="0.45">
      <c r="B234" t="s">
        <v>167</v>
      </c>
      <c r="C234" s="207">
        <v>0</v>
      </c>
      <c r="D234" s="207">
        <v>0</v>
      </c>
      <c r="E234" s="207">
        <v>0</v>
      </c>
      <c r="F234" s="207">
        <v>0</v>
      </c>
      <c r="G234" s="207">
        <v>0</v>
      </c>
      <c r="H234" s="207">
        <v>0</v>
      </c>
    </row>
    <row r="235" spans="2:8" x14ac:dyDescent="0.45">
      <c r="B235" t="s">
        <v>168</v>
      </c>
      <c r="C235" s="207">
        <v>0</v>
      </c>
      <c r="D235" s="207">
        <v>0</v>
      </c>
      <c r="E235" s="207">
        <v>0</v>
      </c>
      <c r="F235" s="207">
        <v>0</v>
      </c>
      <c r="G235" s="207">
        <v>0</v>
      </c>
      <c r="H235" s="207">
        <v>0</v>
      </c>
    </row>
    <row r="236" spans="2:8" x14ac:dyDescent="0.45">
      <c r="B236" t="s">
        <v>169</v>
      </c>
      <c r="C236" s="207">
        <v>0</v>
      </c>
      <c r="D236" s="207">
        <v>0</v>
      </c>
      <c r="E236" s="207">
        <v>0</v>
      </c>
      <c r="F236" s="207">
        <v>0</v>
      </c>
      <c r="G236" s="207">
        <v>0</v>
      </c>
      <c r="H236" s="207">
        <v>0</v>
      </c>
    </row>
    <row r="237" spans="2:8" x14ac:dyDescent="0.45">
      <c r="B237" t="s">
        <v>170</v>
      </c>
      <c r="C237" s="207">
        <v>0</v>
      </c>
      <c r="D237" s="207">
        <v>0</v>
      </c>
      <c r="E237" s="207">
        <v>0</v>
      </c>
      <c r="F237" s="207">
        <v>0</v>
      </c>
      <c r="G237" s="207">
        <v>0</v>
      </c>
      <c r="H237" s="207">
        <v>0</v>
      </c>
    </row>
    <row r="238" spans="2:8" x14ac:dyDescent="0.45">
      <c r="B238" t="s">
        <v>171</v>
      </c>
      <c r="C238" s="207">
        <v>0</v>
      </c>
      <c r="D238" s="207">
        <v>0</v>
      </c>
      <c r="E238" s="207">
        <v>0</v>
      </c>
      <c r="F238" s="207">
        <v>0</v>
      </c>
      <c r="G238" s="207">
        <v>0</v>
      </c>
      <c r="H238" s="207">
        <v>0</v>
      </c>
    </row>
    <row r="239" spans="2:8" x14ac:dyDescent="0.45">
      <c r="B239" t="s">
        <v>172</v>
      </c>
      <c r="C239" s="207">
        <v>0</v>
      </c>
      <c r="D239" s="207">
        <v>0</v>
      </c>
      <c r="E239" s="207">
        <v>0</v>
      </c>
      <c r="F239" s="207">
        <v>0</v>
      </c>
      <c r="G239" s="207">
        <v>0</v>
      </c>
      <c r="H239" s="207">
        <v>0</v>
      </c>
    </row>
    <row r="240" spans="2:8" x14ac:dyDescent="0.45">
      <c r="B240" t="s">
        <v>173</v>
      </c>
      <c r="C240" s="207">
        <v>0</v>
      </c>
      <c r="D240" s="207">
        <v>0</v>
      </c>
      <c r="E240" s="207">
        <v>0</v>
      </c>
      <c r="F240" s="207">
        <v>0</v>
      </c>
      <c r="G240" s="207">
        <v>0</v>
      </c>
      <c r="H240" s="207">
        <v>0</v>
      </c>
    </row>
    <row r="241" spans="2:8" x14ac:dyDescent="0.45">
      <c r="B241" t="s">
        <v>174</v>
      </c>
      <c r="C241" s="207">
        <v>1.23E-2</v>
      </c>
      <c r="D241" s="207">
        <v>0</v>
      </c>
      <c r="E241" s="207">
        <v>0</v>
      </c>
      <c r="F241" s="207">
        <v>3.1800000000000002E-2</v>
      </c>
      <c r="G241" s="207">
        <v>0</v>
      </c>
      <c r="H241" s="207">
        <v>0</v>
      </c>
    </row>
    <row r="242" spans="2:8" x14ac:dyDescent="0.45">
      <c r="B242" t="s">
        <v>175</v>
      </c>
      <c r="C242" s="207">
        <v>7.9000000000000001E-4</v>
      </c>
      <c r="D242" s="207">
        <v>0</v>
      </c>
      <c r="E242" s="207">
        <v>0</v>
      </c>
      <c r="F242" s="207">
        <v>0</v>
      </c>
      <c r="G242" s="207">
        <v>5.5300000000000002E-3</v>
      </c>
      <c r="H242" s="207">
        <v>0</v>
      </c>
    </row>
    <row r="243" spans="2:8" x14ac:dyDescent="0.45">
      <c r="B243" t="s">
        <v>176</v>
      </c>
      <c r="C243" s="207">
        <v>1.038E-2</v>
      </c>
      <c r="D243" s="207">
        <v>0</v>
      </c>
      <c r="E243" s="207">
        <v>4.122E-2</v>
      </c>
      <c r="F243" s="207">
        <v>3.2499999999999999E-3</v>
      </c>
      <c r="G243" s="207">
        <v>2.767E-2</v>
      </c>
      <c r="H243" s="207">
        <v>0</v>
      </c>
    </row>
    <row r="244" spans="2:8" x14ac:dyDescent="0.45">
      <c r="B244" t="s">
        <v>177</v>
      </c>
      <c r="C244" s="207">
        <v>7.0400000000000003E-3</v>
      </c>
      <c r="D244" s="207">
        <v>2.376E-2</v>
      </c>
      <c r="E244" s="207">
        <v>1.6830000000000001E-2</v>
      </c>
      <c r="F244" s="207">
        <v>0</v>
      </c>
      <c r="G244" s="207">
        <v>0</v>
      </c>
      <c r="H244" s="207">
        <v>5.1399999999999996E-3</v>
      </c>
    </row>
    <row r="245" spans="2:8" x14ac:dyDescent="0.45">
      <c r="B245" t="s">
        <v>178</v>
      </c>
      <c r="C245" s="207">
        <v>0.11771</v>
      </c>
      <c r="D245" s="207">
        <v>9.7320000000000004E-2</v>
      </c>
      <c r="E245" s="207">
        <v>0.13869999999999999</v>
      </c>
      <c r="F245" s="207">
        <v>0.16950000000000001</v>
      </c>
      <c r="G245" s="207">
        <v>0.11487</v>
      </c>
      <c r="H245" s="207">
        <v>1.027E-2</v>
      </c>
    </row>
    <row r="246" spans="2:8" x14ac:dyDescent="0.45">
      <c r="B246" t="s">
        <v>179</v>
      </c>
      <c r="C246" s="207">
        <v>3.5810000000000002E-2</v>
      </c>
      <c r="D246" s="207">
        <v>0</v>
      </c>
      <c r="E246" s="207">
        <v>0</v>
      </c>
      <c r="F246" s="207">
        <v>0</v>
      </c>
      <c r="G246" s="207">
        <v>0</v>
      </c>
      <c r="H246" s="207">
        <v>0.20483999999999999</v>
      </c>
    </row>
    <row r="247" spans="2:8" x14ac:dyDescent="0.45">
      <c r="B247" t="s">
        <v>180</v>
      </c>
      <c r="C247" s="207">
        <v>0</v>
      </c>
      <c r="D247" s="207">
        <v>0</v>
      </c>
      <c r="E247" s="207">
        <v>0</v>
      </c>
      <c r="F247" s="207">
        <v>0</v>
      </c>
      <c r="G247" s="207">
        <v>0</v>
      </c>
      <c r="H247" s="207">
        <v>0</v>
      </c>
    </row>
    <row r="248" spans="2:8" x14ac:dyDescent="0.45">
      <c r="B248" t="s">
        <v>181</v>
      </c>
      <c r="C248" s="207">
        <v>2.1149999999999999E-2</v>
      </c>
      <c r="D248" s="207">
        <v>4.7499999999999999E-3</v>
      </c>
      <c r="E248" s="207">
        <v>0</v>
      </c>
      <c r="F248" s="207">
        <v>0</v>
      </c>
      <c r="G248" s="207">
        <v>5.2359999999999997E-2</v>
      </c>
      <c r="H248" s="207">
        <v>7.3359999999999995E-2</v>
      </c>
    </row>
    <row r="249" spans="2:8" x14ac:dyDescent="0.45">
      <c r="B249" t="s">
        <v>182</v>
      </c>
      <c r="C249" s="207">
        <v>0</v>
      </c>
      <c r="D249" s="207">
        <v>0</v>
      </c>
      <c r="E249" s="207">
        <v>0</v>
      </c>
      <c r="F249" s="207">
        <v>0</v>
      </c>
      <c r="G249" s="207">
        <v>0</v>
      </c>
      <c r="H249" s="207">
        <v>0</v>
      </c>
    </row>
    <row r="250" spans="2:8" x14ac:dyDescent="0.45">
      <c r="B250" t="s">
        <v>183</v>
      </c>
      <c r="C250" s="207">
        <v>4.0030000000000003E-2</v>
      </c>
      <c r="D250" s="207">
        <v>0</v>
      </c>
      <c r="E250" s="207">
        <v>3.5630000000000002E-2</v>
      </c>
      <c r="F250" s="207">
        <v>9.2009999999999995E-2</v>
      </c>
      <c r="G250" s="207">
        <v>0</v>
      </c>
      <c r="H250" s="207">
        <v>0</v>
      </c>
    </row>
    <row r="251" spans="2:8" x14ac:dyDescent="0.45">
      <c r="B251" t="s">
        <v>184</v>
      </c>
      <c r="C251" s="207">
        <v>0</v>
      </c>
      <c r="D251" s="207">
        <v>0</v>
      </c>
      <c r="E251" s="207">
        <v>0</v>
      </c>
      <c r="F251" s="207">
        <v>0</v>
      </c>
      <c r="G251" s="207">
        <v>0</v>
      </c>
      <c r="H251" s="207">
        <v>0</v>
      </c>
    </row>
    <row r="252" spans="2:8" x14ac:dyDescent="0.45">
      <c r="B252" t="s">
        <v>185</v>
      </c>
      <c r="C252" s="207">
        <v>0</v>
      </c>
      <c r="D252" s="207">
        <v>0</v>
      </c>
      <c r="E252" s="207">
        <v>0</v>
      </c>
      <c r="F252" s="207">
        <v>0</v>
      </c>
      <c r="G252" s="207">
        <v>0</v>
      </c>
      <c r="H252" s="207">
        <v>0</v>
      </c>
    </row>
    <row r="253" spans="2:8" x14ac:dyDescent="0.45">
      <c r="B253" t="s">
        <v>186</v>
      </c>
      <c r="C253" s="207">
        <v>5.6800000000000002E-3</v>
      </c>
      <c r="D253" s="207">
        <v>0</v>
      </c>
      <c r="E253" s="207">
        <v>4.5420000000000002E-2</v>
      </c>
      <c r="F253" s="207">
        <v>0</v>
      </c>
      <c r="G253" s="207">
        <v>0</v>
      </c>
      <c r="H253" s="207">
        <v>0</v>
      </c>
    </row>
    <row r="254" spans="2:8" x14ac:dyDescent="0.45">
      <c r="B254" t="s">
        <v>187</v>
      </c>
      <c r="C254" s="207">
        <v>0</v>
      </c>
      <c r="D254" s="207">
        <v>0</v>
      </c>
      <c r="E254" s="207">
        <v>0</v>
      </c>
      <c r="F254" s="207">
        <v>0</v>
      </c>
      <c r="G254" s="207">
        <v>0</v>
      </c>
      <c r="H254" s="207">
        <v>0</v>
      </c>
    </row>
    <row r="255" spans="2:8" x14ac:dyDescent="0.45">
      <c r="B255" t="s">
        <v>188</v>
      </c>
      <c r="C255" s="207">
        <v>0</v>
      </c>
      <c r="D255" s="207">
        <v>0</v>
      </c>
      <c r="E255" s="207">
        <v>0</v>
      </c>
      <c r="F255" s="207">
        <v>0</v>
      </c>
      <c r="G255" s="207">
        <v>0</v>
      </c>
      <c r="H255" s="207">
        <v>0</v>
      </c>
    </row>
    <row r="256" spans="2:8" x14ac:dyDescent="0.45">
      <c r="B256" t="s">
        <v>189</v>
      </c>
      <c r="C256" s="207">
        <v>1.282E-2</v>
      </c>
      <c r="D256" s="207">
        <v>0</v>
      </c>
      <c r="E256" s="207">
        <v>4.2199999999999998E-3</v>
      </c>
      <c r="F256" s="207">
        <v>3.1800000000000002E-2</v>
      </c>
      <c r="G256" s="207">
        <v>0</v>
      </c>
      <c r="H256" s="207">
        <v>0</v>
      </c>
    </row>
    <row r="257" spans="2:8" x14ac:dyDescent="0.45">
      <c r="B257" t="s">
        <v>190</v>
      </c>
      <c r="C257" s="207">
        <v>8.1799999999999998E-2</v>
      </c>
      <c r="D257" s="207">
        <v>0</v>
      </c>
      <c r="E257" s="207">
        <v>0</v>
      </c>
      <c r="F257" s="207">
        <v>0.10310999999999999</v>
      </c>
      <c r="G257" s="207">
        <v>0.29175000000000001</v>
      </c>
      <c r="H257" s="207">
        <v>0</v>
      </c>
    </row>
    <row r="258" spans="2:8" x14ac:dyDescent="0.45">
      <c r="B258" t="s">
        <v>191</v>
      </c>
      <c r="C258" s="207">
        <v>0</v>
      </c>
      <c r="D258" s="207">
        <v>0</v>
      </c>
      <c r="E258" s="207">
        <v>0</v>
      </c>
      <c r="F258" s="207">
        <v>0</v>
      </c>
      <c r="G258" s="207">
        <v>0</v>
      </c>
      <c r="H258" s="207">
        <v>0</v>
      </c>
    </row>
    <row r="259" spans="2:8" x14ac:dyDescent="0.45">
      <c r="B259" t="s">
        <v>192</v>
      </c>
      <c r="C259" s="207">
        <v>0.14210999999999999</v>
      </c>
      <c r="D259" s="207">
        <v>0.43819000000000002</v>
      </c>
      <c r="E259" s="207">
        <v>0.15761</v>
      </c>
      <c r="F259" s="207">
        <v>5.6140000000000002E-2</v>
      </c>
      <c r="G259" s="207">
        <v>8.2979999999999998E-2</v>
      </c>
      <c r="H259" s="207">
        <v>8.2180000000000003E-2</v>
      </c>
    </row>
    <row r="260" spans="2:8" x14ac:dyDescent="0.45">
      <c r="B260" t="s">
        <v>193</v>
      </c>
      <c r="C260" s="207">
        <v>3.075E-2</v>
      </c>
      <c r="D260" s="207">
        <v>0</v>
      </c>
      <c r="E260" s="207">
        <v>0</v>
      </c>
      <c r="F260" s="207">
        <v>0</v>
      </c>
      <c r="G260" s="207">
        <v>0</v>
      </c>
      <c r="H260" s="207">
        <v>0.17588000000000001</v>
      </c>
    </row>
    <row r="261" spans="2:8" x14ac:dyDescent="0.45">
      <c r="B261" t="s">
        <v>194</v>
      </c>
      <c r="C261" s="207">
        <v>8.9999999999999998E-4</v>
      </c>
      <c r="D261" s="207">
        <v>0</v>
      </c>
      <c r="E261" s="207">
        <v>0</v>
      </c>
      <c r="F261" s="207">
        <v>0</v>
      </c>
      <c r="G261" s="207">
        <v>0</v>
      </c>
      <c r="H261" s="207">
        <v>5.1399999999999996E-3</v>
      </c>
    </row>
    <row r="262" spans="2:8" x14ac:dyDescent="0.45">
      <c r="B262" t="s">
        <v>195</v>
      </c>
      <c r="C262" s="207">
        <v>0</v>
      </c>
      <c r="D262" s="207">
        <v>0</v>
      </c>
      <c r="E262" s="207">
        <v>0</v>
      </c>
      <c r="F262" s="207">
        <v>0</v>
      </c>
      <c r="G262" s="207">
        <v>0</v>
      </c>
      <c r="H262" s="207">
        <v>0</v>
      </c>
    </row>
    <row r="263" spans="2:8" x14ac:dyDescent="0.45">
      <c r="B263" t="s">
        <v>196</v>
      </c>
      <c r="C263" s="207">
        <v>8.0999999999999996E-4</v>
      </c>
      <c r="D263" s="207">
        <v>4.7499999999999999E-3</v>
      </c>
      <c r="E263" s="207">
        <v>0</v>
      </c>
      <c r="F263" s="207">
        <v>0</v>
      </c>
      <c r="G263" s="207">
        <v>0</v>
      </c>
      <c r="H263" s="207">
        <v>0</v>
      </c>
    </row>
    <row r="264" spans="2:8" x14ac:dyDescent="0.45">
      <c r="B264" t="s">
        <v>197</v>
      </c>
      <c r="C264" s="207">
        <v>1.491E-2</v>
      </c>
      <c r="D264" s="207">
        <v>0</v>
      </c>
      <c r="E264" s="207">
        <v>1.2630000000000001E-2</v>
      </c>
      <c r="F264" s="207">
        <v>2.598E-2</v>
      </c>
      <c r="G264" s="207">
        <v>1.66E-2</v>
      </c>
      <c r="H264" s="207">
        <v>5.1399999999999996E-3</v>
      </c>
    </row>
    <row r="265" spans="2:8" x14ac:dyDescent="0.45">
      <c r="B265" t="s">
        <v>198</v>
      </c>
      <c r="C265" s="207">
        <v>8.1600000000000006E-3</v>
      </c>
      <c r="D265" s="207">
        <v>0</v>
      </c>
      <c r="E265" s="207">
        <v>0</v>
      </c>
      <c r="F265" s="207">
        <v>2.1090000000000001E-2</v>
      </c>
      <c r="G265" s="207">
        <v>0</v>
      </c>
      <c r="H265" s="207">
        <v>0</v>
      </c>
    </row>
    <row r="266" spans="2:8" x14ac:dyDescent="0.45">
      <c r="B266" t="s">
        <v>199</v>
      </c>
      <c r="C266" s="207">
        <v>0</v>
      </c>
      <c r="D266" s="207">
        <v>0</v>
      </c>
      <c r="E266" s="207">
        <v>0</v>
      </c>
      <c r="F266" s="207">
        <v>0</v>
      </c>
      <c r="G266" s="207">
        <v>0</v>
      </c>
      <c r="H266" s="207">
        <v>0</v>
      </c>
    </row>
    <row r="267" spans="2:8" x14ac:dyDescent="0.45">
      <c r="B267" t="s">
        <v>200</v>
      </c>
      <c r="C267" s="207">
        <v>8.9999999999999998E-4</v>
      </c>
      <c r="D267" s="207">
        <v>0</v>
      </c>
      <c r="E267" s="207">
        <v>0</v>
      </c>
      <c r="F267" s="207">
        <v>0</v>
      </c>
      <c r="G267" s="207">
        <v>0</v>
      </c>
      <c r="H267" s="207">
        <v>5.1399999999999996E-3</v>
      </c>
    </row>
    <row r="268" spans="2:8" x14ac:dyDescent="0.45">
      <c r="B268" t="s">
        <v>201</v>
      </c>
      <c r="C268" s="207">
        <v>0</v>
      </c>
      <c r="D268" s="207">
        <v>0</v>
      </c>
      <c r="E268" s="207">
        <v>0</v>
      </c>
      <c r="F268" s="207">
        <v>0</v>
      </c>
      <c r="G268" s="207">
        <v>0</v>
      </c>
      <c r="H268" s="207">
        <v>0</v>
      </c>
    </row>
    <row r="269" spans="2:8" x14ac:dyDescent="0.45">
      <c r="B269" t="s">
        <v>202</v>
      </c>
      <c r="C269" s="207">
        <v>0</v>
      </c>
      <c r="D269" s="207">
        <v>0</v>
      </c>
      <c r="E269" s="207">
        <v>0</v>
      </c>
      <c r="F269" s="207">
        <v>0</v>
      </c>
      <c r="G269" s="207">
        <v>0</v>
      </c>
      <c r="H269" s="207">
        <v>0</v>
      </c>
    </row>
    <row r="270" spans="2:8" x14ac:dyDescent="0.45">
      <c r="B270" t="s">
        <v>8</v>
      </c>
      <c r="C270" s="207">
        <v>0</v>
      </c>
      <c r="D270" s="207">
        <v>0</v>
      </c>
      <c r="E270" s="207">
        <v>0</v>
      </c>
      <c r="F270" s="207">
        <v>0</v>
      </c>
      <c r="G270" s="207">
        <v>0</v>
      </c>
      <c r="H270" s="207">
        <v>0</v>
      </c>
    </row>
    <row r="271" spans="2:8" x14ac:dyDescent="0.45">
      <c r="B271" t="s">
        <v>203</v>
      </c>
      <c r="C271" s="207">
        <v>0</v>
      </c>
      <c r="D271" s="207">
        <v>0</v>
      </c>
      <c r="E271" s="207">
        <v>0</v>
      </c>
      <c r="F271" s="207">
        <v>0</v>
      </c>
      <c r="G271" s="207">
        <v>0</v>
      </c>
      <c r="H271" s="207">
        <v>0</v>
      </c>
    </row>
    <row r="272" spans="2:8" x14ac:dyDescent="0.45">
      <c r="B272" t="s">
        <v>204</v>
      </c>
      <c r="C272" s="207">
        <v>0</v>
      </c>
      <c r="D272" s="207">
        <v>0</v>
      </c>
      <c r="E272" s="207">
        <v>0</v>
      </c>
      <c r="F272" s="207">
        <v>0</v>
      </c>
      <c r="G272" s="207">
        <v>0</v>
      </c>
      <c r="H272" s="207">
        <v>0</v>
      </c>
    </row>
    <row r="273" spans="2:8" x14ac:dyDescent="0.45">
      <c r="B273" t="s">
        <v>205</v>
      </c>
      <c r="C273" s="207">
        <v>8.9999999999999998E-4</v>
      </c>
      <c r="D273" s="207">
        <v>0</v>
      </c>
      <c r="E273" s="207">
        <v>0</v>
      </c>
      <c r="F273" s="207">
        <v>0</v>
      </c>
      <c r="G273" s="207">
        <v>0</v>
      </c>
      <c r="H273" s="207">
        <v>5.1399999999999996E-3</v>
      </c>
    </row>
    <row r="274" spans="2:8" x14ac:dyDescent="0.45">
      <c r="B274" t="s">
        <v>206</v>
      </c>
      <c r="C274" s="207">
        <v>0</v>
      </c>
      <c r="D274" s="207">
        <v>0</v>
      </c>
      <c r="E274" s="207">
        <v>0</v>
      </c>
      <c r="F274" s="207">
        <v>0</v>
      </c>
      <c r="G274" s="207">
        <v>0</v>
      </c>
      <c r="H274" s="207">
        <v>0</v>
      </c>
    </row>
    <row r="275" spans="2:8" x14ac:dyDescent="0.45">
      <c r="B275" t="s">
        <v>207</v>
      </c>
      <c r="C275" s="207">
        <v>1.8400000000000001E-3</v>
      </c>
      <c r="D275" s="207">
        <v>0</v>
      </c>
      <c r="E275" s="207">
        <v>1.4710000000000001E-2</v>
      </c>
      <c r="F275" s="207">
        <v>0</v>
      </c>
      <c r="G275" s="207">
        <v>0</v>
      </c>
      <c r="H275" s="207">
        <v>0</v>
      </c>
    </row>
    <row r="276" spans="2:8" x14ac:dyDescent="0.45">
      <c r="B276" t="s">
        <v>208</v>
      </c>
      <c r="C276" s="207">
        <v>0</v>
      </c>
      <c r="D276" s="207">
        <v>0</v>
      </c>
      <c r="E276" s="207">
        <v>0</v>
      </c>
      <c r="F276" s="207">
        <v>0</v>
      </c>
      <c r="G276" s="207">
        <v>0</v>
      </c>
      <c r="H276" s="207">
        <v>0</v>
      </c>
    </row>
    <row r="277" spans="2:8" x14ac:dyDescent="0.45">
      <c r="B277" t="s">
        <v>209</v>
      </c>
      <c r="C277" s="207">
        <v>0</v>
      </c>
      <c r="D277" s="207">
        <v>0</v>
      </c>
      <c r="E277" s="207">
        <v>0</v>
      </c>
      <c r="F277" s="207">
        <v>0</v>
      </c>
      <c r="G277" s="207">
        <v>0</v>
      </c>
      <c r="H277" s="207">
        <v>0</v>
      </c>
    </row>
    <row r="278" spans="2:8" x14ac:dyDescent="0.45">
      <c r="B278" t="s">
        <v>210</v>
      </c>
      <c r="C278" s="207">
        <v>0</v>
      </c>
      <c r="D278" s="207">
        <v>0</v>
      </c>
      <c r="E278" s="207">
        <v>0</v>
      </c>
      <c r="F278" s="207">
        <v>0</v>
      </c>
      <c r="G278" s="207">
        <v>0</v>
      </c>
      <c r="H278" s="207">
        <v>0</v>
      </c>
    </row>
    <row r="279" spans="2:8" x14ac:dyDescent="0.45">
      <c r="B279" t="s">
        <v>211</v>
      </c>
      <c r="C279" s="207">
        <v>0</v>
      </c>
      <c r="D279" s="207">
        <v>0</v>
      </c>
      <c r="E279" s="207">
        <v>0</v>
      </c>
      <c r="F279" s="207">
        <v>0</v>
      </c>
      <c r="G279" s="207">
        <v>0</v>
      </c>
      <c r="H279" s="207">
        <v>0</v>
      </c>
    </row>
    <row r="280" spans="2:8" x14ac:dyDescent="0.45">
      <c r="B280" t="s">
        <v>212</v>
      </c>
      <c r="C280" s="207">
        <v>0</v>
      </c>
      <c r="D280" s="207">
        <v>0</v>
      </c>
      <c r="E280" s="207">
        <v>0</v>
      </c>
      <c r="F280" s="207">
        <v>0</v>
      </c>
      <c r="G280" s="207">
        <v>0</v>
      </c>
      <c r="H280" s="207">
        <v>0</v>
      </c>
    </row>
    <row r="281" spans="2:8" x14ac:dyDescent="0.45">
      <c r="B281" t="s">
        <v>213</v>
      </c>
      <c r="C281" s="207">
        <v>0</v>
      </c>
      <c r="D281" s="207">
        <v>0</v>
      </c>
      <c r="E281" s="207">
        <v>0</v>
      </c>
      <c r="F281" s="207">
        <v>0</v>
      </c>
      <c r="G281" s="207">
        <v>0</v>
      </c>
      <c r="H281" s="207">
        <v>0</v>
      </c>
    </row>
    <row r="282" spans="2:8" x14ac:dyDescent="0.45">
      <c r="B282" t="s">
        <v>214</v>
      </c>
      <c r="C282" s="207">
        <v>0</v>
      </c>
      <c r="D282" s="207">
        <v>0</v>
      </c>
      <c r="E282" s="207">
        <v>0</v>
      </c>
      <c r="F282" s="207">
        <v>0</v>
      </c>
      <c r="G282" s="207">
        <v>0</v>
      </c>
      <c r="H282" s="207">
        <v>0</v>
      </c>
    </row>
    <row r="283" spans="2:8" x14ac:dyDescent="0.45">
      <c r="B283" t="s">
        <v>215</v>
      </c>
      <c r="C283" s="207">
        <v>0</v>
      </c>
      <c r="D283" s="207">
        <v>0</v>
      </c>
      <c r="E283" s="207">
        <v>0</v>
      </c>
      <c r="F283" s="207">
        <v>0</v>
      </c>
      <c r="G283" s="207">
        <v>0</v>
      </c>
      <c r="H283" s="207">
        <v>0</v>
      </c>
    </row>
    <row r="284" spans="2:8" x14ac:dyDescent="0.45">
      <c r="B284" t="s">
        <v>216</v>
      </c>
      <c r="C284" s="207">
        <v>0</v>
      </c>
      <c r="D284" s="207">
        <v>0</v>
      </c>
      <c r="E284" s="207">
        <v>0</v>
      </c>
      <c r="F284" s="207">
        <v>0</v>
      </c>
      <c r="G284" s="207">
        <v>0</v>
      </c>
      <c r="H284" s="207">
        <v>0</v>
      </c>
    </row>
    <row r="285" spans="2:8" x14ac:dyDescent="0.45">
      <c r="B285" t="s">
        <v>217</v>
      </c>
      <c r="C285" s="207">
        <v>0</v>
      </c>
      <c r="D285" s="207">
        <v>0</v>
      </c>
      <c r="E285" s="207">
        <v>0</v>
      </c>
      <c r="F285" s="207">
        <v>0</v>
      </c>
      <c r="G285" s="207">
        <v>0</v>
      </c>
      <c r="H285" s="207">
        <v>0</v>
      </c>
    </row>
    <row r="286" spans="2:8" x14ac:dyDescent="0.45">
      <c r="B286" t="s">
        <v>218</v>
      </c>
      <c r="C286" s="207">
        <v>0</v>
      </c>
      <c r="D286" s="207">
        <v>0</v>
      </c>
      <c r="E286" s="207">
        <v>0</v>
      </c>
      <c r="F286" s="207">
        <v>0</v>
      </c>
      <c r="G286" s="207">
        <v>0</v>
      </c>
      <c r="H286" s="207">
        <v>0</v>
      </c>
    </row>
    <row r="287" spans="2:8" x14ac:dyDescent="0.45">
      <c r="B287" t="s">
        <v>219</v>
      </c>
      <c r="C287" s="207">
        <v>0</v>
      </c>
      <c r="D287" s="207">
        <v>0</v>
      </c>
      <c r="E287" s="207">
        <v>0</v>
      </c>
      <c r="F287" s="207">
        <v>0</v>
      </c>
      <c r="G287" s="207">
        <v>0</v>
      </c>
      <c r="H287" s="207">
        <v>0</v>
      </c>
    </row>
    <row r="288" spans="2:8" x14ac:dyDescent="0.45">
      <c r="B288" t="s">
        <v>220</v>
      </c>
      <c r="C288" s="207">
        <v>0</v>
      </c>
      <c r="D288" s="207">
        <v>0</v>
      </c>
      <c r="E288" s="207">
        <v>0</v>
      </c>
      <c r="F288" s="207">
        <v>0</v>
      </c>
      <c r="G288" s="207">
        <v>0</v>
      </c>
      <c r="H288" s="207">
        <v>0</v>
      </c>
    </row>
    <row r="289" spans="1:8" x14ac:dyDescent="0.45">
      <c r="B289" t="s">
        <v>221</v>
      </c>
      <c r="C289" s="207">
        <v>0</v>
      </c>
      <c r="D289" s="207">
        <v>0</v>
      </c>
      <c r="E289" s="207">
        <v>0</v>
      </c>
      <c r="F289" s="207">
        <v>0</v>
      </c>
      <c r="G289" s="207">
        <v>0</v>
      </c>
      <c r="H289" s="207">
        <v>0</v>
      </c>
    </row>
    <row r="290" spans="1:8" x14ac:dyDescent="0.45">
      <c r="B290" t="s">
        <v>222</v>
      </c>
      <c r="C290" s="207">
        <v>2.82E-3</v>
      </c>
      <c r="D290" s="207">
        <v>1.66E-2</v>
      </c>
      <c r="E290" s="207">
        <v>0</v>
      </c>
      <c r="F290" s="207">
        <v>0</v>
      </c>
      <c r="G290" s="207">
        <v>0</v>
      </c>
      <c r="H290" s="207">
        <v>0</v>
      </c>
    </row>
    <row r="291" spans="1:8" x14ac:dyDescent="0.45">
      <c r="B291" t="s">
        <v>223</v>
      </c>
      <c r="C291" s="207">
        <v>0</v>
      </c>
      <c r="D291" s="207">
        <v>0</v>
      </c>
      <c r="E291" s="207">
        <v>0</v>
      </c>
      <c r="F291" s="207">
        <v>0</v>
      </c>
      <c r="G291" s="207">
        <v>0</v>
      </c>
      <c r="H291" s="207">
        <v>0</v>
      </c>
    </row>
    <row r="292" spans="1:8" x14ac:dyDescent="0.45">
      <c r="B292" t="s">
        <v>224</v>
      </c>
      <c r="C292" s="207">
        <v>0</v>
      </c>
      <c r="D292" s="207">
        <v>0</v>
      </c>
      <c r="E292" s="207">
        <v>0</v>
      </c>
      <c r="F292" s="207">
        <v>0</v>
      </c>
      <c r="G292" s="207">
        <v>0</v>
      </c>
      <c r="H292" s="207">
        <v>0</v>
      </c>
    </row>
    <row r="293" spans="1:8" x14ac:dyDescent="0.45">
      <c r="B293" t="s">
        <v>225</v>
      </c>
      <c r="C293" s="207">
        <v>0</v>
      </c>
      <c r="D293" s="207">
        <v>0</v>
      </c>
      <c r="E293" s="207">
        <v>0</v>
      </c>
      <c r="F293" s="207">
        <v>0</v>
      </c>
      <c r="G293" s="207">
        <v>0</v>
      </c>
      <c r="H293" s="207">
        <v>0</v>
      </c>
    </row>
    <row r="294" spans="1:8" x14ac:dyDescent="0.45">
      <c r="B294" t="s">
        <v>226</v>
      </c>
      <c r="C294" s="207">
        <v>0</v>
      </c>
      <c r="D294" s="207">
        <v>0</v>
      </c>
      <c r="E294" s="207">
        <v>0</v>
      </c>
      <c r="F294" s="207">
        <v>0</v>
      </c>
      <c r="G294" s="207">
        <v>0</v>
      </c>
      <c r="H294" s="207">
        <v>0</v>
      </c>
    </row>
    <row r="295" spans="1:8" x14ac:dyDescent="0.45">
      <c r="B295" t="s">
        <v>227</v>
      </c>
      <c r="C295" s="207">
        <v>0</v>
      </c>
      <c r="D295" s="207">
        <v>0</v>
      </c>
      <c r="E295" s="207">
        <v>0</v>
      </c>
      <c r="F295" s="207">
        <v>0</v>
      </c>
      <c r="G295" s="207">
        <v>0</v>
      </c>
      <c r="H295" s="207">
        <v>0</v>
      </c>
    </row>
    <row r="296" spans="1:8" x14ac:dyDescent="0.45">
      <c r="B296" t="s">
        <v>228</v>
      </c>
      <c r="C296" s="207">
        <v>0</v>
      </c>
      <c r="D296" s="207">
        <v>0</v>
      </c>
      <c r="E296" s="207">
        <v>0</v>
      </c>
      <c r="F296" s="207">
        <v>0</v>
      </c>
      <c r="G296" s="207">
        <v>0</v>
      </c>
      <c r="H296" s="207">
        <v>0</v>
      </c>
    </row>
    <row r="297" spans="1:8" x14ac:dyDescent="0.45">
      <c r="B297" t="s">
        <v>229</v>
      </c>
      <c r="C297" s="207">
        <v>0</v>
      </c>
      <c r="D297" s="207">
        <v>0</v>
      </c>
      <c r="E297" s="207">
        <v>0</v>
      </c>
      <c r="F297" s="207">
        <v>0</v>
      </c>
      <c r="G297" s="207">
        <v>0</v>
      </c>
      <c r="H297" s="207">
        <v>0</v>
      </c>
    </row>
    <row r="298" spans="1:8" x14ac:dyDescent="0.45">
      <c r="B298" t="s">
        <v>230</v>
      </c>
      <c r="C298" s="207">
        <v>0</v>
      </c>
      <c r="D298" s="207">
        <v>0</v>
      </c>
      <c r="E298" s="207">
        <v>0</v>
      </c>
      <c r="F298" s="207">
        <v>0</v>
      </c>
      <c r="G298" s="207">
        <v>0</v>
      </c>
      <c r="H298" s="207">
        <v>0</v>
      </c>
    </row>
    <row r="299" spans="1:8" x14ac:dyDescent="0.45">
      <c r="B299" t="s">
        <v>231</v>
      </c>
      <c r="C299" s="207">
        <v>0</v>
      </c>
      <c r="D299" s="207">
        <v>0</v>
      </c>
      <c r="E299" s="207">
        <v>0</v>
      </c>
      <c r="F299" s="207">
        <v>0</v>
      </c>
      <c r="G299" s="207">
        <v>0</v>
      </c>
      <c r="H299" s="207">
        <v>0</v>
      </c>
    </row>
    <row r="300" spans="1:8" x14ac:dyDescent="0.45">
      <c r="B300" t="s">
        <v>232</v>
      </c>
      <c r="C300" s="207">
        <v>0</v>
      </c>
      <c r="D300" s="207">
        <v>0</v>
      </c>
      <c r="E300" s="207">
        <v>0</v>
      </c>
      <c r="F300" s="207">
        <v>0</v>
      </c>
      <c r="G300" s="207">
        <v>0</v>
      </c>
      <c r="H300" s="207">
        <v>0</v>
      </c>
    </row>
    <row r="301" spans="1:8" s="208" customFormat="1" x14ac:dyDescent="0.45">
      <c r="B301" s="208" t="s">
        <v>1</v>
      </c>
      <c r="C301" s="209">
        <f t="shared" ref="C301:H301" si="1">SUM(C155:C300)</f>
        <v>0.83272000000000002</v>
      </c>
      <c r="D301" s="209">
        <f t="shared" si="1"/>
        <v>0.90270000000000006</v>
      </c>
      <c r="E301" s="209">
        <f t="shared" si="1"/>
        <v>0.77160000000000006</v>
      </c>
      <c r="F301" s="209">
        <f t="shared" si="1"/>
        <v>0.81453000000000009</v>
      </c>
      <c r="G301" s="209">
        <f t="shared" si="1"/>
        <v>0.81884000000000001</v>
      </c>
      <c r="H301" s="209">
        <f t="shared" si="1"/>
        <v>0.86003000000000018</v>
      </c>
    </row>
    <row r="303" spans="1:8" x14ac:dyDescent="0.45">
      <c r="A303" t="s">
        <v>382</v>
      </c>
      <c r="B303" t="s">
        <v>383</v>
      </c>
    </row>
    <row r="305" spans="2:8" x14ac:dyDescent="0.45">
      <c r="B305" t="s">
        <v>88</v>
      </c>
      <c r="C305" s="207">
        <v>0</v>
      </c>
      <c r="D305" s="207">
        <v>0</v>
      </c>
      <c r="E305" s="207">
        <v>0</v>
      </c>
      <c r="F305" s="207">
        <v>0</v>
      </c>
      <c r="G305" s="207">
        <v>0</v>
      </c>
      <c r="H305" s="207">
        <v>0</v>
      </c>
    </row>
    <row r="306" spans="2:8" x14ac:dyDescent="0.45">
      <c r="B306" t="s">
        <v>89</v>
      </c>
      <c r="C306" s="207">
        <v>1.1639999999999999E-2</v>
      </c>
      <c r="D306" s="207">
        <v>0</v>
      </c>
      <c r="E306" s="207">
        <v>0</v>
      </c>
      <c r="F306" s="207">
        <v>3.0110000000000001E-2</v>
      </c>
      <c r="G306" s="207">
        <v>0</v>
      </c>
      <c r="H306" s="207">
        <v>0</v>
      </c>
    </row>
    <row r="307" spans="2:8" x14ac:dyDescent="0.45">
      <c r="B307" t="s">
        <v>90</v>
      </c>
      <c r="C307" s="207">
        <v>0</v>
      </c>
      <c r="D307" s="207">
        <v>0</v>
      </c>
      <c r="E307" s="207">
        <v>0</v>
      </c>
      <c r="F307" s="207">
        <v>0</v>
      </c>
      <c r="G307" s="207">
        <v>0</v>
      </c>
      <c r="H307" s="207">
        <v>0</v>
      </c>
    </row>
    <row r="308" spans="2:8" x14ac:dyDescent="0.45">
      <c r="B308" t="s">
        <v>91</v>
      </c>
      <c r="C308" s="207">
        <v>0</v>
      </c>
      <c r="D308" s="207">
        <v>0</v>
      </c>
      <c r="E308" s="207">
        <v>0</v>
      </c>
      <c r="F308" s="207">
        <v>0</v>
      </c>
      <c r="G308" s="207">
        <v>0</v>
      </c>
      <c r="H308" s="207">
        <v>0</v>
      </c>
    </row>
    <row r="309" spans="2:8" x14ac:dyDescent="0.45">
      <c r="B309" t="s">
        <v>92</v>
      </c>
      <c r="C309" s="207">
        <v>1.8120000000000001E-2</v>
      </c>
      <c r="D309" s="207">
        <v>0</v>
      </c>
      <c r="E309" s="207">
        <v>3.9829999999999997E-2</v>
      </c>
      <c r="F309" s="207">
        <v>3.3980000000000003E-2</v>
      </c>
      <c r="G309" s="207">
        <v>0</v>
      </c>
      <c r="H309" s="207">
        <v>0</v>
      </c>
    </row>
    <row r="310" spans="2:8" x14ac:dyDescent="0.45">
      <c r="B310" t="s">
        <v>93</v>
      </c>
      <c r="C310" s="207">
        <v>1.23E-2</v>
      </c>
      <c r="D310" s="207">
        <v>0</v>
      </c>
      <c r="E310" s="207">
        <v>0</v>
      </c>
      <c r="F310" s="207">
        <v>3.1800000000000002E-2</v>
      </c>
      <c r="G310" s="207">
        <v>0</v>
      </c>
      <c r="H310" s="207">
        <v>0</v>
      </c>
    </row>
    <row r="311" spans="2:8" x14ac:dyDescent="0.45">
      <c r="B311" t="s">
        <v>94</v>
      </c>
      <c r="C311" s="207">
        <v>0</v>
      </c>
      <c r="D311" s="207">
        <v>0</v>
      </c>
      <c r="E311" s="207">
        <v>0</v>
      </c>
      <c r="F311" s="207">
        <v>0</v>
      </c>
      <c r="G311" s="207">
        <v>0</v>
      </c>
      <c r="H311" s="207">
        <v>0</v>
      </c>
    </row>
    <row r="312" spans="2:8" x14ac:dyDescent="0.45">
      <c r="B312" t="s">
        <v>95</v>
      </c>
      <c r="C312" s="207">
        <v>0</v>
      </c>
      <c r="D312" s="207">
        <v>0</v>
      </c>
      <c r="E312" s="207">
        <v>0</v>
      </c>
      <c r="F312" s="207">
        <v>0</v>
      </c>
      <c r="G312" s="207">
        <v>0</v>
      </c>
      <c r="H312" s="207">
        <v>0</v>
      </c>
    </row>
    <row r="313" spans="2:8" x14ac:dyDescent="0.45">
      <c r="B313" t="s">
        <v>96</v>
      </c>
      <c r="C313" s="207">
        <v>1.1639999999999999E-2</v>
      </c>
      <c r="D313" s="207">
        <v>0</v>
      </c>
      <c r="E313" s="207">
        <v>0</v>
      </c>
      <c r="F313" s="207">
        <v>3.0110000000000001E-2</v>
      </c>
      <c r="G313" s="207">
        <v>0</v>
      </c>
      <c r="H313" s="207">
        <v>0</v>
      </c>
    </row>
    <row r="314" spans="2:8" x14ac:dyDescent="0.45">
      <c r="B314" t="s">
        <v>97</v>
      </c>
      <c r="C314" s="207">
        <v>1.0630000000000001E-2</v>
      </c>
      <c r="D314" s="207">
        <v>0</v>
      </c>
      <c r="E314" s="207">
        <v>0</v>
      </c>
      <c r="F314" s="207">
        <v>2.7490000000000001E-2</v>
      </c>
      <c r="G314" s="207">
        <v>0</v>
      </c>
      <c r="H314" s="207">
        <v>0</v>
      </c>
    </row>
    <row r="315" spans="2:8" x14ac:dyDescent="0.45">
      <c r="B315" t="s">
        <v>98</v>
      </c>
      <c r="C315" s="207">
        <v>3.8170000000000003E-2</v>
      </c>
      <c r="D315" s="207">
        <v>4.7499999999999999E-3</v>
      </c>
      <c r="E315" s="207">
        <v>4.122E-2</v>
      </c>
      <c r="F315" s="207">
        <v>6.318E-2</v>
      </c>
      <c r="G315" s="207">
        <v>5.4170000000000003E-2</v>
      </c>
      <c r="H315" s="207">
        <v>0</v>
      </c>
    </row>
    <row r="316" spans="2:8" x14ac:dyDescent="0.45">
      <c r="B316" t="s">
        <v>99</v>
      </c>
      <c r="C316" s="207">
        <v>2.4420000000000001E-2</v>
      </c>
      <c r="D316" s="207">
        <v>0</v>
      </c>
      <c r="E316" s="207">
        <v>3.5630000000000002E-2</v>
      </c>
      <c r="F316" s="207">
        <v>3.0110000000000001E-2</v>
      </c>
      <c r="G316" s="207">
        <v>0</v>
      </c>
      <c r="H316" s="207">
        <v>4.761E-2</v>
      </c>
    </row>
    <row r="317" spans="2:8" x14ac:dyDescent="0.45">
      <c r="B317" t="s">
        <v>100</v>
      </c>
      <c r="C317" s="207">
        <v>9.5399999999999999E-3</v>
      </c>
      <c r="D317" s="207">
        <v>0</v>
      </c>
      <c r="E317" s="207">
        <v>4.122E-2</v>
      </c>
      <c r="F317" s="207">
        <v>1.1350000000000001E-2</v>
      </c>
      <c r="G317" s="207">
        <v>0</v>
      </c>
      <c r="H317" s="207">
        <v>0</v>
      </c>
    </row>
    <row r="318" spans="2:8" x14ac:dyDescent="0.45">
      <c r="B318" t="s">
        <v>101</v>
      </c>
      <c r="C318" s="207">
        <v>0</v>
      </c>
      <c r="D318" s="207">
        <v>0</v>
      </c>
      <c r="E318" s="207">
        <v>0</v>
      </c>
      <c r="F318" s="207">
        <v>0</v>
      </c>
      <c r="G318" s="207">
        <v>0</v>
      </c>
      <c r="H318" s="207">
        <v>0</v>
      </c>
    </row>
    <row r="319" spans="2:8" x14ac:dyDescent="0.45">
      <c r="B319" t="s">
        <v>102</v>
      </c>
      <c r="C319" s="207">
        <v>2.1090000000000001E-2</v>
      </c>
      <c r="D319" s="207">
        <v>0</v>
      </c>
      <c r="E319" s="207">
        <v>0</v>
      </c>
      <c r="F319" s="207">
        <v>5.4539999999999998E-2</v>
      </c>
      <c r="G319" s="207">
        <v>0</v>
      </c>
      <c r="H319" s="207">
        <v>0</v>
      </c>
    </row>
    <row r="320" spans="2:8" x14ac:dyDescent="0.45">
      <c r="B320" t="s">
        <v>103</v>
      </c>
      <c r="C320" s="207">
        <v>1.874E-2</v>
      </c>
      <c r="D320" s="207">
        <v>0</v>
      </c>
      <c r="E320" s="207">
        <v>0</v>
      </c>
      <c r="F320" s="207">
        <v>4.6390000000000001E-2</v>
      </c>
      <c r="G320" s="207">
        <v>5.5300000000000002E-3</v>
      </c>
      <c r="H320" s="207">
        <v>0</v>
      </c>
    </row>
    <row r="321" spans="2:8" x14ac:dyDescent="0.45">
      <c r="B321" t="s">
        <v>104</v>
      </c>
      <c r="C321" s="207">
        <v>0</v>
      </c>
      <c r="D321" s="207">
        <v>0</v>
      </c>
      <c r="E321" s="207">
        <v>0</v>
      </c>
      <c r="F321" s="207">
        <v>0</v>
      </c>
      <c r="G321" s="207">
        <v>0</v>
      </c>
      <c r="H321" s="207">
        <v>0</v>
      </c>
    </row>
    <row r="322" spans="2:8" x14ac:dyDescent="0.45">
      <c r="B322" t="s">
        <v>105</v>
      </c>
      <c r="C322" s="207">
        <v>0</v>
      </c>
      <c r="D322" s="207">
        <v>0</v>
      </c>
      <c r="E322" s="207">
        <v>0</v>
      </c>
      <c r="F322" s="207">
        <v>0</v>
      </c>
      <c r="G322" s="207">
        <v>0</v>
      </c>
      <c r="H322" s="207">
        <v>0</v>
      </c>
    </row>
    <row r="323" spans="2:8" x14ac:dyDescent="0.45">
      <c r="B323" t="s">
        <v>106</v>
      </c>
      <c r="C323" s="207">
        <v>0</v>
      </c>
      <c r="D323" s="207">
        <v>0</v>
      </c>
      <c r="E323" s="207">
        <v>0</v>
      </c>
      <c r="F323" s="207">
        <v>0</v>
      </c>
      <c r="G323" s="207">
        <v>0</v>
      </c>
      <c r="H323" s="207">
        <v>0</v>
      </c>
    </row>
    <row r="324" spans="2:8" x14ac:dyDescent="0.45">
      <c r="B324" t="s">
        <v>107</v>
      </c>
      <c r="C324" s="207">
        <v>0</v>
      </c>
      <c r="D324" s="207">
        <v>0</v>
      </c>
      <c r="E324" s="207">
        <v>0</v>
      </c>
      <c r="F324" s="207">
        <v>0</v>
      </c>
      <c r="G324" s="207">
        <v>0</v>
      </c>
      <c r="H324" s="207">
        <v>0</v>
      </c>
    </row>
    <row r="325" spans="2:8" x14ac:dyDescent="0.45">
      <c r="B325" t="s">
        <v>108</v>
      </c>
      <c r="C325" s="207">
        <v>0</v>
      </c>
      <c r="D325" s="207">
        <v>0</v>
      </c>
      <c r="E325" s="207">
        <v>0</v>
      </c>
      <c r="F325" s="207">
        <v>0</v>
      </c>
      <c r="G325" s="207">
        <v>0</v>
      </c>
      <c r="H325" s="207">
        <v>0</v>
      </c>
    </row>
    <row r="326" spans="2:8" x14ac:dyDescent="0.45">
      <c r="B326" t="s">
        <v>109</v>
      </c>
      <c r="C326" s="207">
        <v>7.0899999999999999E-3</v>
      </c>
      <c r="D326" s="207">
        <v>4.7499999999999999E-3</v>
      </c>
      <c r="E326" s="207">
        <v>0</v>
      </c>
      <c r="F326" s="207">
        <v>0</v>
      </c>
      <c r="G326" s="207">
        <v>0</v>
      </c>
      <c r="H326" s="207">
        <v>3.5950000000000003E-2</v>
      </c>
    </row>
    <row r="327" spans="2:8" x14ac:dyDescent="0.45">
      <c r="B327" t="s">
        <v>110</v>
      </c>
      <c r="C327" s="207">
        <v>9.6900000000000007E-3</v>
      </c>
      <c r="D327" s="207">
        <v>0</v>
      </c>
      <c r="E327" s="207">
        <v>0</v>
      </c>
      <c r="F327" s="207">
        <v>0</v>
      </c>
      <c r="G327" s="207">
        <v>0</v>
      </c>
      <c r="H327" s="207">
        <v>5.5419999999999997E-2</v>
      </c>
    </row>
    <row r="328" spans="2:8" x14ac:dyDescent="0.45">
      <c r="B328" t="s">
        <v>111</v>
      </c>
      <c r="C328" s="207">
        <v>3.98E-3</v>
      </c>
      <c r="D328" s="207">
        <v>0</v>
      </c>
      <c r="E328" s="207">
        <v>0</v>
      </c>
      <c r="F328" s="207">
        <v>0</v>
      </c>
      <c r="G328" s="207">
        <v>2.767E-2</v>
      </c>
      <c r="H328" s="207">
        <v>0</v>
      </c>
    </row>
    <row r="329" spans="2:8" x14ac:dyDescent="0.45">
      <c r="B329" t="s">
        <v>112</v>
      </c>
      <c r="C329" s="207">
        <v>1.1639999999999999E-2</v>
      </c>
      <c r="D329" s="207">
        <v>0</v>
      </c>
      <c r="E329" s="207">
        <v>0</v>
      </c>
      <c r="F329" s="207">
        <v>3.0110000000000001E-2</v>
      </c>
      <c r="G329" s="207">
        <v>0</v>
      </c>
      <c r="H329" s="207">
        <v>0</v>
      </c>
    </row>
    <row r="330" spans="2:8" x14ac:dyDescent="0.45">
      <c r="B330" t="s">
        <v>113</v>
      </c>
      <c r="C330" s="207">
        <v>0</v>
      </c>
      <c r="D330" s="207">
        <v>0</v>
      </c>
      <c r="E330" s="207">
        <v>0</v>
      </c>
      <c r="F330" s="207">
        <v>0</v>
      </c>
      <c r="G330" s="207">
        <v>0</v>
      </c>
      <c r="H330" s="207">
        <v>0</v>
      </c>
    </row>
    <row r="331" spans="2:8" x14ac:dyDescent="0.45">
      <c r="B331" t="s">
        <v>114</v>
      </c>
      <c r="C331" s="207">
        <v>0</v>
      </c>
      <c r="D331" s="207">
        <v>0</v>
      </c>
      <c r="E331" s="207">
        <v>0</v>
      </c>
      <c r="F331" s="207">
        <v>0</v>
      </c>
      <c r="G331" s="207">
        <v>0</v>
      </c>
      <c r="H331" s="207">
        <v>0</v>
      </c>
    </row>
    <row r="332" spans="2:8" x14ac:dyDescent="0.45">
      <c r="B332" t="s">
        <v>115</v>
      </c>
      <c r="C332" s="207">
        <v>0</v>
      </c>
      <c r="D332" s="207">
        <v>0</v>
      </c>
      <c r="E332" s="207">
        <v>0</v>
      </c>
      <c r="F332" s="207">
        <v>0</v>
      </c>
      <c r="G332" s="207">
        <v>0</v>
      </c>
      <c r="H332" s="207">
        <v>0</v>
      </c>
    </row>
    <row r="333" spans="2:8" x14ac:dyDescent="0.45">
      <c r="B333" t="s">
        <v>116</v>
      </c>
      <c r="C333" s="207">
        <v>4.7079999999999997E-2</v>
      </c>
      <c r="D333" s="207">
        <v>1.66E-2</v>
      </c>
      <c r="E333" s="207">
        <v>0</v>
      </c>
      <c r="F333" s="207">
        <v>0</v>
      </c>
      <c r="G333" s="207">
        <v>0.30802000000000002</v>
      </c>
      <c r="H333" s="207">
        <v>0</v>
      </c>
    </row>
    <row r="334" spans="2:8" x14ac:dyDescent="0.45">
      <c r="B334" t="s">
        <v>117</v>
      </c>
      <c r="C334" s="207">
        <v>0</v>
      </c>
      <c r="D334" s="207">
        <v>0</v>
      </c>
      <c r="E334" s="207">
        <v>0</v>
      </c>
      <c r="F334" s="207">
        <v>0</v>
      </c>
      <c r="G334" s="207">
        <v>0</v>
      </c>
      <c r="H334" s="207">
        <v>0</v>
      </c>
    </row>
    <row r="335" spans="2:8" x14ac:dyDescent="0.45">
      <c r="B335" t="s">
        <v>118</v>
      </c>
      <c r="C335" s="207">
        <v>0</v>
      </c>
      <c r="D335" s="207">
        <v>0</v>
      </c>
      <c r="E335" s="207">
        <v>0</v>
      </c>
      <c r="F335" s="207">
        <v>0</v>
      </c>
      <c r="G335" s="207">
        <v>0</v>
      </c>
      <c r="H335" s="207">
        <v>0</v>
      </c>
    </row>
    <row r="336" spans="2:8" x14ac:dyDescent="0.45">
      <c r="B336" t="s">
        <v>119</v>
      </c>
      <c r="C336" s="207">
        <v>1.2600000000000001E-3</v>
      </c>
      <c r="D336" s="207">
        <v>0</v>
      </c>
      <c r="E336" s="207">
        <v>0</v>
      </c>
      <c r="F336" s="207">
        <v>3.2499999999999999E-3</v>
      </c>
      <c r="G336" s="207">
        <v>0</v>
      </c>
      <c r="H336" s="207">
        <v>0</v>
      </c>
    </row>
    <row r="337" spans="2:8" x14ac:dyDescent="0.45">
      <c r="B337" t="s">
        <v>120</v>
      </c>
      <c r="C337" s="207">
        <v>0</v>
      </c>
      <c r="D337" s="207">
        <v>0</v>
      </c>
      <c r="E337" s="207">
        <v>0</v>
      </c>
      <c r="F337" s="207">
        <v>0</v>
      </c>
      <c r="G337" s="207">
        <v>0</v>
      </c>
      <c r="H337" s="207">
        <v>0</v>
      </c>
    </row>
    <row r="338" spans="2:8" x14ac:dyDescent="0.45">
      <c r="B338" t="s">
        <v>121</v>
      </c>
      <c r="C338" s="207">
        <v>0</v>
      </c>
      <c r="D338" s="207">
        <v>0</v>
      </c>
      <c r="E338" s="207">
        <v>0</v>
      </c>
      <c r="F338" s="207">
        <v>0</v>
      </c>
      <c r="G338" s="207">
        <v>0</v>
      </c>
      <c r="H338" s="207">
        <v>0</v>
      </c>
    </row>
    <row r="339" spans="2:8" x14ac:dyDescent="0.45">
      <c r="B339" t="s">
        <v>122</v>
      </c>
      <c r="C339" s="207">
        <v>0</v>
      </c>
      <c r="D339" s="207">
        <v>0</v>
      </c>
      <c r="E339" s="207">
        <v>0</v>
      </c>
      <c r="F339" s="207">
        <v>0</v>
      </c>
      <c r="G339" s="207">
        <v>0</v>
      </c>
      <c r="H339" s="207">
        <v>0</v>
      </c>
    </row>
    <row r="340" spans="2:8" x14ac:dyDescent="0.45">
      <c r="B340" t="s">
        <v>123</v>
      </c>
      <c r="C340" s="207">
        <v>1.1339999999999999E-2</v>
      </c>
      <c r="D340" s="207">
        <v>0</v>
      </c>
      <c r="E340" s="207">
        <v>0</v>
      </c>
      <c r="F340" s="207">
        <v>2.1090000000000001E-2</v>
      </c>
      <c r="G340" s="207">
        <v>2.2120000000000001E-2</v>
      </c>
      <c r="H340" s="207">
        <v>0</v>
      </c>
    </row>
    <row r="341" spans="2:8" x14ac:dyDescent="0.45">
      <c r="B341" t="s">
        <v>124</v>
      </c>
      <c r="C341" s="207">
        <v>6.28E-3</v>
      </c>
      <c r="D341" s="207">
        <v>0</v>
      </c>
      <c r="E341" s="207">
        <v>0</v>
      </c>
      <c r="F341" s="207">
        <v>0</v>
      </c>
      <c r="G341" s="207">
        <v>0</v>
      </c>
      <c r="H341" s="207">
        <v>3.5950000000000003E-2</v>
      </c>
    </row>
    <row r="342" spans="2:8" x14ac:dyDescent="0.45">
      <c r="B342" t="s">
        <v>125</v>
      </c>
      <c r="C342" s="207">
        <v>0</v>
      </c>
      <c r="D342" s="207">
        <v>0</v>
      </c>
      <c r="E342" s="207">
        <v>0</v>
      </c>
      <c r="F342" s="207">
        <v>0</v>
      </c>
      <c r="G342" s="207">
        <v>0</v>
      </c>
      <c r="H342" s="207">
        <v>0</v>
      </c>
    </row>
    <row r="343" spans="2:8" x14ac:dyDescent="0.45">
      <c r="B343" t="s">
        <v>126</v>
      </c>
      <c r="C343" s="207">
        <v>0</v>
      </c>
      <c r="D343" s="207">
        <v>0</v>
      </c>
      <c r="E343" s="207">
        <v>0</v>
      </c>
      <c r="F343" s="207">
        <v>0</v>
      </c>
      <c r="G343" s="207">
        <v>0</v>
      </c>
      <c r="H343" s="207">
        <v>0</v>
      </c>
    </row>
    <row r="344" spans="2:8" x14ac:dyDescent="0.45">
      <c r="B344" t="s">
        <v>127</v>
      </c>
      <c r="C344" s="207">
        <v>0</v>
      </c>
      <c r="D344" s="207">
        <v>0</v>
      </c>
      <c r="E344" s="207">
        <v>0</v>
      </c>
      <c r="F344" s="207">
        <v>0</v>
      </c>
      <c r="G344" s="207">
        <v>0</v>
      </c>
      <c r="H344" s="207">
        <v>0</v>
      </c>
    </row>
    <row r="345" spans="2:8" x14ac:dyDescent="0.45">
      <c r="B345" t="s">
        <v>128</v>
      </c>
      <c r="C345" s="207">
        <v>2.5100000000000001E-3</v>
      </c>
      <c r="D345" s="207">
        <v>0</v>
      </c>
      <c r="E345" s="207">
        <v>0</v>
      </c>
      <c r="F345" s="207">
        <v>6.4999999999999997E-3</v>
      </c>
      <c r="G345" s="207">
        <v>0</v>
      </c>
      <c r="H345" s="207">
        <v>0</v>
      </c>
    </row>
    <row r="346" spans="2:8" x14ac:dyDescent="0.45">
      <c r="B346" t="s">
        <v>129</v>
      </c>
      <c r="C346" s="207">
        <v>0</v>
      </c>
      <c r="D346" s="207">
        <v>0</v>
      </c>
      <c r="E346" s="207">
        <v>0</v>
      </c>
      <c r="F346" s="207">
        <v>0</v>
      </c>
      <c r="G346" s="207">
        <v>0</v>
      </c>
      <c r="H346" s="207">
        <v>0</v>
      </c>
    </row>
    <row r="347" spans="2:8" x14ac:dyDescent="0.45">
      <c r="B347" t="s">
        <v>130</v>
      </c>
      <c r="C347" s="207">
        <v>3.1199999999999999E-3</v>
      </c>
      <c r="D347" s="207">
        <v>4.7499999999999999E-3</v>
      </c>
      <c r="E347" s="207">
        <v>8.4200000000000004E-3</v>
      </c>
      <c r="F347" s="207">
        <v>3.2499999999999999E-3</v>
      </c>
      <c r="G347" s="207">
        <v>0</v>
      </c>
      <c r="H347" s="207">
        <v>0</v>
      </c>
    </row>
    <row r="348" spans="2:8" x14ac:dyDescent="0.45">
      <c r="B348" t="s">
        <v>131</v>
      </c>
      <c r="C348" s="207">
        <v>1.2600000000000001E-3</v>
      </c>
      <c r="D348" s="207">
        <v>0</v>
      </c>
      <c r="E348" s="207">
        <v>0</v>
      </c>
      <c r="F348" s="207">
        <v>3.2499999999999999E-3</v>
      </c>
      <c r="G348" s="207">
        <v>0</v>
      </c>
      <c r="H348" s="207">
        <v>0</v>
      </c>
    </row>
    <row r="349" spans="2:8" x14ac:dyDescent="0.45">
      <c r="B349" t="s">
        <v>132</v>
      </c>
      <c r="C349" s="207">
        <v>0</v>
      </c>
      <c r="D349" s="207">
        <v>0</v>
      </c>
      <c r="E349" s="207">
        <v>0</v>
      </c>
      <c r="F349" s="207">
        <v>0</v>
      </c>
      <c r="G349" s="207">
        <v>0</v>
      </c>
      <c r="H349" s="207">
        <v>0</v>
      </c>
    </row>
    <row r="350" spans="2:8" x14ac:dyDescent="0.45">
      <c r="B350" t="s">
        <v>133</v>
      </c>
      <c r="C350" s="207">
        <v>2.1860000000000001E-2</v>
      </c>
      <c r="D350" s="207">
        <v>7.5910000000000005E-2</v>
      </c>
      <c r="E350" s="207">
        <v>2.947E-2</v>
      </c>
      <c r="F350" s="207">
        <v>3.2499999999999999E-3</v>
      </c>
      <c r="G350" s="207">
        <v>0</v>
      </c>
      <c r="H350" s="207">
        <v>2.308E-2</v>
      </c>
    </row>
    <row r="351" spans="2:8" x14ac:dyDescent="0.45">
      <c r="B351" t="s">
        <v>134</v>
      </c>
      <c r="C351" s="207">
        <v>3.14E-3</v>
      </c>
      <c r="D351" s="207">
        <v>0</v>
      </c>
      <c r="E351" s="207">
        <v>0</v>
      </c>
      <c r="F351" s="207">
        <v>0</v>
      </c>
      <c r="G351" s="207">
        <v>0</v>
      </c>
      <c r="H351" s="207">
        <v>1.7950000000000001E-2</v>
      </c>
    </row>
    <row r="352" spans="2:8" x14ac:dyDescent="0.45">
      <c r="B352" t="s">
        <v>135</v>
      </c>
      <c r="C352" s="207">
        <v>1.2600000000000001E-3</v>
      </c>
      <c r="D352" s="207">
        <v>0</v>
      </c>
      <c r="E352" s="207">
        <v>0</v>
      </c>
      <c r="F352" s="207">
        <v>3.2499999999999999E-3</v>
      </c>
      <c r="G352" s="207">
        <v>0</v>
      </c>
      <c r="H352" s="207">
        <v>0</v>
      </c>
    </row>
    <row r="353" spans="2:8" x14ac:dyDescent="0.45">
      <c r="B353" t="s">
        <v>136</v>
      </c>
      <c r="C353" s="207">
        <v>0</v>
      </c>
      <c r="D353" s="207">
        <v>0</v>
      </c>
      <c r="E353" s="207">
        <v>0</v>
      </c>
      <c r="F353" s="207">
        <v>0</v>
      </c>
      <c r="G353" s="207">
        <v>0</v>
      </c>
      <c r="H353" s="207">
        <v>0</v>
      </c>
    </row>
    <row r="354" spans="2:8" x14ac:dyDescent="0.45">
      <c r="B354" t="s">
        <v>137</v>
      </c>
      <c r="C354" s="207">
        <v>0</v>
      </c>
      <c r="D354" s="207">
        <v>0</v>
      </c>
      <c r="E354" s="207">
        <v>0</v>
      </c>
      <c r="F354" s="207">
        <v>0</v>
      </c>
      <c r="G354" s="207">
        <v>0</v>
      </c>
      <c r="H354" s="207">
        <v>0</v>
      </c>
    </row>
    <row r="355" spans="2:8" x14ac:dyDescent="0.45">
      <c r="B355" t="s">
        <v>138</v>
      </c>
      <c r="C355" s="207">
        <v>0</v>
      </c>
      <c r="D355" s="207">
        <v>0</v>
      </c>
      <c r="E355" s="207">
        <v>0</v>
      </c>
      <c r="F355" s="207">
        <v>0</v>
      </c>
      <c r="G355" s="207">
        <v>0</v>
      </c>
      <c r="H355" s="207">
        <v>0</v>
      </c>
    </row>
    <row r="356" spans="2:8" x14ac:dyDescent="0.45">
      <c r="B356" t="s">
        <v>139</v>
      </c>
      <c r="C356" s="207">
        <v>0</v>
      </c>
      <c r="D356" s="207">
        <v>0</v>
      </c>
      <c r="E356" s="207">
        <v>0</v>
      </c>
      <c r="F356" s="207">
        <v>0</v>
      </c>
      <c r="G356" s="207">
        <v>0</v>
      </c>
      <c r="H356" s="207">
        <v>0</v>
      </c>
    </row>
    <row r="357" spans="2:8" x14ac:dyDescent="0.45">
      <c r="B357" t="s">
        <v>140</v>
      </c>
      <c r="C357" s="207">
        <v>0</v>
      </c>
      <c r="D357" s="207">
        <v>0</v>
      </c>
      <c r="E357" s="207">
        <v>0</v>
      </c>
      <c r="F357" s="207">
        <v>0</v>
      </c>
      <c r="G357" s="207">
        <v>0</v>
      </c>
      <c r="H357" s="207">
        <v>0</v>
      </c>
    </row>
    <row r="358" spans="2:8" x14ac:dyDescent="0.45">
      <c r="B358" t="s">
        <v>141</v>
      </c>
      <c r="C358" s="207">
        <v>0</v>
      </c>
      <c r="D358" s="207">
        <v>0</v>
      </c>
      <c r="E358" s="207">
        <v>0</v>
      </c>
      <c r="F358" s="207">
        <v>0</v>
      </c>
      <c r="G358" s="207">
        <v>0</v>
      </c>
      <c r="H358" s="207">
        <v>0</v>
      </c>
    </row>
    <row r="359" spans="2:8" x14ac:dyDescent="0.45">
      <c r="B359" t="s">
        <v>142</v>
      </c>
      <c r="C359" s="207">
        <v>0</v>
      </c>
      <c r="D359" s="207">
        <v>0</v>
      </c>
      <c r="E359" s="207">
        <v>0</v>
      </c>
      <c r="F359" s="207">
        <v>0</v>
      </c>
      <c r="G359" s="207">
        <v>0</v>
      </c>
      <c r="H359" s="207">
        <v>0</v>
      </c>
    </row>
    <row r="360" spans="2:8" x14ac:dyDescent="0.45">
      <c r="B360" t="s">
        <v>143</v>
      </c>
      <c r="C360" s="207">
        <v>0</v>
      </c>
      <c r="D360" s="207">
        <v>0</v>
      </c>
      <c r="E360" s="207">
        <v>0</v>
      </c>
      <c r="F360" s="207">
        <v>0</v>
      </c>
      <c r="G360" s="207">
        <v>0</v>
      </c>
      <c r="H360" s="207">
        <v>0</v>
      </c>
    </row>
    <row r="361" spans="2:8" x14ac:dyDescent="0.45">
      <c r="B361" t="s">
        <v>144</v>
      </c>
      <c r="C361" s="207">
        <v>0</v>
      </c>
      <c r="D361" s="207">
        <v>0</v>
      </c>
      <c r="E361" s="207">
        <v>0</v>
      </c>
      <c r="F361" s="207">
        <v>0</v>
      </c>
      <c r="G361" s="207">
        <v>0</v>
      </c>
      <c r="H361" s="207">
        <v>0</v>
      </c>
    </row>
    <row r="362" spans="2:8" x14ac:dyDescent="0.45">
      <c r="B362" t="s">
        <v>145</v>
      </c>
      <c r="C362" s="207">
        <v>0</v>
      </c>
      <c r="D362" s="207">
        <v>0</v>
      </c>
      <c r="E362" s="207">
        <v>0</v>
      </c>
      <c r="F362" s="207">
        <v>0</v>
      </c>
      <c r="G362" s="207">
        <v>0</v>
      </c>
      <c r="H362" s="207">
        <v>0</v>
      </c>
    </row>
    <row r="363" spans="2:8" x14ac:dyDescent="0.45">
      <c r="B363" t="s">
        <v>146</v>
      </c>
      <c r="C363" s="207">
        <v>0</v>
      </c>
      <c r="D363" s="207">
        <v>0</v>
      </c>
      <c r="E363" s="207">
        <v>0</v>
      </c>
      <c r="F363" s="207">
        <v>0</v>
      </c>
      <c r="G363" s="207">
        <v>0</v>
      </c>
      <c r="H363" s="207">
        <v>0</v>
      </c>
    </row>
    <row r="364" spans="2:8" x14ac:dyDescent="0.45">
      <c r="B364" t="s">
        <v>147</v>
      </c>
      <c r="C364" s="207">
        <v>1.6999999999999999E-3</v>
      </c>
      <c r="D364" s="207">
        <v>4.7499999999999999E-3</v>
      </c>
      <c r="E364" s="207">
        <v>0</v>
      </c>
      <c r="F364" s="207">
        <v>0</v>
      </c>
      <c r="G364" s="207">
        <v>0</v>
      </c>
      <c r="H364" s="207">
        <v>5.1399999999999996E-3</v>
      </c>
    </row>
    <row r="365" spans="2:8" x14ac:dyDescent="0.45">
      <c r="B365" t="s">
        <v>148</v>
      </c>
      <c r="C365" s="207">
        <v>7.9000000000000001E-4</v>
      </c>
      <c r="D365" s="207">
        <v>0</v>
      </c>
      <c r="E365" s="207">
        <v>0</v>
      </c>
      <c r="F365" s="207">
        <v>0</v>
      </c>
      <c r="G365" s="207">
        <v>5.5300000000000002E-3</v>
      </c>
      <c r="H365" s="207">
        <v>0</v>
      </c>
    </row>
    <row r="366" spans="2:8" x14ac:dyDescent="0.45">
      <c r="B366" t="s">
        <v>149</v>
      </c>
      <c r="C366" s="207">
        <v>0</v>
      </c>
      <c r="D366" s="207">
        <v>0</v>
      </c>
      <c r="E366" s="207">
        <v>0</v>
      </c>
      <c r="F366" s="207">
        <v>0</v>
      </c>
      <c r="G366" s="207">
        <v>0</v>
      </c>
      <c r="H366" s="207">
        <v>0</v>
      </c>
    </row>
    <row r="367" spans="2:8" x14ac:dyDescent="0.45">
      <c r="B367" t="s">
        <v>150</v>
      </c>
      <c r="C367" s="207">
        <v>7.9000000000000001E-4</v>
      </c>
      <c r="D367" s="207">
        <v>0</v>
      </c>
      <c r="E367" s="207">
        <v>0</v>
      </c>
      <c r="F367" s="207">
        <v>0</v>
      </c>
      <c r="G367" s="207">
        <v>5.5300000000000002E-3</v>
      </c>
      <c r="H367" s="207">
        <v>0</v>
      </c>
    </row>
    <row r="368" spans="2:8" x14ac:dyDescent="0.45">
      <c r="B368" t="s">
        <v>151</v>
      </c>
      <c r="C368" s="207">
        <v>0</v>
      </c>
      <c r="D368" s="207">
        <v>0</v>
      </c>
      <c r="E368" s="207">
        <v>0</v>
      </c>
      <c r="F368" s="207">
        <v>0</v>
      </c>
      <c r="G368" s="207">
        <v>0</v>
      </c>
      <c r="H368" s="207">
        <v>0</v>
      </c>
    </row>
    <row r="369" spans="2:8" x14ac:dyDescent="0.45">
      <c r="B369" t="s">
        <v>152</v>
      </c>
      <c r="C369" s="207">
        <v>1.172E-2</v>
      </c>
      <c r="D369" s="207">
        <v>1.66E-2</v>
      </c>
      <c r="E369" s="207">
        <v>7.1249999999999994E-2</v>
      </c>
      <c r="F369" s="207">
        <v>0</v>
      </c>
      <c r="G369" s="207">
        <v>0</v>
      </c>
      <c r="H369" s="207">
        <v>0</v>
      </c>
    </row>
    <row r="370" spans="2:8" x14ac:dyDescent="0.45">
      <c r="B370" t="s">
        <v>153</v>
      </c>
      <c r="C370" s="207">
        <v>1.6999999999999999E-3</v>
      </c>
      <c r="D370" s="207">
        <v>4.7499999999999999E-3</v>
      </c>
      <c r="E370" s="207">
        <v>0</v>
      </c>
      <c r="F370" s="207">
        <v>0</v>
      </c>
      <c r="G370" s="207">
        <v>0</v>
      </c>
      <c r="H370" s="207">
        <v>5.1399999999999996E-3</v>
      </c>
    </row>
    <row r="371" spans="2:8" x14ac:dyDescent="0.45">
      <c r="B371" t="s">
        <v>154</v>
      </c>
      <c r="C371" s="207">
        <v>4.0400000000000002E-3</v>
      </c>
      <c r="D371" s="207">
        <v>0</v>
      </c>
      <c r="E371" s="207">
        <v>0</v>
      </c>
      <c r="F371" s="207">
        <v>0</v>
      </c>
      <c r="G371" s="207">
        <v>0</v>
      </c>
      <c r="H371" s="207">
        <v>2.308E-2</v>
      </c>
    </row>
    <row r="372" spans="2:8" x14ac:dyDescent="0.45">
      <c r="B372" t="s">
        <v>155</v>
      </c>
      <c r="C372" s="207">
        <v>0</v>
      </c>
      <c r="D372" s="207">
        <v>0</v>
      </c>
      <c r="E372" s="207">
        <v>0</v>
      </c>
      <c r="F372" s="207">
        <v>0</v>
      </c>
      <c r="G372" s="207">
        <v>0</v>
      </c>
      <c r="H372" s="207">
        <v>0</v>
      </c>
    </row>
    <row r="373" spans="2:8" x14ac:dyDescent="0.45">
      <c r="B373" t="s">
        <v>156</v>
      </c>
      <c r="C373" s="207">
        <v>4.4900000000000001E-3</v>
      </c>
      <c r="D373" s="207">
        <v>0</v>
      </c>
      <c r="E373" s="207">
        <v>0</v>
      </c>
      <c r="F373" s="207">
        <v>0</v>
      </c>
      <c r="G373" s="207">
        <v>0</v>
      </c>
      <c r="H373" s="207">
        <v>2.5690000000000001E-2</v>
      </c>
    </row>
    <row r="374" spans="2:8" x14ac:dyDescent="0.45">
      <c r="B374" t="s">
        <v>157</v>
      </c>
      <c r="C374" s="207">
        <v>5.1380000000000002E-2</v>
      </c>
      <c r="D374" s="207">
        <v>0.24711</v>
      </c>
      <c r="E374" s="207">
        <v>5.8889999999999998E-2</v>
      </c>
      <c r="F374" s="207">
        <v>3.2499999999999999E-3</v>
      </c>
      <c r="G374" s="207">
        <v>5.5300000000000002E-3</v>
      </c>
      <c r="H374" s="207">
        <v>0</v>
      </c>
    </row>
    <row r="375" spans="2:8" x14ac:dyDescent="0.45">
      <c r="B375" t="s">
        <v>158</v>
      </c>
      <c r="C375" s="207">
        <v>0</v>
      </c>
      <c r="D375" s="207">
        <v>0</v>
      </c>
      <c r="E375" s="207">
        <v>0</v>
      </c>
      <c r="F375" s="207">
        <v>0</v>
      </c>
      <c r="G375" s="207">
        <v>0</v>
      </c>
      <c r="H375" s="207">
        <v>0</v>
      </c>
    </row>
    <row r="376" spans="2:8" x14ac:dyDescent="0.45">
      <c r="B376" t="s">
        <v>159</v>
      </c>
      <c r="C376" s="207">
        <v>0</v>
      </c>
      <c r="D376" s="207">
        <v>0</v>
      </c>
      <c r="E376" s="207">
        <v>0</v>
      </c>
      <c r="F376" s="207">
        <v>0</v>
      </c>
      <c r="G376" s="207">
        <v>0</v>
      </c>
      <c r="H376" s="207">
        <v>0</v>
      </c>
    </row>
    <row r="377" spans="2:8" x14ac:dyDescent="0.45">
      <c r="B377" t="s">
        <v>160</v>
      </c>
      <c r="C377" s="207">
        <v>2.82E-3</v>
      </c>
      <c r="D377" s="207">
        <v>1.66E-2</v>
      </c>
      <c r="E377" s="207">
        <v>0</v>
      </c>
      <c r="F377" s="207">
        <v>0</v>
      </c>
      <c r="G377" s="207">
        <v>0</v>
      </c>
      <c r="H377" s="207">
        <v>0</v>
      </c>
    </row>
    <row r="378" spans="2:8" x14ac:dyDescent="0.45">
      <c r="B378" t="s">
        <v>161</v>
      </c>
      <c r="C378" s="207">
        <v>7.9000000000000008E-3</v>
      </c>
      <c r="D378" s="207">
        <v>4.6519999999999999E-2</v>
      </c>
      <c r="E378" s="207">
        <v>0</v>
      </c>
      <c r="F378" s="207">
        <v>0</v>
      </c>
      <c r="G378" s="207">
        <v>0</v>
      </c>
      <c r="H378" s="207">
        <v>0</v>
      </c>
    </row>
    <row r="379" spans="2:8" x14ac:dyDescent="0.45">
      <c r="B379" t="s">
        <v>162</v>
      </c>
      <c r="C379" s="207">
        <v>0</v>
      </c>
      <c r="D379" s="207">
        <v>0</v>
      </c>
      <c r="E379" s="207">
        <v>0</v>
      </c>
      <c r="F379" s="207">
        <v>0</v>
      </c>
      <c r="G379" s="207">
        <v>0</v>
      </c>
      <c r="H379" s="207">
        <v>0</v>
      </c>
    </row>
    <row r="380" spans="2:8" x14ac:dyDescent="0.45">
      <c r="B380" t="s">
        <v>163</v>
      </c>
      <c r="C380" s="207">
        <v>0</v>
      </c>
      <c r="D380" s="207">
        <v>0</v>
      </c>
      <c r="E380" s="207">
        <v>0</v>
      </c>
      <c r="F380" s="207">
        <v>0</v>
      </c>
      <c r="G380" s="207">
        <v>0</v>
      </c>
      <c r="H380" s="207">
        <v>0</v>
      </c>
    </row>
    <row r="381" spans="2:8" x14ac:dyDescent="0.45">
      <c r="B381" t="s">
        <v>164</v>
      </c>
      <c r="C381" s="207">
        <v>0</v>
      </c>
      <c r="D381" s="207">
        <v>0</v>
      </c>
      <c r="E381" s="207">
        <v>0</v>
      </c>
      <c r="F381" s="207">
        <v>0</v>
      </c>
      <c r="G381" s="207">
        <v>0</v>
      </c>
      <c r="H381" s="207">
        <v>0</v>
      </c>
    </row>
    <row r="382" spans="2:8" x14ac:dyDescent="0.45">
      <c r="B382" t="s">
        <v>165</v>
      </c>
      <c r="C382" s="207">
        <v>0</v>
      </c>
      <c r="D382" s="207">
        <v>0</v>
      </c>
      <c r="E382" s="207">
        <v>0</v>
      </c>
      <c r="F382" s="207">
        <v>0</v>
      </c>
      <c r="G382" s="207">
        <v>0</v>
      </c>
      <c r="H382" s="207">
        <v>0</v>
      </c>
    </row>
    <row r="383" spans="2:8" x14ac:dyDescent="0.45">
      <c r="B383" t="s">
        <v>166</v>
      </c>
      <c r="C383" s="207">
        <v>0</v>
      </c>
      <c r="D383" s="207">
        <v>0</v>
      </c>
      <c r="E383" s="207">
        <v>0</v>
      </c>
      <c r="F383" s="207">
        <v>0</v>
      </c>
      <c r="G383" s="207">
        <v>0</v>
      </c>
      <c r="H383" s="207">
        <v>0</v>
      </c>
    </row>
    <row r="384" spans="2:8" x14ac:dyDescent="0.45">
      <c r="B384" t="s">
        <v>167</v>
      </c>
      <c r="C384" s="207">
        <v>0</v>
      </c>
      <c r="D384" s="207">
        <v>0</v>
      </c>
      <c r="E384" s="207">
        <v>0</v>
      </c>
      <c r="F384" s="207">
        <v>0</v>
      </c>
      <c r="G384" s="207">
        <v>0</v>
      </c>
      <c r="H384" s="207">
        <v>0</v>
      </c>
    </row>
    <row r="385" spans="2:8" x14ac:dyDescent="0.45">
      <c r="B385" t="s">
        <v>168</v>
      </c>
      <c r="C385" s="207">
        <v>0</v>
      </c>
      <c r="D385" s="207">
        <v>0</v>
      </c>
      <c r="E385" s="207">
        <v>0</v>
      </c>
      <c r="F385" s="207">
        <v>0</v>
      </c>
      <c r="G385" s="207">
        <v>0</v>
      </c>
      <c r="H385" s="207">
        <v>0</v>
      </c>
    </row>
    <row r="386" spans="2:8" x14ac:dyDescent="0.45">
      <c r="B386" t="s">
        <v>169</v>
      </c>
      <c r="C386" s="207">
        <v>0</v>
      </c>
      <c r="D386" s="207">
        <v>0</v>
      </c>
      <c r="E386" s="207">
        <v>0</v>
      </c>
      <c r="F386" s="207">
        <v>0</v>
      </c>
      <c r="G386" s="207">
        <v>0</v>
      </c>
      <c r="H386" s="207">
        <v>0</v>
      </c>
    </row>
    <row r="387" spans="2:8" x14ac:dyDescent="0.45">
      <c r="B387" t="s">
        <v>170</v>
      </c>
      <c r="C387" s="207">
        <v>1.8E-3</v>
      </c>
      <c r="D387" s="207">
        <v>0</v>
      </c>
      <c r="E387" s="207">
        <v>0</v>
      </c>
      <c r="F387" s="207">
        <v>0</v>
      </c>
      <c r="G387" s="207">
        <v>0</v>
      </c>
      <c r="H387" s="207">
        <v>1.027E-2</v>
      </c>
    </row>
    <row r="388" spans="2:8" x14ac:dyDescent="0.45">
      <c r="B388" t="s">
        <v>171</v>
      </c>
      <c r="C388" s="207">
        <v>0</v>
      </c>
      <c r="D388" s="207">
        <v>0</v>
      </c>
      <c r="E388" s="207">
        <v>0</v>
      </c>
      <c r="F388" s="207">
        <v>0</v>
      </c>
      <c r="G388" s="207">
        <v>0</v>
      </c>
      <c r="H388" s="207">
        <v>0</v>
      </c>
    </row>
    <row r="389" spans="2:8" x14ac:dyDescent="0.45">
      <c r="B389" t="s">
        <v>172</v>
      </c>
      <c r="C389" s="207">
        <v>7.3699999999999998E-3</v>
      </c>
      <c r="D389" s="207">
        <v>0</v>
      </c>
      <c r="E389" s="207">
        <v>0</v>
      </c>
      <c r="F389" s="207">
        <v>0</v>
      </c>
      <c r="G389" s="207">
        <v>5.1290000000000002E-2</v>
      </c>
      <c r="H389" s="207">
        <v>0</v>
      </c>
    </row>
    <row r="390" spans="2:8" x14ac:dyDescent="0.45">
      <c r="B390" t="s">
        <v>173</v>
      </c>
      <c r="C390" s="207">
        <v>0</v>
      </c>
      <c r="D390" s="207">
        <v>0</v>
      </c>
      <c r="E390" s="207">
        <v>0</v>
      </c>
      <c r="F390" s="207">
        <v>0</v>
      </c>
      <c r="G390" s="207">
        <v>0</v>
      </c>
      <c r="H390" s="207">
        <v>0</v>
      </c>
    </row>
    <row r="391" spans="2:8" x14ac:dyDescent="0.45">
      <c r="B391" t="s">
        <v>174</v>
      </c>
      <c r="C391" s="207">
        <v>2.418E-2</v>
      </c>
      <c r="D391" s="207">
        <v>0</v>
      </c>
      <c r="E391" s="207">
        <v>0</v>
      </c>
      <c r="F391" s="207">
        <v>6.2539999999999998E-2</v>
      </c>
      <c r="G391" s="207">
        <v>0</v>
      </c>
      <c r="H391" s="207">
        <v>0</v>
      </c>
    </row>
    <row r="392" spans="2:8" x14ac:dyDescent="0.45">
      <c r="B392" t="s">
        <v>175</v>
      </c>
      <c r="C392" s="207">
        <v>7.9000000000000001E-4</v>
      </c>
      <c r="D392" s="207">
        <v>0</v>
      </c>
      <c r="E392" s="207">
        <v>0</v>
      </c>
      <c r="F392" s="207">
        <v>0</v>
      </c>
      <c r="G392" s="207">
        <v>5.5300000000000002E-3</v>
      </c>
      <c r="H392" s="207">
        <v>0</v>
      </c>
    </row>
    <row r="393" spans="2:8" x14ac:dyDescent="0.45">
      <c r="B393" t="s">
        <v>176</v>
      </c>
      <c r="C393" s="207">
        <v>7.9000000000000001E-4</v>
      </c>
      <c r="D393" s="207">
        <v>0</v>
      </c>
      <c r="E393" s="207">
        <v>0</v>
      </c>
      <c r="F393" s="207">
        <v>0</v>
      </c>
      <c r="G393" s="207">
        <v>5.5300000000000002E-3</v>
      </c>
      <c r="H393" s="207">
        <v>0</v>
      </c>
    </row>
    <row r="394" spans="2:8" x14ac:dyDescent="0.45">
      <c r="B394" t="s">
        <v>177</v>
      </c>
      <c r="C394" s="207">
        <v>1.142E-2</v>
      </c>
      <c r="D394" s="207">
        <v>2.8510000000000001E-2</v>
      </c>
      <c r="E394" s="207">
        <v>5.2600000000000001E-2</v>
      </c>
      <c r="F394" s="207">
        <v>0</v>
      </c>
      <c r="G394" s="207">
        <v>0</v>
      </c>
      <c r="H394" s="207">
        <v>0</v>
      </c>
    </row>
    <row r="395" spans="2:8" x14ac:dyDescent="0.45">
      <c r="B395" t="s">
        <v>178</v>
      </c>
      <c r="C395" s="207">
        <v>1.404E-2</v>
      </c>
      <c r="D395" s="207">
        <v>4.7499999999999999E-3</v>
      </c>
      <c r="E395" s="207">
        <v>3.5630000000000002E-2</v>
      </c>
      <c r="F395" s="207">
        <v>2.2700000000000001E-2</v>
      </c>
      <c r="G395" s="207">
        <v>0</v>
      </c>
      <c r="H395" s="207">
        <v>0</v>
      </c>
    </row>
    <row r="396" spans="2:8" x14ac:dyDescent="0.45">
      <c r="B396" t="s">
        <v>179</v>
      </c>
      <c r="C396" s="207">
        <v>7.6099999999999996E-3</v>
      </c>
      <c r="D396" s="207">
        <v>0</v>
      </c>
      <c r="E396" s="207">
        <v>0</v>
      </c>
      <c r="F396" s="207">
        <v>0</v>
      </c>
      <c r="G396" s="207">
        <v>2.486E-2</v>
      </c>
      <c r="H396" s="207">
        <v>2.308E-2</v>
      </c>
    </row>
    <row r="397" spans="2:8" x14ac:dyDescent="0.45">
      <c r="B397" t="s">
        <v>180</v>
      </c>
      <c r="C397" s="207">
        <v>0</v>
      </c>
      <c r="D397" s="207">
        <v>0</v>
      </c>
      <c r="E397" s="207">
        <v>0</v>
      </c>
      <c r="F397" s="207">
        <v>0</v>
      </c>
      <c r="G397" s="207">
        <v>0</v>
      </c>
      <c r="H397" s="207">
        <v>0</v>
      </c>
    </row>
    <row r="398" spans="2:8" x14ac:dyDescent="0.45">
      <c r="B398" t="s">
        <v>181</v>
      </c>
      <c r="C398" s="207">
        <v>4.0400000000000002E-3</v>
      </c>
      <c r="D398" s="207">
        <v>0</v>
      </c>
      <c r="E398" s="207">
        <v>0</v>
      </c>
      <c r="F398" s="207">
        <v>0</v>
      </c>
      <c r="G398" s="207">
        <v>0</v>
      </c>
      <c r="H398" s="207">
        <v>2.308E-2</v>
      </c>
    </row>
    <row r="399" spans="2:8" x14ac:dyDescent="0.45">
      <c r="B399" t="s">
        <v>182</v>
      </c>
      <c r="C399" s="207">
        <v>0</v>
      </c>
      <c r="D399" s="207">
        <v>0</v>
      </c>
      <c r="E399" s="207">
        <v>0</v>
      </c>
      <c r="F399" s="207">
        <v>0</v>
      </c>
      <c r="G399" s="207">
        <v>0</v>
      </c>
      <c r="H399" s="207">
        <v>0</v>
      </c>
    </row>
    <row r="400" spans="2:8" x14ac:dyDescent="0.45">
      <c r="B400" t="s">
        <v>183</v>
      </c>
      <c r="C400" s="207">
        <v>1.8339999999999999E-2</v>
      </c>
      <c r="D400" s="207">
        <v>0</v>
      </c>
      <c r="E400" s="207">
        <v>3.5630000000000002E-2</v>
      </c>
      <c r="F400" s="207">
        <v>3.1800000000000002E-2</v>
      </c>
      <c r="G400" s="207">
        <v>1.107E-2</v>
      </c>
      <c r="H400" s="207">
        <v>0</v>
      </c>
    </row>
    <row r="401" spans="2:8" x14ac:dyDescent="0.45">
      <c r="B401" t="s">
        <v>184</v>
      </c>
      <c r="C401" s="207">
        <v>8.5199999999999998E-3</v>
      </c>
      <c r="D401" s="207">
        <v>0</v>
      </c>
      <c r="E401" s="207">
        <v>0</v>
      </c>
      <c r="F401" s="207">
        <v>0</v>
      </c>
      <c r="G401" s="207">
        <v>0</v>
      </c>
      <c r="H401" s="207">
        <v>4.8759999999999998E-2</v>
      </c>
    </row>
    <row r="402" spans="2:8" x14ac:dyDescent="0.45">
      <c r="B402" t="s">
        <v>185</v>
      </c>
      <c r="C402" s="207">
        <v>1.0800000000000001E-2</v>
      </c>
      <c r="D402" s="207">
        <v>0</v>
      </c>
      <c r="E402" s="207">
        <v>1.4710000000000001E-2</v>
      </c>
      <c r="F402" s="207">
        <v>0</v>
      </c>
      <c r="G402" s="207">
        <v>0</v>
      </c>
      <c r="H402" s="207">
        <v>5.1290000000000002E-2</v>
      </c>
    </row>
    <row r="403" spans="2:8" x14ac:dyDescent="0.45">
      <c r="B403" t="s">
        <v>186</v>
      </c>
      <c r="C403" s="207">
        <v>4.1959999999999997E-2</v>
      </c>
      <c r="D403" s="207">
        <v>5.2209999999999999E-2</v>
      </c>
      <c r="E403" s="207">
        <v>0.16646</v>
      </c>
      <c r="F403" s="207">
        <v>3.1800000000000002E-2</v>
      </c>
      <c r="G403" s="207">
        <v>0</v>
      </c>
      <c r="H403" s="207">
        <v>0</v>
      </c>
    </row>
    <row r="404" spans="2:8" x14ac:dyDescent="0.45">
      <c r="B404" t="s">
        <v>187</v>
      </c>
      <c r="C404" s="207">
        <v>1.5900000000000001E-3</v>
      </c>
      <c r="D404" s="207">
        <v>0</v>
      </c>
      <c r="E404" s="207">
        <v>0</v>
      </c>
      <c r="F404" s="207">
        <v>0</v>
      </c>
      <c r="G404" s="207">
        <v>1.107E-2</v>
      </c>
      <c r="H404" s="207">
        <v>0</v>
      </c>
    </row>
    <row r="405" spans="2:8" x14ac:dyDescent="0.45">
      <c r="B405" t="s">
        <v>188</v>
      </c>
      <c r="C405" s="207">
        <v>3.7699999999999999E-3</v>
      </c>
      <c r="D405" s="207">
        <v>0</v>
      </c>
      <c r="E405" s="207">
        <v>0</v>
      </c>
      <c r="F405" s="207">
        <v>9.7400000000000004E-3</v>
      </c>
      <c r="G405" s="207">
        <v>0</v>
      </c>
      <c r="H405" s="207">
        <v>0</v>
      </c>
    </row>
    <row r="406" spans="2:8" x14ac:dyDescent="0.45">
      <c r="B406" t="s">
        <v>189</v>
      </c>
      <c r="C406" s="207">
        <v>1.533E-2</v>
      </c>
      <c r="D406" s="207">
        <v>0</v>
      </c>
      <c r="E406" s="207">
        <v>4.2199999999999998E-3</v>
      </c>
      <c r="F406" s="207">
        <v>3.8300000000000001E-2</v>
      </c>
      <c r="G406" s="207">
        <v>0</v>
      </c>
      <c r="H406" s="207">
        <v>0</v>
      </c>
    </row>
    <row r="407" spans="2:8" x14ac:dyDescent="0.45">
      <c r="B407" t="s">
        <v>190</v>
      </c>
      <c r="C407" s="207">
        <v>1.112E-2</v>
      </c>
      <c r="D407" s="207">
        <v>0</v>
      </c>
      <c r="E407" s="207">
        <v>0</v>
      </c>
      <c r="F407" s="207">
        <v>0</v>
      </c>
      <c r="G407" s="207">
        <v>7.739E-2</v>
      </c>
      <c r="H407" s="207">
        <v>0</v>
      </c>
    </row>
    <row r="408" spans="2:8" x14ac:dyDescent="0.45">
      <c r="B408" t="s">
        <v>191</v>
      </c>
      <c r="C408" s="207">
        <v>0</v>
      </c>
      <c r="D408" s="207">
        <v>0</v>
      </c>
      <c r="E408" s="207">
        <v>0</v>
      </c>
      <c r="F408" s="207">
        <v>0</v>
      </c>
      <c r="G408" s="207">
        <v>0</v>
      </c>
      <c r="H408" s="207">
        <v>0</v>
      </c>
    </row>
    <row r="409" spans="2:8" x14ac:dyDescent="0.45">
      <c r="B409" t="s">
        <v>192</v>
      </c>
      <c r="C409" s="207">
        <v>4.5539999999999997E-2</v>
      </c>
      <c r="D409" s="207">
        <v>0.15916</v>
      </c>
      <c r="E409" s="207">
        <v>3.7839999999999999E-2</v>
      </c>
      <c r="F409" s="207">
        <v>0</v>
      </c>
      <c r="G409" s="207">
        <v>5.5300000000000002E-3</v>
      </c>
      <c r="H409" s="207">
        <v>7.4289999999999995E-2</v>
      </c>
    </row>
    <row r="410" spans="2:8" x14ac:dyDescent="0.45">
      <c r="B410" t="s">
        <v>193</v>
      </c>
      <c r="C410" s="207">
        <v>3.14E-3</v>
      </c>
      <c r="D410" s="207">
        <v>0</v>
      </c>
      <c r="E410" s="207">
        <v>0</v>
      </c>
      <c r="F410" s="207">
        <v>0</v>
      </c>
      <c r="G410" s="207">
        <v>0</v>
      </c>
      <c r="H410" s="207">
        <v>1.7950000000000001E-2</v>
      </c>
    </row>
    <row r="411" spans="2:8" x14ac:dyDescent="0.45">
      <c r="B411" t="s">
        <v>194</v>
      </c>
      <c r="C411" s="207">
        <v>0</v>
      </c>
      <c r="D411" s="207">
        <v>0</v>
      </c>
      <c r="E411" s="207">
        <v>0</v>
      </c>
      <c r="F411" s="207">
        <v>0</v>
      </c>
      <c r="G411" s="207">
        <v>0</v>
      </c>
      <c r="H411" s="207">
        <v>0</v>
      </c>
    </row>
    <row r="412" spans="2:8" x14ac:dyDescent="0.45">
      <c r="B412" t="s">
        <v>195</v>
      </c>
      <c r="C412" s="207">
        <v>0</v>
      </c>
      <c r="D412" s="207">
        <v>0</v>
      </c>
      <c r="E412" s="207">
        <v>0</v>
      </c>
      <c r="F412" s="207">
        <v>0</v>
      </c>
      <c r="G412" s="207">
        <v>0</v>
      </c>
      <c r="H412" s="207">
        <v>0</v>
      </c>
    </row>
    <row r="413" spans="2:8" x14ac:dyDescent="0.45">
      <c r="B413" t="s">
        <v>196</v>
      </c>
      <c r="C413" s="207">
        <v>5.2999999999999998E-4</v>
      </c>
      <c r="D413" s="207">
        <v>0</v>
      </c>
      <c r="E413" s="207">
        <v>4.2199999999999998E-3</v>
      </c>
      <c r="F413" s="207">
        <v>0</v>
      </c>
      <c r="G413" s="207">
        <v>0</v>
      </c>
      <c r="H413" s="207">
        <v>0</v>
      </c>
    </row>
    <row r="414" spans="2:8" x14ac:dyDescent="0.45">
      <c r="B414" t="s">
        <v>197</v>
      </c>
      <c r="C414" s="207">
        <v>3.0810000000000001E-2</v>
      </c>
      <c r="D414" s="207">
        <v>4.7499999999999999E-3</v>
      </c>
      <c r="E414" s="207">
        <v>2.1049999999999999E-2</v>
      </c>
      <c r="F414" s="207">
        <v>7.0779999999999996E-2</v>
      </c>
      <c r="G414" s="207">
        <v>0</v>
      </c>
      <c r="H414" s="207">
        <v>0</v>
      </c>
    </row>
    <row r="415" spans="2:8" x14ac:dyDescent="0.45">
      <c r="B415" t="s">
        <v>198</v>
      </c>
      <c r="C415" s="207">
        <v>7.9600000000000001E-3</v>
      </c>
      <c r="D415" s="207">
        <v>0</v>
      </c>
      <c r="E415" s="207">
        <v>0</v>
      </c>
      <c r="F415" s="207">
        <v>1.1350000000000001E-2</v>
      </c>
      <c r="G415" s="207">
        <v>2.486E-2</v>
      </c>
      <c r="H415" s="207">
        <v>0</v>
      </c>
    </row>
    <row r="416" spans="2:8" x14ac:dyDescent="0.45">
      <c r="B416" t="s">
        <v>199</v>
      </c>
      <c r="C416" s="207">
        <v>0</v>
      </c>
      <c r="D416" s="207">
        <v>0</v>
      </c>
      <c r="E416" s="207">
        <v>0</v>
      </c>
      <c r="F416" s="207">
        <v>0</v>
      </c>
      <c r="G416" s="207">
        <v>0</v>
      </c>
      <c r="H416" s="207">
        <v>0</v>
      </c>
    </row>
    <row r="417" spans="2:8" x14ac:dyDescent="0.45">
      <c r="B417" t="s">
        <v>200</v>
      </c>
      <c r="C417" s="207">
        <v>0</v>
      </c>
      <c r="D417" s="207">
        <v>0</v>
      </c>
      <c r="E417" s="207">
        <v>0</v>
      </c>
      <c r="F417" s="207">
        <v>0</v>
      </c>
      <c r="G417" s="207">
        <v>0</v>
      </c>
      <c r="H417" s="207">
        <v>0</v>
      </c>
    </row>
    <row r="418" spans="2:8" x14ac:dyDescent="0.45">
      <c r="B418" t="s">
        <v>201</v>
      </c>
      <c r="C418" s="207">
        <v>7.9000000000000001E-4</v>
      </c>
      <c r="D418" s="207">
        <v>0</v>
      </c>
      <c r="E418" s="207">
        <v>0</v>
      </c>
      <c r="F418" s="207">
        <v>0</v>
      </c>
      <c r="G418" s="207">
        <v>5.5300000000000002E-3</v>
      </c>
      <c r="H418" s="207">
        <v>0</v>
      </c>
    </row>
    <row r="419" spans="2:8" x14ac:dyDescent="0.45">
      <c r="B419" t="s">
        <v>202</v>
      </c>
      <c r="C419" s="207">
        <v>0</v>
      </c>
      <c r="D419" s="207">
        <v>0</v>
      </c>
      <c r="E419" s="207">
        <v>0</v>
      </c>
      <c r="F419" s="207">
        <v>0</v>
      </c>
      <c r="G419" s="207">
        <v>0</v>
      </c>
      <c r="H419" s="207">
        <v>0</v>
      </c>
    </row>
    <row r="420" spans="2:8" x14ac:dyDescent="0.45">
      <c r="B420" t="s">
        <v>8</v>
      </c>
      <c r="C420" s="207">
        <v>0</v>
      </c>
      <c r="D420" s="207">
        <v>0</v>
      </c>
      <c r="E420" s="207">
        <v>0</v>
      </c>
      <c r="F420" s="207">
        <v>0</v>
      </c>
      <c r="G420" s="207">
        <v>0</v>
      </c>
      <c r="H420" s="207">
        <v>0</v>
      </c>
    </row>
    <row r="421" spans="2:8" x14ac:dyDescent="0.45">
      <c r="B421" t="s">
        <v>203</v>
      </c>
      <c r="C421" s="207">
        <v>0</v>
      </c>
      <c r="D421" s="207">
        <v>0</v>
      </c>
      <c r="E421" s="207">
        <v>0</v>
      </c>
      <c r="F421" s="207">
        <v>0</v>
      </c>
      <c r="G421" s="207">
        <v>0</v>
      </c>
      <c r="H421" s="207">
        <v>0</v>
      </c>
    </row>
    <row r="422" spans="2:8" x14ac:dyDescent="0.45">
      <c r="B422" t="s">
        <v>204</v>
      </c>
      <c r="C422" s="207">
        <v>1.2600000000000001E-3</v>
      </c>
      <c r="D422" s="207">
        <v>0</v>
      </c>
      <c r="E422" s="207">
        <v>0</v>
      </c>
      <c r="F422" s="207">
        <v>3.2499999999999999E-3</v>
      </c>
      <c r="G422" s="207">
        <v>0</v>
      </c>
      <c r="H422" s="207">
        <v>0</v>
      </c>
    </row>
    <row r="423" spans="2:8" x14ac:dyDescent="0.45">
      <c r="B423" t="s">
        <v>205</v>
      </c>
      <c r="C423" s="207">
        <v>7.9799999999999992E-3</v>
      </c>
      <c r="D423" s="207">
        <v>0</v>
      </c>
      <c r="E423" s="207">
        <v>0</v>
      </c>
      <c r="F423" s="207">
        <v>0</v>
      </c>
      <c r="G423" s="207">
        <v>5.5300000000000002E-3</v>
      </c>
      <c r="H423" s="207">
        <v>4.1090000000000002E-2</v>
      </c>
    </row>
    <row r="424" spans="2:8" x14ac:dyDescent="0.45">
      <c r="B424" t="s">
        <v>206</v>
      </c>
      <c r="C424" s="207">
        <v>2.7799999999999999E-3</v>
      </c>
      <c r="D424" s="207">
        <v>0</v>
      </c>
      <c r="E424" s="207">
        <v>0</v>
      </c>
      <c r="F424" s="207">
        <v>0</v>
      </c>
      <c r="G424" s="207">
        <v>1.933E-2</v>
      </c>
      <c r="H424" s="207">
        <v>0</v>
      </c>
    </row>
    <row r="425" spans="2:8" x14ac:dyDescent="0.45">
      <c r="B425" t="s">
        <v>207</v>
      </c>
      <c r="C425" s="207">
        <v>4.1999999999999997E-3</v>
      </c>
      <c r="D425" s="207">
        <v>0</v>
      </c>
      <c r="E425" s="207">
        <v>3.3619999999999997E-2</v>
      </c>
      <c r="F425" s="207">
        <v>0</v>
      </c>
      <c r="G425" s="207">
        <v>0</v>
      </c>
      <c r="H425" s="207">
        <v>0</v>
      </c>
    </row>
    <row r="426" spans="2:8" x14ac:dyDescent="0.45">
      <c r="B426" t="s">
        <v>208</v>
      </c>
      <c r="C426" s="207">
        <v>0</v>
      </c>
      <c r="D426" s="207">
        <v>0</v>
      </c>
      <c r="E426" s="207">
        <v>0</v>
      </c>
      <c r="F426" s="207">
        <v>0</v>
      </c>
      <c r="G426" s="207">
        <v>0</v>
      </c>
      <c r="H426" s="207">
        <v>0</v>
      </c>
    </row>
    <row r="427" spans="2:8" x14ac:dyDescent="0.45">
      <c r="B427" t="s">
        <v>209</v>
      </c>
      <c r="C427" s="207">
        <v>7.9000000000000001E-4</v>
      </c>
      <c r="D427" s="207">
        <v>0</v>
      </c>
      <c r="E427" s="207">
        <v>0</v>
      </c>
      <c r="F427" s="207">
        <v>0</v>
      </c>
      <c r="G427" s="207">
        <v>5.5300000000000002E-3</v>
      </c>
      <c r="H427" s="207">
        <v>0</v>
      </c>
    </row>
    <row r="428" spans="2:8" x14ac:dyDescent="0.45">
      <c r="B428" t="s">
        <v>210</v>
      </c>
      <c r="C428" s="207">
        <v>1.5900000000000001E-3</v>
      </c>
      <c r="D428" s="207">
        <v>0</v>
      </c>
      <c r="E428" s="207">
        <v>0</v>
      </c>
      <c r="F428" s="207">
        <v>0</v>
      </c>
      <c r="G428" s="207">
        <v>1.107E-2</v>
      </c>
      <c r="H428" s="207">
        <v>0</v>
      </c>
    </row>
    <row r="429" spans="2:8" x14ac:dyDescent="0.45">
      <c r="B429" t="s">
        <v>211</v>
      </c>
      <c r="C429" s="207">
        <v>0</v>
      </c>
      <c r="D429" s="207">
        <v>0</v>
      </c>
      <c r="E429" s="207">
        <v>0</v>
      </c>
      <c r="F429" s="207">
        <v>0</v>
      </c>
      <c r="G429" s="207">
        <v>0</v>
      </c>
      <c r="H429" s="207">
        <v>0</v>
      </c>
    </row>
    <row r="430" spans="2:8" x14ac:dyDescent="0.45">
      <c r="B430" t="s">
        <v>212</v>
      </c>
      <c r="C430" s="207">
        <v>2.7799999999999999E-3</v>
      </c>
      <c r="D430" s="207">
        <v>0</v>
      </c>
      <c r="E430" s="207">
        <v>0</v>
      </c>
      <c r="F430" s="207">
        <v>0</v>
      </c>
      <c r="G430" s="207">
        <v>1.933E-2</v>
      </c>
      <c r="H430" s="207">
        <v>0</v>
      </c>
    </row>
    <row r="431" spans="2:8" x14ac:dyDescent="0.45">
      <c r="B431" t="s">
        <v>213</v>
      </c>
      <c r="C431" s="207">
        <v>8.1600000000000006E-3</v>
      </c>
      <c r="D431" s="207">
        <v>0</v>
      </c>
      <c r="E431" s="207">
        <v>0</v>
      </c>
      <c r="F431" s="207">
        <v>0</v>
      </c>
      <c r="G431" s="207">
        <v>5.6820000000000002E-2</v>
      </c>
      <c r="H431" s="207">
        <v>0</v>
      </c>
    </row>
    <row r="432" spans="2:8" x14ac:dyDescent="0.45">
      <c r="B432" t="s">
        <v>214</v>
      </c>
      <c r="C432" s="207">
        <v>0</v>
      </c>
      <c r="D432" s="207">
        <v>0</v>
      </c>
      <c r="E432" s="207">
        <v>0</v>
      </c>
      <c r="F432" s="207">
        <v>0</v>
      </c>
      <c r="G432" s="207">
        <v>0</v>
      </c>
      <c r="H432" s="207">
        <v>0</v>
      </c>
    </row>
    <row r="433" spans="2:8" x14ac:dyDescent="0.45">
      <c r="B433" t="s">
        <v>215</v>
      </c>
      <c r="C433" s="207">
        <v>5.2999999999999998E-4</v>
      </c>
      <c r="D433" s="207">
        <v>0</v>
      </c>
      <c r="E433" s="207">
        <v>4.2199999999999998E-3</v>
      </c>
      <c r="F433" s="207">
        <v>0</v>
      </c>
      <c r="G433" s="207">
        <v>0</v>
      </c>
      <c r="H433" s="207">
        <v>0</v>
      </c>
    </row>
    <row r="434" spans="2:8" x14ac:dyDescent="0.45">
      <c r="B434" t="s">
        <v>216</v>
      </c>
      <c r="C434" s="207">
        <v>8.0999999999999996E-4</v>
      </c>
      <c r="D434" s="207">
        <v>4.7499999999999999E-3</v>
      </c>
      <c r="E434" s="207">
        <v>0</v>
      </c>
      <c r="F434" s="207">
        <v>0</v>
      </c>
      <c r="G434" s="207">
        <v>0</v>
      </c>
      <c r="H434" s="207">
        <v>0</v>
      </c>
    </row>
    <row r="435" spans="2:8" x14ac:dyDescent="0.45">
      <c r="B435" t="s">
        <v>217</v>
      </c>
      <c r="C435" s="207">
        <v>0</v>
      </c>
      <c r="D435" s="207">
        <v>0</v>
      </c>
      <c r="E435" s="207">
        <v>0</v>
      </c>
      <c r="F435" s="207">
        <v>0</v>
      </c>
      <c r="G435" s="207">
        <v>0</v>
      </c>
      <c r="H435" s="207">
        <v>0</v>
      </c>
    </row>
    <row r="436" spans="2:8" x14ac:dyDescent="0.45">
      <c r="B436" t="s">
        <v>218</v>
      </c>
      <c r="C436" s="207">
        <v>0</v>
      </c>
      <c r="D436" s="207">
        <v>0</v>
      </c>
      <c r="E436" s="207">
        <v>0</v>
      </c>
      <c r="F436" s="207">
        <v>0</v>
      </c>
      <c r="G436" s="207">
        <v>0</v>
      </c>
      <c r="H436" s="207">
        <v>0</v>
      </c>
    </row>
    <row r="437" spans="2:8" x14ac:dyDescent="0.45">
      <c r="B437" t="s">
        <v>219</v>
      </c>
      <c r="C437" s="207">
        <v>1.256E-2</v>
      </c>
      <c r="D437" s="207">
        <v>0</v>
      </c>
      <c r="E437" s="207">
        <v>0</v>
      </c>
      <c r="F437" s="207">
        <v>0</v>
      </c>
      <c r="G437" s="207">
        <v>0</v>
      </c>
      <c r="H437" s="207">
        <v>7.1840000000000001E-2</v>
      </c>
    </row>
    <row r="438" spans="2:8" x14ac:dyDescent="0.45">
      <c r="B438" t="s">
        <v>220</v>
      </c>
      <c r="C438" s="207">
        <v>1.29E-2</v>
      </c>
      <c r="D438" s="207">
        <v>0</v>
      </c>
      <c r="E438" s="207">
        <v>0</v>
      </c>
      <c r="F438" s="207">
        <v>3.3349999999999998E-2</v>
      </c>
      <c r="G438" s="207">
        <v>0</v>
      </c>
      <c r="H438" s="207">
        <v>0</v>
      </c>
    </row>
    <row r="439" spans="2:8" x14ac:dyDescent="0.45">
      <c r="B439" t="s">
        <v>221</v>
      </c>
      <c r="C439" s="207">
        <v>7.7799999999999996E-3</v>
      </c>
      <c r="D439" s="207">
        <v>0</v>
      </c>
      <c r="E439" s="207">
        <v>0</v>
      </c>
      <c r="F439" s="207">
        <v>0</v>
      </c>
      <c r="G439" s="207">
        <v>5.4170000000000003E-2</v>
      </c>
      <c r="H439" s="207">
        <v>0</v>
      </c>
    </row>
    <row r="440" spans="2:8" x14ac:dyDescent="0.45">
      <c r="B440" t="s">
        <v>222</v>
      </c>
      <c r="C440" s="207">
        <v>0</v>
      </c>
      <c r="D440" s="207">
        <v>0</v>
      </c>
      <c r="E440" s="207">
        <v>0</v>
      </c>
      <c r="F440" s="207">
        <v>0</v>
      </c>
      <c r="G440" s="207">
        <v>0</v>
      </c>
      <c r="H440" s="207">
        <v>0</v>
      </c>
    </row>
    <row r="441" spans="2:8" x14ac:dyDescent="0.45">
      <c r="B441" t="s">
        <v>223</v>
      </c>
      <c r="C441" s="207">
        <v>0</v>
      </c>
      <c r="D441" s="207">
        <v>0</v>
      </c>
      <c r="E441" s="207">
        <v>0</v>
      </c>
      <c r="F441" s="207">
        <v>0</v>
      </c>
      <c r="G441" s="207">
        <v>0</v>
      </c>
      <c r="H441" s="207">
        <v>0</v>
      </c>
    </row>
    <row r="442" spans="2:8" x14ac:dyDescent="0.45">
      <c r="B442" t="s">
        <v>224</v>
      </c>
      <c r="C442" s="207">
        <v>1.2600000000000001E-3</v>
      </c>
      <c r="D442" s="207">
        <v>0</v>
      </c>
      <c r="E442" s="207">
        <v>0</v>
      </c>
      <c r="F442" s="207">
        <v>3.2499999999999999E-3</v>
      </c>
      <c r="G442" s="207">
        <v>0</v>
      </c>
      <c r="H442" s="207">
        <v>0</v>
      </c>
    </row>
    <row r="443" spans="2:8" x14ac:dyDescent="0.45">
      <c r="B443" t="s">
        <v>225</v>
      </c>
      <c r="C443" s="207">
        <v>8.9999999999999998E-4</v>
      </c>
      <c r="D443" s="207">
        <v>0</v>
      </c>
      <c r="E443" s="207">
        <v>0</v>
      </c>
      <c r="F443" s="207">
        <v>0</v>
      </c>
      <c r="G443" s="207">
        <v>0</v>
      </c>
      <c r="H443" s="207">
        <v>5.1399999999999996E-3</v>
      </c>
    </row>
    <row r="444" spans="2:8" x14ac:dyDescent="0.45">
      <c r="B444" t="s">
        <v>226</v>
      </c>
      <c r="C444" s="207">
        <v>5.9800000000000001E-3</v>
      </c>
      <c r="D444" s="207">
        <v>0</v>
      </c>
      <c r="E444" s="207">
        <v>0</v>
      </c>
      <c r="F444" s="207">
        <v>1.1350000000000001E-2</v>
      </c>
      <c r="G444" s="207">
        <v>1.107E-2</v>
      </c>
      <c r="H444" s="207">
        <v>0</v>
      </c>
    </row>
    <row r="445" spans="2:8" x14ac:dyDescent="0.45">
      <c r="B445" t="s">
        <v>227</v>
      </c>
      <c r="C445" s="207">
        <v>0</v>
      </c>
      <c r="D445" s="207">
        <v>0</v>
      </c>
      <c r="E445" s="207">
        <v>0</v>
      </c>
      <c r="F445" s="207">
        <v>0</v>
      </c>
      <c r="G445" s="207">
        <v>0</v>
      </c>
      <c r="H445" s="207">
        <v>0</v>
      </c>
    </row>
    <row r="446" spans="2:8" x14ac:dyDescent="0.45">
      <c r="B446" t="s">
        <v>228</v>
      </c>
      <c r="C446" s="207">
        <v>0</v>
      </c>
      <c r="D446" s="207">
        <v>0</v>
      </c>
      <c r="E446" s="207">
        <v>0</v>
      </c>
      <c r="F446" s="207">
        <v>0</v>
      </c>
      <c r="G446" s="207">
        <v>0</v>
      </c>
      <c r="H446" s="207">
        <v>0</v>
      </c>
    </row>
    <row r="447" spans="2:8" x14ac:dyDescent="0.45">
      <c r="B447" t="s">
        <v>229</v>
      </c>
      <c r="C447" s="207">
        <v>7.9000000000000001E-4</v>
      </c>
      <c r="D447" s="207">
        <v>0</v>
      </c>
      <c r="E447" s="207">
        <v>0</v>
      </c>
      <c r="F447" s="207">
        <v>0</v>
      </c>
      <c r="G447" s="207">
        <v>5.5300000000000002E-3</v>
      </c>
      <c r="H447" s="207">
        <v>0</v>
      </c>
    </row>
    <row r="448" spans="2:8" x14ac:dyDescent="0.45">
      <c r="B448" t="s">
        <v>230</v>
      </c>
      <c r="C448" s="207">
        <v>8.9999999999999998E-4</v>
      </c>
      <c r="D448" s="207">
        <v>0</v>
      </c>
      <c r="E448" s="207">
        <v>0</v>
      </c>
      <c r="F448" s="207">
        <v>0</v>
      </c>
      <c r="G448" s="207">
        <v>0</v>
      </c>
      <c r="H448" s="207">
        <v>5.1399999999999996E-3</v>
      </c>
    </row>
    <row r="449" spans="1:8" x14ac:dyDescent="0.45">
      <c r="B449" t="s">
        <v>231</v>
      </c>
      <c r="C449" s="207">
        <v>8.9999999999999998E-4</v>
      </c>
      <c r="D449" s="207">
        <v>0</v>
      </c>
      <c r="E449" s="207">
        <v>0</v>
      </c>
      <c r="F449" s="207">
        <v>0</v>
      </c>
      <c r="G449" s="207">
        <v>0</v>
      </c>
      <c r="H449" s="207">
        <v>5.1399999999999996E-3</v>
      </c>
    </row>
    <row r="450" spans="1:8" x14ac:dyDescent="0.45">
      <c r="B450" t="s">
        <v>232</v>
      </c>
      <c r="C450" s="207">
        <v>0</v>
      </c>
      <c r="D450" s="207">
        <v>0</v>
      </c>
      <c r="E450" s="207">
        <v>0</v>
      </c>
      <c r="F450" s="207">
        <v>0</v>
      </c>
      <c r="G450" s="207">
        <v>0</v>
      </c>
      <c r="H450" s="207">
        <v>0</v>
      </c>
    </row>
    <row r="451" spans="1:8" s="208" customFormat="1" x14ac:dyDescent="0.45">
      <c r="B451" s="208" t="s">
        <v>1</v>
      </c>
      <c r="C451" s="209">
        <f t="shared" ref="C451:H451" si="2">SUM(C305:C450)</f>
        <v>0.74221999999999999</v>
      </c>
      <c r="D451" s="209">
        <f t="shared" si="2"/>
        <v>0.69722000000000006</v>
      </c>
      <c r="E451" s="209">
        <f t="shared" si="2"/>
        <v>0.73612999999999995</v>
      </c>
      <c r="F451" s="209">
        <f t="shared" si="2"/>
        <v>0.76646999999999976</v>
      </c>
      <c r="G451" s="209">
        <f t="shared" si="2"/>
        <v>0.84514000000000011</v>
      </c>
      <c r="H451" s="209">
        <f t="shared" si="2"/>
        <v>0.6520800000000001</v>
      </c>
    </row>
    <row r="453" spans="1:8" x14ac:dyDescent="0.45">
      <c r="A453" t="s">
        <v>384</v>
      </c>
      <c r="B453" t="s">
        <v>385</v>
      </c>
    </row>
    <row r="454" spans="1:8" x14ac:dyDescent="0.45">
      <c r="B454" t="s">
        <v>386</v>
      </c>
    </row>
    <row r="456" spans="1:8" x14ac:dyDescent="0.45">
      <c r="B456" t="s">
        <v>88</v>
      </c>
      <c r="C456" s="207">
        <v>0</v>
      </c>
      <c r="D456" s="207">
        <v>0</v>
      </c>
      <c r="E456" s="207">
        <v>0</v>
      </c>
      <c r="F456" s="207">
        <v>0</v>
      </c>
      <c r="G456" s="207">
        <v>0</v>
      </c>
      <c r="H456" s="207">
        <v>0</v>
      </c>
    </row>
    <row r="457" spans="1:8" x14ac:dyDescent="0.45">
      <c r="B457" t="s">
        <v>89</v>
      </c>
      <c r="C457" s="207">
        <v>0</v>
      </c>
      <c r="D457" s="207">
        <v>0</v>
      </c>
      <c r="E457" s="207">
        <v>0</v>
      </c>
      <c r="F457" s="207">
        <v>0</v>
      </c>
      <c r="G457" s="207">
        <v>0</v>
      </c>
      <c r="H457" s="207">
        <v>0</v>
      </c>
    </row>
    <row r="458" spans="1:8" x14ac:dyDescent="0.45">
      <c r="B458" t="s">
        <v>90</v>
      </c>
      <c r="C458" s="207">
        <v>0</v>
      </c>
      <c r="D458" s="207">
        <v>0</v>
      </c>
      <c r="E458" s="207">
        <v>0</v>
      </c>
      <c r="F458" s="207">
        <v>0</v>
      </c>
      <c r="G458" s="207">
        <v>0</v>
      </c>
      <c r="H458" s="207">
        <v>0</v>
      </c>
    </row>
    <row r="459" spans="1:8" x14ac:dyDescent="0.45">
      <c r="B459" t="s">
        <v>91</v>
      </c>
      <c r="C459" s="207">
        <v>0</v>
      </c>
      <c r="D459" s="207">
        <v>0</v>
      </c>
      <c r="E459" s="207">
        <v>0</v>
      </c>
      <c r="F459" s="207">
        <v>0</v>
      </c>
      <c r="G459" s="207">
        <v>0</v>
      </c>
      <c r="H459" s="207">
        <v>0</v>
      </c>
    </row>
    <row r="460" spans="1:8" x14ac:dyDescent="0.45">
      <c r="B460" t="s">
        <v>92</v>
      </c>
      <c r="C460" s="207">
        <v>2.768E-2</v>
      </c>
      <c r="D460" s="207">
        <v>0</v>
      </c>
      <c r="E460" s="207">
        <v>7.2480000000000003E-2</v>
      </c>
      <c r="F460" s="207">
        <v>4.249E-2</v>
      </c>
      <c r="G460" s="207">
        <v>6.4599999999999996E-3</v>
      </c>
      <c r="H460" s="207">
        <v>0</v>
      </c>
    </row>
    <row r="461" spans="1:8" x14ac:dyDescent="0.45">
      <c r="B461" t="s">
        <v>93</v>
      </c>
      <c r="C461" s="207">
        <v>0</v>
      </c>
      <c r="D461" s="207">
        <v>0</v>
      </c>
      <c r="E461" s="207">
        <v>0</v>
      </c>
      <c r="F461" s="207">
        <v>0</v>
      </c>
      <c r="G461" s="207">
        <v>0</v>
      </c>
      <c r="H461" s="207">
        <v>0</v>
      </c>
    </row>
    <row r="462" spans="1:8" x14ac:dyDescent="0.45">
      <c r="B462" t="s">
        <v>94</v>
      </c>
      <c r="C462" s="207">
        <v>5.2500000000000003E-3</v>
      </c>
      <c r="D462" s="207">
        <v>0</v>
      </c>
      <c r="E462" s="207">
        <v>0</v>
      </c>
      <c r="F462" s="207">
        <v>0</v>
      </c>
      <c r="G462" s="207">
        <v>0</v>
      </c>
      <c r="H462" s="207">
        <v>3.4590000000000003E-2</v>
      </c>
    </row>
    <row r="463" spans="1:8" x14ac:dyDescent="0.45">
      <c r="B463" t="s">
        <v>95</v>
      </c>
      <c r="C463" s="207">
        <v>0</v>
      </c>
      <c r="D463" s="207">
        <v>0</v>
      </c>
      <c r="E463" s="207">
        <v>0</v>
      </c>
      <c r="F463" s="207">
        <v>0</v>
      </c>
      <c r="G463" s="207">
        <v>0</v>
      </c>
      <c r="H463" s="207">
        <v>0</v>
      </c>
    </row>
    <row r="464" spans="1:8" x14ac:dyDescent="0.45">
      <c r="B464" t="s">
        <v>96</v>
      </c>
      <c r="C464" s="207">
        <v>0</v>
      </c>
      <c r="D464" s="207">
        <v>0</v>
      </c>
      <c r="E464" s="207">
        <v>0</v>
      </c>
      <c r="F464" s="207">
        <v>0</v>
      </c>
      <c r="G464" s="207">
        <v>0</v>
      </c>
      <c r="H464" s="207">
        <v>0</v>
      </c>
    </row>
    <row r="465" spans="2:8" x14ac:dyDescent="0.45">
      <c r="B465" t="s">
        <v>97</v>
      </c>
      <c r="C465" s="207">
        <v>0</v>
      </c>
      <c r="D465" s="207">
        <v>0</v>
      </c>
      <c r="E465" s="207">
        <v>0</v>
      </c>
      <c r="F465" s="207">
        <v>0</v>
      </c>
      <c r="G465" s="207">
        <v>0</v>
      </c>
      <c r="H465" s="207">
        <v>0</v>
      </c>
    </row>
    <row r="466" spans="2:8" x14ac:dyDescent="0.45">
      <c r="B466" t="s">
        <v>98</v>
      </c>
      <c r="C466" s="207">
        <v>5.1479999999999998E-2</v>
      </c>
      <c r="D466" s="207">
        <v>0</v>
      </c>
      <c r="E466" s="207">
        <v>5.1999999999999998E-3</v>
      </c>
      <c r="F466" s="207">
        <v>0.11469</v>
      </c>
      <c r="G466" s="207">
        <v>2.904E-2</v>
      </c>
      <c r="H466" s="207">
        <v>0</v>
      </c>
    </row>
    <row r="467" spans="2:8" x14ac:dyDescent="0.45">
      <c r="B467" t="s">
        <v>99</v>
      </c>
      <c r="C467" s="207">
        <v>3.8109999999999998E-2</v>
      </c>
      <c r="D467" s="207">
        <v>0</v>
      </c>
      <c r="E467" s="207">
        <v>9.2079999999999995E-2</v>
      </c>
      <c r="F467" s="207">
        <v>3.764E-2</v>
      </c>
      <c r="G467" s="207">
        <v>0</v>
      </c>
      <c r="H467" s="207">
        <v>7.1330000000000005E-2</v>
      </c>
    </row>
    <row r="468" spans="2:8" x14ac:dyDescent="0.45">
      <c r="B468" t="s">
        <v>100</v>
      </c>
      <c r="C468" s="207">
        <v>5.7099999999999998E-3</v>
      </c>
      <c r="D468" s="207">
        <v>0</v>
      </c>
      <c r="E468" s="207">
        <v>0</v>
      </c>
      <c r="F468" s="207">
        <v>1.4189999999999999E-2</v>
      </c>
      <c r="G468" s="207">
        <v>0</v>
      </c>
      <c r="H468" s="207">
        <v>0</v>
      </c>
    </row>
    <row r="469" spans="2:8" x14ac:dyDescent="0.45">
      <c r="B469" t="s">
        <v>101</v>
      </c>
      <c r="C469" s="207">
        <v>0</v>
      </c>
      <c r="D469" s="207">
        <v>0</v>
      </c>
      <c r="E469" s="207">
        <v>0</v>
      </c>
      <c r="F469" s="207">
        <v>0</v>
      </c>
      <c r="G469" s="207">
        <v>0</v>
      </c>
      <c r="H469" s="207">
        <v>0</v>
      </c>
    </row>
    <row r="470" spans="2:8" x14ac:dyDescent="0.45">
      <c r="B470" t="s">
        <v>102</v>
      </c>
      <c r="C470" s="207">
        <v>2.52E-2</v>
      </c>
      <c r="D470" s="207">
        <v>0</v>
      </c>
      <c r="E470" s="207">
        <v>0</v>
      </c>
      <c r="F470" s="207">
        <v>6.0069999999999998E-2</v>
      </c>
      <c r="G470" s="207">
        <v>6.4599999999999996E-3</v>
      </c>
      <c r="H470" s="207">
        <v>0</v>
      </c>
    </row>
    <row r="471" spans="2:8" x14ac:dyDescent="0.45">
      <c r="B471" t="s">
        <v>103</v>
      </c>
      <c r="C471" s="207">
        <v>8.3800000000000003E-3</v>
      </c>
      <c r="D471" s="207">
        <v>0</v>
      </c>
      <c r="E471" s="207">
        <v>0</v>
      </c>
      <c r="F471" s="207">
        <v>1.8249999999999999E-2</v>
      </c>
      <c r="G471" s="207">
        <v>6.4599999999999996E-3</v>
      </c>
      <c r="H471" s="207">
        <v>0</v>
      </c>
    </row>
    <row r="472" spans="2:8" x14ac:dyDescent="0.45">
      <c r="B472" t="s">
        <v>104</v>
      </c>
      <c r="C472" s="207">
        <v>0</v>
      </c>
      <c r="D472" s="207">
        <v>0</v>
      </c>
      <c r="E472" s="207">
        <v>0</v>
      </c>
      <c r="F472" s="207">
        <v>0</v>
      </c>
      <c r="G472" s="207">
        <v>0</v>
      </c>
      <c r="H472" s="207">
        <v>0</v>
      </c>
    </row>
    <row r="473" spans="2:8" x14ac:dyDescent="0.45">
      <c r="B473" t="s">
        <v>105</v>
      </c>
      <c r="C473" s="207">
        <v>0</v>
      </c>
      <c r="D473" s="207">
        <v>0</v>
      </c>
      <c r="E473" s="207">
        <v>0</v>
      </c>
      <c r="F473" s="207">
        <v>0</v>
      </c>
      <c r="G473" s="207">
        <v>0</v>
      </c>
      <c r="H473" s="207">
        <v>0</v>
      </c>
    </row>
    <row r="474" spans="2:8" x14ac:dyDescent="0.45">
      <c r="B474" t="s">
        <v>106</v>
      </c>
      <c r="C474" s="207">
        <v>0</v>
      </c>
      <c r="D474" s="207">
        <v>0</v>
      </c>
      <c r="E474" s="207">
        <v>0</v>
      </c>
      <c r="F474" s="207">
        <v>0</v>
      </c>
      <c r="G474" s="207">
        <v>0</v>
      </c>
      <c r="H474" s="207">
        <v>0</v>
      </c>
    </row>
    <row r="475" spans="2:8" x14ac:dyDescent="0.45">
      <c r="B475" t="s">
        <v>107</v>
      </c>
      <c r="C475" s="207">
        <v>0</v>
      </c>
      <c r="D475" s="207">
        <v>0</v>
      </c>
      <c r="E475" s="207">
        <v>0</v>
      </c>
      <c r="F475" s="207">
        <v>0</v>
      </c>
      <c r="G475" s="207">
        <v>0</v>
      </c>
      <c r="H475" s="207">
        <v>0</v>
      </c>
    </row>
    <row r="476" spans="2:8" x14ac:dyDescent="0.45">
      <c r="B476" t="s">
        <v>108</v>
      </c>
      <c r="C476" s="207">
        <v>0</v>
      </c>
      <c r="D476" s="207">
        <v>0</v>
      </c>
      <c r="E476" s="207">
        <v>0</v>
      </c>
      <c r="F476" s="207">
        <v>0</v>
      </c>
      <c r="G476" s="207">
        <v>0</v>
      </c>
      <c r="H476" s="207">
        <v>0</v>
      </c>
    </row>
    <row r="477" spans="2:8" x14ac:dyDescent="0.45">
      <c r="B477" t="s">
        <v>109</v>
      </c>
      <c r="C477" s="207">
        <v>1.806E-2</v>
      </c>
      <c r="D477" s="207">
        <v>0</v>
      </c>
      <c r="E477" s="207">
        <v>0</v>
      </c>
      <c r="F477" s="207">
        <v>0</v>
      </c>
      <c r="G477" s="207">
        <v>0</v>
      </c>
      <c r="H477" s="207">
        <v>0.11899999999999999</v>
      </c>
    </row>
    <row r="478" spans="2:8" x14ac:dyDescent="0.45">
      <c r="B478" t="s">
        <v>110</v>
      </c>
      <c r="C478" s="207">
        <v>1.1429999999999999E-2</v>
      </c>
      <c r="D478" s="207">
        <v>0</v>
      </c>
      <c r="E478" s="207">
        <v>0</v>
      </c>
      <c r="F478" s="207">
        <v>0</v>
      </c>
      <c r="G478" s="207">
        <v>0</v>
      </c>
      <c r="H478" s="207">
        <v>7.5329999999999994E-2</v>
      </c>
    </row>
    <row r="479" spans="2:8" x14ac:dyDescent="0.45">
      <c r="B479" t="s">
        <v>111</v>
      </c>
      <c r="C479" s="207">
        <v>4.1399999999999996E-3</v>
      </c>
      <c r="D479" s="207">
        <v>0</v>
      </c>
      <c r="E479" s="207">
        <v>0</v>
      </c>
      <c r="F479" s="207">
        <v>0</v>
      </c>
      <c r="G479" s="207">
        <v>2.5839999999999998E-2</v>
      </c>
      <c r="H479" s="207">
        <v>0</v>
      </c>
    </row>
    <row r="480" spans="2:8" x14ac:dyDescent="0.45">
      <c r="B480" t="s">
        <v>112</v>
      </c>
      <c r="C480" s="207">
        <v>0</v>
      </c>
      <c r="D480" s="207">
        <v>0</v>
      </c>
      <c r="E480" s="207">
        <v>0</v>
      </c>
      <c r="F480" s="207">
        <v>0</v>
      </c>
      <c r="G480" s="207">
        <v>0</v>
      </c>
      <c r="H480" s="207">
        <v>0</v>
      </c>
    </row>
    <row r="481" spans="2:8" x14ac:dyDescent="0.45">
      <c r="B481" t="s">
        <v>113</v>
      </c>
      <c r="C481" s="207">
        <v>0</v>
      </c>
      <c r="D481" s="207">
        <v>0</v>
      </c>
      <c r="E481" s="207">
        <v>0</v>
      </c>
      <c r="F481" s="207">
        <v>0</v>
      </c>
      <c r="G481" s="207">
        <v>0</v>
      </c>
      <c r="H481" s="207">
        <v>0</v>
      </c>
    </row>
    <row r="482" spans="2:8" x14ac:dyDescent="0.45">
      <c r="B482" t="s">
        <v>114</v>
      </c>
      <c r="C482" s="207">
        <v>0</v>
      </c>
      <c r="D482" s="207">
        <v>0</v>
      </c>
      <c r="E482" s="207">
        <v>0</v>
      </c>
      <c r="F482" s="207">
        <v>0</v>
      </c>
      <c r="G482" s="207">
        <v>0</v>
      </c>
      <c r="H482" s="207">
        <v>0</v>
      </c>
    </row>
    <row r="483" spans="2:8" x14ac:dyDescent="0.45">
      <c r="B483" t="s">
        <v>115</v>
      </c>
      <c r="C483" s="207">
        <v>0</v>
      </c>
      <c r="D483" s="207">
        <v>0</v>
      </c>
      <c r="E483" s="207">
        <v>0</v>
      </c>
      <c r="F483" s="207">
        <v>0</v>
      </c>
      <c r="G483" s="207">
        <v>0</v>
      </c>
      <c r="H483" s="207">
        <v>0</v>
      </c>
    </row>
    <row r="484" spans="2:8" x14ac:dyDescent="0.45">
      <c r="B484" t="s">
        <v>116</v>
      </c>
      <c r="C484" s="207">
        <v>5.2490000000000002E-2</v>
      </c>
      <c r="D484" s="207">
        <v>2.3810000000000001E-2</v>
      </c>
      <c r="E484" s="207">
        <v>0</v>
      </c>
      <c r="F484" s="207">
        <v>0</v>
      </c>
      <c r="G484" s="207">
        <v>0.30508000000000002</v>
      </c>
      <c r="H484" s="207">
        <v>0</v>
      </c>
    </row>
    <row r="485" spans="2:8" x14ac:dyDescent="0.45">
      <c r="B485" t="s">
        <v>117</v>
      </c>
      <c r="C485" s="207">
        <v>0</v>
      </c>
      <c r="D485" s="207">
        <v>0</v>
      </c>
      <c r="E485" s="207">
        <v>0</v>
      </c>
      <c r="F485" s="207">
        <v>0</v>
      </c>
      <c r="G485" s="207">
        <v>0</v>
      </c>
      <c r="H485" s="207">
        <v>0</v>
      </c>
    </row>
    <row r="486" spans="2:8" x14ac:dyDescent="0.45">
      <c r="B486" t="s">
        <v>118</v>
      </c>
      <c r="C486" s="207">
        <v>0</v>
      </c>
      <c r="D486" s="207">
        <v>0</v>
      </c>
      <c r="E486" s="207">
        <v>0</v>
      </c>
      <c r="F486" s="207">
        <v>0</v>
      </c>
      <c r="G486" s="207">
        <v>0</v>
      </c>
      <c r="H486" s="207">
        <v>0</v>
      </c>
    </row>
    <row r="487" spans="2:8" x14ac:dyDescent="0.45">
      <c r="B487" t="s">
        <v>119</v>
      </c>
      <c r="C487" s="207">
        <v>1.6299999999999999E-3</v>
      </c>
      <c r="D487" s="207">
        <v>0</v>
      </c>
      <c r="E487" s="207">
        <v>0</v>
      </c>
      <c r="F487" s="207">
        <v>4.0600000000000002E-3</v>
      </c>
      <c r="G487" s="207">
        <v>0</v>
      </c>
      <c r="H487" s="207">
        <v>0</v>
      </c>
    </row>
    <row r="488" spans="2:8" x14ac:dyDescent="0.45">
      <c r="B488" t="s">
        <v>120</v>
      </c>
      <c r="C488" s="207">
        <v>0</v>
      </c>
      <c r="D488" s="207">
        <v>0</v>
      </c>
      <c r="E488" s="207">
        <v>0</v>
      </c>
      <c r="F488" s="207">
        <v>0</v>
      </c>
      <c r="G488" s="207">
        <v>0</v>
      </c>
      <c r="H488" s="207">
        <v>0</v>
      </c>
    </row>
    <row r="489" spans="2:8" x14ac:dyDescent="0.45">
      <c r="B489" t="s">
        <v>121</v>
      </c>
      <c r="C489" s="207">
        <v>0</v>
      </c>
      <c r="D489" s="207">
        <v>0</v>
      </c>
      <c r="E489" s="207">
        <v>0</v>
      </c>
      <c r="F489" s="207">
        <v>0</v>
      </c>
      <c r="G489" s="207">
        <v>0</v>
      </c>
      <c r="H489" s="207">
        <v>0</v>
      </c>
    </row>
    <row r="490" spans="2:8" x14ac:dyDescent="0.45">
      <c r="B490" t="s">
        <v>122</v>
      </c>
      <c r="C490" s="207">
        <v>0</v>
      </c>
      <c r="D490" s="207">
        <v>0</v>
      </c>
      <c r="E490" s="207">
        <v>0</v>
      </c>
      <c r="F490" s="207">
        <v>0</v>
      </c>
      <c r="G490" s="207">
        <v>0</v>
      </c>
      <c r="H490" s="207">
        <v>0</v>
      </c>
    </row>
    <row r="491" spans="2:8" x14ac:dyDescent="0.45">
      <c r="B491" t="s">
        <v>123</v>
      </c>
      <c r="C491" s="207">
        <v>1.431E-2</v>
      </c>
      <c r="D491" s="207">
        <v>0</v>
      </c>
      <c r="E491" s="207">
        <v>0</v>
      </c>
      <c r="F491" s="207">
        <v>3.0439999999999998E-2</v>
      </c>
      <c r="G491" s="207">
        <v>1.2930000000000001E-2</v>
      </c>
      <c r="H491" s="207">
        <v>0</v>
      </c>
    </row>
    <row r="492" spans="2:8" x14ac:dyDescent="0.45">
      <c r="B492" t="s">
        <v>124</v>
      </c>
      <c r="C492" s="207">
        <v>4.6699999999999997E-3</v>
      </c>
      <c r="D492" s="207">
        <v>0</v>
      </c>
      <c r="E492" s="207">
        <v>0</v>
      </c>
      <c r="F492" s="207">
        <v>0</v>
      </c>
      <c r="G492" s="207">
        <v>0</v>
      </c>
      <c r="H492" s="207">
        <v>3.0790000000000001E-2</v>
      </c>
    </row>
    <row r="493" spans="2:8" x14ac:dyDescent="0.45">
      <c r="B493" t="s">
        <v>125</v>
      </c>
      <c r="C493" s="207">
        <v>0</v>
      </c>
      <c r="D493" s="207">
        <v>0</v>
      </c>
      <c r="E493" s="207">
        <v>0</v>
      </c>
      <c r="F493" s="207">
        <v>0</v>
      </c>
      <c r="G493" s="207">
        <v>0</v>
      </c>
      <c r="H493" s="207">
        <v>0</v>
      </c>
    </row>
    <row r="494" spans="2:8" x14ac:dyDescent="0.45">
      <c r="B494" t="s">
        <v>126</v>
      </c>
      <c r="C494" s="207">
        <v>0</v>
      </c>
      <c r="D494" s="207">
        <v>0</v>
      </c>
      <c r="E494" s="207">
        <v>0</v>
      </c>
      <c r="F494" s="207">
        <v>0</v>
      </c>
      <c r="G494" s="207">
        <v>0</v>
      </c>
      <c r="H494" s="207">
        <v>0</v>
      </c>
    </row>
    <row r="495" spans="2:8" x14ac:dyDescent="0.45">
      <c r="B495" t="s">
        <v>127</v>
      </c>
      <c r="C495" s="207">
        <v>0</v>
      </c>
      <c r="D495" s="207">
        <v>0</v>
      </c>
      <c r="E495" s="207">
        <v>0</v>
      </c>
      <c r="F495" s="207">
        <v>0</v>
      </c>
      <c r="G495" s="207">
        <v>0</v>
      </c>
      <c r="H495" s="207">
        <v>0</v>
      </c>
    </row>
    <row r="496" spans="2:8" x14ac:dyDescent="0.45">
      <c r="B496" t="s">
        <v>128</v>
      </c>
      <c r="C496" s="207">
        <v>3.2699999999999999E-3</v>
      </c>
      <c r="D496" s="207">
        <v>0</v>
      </c>
      <c r="E496" s="207">
        <v>0</v>
      </c>
      <c r="F496" s="207">
        <v>8.1200000000000005E-3</v>
      </c>
      <c r="G496" s="207">
        <v>0</v>
      </c>
      <c r="H496" s="207">
        <v>0</v>
      </c>
    </row>
    <row r="497" spans="2:8" x14ac:dyDescent="0.45">
      <c r="B497" t="s">
        <v>129</v>
      </c>
      <c r="C497" s="207">
        <v>0</v>
      </c>
      <c r="D497" s="207">
        <v>0</v>
      </c>
      <c r="E497" s="207">
        <v>0</v>
      </c>
      <c r="F497" s="207">
        <v>0</v>
      </c>
      <c r="G497" s="207">
        <v>0</v>
      </c>
      <c r="H497" s="207">
        <v>0</v>
      </c>
    </row>
    <row r="498" spans="2:8" x14ac:dyDescent="0.45">
      <c r="B498" t="s">
        <v>130</v>
      </c>
      <c r="C498" s="207">
        <v>5.0499999999999998E-3</v>
      </c>
      <c r="D498" s="207">
        <v>0</v>
      </c>
      <c r="E498" s="207">
        <v>2.596E-2</v>
      </c>
      <c r="F498" s="207">
        <v>4.0600000000000002E-3</v>
      </c>
      <c r="G498" s="207">
        <v>0</v>
      </c>
      <c r="H498" s="207">
        <v>0</v>
      </c>
    </row>
    <row r="499" spans="2:8" x14ac:dyDescent="0.45">
      <c r="B499" t="s">
        <v>131</v>
      </c>
      <c r="C499" s="207">
        <v>1.6299999999999999E-3</v>
      </c>
      <c r="D499" s="207">
        <v>0</v>
      </c>
      <c r="E499" s="207">
        <v>0</v>
      </c>
      <c r="F499" s="207">
        <v>4.0600000000000002E-3</v>
      </c>
      <c r="G499" s="207">
        <v>0</v>
      </c>
      <c r="H499" s="207">
        <v>0</v>
      </c>
    </row>
    <row r="500" spans="2:8" x14ac:dyDescent="0.45">
      <c r="B500" t="s">
        <v>132</v>
      </c>
      <c r="C500" s="207">
        <v>1.0300000000000001E-3</v>
      </c>
      <c r="D500" s="207">
        <v>0</v>
      </c>
      <c r="E500" s="207">
        <v>0</v>
      </c>
      <c r="F500" s="207">
        <v>0</v>
      </c>
      <c r="G500" s="207">
        <v>6.4599999999999996E-3</v>
      </c>
      <c r="H500" s="207">
        <v>0</v>
      </c>
    </row>
    <row r="501" spans="2:8" x14ac:dyDescent="0.45">
      <c r="B501" t="s">
        <v>133</v>
      </c>
      <c r="C501" s="207">
        <v>9.8399999999999998E-3</v>
      </c>
      <c r="D501" s="207">
        <v>3.0620000000000001E-2</v>
      </c>
      <c r="E501" s="207">
        <v>5.1999999999999998E-3</v>
      </c>
      <c r="F501" s="207">
        <v>8.1200000000000005E-3</v>
      </c>
      <c r="G501" s="207">
        <v>0</v>
      </c>
      <c r="H501" s="207">
        <v>7.7000000000000002E-3</v>
      </c>
    </row>
    <row r="502" spans="2:8" x14ac:dyDescent="0.45">
      <c r="B502" t="s">
        <v>134</v>
      </c>
      <c r="C502" s="207">
        <v>4.0800000000000003E-3</v>
      </c>
      <c r="D502" s="207">
        <v>0</v>
      </c>
      <c r="E502" s="207">
        <v>0</v>
      </c>
      <c r="F502" s="207">
        <v>0</v>
      </c>
      <c r="G502" s="207">
        <v>0</v>
      </c>
      <c r="H502" s="207">
        <v>2.6890000000000001E-2</v>
      </c>
    </row>
    <row r="503" spans="2:8" x14ac:dyDescent="0.45">
      <c r="B503" t="s">
        <v>135</v>
      </c>
      <c r="C503" s="207">
        <v>0</v>
      </c>
      <c r="D503" s="207">
        <v>0</v>
      </c>
      <c r="E503" s="207">
        <v>0</v>
      </c>
      <c r="F503" s="207">
        <v>0</v>
      </c>
      <c r="G503" s="207">
        <v>0</v>
      </c>
      <c r="H503" s="207">
        <v>0</v>
      </c>
    </row>
    <row r="504" spans="2:8" x14ac:dyDescent="0.45">
      <c r="B504" t="s">
        <v>136</v>
      </c>
      <c r="C504" s="207">
        <v>0</v>
      </c>
      <c r="D504" s="207">
        <v>0</v>
      </c>
      <c r="E504" s="207">
        <v>0</v>
      </c>
      <c r="F504" s="207">
        <v>0</v>
      </c>
      <c r="G504" s="207">
        <v>0</v>
      </c>
      <c r="H504" s="207">
        <v>0</v>
      </c>
    </row>
    <row r="505" spans="2:8" x14ac:dyDescent="0.45">
      <c r="B505" t="s">
        <v>137</v>
      </c>
      <c r="C505" s="207">
        <v>0</v>
      </c>
      <c r="D505" s="207">
        <v>0</v>
      </c>
      <c r="E505" s="207">
        <v>0</v>
      </c>
      <c r="F505" s="207">
        <v>0</v>
      </c>
      <c r="G505" s="207">
        <v>0</v>
      </c>
      <c r="H505" s="207">
        <v>0</v>
      </c>
    </row>
    <row r="506" spans="2:8" x14ac:dyDescent="0.45">
      <c r="B506" t="s">
        <v>138</v>
      </c>
      <c r="C506" s="207">
        <v>0</v>
      </c>
      <c r="D506" s="207">
        <v>0</v>
      </c>
      <c r="E506" s="207">
        <v>0</v>
      </c>
      <c r="F506" s="207">
        <v>0</v>
      </c>
      <c r="G506" s="207">
        <v>0</v>
      </c>
      <c r="H506" s="207">
        <v>0</v>
      </c>
    </row>
    <row r="507" spans="2:8" x14ac:dyDescent="0.45">
      <c r="B507" t="s">
        <v>139</v>
      </c>
      <c r="C507" s="207">
        <v>0</v>
      </c>
      <c r="D507" s="207">
        <v>0</v>
      </c>
      <c r="E507" s="207">
        <v>0</v>
      </c>
      <c r="F507" s="207">
        <v>0</v>
      </c>
      <c r="G507" s="207">
        <v>0</v>
      </c>
      <c r="H507" s="207">
        <v>0</v>
      </c>
    </row>
    <row r="508" spans="2:8" x14ac:dyDescent="0.45">
      <c r="B508" t="s">
        <v>140</v>
      </c>
      <c r="C508" s="207">
        <v>0</v>
      </c>
      <c r="D508" s="207">
        <v>0</v>
      </c>
      <c r="E508" s="207">
        <v>0</v>
      </c>
      <c r="F508" s="207">
        <v>0</v>
      </c>
      <c r="G508" s="207">
        <v>0</v>
      </c>
      <c r="H508" s="207">
        <v>0</v>
      </c>
    </row>
    <row r="509" spans="2:8" x14ac:dyDescent="0.45">
      <c r="B509" t="s">
        <v>141</v>
      </c>
      <c r="C509" s="207">
        <v>0</v>
      </c>
      <c r="D509" s="207">
        <v>0</v>
      </c>
      <c r="E509" s="207">
        <v>0</v>
      </c>
      <c r="F509" s="207">
        <v>0</v>
      </c>
      <c r="G509" s="207">
        <v>0</v>
      </c>
      <c r="H509" s="207">
        <v>0</v>
      </c>
    </row>
    <row r="510" spans="2:8" x14ac:dyDescent="0.45">
      <c r="B510" t="s">
        <v>142</v>
      </c>
      <c r="C510" s="207">
        <v>0</v>
      </c>
      <c r="D510" s="207">
        <v>0</v>
      </c>
      <c r="E510" s="207">
        <v>0</v>
      </c>
      <c r="F510" s="207">
        <v>0</v>
      </c>
      <c r="G510" s="207">
        <v>0</v>
      </c>
      <c r="H510" s="207">
        <v>0</v>
      </c>
    </row>
    <row r="511" spans="2:8" x14ac:dyDescent="0.45">
      <c r="B511" t="s">
        <v>143</v>
      </c>
      <c r="C511" s="207">
        <v>0</v>
      </c>
      <c r="D511" s="207">
        <v>0</v>
      </c>
      <c r="E511" s="207">
        <v>0</v>
      </c>
      <c r="F511" s="207">
        <v>0</v>
      </c>
      <c r="G511" s="207">
        <v>0</v>
      </c>
      <c r="H511" s="207">
        <v>0</v>
      </c>
    </row>
    <row r="512" spans="2:8" x14ac:dyDescent="0.45">
      <c r="B512" t="s">
        <v>144</v>
      </c>
      <c r="C512" s="207">
        <v>0</v>
      </c>
      <c r="D512" s="207">
        <v>0</v>
      </c>
      <c r="E512" s="207">
        <v>0</v>
      </c>
      <c r="F512" s="207">
        <v>0</v>
      </c>
      <c r="G512" s="207">
        <v>0</v>
      </c>
      <c r="H512" s="207">
        <v>0</v>
      </c>
    </row>
    <row r="513" spans="2:8" x14ac:dyDescent="0.45">
      <c r="B513" t="s">
        <v>145</v>
      </c>
      <c r="C513" s="207">
        <v>0</v>
      </c>
      <c r="D513" s="207">
        <v>0</v>
      </c>
      <c r="E513" s="207">
        <v>0</v>
      </c>
      <c r="F513" s="207">
        <v>0</v>
      </c>
      <c r="G513" s="207">
        <v>0</v>
      </c>
      <c r="H513" s="207">
        <v>0</v>
      </c>
    </row>
    <row r="514" spans="2:8" x14ac:dyDescent="0.45">
      <c r="B514" t="s">
        <v>146</v>
      </c>
      <c r="C514" s="207">
        <v>0</v>
      </c>
      <c r="D514" s="207">
        <v>0</v>
      </c>
      <c r="E514" s="207">
        <v>0</v>
      </c>
      <c r="F514" s="207">
        <v>0</v>
      </c>
      <c r="G514" s="207">
        <v>0</v>
      </c>
      <c r="H514" s="207">
        <v>0</v>
      </c>
    </row>
    <row r="515" spans="2:8" x14ac:dyDescent="0.45">
      <c r="B515" t="s">
        <v>147</v>
      </c>
      <c r="C515" s="207">
        <v>1.17E-3</v>
      </c>
      <c r="D515" s="207">
        <v>0</v>
      </c>
      <c r="E515" s="207">
        <v>0</v>
      </c>
      <c r="F515" s="207">
        <v>0</v>
      </c>
      <c r="G515" s="207">
        <v>0</v>
      </c>
      <c r="H515" s="207">
        <v>7.7000000000000002E-3</v>
      </c>
    </row>
    <row r="516" spans="2:8" x14ac:dyDescent="0.45">
      <c r="B516" t="s">
        <v>148</v>
      </c>
      <c r="C516" s="207">
        <v>5.3400000000000001E-3</v>
      </c>
      <c r="D516" s="207">
        <v>0</v>
      </c>
      <c r="E516" s="207">
        <v>0</v>
      </c>
      <c r="F516" s="207">
        <v>8.1200000000000005E-3</v>
      </c>
      <c r="G516" s="207">
        <v>1.2930000000000001E-2</v>
      </c>
      <c r="H516" s="207">
        <v>0</v>
      </c>
    </row>
    <row r="517" spans="2:8" x14ac:dyDescent="0.45">
      <c r="B517" t="s">
        <v>149</v>
      </c>
      <c r="C517" s="207">
        <v>0</v>
      </c>
      <c r="D517" s="207">
        <v>0</v>
      </c>
      <c r="E517" s="207">
        <v>0</v>
      </c>
      <c r="F517" s="207">
        <v>0</v>
      </c>
      <c r="G517" s="207">
        <v>0</v>
      </c>
      <c r="H517" s="207">
        <v>0</v>
      </c>
    </row>
    <row r="518" spans="2:8" x14ac:dyDescent="0.45">
      <c r="B518" t="s">
        <v>150</v>
      </c>
      <c r="C518" s="207">
        <v>1.0300000000000001E-3</v>
      </c>
      <c r="D518" s="207">
        <v>0</v>
      </c>
      <c r="E518" s="207">
        <v>0</v>
      </c>
      <c r="F518" s="207">
        <v>0</v>
      </c>
      <c r="G518" s="207">
        <v>6.4599999999999996E-3</v>
      </c>
      <c r="H518" s="207">
        <v>0</v>
      </c>
    </row>
    <row r="519" spans="2:8" x14ac:dyDescent="0.45">
      <c r="B519" t="s">
        <v>151</v>
      </c>
      <c r="C519" s="207">
        <v>0</v>
      </c>
      <c r="D519" s="207">
        <v>0</v>
      </c>
      <c r="E519" s="207">
        <v>0</v>
      </c>
      <c r="F519" s="207">
        <v>0</v>
      </c>
      <c r="G519" s="207">
        <v>0</v>
      </c>
      <c r="H519" s="207">
        <v>0</v>
      </c>
    </row>
    <row r="520" spans="2:8" x14ac:dyDescent="0.45">
      <c r="B520" t="s">
        <v>152</v>
      </c>
      <c r="C520" s="207">
        <v>9.4599999999999997E-3</v>
      </c>
      <c r="D520" s="207">
        <v>2.3810000000000001E-2</v>
      </c>
      <c r="E520" s="207">
        <v>4.3950000000000003E-2</v>
      </c>
      <c r="F520" s="207">
        <v>0</v>
      </c>
      <c r="G520" s="207">
        <v>0</v>
      </c>
      <c r="H520" s="207">
        <v>0</v>
      </c>
    </row>
    <row r="521" spans="2:8" x14ac:dyDescent="0.45">
      <c r="B521" t="s">
        <v>153</v>
      </c>
      <c r="C521" s="207">
        <v>1.6709999999999999E-2</v>
      </c>
      <c r="D521" s="207">
        <v>6.9989999999999997E-2</v>
      </c>
      <c r="E521" s="207">
        <v>5.1999999999999998E-3</v>
      </c>
      <c r="F521" s="207">
        <v>0</v>
      </c>
      <c r="G521" s="207">
        <v>0</v>
      </c>
      <c r="H521" s="207">
        <v>3.4590000000000003E-2</v>
      </c>
    </row>
    <row r="522" spans="2:8" x14ac:dyDescent="0.45">
      <c r="B522" t="s">
        <v>154</v>
      </c>
      <c r="C522" s="207">
        <v>2.3400000000000001E-3</v>
      </c>
      <c r="D522" s="207">
        <v>0</v>
      </c>
      <c r="E522" s="207">
        <v>0</v>
      </c>
      <c r="F522" s="207">
        <v>0</v>
      </c>
      <c r="G522" s="207">
        <v>0</v>
      </c>
      <c r="H522" s="207">
        <v>1.5389999999999999E-2</v>
      </c>
    </row>
    <row r="523" spans="2:8" x14ac:dyDescent="0.45">
      <c r="B523" t="s">
        <v>155</v>
      </c>
      <c r="C523" s="207">
        <v>0</v>
      </c>
      <c r="D523" s="207">
        <v>0</v>
      </c>
      <c r="E523" s="207">
        <v>0</v>
      </c>
      <c r="F523" s="207">
        <v>0</v>
      </c>
      <c r="G523" s="207">
        <v>0</v>
      </c>
      <c r="H523" s="207">
        <v>0</v>
      </c>
    </row>
    <row r="524" spans="2:8" x14ac:dyDescent="0.45">
      <c r="B524" t="s">
        <v>156</v>
      </c>
      <c r="C524" s="207">
        <v>1.865E-2</v>
      </c>
      <c r="D524" s="207">
        <v>0</v>
      </c>
      <c r="E524" s="207">
        <v>0</v>
      </c>
      <c r="F524" s="207">
        <v>3.764E-2</v>
      </c>
      <c r="G524" s="207">
        <v>0</v>
      </c>
      <c r="H524" s="207">
        <v>2.3089999999999999E-2</v>
      </c>
    </row>
    <row r="525" spans="2:8" x14ac:dyDescent="0.45">
      <c r="B525" t="s">
        <v>157</v>
      </c>
      <c r="C525" s="207">
        <v>5.5199999999999999E-2</v>
      </c>
      <c r="D525" s="207">
        <v>0.23000999999999999</v>
      </c>
      <c r="E525" s="207">
        <v>5.4489999999999997E-2</v>
      </c>
      <c r="F525" s="207">
        <v>4.0600000000000002E-3</v>
      </c>
      <c r="G525" s="207">
        <v>6.1159999999999999E-2</v>
      </c>
      <c r="H525" s="207">
        <v>7.7000000000000002E-3</v>
      </c>
    </row>
    <row r="526" spans="2:8" x14ac:dyDescent="0.45">
      <c r="B526" t="s">
        <v>158</v>
      </c>
      <c r="C526" s="207">
        <v>0</v>
      </c>
      <c r="D526" s="207">
        <v>0</v>
      </c>
      <c r="E526" s="207">
        <v>0</v>
      </c>
      <c r="F526" s="207">
        <v>0</v>
      </c>
      <c r="G526" s="207">
        <v>0</v>
      </c>
      <c r="H526" s="207">
        <v>0</v>
      </c>
    </row>
    <row r="527" spans="2:8" x14ac:dyDescent="0.45">
      <c r="B527" t="s">
        <v>159</v>
      </c>
      <c r="C527" s="207">
        <v>0</v>
      </c>
      <c r="D527" s="207">
        <v>0</v>
      </c>
      <c r="E527" s="207">
        <v>0</v>
      </c>
      <c r="F527" s="207">
        <v>0</v>
      </c>
      <c r="G527" s="207">
        <v>0</v>
      </c>
      <c r="H527" s="207">
        <v>0</v>
      </c>
    </row>
    <row r="528" spans="2:8" x14ac:dyDescent="0.45">
      <c r="B528" t="s">
        <v>160</v>
      </c>
      <c r="C528" s="207">
        <v>0</v>
      </c>
      <c r="D528" s="207">
        <v>0</v>
      </c>
      <c r="E528" s="207">
        <v>0</v>
      </c>
      <c r="F528" s="207">
        <v>0</v>
      </c>
      <c r="G528" s="207">
        <v>0</v>
      </c>
      <c r="H528" s="207">
        <v>0</v>
      </c>
    </row>
    <row r="529" spans="2:8" x14ac:dyDescent="0.45">
      <c r="B529" t="s">
        <v>161</v>
      </c>
      <c r="C529" s="207">
        <v>0</v>
      </c>
      <c r="D529" s="207">
        <v>0</v>
      </c>
      <c r="E529" s="207">
        <v>0</v>
      </c>
      <c r="F529" s="207">
        <v>0</v>
      </c>
      <c r="G529" s="207">
        <v>0</v>
      </c>
      <c r="H529" s="207">
        <v>0</v>
      </c>
    </row>
    <row r="530" spans="2:8" x14ac:dyDescent="0.45">
      <c r="B530" t="s">
        <v>162</v>
      </c>
      <c r="C530" s="207">
        <v>0</v>
      </c>
      <c r="D530" s="207">
        <v>0</v>
      </c>
      <c r="E530" s="207">
        <v>0</v>
      </c>
      <c r="F530" s="207">
        <v>0</v>
      </c>
      <c r="G530" s="207">
        <v>0</v>
      </c>
      <c r="H530" s="207">
        <v>0</v>
      </c>
    </row>
    <row r="531" spans="2:8" x14ac:dyDescent="0.45">
      <c r="B531" t="s">
        <v>163</v>
      </c>
      <c r="C531" s="207">
        <v>0</v>
      </c>
      <c r="D531" s="207">
        <v>0</v>
      </c>
      <c r="E531" s="207">
        <v>0</v>
      </c>
      <c r="F531" s="207">
        <v>0</v>
      </c>
      <c r="G531" s="207">
        <v>0</v>
      </c>
      <c r="H531" s="207">
        <v>0</v>
      </c>
    </row>
    <row r="532" spans="2:8" x14ac:dyDescent="0.45">
      <c r="B532" t="s">
        <v>164</v>
      </c>
      <c r="C532" s="207">
        <v>0</v>
      </c>
      <c r="D532" s="207">
        <v>0</v>
      </c>
      <c r="E532" s="207">
        <v>0</v>
      </c>
      <c r="F532" s="207">
        <v>0</v>
      </c>
      <c r="G532" s="207">
        <v>0</v>
      </c>
      <c r="H532" s="207">
        <v>0</v>
      </c>
    </row>
    <row r="533" spans="2:8" x14ac:dyDescent="0.45">
      <c r="B533" t="s">
        <v>165</v>
      </c>
      <c r="C533" s="207">
        <v>0</v>
      </c>
      <c r="D533" s="207">
        <v>0</v>
      </c>
      <c r="E533" s="207">
        <v>0</v>
      </c>
      <c r="F533" s="207">
        <v>0</v>
      </c>
      <c r="G533" s="207">
        <v>0</v>
      </c>
      <c r="H533" s="207">
        <v>0</v>
      </c>
    </row>
    <row r="534" spans="2:8" x14ac:dyDescent="0.45">
      <c r="B534" t="s">
        <v>166</v>
      </c>
      <c r="C534" s="207">
        <v>0</v>
      </c>
      <c r="D534" s="207">
        <v>0</v>
      </c>
      <c r="E534" s="207">
        <v>0</v>
      </c>
      <c r="F534" s="207">
        <v>0</v>
      </c>
      <c r="G534" s="207">
        <v>0</v>
      </c>
      <c r="H534" s="207">
        <v>0</v>
      </c>
    </row>
    <row r="535" spans="2:8" x14ac:dyDescent="0.45">
      <c r="B535" t="s">
        <v>167</v>
      </c>
      <c r="C535" s="207">
        <v>0</v>
      </c>
      <c r="D535" s="207">
        <v>0</v>
      </c>
      <c r="E535" s="207">
        <v>0</v>
      </c>
      <c r="F535" s="207">
        <v>0</v>
      </c>
      <c r="G535" s="207">
        <v>0</v>
      </c>
      <c r="H535" s="207">
        <v>0</v>
      </c>
    </row>
    <row r="536" spans="2:8" x14ac:dyDescent="0.45">
      <c r="B536" t="s">
        <v>168</v>
      </c>
      <c r="C536" s="207">
        <v>0</v>
      </c>
      <c r="D536" s="207">
        <v>0</v>
      </c>
      <c r="E536" s="207">
        <v>0</v>
      </c>
      <c r="F536" s="207">
        <v>0</v>
      </c>
      <c r="G536" s="207">
        <v>0</v>
      </c>
      <c r="H536" s="207">
        <v>0</v>
      </c>
    </row>
    <row r="537" spans="2:8" x14ac:dyDescent="0.45">
      <c r="B537" t="s">
        <v>169</v>
      </c>
      <c r="C537" s="207">
        <v>0</v>
      </c>
      <c r="D537" s="207">
        <v>0</v>
      </c>
      <c r="E537" s="207">
        <v>0</v>
      </c>
      <c r="F537" s="207">
        <v>0</v>
      </c>
      <c r="G537" s="207">
        <v>0</v>
      </c>
      <c r="H537" s="207">
        <v>0</v>
      </c>
    </row>
    <row r="538" spans="2:8" x14ac:dyDescent="0.45">
      <c r="B538" t="s">
        <v>170</v>
      </c>
      <c r="C538" s="207">
        <v>2.3400000000000001E-3</v>
      </c>
      <c r="D538" s="207">
        <v>0</v>
      </c>
      <c r="E538" s="207">
        <v>0</v>
      </c>
      <c r="F538" s="207">
        <v>0</v>
      </c>
      <c r="G538" s="207">
        <v>0</v>
      </c>
      <c r="H538" s="207">
        <v>1.5389999999999999E-2</v>
      </c>
    </row>
    <row r="539" spans="2:8" x14ac:dyDescent="0.45">
      <c r="B539" t="s">
        <v>171</v>
      </c>
      <c r="C539" s="207">
        <v>0</v>
      </c>
      <c r="D539" s="207">
        <v>0</v>
      </c>
      <c r="E539" s="207">
        <v>0</v>
      </c>
      <c r="F539" s="207">
        <v>0</v>
      </c>
      <c r="G539" s="207">
        <v>0</v>
      </c>
      <c r="H539" s="207">
        <v>0</v>
      </c>
    </row>
    <row r="540" spans="2:8" x14ac:dyDescent="0.45">
      <c r="B540" t="s">
        <v>172</v>
      </c>
      <c r="C540" s="207">
        <v>0</v>
      </c>
      <c r="D540" s="207">
        <v>0</v>
      </c>
      <c r="E540" s="207">
        <v>0</v>
      </c>
      <c r="F540" s="207">
        <v>0</v>
      </c>
      <c r="G540" s="207">
        <v>0</v>
      </c>
      <c r="H540" s="207">
        <v>0</v>
      </c>
    </row>
    <row r="541" spans="2:8" x14ac:dyDescent="0.45">
      <c r="B541" t="s">
        <v>173</v>
      </c>
      <c r="C541" s="207">
        <v>0</v>
      </c>
      <c r="D541" s="207">
        <v>0</v>
      </c>
      <c r="E541" s="207">
        <v>0</v>
      </c>
      <c r="F541" s="207">
        <v>0</v>
      </c>
      <c r="G541" s="207">
        <v>0</v>
      </c>
      <c r="H541" s="207">
        <v>0</v>
      </c>
    </row>
    <row r="542" spans="2:8" x14ac:dyDescent="0.45">
      <c r="B542" t="s">
        <v>174</v>
      </c>
      <c r="C542" s="207">
        <v>6.7000000000000002E-3</v>
      </c>
      <c r="D542" s="207">
        <v>0</v>
      </c>
      <c r="E542" s="207">
        <v>5.0849999999999999E-2</v>
      </c>
      <c r="F542" s="207">
        <v>0</v>
      </c>
      <c r="G542" s="207">
        <v>0</v>
      </c>
      <c r="H542" s="207">
        <v>0</v>
      </c>
    </row>
    <row r="543" spans="2:8" x14ac:dyDescent="0.45">
      <c r="B543" t="s">
        <v>175</v>
      </c>
      <c r="C543" s="207">
        <v>0</v>
      </c>
      <c r="D543" s="207">
        <v>0</v>
      </c>
      <c r="E543" s="207">
        <v>0</v>
      </c>
      <c r="F543" s="207">
        <v>0</v>
      </c>
      <c r="G543" s="207">
        <v>0</v>
      </c>
      <c r="H543" s="207">
        <v>0</v>
      </c>
    </row>
    <row r="544" spans="2:8" x14ac:dyDescent="0.45">
      <c r="B544" t="s">
        <v>176</v>
      </c>
      <c r="C544" s="207">
        <v>2.0699999999999998E-3</v>
      </c>
      <c r="D544" s="207">
        <v>0</v>
      </c>
      <c r="E544" s="207">
        <v>0</v>
      </c>
      <c r="F544" s="207">
        <v>0</v>
      </c>
      <c r="G544" s="207">
        <v>1.2930000000000001E-2</v>
      </c>
      <c r="H544" s="207">
        <v>0</v>
      </c>
    </row>
    <row r="545" spans="2:8" x14ac:dyDescent="0.45">
      <c r="B545" t="s">
        <v>177</v>
      </c>
      <c r="C545" s="207">
        <v>2.4989999999999998E-2</v>
      </c>
      <c r="D545" s="207">
        <v>0.10895000000000001</v>
      </c>
      <c r="E545" s="207">
        <v>6.225E-2</v>
      </c>
      <c r="F545" s="207">
        <v>0</v>
      </c>
      <c r="G545" s="207">
        <v>0</v>
      </c>
      <c r="H545" s="207">
        <v>0</v>
      </c>
    </row>
    <row r="546" spans="2:8" x14ac:dyDescent="0.45">
      <c r="B546" t="s">
        <v>178</v>
      </c>
      <c r="C546" s="207">
        <v>2.3859999999999999E-2</v>
      </c>
      <c r="D546" s="207">
        <v>4.4260000000000001E-2</v>
      </c>
      <c r="E546" s="207">
        <v>6.123E-2</v>
      </c>
      <c r="F546" s="207">
        <v>2.231E-2</v>
      </c>
      <c r="G546" s="207">
        <v>0</v>
      </c>
      <c r="H546" s="207">
        <v>0</v>
      </c>
    </row>
    <row r="547" spans="2:8" x14ac:dyDescent="0.45">
      <c r="B547" t="s">
        <v>179</v>
      </c>
      <c r="C547" s="207">
        <v>4.6499999999999996E-3</v>
      </c>
      <c r="D547" s="207">
        <v>0</v>
      </c>
      <c r="E547" s="207">
        <v>0</v>
      </c>
      <c r="F547" s="207">
        <v>0</v>
      </c>
      <c r="G547" s="207">
        <v>2.904E-2</v>
      </c>
      <c r="H547" s="207">
        <v>0</v>
      </c>
    </row>
    <row r="548" spans="2:8" x14ac:dyDescent="0.45">
      <c r="B548" t="s">
        <v>180</v>
      </c>
      <c r="C548" s="207">
        <v>0</v>
      </c>
      <c r="D548" s="207">
        <v>0</v>
      </c>
      <c r="E548" s="207">
        <v>0</v>
      </c>
      <c r="F548" s="207">
        <v>0</v>
      </c>
      <c r="G548" s="207">
        <v>0</v>
      </c>
      <c r="H548" s="207">
        <v>0</v>
      </c>
    </row>
    <row r="549" spans="2:8" x14ac:dyDescent="0.45">
      <c r="B549" t="s">
        <v>181</v>
      </c>
      <c r="C549" s="207">
        <v>5.2500000000000003E-3</v>
      </c>
      <c r="D549" s="207">
        <v>0</v>
      </c>
      <c r="E549" s="207">
        <v>0</v>
      </c>
      <c r="F549" s="207">
        <v>0</v>
      </c>
      <c r="G549" s="207">
        <v>0</v>
      </c>
      <c r="H549" s="207">
        <v>3.4590000000000003E-2</v>
      </c>
    </row>
    <row r="550" spans="2:8" x14ac:dyDescent="0.45">
      <c r="B550" t="s">
        <v>182</v>
      </c>
      <c r="C550" s="207">
        <v>0</v>
      </c>
      <c r="D550" s="207">
        <v>0</v>
      </c>
      <c r="E550" s="207">
        <v>0</v>
      </c>
      <c r="F550" s="207">
        <v>0</v>
      </c>
      <c r="G550" s="207">
        <v>0</v>
      </c>
      <c r="H550" s="207">
        <v>0</v>
      </c>
    </row>
    <row r="551" spans="2:8" x14ac:dyDescent="0.45">
      <c r="B551" t="s">
        <v>183</v>
      </c>
      <c r="C551" s="207">
        <v>6.1879999999999998E-2</v>
      </c>
      <c r="D551" s="207">
        <v>0</v>
      </c>
      <c r="E551" s="207">
        <v>9.4780000000000003E-2</v>
      </c>
      <c r="F551" s="207">
        <v>0.11505</v>
      </c>
      <c r="G551" s="207">
        <v>1.9390000000000001E-2</v>
      </c>
      <c r="H551" s="207">
        <v>0</v>
      </c>
    </row>
    <row r="552" spans="2:8" x14ac:dyDescent="0.45">
      <c r="B552" t="s">
        <v>184</v>
      </c>
      <c r="C552" s="207">
        <v>7.5799999999999999E-3</v>
      </c>
      <c r="D552" s="207">
        <v>0</v>
      </c>
      <c r="E552" s="207">
        <v>0</v>
      </c>
      <c r="F552" s="207">
        <v>0</v>
      </c>
      <c r="G552" s="207">
        <v>0</v>
      </c>
      <c r="H552" s="207">
        <v>4.9959999999999997E-2</v>
      </c>
    </row>
    <row r="553" spans="2:8" x14ac:dyDescent="0.45">
      <c r="B553" t="s">
        <v>185</v>
      </c>
      <c r="C553" s="207">
        <v>2.0469999999999999E-2</v>
      </c>
      <c r="D553" s="207">
        <v>0</v>
      </c>
      <c r="E553" s="207">
        <v>1.814E-2</v>
      </c>
      <c r="F553" s="207">
        <v>0</v>
      </c>
      <c r="G553" s="207">
        <v>0</v>
      </c>
      <c r="H553" s="207">
        <v>0.11913</v>
      </c>
    </row>
    <row r="554" spans="2:8" x14ac:dyDescent="0.45">
      <c r="B554" t="s">
        <v>186</v>
      </c>
      <c r="C554" s="207">
        <v>4.691E-2</v>
      </c>
      <c r="D554" s="207">
        <v>0.13478999999999999</v>
      </c>
      <c r="E554" s="207">
        <v>0.19844000000000001</v>
      </c>
      <c r="F554" s="207">
        <v>0</v>
      </c>
      <c r="G554" s="207">
        <v>0</v>
      </c>
      <c r="H554" s="207">
        <v>0</v>
      </c>
    </row>
    <row r="555" spans="2:8" x14ac:dyDescent="0.45">
      <c r="B555" t="s">
        <v>187</v>
      </c>
      <c r="C555" s="207">
        <v>1.0300000000000001E-3</v>
      </c>
      <c r="D555" s="207">
        <v>0</v>
      </c>
      <c r="E555" s="207">
        <v>0</v>
      </c>
      <c r="F555" s="207">
        <v>0</v>
      </c>
      <c r="G555" s="207">
        <v>6.4599999999999996E-3</v>
      </c>
      <c r="H555" s="207">
        <v>0</v>
      </c>
    </row>
    <row r="556" spans="2:8" x14ac:dyDescent="0.45">
      <c r="B556" t="s">
        <v>188</v>
      </c>
      <c r="C556" s="207">
        <v>3.4729999999999997E-2</v>
      </c>
      <c r="D556" s="207">
        <v>0</v>
      </c>
      <c r="E556" s="207">
        <v>0</v>
      </c>
      <c r="F556" s="207">
        <v>8.6319999999999994E-2</v>
      </c>
      <c r="G556" s="207">
        <v>0</v>
      </c>
      <c r="H556" s="207">
        <v>0</v>
      </c>
    </row>
    <row r="557" spans="2:8" x14ac:dyDescent="0.45">
      <c r="B557" t="s">
        <v>189</v>
      </c>
      <c r="C557" s="207">
        <v>1.8319999999999999E-2</v>
      </c>
      <c r="D557" s="207">
        <v>0</v>
      </c>
      <c r="E557" s="207">
        <v>5.1999999999999998E-3</v>
      </c>
      <c r="F557" s="207">
        <v>4.3819999999999998E-2</v>
      </c>
      <c r="G557" s="207">
        <v>0</v>
      </c>
      <c r="H557" s="207">
        <v>0</v>
      </c>
    </row>
    <row r="558" spans="2:8" x14ac:dyDescent="0.45">
      <c r="B558" t="s">
        <v>190</v>
      </c>
      <c r="C558" s="207">
        <v>2.614E-2</v>
      </c>
      <c r="D558" s="207">
        <v>0</v>
      </c>
      <c r="E558" s="207">
        <v>0</v>
      </c>
      <c r="F558" s="207">
        <v>0</v>
      </c>
      <c r="G558" s="207">
        <v>0.16331000000000001</v>
      </c>
      <c r="H558" s="207">
        <v>0</v>
      </c>
    </row>
    <row r="559" spans="2:8" x14ac:dyDescent="0.45">
      <c r="B559" t="s">
        <v>191</v>
      </c>
      <c r="C559" s="207">
        <v>1.0279999999999999E-2</v>
      </c>
      <c r="D559" s="207">
        <v>6.6720000000000002E-2</v>
      </c>
      <c r="E559" s="207">
        <v>0</v>
      </c>
      <c r="F559" s="207">
        <v>0</v>
      </c>
      <c r="G559" s="207">
        <v>0</v>
      </c>
      <c r="H559" s="207">
        <v>0</v>
      </c>
    </row>
    <row r="560" spans="2:8" x14ac:dyDescent="0.45">
      <c r="B560" t="s">
        <v>192</v>
      </c>
      <c r="C560" s="207">
        <v>2.9080000000000002E-2</v>
      </c>
      <c r="D560" s="207">
        <v>0.12766</v>
      </c>
      <c r="E560" s="207">
        <v>1.038E-2</v>
      </c>
      <c r="F560" s="207">
        <v>0</v>
      </c>
      <c r="G560" s="207">
        <v>6.4599999999999996E-3</v>
      </c>
      <c r="H560" s="207">
        <v>4.6170000000000003E-2</v>
      </c>
    </row>
    <row r="561" spans="2:8" x14ac:dyDescent="0.45">
      <c r="B561" t="s">
        <v>193</v>
      </c>
      <c r="C561" s="207">
        <v>9.3299999999999998E-3</v>
      </c>
      <c r="D561" s="207">
        <v>0</v>
      </c>
      <c r="E561" s="207">
        <v>0</v>
      </c>
      <c r="F561" s="207">
        <v>0</v>
      </c>
      <c r="G561" s="207">
        <v>0</v>
      </c>
      <c r="H561" s="207">
        <v>6.1460000000000001E-2</v>
      </c>
    </row>
    <row r="562" spans="2:8" x14ac:dyDescent="0.45">
      <c r="B562" t="s">
        <v>194</v>
      </c>
      <c r="C562" s="207">
        <v>0</v>
      </c>
      <c r="D562" s="207">
        <v>0</v>
      </c>
      <c r="E562" s="207">
        <v>0</v>
      </c>
      <c r="F562" s="207">
        <v>0</v>
      </c>
      <c r="G562" s="207">
        <v>0</v>
      </c>
      <c r="H562" s="207">
        <v>0</v>
      </c>
    </row>
    <row r="563" spans="2:8" x14ac:dyDescent="0.45">
      <c r="B563" t="s">
        <v>195</v>
      </c>
      <c r="C563" s="207">
        <v>0</v>
      </c>
      <c r="D563" s="207">
        <v>0</v>
      </c>
      <c r="E563" s="207">
        <v>0</v>
      </c>
      <c r="F563" s="207">
        <v>0</v>
      </c>
      <c r="G563" s="207">
        <v>0</v>
      </c>
      <c r="H563" s="207">
        <v>0</v>
      </c>
    </row>
    <row r="564" spans="2:8" x14ac:dyDescent="0.45">
      <c r="B564" t="s">
        <v>196</v>
      </c>
      <c r="C564" s="207">
        <v>6.4700000000000001E-3</v>
      </c>
      <c r="D564" s="207">
        <v>0</v>
      </c>
      <c r="E564" s="207">
        <v>4.913E-2</v>
      </c>
      <c r="F564" s="207">
        <v>0</v>
      </c>
      <c r="G564" s="207">
        <v>0</v>
      </c>
      <c r="H564" s="207">
        <v>0</v>
      </c>
    </row>
    <row r="565" spans="2:8" x14ac:dyDescent="0.45">
      <c r="B565" t="s">
        <v>197</v>
      </c>
      <c r="C565" s="207">
        <v>3.2509999999999997E-2</v>
      </c>
      <c r="D565" s="207">
        <v>6.4500000000000002E-2</v>
      </c>
      <c r="E565" s="207">
        <v>5.969E-2</v>
      </c>
      <c r="F565" s="207">
        <v>3.6549999999999999E-2</v>
      </c>
      <c r="G565" s="207">
        <v>0</v>
      </c>
      <c r="H565" s="207">
        <v>0</v>
      </c>
    </row>
    <row r="566" spans="2:8" x14ac:dyDescent="0.45">
      <c r="B566" t="s">
        <v>198</v>
      </c>
      <c r="C566" s="207">
        <v>5.7099999999999998E-3</v>
      </c>
      <c r="D566" s="207">
        <v>0</v>
      </c>
      <c r="E566" s="207">
        <v>0</v>
      </c>
      <c r="F566" s="207">
        <v>1.4189999999999999E-2</v>
      </c>
      <c r="G566" s="207">
        <v>0</v>
      </c>
      <c r="H566" s="207">
        <v>0</v>
      </c>
    </row>
    <row r="567" spans="2:8" x14ac:dyDescent="0.45">
      <c r="B567" t="s">
        <v>199</v>
      </c>
      <c r="C567" s="207">
        <v>0</v>
      </c>
      <c r="D567" s="207">
        <v>0</v>
      </c>
      <c r="E567" s="207">
        <v>0</v>
      </c>
      <c r="F567" s="207">
        <v>0</v>
      </c>
      <c r="G567" s="207">
        <v>0</v>
      </c>
      <c r="H567" s="207">
        <v>0</v>
      </c>
    </row>
    <row r="568" spans="2:8" x14ac:dyDescent="0.45">
      <c r="B568" t="s">
        <v>200</v>
      </c>
      <c r="C568" s="207">
        <v>0</v>
      </c>
      <c r="D568" s="207">
        <v>0</v>
      </c>
      <c r="E568" s="207">
        <v>0</v>
      </c>
      <c r="F568" s="207">
        <v>0</v>
      </c>
      <c r="G568" s="207">
        <v>0</v>
      </c>
      <c r="H568" s="207">
        <v>0</v>
      </c>
    </row>
    <row r="569" spans="2:8" x14ac:dyDescent="0.45">
      <c r="B569" t="s">
        <v>201</v>
      </c>
      <c r="C569" s="207">
        <v>0</v>
      </c>
      <c r="D569" s="207">
        <v>0</v>
      </c>
      <c r="E569" s="207">
        <v>0</v>
      </c>
      <c r="F569" s="207">
        <v>0</v>
      </c>
      <c r="G569" s="207">
        <v>0</v>
      </c>
      <c r="H569" s="207">
        <v>0</v>
      </c>
    </row>
    <row r="570" spans="2:8" x14ac:dyDescent="0.45">
      <c r="B570" t="s">
        <v>202</v>
      </c>
      <c r="C570" s="207">
        <v>0</v>
      </c>
      <c r="D570" s="207">
        <v>0</v>
      </c>
      <c r="E570" s="207">
        <v>0</v>
      </c>
      <c r="F570" s="207">
        <v>0</v>
      </c>
      <c r="G570" s="207">
        <v>0</v>
      </c>
      <c r="H570" s="207">
        <v>0</v>
      </c>
    </row>
    <row r="571" spans="2:8" x14ac:dyDescent="0.45">
      <c r="B571" t="s">
        <v>8</v>
      </c>
      <c r="C571" s="207">
        <v>0</v>
      </c>
      <c r="D571" s="207">
        <v>0</v>
      </c>
      <c r="E571" s="207">
        <v>0</v>
      </c>
      <c r="F571" s="207">
        <v>0</v>
      </c>
      <c r="G571" s="207">
        <v>0</v>
      </c>
      <c r="H571" s="207">
        <v>0</v>
      </c>
    </row>
    <row r="572" spans="2:8" x14ac:dyDescent="0.45">
      <c r="B572" t="s">
        <v>203</v>
      </c>
      <c r="C572" s="207">
        <v>1.383E-2</v>
      </c>
      <c r="D572" s="207">
        <v>0</v>
      </c>
      <c r="E572" s="207">
        <v>0</v>
      </c>
      <c r="F572" s="207">
        <v>3.4369999999999998E-2</v>
      </c>
      <c r="G572" s="207">
        <v>0</v>
      </c>
      <c r="H572" s="207">
        <v>0</v>
      </c>
    </row>
    <row r="573" spans="2:8" x14ac:dyDescent="0.45">
      <c r="B573" t="s">
        <v>204</v>
      </c>
      <c r="C573" s="207">
        <v>3.2699999999999999E-3</v>
      </c>
      <c r="D573" s="207">
        <v>0</v>
      </c>
      <c r="E573" s="207">
        <v>0</v>
      </c>
      <c r="F573" s="207">
        <v>8.1200000000000005E-3</v>
      </c>
      <c r="G573" s="207">
        <v>0</v>
      </c>
      <c r="H573" s="207">
        <v>0</v>
      </c>
    </row>
    <row r="574" spans="2:8" x14ac:dyDescent="0.45">
      <c r="B574" t="s">
        <v>205</v>
      </c>
      <c r="C574" s="207">
        <v>1.61E-2</v>
      </c>
      <c r="D574" s="207">
        <v>6.8100000000000001E-3</v>
      </c>
      <c r="E574" s="207">
        <v>0</v>
      </c>
      <c r="F574" s="207">
        <v>0</v>
      </c>
      <c r="G574" s="207">
        <v>6.4599999999999996E-3</v>
      </c>
      <c r="H574" s="207">
        <v>9.2350000000000002E-2</v>
      </c>
    </row>
    <row r="575" spans="2:8" x14ac:dyDescent="0.45">
      <c r="B575" t="s">
        <v>206</v>
      </c>
      <c r="C575" s="207">
        <v>0</v>
      </c>
      <c r="D575" s="207">
        <v>0</v>
      </c>
      <c r="E575" s="207">
        <v>0</v>
      </c>
      <c r="F575" s="207">
        <v>0</v>
      </c>
      <c r="G575" s="207">
        <v>0</v>
      </c>
      <c r="H575" s="207">
        <v>0</v>
      </c>
    </row>
    <row r="576" spans="2:8" x14ac:dyDescent="0.45">
      <c r="B576" t="s">
        <v>207</v>
      </c>
      <c r="C576" s="207">
        <v>9.4999999999999998E-3</v>
      </c>
      <c r="D576" s="207">
        <v>3.0620000000000001E-2</v>
      </c>
      <c r="E576" s="207">
        <v>3.6290000000000003E-2</v>
      </c>
      <c r="F576" s="207">
        <v>0</v>
      </c>
      <c r="G576" s="207">
        <v>0</v>
      </c>
      <c r="H576" s="207">
        <v>0</v>
      </c>
    </row>
    <row r="577" spans="2:8" x14ac:dyDescent="0.45">
      <c r="B577" t="s">
        <v>208</v>
      </c>
      <c r="C577" s="207">
        <v>1.6299999999999999E-3</v>
      </c>
      <c r="D577" s="207">
        <v>0</v>
      </c>
      <c r="E577" s="207">
        <v>0</v>
      </c>
      <c r="F577" s="207">
        <v>4.0600000000000002E-3</v>
      </c>
      <c r="G577" s="207">
        <v>0</v>
      </c>
      <c r="H577" s="207">
        <v>0</v>
      </c>
    </row>
    <row r="578" spans="2:8" x14ac:dyDescent="0.45">
      <c r="B578" t="s">
        <v>209</v>
      </c>
      <c r="C578" s="207">
        <v>1.0300000000000001E-3</v>
      </c>
      <c r="D578" s="207">
        <v>0</v>
      </c>
      <c r="E578" s="207">
        <v>0</v>
      </c>
      <c r="F578" s="207">
        <v>0</v>
      </c>
      <c r="G578" s="207">
        <v>6.4599999999999996E-3</v>
      </c>
      <c r="H578" s="207">
        <v>0</v>
      </c>
    </row>
    <row r="579" spans="2:8" x14ac:dyDescent="0.45">
      <c r="B579" t="s">
        <v>210</v>
      </c>
      <c r="C579" s="207">
        <v>2.0699999999999998E-3</v>
      </c>
      <c r="D579" s="207">
        <v>0</v>
      </c>
      <c r="E579" s="207">
        <v>0</v>
      </c>
      <c r="F579" s="207">
        <v>0</v>
      </c>
      <c r="G579" s="207">
        <v>1.2930000000000001E-2</v>
      </c>
      <c r="H579" s="207">
        <v>0</v>
      </c>
    </row>
    <row r="580" spans="2:8" x14ac:dyDescent="0.45">
      <c r="B580" t="s">
        <v>211</v>
      </c>
      <c r="C580" s="207">
        <v>1.6299999999999999E-3</v>
      </c>
      <c r="D580" s="207">
        <v>0</v>
      </c>
      <c r="E580" s="207">
        <v>0</v>
      </c>
      <c r="F580" s="207">
        <v>4.0600000000000002E-3</v>
      </c>
      <c r="G580" s="207">
        <v>0</v>
      </c>
      <c r="H580" s="207">
        <v>0</v>
      </c>
    </row>
    <row r="581" spans="2:8" x14ac:dyDescent="0.45">
      <c r="B581" t="s">
        <v>212</v>
      </c>
      <c r="C581" s="207">
        <v>0</v>
      </c>
      <c r="D581" s="207">
        <v>0</v>
      </c>
      <c r="E581" s="207">
        <v>0</v>
      </c>
      <c r="F581" s="207">
        <v>0</v>
      </c>
      <c r="G581" s="207">
        <v>0</v>
      </c>
      <c r="H581" s="207">
        <v>0</v>
      </c>
    </row>
    <row r="582" spans="2:8" x14ac:dyDescent="0.45">
      <c r="B582" t="s">
        <v>213</v>
      </c>
      <c r="C582" s="207">
        <v>1.0619999999999999E-2</v>
      </c>
      <c r="D582" s="207">
        <v>0</v>
      </c>
      <c r="E582" s="207">
        <v>0</v>
      </c>
      <c r="F582" s="207">
        <v>0</v>
      </c>
      <c r="G582" s="207">
        <v>6.6360000000000002E-2</v>
      </c>
      <c r="H582" s="207">
        <v>0</v>
      </c>
    </row>
    <row r="583" spans="2:8" x14ac:dyDescent="0.45">
      <c r="B583" t="s">
        <v>214</v>
      </c>
      <c r="C583" s="207">
        <v>1.17E-3</v>
      </c>
      <c r="D583" s="207">
        <v>0</v>
      </c>
      <c r="E583" s="207">
        <v>0</v>
      </c>
      <c r="F583" s="207">
        <v>0</v>
      </c>
      <c r="G583" s="207">
        <v>0</v>
      </c>
      <c r="H583" s="207">
        <v>7.7000000000000002E-3</v>
      </c>
    </row>
    <row r="584" spans="2:8" x14ac:dyDescent="0.45">
      <c r="B584" t="s">
        <v>215</v>
      </c>
      <c r="C584" s="207">
        <v>6.8999999999999997E-4</v>
      </c>
      <c r="D584" s="207">
        <v>0</v>
      </c>
      <c r="E584" s="207">
        <v>5.1999999999999998E-3</v>
      </c>
      <c r="F584" s="207">
        <v>0</v>
      </c>
      <c r="G584" s="207">
        <v>0</v>
      </c>
      <c r="H584" s="207">
        <v>0</v>
      </c>
    </row>
    <row r="585" spans="2:8" x14ac:dyDescent="0.45">
      <c r="B585" t="s">
        <v>216</v>
      </c>
      <c r="C585" s="207">
        <v>1.0499999999999999E-3</v>
      </c>
      <c r="D585" s="207">
        <v>6.8100000000000001E-3</v>
      </c>
      <c r="E585" s="207">
        <v>0</v>
      </c>
      <c r="F585" s="207">
        <v>0</v>
      </c>
      <c r="G585" s="207">
        <v>0</v>
      </c>
      <c r="H585" s="207">
        <v>0</v>
      </c>
    </row>
    <row r="586" spans="2:8" x14ac:dyDescent="0.45">
      <c r="B586" t="s">
        <v>217</v>
      </c>
      <c r="C586" s="207">
        <v>0</v>
      </c>
      <c r="D586" s="207">
        <v>0</v>
      </c>
      <c r="E586" s="207">
        <v>0</v>
      </c>
      <c r="F586" s="207">
        <v>0</v>
      </c>
      <c r="G586" s="207">
        <v>0</v>
      </c>
      <c r="H586" s="207">
        <v>0</v>
      </c>
    </row>
    <row r="587" spans="2:8" x14ac:dyDescent="0.45">
      <c r="B587" t="s">
        <v>218</v>
      </c>
      <c r="C587" s="207">
        <v>1.17E-3</v>
      </c>
      <c r="D587" s="207">
        <v>0</v>
      </c>
      <c r="E587" s="207">
        <v>0</v>
      </c>
      <c r="F587" s="207">
        <v>0</v>
      </c>
      <c r="G587" s="207">
        <v>0</v>
      </c>
      <c r="H587" s="207">
        <v>7.7000000000000002E-3</v>
      </c>
    </row>
    <row r="588" spans="2:8" x14ac:dyDescent="0.45">
      <c r="B588" t="s">
        <v>219</v>
      </c>
      <c r="C588" s="207">
        <v>9.92E-3</v>
      </c>
      <c r="D588" s="207">
        <v>0</v>
      </c>
      <c r="E588" s="207">
        <v>0</v>
      </c>
      <c r="F588" s="207">
        <v>0</v>
      </c>
      <c r="G588" s="207">
        <v>0</v>
      </c>
      <c r="H588" s="207">
        <v>6.5360000000000001E-2</v>
      </c>
    </row>
    <row r="589" spans="2:8" x14ac:dyDescent="0.45">
      <c r="B589" t="s">
        <v>220</v>
      </c>
      <c r="C589" s="207">
        <v>1.8409999999999999E-2</v>
      </c>
      <c r="D589" s="207">
        <v>0</v>
      </c>
      <c r="E589" s="207">
        <v>0</v>
      </c>
      <c r="F589" s="207">
        <v>4.5769999999999998E-2</v>
      </c>
      <c r="G589" s="207">
        <v>0</v>
      </c>
      <c r="H589" s="207">
        <v>0</v>
      </c>
    </row>
    <row r="590" spans="2:8" x14ac:dyDescent="0.45">
      <c r="B590" t="s">
        <v>221</v>
      </c>
      <c r="C590" s="207">
        <v>1.374E-2</v>
      </c>
      <c r="D590" s="207">
        <v>0</v>
      </c>
      <c r="E590" s="207">
        <v>0</v>
      </c>
      <c r="F590" s="207">
        <v>0</v>
      </c>
      <c r="G590" s="207">
        <v>8.5849999999999996E-2</v>
      </c>
      <c r="H590" s="207">
        <v>0</v>
      </c>
    </row>
    <row r="591" spans="2:8" x14ac:dyDescent="0.45">
      <c r="B591" t="s">
        <v>222</v>
      </c>
      <c r="C591" s="207">
        <v>0</v>
      </c>
      <c r="D591" s="207">
        <v>0</v>
      </c>
      <c r="E591" s="207">
        <v>0</v>
      </c>
      <c r="F591" s="207">
        <v>0</v>
      </c>
      <c r="G591" s="207">
        <v>0</v>
      </c>
      <c r="H591" s="207">
        <v>0</v>
      </c>
    </row>
    <row r="592" spans="2:8" x14ac:dyDescent="0.45">
      <c r="B592" t="s">
        <v>223</v>
      </c>
      <c r="C592" s="207">
        <v>0</v>
      </c>
      <c r="D592" s="207">
        <v>0</v>
      </c>
      <c r="E592" s="207">
        <v>0</v>
      </c>
      <c r="F592" s="207">
        <v>0</v>
      </c>
      <c r="G592" s="207">
        <v>0</v>
      </c>
      <c r="H592" s="207">
        <v>0</v>
      </c>
    </row>
    <row r="593" spans="1:8" x14ac:dyDescent="0.45">
      <c r="B593" t="s">
        <v>224</v>
      </c>
      <c r="C593" s="207">
        <v>0</v>
      </c>
      <c r="D593" s="207">
        <v>0</v>
      </c>
      <c r="E593" s="207">
        <v>0</v>
      </c>
      <c r="F593" s="207">
        <v>0</v>
      </c>
      <c r="G593" s="207">
        <v>0</v>
      </c>
      <c r="H593" s="207">
        <v>0</v>
      </c>
    </row>
    <row r="594" spans="1:8" x14ac:dyDescent="0.45">
      <c r="B594" t="s">
        <v>225</v>
      </c>
      <c r="C594" s="207">
        <v>0</v>
      </c>
      <c r="D594" s="207">
        <v>0</v>
      </c>
      <c r="E594" s="207">
        <v>0</v>
      </c>
      <c r="F594" s="207">
        <v>0</v>
      </c>
      <c r="G594" s="207">
        <v>0</v>
      </c>
      <c r="H594" s="207">
        <v>0</v>
      </c>
    </row>
    <row r="595" spans="1:8" x14ac:dyDescent="0.45">
      <c r="B595" t="s">
        <v>226</v>
      </c>
      <c r="C595" s="207">
        <v>6.7400000000000003E-3</v>
      </c>
      <c r="D595" s="207">
        <v>0</v>
      </c>
      <c r="E595" s="207">
        <v>0</v>
      </c>
      <c r="F595" s="207">
        <v>1.4189999999999999E-2</v>
      </c>
      <c r="G595" s="207">
        <v>6.4599999999999996E-3</v>
      </c>
      <c r="H595" s="207">
        <v>0</v>
      </c>
    </row>
    <row r="596" spans="1:8" x14ac:dyDescent="0.45">
      <c r="B596" t="s">
        <v>227</v>
      </c>
      <c r="C596" s="207">
        <v>0</v>
      </c>
      <c r="D596" s="207">
        <v>0</v>
      </c>
      <c r="E596" s="207">
        <v>0</v>
      </c>
      <c r="F596" s="207">
        <v>0</v>
      </c>
      <c r="G596" s="207">
        <v>0</v>
      </c>
      <c r="H596" s="207">
        <v>0</v>
      </c>
    </row>
    <row r="597" spans="1:8" x14ac:dyDescent="0.45">
      <c r="B597" t="s">
        <v>228</v>
      </c>
      <c r="C597" s="207">
        <v>3.6700000000000001E-3</v>
      </c>
      <c r="D597" s="207">
        <v>2.3810000000000001E-2</v>
      </c>
      <c r="E597" s="207">
        <v>0</v>
      </c>
      <c r="F597" s="207">
        <v>0</v>
      </c>
      <c r="G597" s="207">
        <v>0</v>
      </c>
      <c r="H597" s="207">
        <v>0</v>
      </c>
    </row>
    <row r="598" spans="1:8" x14ac:dyDescent="0.45">
      <c r="B598" t="s">
        <v>229</v>
      </c>
      <c r="C598" s="207">
        <v>1.0300000000000001E-3</v>
      </c>
      <c r="D598" s="207">
        <v>0</v>
      </c>
      <c r="E598" s="207">
        <v>0</v>
      </c>
      <c r="F598" s="207">
        <v>0</v>
      </c>
      <c r="G598" s="207">
        <v>6.4599999999999996E-3</v>
      </c>
      <c r="H598" s="207">
        <v>0</v>
      </c>
    </row>
    <row r="599" spans="1:8" x14ac:dyDescent="0.45">
      <c r="B599" t="s">
        <v>230</v>
      </c>
      <c r="C599" s="207">
        <v>0</v>
      </c>
      <c r="D599" s="207">
        <v>0</v>
      </c>
      <c r="E599" s="207">
        <v>0</v>
      </c>
      <c r="F599" s="207">
        <v>0</v>
      </c>
      <c r="G599" s="207">
        <v>0</v>
      </c>
      <c r="H599" s="207">
        <v>0</v>
      </c>
    </row>
    <row r="600" spans="1:8" x14ac:dyDescent="0.45">
      <c r="B600" t="s">
        <v>231</v>
      </c>
      <c r="C600" s="207">
        <v>1.17E-3</v>
      </c>
      <c r="D600" s="207">
        <v>0</v>
      </c>
      <c r="E600" s="207">
        <v>0</v>
      </c>
      <c r="F600" s="207">
        <v>0</v>
      </c>
      <c r="G600" s="207">
        <v>0</v>
      </c>
      <c r="H600" s="207">
        <v>7.7000000000000002E-3</v>
      </c>
    </row>
    <row r="601" spans="1:8" x14ac:dyDescent="0.45">
      <c r="B601" t="s">
        <v>232</v>
      </c>
      <c r="C601" s="207">
        <v>1.0300000000000001E-3</v>
      </c>
      <c r="D601" s="207">
        <v>0</v>
      </c>
      <c r="E601" s="207">
        <v>0</v>
      </c>
      <c r="F601" s="207">
        <v>0</v>
      </c>
      <c r="G601" s="207">
        <v>6.4599999999999996E-3</v>
      </c>
      <c r="H601" s="207">
        <v>0</v>
      </c>
    </row>
    <row r="602" spans="1:8" s="208" customFormat="1" x14ac:dyDescent="0.45">
      <c r="B602" s="208" t="s">
        <v>1</v>
      </c>
      <c r="C602" s="209">
        <f t="shared" ref="C602:H602" si="3">SUM(C456:C601)</f>
        <v>0.90310999999999986</v>
      </c>
      <c r="D602" s="209">
        <f t="shared" si="3"/>
        <v>0.99316999999999989</v>
      </c>
      <c r="E602" s="209">
        <f t="shared" si="3"/>
        <v>0.9561400000000001</v>
      </c>
      <c r="F602" s="209">
        <f t="shared" si="3"/>
        <v>0.82482</v>
      </c>
      <c r="G602" s="209">
        <f t="shared" si="3"/>
        <v>0.91431000000000007</v>
      </c>
      <c r="H602" s="209">
        <f t="shared" si="3"/>
        <v>0.96161000000000008</v>
      </c>
    </row>
    <row r="604" spans="1:8" x14ac:dyDescent="0.45">
      <c r="A604" t="s">
        <v>387</v>
      </c>
      <c r="B604" t="s">
        <v>388</v>
      </c>
    </row>
    <row r="606" spans="1:8" x14ac:dyDescent="0.45">
      <c r="B606" t="s">
        <v>97</v>
      </c>
      <c r="C606" s="207">
        <v>2.4590000000000001E-2</v>
      </c>
      <c r="D606" s="207">
        <v>0</v>
      </c>
      <c r="E606" s="207">
        <v>0</v>
      </c>
      <c r="F606" s="207">
        <v>6.3589999999999994E-2</v>
      </c>
      <c r="G606" s="207">
        <v>0</v>
      </c>
      <c r="H606" s="207">
        <v>0</v>
      </c>
    </row>
    <row r="607" spans="1:8" x14ac:dyDescent="0.45">
      <c r="B607" t="s">
        <v>98</v>
      </c>
      <c r="C607" s="207">
        <v>9.4500000000000001E-3</v>
      </c>
      <c r="D607" s="207">
        <v>0</v>
      </c>
      <c r="E607" s="207">
        <v>8.4200000000000004E-3</v>
      </c>
      <c r="F607" s="207">
        <v>0</v>
      </c>
      <c r="G607" s="207">
        <v>3.039E-2</v>
      </c>
      <c r="H607" s="207">
        <v>2.308E-2</v>
      </c>
    </row>
    <row r="608" spans="1:8" x14ac:dyDescent="0.45">
      <c r="B608" t="s">
        <v>147</v>
      </c>
      <c r="C608" s="207">
        <v>1.6900000000000001E-3</v>
      </c>
      <c r="D608" s="207">
        <v>0</v>
      </c>
      <c r="E608" s="207">
        <v>0</v>
      </c>
      <c r="F608" s="207">
        <v>0</v>
      </c>
      <c r="G608" s="207">
        <v>5.5300000000000002E-3</v>
      </c>
      <c r="H608" s="207">
        <v>5.1399999999999996E-3</v>
      </c>
    </row>
    <row r="609" spans="2:8" x14ac:dyDescent="0.45">
      <c r="B609" t="s">
        <v>148</v>
      </c>
      <c r="C609" s="207">
        <v>1.7739999999999999E-2</v>
      </c>
      <c r="D609" s="207">
        <v>0</v>
      </c>
      <c r="E609" s="207">
        <v>2.1049999999999999E-2</v>
      </c>
      <c r="F609" s="207">
        <v>3.083E-2</v>
      </c>
      <c r="G609" s="207">
        <v>2.2120000000000001E-2</v>
      </c>
      <c r="H609" s="207">
        <v>0</v>
      </c>
    </row>
    <row r="610" spans="2:8" x14ac:dyDescent="0.45">
      <c r="B610" t="s">
        <v>149</v>
      </c>
      <c r="C610" s="207">
        <v>5.96E-3</v>
      </c>
      <c r="D610" s="207">
        <v>1.66E-2</v>
      </c>
      <c r="E610" s="207">
        <v>0</v>
      </c>
      <c r="F610" s="207">
        <v>0</v>
      </c>
      <c r="G610" s="207">
        <v>0</v>
      </c>
      <c r="H610" s="207">
        <v>1.7950000000000001E-2</v>
      </c>
    </row>
    <row r="611" spans="2:8" x14ac:dyDescent="0.45">
      <c r="B611" t="s">
        <v>156</v>
      </c>
      <c r="C611" s="207">
        <v>0</v>
      </c>
      <c r="D611" s="207">
        <v>0</v>
      </c>
      <c r="E611" s="207">
        <v>0</v>
      </c>
      <c r="F611" s="207">
        <v>0</v>
      </c>
      <c r="G611" s="207">
        <v>0</v>
      </c>
      <c r="H611" s="207">
        <v>0</v>
      </c>
    </row>
    <row r="612" spans="2:8" x14ac:dyDescent="0.45">
      <c r="B612" t="s">
        <v>157</v>
      </c>
      <c r="C612" s="207">
        <v>7.3600000000000002E-3</v>
      </c>
      <c r="D612" s="207">
        <v>4.0210000000000003E-2</v>
      </c>
      <c r="E612" s="207">
        <v>4.2199999999999998E-3</v>
      </c>
      <c r="F612" s="207">
        <v>0</v>
      </c>
      <c r="G612" s="207">
        <v>0</v>
      </c>
      <c r="H612" s="207">
        <v>0</v>
      </c>
    </row>
    <row r="613" spans="2:8" x14ac:dyDescent="0.45">
      <c r="B613" t="s">
        <v>158</v>
      </c>
      <c r="C613" s="207">
        <v>0</v>
      </c>
      <c r="D613" s="207">
        <v>0</v>
      </c>
      <c r="E613" s="207">
        <v>0</v>
      </c>
      <c r="F613" s="207">
        <v>0</v>
      </c>
      <c r="G613" s="207">
        <v>0</v>
      </c>
      <c r="H613" s="207">
        <v>0</v>
      </c>
    </row>
    <row r="614" spans="2:8" x14ac:dyDescent="0.45">
      <c r="B614" t="s">
        <v>159</v>
      </c>
      <c r="C614" s="207">
        <v>0</v>
      </c>
      <c r="D614" s="207">
        <v>0</v>
      </c>
      <c r="E614" s="207">
        <v>0</v>
      </c>
      <c r="F614" s="207">
        <v>0</v>
      </c>
      <c r="G614" s="207">
        <v>0</v>
      </c>
      <c r="H614" s="207">
        <v>0</v>
      </c>
    </row>
    <row r="615" spans="2:8" x14ac:dyDescent="0.45">
      <c r="B615" t="s">
        <v>176</v>
      </c>
      <c r="C615" s="207">
        <v>1.1639999999999999E-2</v>
      </c>
      <c r="D615" s="207">
        <v>0</v>
      </c>
      <c r="E615" s="207">
        <v>0</v>
      </c>
      <c r="F615" s="207">
        <v>3.0110000000000001E-2</v>
      </c>
      <c r="G615" s="207">
        <v>0</v>
      </c>
      <c r="H615" s="207">
        <v>0</v>
      </c>
    </row>
    <row r="616" spans="2:8" x14ac:dyDescent="0.45">
      <c r="B616" t="s">
        <v>177</v>
      </c>
      <c r="C616" s="207">
        <v>0</v>
      </c>
      <c r="D616" s="207">
        <v>0</v>
      </c>
      <c r="E616" s="207">
        <v>0</v>
      </c>
      <c r="F616" s="207">
        <v>0</v>
      </c>
      <c r="G616" s="207">
        <v>0</v>
      </c>
      <c r="H616" s="207">
        <v>0</v>
      </c>
    </row>
    <row r="617" spans="2:8" x14ac:dyDescent="0.45">
      <c r="B617" t="s">
        <v>178</v>
      </c>
      <c r="C617" s="207">
        <v>3.0980000000000001E-2</v>
      </c>
      <c r="D617" s="207">
        <v>4.2700000000000002E-2</v>
      </c>
      <c r="E617" s="207">
        <v>3.1550000000000002E-2</v>
      </c>
      <c r="F617" s="207">
        <v>2.4340000000000001E-2</v>
      </c>
      <c r="G617" s="207">
        <v>5.969E-2</v>
      </c>
      <c r="H617" s="207">
        <v>1.027E-2</v>
      </c>
    </row>
    <row r="618" spans="2:8" x14ac:dyDescent="0.45">
      <c r="B618" t="s">
        <v>179</v>
      </c>
      <c r="C618" s="207">
        <v>8.9099999999999995E-3</v>
      </c>
      <c r="D618" s="207">
        <v>0</v>
      </c>
      <c r="E618" s="207">
        <v>3.9019999999999999E-2</v>
      </c>
      <c r="F618" s="207">
        <v>0</v>
      </c>
      <c r="G618" s="207">
        <v>0</v>
      </c>
      <c r="H618" s="207">
        <v>2.308E-2</v>
      </c>
    </row>
    <row r="619" spans="2:8" x14ac:dyDescent="0.45">
      <c r="B619" t="s">
        <v>180</v>
      </c>
      <c r="C619" s="207">
        <v>0</v>
      </c>
      <c r="D619" s="207">
        <v>0</v>
      </c>
      <c r="E619" s="207">
        <v>0</v>
      </c>
      <c r="F619" s="207">
        <v>0</v>
      </c>
      <c r="G619" s="207">
        <v>0</v>
      </c>
      <c r="H619" s="207">
        <v>0</v>
      </c>
    </row>
    <row r="620" spans="2:8" x14ac:dyDescent="0.45">
      <c r="B620" t="s">
        <v>181</v>
      </c>
      <c r="C620" s="207">
        <v>4.9300000000000004E-3</v>
      </c>
      <c r="D620" s="207">
        <v>0</v>
      </c>
      <c r="E620" s="207">
        <v>0</v>
      </c>
      <c r="F620" s="207">
        <v>0</v>
      </c>
      <c r="G620" s="207">
        <v>0</v>
      </c>
      <c r="H620" s="207">
        <v>2.8219999999999999E-2</v>
      </c>
    </row>
    <row r="621" spans="2:8" x14ac:dyDescent="0.45">
      <c r="B621" t="s">
        <v>190</v>
      </c>
      <c r="C621" s="207">
        <v>3.64E-3</v>
      </c>
      <c r="D621" s="207">
        <v>0</v>
      </c>
      <c r="E621" s="207">
        <v>0</v>
      </c>
      <c r="F621" s="207">
        <v>3.2499999999999999E-3</v>
      </c>
      <c r="G621" s="207">
        <v>1.66E-2</v>
      </c>
      <c r="H621" s="207">
        <v>0</v>
      </c>
    </row>
    <row r="622" spans="2:8" x14ac:dyDescent="0.45">
      <c r="B622" t="s">
        <v>191</v>
      </c>
      <c r="C622" s="207">
        <v>0</v>
      </c>
      <c r="D622" s="207">
        <v>0</v>
      </c>
      <c r="E622" s="207">
        <v>0</v>
      </c>
      <c r="F622" s="207">
        <v>0</v>
      </c>
      <c r="G622" s="207">
        <v>0</v>
      </c>
      <c r="H622" s="207">
        <v>0</v>
      </c>
    </row>
    <row r="623" spans="2:8" x14ac:dyDescent="0.45">
      <c r="B623" t="s">
        <v>192</v>
      </c>
      <c r="C623" s="207">
        <v>1.353E-2</v>
      </c>
      <c r="D623" s="207">
        <v>5.355E-2</v>
      </c>
      <c r="E623" s="207">
        <v>8.4200000000000004E-3</v>
      </c>
      <c r="F623" s="207">
        <v>0</v>
      </c>
      <c r="G623" s="207">
        <v>1.107E-2</v>
      </c>
      <c r="H623" s="207">
        <v>1.027E-2</v>
      </c>
    </row>
    <row r="624" spans="2:8" x14ac:dyDescent="0.45">
      <c r="B624" t="s">
        <v>193</v>
      </c>
      <c r="C624" s="207">
        <v>1.8E-3</v>
      </c>
      <c r="D624" s="207">
        <v>0</v>
      </c>
      <c r="E624" s="207">
        <v>0</v>
      </c>
      <c r="F624" s="207">
        <v>0</v>
      </c>
      <c r="G624" s="207">
        <v>0</v>
      </c>
      <c r="H624" s="207">
        <v>1.027E-2</v>
      </c>
    </row>
    <row r="625" spans="2:8" x14ac:dyDescent="0.45">
      <c r="B625" t="s">
        <v>197</v>
      </c>
      <c r="C625" s="207">
        <v>0</v>
      </c>
      <c r="D625" s="207">
        <v>0</v>
      </c>
      <c r="E625" s="207">
        <v>0</v>
      </c>
      <c r="F625" s="207">
        <v>0</v>
      </c>
      <c r="G625" s="207">
        <v>0</v>
      </c>
      <c r="H625" s="207">
        <v>0</v>
      </c>
    </row>
    <row r="626" spans="2:8" x14ac:dyDescent="0.45">
      <c r="B626" t="s">
        <v>198</v>
      </c>
      <c r="C626" s="207">
        <v>0</v>
      </c>
      <c r="D626" s="207">
        <v>0</v>
      </c>
      <c r="E626" s="207">
        <v>0</v>
      </c>
      <c r="F626" s="207">
        <v>0</v>
      </c>
      <c r="G626" s="207">
        <v>0</v>
      </c>
      <c r="H626" s="207">
        <v>0</v>
      </c>
    </row>
    <row r="627" spans="2:8" x14ac:dyDescent="0.45">
      <c r="B627" t="s">
        <v>199</v>
      </c>
      <c r="C627" s="207">
        <v>0</v>
      </c>
      <c r="D627" s="207">
        <v>0</v>
      </c>
      <c r="E627" s="207">
        <v>0</v>
      </c>
      <c r="F627" s="207">
        <v>0</v>
      </c>
      <c r="G627" s="207">
        <v>0</v>
      </c>
      <c r="H627" s="207">
        <v>0</v>
      </c>
    </row>
    <row r="628" spans="2:8" x14ac:dyDescent="0.45">
      <c r="B628" t="s">
        <v>200</v>
      </c>
      <c r="C628" s="207">
        <v>0</v>
      </c>
      <c r="D628" s="207">
        <v>0</v>
      </c>
      <c r="E628" s="207">
        <v>0</v>
      </c>
      <c r="F628" s="207">
        <v>0</v>
      </c>
      <c r="G628" s="207">
        <v>0</v>
      </c>
      <c r="H628" s="207">
        <v>0</v>
      </c>
    </row>
    <row r="629" spans="2:8" x14ac:dyDescent="0.45">
      <c r="B629" t="s">
        <v>233</v>
      </c>
      <c r="C629" s="207">
        <v>7.9000000000000001E-4</v>
      </c>
      <c r="D629" s="207">
        <v>0</v>
      </c>
      <c r="E629" s="207">
        <v>0</v>
      </c>
      <c r="F629" s="207">
        <v>0</v>
      </c>
      <c r="G629" s="207">
        <v>5.5300000000000002E-3</v>
      </c>
      <c r="H629" s="207">
        <v>0</v>
      </c>
    </row>
    <row r="630" spans="2:8" x14ac:dyDescent="0.45">
      <c r="B630" t="s">
        <v>234</v>
      </c>
      <c r="C630" s="207">
        <v>1.047E-2</v>
      </c>
      <c r="D630" s="207">
        <v>4.7499999999999999E-3</v>
      </c>
      <c r="E630" s="207">
        <v>1.2630000000000001E-2</v>
      </c>
      <c r="F630" s="207">
        <v>0</v>
      </c>
      <c r="G630" s="207">
        <v>0</v>
      </c>
      <c r="H630" s="207">
        <v>4.623E-2</v>
      </c>
    </row>
    <row r="631" spans="2:8" x14ac:dyDescent="0.45">
      <c r="B631" t="s">
        <v>235</v>
      </c>
      <c r="C631" s="207">
        <v>0</v>
      </c>
      <c r="D631" s="207">
        <v>0</v>
      </c>
      <c r="E631" s="207">
        <v>0</v>
      </c>
      <c r="F631" s="207">
        <v>0</v>
      </c>
      <c r="G631" s="207">
        <v>0</v>
      </c>
      <c r="H631" s="207">
        <v>0</v>
      </c>
    </row>
    <row r="632" spans="2:8" x14ac:dyDescent="0.45">
      <c r="B632" t="s">
        <v>236</v>
      </c>
      <c r="C632" s="207">
        <v>1.4670000000000001E-2</v>
      </c>
      <c r="D632" s="207">
        <v>4.4970000000000003E-2</v>
      </c>
      <c r="E632" s="207">
        <v>8.4200000000000004E-3</v>
      </c>
      <c r="F632" s="207">
        <v>1.1350000000000001E-2</v>
      </c>
      <c r="G632" s="207">
        <v>1.107E-2</v>
      </c>
      <c r="H632" s="207">
        <v>0</v>
      </c>
    </row>
    <row r="633" spans="2:8" x14ac:dyDescent="0.45">
      <c r="B633" t="s">
        <v>237</v>
      </c>
      <c r="C633" s="207">
        <v>5.9899999999999997E-3</v>
      </c>
      <c r="D633" s="207">
        <v>4.7499999999999999E-3</v>
      </c>
      <c r="E633" s="207">
        <v>0</v>
      </c>
      <c r="F633" s="207">
        <v>1.1350000000000001E-2</v>
      </c>
      <c r="G633" s="207">
        <v>5.5300000000000002E-3</v>
      </c>
      <c r="H633" s="207">
        <v>0</v>
      </c>
    </row>
    <row r="634" spans="2:8" x14ac:dyDescent="0.45">
      <c r="B634" t="s">
        <v>238</v>
      </c>
      <c r="C634" s="207">
        <v>8.1280000000000005E-2</v>
      </c>
      <c r="D634" s="207">
        <v>4.036E-2</v>
      </c>
      <c r="E634" s="207">
        <v>7.5469999999999995E-2</v>
      </c>
      <c r="F634" s="207">
        <v>2.1090000000000001E-2</v>
      </c>
      <c r="G634" s="207">
        <v>5.8049999999999997E-2</v>
      </c>
      <c r="H634" s="207">
        <v>0.27743000000000001</v>
      </c>
    </row>
    <row r="635" spans="2:8" x14ac:dyDescent="0.45">
      <c r="B635" t="s">
        <v>239</v>
      </c>
      <c r="C635" s="207">
        <v>0</v>
      </c>
      <c r="D635" s="207">
        <v>0</v>
      </c>
      <c r="E635" s="207">
        <v>0</v>
      </c>
      <c r="F635" s="207">
        <v>0</v>
      </c>
      <c r="G635" s="207">
        <v>0</v>
      </c>
      <c r="H635" s="207">
        <v>0</v>
      </c>
    </row>
    <row r="636" spans="2:8" x14ac:dyDescent="0.45">
      <c r="B636" t="s">
        <v>240</v>
      </c>
      <c r="C636" s="207">
        <v>2.1729999999999999E-2</v>
      </c>
      <c r="D636" s="207">
        <v>5.9360000000000003E-2</v>
      </c>
      <c r="E636" s="207">
        <v>4.4179999999999997E-2</v>
      </c>
      <c r="F636" s="207">
        <v>3.2499999999999999E-3</v>
      </c>
      <c r="G636" s="207">
        <v>2.767E-2</v>
      </c>
      <c r="H636" s="207">
        <v>5.1399999999999996E-3</v>
      </c>
    </row>
    <row r="637" spans="2:8" x14ac:dyDescent="0.45">
      <c r="B637" t="s">
        <v>241</v>
      </c>
      <c r="C637" s="207">
        <v>9.9699999999999997E-3</v>
      </c>
      <c r="D637" s="207">
        <v>4.0210000000000003E-2</v>
      </c>
      <c r="E637" s="207">
        <v>0</v>
      </c>
      <c r="F637" s="207">
        <v>0</v>
      </c>
      <c r="G637" s="207">
        <v>0</v>
      </c>
      <c r="H637" s="207">
        <v>1.7950000000000001E-2</v>
      </c>
    </row>
    <row r="638" spans="2:8" x14ac:dyDescent="0.45">
      <c r="B638" t="s">
        <v>242</v>
      </c>
      <c r="C638" s="207">
        <v>0</v>
      </c>
      <c r="D638" s="207">
        <v>0</v>
      </c>
      <c r="E638" s="207">
        <v>0</v>
      </c>
      <c r="F638" s="207">
        <v>0</v>
      </c>
      <c r="G638" s="207">
        <v>0</v>
      </c>
      <c r="H638" s="207">
        <v>0</v>
      </c>
    </row>
    <row r="639" spans="2:8" x14ac:dyDescent="0.45">
      <c r="B639" t="s">
        <v>243</v>
      </c>
      <c r="C639" s="207">
        <v>8.4580000000000002E-2</v>
      </c>
      <c r="D639" s="207">
        <v>7.1220000000000006E-2</v>
      </c>
      <c r="E639" s="207">
        <v>8.4010000000000001E-2</v>
      </c>
      <c r="F639" s="207">
        <v>0.11514000000000001</v>
      </c>
      <c r="G639" s="207">
        <v>0.12146999999999999</v>
      </c>
      <c r="H639" s="207">
        <v>0</v>
      </c>
    </row>
    <row r="640" spans="2:8" x14ac:dyDescent="0.45">
      <c r="B640" t="s">
        <v>244</v>
      </c>
      <c r="C640" s="207">
        <v>0</v>
      </c>
      <c r="D640" s="207">
        <v>0</v>
      </c>
      <c r="E640" s="207">
        <v>0</v>
      </c>
      <c r="F640" s="207">
        <v>0</v>
      </c>
      <c r="G640" s="207">
        <v>0</v>
      </c>
      <c r="H640" s="207">
        <v>0</v>
      </c>
    </row>
    <row r="641" spans="2:8" x14ac:dyDescent="0.45">
      <c r="B641" t="s">
        <v>245</v>
      </c>
      <c r="C641" s="207">
        <v>5.2999999999999998E-4</v>
      </c>
      <c r="D641" s="207">
        <v>0</v>
      </c>
      <c r="E641" s="207">
        <v>4.2199999999999998E-3</v>
      </c>
      <c r="F641" s="207">
        <v>0</v>
      </c>
      <c r="G641" s="207">
        <v>0</v>
      </c>
      <c r="H641" s="207">
        <v>0</v>
      </c>
    </row>
    <row r="642" spans="2:8" x14ac:dyDescent="0.45">
      <c r="B642" t="s">
        <v>246</v>
      </c>
      <c r="C642" s="207">
        <v>0</v>
      </c>
      <c r="D642" s="207">
        <v>0</v>
      </c>
      <c r="E642" s="207">
        <v>0</v>
      </c>
      <c r="F642" s="207">
        <v>0</v>
      </c>
      <c r="G642" s="207">
        <v>0</v>
      </c>
      <c r="H642" s="207">
        <v>0</v>
      </c>
    </row>
    <row r="643" spans="2:8" x14ac:dyDescent="0.45">
      <c r="B643" t="s">
        <v>247</v>
      </c>
      <c r="C643" s="207">
        <v>0</v>
      </c>
      <c r="D643" s="207">
        <v>0</v>
      </c>
      <c r="E643" s="207">
        <v>0</v>
      </c>
      <c r="F643" s="207">
        <v>0</v>
      </c>
      <c r="G643" s="207">
        <v>0</v>
      </c>
      <c r="H643" s="207">
        <v>0</v>
      </c>
    </row>
    <row r="644" spans="2:8" x14ac:dyDescent="0.45">
      <c r="B644" t="s">
        <v>248</v>
      </c>
      <c r="C644" s="207">
        <v>0</v>
      </c>
      <c r="D644" s="207">
        <v>0</v>
      </c>
      <c r="E644" s="207">
        <v>0</v>
      </c>
      <c r="F644" s="207">
        <v>0</v>
      </c>
      <c r="G644" s="207">
        <v>0</v>
      </c>
      <c r="H644" s="207">
        <v>0</v>
      </c>
    </row>
    <row r="645" spans="2:8" x14ac:dyDescent="0.45">
      <c r="B645" t="s">
        <v>249</v>
      </c>
      <c r="C645" s="207">
        <v>0</v>
      </c>
      <c r="D645" s="207">
        <v>0</v>
      </c>
      <c r="E645" s="207">
        <v>0</v>
      </c>
      <c r="F645" s="207">
        <v>0</v>
      </c>
      <c r="G645" s="207">
        <v>0</v>
      </c>
      <c r="H645" s="207">
        <v>0</v>
      </c>
    </row>
    <row r="646" spans="2:8" x14ac:dyDescent="0.45">
      <c r="B646" t="s">
        <v>250</v>
      </c>
      <c r="C646" s="207">
        <v>0</v>
      </c>
      <c r="D646" s="207">
        <v>0</v>
      </c>
      <c r="E646" s="207">
        <v>0</v>
      </c>
      <c r="F646" s="207">
        <v>0</v>
      </c>
      <c r="G646" s="207">
        <v>0</v>
      </c>
      <c r="H646" s="207">
        <v>0</v>
      </c>
    </row>
    <row r="647" spans="2:8" x14ac:dyDescent="0.45">
      <c r="B647" t="s">
        <v>251</v>
      </c>
      <c r="C647" s="207">
        <v>0</v>
      </c>
      <c r="D647" s="207">
        <v>0</v>
      </c>
      <c r="E647" s="207">
        <v>0</v>
      </c>
      <c r="F647" s="207">
        <v>0</v>
      </c>
      <c r="G647" s="207">
        <v>0</v>
      </c>
      <c r="H647" s="207">
        <v>0</v>
      </c>
    </row>
    <row r="648" spans="2:8" x14ac:dyDescent="0.45">
      <c r="B648" t="s">
        <v>252</v>
      </c>
      <c r="C648" s="207">
        <v>0</v>
      </c>
      <c r="D648" s="207">
        <v>0</v>
      </c>
      <c r="E648" s="207">
        <v>0</v>
      </c>
      <c r="F648" s="207">
        <v>0</v>
      </c>
      <c r="G648" s="207">
        <v>0</v>
      </c>
      <c r="H648" s="207">
        <v>0</v>
      </c>
    </row>
    <row r="649" spans="2:8" x14ac:dyDescent="0.45">
      <c r="B649" t="s">
        <v>253</v>
      </c>
      <c r="C649" s="207">
        <v>8.0999999999999996E-4</v>
      </c>
      <c r="D649" s="207">
        <v>4.7499999999999999E-3</v>
      </c>
      <c r="E649" s="207">
        <v>0</v>
      </c>
      <c r="F649" s="207">
        <v>0</v>
      </c>
      <c r="G649" s="207">
        <v>0</v>
      </c>
      <c r="H649" s="207">
        <v>0</v>
      </c>
    </row>
    <row r="650" spans="2:8" x14ac:dyDescent="0.45">
      <c r="B650" t="s">
        <v>254</v>
      </c>
      <c r="C650" s="207">
        <v>0</v>
      </c>
      <c r="D650" s="207">
        <v>0</v>
      </c>
      <c r="E650" s="207">
        <v>0</v>
      </c>
      <c r="F650" s="207">
        <v>0</v>
      </c>
      <c r="G650" s="207">
        <v>0</v>
      </c>
      <c r="H650" s="207">
        <v>0</v>
      </c>
    </row>
    <row r="651" spans="2:8" x14ac:dyDescent="0.45">
      <c r="B651" t="s">
        <v>255</v>
      </c>
      <c r="C651" s="207">
        <v>1.1639999999999999E-2</v>
      </c>
      <c r="D651" s="207">
        <v>0</v>
      </c>
      <c r="E651" s="207">
        <v>0</v>
      </c>
      <c r="F651" s="207">
        <v>3.0110000000000001E-2</v>
      </c>
      <c r="G651" s="207">
        <v>0</v>
      </c>
      <c r="H651" s="207">
        <v>0</v>
      </c>
    </row>
    <row r="652" spans="2:8" x14ac:dyDescent="0.45">
      <c r="B652" t="s">
        <v>256</v>
      </c>
      <c r="C652" s="207">
        <v>0</v>
      </c>
      <c r="D652" s="207">
        <v>0</v>
      </c>
      <c r="E652" s="207">
        <v>0</v>
      </c>
      <c r="F652" s="207">
        <v>0</v>
      </c>
      <c r="G652" s="207">
        <v>0</v>
      </c>
      <c r="H652" s="207">
        <v>0</v>
      </c>
    </row>
    <row r="653" spans="2:8" x14ac:dyDescent="0.45">
      <c r="B653" t="s">
        <v>257</v>
      </c>
      <c r="C653" s="207">
        <v>0</v>
      </c>
      <c r="D653" s="207">
        <v>0</v>
      </c>
      <c r="E653" s="207">
        <v>0</v>
      </c>
      <c r="F653" s="207">
        <v>0</v>
      </c>
      <c r="G653" s="207">
        <v>0</v>
      </c>
      <c r="H653" s="207">
        <v>0</v>
      </c>
    </row>
    <row r="654" spans="2:8" x14ac:dyDescent="0.45">
      <c r="B654" t="s">
        <v>258</v>
      </c>
      <c r="C654" s="207">
        <v>0</v>
      </c>
      <c r="D654" s="207">
        <v>0</v>
      </c>
      <c r="E654" s="207">
        <v>0</v>
      </c>
      <c r="F654" s="207">
        <v>0</v>
      </c>
      <c r="G654" s="207">
        <v>0</v>
      </c>
      <c r="H654" s="207">
        <v>0</v>
      </c>
    </row>
    <row r="655" spans="2:8" x14ac:dyDescent="0.45">
      <c r="B655" t="s">
        <v>259</v>
      </c>
      <c r="C655" s="207">
        <v>0</v>
      </c>
      <c r="D655" s="207">
        <v>0</v>
      </c>
      <c r="E655" s="207">
        <v>0</v>
      </c>
      <c r="F655" s="207">
        <v>0</v>
      </c>
      <c r="G655" s="207">
        <v>0</v>
      </c>
      <c r="H655" s="207">
        <v>0</v>
      </c>
    </row>
    <row r="656" spans="2:8" x14ac:dyDescent="0.45">
      <c r="B656" t="s">
        <v>260</v>
      </c>
      <c r="C656" s="207">
        <v>0</v>
      </c>
      <c r="D656" s="207">
        <v>0</v>
      </c>
      <c r="E656" s="207">
        <v>0</v>
      </c>
      <c r="F656" s="207">
        <v>0</v>
      </c>
      <c r="G656" s="207">
        <v>0</v>
      </c>
      <c r="H656" s="207">
        <v>0</v>
      </c>
    </row>
    <row r="657" spans="2:8" x14ac:dyDescent="0.45">
      <c r="B657" t="s">
        <v>261</v>
      </c>
      <c r="C657" s="207">
        <v>1.1129999999999999E-2</v>
      </c>
      <c r="D657" s="207">
        <v>9.5099999999999994E-3</v>
      </c>
      <c r="E657" s="207">
        <v>1.6830000000000001E-2</v>
      </c>
      <c r="F657" s="207">
        <v>1.299E-2</v>
      </c>
      <c r="G657" s="207">
        <v>1.66E-2</v>
      </c>
      <c r="H657" s="207">
        <v>0</v>
      </c>
    </row>
    <row r="658" spans="2:8" x14ac:dyDescent="0.45">
      <c r="B658" t="s">
        <v>262</v>
      </c>
      <c r="C658" s="207">
        <v>0</v>
      </c>
      <c r="D658" s="207">
        <v>0</v>
      </c>
      <c r="E658" s="207">
        <v>0</v>
      </c>
      <c r="F658" s="207">
        <v>0</v>
      </c>
      <c r="G658" s="207">
        <v>0</v>
      </c>
      <c r="H658" s="207">
        <v>0</v>
      </c>
    </row>
    <row r="659" spans="2:8" x14ac:dyDescent="0.45">
      <c r="B659" t="s">
        <v>263</v>
      </c>
      <c r="C659" s="207">
        <v>0</v>
      </c>
      <c r="D659" s="207">
        <v>0</v>
      </c>
      <c r="E659" s="207">
        <v>0</v>
      </c>
      <c r="F659" s="207">
        <v>0</v>
      </c>
      <c r="G659" s="207">
        <v>0</v>
      </c>
      <c r="H659" s="207">
        <v>0</v>
      </c>
    </row>
    <row r="660" spans="2:8" x14ac:dyDescent="0.45">
      <c r="B660" t="s">
        <v>264</v>
      </c>
      <c r="C660" s="207">
        <v>0</v>
      </c>
      <c r="D660" s="207">
        <v>0</v>
      </c>
      <c r="E660" s="207">
        <v>0</v>
      </c>
      <c r="F660" s="207">
        <v>0</v>
      </c>
      <c r="G660" s="207">
        <v>0</v>
      </c>
      <c r="H660" s="207">
        <v>0</v>
      </c>
    </row>
    <row r="661" spans="2:8" x14ac:dyDescent="0.45">
      <c r="B661" t="s">
        <v>265</v>
      </c>
      <c r="C661" s="207">
        <v>0</v>
      </c>
      <c r="D661" s="207">
        <v>0</v>
      </c>
      <c r="E661" s="207">
        <v>0</v>
      </c>
      <c r="F661" s="207">
        <v>0</v>
      </c>
      <c r="G661" s="207">
        <v>0</v>
      </c>
      <c r="H661" s="207">
        <v>0</v>
      </c>
    </row>
    <row r="662" spans="2:8" x14ac:dyDescent="0.45">
      <c r="B662" t="s">
        <v>266</v>
      </c>
      <c r="C662" s="207">
        <v>0</v>
      </c>
      <c r="D662" s="207">
        <v>0</v>
      </c>
      <c r="E662" s="207">
        <v>0</v>
      </c>
      <c r="F662" s="207">
        <v>0</v>
      </c>
      <c r="G662" s="207">
        <v>0</v>
      </c>
      <c r="H662" s="207">
        <v>0</v>
      </c>
    </row>
    <row r="663" spans="2:8" x14ac:dyDescent="0.45">
      <c r="B663" t="s">
        <v>267</v>
      </c>
      <c r="C663" s="207">
        <v>0</v>
      </c>
      <c r="D663" s="207">
        <v>0</v>
      </c>
      <c r="E663" s="207">
        <v>0</v>
      </c>
      <c r="F663" s="207">
        <v>0</v>
      </c>
      <c r="G663" s="207">
        <v>0</v>
      </c>
      <c r="H663" s="207">
        <v>0</v>
      </c>
    </row>
    <row r="664" spans="2:8" x14ac:dyDescent="0.45">
      <c r="B664" t="s">
        <v>268</v>
      </c>
      <c r="C664" s="207">
        <v>0</v>
      </c>
      <c r="D664" s="207">
        <v>0</v>
      </c>
      <c r="E664" s="207">
        <v>0</v>
      </c>
      <c r="F664" s="207">
        <v>0</v>
      </c>
      <c r="G664" s="207">
        <v>0</v>
      </c>
      <c r="H664" s="207">
        <v>0</v>
      </c>
    </row>
    <row r="665" spans="2:8" x14ac:dyDescent="0.45">
      <c r="B665" t="s">
        <v>269</v>
      </c>
      <c r="C665" s="207">
        <v>0</v>
      </c>
      <c r="D665" s="207">
        <v>0</v>
      </c>
      <c r="E665" s="207">
        <v>0</v>
      </c>
      <c r="F665" s="207">
        <v>0</v>
      </c>
      <c r="G665" s="207">
        <v>0</v>
      </c>
      <c r="H665" s="207">
        <v>0</v>
      </c>
    </row>
    <row r="666" spans="2:8" x14ac:dyDescent="0.45">
      <c r="B666" t="s">
        <v>270</v>
      </c>
      <c r="C666" s="207">
        <v>8.0999999999999996E-4</v>
      </c>
      <c r="D666" s="207">
        <v>4.7499999999999999E-3</v>
      </c>
      <c r="E666" s="207">
        <v>0</v>
      </c>
      <c r="F666" s="207">
        <v>0</v>
      </c>
      <c r="G666" s="207">
        <v>0</v>
      </c>
      <c r="H666" s="207">
        <v>0</v>
      </c>
    </row>
    <row r="667" spans="2:8" x14ac:dyDescent="0.45">
      <c r="B667" t="s">
        <v>271</v>
      </c>
      <c r="C667" s="207">
        <v>0</v>
      </c>
      <c r="D667" s="207">
        <v>0</v>
      </c>
      <c r="E667" s="207">
        <v>0</v>
      </c>
      <c r="F667" s="207">
        <v>0</v>
      </c>
      <c r="G667" s="207">
        <v>0</v>
      </c>
      <c r="H667" s="207">
        <v>0</v>
      </c>
    </row>
    <row r="668" spans="2:8" x14ac:dyDescent="0.45">
      <c r="B668" t="s">
        <v>272</v>
      </c>
      <c r="C668" s="207">
        <v>0</v>
      </c>
      <c r="D668" s="207">
        <v>0</v>
      </c>
      <c r="E668" s="207">
        <v>0</v>
      </c>
      <c r="F668" s="207">
        <v>0</v>
      </c>
      <c r="G668" s="207">
        <v>0</v>
      </c>
      <c r="H668" s="207">
        <v>0</v>
      </c>
    </row>
    <row r="669" spans="2:8" x14ac:dyDescent="0.45">
      <c r="B669" t="s">
        <v>273</v>
      </c>
      <c r="C669" s="207">
        <v>8.6E-3</v>
      </c>
      <c r="D669" s="207">
        <v>2.6110000000000001E-2</v>
      </c>
      <c r="E669" s="207">
        <v>1.2630000000000001E-2</v>
      </c>
      <c r="F669" s="207">
        <v>0</v>
      </c>
      <c r="G669" s="207">
        <v>5.5300000000000002E-3</v>
      </c>
      <c r="H669" s="207">
        <v>1.027E-2</v>
      </c>
    </row>
    <row r="670" spans="2:8" x14ac:dyDescent="0.45">
      <c r="B670" t="s">
        <v>274</v>
      </c>
      <c r="C670" s="207">
        <v>0</v>
      </c>
      <c r="D670" s="207">
        <v>0</v>
      </c>
      <c r="E670" s="207">
        <v>0</v>
      </c>
      <c r="F670" s="207">
        <v>0</v>
      </c>
      <c r="G670" s="207">
        <v>0</v>
      </c>
      <c r="H670" s="207">
        <v>0</v>
      </c>
    </row>
    <row r="671" spans="2:8" x14ac:dyDescent="0.45">
      <c r="B671" t="s">
        <v>275</v>
      </c>
      <c r="C671" s="207">
        <v>0</v>
      </c>
      <c r="D671" s="207">
        <v>0</v>
      </c>
      <c r="E671" s="207">
        <v>0</v>
      </c>
      <c r="F671" s="207">
        <v>0</v>
      </c>
      <c r="G671" s="207">
        <v>0</v>
      </c>
      <c r="H671" s="207">
        <v>0</v>
      </c>
    </row>
    <row r="672" spans="2:8" x14ac:dyDescent="0.45">
      <c r="B672" t="s">
        <v>276</v>
      </c>
      <c r="C672" s="207">
        <v>0</v>
      </c>
      <c r="D672" s="207">
        <v>0</v>
      </c>
      <c r="E672" s="207">
        <v>0</v>
      </c>
      <c r="F672" s="207">
        <v>0</v>
      </c>
      <c r="G672" s="207">
        <v>0</v>
      </c>
      <c r="H672" s="207">
        <v>0</v>
      </c>
    </row>
    <row r="673" spans="2:8" x14ac:dyDescent="0.45">
      <c r="B673" t="s">
        <v>277</v>
      </c>
      <c r="C673" s="207">
        <v>2.7179999999999999E-2</v>
      </c>
      <c r="D673" s="207">
        <v>4.7499999999999999E-3</v>
      </c>
      <c r="E673" s="207">
        <v>4.2199999999999998E-3</v>
      </c>
      <c r="F673" s="207">
        <v>6.6850000000000007E-2</v>
      </c>
      <c r="G673" s="207">
        <v>0</v>
      </c>
      <c r="H673" s="207">
        <v>0</v>
      </c>
    </row>
    <row r="674" spans="2:8" x14ac:dyDescent="0.45">
      <c r="B674" t="s">
        <v>278</v>
      </c>
      <c r="C674" s="207">
        <v>8.0999999999999996E-4</v>
      </c>
      <c r="D674" s="207">
        <v>4.7499999999999999E-3</v>
      </c>
      <c r="E674" s="207">
        <v>0</v>
      </c>
      <c r="F674" s="207">
        <v>0</v>
      </c>
      <c r="G674" s="207">
        <v>0</v>
      </c>
      <c r="H674" s="207">
        <v>0</v>
      </c>
    </row>
    <row r="675" spans="2:8" x14ac:dyDescent="0.45">
      <c r="B675" t="s">
        <v>279</v>
      </c>
      <c r="C675" s="207">
        <v>1.189E-2</v>
      </c>
      <c r="D675" s="207">
        <v>0</v>
      </c>
      <c r="E675" s="207">
        <v>0</v>
      </c>
      <c r="F675" s="207">
        <v>3.074E-2</v>
      </c>
      <c r="G675" s="207">
        <v>0</v>
      </c>
      <c r="H675" s="207">
        <v>0</v>
      </c>
    </row>
    <row r="676" spans="2:8" x14ac:dyDescent="0.45">
      <c r="B676" t="s">
        <v>280</v>
      </c>
      <c r="C676" s="207">
        <v>0</v>
      </c>
      <c r="D676" s="207">
        <v>0</v>
      </c>
      <c r="E676" s="207">
        <v>0</v>
      </c>
      <c r="F676" s="207">
        <v>0</v>
      </c>
      <c r="G676" s="207">
        <v>0</v>
      </c>
      <c r="H676" s="207">
        <v>0</v>
      </c>
    </row>
    <row r="677" spans="2:8" x14ac:dyDescent="0.45">
      <c r="B677" t="s">
        <v>281</v>
      </c>
      <c r="C677" s="207">
        <v>0</v>
      </c>
      <c r="D677" s="207">
        <v>0</v>
      </c>
      <c r="E677" s="207">
        <v>0</v>
      </c>
      <c r="F677" s="207">
        <v>0</v>
      </c>
      <c r="G677" s="207">
        <v>0</v>
      </c>
      <c r="H677" s="207">
        <v>0</v>
      </c>
    </row>
    <row r="678" spans="2:8" x14ac:dyDescent="0.45">
      <c r="B678" t="s">
        <v>282</v>
      </c>
      <c r="C678" s="207">
        <v>0</v>
      </c>
      <c r="D678" s="207">
        <v>0</v>
      </c>
      <c r="E678" s="207">
        <v>0</v>
      </c>
      <c r="F678" s="207">
        <v>0</v>
      </c>
      <c r="G678" s="207">
        <v>0</v>
      </c>
      <c r="H678" s="207">
        <v>0</v>
      </c>
    </row>
    <row r="679" spans="2:8" x14ac:dyDescent="0.45">
      <c r="B679" t="s">
        <v>283</v>
      </c>
      <c r="C679" s="207">
        <v>0</v>
      </c>
      <c r="D679" s="207">
        <v>0</v>
      </c>
      <c r="E679" s="207">
        <v>0</v>
      </c>
      <c r="F679" s="207">
        <v>0</v>
      </c>
      <c r="G679" s="207">
        <v>0</v>
      </c>
      <c r="H679" s="207">
        <v>0</v>
      </c>
    </row>
    <row r="680" spans="2:8" x14ac:dyDescent="0.45">
      <c r="B680" t="s">
        <v>284</v>
      </c>
      <c r="C680" s="207">
        <v>0</v>
      </c>
      <c r="D680" s="207">
        <v>0</v>
      </c>
      <c r="E680" s="207">
        <v>0</v>
      </c>
      <c r="F680" s="207">
        <v>0</v>
      </c>
      <c r="G680" s="207">
        <v>0</v>
      </c>
      <c r="H680" s="207">
        <v>0</v>
      </c>
    </row>
    <row r="681" spans="2:8" x14ac:dyDescent="0.45">
      <c r="B681" t="s">
        <v>285</v>
      </c>
      <c r="C681" s="207">
        <v>0</v>
      </c>
      <c r="D681" s="207">
        <v>0</v>
      </c>
      <c r="E681" s="207">
        <v>0</v>
      </c>
      <c r="F681" s="207">
        <v>0</v>
      </c>
      <c r="G681" s="207">
        <v>0</v>
      </c>
      <c r="H681" s="207">
        <v>0</v>
      </c>
    </row>
    <row r="682" spans="2:8" x14ac:dyDescent="0.45">
      <c r="B682" t="s">
        <v>286</v>
      </c>
      <c r="C682" s="207">
        <v>0</v>
      </c>
      <c r="D682" s="207">
        <v>0</v>
      </c>
      <c r="E682" s="207">
        <v>0</v>
      </c>
      <c r="F682" s="207">
        <v>0</v>
      </c>
      <c r="G682" s="207">
        <v>0</v>
      </c>
      <c r="H682" s="207">
        <v>0</v>
      </c>
    </row>
    <row r="683" spans="2:8" x14ac:dyDescent="0.45">
      <c r="B683" t="s">
        <v>287</v>
      </c>
      <c r="C683" s="207">
        <v>0</v>
      </c>
      <c r="D683" s="207">
        <v>0</v>
      </c>
      <c r="E683" s="207">
        <v>0</v>
      </c>
      <c r="F683" s="207">
        <v>0</v>
      </c>
      <c r="G683" s="207">
        <v>0</v>
      </c>
      <c r="H683" s="207">
        <v>0</v>
      </c>
    </row>
    <row r="684" spans="2:8" x14ac:dyDescent="0.45">
      <c r="B684" t="s">
        <v>288</v>
      </c>
      <c r="C684" s="207">
        <v>0</v>
      </c>
      <c r="D684" s="207">
        <v>0</v>
      </c>
      <c r="E684" s="207">
        <v>0</v>
      </c>
      <c r="F684" s="207">
        <v>0</v>
      </c>
      <c r="G684" s="207">
        <v>0</v>
      </c>
      <c r="H684" s="207">
        <v>0</v>
      </c>
    </row>
    <row r="685" spans="2:8" x14ac:dyDescent="0.45">
      <c r="B685" t="s">
        <v>289</v>
      </c>
      <c r="C685" s="207">
        <v>0</v>
      </c>
      <c r="D685" s="207">
        <v>0</v>
      </c>
      <c r="E685" s="207">
        <v>0</v>
      </c>
      <c r="F685" s="207">
        <v>0</v>
      </c>
      <c r="G685" s="207">
        <v>0</v>
      </c>
      <c r="H685" s="207">
        <v>0</v>
      </c>
    </row>
    <row r="686" spans="2:8" x14ac:dyDescent="0.45">
      <c r="B686" t="s">
        <v>290</v>
      </c>
      <c r="C686" s="207">
        <v>0</v>
      </c>
      <c r="D686" s="207">
        <v>0</v>
      </c>
      <c r="E686" s="207">
        <v>0</v>
      </c>
      <c r="F686" s="207">
        <v>0</v>
      </c>
      <c r="G686" s="207">
        <v>0</v>
      </c>
      <c r="H686" s="207">
        <v>0</v>
      </c>
    </row>
    <row r="687" spans="2:8" x14ac:dyDescent="0.45">
      <c r="B687" t="s">
        <v>291</v>
      </c>
      <c r="C687" s="207">
        <v>0</v>
      </c>
      <c r="D687" s="207">
        <v>0</v>
      </c>
      <c r="E687" s="207">
        <v>0</v>
      </c>
      <c r="F687" s="207">
        <v>0</v>
      </c>
      <c r="G687" s="207">
        <v>0</v>
      </c>
      <c r="H687" s="207">
        <v>0</v>
      </c>
    </row>
    <row r="688" spans="2:8" x14ac:dyDescent="0.45">
      <c r="B688" t="s">
        <v>292</v>
      </c>
      <c r="C688" s="207">
        <v>0</v>
      </c>
      <c r="D688" s="207">
        <v>0</v>
      </c>
      <c r="E688" s="207">
        <v>0</v>
      </c>
      <c r="F688" s="207">
        <v>0</v>
      </c>
      <c r="G688" s="207">
        <v>0</v>
      </c>
      <c r="H688" s="207">
        <v>0</v>
      </c>
    </row>
    <row r="689" spans="2:8" x14ac:dyDescent="0.45">
      <c r="B689" t="s">
        <v>293</v>
      </c>
      <c r="C689" s="207">
        <v>0</v>
      </c>
      <c r="D689" s="207">
        <v>0</v>
      </c>
      <c r="E689" s="207">
        <v>0</v>
      </c>
      <c r="F689" s="207">
        <v>0</v>
      </c>
      <c r="G689" s="207">
        <v>0</v>
      </c>
      <c r="H689" s="207">
        <v>0</v>
      </c>
    </row>
    <row r="690" spans="2:8" x14ac:dyDescent="0.45">
      <c r="B690" t="s">
        <v>205</v>
      </c>
      <c r="C690" s="207">
        <v>0</v>
      </c>
      <c r="D690" s="207">
        <v>0</v>
      </c>
      <c r="E690" s="207">
        <v>0</v>
      </c>
      <c r="F690" s="207">
        <v>0</v>
      </c>
      <c r="G690" s="207">
        <v>0</v>
      </c>
      <c r="H690" s="207">
        <v>0</v>
      </c>
    </row>
    <row r="691" spans="2:8" x14ac:dyDescent="0.45">
      <c r="B691" t="s">
        <v>294</v>
      </c>
      <c r="C691" s="207">
        <v>0</v>
      </c>
      <c r="D691" s="207">
        <v>0</v>
      </c>
      <c r="E691" s="207">
        <v>0</v>
      </c>
      <c r="F691" s="207">
        <v>0</v>
      </c>
      <c r="G691" s="207">
        <v>0</v>
      </c>
      <c r="H691" s="207">
        <v>0</v>
      </c>
    </row>
    <row r="692" spans="2:8" x14ac:dyDescent="0.45">
      <c r="B692" t="s">
        <v>295</v>
      </c>
      <c r="C692" s="207">
        <v>0</v>
      </c>
      <c r="D692" s="207">
        <v>0</v>
      </c>
      <c r="E692" s="207">
        <v>0</v>
      </c>
      <c r="F692" s="207">
        <v>0</v>
      </c>
      <c r="G692" s="207">
        <v>0</v>
      </c>
      <c r="H692" s="207">
        <v>0</v>
      </c>
    </row>
    <row r="693" spans="2:8" x14ac:dyDescent="0.45">
      <c r="B693" t="s">
        <v>296</v>
      </c>
      <c r="C693" s="207">
        <v>0</v>
      </c>
      <c r="D693" s="207">
        <v>0</v>
      </c>
      <c r="E693" s="207">
        <v>0</v>
      </c>
      <c r="F693" s="207">
        <v>0</v>
      </c>
      <c r="G693" s="207">
        <v>0</v>
      </c>
      <c r="H693" s="207">
        <v>0</v>
      </c>
    </row>
    <row r="694" spans="2:8" x14ac:dyDescent="0.45">
      <c r="B694" t="s">
        <v>297</v>
      </c>
      <c r="C694" s="207">
        <v>0</v>
      </c>
      <c r="D694" s="207">
        <v>0</v>
      </c>
      <c r="E694" s="207">
        <v>0</v>
      </c>
      <c r="F694" s="207">
        <v>0</v>
      </c>
      <c r="G694" s="207">
        <v>0</v>
      </c>
      <c r="H694" s="207">
        <v>0</v>
      </c>
    </row>
    <row r="695" spans="2:8" x14ac:dyDescent="0.45">
      <c r="B695" t="s">
        <v>298</v>
      </c>
      <c r="C695" s="207">
        <v>1.7180000000000001E-2</v>
      </c>
      <c r="D695" s="207">
        <v>1.9009999999999999E-2</v>
      </c>
      <c r="E695" s="207">
        <v>1.4710000000000001E-2</v>
      </c>
      <c r="F695" s="207">
        <v>9.7400000000000004E-3</v>
      </c>
      <c r="G695" s="207">
        <v>5.8049999999999997E-2</v>
      </c>
      <c r="H695" s="207">
        <v>0</v>
      </c>
    </row>
    <row r="696" spans="2:8" x14ac:dyDescent="0.45">
      <c r="B696" t="s">
        <v>8</v>
      </c>
      <c r="C696" s="207">
        <v>0</v>
      </c>
      <c r="D696" s="207">
        <v>0</v>
      </c>
      <c r="E696" s="207">
        <v>0</v>
      </c>
      <c r="F696" s="207">
        <v>0</v>
      </c>
      <c r="G696" s="207">
        <v>0</v>
      </c>
      <c r="H696" s="207">
        <v>0</v>
      </c>
    </row>
    <row r="697" spans="2:8" x14ac:dyDescent="0.45">
      <c r="B697" t="s">
        <v>299</v>
      </c>
      <c r="C697" s="207">
        <v>2.1899999999999999E-2</v>
      </c>
      <c r="D697" s="207">
        <v>0</v>
      </c>
      <c r="E697" s="207">
        <v>4.5420000000000002E-2</v>
      </c>
      <c r="F697" s="207">
        <v>3.1800000000000002E-2</v>
      </c>
      <c r="G697" s="207">
        <v>5.5300000000000002E-3</v>
      </c>
      <c r="H697" s="207">
        <v>1.7950000000000001E-2</v>
      </c>
    </row>
    <row r="698" spans="2:8" x14ac:dyDescent="0.45">
      <c r="B698" t="s">
        <v>300</v>
      </c>
      <c r="C698" s="207">
        <v>0</v>
      </c>
      <c r="D698" s="207">
        <v>0</v>
      </c>
      <c r="E698" s="207">
        <v>0</v>
      </c>
      <c r="F698" s="207">
        <v>0</v>
      </c>
      <c r="G698" s="207">
        <v>0</v>
      </c>
      <c r="H698" s="207">
        <v>0</v>
      </c>
    </row>
    <row r="699" spans="2:8" x14ac:dyDescent="0.45">
      <c r="B699" t="s">
        <v>94</v>
      </c>
      <c r="C699" s="207">
        <v>0</v>
      </c>
      <c r="D699" s="207">
        <v>0</v>
      </c>
      <c r="E699" s="207">
        <v>0</v>
      </c>
      <c r="F699" s="207">
        <v>0</v>
      </c>
      <c r="G699" s="207">
        <v>0</v>
      </c>
      <c r="H699" s="207">
        <v>0</v>
      </c>
    </row>
    <row r="700" spans="2:8" x14ac:dyDescent="0.45">
      <c r="B700" t="s">
        <v>301</v>
      </c>
      <c r="C700" s="207">
        <v>0</v>
      </c>
      <c r="D700" s="207">
        <v>0</v>
      </c>
      <c r="E700" s="207">
        <v>0</v>
      </c>
      <c r="F700" s="207">
        <v>0</v>
      </c>
      <c r="G700" s="207">
        <v>0</v>
      </c>
      <c r="H700" s="207">
        <v>0</v>
      </c>
    </row>
    <row r="701" spans="2:8" x14ac:dyDescent="0.45">
      <c r="B701" t="s">
        <v>302</v>
      </c>
      <c r="C701" s="207">
        <v>0</v>
      </c>
      <c r="D701" s="207">
        <v>0</v>
      </c>
      <c r="E701" s="207">
        <v>0</v>
      </c>
      <c r="F701" s="207">
        <v>0</v>
      </c>
      <c r="G701" s="207">
        <v>0</v>
      </c>
      <c r="H701" s="207">
        <v>0</v>
      </c>
    </row>
    <row r="702" spans="2:8" x14ac:dyDescent="0.45">
      <c r="B702" t="s">
        <v>303</v>
      </c>
      <c r="C702" s="207">
        <v>1.6900000000000001E-3</v>
      </c>
      <c r="D702" s="207">
        <v>0</v>
      </c>
      <c r="E702" s="207">
        <v>0</v>
      </c>
      <c r="F702" s="207">
        <v>0</v>
      </c>
      <c r="G702" s="207">
        <v>5.5300000000000002E-3</v>
      </c>
      <c r="H702" s="207">
        <v>5.1399999999999996E-3</v>
      </c>
    </row>
    <row r="703" spans="2:8" x14ac:dyDescent="0.45">
      <c r="B703" t="s">
        <v>304</v>
      </c>
      <c r="C703" s="207">
        <v>0</v>
      </c>
      <c r="D703" s="207">
        <v>0</v>
      </c>
      <c r="E703" s="207">
        <v>0</v>
      </c>
      <c r="F703" s="207">
        <v>0</v>
      </c>
      <c r="G703" s="207">
        <v>0</v>
      </c>
      <c r="H703" s="207">
        <v>0</v>
      </c>
    </row>
    <row r="704" spans="2:8" x14ac:dyDescent="0.45">
      <c r="B704" t="s">
        <v>305</v>
      </c>
      <c r="C704" s="207">
        <v>0</v>
      </c>
      <c r="D704" s="207">
        <v>0</v>
      </c>
      <c r="E704" s="207">
        <v>0</v>
      </c>
      <c r="F704" s="207">
        <v>0</v>
      </c>
      <c r="G704" s="207">
        <v>0</v>
      </c>
      <c r="H704" s="207">
        <v>0</v>
      </c>
    </row>
    <row r="705" spans="2:8" x14ac:dyDescent="0.45">
      <c r="B705" t="s">
        <v>306</v>
      </c>
      <c r="C705" s="207">
        <v>0</v>
      </c>
      <c r="D705" s="207">
        <v>0</v>
      </c>
      <c r="E705" s="207">
        <v>0</v>
      </c>
      <c r="F705" s="207">
        <v>0</v>
      </c>
      <c r="G705" s="207">
        <v>0</v>
      </c>
      <c r="H705" s="207">
        <v>0</v>
      </c>
    </row>
    <row r="706" spans="2:8" x14ac:dyDescent="0.45">
      <c r="B706" t="s">
        <v>307</v>
      </c>
      <c r="C706" s="207">
        <v>0</v>
      </c>
      <c r="D706" s="207">
        <v>0</v>
      </c>
      <c r="E706" s="207">
        <v>0</v>
      </c>
      <c r="F706" s="207">
        <v>0</v>
      </c>
      <c r="G706" s="207">
        <v>0</v>
      </c>
      <c r="H706" s="207">
        <v>0</v>
      </c>
    </row>
    <row r="707" spans="2:8" x14ac:dyDescent="0.45">
      <c r="B707" t="s">
        <v>308</v>
      </c>
      <c r="C707" s="207">
        <v>0</v>
      </c>
      <c r="D707" s="207">
        <v>0</v>
      </c>
      <c r="E707" s="207">
        <v>0</v>
      </c>
      <c r="F707" s="207">
        <v>0</v>
      </c>
      <c r="G707" s="207">
        <v>0</v>
      </c>
      <c r="H707" s="207">
        <v>0</v>
      </c>
    </row>
    <row r="708" spans="2:8" x14ac:dyDescent="0.45">
      <c r="B708" t="s">
        <v>309</v>
      </c>
      <c r="C708" s="207">
        <v>0</v>
      </c>
      <c r="D708" s="207">
        <v>0</v>
      </c>
      <c r="E708" s="207">
        <v>0</v>
      </c>
      <c r="F708" s="207">
        <v>0</v>
      </c>
      <c r="G708" s="207">
        <v>0</v>
      </c>
      <c r="H708" s="207">
        <v>0</v>
      </c>
    </row>
    <row r="709" spans="2:8" x14ac:dyDescent="0.45">
      <c r="B709" t="s">
        <v>310</v>
      </c>
      <c r="C709" s="207">
        <v>0</v>
      </c>
      <c r="D709" s="207">
        <v>0</v>
      </c>
      <c r="E709" s="207">
        <v>0</v>
      </c>
      <c r="F709" s="207">
        <v>0</v>
      </c>
      <c r="G709" s="207">
        <v>0</v>
      </c>
      <c r="H709" s="207">
        <v>0</v>
      </c>
    </row>
    <row r="710" spans="2:8" x14ac:dyDescent="0.45">
      <c r="B710" t="s">
        <v>311</v>
      </c>
      <c r="C710" s="207">
        <v>1.8400000000000001E-3</v>
      </c>
      <c r="D710" s="207">
        <v>0</v>
      </c>
      <c r="E710" s="207">
        <v>1.4710000000000001E-2</v>
      </c>
      <c r="F710" s="207">
        <v>0</v>
      </c>
      <c r="G710" s="207">
        <v>0</v>
      </c>
      <c r="H710" s="207">
        <v>0</v>
      </c>
    </row>
    <row r="711" spans="2:8" x14ac:dyDescent="0.45">
      <c r="B711" t="s">
        <v>102</v>
      </c>
      <c r="C711" s="207">
        <v>0</v>
      </c>
      <c r="D711" s="207">
        <v>0</v>
      </c>
      <c r="E711" s="207">
        <v>0</v>
      </c>
      <c r="F711" s="207">
        <v>0</v>
      </c>
      <c r="G711" s="207">
        <v>0</v>
      </c>
      <c r="H711" s="207">
        <v>0</v>
      </c>
    </row>
    <row r="712" spans="2:8" x14ac:dyDescent="0.45">
      <c r="B712" t="s">
        <v>109</v>
      </c>
      <c r="C712" s="207">
        <v>0</v>
      </c>
      <c r="D712" s="207">
        <v>0</v>
      </c>
      <c r="E712" s="207">
        <v>0</v>
      </c>
      <c r="F712" s="207">
        <v>0</v>
      </c>
      <c r="G712" s="207">
        <v>0</v>
      </c>
      <c r="H712" s="207">
        <v>0</v>
      </c>
    </row>
    <row r="713" spans="2:8" x14ac:dyDescent="0.45">
      <c r="B713" t="s">
        <v>116</v>
      </c>
      <c r="C713" s="207">
        <v>0</v>
      </c>
      <c r="D713" s="207">
        <v>0</v>
      </c>
      <c r="E713" s="207">
        <v>0</v>
      </c>
      <c r="F713" s="207">
        <v>0</v>
      </c>
      <c r="G713" s="207">
        <v>0</v>
      </c>
      <c r="H713" s="207">
        <v>0</v>
      </c>
    </row>
    <row r="714" spans="2:8" x14ac:dyDescent="0.45">
      <c r="B714" t="s">
        <v>312</v>
      </c>
      <c r="C714" s="207">
        <v>1.2600000000000001E-3</v>
      </c>
      <c r="D714" s="207">
        <v>0</v>
      </c>
      <c r="E714" s="207">
        <v>0</v>
      </c>
      <c r="F714" s="207">
        <v>3.2499999999999999E-3</v>
      </c>
      <c r="G714" s="207">
        <v>0</v>
      </c>
      <c r="H714" s="207">
        <v>0</v>
      </c>
    </row>
    <row r="715" spans="2:8" x14ac:dyDescent="0.45">
      <c r="B715" t="s">
        <v>313</v>
      </c>
      <c r="C715" s="207">
        <v>7.2700000000000004E-3</v>
      </c>
      <c r="D715" s="207">
        <v>1.66E-2</v>
      </c>
      <c r="E715" s="207">
        <v>3.5630000000000002E-2</v>
      </c>
      <c r="F715" s="207">
        <v>0</v>
      </c>
      <c r="G715" s="207">
        <v>0</v>
      </c>
      <c r="H715" s="207">
        <v>0</v>
      </c>
    </row>
    <row r="716" spans="2:8" x14ac:dyDescent="0.45">
      <c r="B716" t="s">
        <v>314</v>
      </c>
      <c r="C716" s="207">
        <v>7.9000000000000001E-4</v>
      </c>
      <c r="D716" s="207">
        <v>0</v>
      </c>
      <c r="E716" s="207">
        <v>0</v>
      </c>
      <c r="F716" s="207">
        <v>0</v>
      </c>
      <c r="G716" s="207">
        <v>5.5300000000000002E-3</v>
      </c>
      <c r="H716" s="207">
        <v>0</v>
      </c>
    </row>
    <row r="717" spans="2:8" x14ac:dyDescent="0.45">
      <c r="B717" t="s">
        <v>315</v>
      </c>
      <c r="C717" s="207">
        <v>0</v>
      </c>
      <c r="D717" s="207">
        <v>0</v>
      </c>
      <c r="E717" s="207">
        <v>0</v>
      </c>
      <c r="F717" s="207">
        <v>0</v>
      </c>
      <c r="G717" s="207">
        <v>0</v>
      </c>
      <c r="H717" s="207">
        <v>0</v>
      </c>
    </row>
    <row r="718" spans="2:8" x14ac:dyDescent="0.45">
      <c r="B718" t="s">
        <v>316</v>
      </c>
      <c r="C718" s="207">
        <v>0</v>
      </c>
      <c r="D718" s="207">
        <v>0</v>
      </c>
      <c r="E718" s="207">
        <v>0</v>
      </c>
      <c r="F718" s="207">
        <v>0</v>
      </c>
      <c r="G718" s="207">
        <v>0</v>
      </c>
      <c r="H718" s="207">
        <v>0</v>
      </c>
    </row>
    <row r="719" spans="2:8" x14ac:dyDescent="0.45">
      <c r="B719" t="s">
        <v>317</v>
      </c>
      <c r="C719" s="207">
        <v>5.2999999999999998E-4</v>
      </c>
      <c r="D719" s="207">
        <v>0</v>
      </c>
      <c r="E719" s="207">
        <v>4.2199999999999998E-3</v>
      </c>
      <c r="F719" s="207">
        <v>0</v>
      </c>
      <c r="G719" s="207">
        <v>0</v>
      </c>
      <c r="H719" s="207">
        <v>0</v>
      </c>
    </row>
    <row r="720" spans="2:8" x14ac:dyDescent="0.45">
      <c r="B720" t="s">
        <v>318</v>
      </c>
      <c r="C720" s="207">
        <v>0</v>
      </c>
      <c r="D720" s="207">
        <v>0</v>
      </c>
      <c r="E720" s="207">
        <v>0</v>
      </c>
      <c r="F720" s="207">
        <v>0</v>
      </c>
      <c r="G720" s="207">
        <v>0</v>
      </c>
      <c r="H720" s="207">
        <v>0</v>
      </c>
    </row>
    <row r="721" spans="2:8" x14ac:dyDescent="0.45">
      <c r="B721" t="s">
        <v>319</v>
      </c>
      <c r="C721" s="207">
        <v>0</v>
      </c>
      <c r="D721" s="207">
        <v>0</v>
      </c>
      <c r="E721" s="207">
        <v>0</v>
      </c>
      <c r="F721" s="207">
        <v>0</v>
      </c>
      <c r="G721" s="207">
        <v>0</v>
      </c>
      <c r="H721" s="207">
        <v>0</v>
      </c>
    </row>
    <row r="722" spans="2:8" x14ac:dyDescent="0.45">
      <c r="B722" t="s">
        <v>320</v>
      </c>
      <c r="C722" s="207">
        <v>0</v>
      </c>
      <c r="D722" s="207">
        <v>0</v>
      </c>
      <c r="E722" s="207">
        <v>0</v>
      </c>
      <c r="F722" s="207">
        <v>0</v>
      </c>
      <c r="G722" s="207">
        <v>0</v>
      </c>
      <c r="H722" s="207">
        <v>0</v>
      </c>
    </row>
    <row r="723" spans="2:8" x14ac:dyDescent="0.45">
      <c r="B723" t="s">
        <v>321</v>
      </c>
      <c r="C723" s="207">
        <v>5.2999999999999998E-4</v>
      </c>
      <c r="D723" s="207">
        <v>0</v>
      </c>
      <c r="E723" s="207">
        <v>4.2199999999999998E-3</v>
      </c>
      <c r="F723" s="207">
        <v>0</v>
      </c>
      <c r="G723" s="207">
        <v>0</v>
      </c>
      <c r="H723" s="207">
        <v>0</v>
      </c>
    </row>
    <row r="724" spans="2:8" x14ac:dyDescent="0.45">
      <c r="B724" t="s">
        <v>322</v>
      </c>
      <c r="C724" s="207">
        <v>0</v>
      </c>
      <c r="D724" s="207">
        <v>0</v>
      </c>
      <c r="E724" s="207">
        <v>0</v>
      </c>
      <c r="F724" s="207">
        <v>0</v>
      </c>
      <c r="G724" s="207">
        <v>0</v>
      </c>
      <c r="H724" s="207">
        <v>0</v>
      </c>
    </row>
    <row r="725" spans="2:8" x14ac:dyDescent="0.45">
      <c r="B725" t="s">
        <v>323</v>
      </c>
      <c r="C725" s="207">
        <v>0</v>
      </c>
      <c r="D725" s="207">
        <v>0</v>
      </c>
      <c r="E725" s="207">
        <v>0</v>
      </c>
      <c r="F725" s="207">
        <v>0</v>
      </c>
      <c r="G725" s="207">
        <v>0</v>
      </c>
      <c r="H725" s="207">
        <v>0</v>
      </c>
    </row>
    <row r="726" spans="2:8" x14ac:dyDescent="0.45">
      <c r="B726" t="s">
        <v>324</v>
      </c>
      <c r="C726" s="207">
        <v>0</v>
      </c>
      <c r="D726" s="207">
        <v>0</v>
      </c>
      <c r="E726" s="207">
        <v>0</v>
      </c>
      <c r="F726" s="207">
        <v>0</v>
      </c>
      <c r="G726" s="207">
        <v>0</v>
      </c>
      <c r="H726" s="207">
        <v>0</v>
      </c>
    </row>
    <row r="727" spans="2:8" x14ac:dyDescent="0.45">
      <c r="B727" t="s">
        <v>325</v>
      </c>
      <c r="C727" s="207">
        <v>0</v>
      </c>
      <c r="D727" s="207">
        <v>0</v>
      </c>
      <c r="E727" s="207">
        <v>0</v>
      </c>
      <c r="F727" s="207">
        <v>0</v>
      </c>
      <c r="G727" s="207">
        <v>0</v>
      </c>
      <c r="H727" s="207">
        <v>0</v>
      </c>
    </row>
    <row r="728" spans="2:8" x14ac:dyDescent="0.45">
      <c r="B728" t="s">
        <v>326</v>
      </c>
      <c r="C728" s="207">
        <v>0</v>
      </c>
      <c r="D728" s="207">
        <v>0</v>
      </c>
      <c r="E728" s="207">
        <v>0</v>
      </c>
      <c r="F728" s="207">
        <v>0</v>
      </c>
      <c r="G728" s="207">
        <v>0</v>
      </c>
      <c r="H728" s="207">
        <v>0</v>
      </c>
    </row>
    <row r="729" spans="2:8" x14ac:dyDescent="0.45">
      <c r="B729" t="s">
        <v>327</v>
      </c>
      <c r="C729" s="207">
        <v>0</v>
      </c>
      <c r="D729" s="207">
        <v>0</v>
      </c>
      <c r="E729" s="207">
        <v>0</v>
      </c>
      <c r="F729" s="207">
        <v>0</v>
      </c>
      <c r="G729" s="207">
        <v>0</v>
      </c>
      <c r="H729" s="207">
        <v>0</v>
      </c>
    </row>
    <row r="730" spans="2:8" x14ac:dyDescent="0.45">
      <c r="B730" t="s">
        <v>328</v>
      </c>
      <c r="C730" s="207">
        <v>0</v>
      </c>
      <c r="D730" s="207">
        <v>0</v>
      </c>
      <c r="E730" s="207">
        <v>0</v>
      </c>
      <c r="F730" s="207">
        <v>0</v>
      </c>
      <c r="G730" s="207">
        <v>0</v>
      </c>
      <c r="H730" s="207">
        <v>0</v>
      </c>
    </row>
    <row r="731" spans="2:8" x14ac:dyDescent="0.45">
      <c r="B731" t="s">
        <v>329</v>
      </c>
      <c r="C731" s="207">
        <v>0</v>
      </c>
      <c r="D731" s="207">
        <v>0</v>
      </c>
      <c r="E731" s="207">
        <v>0</v>
      </c>
      <c r="F731" s="207">
        <v>0</v>
      </c>
      <c r="G731" s="207">
        <v>0</v>
      </c>
      <c r="H731" s="207">
        <v>0</v>
      </c>
    </row>
    <row r="732" spans="2:8" x14ac:dyDescent="0.45">
      <c r="B732" t="s">
        <v>330</v>
      </c>
      <c r="C732" s="207">
        <v>0</v>
      </c>
      <c r="D732" s="207">
        <v>0</v>
      </c>
      <c r="E732" s="207">
        <v>0</v>
      </c>
      <c r="F732" s="207">
        <v>0</v>
      </c>
      <c r="G732" s="207">
        <v>0</v>
      </c>
      <c r="H732" s="207">
        <v>0</v>
      </c>
    </row>
    <row r="733" spans="2:8" x14ac:dyDescent="0.45">
      <c r="B733" t="s">
        <v>331</v>
      </c>
      <c r="C733" s="207">
        <v>0</v>
      </c>
      <c r="D733" s="207">
        <v>0</v>
      </c>
      <c r="E733" s="207">
        <v>0</v>
      </c>
      <c r="F733" s="207">
        <v>0</v>
      </c>
      <c r="G733" s="207">
        <v>0</v>
      </c>
      <c r="H733" s="207">
        <v>0</v>
      </c>
    </row>
    <row r="734" spans="2:8" x14ac:dyDescent="0.45">
      <c r="B734" t="s">
        <v>332</v>
      </c>
      <c r="C734" s="207">
        <v>2.96E-3</v>
      </c>
      <c r="D734" s="207">
        <v>4.7499999999999999E-3</v>
      </c>
      <c r="E734" s="207">
        <v>0</v>
      </c>
      <c r="F734" s="207">
        <v>3.2499999999999999E-3</v>
      </c>
      <c r="G734" s="207">
        <v>0</v>
      </c>
      <c r="H734" s="207">
        <v>5.1399999999999996E-3</v>
      </c>
    </row>
    <row r="735" spans="2:8" x14ac:dyDescent="0.45">
      <c r="B735" t="s">
        <v>333</v>
      </c>
      <c r="C735" s="207">
        <v>0</v>
      </c>
      <c r="D735" s="207">
        <v>0</v>
      </c>
      <c r="E735" s="207">
        <v>0</v>
      </c>
      <c r="F735" s="207">
        <v>0</v>
      </c>
      <c r="G735" s="207">
        <v>0</v>
      </c>
      <c r="H735" s="207">
        <v>0</v>
      </c>
    </row>
    <row r="736" spans="2:8" x14ac:dyDescent="0.45">
      <c r="B736" t="s">
        <v>334</v>
      </c>
      <c r="C736" s="207">
        <v>5.2999999999999998E-4</v>
      </c>
      <c r="D736" s="207">
        <v>0</v>
      </c>
      <c r="E736" s="207">
        <v>4.2199999999999998E-3</v>
      </c>
      <c r="F736" s="207">
        <v>0</v>
      </c>
      <c r="G736" s="207">
        <v>0</v>
      </c>
      <c r="H736" s="207">
        <v>0</v>
      </c>
    </row>
    <row r="737" spans="2:8" x14ac:dyDescent="0.45">
      <c r="B737" t="s">
        <v>335</v>
      </c>
      <c r="C737" s="207">
        <v>0</v>
      </c>
      <c r="D737" s="207">
        <v>0</v>
      </c>
      <c r="E737" s="207">
        <v>0</v>
      </c>
      <c r="F737" s="207">
        <v>0</v>
      </c>
      <c r="G737" s="207">
        <v>0</v>
      </c>
      <c r="H737" s="207">
        <v>0</v>
      </c>
    </row>
    <row r="738" spans="2:8" x14ac:dyDescent="0.45">
      <c r="B738" t="s">
        <v>336</v>
      </c>
      <c r="C738" s="207">
        <v>0</v>
      </c>
      <c r="D738" s="207">
        <v>0</v>
      </c>
      <c r="E738" s="207">
        <v>0</v>
      </c>
      <c r="F738" s="207">
        <v>0</v>
      </c>
      <c r="G738" s="207">
        <v>0</v>
      </c>
      <c r="H738" s="207">
        <v>0</v>
      </c>
    </row>
    <row r="739" spans="2:8" x14ac:dyDescent="0.45">
      <c r="B739" t="s">
        <v>337</v>
      </c>
      <c r="C739" s="207">
        <v>0</v>
      </c>
      <c r="D739" s="207">
        <v>0</v>
      </c>
      <c r="E739" s="207">
        <v>0</v>
      </c>
      <c r="F739" s="207">
        <v>0</v>
      </c>
      <c r="G739" s="207">
        <v>0</v>
      </c>
      <c r="H739" s="207">
        <v>0</v>
      </c>
    </row>
    <row r="740" spans="2:8" x14ac:dyDescent="0.45">
      <c r="B740" t="s">
        <v>338</v>
      </c>
      <c r="C740" s="207">
        <v>0</v>
      </c>
      <c r="D740" s="207">
        <v>0</v>
      </c>
      <c r="E740" s="207">
        <v>0</v>
      </c>
      <c r="F740" s="207">
        <v>0</v>
      </c>
      <c r="G740" s="207">
        <v>0</v>
      </c>
      <c r="H740" s="207">
        <v>0</v>
      </c>
    </row>
    <row r="741" spans="2:8" x14ac:dyDescent="0.45">
      <c r="B741" t="s">
        <v>339</v>
      </c>
      <c r="C741" s="207">
        <v>0</v>
      </c>
      <c r="D741" s="207">
        <v>0</v>
      </c>
      <c r="E741" s="207">
        <v>0</v>
      </c>
      <c r="F741" s="207">
        <v>0</v>
      </c>
      <c r="G741" s="207">
        <v>0</v>
      </c>
      <c r="H741" s="207">
        <v>0</v>
      </c>
    </row>
    <row r="742" spans="2:8" x14ac:dyDescent="0.45">
      <c r="B742" t="s">
        <v>340</v>
      </c>
      <c r="C742" s="207">
        <v>0</v>
      </c>
      <c r="D742" s="207">
        <v>0</v>
      </c>
      <c r="E742" s="207">
        <v>0</v>
      </c>
      <c r="F742" s="207">
        <v>0</v>
      </c>
      <c r="G742" s="207">
        <v>0</v>
      </c>
      <c r="H742" s="207">
        <v>0</v>
      </c>
    </row>
    <row r="743" spans="2:8" x14ac:dyDescent="0.45">
      <c r="B743" t="s">
        <v>341</v>
      </c>
      <c r="C743" s="207">
        <v>0</v>
      </c>
      <c r="D743" s="207">
        <v>0</v>
      </c>
      <c r="E743" s="207">
        <v>0</v>
      </c>
      <c r="F743" s="207">
        <v>0</v>
      </c>
      <c r="G743" s="207">
        <v>0</v>
      </c>
      <c r="H743" s="207">
        <v>0</v>
      </c>
    </row>
    <row r="744" spans="2:8" x14ac:dyDescent="0.45">
      <c r="B744" t="s">
        <v>342</v>
      </c>
      <c r="C744" s="207">
        <v>0</v>
      </c>
      <c r="D744" s="207">
        <v>0</v>
      </c>
      <c r="E744" s="207">
        <v>0</v>
      </c>
      <c r="F744" s="207">
        <v>0</v>
      </c>
      <c r="G744" s="207">
        <v>0</v>
      </c>
      <c r="H744" s="207">
        <v>0</v>
      </c>
    </row>
    <row r="745" spans="2:8" x14ac:dyDescent="0.45">
      <c r="B745" t="s">
        <v>343</v>
      </c>
      <c r="C745" s="207">
        <v>0</v>
      </c>
      <c r="D745" s="207">
        <v>0</v>
      </c>
      <c r="E745" s="207">
        <v>0</v>
      </c>
      <c r="F745" s="207">
        <v>0</v>
      </c>
      <c r="G745" s="207">
        <v>0</v>
      </c>
      <c r="H745" s="207">
        <v>0</v>
      </c>
    </row>
    <row r="746" spans="2:8" x14ac:dyDescent="0.45">
      <c r="B746" t="s">
        <v>344</v>
      </c>
      <c r="C746" s="207">
        <v>0</v>
      </c>
      <c r="D746" s="207">
        <v>0</v>
      </c>
      <c r="E746" s="207">
        <v>0</v>
      </c>
      <c r="F746" s="207">
        <v>0</v>
      </c>
      <c r="G746" s="207">
        <v>0</v>
      </c>
      <c r="H746" s="207">
        <v>0</v>
      </c>
    </row>
    <row r="747" spans="2:8" x14ac:dyDescent="0.45">
      <c r="B747" t="s">
        <v>345</v>
      </c>
      <c r="C747" s="207">
        <v>0</v>
      </c>
      <c r="D747" s="207">
        <v>0</v>
      </c>
      <c r="E747" s="207">
        <v>0</v>
      </c>
      <c r="F747" s="207">
        <v>0</v>
      </c>
      <c r="G747" s="207">
        <v>0</v>
      </c>
      <c r="H747" s="207">
        <v>0</v>
      </c>
    </row>
    <row r="748" spans="2:8" x14ac:dyDescent="0.45">
      <c r="B748" t="s">
        <v>133</v>
      </c>
      <c r="C748" s="207">
        <v>0</v>
      </c>
      <c r="D748" s="207">
        <v>0</v>
      </c>
      <c r="E748" s="207">
        <v>0</v>
      </c>
      <c r="F748" s="207">
        <v>0</v>
      </c>
      <c r="G748" s="207">
        <v>0</v>
      </c>
      <c r="H748" s="207">
        <v>0</v>
      </c>
    </row>
    <row r="749" spans="2:8" x14ac:dyDescent="0.45">
      <c r="B749" t="s">
        <v>134</v>
      </c>
      <c r="C749" s="207">
        <v>0</v>
      </c>
      <c r="D749" s="207">
        <v>0</v>
      </c>
      <c r="E749" s="207">
        <v>0</v>
      </c>
      <c r="F749" s="207">
        <v>0</v>
      </c>
      <c r="G749" s="207">
        <v>0</v>
      </c>
      <c r="H749" s="207">
        <v>0</v>
      </c>
    </row>
    <row r="750" spans="2:8" x14ac:dyDescent="0.45">
      <c r="B750" t="s">
        <v>346</v>
      </c>
      <c r="C750" s="207">
        <v>0</v>
      </c>
      <c r="D750" s="207">
        <v>0</v>
      </c>
      <c r="E750" s="207">
        <v>0</v>
      </c>
      <c r="F750" s="207">
        <v>0</v>
      </c>
      <c r="G750" s="207">
        <v>0</v>
      </c>
      <c r="H750" s="207">
        <v>0</v>
      </c>
    </row>
    <row r="751" spans="2:8" x14ac:dyDescent="0.45">
      <c r="B751" t="s">
        <v>347</v>
      </c>
      <c r="C751" s="207">
        <v>0</v>
      </c>
      <c r="D751" s="207">
        <v>0</v>
      </c>
      <c r="E751" s="207">
        <v>0</v>
      </c>
      <c r="F751" s="207">
        <v>0</v>
      </c>
      <c r="G751" s="207">
        <v>0</v>
      </c>
      <c r="H751" s="207">
        <v>0</v>
      </c>
    </row>
    <row r="752" spans="2:8" x14ac:dyDescent="0.45">
      <c r="B752" t="s">
        <v>348</v>
      </c>
      <c r="C752" s="207">
        <v>0</v>
      </c>
      <c r="D752" s="207">
        <v>0</v>
      </c>
      <c r="E752" s="207">
        <v>0</v>
      </c>
      <c r="F752" s="207">
        <v>0</v>
      </c>
      <c r="G752" s="207">
        <v>0</v>
      </c>
      <c r="H752" s="207">
        <v>0</v>
      </c>
    </row>
    <row r="753" spans="2:8" x14ac:dyDescent="0.45">
      <c r="B753" t="s">
        <v>349</v>
      </c>
      <c r="C753" s="207">
        <v>8.0999999999999996E-4</v>
      </c>
      <c r="D753" s="207">
        <v>4.7499999999999999E-3</v>
      </c>
      <c r="E753" s="207">
        <v>0</v>
      </c>
      <c r="F753" s="207">
        <v>0</v>
      </c>
      <c r="G753" s="207">
        <v>0</v>
      </c>
      <c r="H753" s="207">
        <v>0</v>
      </c>
    </row>
    <row r="754" spans="2:8" x14ac:dyDescent="0.45">
      <c r="B754" t="s">
        <v>350</v>
      </c>
      <c r="C754" s="207">
        <v>0</v>
      </c>
      <c r="D754" s="207">
        <v>0</v>
      </c>
      <c r="E754" s="207">
        <v>0</v>
      </c>
      <c r="F754" s="207">
        <v>0</v>
      </c>
      <c r="G754" s="207">
        <v>0</v>
      </c>
      <c r="H754" s="207">
        <v>0</v>
      </c>
    </row>
    <row r="755" spans="2:8" x14ac:dyDescent="0.45">
      <c r="B755" t="s">
        <v>351</v>
      </c>
      <c r="C755" s="207">
        <v>6.7299999999999999E-3</v>
      </c>
      <c r="D755" s="207">
        <v>0</v>
      </c>
      <c r="E755" s="207">
        <v>0</v>
      </c>
      <c r="F755" s="207">
        <v>0</v>
      </c>
      <c r="G755" s="207">
        <v>4.6820000000000001E-2</v>
      </c>
      <c r="H755" s="207">
        <v>0</v>
      </c>
    </row>
    <row r="756" spans="2:8" x14ac:dyDescent="0.45">
      <c r="B756" t="s">
        <v>352</v>
      </c>
      <c r="C756" s="207">
        <v>0</v>
      </c>
      <c r="D756" s="207">
        <v>0</v>
      </c>
      <c r="E756" s="207">
        <v>0</v>
      </c>
      <c r="F756" s="207">
        <v>0</v>
      </c>
      <c r="G756" s="207">
        <v>0</v>
      </c>
      <c r="H756" s="207">
        <v>0</v>
      </c>
    </row>
    <row r="757" spans="2:8" x14ac:dyDescent="0.45">
      <c r="B757" t="s">
        <v>353</v>
      </c>
      <c r="C757" s="207">
        <v>0</v>
      </c>
      <c r="D757" s="207">
        <v>0</v>
      </c>
      <c r="E757" s="207">
        <v>0</v>
      </c>
      <c r="F757" s="207">
        <v>0</v>
      </c>
      <c r="G757" s="207">
        <v>0</v>
      </c>
      <c r="H757" s="207">
        <v>0</v>
      </c>
    </row>
    <row r="758" spans="2:8" x14ac:dyDescent="0.45">
      <c r="B758" t="s">
        <v>354</v>
      </c>
      <c r="C758" s="207">
        <v>7.9000000000000001E-4</v>
      </c>
      <c r="D758" s="207">
        <v>0</v>
      </c>
      <c r="E758" s="207">
        <v>0</v>
      </c>
      <c r="F758" s="207">
        <v>0</v>
      </c>
      <c r="G758" s="207">
        <v>5.5300000000000002E-3</v>
      </c>
      <c r="H758" s="207">
        <v>0</v>
      </c>
    </row>
    <row r="759" spans="2:8" x14ac:dyDescent="0.45">
      <c r="B759" t="s">
        <v>355</v>
      </c>
      <c r="C759" s="207">
        <v>0</v>
      </c>
      <c r="D759" s="207">
        <v>0</v>
      </c>
      <c r="E759" s="207">
        <v>0</v>
      </c>
      <c r="F759" s="207">
        <v>0</v>
      </c>
      <c r="G759" s="207">
        <v>0</v>
      </c>
      <c r="H759" s="207">
        <v>0</v>
      </c>
    </row>
    <row r="760" spans="2:8" x14ac:dyDescent="0.45">
      <c r="B760" t="s">
        <v>356</v>
      </c>
      <c r="C760" s="207">
        <v>0</v>
      </c>
      <c r="D760" s="207">
        <v>0</v>
      </c>
      <c r="E760" s="207">
        <v>0</v>
      </c>
      <c r="F760" s="207">
        <v>0</v>
      </c>
      <c r="G760" s="207">
        <v>0</v>
      </c>
      <c r="H760" s="207">
        <v>0</v>
      </c>
    </row>
    <row r="761" spans="2:8" x14ac:dyDescent="0.45">
      <c r="B761" t="s">
        <v>357</v>
      </c>
      <c r="C761" s="207">
        <v>0</v>
      </c>
      <c r="D761" s="207">
        <v>0</v>
      </c>
      <c r="E761" s="207">
        <v>0</v>
      </c>
      <c r="F761" s="207">
        <v>0</v>
      </c>
      <c r="G761" s="207">
        <v>0</v>
      </c>
      <c r="H761" s="207">
        <v>0</v>
      </c>
    </row>
    <row r="762" spans="2:8" x14ac:dyDescent="0.45">
      <c r="B762" t="s">
        <v>358</v>
      </c>
      <c r="C762" s="207">
        <v>1.2600000000000001E-3</v>
      </c>
      <c r="D762" s="207">
        <v>0</v>
      </c>
      <c r="E762" s="207">
        <v>0</v>
      </c>
      <c r="F762" s="207">
        <v>3.2499999999999999E-3</v>
      </c>
      <c r="G762" s="207">
        <v>0</v>
      </c>
      <c r="H762" s="207">
        <v>0</v>
      </c>
    </row>
    <row r="763" spans="2:8" x14ac:dyDescent="0.45">
      <c r="B763" t="s">
        <v>359</v>
      </c>
      <c r="C763" s="207">
        <v>0</v>
      </c>
      <c r="D763" s="207">
        <v>0</v>
      </c>
      <c r="E763" s="207">
        <v>0</v>
      </c>
      <c r="F763" s="207">
        <v>0</v>
      </c>
      <c r="G763" s="207">
        <v>0</v>
      </c>
      <c r="H763" s="207">
        <v>0</v>
      </c>
    </row>
    <row r="764" spans="2:8" x14ac:dyDescent="0.45">
      <c r="B764" t="s">
        <v>360</v>
      </c>
      <c r="C764" s="207">
        <v>0</v>
      </c>
      <c r="D764" s="207">
        <v>0</v>
      </c>
      <c r="E764" s="207">
        <v>0</v>
      </c>
      <c r="F764" s="207">
        <v>0</v>
      </c>
      <c r="G764" s="207">
        <v>0</v>
      </c>
      <c r="H764" s="207">
        <v>0</v>
      </c>
    </row>
    <row r="765" spans="2:8" x14ac:dyDescent="0.45">
      <c r="B765" t="s">
        <v>361</v>
      </c>
      <c r="C765" s="207">
        <v>0</v>
      </c>
      <c r="D765" s="207">
        <v>0</v>
      </c>
      <c r="E765" s="207">
        <v>0</v>
      </c>
      <c r="F765" s="207">
        <v>0</v>
      </c>
      <c r="G765" s="207">
        <v>0</v>
      </c>
      <c r="H765" s="207">
        <v>0</v>
      </c>
    </row>
    <row r="766" spans="2:8" x14ac:dyDescent="0.45">
      <c r="B766" t="s">
        <v>362</v>
      </c>
      <c r="C766" s="207">
        <v>0</v>
      </c>
      <c r="D766" s="207">
        <v>0</v>
      </c>
      <c r="E766" s="207">
        <v>0</v>
      </c>
      <c r="F766" s="207">
        <v>0</v>
      </c>
      <c r="G766" s="207">
        <v>0</v>
      </c>
      <c r="H766" s="207">
        <v>0</v>
      </c>
    </row>
    <row r="767" spans="2:8" x14ac:dyDescent="0.45">
      <c r="B767" t="s">
        <v>363</v>
      </c>
      <c r="C767" s="207">
        <v>0</v>
      </c>
      <c r="D767" s="207">
        <v>0</v>
      </c>
      <c r="E767" s="207">
        <v>0</v>
      </c>
      <c r="F767" s="207">
        <v>0</v>
      </c>
      <c r="G767" s="207">
        <v>0</v>
      </c>
      <c r="H767" s="207">
        <v>0</v>
      </c>
    </row>
    <row r="768" spans="2:8" x14ac:dyDescent="0.45">
      <c r="B768" t="s">
        <v>364</v>
      </c>
      <c r="C768" s="207">
        <v>0</v>
      </c>
      <c r="D768" s="207">
        <v>0</v>
      </c>
      <c r="E768" s="207">
        <v>0</v>
      </c>
      <c r="F768" s="207">
        <v>0</v>
      </c>
      <c r="G768" s="207">
        <v>0</v>
      </c>
      <c r="H768" s="207">
        <v>0</v>
      </c>
    </row>
    <row r="769" spans="2:8" x14ac:dyDescent="0.45">
      <c r="B769" t="s">
        <v>365</v>
      </c>
      <c r="C769" s="207">
        <v>0</v>
      </c>
      <c r="D769" s="207">
        <v>0</v>
      </c>
      <c r="E769" s="207">
        <v>0</v>
      </c>
      <c r="F769" s="207">
        <v>0</v>
      </c>
      <c r="G769" s="207">
        <v>0</v>
      </c>
      <c r="H769" s="207">
        <v>0</v>
      </c>
    </row>
    <row r="770" spans="2:8" x14ac:dyDescent="0.45">
      <c r="B770" t="s">
        <v>366</v>
      </c>
      <c r="C770" s="207">
        <v>0</v>
      </c>
      <c r="D770" s="207">
        <v>0</v>
      </c>
      <c r="E770" s="207">
        <v>0</v>
      </c>
      <c r="F770" s="207">
        <v>0</v>
      </c>
      <c r="G770" s="207">
        <v>0</v>
      </c>
      <c r="H770" s="207">
        <v>0</v>
      </c>
    </row>
    <row r="771" spans="2:8" x14ac:dyDescent="0.45">
      <c r="B771" t="s">
        <v>367</v>
      </c>
      <c r="C771" s="207">
        <v>5.2999999999999998E-4</v>
      </c>
      <c r="D771" s="207">
        <v>0</v>
      </c>
      <c r="E771" s="207">
        <v>4.2199999999999998E-3</v>
      </c>
      <c r="F771" s="207">
        <v>0</v>
      </c>
      <c r="G771" s="207">
        <v>0</v>
      </c>
      <c r="H771" s="207">
        <v>0</v>
      </c>
    </row>
    <row r="772" spans="2:8" x14ac:dyDescent="0.45">
      <c r="B772" t="s">
        <v>368</v>
      </c>
      <c r="C772" s="207">
        <v>0</v>
      </c>
      <c r="D772" s="207">
        <v>0</v>
      </c>
      <c r="E772" s="207">
        <v>0</v>
      </c>
      <c r="F772" s="207">
        <v>0</v>
      </c>
      <c r="G772" s="207">
        <v>0</v>
      </c>
      <c r="H772" s="207">
        <v>0</v>
      </c>
    </row>
    <row r="773" spans="2:8" x14ac:dyDescent="0.45">
      <c r="B773" t="s">
        <v>227</v>
      </c>
      <c r="C773" s="207">
        <v>0</v>
      </c>
      <c r="D773" s="207">
        <v>0</v>
      </c>
      <c r="E773" s="207">
        <v>0</v>
      </c>
      <c r="F773" s="207">
        <v>0</v>
      </c>
      <c r="G773" s="207">
        <v>0</v>
      </c>
      <c r="H773" s="207">
        <v>0</v>
      </c>
    </row>
    <row r="774" spans="2:8" x14ac:dyDescent="0.45">
      <c r="B774" t="s">
        <v>369</v>
      </c>
      <c r="C774" s="207">
        <v>0</v>
      </c>
      <c r="D774" s="207">
        <v>0</v>
      </c>
      <c r="E774" s="207">
        <v>0</v>
      </c>
      <c r="F774" s="207">
        <v>0</v>
      </c>
      <c r="G774" s="207">
        <v>0</v>
      </c>
      <c r="H774" s="207">
        <v>0</v>
      </c>
    </row>
    <row r="775" spans="2:8" x14ac:dyDescent="0.45">
      <c r="B775" t="s">
        <v>370</v>
      </c>
      <c r="C775" s="207">
        <v>0</v>
      </c>
      <c r="D775" s="207">
        <v>0</v>
      </c>
      <c r="E775" s="207">
        <v>0</v>
      </c>
      <c r="F775" s="207">
        <v>0</v>
      </c>
      <c r="G775" s="207">
        <v>0</v>
      </c>
      <c r="H775" s="207">
        <v>0</v>
      </c>
    </row>
    <row r="776" spans="2:8" x14ac:dyDescent="0.45">
      <c r="B776" t="s">
        <v>371</v>
      </c>
      <c r="C776" s="207">
        <v>0</v>
      </c>
      <c r="D776" s="207">
        <v>0</v>
      </c>
      <c r="E776" s="207">
        <v>0</v>
      </c>
      <c r="F776" s="207">
        <v>0</v>
      </c>
      <c r="G776" s="207">
        <v>0</v>
      </c>
      <c r="H776" s="207">
        <v>0</v>
      </c>
    </row>
    <row r="777" spans="2:8" x14ac:dyDescent="0.45">
      <c r="B777" t="s">
        <v>372</v>
      </c>
      <c r="C777" s="207">
        <v>0</v>
      </c>
      <c r="D777" s="207">
        <v>0</v>
      </c>
      <c r="E777" s="207">
        <v>0</v>
      </c>
      <c r="F777" s="207">
        <v>0</v>
      </c>
      <c r="G777" s="207">
        <v>0</v>
      </c>
      <c r="H777" s="207">
        <v>0</v>
      </c>
    </row>
    <row r="778" spans="2:8" x14ac:dyDescent="0.45">
      <c r="B778" t="s">
        <v>373</v>
      </c>
      <c r="C778" s="207">
        <v>0</v>
      </c>
      <c r="D778" s="207">
        <v>0</v>
      </c>
      <c r="E778" s="207">
        <v>0</v>
      </c>
      <c r="F778" s="207">
        <v>0</v>
      </c>
      <c r="G778" s="207">
        <v>0</v>
      </c>
      <c r="H778" s="207">
        <v>0</v>
      </c>
    </row>
    <row r="779" spans="2:8" x14ac:dyDescent="0.45">
      <c r="B779" t="s">
        <v>374</v>
      </c>
      <c r="C779" s="207">
        <v>0</v>
      </c>
      <c r="D779" s="207">
        <v>0</v>
      </c>
      <c r="E779" s="207">
        <v>0</v>
      </c>
      <c r="F779" s="207">
        <v>0</v>
      </c>
      <c r="G779" s="207">
        <v>0</v>
      </c>
      <c r="H779" s="207">
        <v>0</v>
      </c>
    </row>
    <row r="780" spans="2:8" x14ac:dyDescent="0.45">
      <c r="B780" t="s">
        <v>375</v>
      </c>
      <c r="C780" s="207">
        <v>0</v>
      </c>
      <c r="D780" s="207">
        <v>0</v>
      </c>
      <c r="E780" s="207">
        <v>0</v>
      </c>
      <c r="F780" s="207">
        <v>0</v>
      </c>
      <c r="G780" s="207">
        <v>0</v>
      </c>
      <c r="H780" s="207">
        <v>0</v>
      </c>
    </row>
    <row r="781" spans="2:8" x14ac:dyDescent="0.45">
      <c r="B781" t="s">
        <v>376</v>
      </c>
      <c r="C781" s="207">
        <v>0</v>
      </c>
      <c r="D781" s="207">
        <v>0</v>
      </c>
      <c r="E781" s="207">
        <v>0</v>
      </c>
      <c r="F781" s="207">
        <v>0</v>
      </c>
      <c r="G781" s="207">
        <v>0</v>
      </c>
      <c r="H781" s="207">
        <v>0</v>
      </c>
    </row>
    <row r="782" spans="2:8" x14ac:dyDescent="0.45">
      <c r="B782" t="s">
        <v>377</v>
      </c>
      <c r="C782" s="207">
        <v>0</v>
      </c>
      <c r="D782" s="207">
        <v>0</v>
      </c>
      <c r="E782" s="207">
        <v>0</v>
      </c>
      <c r="F782" s="207">
        <v>0</v>
      </c>
      <c r="G782" s="207">
        <v>0</v>
      </c>
      <c r="H782" s="207">
        <v>0</v>
      </c>
    </row>
    <row r="783" spans="2:8" x14ac:dyDescent="0.45">
      <c r="B783" t="s">
        <v>378</v>
      </c>
      <c r="C783" s="207">
        <v>7.9000000000000001E-4</v>
      </c>
      <c r="D783" s="207">
        <v>0</v>
      </c>
      <c r="E783" s="207">
        <v>0</v>
      </c>
      <c r="F783" s="207">
        <v>0</v>
      </c>
      <c r="G783" s="207">
        <v>5.5300000000000002E-3</v>
      </c>
      <c r="H783" s="207">
        <v>0</v>
      </c>
    </row>
    <row r="784" spans="2:8" x14ac:dyDescent="0.45">
      <c r="B784" t="s">
        <v>379</v>
      </c>
      <c r="C784" s="207">
        <v>0</v>
      </c>
      <c r="D784" s="207">
        <v>0</v>
      </c>
      <c r="E784" s="207">
        <v>0</v>
      </c>
      <c r="F784" s="207">
        <v>0</v>
      </c>
      <c r="G784" s="207">
        <v>0</v>
      </c>
      <c r="H784" s="207">
        <v>0</v>
      </c>
    </row>
    <row r="785" spans="1:8" s="208" customFormat="1" x14ac:dyDescent="0.45">
      <c r="B785" s="208" t="s">
        <v>1</v>
      </c>
      <c r="C785" s="209">
        <f t="shared" ref="C785:H785" si="4">SUM(C606:C784)</f>
        <v>0.51248999999999978</v>
      </c>
      <c r="D785" s="209">
        <f t="shared" si="4"/>
        <v>0.51841000000000004</v>
      </c>
      <c r="E785" s="209">
        <f t="shared" si="4"/>
        <v>0.50263999999999998</v>
      </c>
      <c r="F785" s="209">
        <f t="shared" si="4"/>
        <v>0.50628000000000006</v>
      </c>
      <c r="G785" s="209">
        <f t="shared" si="4"/>
        <v>0.5293699999999999</v>
      </c>
      <c r="H785" s="209">
        <f t="shared" si="4"/>
        <v>0.51353000000000004</v>
      </c>
    </row>
    <row r="787" spans="1:8" x14ac:dyDescent="0.45">
      <c r="A787" t="s">
        <v>389</v>
      </c>
      <c r="B787" t="s">
        <v>390</v>
      </c>
    </row>
    <row r="789" spans="1:8" x14ac:dyDescent="0.45">
      <c r="B789" t="s">
        <v>97</v>
      </c>
      <c r="C789" s="207">
        <v>0</v>
      </c>
      <c r="D789" s="207">
        <v>0</v>
      </c>
      <c r="E789" s="207">
        <v>0</v>
      </c>
      <c r="F789" s="207">
        <v>0</v>
      </c>
      <c r="G789" s="207">
        <v>0</v>
      </c>
      <c r="H789" s="207">
        <v>0</v>
      </c>
    </row>
    <row r="790" spans="1:8" x14ac:dyDescent="0.45">
      <c r="B790" t="s">
        <v>98</v>
      </c>
      <c r="C790" s="207">
        <v>0</v>
      </c>
      <c r="D790" s="207">
        <v>0</v>
      </c>
      <c r="E790" s="207">
        <v>0</v>
      </c>
      <c r="F790" s="207">
        <v>0</v>
      </c>
      <c r="G790" s="207">
        <v>0</v>
      </c>
      <c r="H790" s="207">
        <v>0</v>
      </c>
    </row>
    <row r="791" spans="1:8" x14ac:dyDescent="0.45">
      <c r="B791" t="s">
        <v>147</v>
      </c>
      <c r="C791" s="207">
        <v>0</v>
      </c>
      <c r="D791" s="207">
        <v>0</v>
      </c>
      <c r="E791" s="207">
        <v>0</v>
      </c>
      <c r="F791" s="207">
        <v>0</v>
      </c>
      <c r="G791" s="207">
        <v>0</v>
      </c>
      <c r="H791" s="207">
        <v>0</v>
      </c>
    </row>
    <row r="792" spans="1:8" x14ac:dyDescent="0.45">
      <c r="B792" t="s">
        <v>148</v>
      </c>
      <c r="C792" s="207">
        <v>0</v>
      </c>
      <c r="D792" s="207">
        <v>0</v>
      </c>
      <c r="E792" s="207">
        <v>0</v>
      </c>
      <c r="F792" s="207">
        <v>0</v>
      </c>
      <c r="G792" s="207">
        <v>0</v>
      </c>
      <c r="H792" s="207">
        <v>0</v>
      </c>
    </row>
    <row r="793" spans="1:8" x14ac:dyDescent="0.45">
      <c r="B793" t="s">
        <v>149</v>
      </c>
      <c r="C793" s="207">
        <v>0</v>
      </c>
      <c r="D793" s="207">
        <v>0</v>
      </c>
      <c r="E793" s="207">
        <v>0</v>
      </c>
      <c r="F793" s="207">
        <v>0</v>
      </c>
      <c r="G793" s="207">
        <v>0</v>
      </c>
      <c r="H793" s="207">
        <v>0</v>
      </c>
    </row>
    <row r="794" spans="1:8" x14ac:dyDescent="0.45">
      <c r="B794" t="s">
        <v>156</v>
      </c>
      <c r="C794" s="207">
        <v>0</v>
      </c>
      <c r="D794" s="207">
        <v>0</v>
      </c>
      <c r="E794" s="207">
        <v>0</v>
      </c>
      <c r="F794" s="207">
        <v>0</v>
      </c>
      <c r="G794" s="207">
        <v>0</v>
      </c>
      <c r="H794" s="207">
        <v>0</v>
      </c>
    </row>
    <row r="795" spans="1:8" x14ac:dyDescent="0.45">
      <c r="B795" t="s">
        <v>157</v>
      </c>
      <c r="C795" s="207">
        <v>0</v>
      </c>
      <c r="D795" s="207">
        <v>0</v>
      </c>
      <c r="E795" s="207">
        <v>0</v>
      </c>
      <c r="F795" s="207">
        <v>0</v>
      </c>
      <c r="G795" s="207">
        <v>0</v>
      </c>
      <c r="H795" s="207">
        <v>0</v>
      </c>
    </row>
    <row r="796" spans="1:8" x14ac:dyDescent="0.45">
      <c r="B796" t="s">
        <v>158</v>
      </c>
      <c r="C796" s="207">
        <v>0</v>
      </c>
      <c r="D796" s="207">
        <v>0</v>
      </c>
      <c r="E796" s="207">
        <v>0</v>
      </c>
      <c r="F796" s="207">
        <v>0</v>
      </c>
      <c r="G796" s="207">
        <v>0</v>
      </c>
      <c r="H796" s="207">
        <v>0</v>
      </c>
    </row>
    <row r="797" spans="1:8" x14ac:dyDescent="0.45">
      <c r="B797" t="s">
        <v>159</v>
      </c>
      <c r="C797" s="207">
        <v>0</v>
      </c>
      <c r="D797" s="207">
        <v>0</v>
      </c>
      <c r="E797" s="207">
        <v>0</v>
      </c>
      <c r="F797" s="207">
        <v>0</v>
      </c>
      <c r="G797" s="207">
        <v>0</v>
      </c>
      <c r="H797" s="207">
        <v>0</v>
      </c>
    </row>
    <row r="798" spans="1:8" x14ac:dyDescent="0.45">
      <c r="B798" t="s">
        <v>176</v>
      </c>
      <c r="C798" s="207">
        <v>0</v>
      </c>
      <c r="D798" s="207">
        <v>0</v>
      </c>
      <c r="E798" s="207">
        <v>0</v>
      </c>
      <c r="F798" s="207">
        <v>0</v>
      </c>
      <c r="G798" s="207">
        <v>0</v>
      </c>
      <c r="H798" s="207">
        <v>0</v>
      </c>
    </row>
    <row r="799" spans="1:8" x14ac:dyDescent="0.45">
      <c r="B799" t="s">
        <v>177</v>
      </c>
      <c r="C799" s="207">
        <v>0</v>
      </c>
      <c r="D799" s="207">
        <v>0</v>
      </c>
      <c r="E799" s="207">
        <v>0</v>
      </c>
      <c r="F799" s="207">
        <v>0</v>
      </c>
      <c r="G799" s="207">
        <v>0</v>
      </c>
      <c r="H799" s="207">
        <v>0</v>
      </c>
    </row>
    <row r="800" spans="1:8" x14ac:dyDescent="0.45">
      <c r="B800" t="s">
        <v>178</v>
      </c>
      <c r="C800" s="207">
        <v>6.7400000000000003E-3</v>
      </c>
      <c r="D800" s="207">
        <v>4.7499999999999999E-3</v>
      </c>
      <c r="E800" s="207">
        <v>4.7440000000000003E-2</v>
      </c>
      <c r="F800" s="207">
        <v>0</v>
      </c>
      <c r="G800" s="207">
        <v>0</v>
      </c>
      <c r="H800" s="207">
        <v>0</v>
      </c>
    </row>
    <row r="801" spans="2:8" x14ac:dyDescent="0.45">
      <c r="B801" t="s">
        <v>179</v>
      </c>
      <c r="C801" s="207">
        <v>8.9999999999999998E-4</v>
      </c>
      <c r="D801" s="207">
        <v>0</v>
      </c>
      <c r="E801" s="207">
        <v>0</v>
      </c>
      <c r="F801" s="207">
        <v>0</v>
      </c>
      <c r="G801" s="207">
        <v>0</v>
      </c>
      <c r="H801" s="207">
        <v>5.1399999999999996E-3</v>
      </c>
    </row>
    <row r="802" spans="2:8" x14ac:dyDescent="0.45">
      <c r="B802" t="s">
        <v>180</v>
      </c>
      <c r="C802" s="207">
        <v>0</v>
      </c>
      <c r="D802" s="207">
        <v>0</v>
      </c>
      <c r="E802" s="207">
        <v>0</v>
      </c>
      <c r="F802" s="207">
        <v>0</v>
      </c>
      <c r="G802" s="207">
        <v>0</v>
      </c>
      <c r="H802" s="207">
        <v>0</v>
      </c>
    </row>
    <row r="803" spans="2:8" x14ac:dyDescent="0.45">
      <c r="B803" t="s">
        <v>181</v>
      </c>
      <c r="C803" s="207">
        <v>0</v>
      </c>
      <c r="D803" s="207">
        <v>0</v>
      </c>
      <c r="E803" s="207">
        <v>0</v>
      </c>
      <c r="F803" s="207">
        <v>0</v>
      </c>
      <c r="G803" s="207">
        <v>0</v>
      </c>
      <c r="H803" s="207">
        <v>0</v>
      </c>
    </row>
    <row r="804" spans="2:8" x14ac:dyDescent="0.45">
      <c r="B804" t="s">
        <v>190</v>
      </c>
      <c r="C804" s="207">
        <v>7.9000000000000001E-4</v>
      </c>
      <c r="D804" s="207">
        <v>0</v>
      </c>
      <c r="E804" s="207">
        <v>0</v>
      </c>
      <c r="F804" s="207">
        <v>0</v>
      </c>
      <c r="G804" s="207">
        <v>5.5300000000000002E-3</v>
      </c>
      <c r="H804" s="207">
        <v>0</v>
      </c>
    </row>
    <row r="805" spans="2:8" x14ac:dyDescent="0.45">
      <c r="B805" t="s">
        <v>191</v>
      </c>
      <c r="C805" s="207">
        <v>0</v>
      </c>
      <c r="D805" s="207">
        <v>0</v>
      </c>
      <c r="E805" s="207">
        <v>0</v>
      </c>
      <c r="F805" s="207">
        <v>0</v>
      </c>
      <c r="G805" s="207">
        <v>0</v>
      </c>
      <c r="H805" s="207">
        <v>0</v>
      </c>
    </row>
    <row r="806" spans="2:8" x14ac:dyDescent="0.45">
      <c r="B806" t="s">
        <v>192</v>
      </c>
      <c r="C806" s="207">
        <v>9.1900000000000003E-3</v>
      </c>
      <c r="D806" s="207">
        <v>4.8800000000000003E-2</v>
      </c>
      <c r="E806" s="207">
        <v>0</v>
      </c>
      <c r="F806" s="207">
        <v>0</v>
      </c>
      <c r="G806" s="207">
        <v>0</v>
      </c>
      <c r="H806" s="207">
        <v>5.1399999999999996E-3</v>
      </c>
    </row>
    <row r="807" spans="2:8" x14ac:dyDescent="0.45">
      <c r="B807" t="s">
        <v>193</v>
      </c>
      <c r="C807" s="207">
        <v>8.9999999999999998E-4</v>
      </c>
      <c r="D807" s="207">
        <v>0</v>
      </c>
      <c r="E807" s="207">
        <v>0</v>
      </c>
      <c r="F807" s="207">
        <v>0</v>
      </c>
      <c r="G807" s="207">
        <v>0</v>
      </c>
      <c r="H807" s="207">
        <v>5.1399999999999996E-3</v>
      </c>
    </row>
    <row r="808" spans="2:8" x14ac:dyDescent="0.45">
      <c r="B808" t="s">
        <v>197</v>
      </c>
      <c r="C808" s="207">
        <v>0</v>
      </c>
      <c r="D808" s="207">
        <v>0</v>
      </c>
      <c r="E808" s="207">
        <v>0</v>
      </c>
      <c r="F808" s="207">
        <v>0</v>
      </c>
      <c r="G808" s="207">
        <v>0</v>
      </c>
      <c r="H808" s="207">
        <v>0</v>
      </c>
    </row>
    <row r="809" spans="2:8" x14ac:dyDescent="0.45">
      <c r="B809" t="s">
        <v>198</v>
      </c>
      <c r="C809" s="207">
        <v>0</v>
      </c>
      <c r="D809" s="207">
        <v>0</v>
      </c>
      <c r="E809" s="207">
        <v>0</v>
      </c>
      <c r="F809" s="207">
        <v>0</v>
      </c>
      <c r="G809" s="207">
        <v>0</v>
      </c>
      <c r="H809" s="207">
        <v>0</v>
      </c>
    </row>
    <row r="810" spans="2:8" x14ac:dyDescent="0.45">
      <c r="B810" t="s">
        <v>199</v>
      </c>
      <c r="C810" s="207">
        <v>0</v>
      </c>
      <c r="D810" s="207">
        <v>0</v>
      </c>
      <c r="E810" s="207">
        <v>0</v>
      </c>
      <c r="F810" s="207">
        <v>0</v>
      </c>
      <c r="G810" s="207">
        <v>0</v>
      </c>
      <c r="H810" s="207">
        <v>0</v>
      </c>
    </row>
    <row r="811" spans="2:8" x14ac:dyDescent="0.45">
      <c r="B811" t="s">
        <v>200</v>
      </c>
      <c r="C811" s="207">
        <v>0</v>
      </c>
      <c r="D811" s="207">
        <v>0</v>
      </c>
      <c r="E811" s="207">
        <v>0</v>
      </c>
      <c r="F811" s="207">
        <v>0</v>
      </c>
      <c r="G811" s="207">
        <v>0</v>
      </c>
      <c r="H811" s="207">
        <v>0</v>
      </c>
    </row>
    <row r="812" spans="2:8" x14ac:dyDescent="0.45">
      <c r="B812" t="s">
        <v>233</v>
      </c>
      <c r="C812" s="207">
        <v>0</v>
      </c>
      <c r="D812" s="207">
        <v>0</v>
      </c>
      <c r="E812" s="207">
        <v>0</v>
      </c>
      <c r="F812" s="207">
        <v>0</v>
      </c>
      <c r="G812" s="207">
        <v>0</v>
      </c>
      <c r="H812" s="207">
        <v>0</v>
      </c>
    </row>
    <row r="813" spans="2:8" x14ac:dyDescent="0.45">
      <c r="B813" t="s">
        <v>234</v>
      </c>
      <c r="C813" s="207">
        <v>2.0879999999999999E-2</v>
      </c>
      <c r="D813" s="207">
        <v>5.9220000000000002E-2</v>
      </c>
      <c r="E813" s="207">
        <v>1.2630000000000001E-2</v>
      </c>
      <c r="F813" s="207">
        <v>6.4999999999999997E-3</v>
      </c>
      <c r="G813" s="207">
        <v>0</v>
      </c>
      <c r="H813" s="207">
        <v>3.848E-2</v>
      </c>
    </row>
    <row r="814" spans="2:8" x14ac:dyDescent="0.45">
      <c r="B814" t="s">
        <v>235</v>
      </c>
      <c r="C814" s="207">
        <v>0</v>
      </c>
      <c r="D814" s="207">
        <v>0</v>
      </c>
      <c r="E814" s="207">
        <v>0</v>
      </c>
      <c r="F814" s="207">
        <v>0</v>
      </c>
      <c r="G814" s="207">
        <v>0</v>
      </c>
      <c r="H814" s="207">
        <v>0</v>
      </c>
    </row>
    <row r="815" spans="2:8" x14ac:dyDescent="0.45">
      <c r="B815" t="s">
        <v>236</v>
      </c>
      <c r="C815" s="207">
        <v>3.0899999999999999E-3</v>
      </c>
      <c r="D815" s="207">
        <v>0</v>
      </c>
      <c r="E815" s="207">
        <v>1.4710000000000001E-2</v>
      </c>
      <c r="F815" s="207">
        <v>3.2499999999999999E-3</v>
      </c>
      <c r="G815" s="207">
        <v>0</v>
      </c>
      <c r="H815" s="207">
        <v>0</v>
      </c>
    </row>
    <row r="816" spans="2:8" x14ac:dyDescent="0.45">
      <c r="B816" t="s">
        <v>237</v>
      </c>
      <c r="C816" s="207">
        <v>3.9399999999999999E-3</v>
      </c>
      <c r="D816" s="207">
        <v>4.7499999999999999E-3</v>
      </c>
      <c r="E816" s="207">
        <v>0</v>
      </c>
      <c r="F816" s="207">
        <v>0</v>
      </c>
      <c r="G816" s="207">
        <v>0</v>
      </c>
      <c r="H816" s="207">
        <v>1.7950000000000001E-2</v>
      </c>
    </row>
    <row r="817" spans="2:8" x14ac:dyDescent="0.45">
      <c r="B817" t="s">
        <v>238</v>
      </c>
      <c r="C817" s="207">
        <v>1.008E-2</v>
      </c>
      <c r="D817" s="207">
        <v>9.5099999999999994E-3</v>
      </c>
      <c r="E817" s="207">
        <v>0</v>
      </c>
      <c r="F817" s="207">
        <v>1.1350000000000001E-2</v>
      </c>
      <c r="G817" s="207">
        <v>2.2120000000000001E-2</v>
      </c>
      <c r="H817" s="207">
        <v>5.1399999999999996E-3</v>
      </c>
    </row>
    <row r="818" spans="2:8" x14ac:dyDescent="0.45">
      <c r="B818" t="s">
        <v>239</v>
      </c>
      <c r="C818" s="207">
        <v>0</v>
      </c>
      <c r="D818" s="207">
        <v>0</v>
      </c>
      <c r="E818" s="207">
        <v>0</v>
      </c>
      <c r="F818" s="207">
        <v>0</v>
      </c>
      <c r="G818" s="207">
        <v>0</v>
      </c>
      <c r="H818" s="207">
        <v>0</v>
      </c>
    </row>
    <row r="819" spans="2:8" x14ac:dyDescent="0.45">
      <c r="B819" t="s">
        <v>240</v>
      </c>
      <c r="C819" s="207">
        <v>2.3210000000000001E-2</v>
      </c>
      <c r="D819" s="207">
        <v>0.10441</v>
      </c>
      <c r="E819" s="207">
        <v>2.947E-2</v>
      </c>
      <c r="F819" s="207">
        <v>0</v>
      </c>
      <c r="G819" s="207">
        <v>0</v>
      </c>
      <c r="H819" s="207">
        <v>1.027E-2</v>
      </c>
    </row>
    <row r="820" spans="2:8" x14ac:dyDescent="0.45">
      <c r="B820" t="s">
        <v>241</v>
      </c>
      <c r="C820" s="207">
        <v>3.14E-3</v>
      </c>
      <c r="D820" s="207">
        <v>0</v>
      </c>
      <c r="E820" s="207">
        <v>0</v>
      </c>
      <c r="F820" s="207">
        <v>0</v>
      </c>
      <c r="G820" s="207">
        <v>0</v>
      </c>
      <c r="H820" s="207">
        <v>1.7950000000000001E-2</v>
      </c>
    </row>
    <row r="821" spans="2:8" x14ac:dyDescent="0.45">
      <c r="B821" t="s">
        <v>242</v>
      </c>
      <c r="C821" s="207">
        <v>1.2600000000000001E-3</v>
      </c>
      <c r="D821" s="207">
        <v>0</v>
      </c>
      <c r="E821" s="207">
        <v>0</v>
      </c>
      <c r="F821" s="207">
        <v>3.2499999999999999E-3</v>
      </c>
      <c r="G821" s="207">
        <v>0</v>
      </c>
      <c r="H821" s="207">
        <v>0</v>
      </c>
    </row>
    <row r="822" spans="2:8" x14ac:dyDescent="0.45">
      <c r="B822" t="s">
        <v>243</v>
      </c>
      <c r="C822" s="207">
        <v>2.6720000000000001E-2</v>
      </c>
      <c r="D822" s="207">
        <v>1.9009999999999999E-2</v>
      </c>
      <c r="E822" s="207">
        <v>1.6830000000000001E-2</v>
      </c>
      <c r="F822" s="207">
        <v>4.7079999999999997E-2</v>
      </c>
      <c r="G822" s="207">
        <v>2.2120000000000001E-2</v>
      </c>
      <c r="H822" s="207">
        <v>0</v>
      </c>
    </row>
    <row r="823" spans="2:8" x14ac:dyDescent="0.45">
      <c r="B823" t="s">
        <v>244</v>
      </c>
      <c r="C823" s="207">
        <v>0</v>
      </c>
      <c r="D823" s="207">
        <v>0</v>
      </c>
      <c r="E823" s="207">
        <v>0</v>
      </c>
      <c r="F823" s="207">
        <v>0</v>
      </c>
      <c r="G823" s="207">
        <v>0</v>
      </c>
      <c r="H823" s="207">
        <v>0</v>
      </c>
    </row>
    <row r="824" spans="2:8" x14ac:dyDescent="0.45">
      <c r="B824" t="s">
        <v>245</v>
      </c>
      <c r="C824" s="207">
        <v>8.0999999999999996E-4</v>
      </c>
      <c r="D824" s="207">
        <v>4.7499999999999999E-3</v>
      </c>
      <c r="E824" s="207">
        <v>0</v>
      </c>
      <c r="F824" s="207">
        <v>0</v>
      </c>
      <c r="G824" s="207">
        <v>0</v>
      </c>
      <c r="H824" s="207">
        <v>0</v>
      </c>
    </row>
    <row r="825" spans="2:8" x14ac:dyDescent="0.45">
      <c r="B825" t="s">
        <v>246</v>
      </c>
      <c r="C825" s="207">
        <v>0</v>
      </c>
      <c r="D825" s="207">
        <v>0</v>
      </c>
      <c r="E825" s="207">
        <v>0</v>
      </c>
      <c r="F825" s="207">
        <v>0</v>
      </c>
      <c r="G825" s="207">
        <v>0</v>
      </c>
      <c r="H825" s="207">
        <v>0</v>
      </c>
    </row>
    <row r="826" spans="2:8" x14ac:dyDescent="0.45">
      <c r="B826" t="s">
        <v>247</v>
      </c>
      <c r="C826" s="207">
        <v>1.1639999999999999E-2</v>
      </c>
      <c r="D826" s="207">
        <v>0</v>
      </c>
      <c r="E826" s="207">
        <v>0</v>
      </c>
      <c r="F826" s="207">
        <v>3.0110000000000001E-2</v>
      </c>
      <c r="G826" s="207">
        <v>0</v>
      </c>
      <c r="H826" s="207">
        <v>0</v>
      </c>
    </row>
    <row r="827" spans="2:8" x14ac:dyDescent="0.45">
      <c r="B827" t="s">
        <v>248</v>
      </c>
      <c r="C827" s="207">
        <v>0</v>
      </c>
      <c r="D827" s="207">
        <v>0</v>
      </c>
      <c r="E827" s="207">
        <v>0</v>
      </c>
      <c r="F827" s="207">
        <v>0</v>
      </c>
      <c r="G827" s="207">
        <v>0</v>
      </c>
      <c r="H827" s="207">
        <v>0</v>
      </c>
    </row>
    <row r="828" spans="2:8" x14ac:dyDescent="0.45">
      <c r="B828" t="s">
        <v>249</v>
      </c>
      <c r="C828" s="207">
        <v>1.23E-2</v>
      </c>
      <c r="D828" s="207">
        <v>0</v>
      </c>
      <c r="E828" s="207">
        <v>0</v>
      </c>
      <c r="F828" s="207">
        <v>3.1800000000000002E-2</v>
      </c>
      <c r="G828" s="207">
        <v>0</v>
      </c>
      <c r="H828" s="207">
        <v>0</v>
      </c>
    </row>
    <row r="829" spans="2:8" x14ac:dyDescent="0.45">
      <c r="B829" t="s">
        <v>250</v>
      </c>
      <c r="C829" s="207">
        <v>0</v>
      </c>
      <c r="D829" s="207">
        <v>0</v>
      </c>
      <c r="E829" s="207">
        <v>0</v>
      </c>
      <c r="F829" s="207">
        <v>0</v>
      </c>
      <c r="G829" s="207">
        <v>0</v>
      </c>
      <c r="H829" s="207">
        <v>0</v>
      </c>
    </row>
    <row r="830" spans="2:8" x14ac:dyDescent="0.45">
      <c r="B830" t="s">
        <v>251</v>
      </c>
      <c r="C830" s="207">
        <v>0</v>
      </c>
      <c r="D830" s="207">
        <v>0</v>
      </c>
      <c r="E830" s="207">
        <v>0</v>
      </c>
      <c r="F830" s="207">
        <v>0</v>
      </c>
      <c r="G830" s="207">
        <v>0</v>
      </c>
      <c r="H830" s="207">
        <v>0</v>
      </c>
    </row>
    <row r="831" spans="2:8" x14ac:dyDescent="0.45">
      <c r="B831" t="s">
        <v>252</v>
      </c>
      <c r="C831" s="207">
        <v>0</v>
      </c>
      <c r="D831" s="207">
        <v>0</v>
      </c>
      <c r="E831" s="207">
        <v>0</v>
      </c>
      <c r="F831" s="207">
        <v>0</v>
      </c>
      <c r="G831" s="207">
        <v>0</v>
      </c>
      <c r="H831" s="207">
        <v>0</v>
      </c>
    </row>
    <row r="832" spans="2:8" x14ac:dyDescent="0.45">
      <c r="B832" t="s">
        <v>253</v>
      </c>
      <c r="C832" s="207">
        <v>7.9000000000000001E-4</v>
      </c>
      <c r="D832" s="207">
        <v>0</v>
      </c>
      <c r="E832" s="207">
        <v>0</v>
      </c>
      <c r="F832" s="207">
        <v>0</v>
      </c>
      <c r="G832" s="207">
        <v>5.5300000000000002E-3</v>
      </c>
      <c r="H832" s="207">
        <v>0</v>
      </c>
    </row>
    <row r="833" spans="2:8" x14ac:dyDescent="0.45">
      <c r="B833" t="s">
        <v>254</v>
      </c>
      <c r="C833" s="207">
        <v>0</v>
      </c>
      <c r="D833" s="207">
        <v>0</v>
      </c>
      <c r="E833" s="207">
        <v>0</v>
      </c>
      <c r="F833" s="207">
        <v>0</v>
      </c>
      <c r="G833" s="207">
        <v>0</v>
      </c>
      <c r="H833" s="207">
        <v>0</v>
      </c>
    </row>
    <row r="834" spans="2:8" x14ac:dyDescent="0.45">
      <c r="B834" t="s">
        <v>255</v>
      </c>
      <c r="C834" s="207">
        <v>0</v>
      </c>
      <c r="D834" s="207">
        <v>0</v>
      </c>
      <c r="E834" s="207">
        <v>0</v>
      </c>
      <c r="F834" s="207">
        <v>0</v>
      </c>
      <c r="G834" s="207">
        <v>0</v>
      </c>
      <c r="H834" s="207">
        <v>0</v>
      </c>
    </row>
    <row r="835" spans="2:8" x14ac:dyDescent="0.45">
      <c r="B835" t="s">
        <v>256</v>
      </c>
      <c r="C835" s="207">
        <v>0</v>
      </c>
      <c r="D835" s="207">
        <v>0</v>
      </c>
      <c r="E835" s="207">
        <v>0</v>
      </c>
      <c r="F835" s="207">
        <v>0</v>
      </c>
      <c r="G835" s="207">
        <v>0</v>
      </c>
      <c r="H835" s="207">
        <v>0</v>
      </c>
    </row>
    <row r="836" spans="2:8" x14ac:dyDescent="0.45">
      <c r="B836" t="s">
        <v>257</v>
      </c>
      <c r="C836" s="207">
        <v>0</v>
      </c>
      <c r="D836" s="207">
        <v>0</v>
      </c>
      <c r="E836" s="207">
        <v>0</v>
      </c>
      <c r="F836" s="207">
        <v>0</v>
      </c>
      <c r="G836" s="207">
        <v>0</v>
      </c>
      <c r="H836" s="207">
        <v>0</v>
      </c>
    </row>
    <row r="837" spans="2:8" x14ac:dyDescent="0.45">
      <c r="B837" t="s">
        <v>258</v>
      </c>
      <c r="C837" s="207">
        <v>0</v>
      </c>
      <c r="D837" s="207">
        <v>0</v>
      </c>
      <c r="E837" s="207">
        <v>0</v>
      </c>
      <c r="F837" s="207">
        <v>0</v>
      </c>
      <c r="G837" s="207">
        <v>0</v>
      </c>
      <c r="H837" s="207">
        <v>0</v>
      </c>
    </row>
    <row r="838" spans="2:8" x14ac:dyDescent="0.45">
      <c r="B838" t="s">
        <v>259</v>
      </c>
      <c r="C838" s="207">
        <v>0</v>
      </c>
      <c r="D838" s="207">
        <v>0</v>
      </c>
      <c r="E838" s="207">
        <v>0</v>
      </c>
      <c r="F838" s="207">
        <v>0</v>
      </c>
      <c r="G838" s="207">
        <v>0</v>
      </c>
      <c r="H838" s="207">
        <v>0</v>
      </c>
    </row>
    <row r="839" spans="2:8" x14ac:dyDescent="0.45">
      <c r="B839" t="s">
        <v>260</v>
      </c>
      <c r="C839" s="207">
        <v>0</v>
      </c>
      <c r="D839" s="207">
        <v>0</v>
      </c>
      <c r="E839" s="207">
        <v>0</v>
      </c>
      <c r="F839" s="207">
        <v>0</v>
      </c>
      <c r="G839" s="207">
        <v>0</v>
      </c>
      <c r="H839" s="207">
        <v>0</v>
      </c>
    </row>
    <row r="840" spans="2:8" x14ac:dyDescent="0.45">
      <c r="B840" t="s">
        <v>261</v>
      </c>
      <c r="C840" s="207">
        <v>1.0840000000000001E-2</v>
      </c>
      <c r="D840" s="207">
        <v>9.5099999999999994E-3</v>
      </c>
      <c r="E840" s="207">
        <v>4.2199999999999998E-3</v>
      </c>
      <c r="F840" s="207">
        <v>1.299E-2</v>
      </c>
      <c r="G840" s="207">
        <v>1.933E-2</v>
      </c>
      <c r="H840" s="207">
        <v>5.1399999999999996E-3</v>
      </c>
    </row>
    <row r="841" spans="2:8" x14ac:dyDescent="0.45">
      <c r="B841" t="s">
        <v>262</v>
      </c>
      <c r="C841" s="207">
        <v>0</v>
      </c>
      <c r="D841" s="207">
        <v>0</v>
      </c>
      <c r="E841" s="207">
        <v>0</v>
      </c>
      <c r="F841" s="207">
        <v>0</v>
      </c>
      <c r="G841" s="207">
        <v>0</v>
      </c>
      <c r="H841" s="207">
        <v>0</v>
      </c>
    </row>
    <row r="842" spans="2:8" x14ac:dyDescent="0.45">
      <c r="B842" t="s">
        <v>263</v>
      </c>
      <c r="C842" s="207">
        <v>0</v>
      </c>
      <c r="D842" s="207">
        <v>0</v>
      </c>
      <c r="E842" s="207">
        <v>0</v>
      </c>
      <c r="F842" s="207">
        <v>0</v>
      </c>
      <c r="G842" s="207">
        <v>0</v>
      </c>
      <c r="H842" s="207">
        <v>0</v>
      </c>
    </row>
    <row r="843" spans="2:8" x14ac:dyDescent="0.45">
      <c r="B843" t="s">
        <v>264</v>
      </c>
      <c r="C843" s="207">
        <v>0</v>
      </c>
      <c r="D843" s="207">
        <v>0</v>
      </c>
      <c r="E843" s="207">
        <v>0</v>
      </c>
      <c r="F843" s="207">
        <v>0</v>
      </c>
      <c r="G843" s="207">
        <v>0</v>
      </c>
      <c r="H843" s="207">
        <v>0</v>
      </c>
    </row>
    <row r="844" spans="2:8" x14ac:dyDescent="0.45">
      <c r="B844" t="s">
        <v>265</v>
      </c>
      <c r="C844" s="207">
        <v>0</v>
      </c>
      <c r="D844" s="207">
        <v>0</v>
      </c>
      <c r="E844" s="207">
        <v>0</v>
      </c>
      <c r="F844" s="207">
        <v>0</v>
      </c>
      <c r="G844" s="207">
        <v>0</v>
      </c>
      <c r="H844" s="207">
        <v>0</v>
      </c>
    </row>
    <row r="845" spans="2:8" x14ac:dyDescent="0.45">
      <c r="B845" t="s">
        <v>266</v>
      </c>
      <c r="C845" s="207">
        <v>0</v>
      </c>
      <c r="D845" s="207">
        <v>0</v>
      </c>
      <c r="E845" s="207">
        <v>0</v>
      </c>
      <c r="F845" s="207">
        <v>0</v>
      </c>
      <c r="G845" s="207">
        <v>0</v>
      </c>
      <c r="H845" s="207">
        <v>0</v>
      </c>
    </row>
    <row r="846" spans="2:8" x14ac:dyDescent="0.45">
      <c r="B846" t="s">
        <v>267</v>
      </c>
      <c r="C846" s="207">
        <v>0</v>
      </c>
      <c r="D846" s="207">
        <v>0</v>
      </c>
      <c r="E846" s="207">
        <v>0</v>
      </c>
      <c r="F846" s="207">
        <v>0</v>
      </c>
      <c r="G846" s="207">
        <v>0</v>
      </c>
      <c r="H846" s="207">
        <v>0</v>
      </c>
    </row>
    <row r="847" spans="2:8" x14ac:dyDescent="0.45">
      <c r="B847" t="s">
        <v>268</v>
      </c>
      <c r="C847" s="207">
        <v>0</v>
      </c>
      <c r="D847" s="207">
        <v>0</v>
      </c>
      <c r="E847" s="207">
        <v>0</v>
      </c>
      <c r="F847" s="207">
        <v>0</v>
      </c>
      <c r="G847" s="207">
        <v>0</v>
      </c>
      <c r="H847" s="207">
        <v>0</v>
      </c>
    </row>
    <row r="848" spans="2:8" x14ac:dyDescent="0.45">
      <c r="B848" t="s">
        <v>269</v>
      </c>
      <c r="C848" s="207">
        <v>0</v>
      </c>
      <c r="D848" s="207">
        <v>0</v>
      </c>
      <c r="E848" s="207">
        <v>0</v>
      </c>
      <c r="F848" s="207">
        <v>0</v>
      </c>
      <c r="G848" s="207">
        <v>0</v>
      </c>
      <c r="H848" s="207">
        <v>0</v>
      </c>
    </row>
    <row r="849" spans="2:8" x14ac:dyDescent="0.45">
      <c r="B849" t="s">
        <v>270</v>
      </c>
      <c r="C849" s="207">
        <v>2.64E-3</v>
      </c>
      <c r="D849" s="207">
        <v>4.7499999999999999E-3</v>
      </c>
      <c r="E849" s="207">
        <v>1.4710000000000001E-2</v>
      </c>
      <c r="F849" s="207">
        <v>0</v>
      </c>
      <c r="G849" s="207">
        <v>0</v>
      </c>
      <c r="H849" s="207">
        <v>0</v>
      </c>
    </row>
    <row r="850" spans="2:8" x14ac:dyDescent="0.45">
      <c r="B850" t="s">
        <v>271</v>
      </c>
      <c r="C850" s="207">
        <v>1.8E-3</v>
      </c>
      <c r="D850" s="207">
        <v>0</v>
      </c>
      <c r="E850" s="207">
        <v>0</v>
      </c>
      <c r="F850" s="207">
        <v>0</v>
      </c>
      <c r="G850" s="207">
        <v>0</v>
      </c>
      <c r="H850" s="207">
        <v>1.027E-2</v>
      </c>
    </row>
    <row r="851" spans="2:8" x14ac:dyDescent="0.45">
      <c r="B851" t="s">
        <v>272</v>
      </c>
      <c r="C851" s="207">
        <v>0</v>
      </c>
      <c r="D851" s="207">
        <v>0</v>
      </c>
      <c r="E851" s="207">
        <v>0</v>
      </c>
      <c r="F851" s="207">
        <v>0</v>
      </c>
      <c r="G851" s="207">
        <v>0</v>
      </c>
      <c r="H851" s="207">
        <v>0</v>
      </c>
    </row>
    <row r="852" spans="2:8" x14ac:dyDescent="0.45">
      <c r="B852" t="s">
        <v>273</v>
      </c>
      <c r="C852" s="207">
        <v>8.4200000000000004E-3</v>
      </c>
      <c r="D852" s="207">
        <v>2.1350000000000001E-2</v>
      </c>
      <c r="E852" s="207">
        <v>1.6830000000000001E-2</v>
      </c>
      <c r="F852" s="207">
        <v>0</v>
      </c>
      <c r="G852" s="207">
        <v>0</v>
      </c>
      <c r="H852" s="207">
        <v>1.541E-2</v>
      </c>
    </row>
    <row r="853" spans="2:8" x14ac:dyDescent="0.45">
      <c r="B853" t="s">
        <v>274</v>
      </c>
      <c r="C853" s="207">
        <v>0</v>
      </c>
      <c r="D853" s="207">
        <v>0</v>
      </c>
      <c r="E853" s="207">
        <v>0</v>
      </c>
      <c r="F853" s="207">
        <v>0</v>
      </c>
      <c r="G853" s="207">
        <v>0</v>
      </c>
      <c r="H853" s="207">
        <v>0</v>
      </c>
    </row>
    <row r="854" spans="2:8" x14ac:dyDescent="0.45">
      <c r="B854" t="s">
        <v>275</v>
      </c>
      <c r="C854" s="207">
        <v>7.9000000000000001E-4</v>
      </c>
      <c r="D854" s="207">
        <v>0</v>
      </c>
      <c r="E854" s="207">
        <v>0</v>
      </c>
      <c r="F854" s="207">
        <v>0</v>
      </c>
      <c r="G854" s="207">
        <v>5.5300000000000002E-3</v>
      </c>
      <c r="H854" s="207">
        <v>0</v>
      </c>
    </row>
    <row r="855" spans="2:8" x14ac:dyDescent="0.45">
      <c r="B855" t="s">
        <v>276</v>
      </c>
      <c r="C855" s="207">
        <v>2.7799999999999999E-3</v>
      </c>
      <c r="D855" s="207">
        <v>0</v>
      </c>
      <c r="E855" s="207">
        <v>0</v>
      </c>
      <c r="F855" s="207">
        <v>0</v>
      </c>
      <c r="G855" s="207">
        <v>1.933E-2</v>
      </c>
      <c r="H855" s="207">
        <v>0</v>
      </c>
    </row>
    <row r="856" spans="2:8" x14ac:dyDescent="0.45">
      <c r="B856" t="s">
        <v>277</v>
      </c>
      <c r="C856" s="207">
        <v>1.5169999999999999E-2</v>
      </c>
      <c r="D856" s="207">
        <v>4.8800000000000003E-2</v>
      </c>
      <c r="E856" s="207">
        <v>3.7839999999999999E-2</v>
      </c>
      <c r="F856" s="207">
        <v>3.2499999999999999E-3</v>
      </c>
      <c r="G856" s="207">
        <v>0</v>
      </c>
      <c r="H856" s="207">
        <v>5.1399999999999996E-3</v>
      </c>
    </row>
    <row r="857" spans="2:8" x14ac:dyDescent="0.45">
      <c r="B857" t="s">
        <v>278</v>
      </c>
      <c r="C857" s="207">
        <v>4.1200000000000001E-2</v>
      </c>
      <c r="D857" s="207">
        <v>4.036E-2</v>
      </c>
      <c r="E857" s="207">
        <v>4.2199999999999998E-3</v>
      </c>
      <c r="F857" s="207">
        <v>3.3349999999999998E-2</v>
      </c>
      <c r="G857" s="207">
        <v>0.10503999999999999</v>
      </c>
      <c r="H857" s="207">
        <v>3.3349999999999998E-2</v>
      </c>
    </row>
    <row r="858" spans="2:8" x14ac:dyDescent="0.45">
      <c r="B858" t="s">
        <v>279</v>
      </c>
      <c r="C858" s="207">
        <v>7.0650000000000004E-2</v>
      </c>
      <c r="D858" s="207">
        <v>9.4920000000000004E-2</v>
      </c>
      <c r="E858" s="207">
        <v>0.11355999999999999</v>
      </c>
      <c r="F858" s="207">
        <v>1.949E-2</v>
      </c>
      <c r="G858" s="207">
        <v>0.15647</v>
      </c>
      <c r="H858" s="207">
        <v>5.9029999999999999E-2</v>
      </c>
    </row>
    <row r="859" spans="2:8" x14ac:dyDescent="0.45">
      <c r="B859" t="s">
        <v>280</v>
      </c>
      <c r="C859" s="207">
        <v>0</v>
      </c>
      <c r="D859" s="207">
        <v>0</v>
      </c>
      <c r="E859" s="207">
        <v>0</v>
      </c>
      <c r="F859" s="207">
        <v>0</v>
      </c>
      <c r="G859" s="207">
        <v>0</v>
      </c>
      <c r="H859" s="207">
        <v>0</v>
      </c>
    </row>
    <row r="860" spans="2:8" x14ac:dyDescent="0.45">
      <c r="B860" t="s">
        <v>281</v>
      </c>
      <c r="C860" s="207">
        <v>0</v>
      </c>
      <c r="D860" s="207">
        <v>0</v>
      </c>
      <c r="E860" s="207">
        <v>0</v>
      </c>
      <c r="F860" s="207">
        <v>0</v>
      </c>
      <c r="G860" s="207">
        <v>0</v>
      </c>
      <c r="H860" s="207">
        <v>0</v>
      </c>
    </row>
    <row r="861" spans="2:8" x14ac:dyDescent="0.45">
      <c r="B861" t="s">
        <v>282</v>
      </c>
      <c r="C861" s="207">
        <v>0</v>
      </c>
      <c r="D861" s="207">
        <v>0</v>
      </c>
      <c r="E861" s="207">
        <v>0</v>
      </c>
      <c r="F861" s="207">
        <v>0</v>
      </c>
      <c r="G861" s="207">
        <v>0</v>
      </c>
      <c r="H861" s="207">
        <v>0</v>
      </c>
    </row>
    <row r="862" spans="2:8" x14ac:dyDescent="0.45">
      <c r="B862" t="s">
        <v>283</v>
      </c>
      <c r="C862" s="207">
        <v>0</v>
      </c>
      <c r="D862" s="207">
        <v>0</v>
      </c>
      <c r="E862" s="207">
        <v>0</v>
      </c>
      <c r="F862" s="207">
        <v>0</v>
      </c>
      <c r="G862" s="207">
        <v>0</v>
      </c>
      <c r="H862" s="207">
        <v>0</v>
      </c>
    </row>
    <row r="863" spans="2:8" x14ac:dyDescent="0.45">
      <c r="B863" t="s">
        <v>284</v>
      </c>
      <c r="C863" s="207">
        <v>0</v>
      </c>
      <c r="D863" s="207">
        <v>0</v>
      </c>
      <c r="E863" s="207">
        <v>0</v>
      </c>
      <c r="F863" s="207">
        <v>0</v>
      </c>
      <c r="G863" s="207">
        <v>0</v>
      </c>
      <c r="H863" s="207">
        <v>0</v>
      </c>
    </row>
    <row r="864" spans="2:8" x14ac:dyDescent="0.45">
      <c r="B864" t="s">
        <v>285</v>
      </c>
      <c r="C864" s="207">
        <v>0</v>
      </c>
      <c r="D864" s="207">
        <v>0</v>
      </c>
      <c r="E864" s="207">
        <v>0</v>
      </c>
      <c r="F864" s="207">
        <v>0</v>
      </c>
      <c r="G864" s="207">
        <v>0</v>
      </c>
      <c r="H864" s="207">
        <v>0</v>
      </c>
    </row>
    <row r="865" spans="2:8" x14ac:dyDescent="0.45">
      <c r="B865" t="s">
        <v>286</v>
      </c>
      <c r="C865" s="207">
        <v>0</v>
      </c>
      <c r="D865" s="207">
        <v>0</v>
      </c>
      <c r="E865" s="207">
        <v>0</v>
      </c>
      <c r="F865" s="207">
        <v>0</v>
      </c>
      <c r="G865" s="207">
        <v>0</v>
      </c>
      <c r="H865" s="207">
        <v>0</v>
      </c>
    </row>
    <row r="866" spans="2:8" x14ac:dyDescent="0.45">
      <c r="B866" t="s">
        <v>287</v>
      </c>
      <c r="C866" s="207">
        <v>6.7299999999999999E-3</v>
      </c>
      <c r="D866" s="207">
        <v>0</v>
      </c>
      <c r="E866" s="207">
        <v>0</v>
      </c>
      <c r="F866" s="207">
        <v>0</v>
      </c>
      <c r="G866" s="207">
        <v>4.6820000000000001E-2</v>
      </c>
      <c r="H866" s="207">
        <v>0</v>
      </c>
    </row>
    <row r="867" spans="2:8" x14ac:dyDescent="0.45">
      <c r="B867" t="s">
        <v>288</v>
      </c>
      <c r="C867" s="207">
        <v>0</v>
      </c>
      <c r="D867" s="207">
        <v>0</v>
      </c>
      <c r="E867" s="207">
        <v>0</v>
      </c>
      <c r="F867" s="207">
        <v>0</v>
      </c>
      <c r="G867" s="207">
        <v>0</v>
      </c>
      <c r="H867" s="207">
        <v>0</v>
      </c>
    </row>
    <row r="868" spans="2:8" x14ac:dyDescent="0.45">
      <c r="B868" t="s">
        <v>289</v>
      </c>
      <c r="C868" s="207">
        <v>0</v>
      </c>
      <c r="D868" s="207">
        <v>0</v>
      </c>
      <c r="E868" s="207">
        <v>0</v>
      </c>
      <c r="F868" s="207">
        <v>0</v>
      </c>
      <c r="G868" s="207">
        <v>0</v>
      </c>
      <c r="H868" s="207">
        <v>0</v>
      </c>
    </row>
    <row r="869" spans="2:8" x14ac:dyDescent="0.45">
      <c r="B869" t="s">
        <v>290</v>
      </c>
      <c r="C869" s="207">
        <v>8.9999999999999998E-4</v>
      </c>
      <c r="D869" s="207">
        <v>0</v>
      </c>
      <c r="E869" s="207">
        <v>0</v>
      </c>
      <c r="F869" s="207">
        <v>0</v>
      </c>
      <c r="G869" s="207">
        <v>0</v>
      </c>
      <c r="H869" s="207">
        <v>5.1399999999999996E-3</v>
      </c>
    </row>
    <row r="870" spans="2:8" x14ac:dyDescent="0.45">
      <c r="B870" t="s">
        <v>291</v>
      </c>
      <c r="C870" s="207">
        <v>0</v>
      </c>
      <c r="D870" s="207">
        <v>0</v>
      </c>
      <c r="E870" s="207">
        <v>0</v>
      </c>
      <c r="F870" s="207">
        <v>0</v>
      </c>
      <c r="G870" s="207">
        <v>0</v>
      </c>
      <c r="H870" s="207">
        <v>0</v>
      </c>
    </row>
    <row r="871" spans="2:8" x14ac:dyDescent="0.45">
      <c r="B871" t="s">
        <v>292</v>
      </c>
      <c r="C871" s="207">
        <v>2.0500000000000002E-3</v>
      </c>
      <c r="D871" s="207">
        <v>0</v>
      </c>
      <c r="E871" s="207">
        <v>0</v>
      </c>
      <c r="F871" s="207">
        <v>3.2499999999999999E-3</v>
      </c>
      <c r="G871" s="207">
        <v>5.5300000000000002E-3</v>
      </c>
      <c r="H871" s="207">
        <v>0</v>
      </c>
    </row>
    <row r="872" spans="2:8" x14ac:dyDescent="0.45">
      <c r="B872" t="s">
        <v>293</v>
      </c>
      <c r="C872" s="207">
        <v>0</v>
      </c>
      <c r="D872" s="207">
        <v>0</v>
      </c>
      <c r="E872" s="207">
        <v>0</v>
      </c>
      <c r="F872" s="207">
        <v>0</v>
      </c>
      <c r="G872" s="207">
        <v>0</v>
      </c>
      <c r="H872" s="207">
        <v>0</v>
      </c>
    </row>
    <row r="873" spans="2:8" x14ac:dyDescent="0.45">
      <c r="B873" t="s">
        <v>205</v>
      </c>
      <c r="C873" s="207">
        <v>8.9999999999999998E-4</v>
      </c>
      <c r="D873" s="207">
        <v>0</v>
      </c>
      <c r="E873" s="207">
        <v>0</v>
      </c>
      <c r="F873" s="207">
        <v>0</v>
      </c>
      <c r="G873" s="207">
        <v>0</v>
      </c>
      <c r="H873" s="207">
        <v>5.1399999999999996E-3</v>
      </c>
    </row>
    <row r="874" spans="2:8" x14ac:dyDescent="0.45">
      <c r="B874" t="s">
        <v>294</v>
      </c>
      <c r="C874" s="207">
        <v>0</v>
      </c>
      <c r="D874" s="207">
        <v>0</v>
      </c>
      <c r="E874" s="207">
        <v>0</v>
      </c>
      <c r="F874" s="207">
        <v>0</v>
      </c>
      <c r="G874" s="207">
        <v>0</v>
      </c>
      <c r="H874" s="207">
        <v>0</v>
      </c>
    </row>
    <row r="875" spans="2:8" x14ac:dyDescent="0.45">
      <c r="B875" t="s">
        <v>295</v>
      </c>
      <c r="C875" s="207">
        <v>8.9999999999999998E-4</v>
      </c>
      <c r="D875" s="207">
        <v>0</v>
      </c>
      <c r="E875" s="207">
        <v>0</v>
      </c>
      <c r="F875" s="207">
        <v>0</v>
      </c>
      <c r="G875" s="207">
        <v>0</v>
      </c>
      <c r="H875" s="207">
        <v>5.1399999999999996E-3</v>
      </c>
    </row>
    <row r="876" spans="2:8" x14ac:dyDescent="0.45">
      <c r="B876" t="s">
        <v>296</v>
      </c>
      <c r="C876" s="207">
        <v>1.8E-3</v>
      </c>
      <c r="D876" s="207">
        <v>0</v>
      </c>
      <c r="E876" s="207">
        <v>0</v>
      </c>
      <c r="F876" s="207">
        <v>0</v>
      </c>
      <c r="G876" s="207">
        <v>0</v>
      </c>
      <c r="H876" s="207">
        <v>1.027E-2</v>
      </c>
    </row>
    <row r="877" spans="2:8" x14ac:dyDescent="0.45">
      <c r="B877" t="s">
        <v>297</v>
      </c>
      <c r="C877" s="207">
        <v>7.9000000000000001E-4</v>
      </c>
      <c r="D877" s="207">
        <v>0</v>
      </c>
      <c r="E877" s="207">
        <v>0</v>
      </c>
      <c r="F877" s="207">
        <v>0</v>
      </c>
      <c r="G877" s="207">
        <v>5.5300000000000002E-3</v>
      </c>
      <c r="H877" s="207">
        <v>0</v>
      </c>
    </row>
    <row r="878" spans="2:8" x14ac:dyDescent="0.45">
      <c r="B878" t="s">
        <v>298</v>
      </c>
      <c r="C878" s="207">
        <v>9.0799999999999995E-3</v>
      </c>
      <c r="D878" s="207">
        <v>4.7499999999999999E-3</v>
      </c>
      <c r="E878" s="207">
        <v>1.4710000000000001E-2</v>
      </c>
      <c r="F878" s="207">
        <v>1.4590000000000001E-2</v>
      </c>
      <c r="G878" s="207">
        <v>5.5300000000000002E-3</v>
      </c>
      <c r="H878" s="207">
        <v>0</v>
      </c>
    </row>
    <row r="879" spans="2:8" x14ac:dyDescent="0.45">
      <c r="B879" t="s">
        <v>8</v>
      </c>
      <c r="C879" s="207">
        <v>0</v>
      </c>
      <c r="D879" s="207">
        <v>0</v>
      </c>
      <c r="E879" s="207">
        <v>0</v>
      </c>
      <c r="F879" s="207">
        <v>0</v>
      </c>
      <c r="G879" s="207">
        <v>0</v>
      </c>
      <c r="H879" s="207">
        <v>0</v>
      </c>
    </row>
    <row r="880" spans="2:8" x14ac:dyDescent="0.45">
      <c r="B880" t="s">
        <v>299</v>
      </c>
      <c r="C880" s="207">
        <v>1.6750000000000001E-2</v>
      </c>
      <c r="D880" s="207">
        <v>0</v>
      </c>
      <c r="E880" s="207">
        <v>3.5630000000000002E-2</v>
      </c>
      <c r="F880" s="207">
        <v>3.1800000000000002E-2</v>
      </c>
      <c r="G880" s="207">
        <v>0</v>
      </c>
      <c r="H880" s="207">
        <v>0</v>
      </c>
    </row>
    <row r="881" spans="2:8" x14ac:dyDescent="0.45">
      <c r="B881" t="s">
        <v>300</v>
      </c>
      <c r="C881" s="207">
        <v>0</v>
      </c>
      <c r="D881" s="207">
        <v>0</v>
      </c>
      <c r="E881" s="207">
        <v>0</v>
      </c>
      <c r="F881" s="207">
        <v>0</v>
      </c>
      <c r="G881" s="207">
        <v>0</v>
      </c>
      <c r="H881" s="207">
        <v>0</v>
      </c>
    </row>
    <row r="882" spans="2:8" x14ac:dyDescent="0.45">
      <c r="B882" t="s">
        <v>94</v>
      </c>
      <c r="C882" s="207">
        <v>0</v>
      </c>
      <c r="D882" s="207">
        <v>0</v>
      </c>
      <c r="E882" s="207">
        <v>0</v>
      </c>
      <c r="F882" s="207">
        <v>0</v>
      </c>
      <c r="G882" s="207">
        <v>0</v>
      </c>
      <c r="H882" s="207">
        <v>0</v>
      </c>
    </row>
    <row r="883" spans="2:8" x14ac:dyDescent="0.45">
      <c r="B883" t="s">
        <v>301</v>
      </c>
      <c r="C883" s="207">
        <v>1.189E-2</v>
      </c>
      <c r="D883" s="207">
        <v>0</v>
      </c>
      <c r="E883" s="207">
        <v>0</v>
      </c>
      <c r="F883" s="207">
        <v>3.074E-2</v>
      </c>
      <c r="G883" s="207">
        <v>0</v>
      </c>
      <c r="H883" s="207">
        <v>0</v>
      </c>
    </row>
    <row r="884" spans="2:8" x14ac:dyDescent="0.45">
      <c r="B884" t="s">
        <v>302</v>
      </c>
      <c r="C884" s="207">
        <v>5.2999999999999998E-4</v>
      </c>
      <c r="D884" s="207">
        <v>0</v>
      </c>
      <c r="E884" s="207">
        <v>4.2199999999999998E-3</v>
      </c>
      <c r="F884" s="207">
        <v>0</v>
      </c>
      <c r="G884" s="207">
        <v>0</v>
      </c>
      <c r="H884" s="207">
        <v>0</v>
      </c>
    </row>
    <row r="885" spans="2:8" x14ac:dyDescent="0.45">
      <c r="B885" t="s">
        <v>303</v>
      </c>
      <c r="C885" s="207">
        <v>0</v>
      </c>
      <c r="D885" s="207">
        <v>0</v>
      </c>
      <c r="E885" s="207">
        <v>0</v>
      </c>
      <c r="F885" s="207">
        <v>0</v>
      </c>
      <c r="G885" s="207">
        <v>0</v>
      </c>
      <c r="H885" s="207">
        <v>0</v>
      </c>
    </row>
    <row r="886" spans="2:8" x14ac:dyDescent="0.45">
      <c r="B886" t="s">
        <v>304</v>
      </c>
      <c r="C886" s="207">
        <v>8.9999999999999998E-4</v>
      </c>
      <c r="D886" s="207">
        <v>0</v>
      </c>
      <c r="E886" s="207">
        <v>0</v>
      </c>
      <c r="F886" s="207">
        <v>0</v>
      </c>
      <c r="G886" s="207">
        <v>0</v>
      </c>
      <c r="H886" s="207">
        <v>5.1399999999999996E-3</v>
      </c>
    </row>
    <row r="887" spans="2:8" x14ac:dyDescent="0.45">
      <c r="B887" t="s">
        <v>305</v>
      </c>
      <c r="C887" s="207">
        <v>0</v>
      </c>
      <c r="D887" s="207">
        <v>0</v>
      </c>
      <c r="E887" s="207">
        <v>0</v>
      </c>
      <c r="F887" s="207">
        <v>0</v>
      </c>
      <c r="G887" s="207">
        <v>0</v>
      </c>
      <c r="H887" s="207">
        <v>0</v>
      </c>
    </row>
    <row r="888" spans="2:8" x14ac:dyDescent="0.45">
      <c r="B888" t="s">
        <v>306</v>
      </c>
      <c r="C888" s="207">
        <v>0</v>
      </c>
      <c r="D888" s="207">
        <v>0</v>
      </c>
      <c r="E888" s="207">
        <v>0</v>
      </c>
      <c r="F888" s="207">
        <v>0</v>
      </c>
      <c r="G888" s="207">
        <v>0</v>
      </c>
      <c r="H888" s="207">
        <v>0</v>
      </c>
    </row>
    <row r="889" spans="2:8" x14ac:dyDescent="0.45">
      <c r="B889" t="s">
        <v>307</v>
      </c>
      <c r="C889" s="207">
        <v>0</v>
      </c>
      <c r="D889" s="207">
        <v>0</v>
      </c>
      <c r="E889" s="207">
        <v>0</v>
      </c>
      <c r="F889" s="207">
        <v>0</v>
      </c>
      <c r="G889" s="207">
        <v>0</v>
      </c>
      <c r="H889" s="207">
        <v>0</v>
      </c>
    </row>
    <row r="890" spans="2:8" x14ac:dyDescent="0.45">
      <c r="B890" t="s">
        <v>308</v>
      </c>
      <c r="C890" s="207">
        <v>0</v>
      </c>
      <c r="D890" s="207">
        <v>0</v>
      </c>
      <c r="E890" s="207">
        <v>0</v>
      </c>
      <c r="F890" s="207">
        <v>0</v>
      </c>
      <c r="G890" s="207">
        <v>0</v>
      </c>
      <c r="H890" s="207">
        <v>0</v>
      </c>
    </row>
    <row r="891" spans="2:8" x14ac:dyDescent="0.45">
      <c r="B891" t="s">
        <v>309</v>
      </c>
      <c r="C891" s="207">
        <v>0</v>
      </c>
      <c r="D891" s="207">
        <v>0</v>
      </c>
      <c r="E891" s="207">
        <v>0</v>
      </c>
      <c r="F891" s="207">
        <v>0</v>
      </c>
      <c r="G891" s="207">
        <v>0</v>
      </c>
      <c r="H891" s="207">
        <v>0</v>
      </c>
    </row>
    <row r="892" spans="2:8" x14ac:dyDescent="0.45">
      <c r="B892" t="s">
        <v>310</v>
      </c>
      <c r="C892" s="207">
        <v>0</v>
      </c>
      <c r="D892" s="207">
        <v>0</v>
      </c>
      <c r="E892" s="207">
        <v>0</v>
      </c>
      <c r="F892" s="207">
        <v>0</v>
      </c>
      <c r="G892" s="207">
        <v>0</v>
      </c>
      <c r="H892" s="207">
        <v>0</v>
      </c>
    </row>
    <row r="893" spans="2:8" x14ac:dyDescent="0.45">
      <c r="B893" t="s">
        <v>311</v>
      </c>
      <c r="C893" s="207">
        <v>0</v>
      </c>
      <c r="D893" s="207">
        <v>0</v>
      </c>
      <c r="E893" s="207">
        <v>0</v>
      </c>
      <c r="F893" s="207">
        <v>0</v>
      </c>
      <c r="G893" s="207">
        <v>0</v>
      </c>
      <c r="H893" s="207">
        <v>0</v>
      </c>
    </row>
    <row r="894" spans="2:8" x14ac:dyDescent="0.45">
      <c r="B894" t="s">
        <v>102</v>
      </c>
      <c r="C894" s="207">
        <v>0</v>
      </c>
      <c r="D894" s="207">
        <v>0</v>
      </c>
      <c r="E894" s="207">
        <v>0</v>
      </c>
      <c r="F894" s="207">
        <v>0</v>
      </c>
      <c r="G894" s="207">
        <v>0</v>
      </c>
      <c r="H894" s="207">
        <v>0</v>
      </c>
    </row>
    <row r="895" spans="2:8" x14ac:dyDescent="0.45">
      <c r="B895" t="s">
        <v>109</v>
      </c>
      <c r="C895" s="207">
        <v>0</v>
      </c>
      <c r="D895" s="207">
        <v>0</v>
      </c>
      <c r="E895" s="207">
        <v>0</v>
      </c>
      <c r="F895" s="207">
        <v>0</v>
      </c>
      <c r="G895" s="207">
        <v>0</v>
      </c>
      <c r="H895" s="207">
        <v>0</v>
      </c>
    </row>
    <row r="896" spans="2:8" x14ac:dyDescent="0.45">
      <c r="B896" t="s">
        <v>116</v>
      </c>
      <c r="C896" s="207">
        <v>0</v>
      </c>
      <c r="D896" s="207">
        <v>0</v>
      </c>
      <c r="E896" s="207">
        <v>0</v>
      </c>
      <c r="F896" s="207">
        <v>0</v>
      </c>
      <c r="G896" s="207">
        <v>0</v>
      </c>
      <c r="H896" s="207">
        <v>0</v>
      </c>
    </row>
    <row r="897" spans="2:8" x14ac:dyDescent="0.45">
      <c r="B897" t="s">
        <v>312</v>
      </c>
      <c r="C897" s="207">
        <v>0</v>
      </c>
      <c r="D897" s="207">
        <v>0</v>
      </c>
      <c r="E897" s="207">
        <v>0</v>
      </c>
      <c r="F897" s="207">
        <v>0</v>
      </c>
      <c r="G897" s="207">
        <v>0</v>
      </c>
      <c r="H897" s="207">
        <v>0</v>
      </c>
    </row>
    <row r="898" spans="2:8" x14ac:dyDescent="0.45">
      <c r="B898" t="s">
        <v>313</v>
      </c>
      <c r="C898" s="207">
        <v>0</v>
      </c>
      <c r="D898" s="207">
        <v>0</v>
      </c>
      <c r="E898" s="207">
        <v>0</v>
      </c>
      <c r="F898" s="207">
        <v>0</v>
      </c>
      <c r="G898" s="207">
        <v>0</v>
      </c>
      <c r="H898" s="207">
        <v>0</v>
      </c>
    </row>
    <row r="899" spans="2:8" x14ac:dyDescent="0.45">
      <c r="B899" t="s">
        <v>314</v>
      </c>
      <c r="C899" s="207">
        <v>0</v>
      </c>
      <c r="D899" s="207">
        <v>0</v>
      </c>
      <c r="E899" s="207">
        <v>0</v>
      </c>
      <c r="F899" s="207">
        <v>0</v>
      </c>
      <c r="G899" s="207">
        <v>0</v>
      </c>
      <c r="H899" s="207">
        <v>0</v>
      </c>
    </row>
    <row r="900" spans="2:8" x14ac:dyDescent="0.45">
      <c r="B900" t="s">
        <v>315</v>
      </c>
      <c r="C900" s="207">
        <v>0</v>
      </c>
      <c r="D900" s="207">
        <v>0</v>
      </c>
      <c r="E900" s="207">
        <v>0</v>
      </c>
      <c r="F900" s="207">
        <v>0</v>
      </c>
      <c r="G900" s="207">
        <v>0</v>
      </c>
      <c r="H900" s="207">
        <v>0</v>
      </c>
    </row>
    <row r="901" spans="2:8" x14ac:dyDescent="0.45">
      <c r="B901" t="s">
        <v>316</v>
      </c>
      <c r="C901" s="207">
        <v>0</v>
      </c>
      <c r="D901" s="207">
        <v>0</v>
      </c>
      <c r="E901" s="207">
        <v>0</v>
      </c>
      <c r="F901" s="207">
        <v>0</v>
      </c>
      <c r="G901" s="207">
        <v>0</v>
      </c>
      <c r="H901" s="207">
        <v>0</v>
      </c>
    </row>
    <row r="902" spans="2:8" x14ac:dyDescent="0.45">
      <c r="B902" t="s">
        <v>317</v>
      </c>
      <c r="C902" s="207">
        <v>0</v>
      </c>
      <c r="D902" s="207">
        <v>0</v>
      </c>
      <c r="E902" s="207">
        <v>0</v>
      </c>
      <c r="F902" s="207">
        <v>0</v>
      </c>
      <c r="G902" s="207">
        <v>0</v>
      </c>
      <c r="H902" s="207">
        <v>0</v>
      </c>
    </row>
    <row r="903" spans="2:8" x14ac:dyDescent="0.45">
      <c r="B903" t="s">
        <v>318</v>
      </c>
      <c r="C903" s="207">
        <v>1.0630000000000001E-2</v>
      </c>
      <c r="D903" s="207">
        <v>0</v>
      </c>
      <c r="E903" s="207">
        <v>0</v>
      </c>
      <c r="F903" s="207">
        <v>2.7490000000000001E-2</v>
      </c>
      <c r="G903" s="207">
        <v>0</v>
      </c>
      <c r="H903" s="207">
        <v>0</v>
      </c>
    </row>
    <row r="904" spans="2:8" x14ac:dyDescent="0.45">
      <c r="B904" t="s">
        <v>319</v>
      </c>
      <c r="C904" s="207">
        <v>0</v>
      </c>
      <c r="D904" s="207">
        <v>0</v>
      </c>
      <c r="E904" s="207">
        <v>0</v>
      </c>
      <c r="F904" s="207">
        <v>0</v>
      </c>
      <c r="G904" s="207">
        <v>0</v>
      </c>
      <c r="H904" s="207">
        <v>0</v>
      </c>
    </row>
    <row r="905" spans="2:8" x14ac:dyDescent="0.45">
      <c r="B905" t="s">
        <v>320</v>
      </c>
      <c r="C905" s="207">
        <v>1.2600000000000001E-3</v>
      </c>
      <c r="D905" s="207">
        <v>0</v>
      </c>
      <c r="E905" s="207">
        <v>0</v>
      </c>
      <c r="F905" s="207">
        <v>3.2499999999999999E-3</v>
      </c>
      <c r="G905" s="207">
        <v>0</v>
      </c>
      <c r="H905" s="207">
        <v>0</v>
      </c>
    </row>
    <row r="906" spans="2:8" x14ac:dyDescent="0.45">
      <c r="B906" t="s">
        <v>321</v>
      </c>
      <c r="C906" s="207">
        <v>0</v>
      </c>
      <c r="D906" s="207">
        <v>0</v>
      </c>
      <c r="E906" s="207">
        <v>0</v>
      </c>
      <c r="F906" s="207">
        <v>0</v>
      </c>
      <c r="G906" s="207">
        <v>0</v>
      </c>
      <c r="H906" s="207">
        <v>0</v>
      </c>
    </row>
    <row r="907" spans="2:8" x14ac:dyDescent="0.45">
      <c r="B907" t="s">
        <v>322</v>
      </c>
      <c r="C907" s="207">
        <v>0</v>
      </c>
      <c r="D907" s="207">
        <v>0</v>
      </c>
      <c r="E907" s="207">
        <v>0</v>
      </c>
      <c r="F907" s="207">
        <v>0</v>
      </c>
      <c r="G907" s="207">
        <v>0</v>
      </c>
      <c r="H907" s="207">
        <v>0</v>
      </c>
    </row>
    <row r="908" spans="2:8" x14ac:dyDescent="0.45">
      <c r="B908" t="s">
        <v>323</v>
      </c>
      <c r="C908" s="207">
        <v>0</v>
      </c>
      <c r="D908" s="207">
        <v>0</v>
      </c>
      <c r="E908" s="207">
        <v>0</v>
      </c>
      <c r="F908" s="207">
        <v>0</v>
      </c>
      <c r="G908" s="207">
        <v>0</v>
      </c>
      <c r="H908" s="207">
        <v>0</v>
      </c>
    </row>
    <row r="909" spans="2:8" x14ac:dyDescent="0.45">
      <c r="B909" t="s">
        <v>324</v>
      </c>
      <c r="C909" s="207">
        <v>8.0999999999999996E-4</v>
      </c>
      <c r="D909" s="207">
        <v>4.7499999999999999E-3</v>
      </c>
      <c r="E909" s="207">
        <v>0</v>
      </c>
      <c r="F909" s="207">
        <v>0</v>
      </c>
      <c r="G909" s="207">
        <v>0</v>
      </c>
      <c r="H909" s="207">
        <v>0</v>
      </c>
    </row>
    <row r="910" spans="2:8" x14ac:dyDescent="0.45">
      <c r="B910" t="s">
        <v>325</v>
      </c>
      <c r="C910" s="207">
        <v>0</v>
      </c>
      <c r="D910" s="207">
        <v>0</v>
      </c>
      <c r="E910" s="207">
        <v>0</v>
      </c>
      <c r="F910" s="207">
        <v>0</v>
      </c>
      <c r="G910" s="207">
        <v>0</v>
      </c>
      <c r="H910" s="207">
        <v>0</v>
      </c>
    </row>
    <row r="911" spans="2:8" x14ac:dyDescent="0.45">
      <c r="B911" t="s">
        <v>326</v>
      </c>
      <c r="C911" s="207">
        <v>0</v>
      </c>
      <c r="D911" s="207">
        <v>0</v>
      </c>
      <c r="E911" s="207">
        <v>0</v>
      </c>
      <c r="F911" s="207">
        <v>0</v>
      </c>
      <c r="G911" s="207">
        <v>0</v>
      </c>
      <c r="H911" s="207">
        <v>0</v>
      </c>
    </row>
    <row r="912" spans="2:8" x14ac:dyDescent="0.45">
      <c r="B912" t="s">
        <v>327</v>
      </c>
      <c r="C912" s="207">
        <v>1.2600000000000001E-3</v>
      </c>
      <c r="D912" s="207">
        <v>0</v>
      </c>
      <c r="E912" s="207">
        <v>0</v>
      </c>
      <c r="F912" s="207">
        <v>3.2499999999999999E-3</v>
      </c>
      <c r="G912" s="207">
        <v>0</v>
      </c>
      <c r="H912" s="207">
        <v>0</v>
      </c>
    </row>
    <row r="913" spans="2:8" x14ac:dyDescent="0.45">
      <c r="B913" t="s">
        <v>328</v>
      </c>
      <c r="C913" s="207">
        <v>7.9000000000000001E-4</v>
      </c>
      <c r="D913" s="207">
        <v>0</v>
      </c>
      <c r="E913" s="207">
        <v>0</v>
      </c>
      <c r="F913" s="207">
        <v>0</v>
      </c>
      <c r="G913" s="207">
        <v>5.5300000000000002E-3</v>
      </c>
      <c r="H913" s="207">
        <v>0</v>
      </c>
    </row>
    <row r="914" spans="2:8" x14ac:dyDescent="0.45">
      <c r="B914" t="s">
        <v>329</v>
      </c>
      <c r="C914" s="207">
        <v>1.038E-2</v>
      </c>
      <c r="D914" s="207">
        <v>4.7499999999999999E-3</v>
      </c>
      <c r="E914" s="207">
        <v>0</v>
      </c>
      <c r="F914" s="207">
        <v>2.2700000000000001E-2</v>
      </c>
      <c r="G914" s="207">
        <v>5.5300000000000002E-3</v>
      </c>
      <c r="H914" s="207">
        <v>0</v>
      </c>
    </row>
    <row r="915" spans="2:8" x14ac:dyDescent="0.45">
      <c r="B915" t="s">
        <v>330</v>
      </c>
      <c r="C915" s="207">
        <v>2.9940000000000001E-2</v>
      </c>
      <c r="D915" s="207">
        <v>4.0210000000000003E-2</v>
      </c>
      <c r="E915" s="207">
        <v>3.5630000000000002E-2</v>
      </c>
      <c r="F915" s="207">
        <v>4.2079999999999999E-2</v>
      </c>
      <c r="G915" s="207">
        <v>1.66E-2</v>
      </c>
      <c r="H915" s="207">
        <v>0</v>
      </c>
    </row>
    <row r="916" spans="2:8" x14ac:dyDescent="0.45">
      <c r="B916" t="s">
        <v>331</v>
      </c>
      <c r="C916" s="207">
        <v>0</v>
      </c>
      <c r="D916" s="207">
        <v>0</v>
      </c>
      <c r="E916" s="207">
        <v>0</v>
      </c>
      <c r="F916" s="207">
        <v>0</v>
      </c>
      <c r="G916" s="207">
        <v>0</v>
      </c>
      <c r="H916" s="207">
        <v>0</v>
      </c>
    </row>
    <row r="917" spans="2:8" x14ac:dyDescent="0.45">
      <c r="B917" t="s">
        <v>332</v>
      </c>
      <c r="C917" s="207">
        <v>0</v>
      </c>
      <c r="D917" s="207">
        <v>0</v>
      </c>
      <c r="E917" s="207">
        <v>0</v>
      </c>
      <c r="F917" s="207">
        <v>0</v>
      </c>
      <c r="G917" s="207">
        <v>0</v>
      </c>
      <c r="H917" s="207">
        <v>0</v>
      </c>
    </row>
    <row r="918" spans="2:8" x14ac:dyDescent="0.45">
      <c r="B918" t="s">
        <v>333</v>
      </c>
      <c r="C918" s="207">
        <v>0</v>
      </c>
      <c r="D918" s="207">
        <v>0</v>
      </c>
      <c r="E918" s="207">
        <v>0</v>
      </c>
      <c r="F918" s="207">
        <v>0</v>
      </c>
      <c r="G918" s="207">
        <v>0</v>
      </c>
      <c r="H918" s="207">
        <v>0</v>
      </c>
    </row>
    <row r="919" spans="2:8" x14ac:dyDescent="0.45">
      <c r="B919" t="s">
        <v>334</v>
      </c>
      <c r="C919" s="207">
        <v>0</v>
      </c>
      <c r="D919" s="207">
        <v>0</v>
      </c>
      <c r="E919" s="207">
        <v>0</v>
      </c>
      <c r="F919" s="207">
        <v>0</v>
      </c>
      <c r="G919" s="207">
        <v>0</v>
      </c>
      <c r="H919" s="207">
        <v>0</v>
      </c>
    </row>
    <row r="920" spans="2:8" x14ac:dyDescent="0.45">
      <c r="B920" t="s">
        <v>335</v>
      </c>
      <c r="C920" s="207">
        <v>0</v>
      </c>
      <c r="D920" s="207">
        <v>0</v>
      </c>
      <c r="E920" s="207">
        <v>0</v>
      </c>
      <c r="F920" s="207">
        <v>0</v>
      </c>
      <c r="G920" s="207">
        <v>0</v>
      </c>
      <c r="H920" s="207">
        <v>0</v>
      </c>
    </row>
    <row r="921" spans="2:8" x14ac:dyDescent="0.45">
      <c r="B921" t="s">
        <v>336</v>
      </c>
      <c r="C921" s="207">
        <v>5.2999999999999998E-4</v>
      </c>
      <c r="D921" s="207">
        <v>0</v>
      </c>
      <c r="E921" s="207">
        <v>4.2199999999999998E-3</v>
      </c>
      <c r="F921" s="207">
        <v>0</v>
      </c>
      <c r="G921" s="207">
        <v>0</v>
      </c>
      <c r="H921" s="207">
        <v>0</v>
      </c>
    </row>
    <row r="922" spans="2:8" x14ac:dyDescent="0.45">
      <c r="B922" t="s">
        <v>337</v>
      </c>
      <c r="C922" s="207">
        <v>0</v>
      </c>
      <c r="D922" s="207">
        <v>0</v>
      </c>
      <c r="E922" s="207">
        <v>0</v>
      </c>
      <c r="F922" s="207">
        <v>0</v>
      </c>
      <c r="G922" s="207">
        <v>0</v>
      </c>
      <c r="H922" s="207">
        <v>0</v>
      </c>
    </row>
    <row r="923" spans="2:8" x14ac:dyDescent="0.45">
      <c r="B923" t="s">
        <v>338</v>
      </c>
      <c r="C923" s="207">
        <v>1.2600000000000001E-3</v>
      </c>
      <c r="D923" s="207">
        <v>0</v>
      </c>
      <c r="E923" s="207">
        <v>0</v>
      </c>
      <c r="F923" s="207">
        <v>3.2499999999999999E-3</v>
      </c>
      <c r="G923" s="207">
        <v>0</v>
      </c>
      <c r="H923" s="207">
        <v>0</v>
      </c>
    </row>
    <row r="924" spans="2:8" x14ac:dyDescent="0.45">
      <c r="B924" t="s">
        <v>339</v>
      </c>
      <c r="C924" s="207">
        <v>0</v>
      </c>
      <c r="D924" s="207">
        <v>0</v>
      </c>
      <c r="E924" s="207">
        <v>0</v>
      </c>
      <c r="F924" s="207">
        <v>0</v>
      </c>
      <c r="G924" s="207">
        <v>0</v>
      </c>
      <c r="H924" s="207">
        <v>0</v>
      </c>
    </row>
    <row r="925" spans="2:8" x14ac:dyDescent="0.45">
      <c r="B925" t="s">
        <v>340</v>
      </c>
      <c r="C925" s="207">
        <v>0</v>
      </c>
      <c r="D925" s="207">
        <v>0</v>
      </c>
      <c r="E925" s="207">
        <v>0</v>
      </c>
      <c r="F925" s="207">
        <v>0</v>
      </c>
      <c r="G925" s="207">
        <v>0</v>
      </c>
      <c r="H925" s="207">
        <v>0</v>
      </c>
    </row>
    <row r="926" spans="2:8" x14ac:dyDescent="0.45">
      <c r="B926" t="s">
        <v>341</v>
      </c>
      <c r="C926" s="207">
        <v>0</v>
      </c>
      <c r="D926" s="207">
        <v>0</v>
      </c>
      <c r="E926" s="207">
        <v>0</v>
      </c>
      <c r="F926" s="207">
        <v>0</v>
      </c>
      <c r="G926" s="207">
        <v>0</v>
      </c>
      <c r="H926" s="207">
        <v>0</v>
      </c>
    </row>
    <row r="927" spans="2:8" x14ac:dyDescent="0.45">
      <c r="B927" t="s">
        <v>342</v>
      </c>
      <c r="C927" s="207">
        <v>8.9999999999999998E-4</v>
      </c>
      <c r="D927" s="207">
        <v>0</v>
      </c>
      <c r="E927" s="207">
        <v>0</v>
      </c>
      <c r="F927" s="207">
        <v>0</v>
      </c>
      <c r="G927" s="207">
        <v>0</v>
      </c>
      <c r="H927" s="207">
        <v>5.1399999999999996E-3</v>
      </c>
    </row>
    <row r="928" spans="2:8" x14ac:dyDescent="0.45">
      <c r="B928" t="s">
        <v>343</v>
      </c>
      <c r="C928" s="207">
        <v>0</v>
      </c>
      <c r="D928" s="207">
        <v>0</v>
      </c>
      <c r="E928" s="207">
        <v>0</v>
      </c>
      <c r="F928" s="207">
        <v>0</v>
      </c>
      <c r="G928" s="207">
        <v>0</v>
      </c>
      <c r="H928" s="207">
        <v>0</v>
      </c>
    </row>
    <row r="929" spans="2:8" x14ac:dyDescent="0.45">
      <c r="B929" t="s">
        <v>344</v>
      </c>
      <c r="C929" s="207">
        <v>0</v>
      </c>
      <c r="D929" s="207">
        <v>0</v>
      </c>
      <c r="E929" s="207">
        <v>0</v>
      </c>
      <c r="F929" s="207">
        <v>0</v>
      </c>
      <c r="G929" s="207">
        <v>0</v>
      </c>
      <c r="H929" s="207">
        <v>0</v>
      </c>
    </row>
    <row r="930" spans="2:8" x14ac:dyDescent="0.45">
      <c r="B930" t="s">
        <v>345</v>
      </c>
      <c r="C930" s="207">
        <v>0</v>
      </c>
      <c r="D930" s="207">
        <v>0</v>
      </c>
      <c r="E930" s="207">
        <v>0</v>
      </c>
      <c r="F930" s="207">
        <v>0</v>
      </c>
      <c r="G930" s="207">
        <v>0</v>
      </c>
      <c r="H930" s="207">
        <v>0</v>
      </c>
    </row>
    <row r="931" spans="2:8" x14ac:dyDescent="0.45">
      <c r="B931" t="s">
        <v>133</v>
      </c>
      <c r="C931" s="207">
        <v>0</v>
      </c>
      <c r="D931" s="207">
        <v>0</v>
      </c>
      <c r="E931" s="207">
        <v>0</v>
      </c>
      <c r="F931" s="207">
        <v>0</v>
      </c>
      <c r="G931" s="207">
        <v>0</v>
      </c>
      <c r="H931" s="207">
        <v>0</v>
      </c>
    </row>
    <row r="932" spans="2:8" x14ac:dyDescent="0.45">
      <c r="B932" t="s">
        <v>134</v>
      </c>
      <c r="C932" s="207">
        <v>0</v>
      </c>
      <c r="D932" s="207">
        <v>0</v>
      </c>
      <c r="E932" s="207">
        <v>0</v>
      </c>
      <c r="F932" s="207">
        <v>0</v>
      </c>
      <c r="G932" s="207">
        <v>0</v>
      </c>
      <c r="H932" s="207">
        <v>0</v>
      </c>
    </row>
    <row r="933" spans="2:8" x14ac:dyDescent="0.45">
      <c r="B933" t="s">
        <v>346</v>
      </c>
      <c r="C933" s="207">
        <v>0</v>
      </c>
      <c r="D933" s="207">
        <v>0</v>
      </c>
      <c r="E933" s="207">
        <v>0</v>
      </c>
      <c r="F933" s="207">
        <v>0</v>
      </c>
      <c r="G933" s="207">
        <v>0</v>
      </c>
      <c r="H933" s="207">
        <v>0</v>
      </c>
    </row>
    <row r="934" spans="2:8" x14ac:dyDescent="0.45">
      <c r="B934" t="s">
        <v>347</v>
      </c>
      <c r="C934" s="207">
        <v>0</v>
      </c>
      <c r="D934" s="207">
        <v>0</v>
      </c>
      <c r="E934" s="207">
        <v>0</v>
      </c>
      <c r="F934" s="207">
        <v>0</v>
      </c>
      <c r="G934" s="207">
        <v>0</v>
      </c>
      <c r="H934" s="207">
        <v>0</v>
      </c>
    </row>
    <row r="935" spans="2:8" x14ac:dyDescent="0.45">
      <c r="B935" t="s">
        <v>348</v>
      </c>
      <c r="C935" s="207">
        <v>0</v>
      </c>
      <c r="D935" s="207">
        <v>0</v>
      </c>
      <c r="E935" s="207">
        <v>0</v>
      </c>
      <c r="F935" s="207">
        <v>0</v>
      </c>
      <c r="G935" s="207">
        <v>0</v>
      </c>
      <c r="H935" s="207">
        <v>0</v>
      </c>
    </row>
    <row r="936" spans="2:8" x14ac:dyDescent="0.45">
      <c r="B936" t="s">
        <v>349</v>
      </c>
      <c r="C936" s="207">
        <v>0</v>
      </c>
      <c r="D936" s="207">
        <v>0</v>
      </c>
      <c r="E936" s="207">
        <v>0</v>
      </c>
      <c r="F936" s="207">
        <v>0</v>
      </c>
      <c r="G936" s="207">
        <v>0</v>
      </c>
      <c r="H936" s="207">
        <v>0</v>
      </c>
    </row>
    <row r="937" spans="2:8" x14ac:dyDescent="0.45">
      <c r="B937" t="s">
        <v>350</v>
      </c>
      <c r="C937" s="207">
        <v>5.2999999999999998E-4</v>
      </c>
      <c r="D937" s="207">
        <v>0</v>
      </c>
      <c r="E937" s="207">
        <v>4.2199999999999998E-3</v>
      </c>
      <c r="F937" s="207">
        <v>0</v>
      </c>
      <c r="G937" s="207">
        <v>0</v>
      </c>
      <c r="H937" s="207">
        <v>0</v>
      </c>
    </row>
    <row r="938" spans="2:8" x14ac:dyDescent="0.45">
      <c r="B938" t="s">
        <v>351</v>
      </c>
      <c r="C938" s="207">
        <v>0</v>
      </c>
      <c r="D938" s="207">
        <v>0</v>
      </c>
      <c r="E938" s="207">
        <v>0</v>
      </c>
      <c r="F938" s="207">
        <v>0</v>
      </c>
      <c r="G938" s="207">
        <v>0</v>
      </c>
      <c r="H938" s="207">
        <v>0</v>
      </c>
    </row>
    <row r="939" spans="2:8" x14ac:dyDescent="0.45">
      <c r="B939" t="s">
        <v>352</v>
      </c>
      <c r="C939" s="207">
        <v>0</v>
      </c>
      <c r="D939" s="207">
        <v>0</v>
      </c>
      <c r="E939" s="207">
        <v>0</v>
      </c>
      <c r="F939" s="207">
        <v>0</v>
      </c>
      <c r="G939" s="207">
        <v>0</v>
      </c>
      <c r="H939" s="207">
        <v>0</v>
      </c>
    </row>
    <row r="940" spans="2:8" x14ac:dyDescent="0.45">
      <c r="B940" t="s">
        <v>353</v>
      </c>
      <c r="C940" s="207">
        <v>0</v>
      </c>
      <c r="D940" s="207">
        <v>0</v>
      </c>
      <c r="E940" s="207">
        <v>0</v>
      </c>
      <c r="F940" s="207">
        <v>0</v>
      </c>
      <c r="G940" s="207">
        <v>0</v>
      </c>
      <c r="H940" s="207">
        <v>0</v>
      </c>
    </row>
    <row r="941" spans="2:8" x14ac:dyDescent="0.45">
      <c r="B941" t="s">
        <v>354</v>
      </c>
      <c r="C941" s="207">
        <v>0</v>
      </c>
      <c r="D941" s="207">
        <v>0</v>
      </c>
      <c r="E941" s="207">
        <v>0</v>
      </c>
      <c r="F941" s="207">
        <v>0</v>
      </c>
      <c r="G941" s="207">
        <v>0</v>
      </c>
      <c r="H941" s="207">
        <v>0</v>
      </c>
    </row>
    <row r="942" spans="2:8" x14ac:dyDescent="0.45">
      <c r="B942" t="s">
        <v>355</v>
      </c>
      <c r="C942" s="207">
        <v>1.2600000000000001E-3</v>
      </c>
      <c r="D942" s="207">
        <v>0</v>
      </c>
      <c r="E942" s="207">
        <v>0</v>
      </c>
      <c r="F942" s="207">
        <v>3.2499999999999999E-3</v>
      </c>
      <c r="G942" s="207">
        <v>0</v>
      </c>
      <c r="H942" s="207">
        <v>0</v>
      </c>
    </row>
    <row r="943" spans="2:8" x14ac:dyDescent="0.45">
      <c r="B943" t="s">
        <v>356</v>
      </c>
      <c r="C943" s="207">
        <v>0</v>
      </c>
      <c r="D943" s="207">
        <v>0</v>
      </c>
      <c r="E943" s="207">
        <v>0</v>
      </c>
      <c r="F943" s="207">
        <v>0</v>
      </c>
      <c r="G943" s="207">
        <v>0</v>
      </c>
      <c r="H943" s="207">
        <v>0</v>
      </c>
    </row>
    <row r="944" spans="2:8" x14ac:dyDescent="0.45">
      <c r="B944" t="s">
        <v>357</v>
      </c>
      <c r="C944" s="207">
        <v>0</v>
      </c>
      <c r="D944" s="207">
        <v>0</v>
      </c>
      <c r="E944" s="207">
        <v>0</v>
      </c>
      <c r="F944" s="207">
        <v>0</v>
      </c>
      <c r="G944" s="207">
        <v>0</v>
      </c>
      <c r="H944" s="207">
        <v>0</v>
      </c>
    </row>
    <row r="945" spans="2:8" x14ac:dyDescent="0.45">
      <c r="B945" t="s">
        <v>358</v>
      </c>
      <c r="C945" s="207">
        <v>0</v>
      </c>
      <c r="D945" s="207">
        <v>0</v>
      </c>
      <c r="E945" s="207">
        <v>0</v>
      </c>
      <c r="F945" s="207">
        <v>0</v>
      </c>
      <c r="G945" s="207">
        <v>0</v>
      </c>
      <c r="H945" s="207">
        <v>0</v>
      </c>
    </row>
    <row r="946" spans="2:8" x14ac:dyDescent="0.45">
      <c r="B946" t="s">
        <v>359</v>
      </c>
      <c r="C946" s="207">
        <v>8.0999999999999996E-4</v>
      </c>
      <c r="D946" s="207">
        <v>4.7499999999999999E-3</v>
      </c>
      <c r="E946" s="207">
        <v>0</v>
      </c>
      <c r="F946" s="207">
        <v>0</v>
      </c>
      <c r="G946" s="207">
        <v>0</v>
      </c>
      <c r="H946" s="207">
        <v>0</v>
      </c>
    </row>
    <row r="947" spans="2:8" x14ac:dyDescent="0.45">
      <c r="B947" t="s">
        <v>360</v>
      </c>
      <c r="C947" s="207">
        <v>7.9000000000000001E-4</v>
      </c>
      <c r="D947" s="207">
        <v>0</v>
      </c>
      <c r="E947" s="207">
        <v>0</v>
      </c>
      <c r="F947" s="207">
        <v>0</v>
      </c>
      <c r="G947" s="207">
        <v>5.5300000000000002E-3</v>
      </c>
      <c r="H947" s="207">
        <v>0</v>
      </c>
    </row>
    <row r="948" spans="2:8" x14ac:dyDescent="0.45">
      <c r="B948" t="s">
        <v>361</v>
      </c>
      <c r="C948" s="207">
        <v>0</v>
      </c>
      <c r="D948" s="207">
        <v>0</v>
      </c>
      <c r="E948" s="207">
        <v>0</v>
      </c>
      <c r="F948" s="207">
        <v>0</v>
      </c>
      <c r="G948" s="207">
        <v>0</v>
      </c>
      <c r="H948" s="207">
        <v>0</v>
      </c>
    </row>
    <row r="949" spans="2:8" x14ac:dyDescent="0.45">
      <c r="B949" t="s">
        <v>362</v>
      </c>
      <c r="C949" s="207">
        <v>0</v>
      </c>
      <c r="D949" s="207">
        <v>0</v>
      </c>
      <c r="E949" s="207">
        <v>0</v>
      </c>
      <c r="F949" s="207">
        <v>0</v>
      </c>
      <c r="G949" s="207">
        <v>0</v>
      </c>
      <c r="H949" s="207">
        <v>0</v>
      </c>
    </row>
    <row r="950" spans="2:8" x14ac:dyDescent="0.45">
      <c r="B950" t="s">
        <v>363</v>
      </c>
      <c r="C950" s="207">
        <v>8.9999999999999998E-4</v>
      </c>
      <c r="D950" s="207">
        <v>0</v>
      </c>
      <c r="E950" s="207">
        <v>0</v>
      </c>
      <c r="F950" s="207">
        <v>0</v>
      </c>
      <c r="G950" s="207">
        <v>0</v>
      </c>
      <c r="H950" s="207">
        <v>5.1399999999999996E-3</v>
      </c>
    </row>
    <row r="951" spans="2:8" x14ac:dyDescent="0.45">
      <c r="B951" t="s">
        <v>364</v>
      </c>
      <c r="C951" s="207">
        <v>0</v>
      </c>
      <c r="D951" s="207">
        <v>0</v>
      </c>
      <c r="E951" s="207">
        <v>0</v>
      </c>
      <c r="F951" s="207">
        <v>0</v>
      </c>
      <c r="G951" s="207">
        <v>0</v>
      </c>
      <c r="H951" s="207">
        <v>0</v>
      </c>
    </row>
    <row r="952" spans="2:8" x14ac:dyDescent="0.45">
      <c r="B952" t="s">
        <v>365</v>
      </c>
      <c r="C952" s="207">
        <v>8.0999999999999996E-4</v>
      </c>
      <c r="D952" s="207">
        <v>4.7499999999999999E-3</v>
      </c>
      <c r="E952" s="207">
        <v>0</v>
      </c>
      <c r="F952" s="207">
        <v>0</v>
      </c>
      <c r="G952" s="207">
        <v>0</v>
      </c>
      <c r="H952" s="207">
        <v>0</v>
      </c>
    </row>
    <row r="953" spans="2:8" x14ac:dyDescent="0.45">
      <c r="B953" t="s">
        <v>366</v>
      </c>
      <c r="C953" s="207">
        <v>0</v>
      </c>
      <c r="D953" s="207">
        <v>0</v>
      </c>
      <c r="E953" s="207">
        <v>0</v>
      </c>
      <c r="F953" s="207">
        <v>0</v>
      </c>
      <c r="G953" s="207">
        <v>0</v>
      </c>
      <c r="H953" s="207">
        <v>0</v>
      </c>
    </row>
    <row r="954" spans="2:8" x14ac:dyDescent="0.45">
      <c r="B954" t="s">
        <v>367</v>
      </c>
      <c r="C954" s="207">
        <v>0</v>
      </c>
      <c r="D954" s="207">
        <v>0</v>
      </c>
      <c r="E954" s="207">
        <v>0</v>
      </c>
      <c r="F954" s="207">
        <v>0</v>
      </c>
      <c r="G954" s="207">
        <v>0</v>
      </c>
      <c r="H954" s="207">
        <v>0</v>
      </c>
    </row>
    <row r="955" spans="2:8" x14ac:dyDescent="0.45">
      <c r="B955" t="s">
        <v>368</v>
      </c>
      <c r="C955" s="207">
        <v>0</v>
      </c>
      <c r="D955" s="207">
        <v>0</v>
      </c>
      <c r="E955" s="207">
        <v>0</v>
      </c>
      <c r="F955" s="207">
        <v>0</v>
      </c>
      <c r="G955" s="207">
        <v>0</v>
      </c>
      <c r="H955" s="207">
        <v>0</v>
      </c>
    </row>
    <row r="956" spans="2:8" x14ac:dyDescent="0.45">
      <c r="B956" t="s">
        <v>227</v>
      </c>
      <c r="C956" s="207">
        <v>0</v>
      </c>
      <c r="D956" s="207">
        <v>0</v>
      </c>
      <c r="E956" s="207">
        <v>0</v>
      </c>
      <c r="F956" s="207">
        <v>0</v>
      </c>
      <c r="G956" s="207">
        <v>0</v>
      </c>
      <c r="H956" s="207">
        <v>0</v>
      </c>
    </row>
    <row r="957" spans="2:8" x14ac:dyDescent="0.45">
      <c r="B957" t="s">
        <v>369</v>
      </c>
      <c r="C957" s="207">
        <v>0</v>
      </c>
      <c r="D957" s="207">
        <v>0</v>
      </c>
      <c r="E957" s="207">
        <v>0</v>
      </c>
      <c r="F957" s="207">
        <v>0</v>
      </c>
      <c r="G957" s="207">
        <v>0</v>
      </c>
      <c r="H957" s="207">
        <v>0</v>
      </c>
    </row>
    <row r="958" spans="2:8" x14ac:dyDescent="0.45">
      <c r="B958" t="s">
        <v>370</v>
      </c>
      <c r="C958" s="207">
        <v>0</v>
      </c>
      <c r="D958" s="207">
        <v>0</v>
      </c>
      <c r="E958" s="207">
        <v>0</v>
      </c>
      <c r="F958" s="207">
        <v>0</v>
      </c>
      <c r="G958" s="207">
        <v>0</v>
      </c>
      <c r="H958" s="207">
        <v>0</v>
      </c>
    </row>
    <row r="959" spans="2:8" x14ac:dyDescent="0.45">
      <c r="B959" t="s">
        <v>371</v>
      </c>
      <c r="C959" s="207">
        <v>0</v>
      </c>
      <c r="D959" s="207">
        <v>0</v>
      </c>
      <c r="E959" s="207">
        <v>0</v>
      </c>
      <c r="F959" s="207">
        <v>0</v>
      </c>
      <c r="G959" s="207">
        <v>0</v>
      </c>
      <c r="H959" s="207">
        <v>0</v>
      </c>
    </row>
    <row r="960" spans="2:8" x14ac:dyDescent="0.45">
      <c r="B960" t="s">
        <v>372</v>
      </c>
      <c r="C960" s="207">
        <v>0</v>
      </c>
      <c r="D960" s="207">
        <v>0</v>
      </c>
      <c r="E960" s="207">
        <v>0</v>
      </c>
      <c r="F960" s="207">
        <v>0</v>
      </c>
      <c r="G960" s="207">
        <v>0</v>
      </c>
      <c r="H960" s="207">
        <v>0</v>
      </c>
    </row>
    <row r="961" spans="1:8" x14ac:dyDescent="0.45">
      <c r="B961" t="s">
        <v>373</v>
      </c>
      <c r="C961" s="207">
        <v>0</v>
      </c>
      <c r="D961" s="207">
        <v>0</v>
      </c>
      <c r="E961" s="207">
        <v>0</v>
      </c>
      <c r="F961" s="207">
        <v>0</v>
      </c>
      <c r="G961" s="207">
        <v>0</v>
      </c>
      <c r="H961" s="207">
        <v>0</v>
      </c>
    </row>
    <row r="962" spans="1:8" x14ac:dyDescent="0.45">
      <c r="B962" t="s">
        <v>374</v>
      </c>
      <c r="C962" s="207">
        <v>0</v>
      </c>
      <c r="D962" s="207">
        <v>0</v>
      </c>
      <c r="E962" s="207">
        <v>0</v>
      </c>
      <c r="F962" s="207">
        <v>0</v>
      </c>
      <c r="G962" s="207">
        <v>0</v>
      </c>
      <c r="H962" s="207">
        <v>0</v>
      </c>
    </row>
    <row r="963" spans="1:8" x14ac:dyDescent="0.45">
      <c r="B963" t="s">
        <v>375</v>
      </c>
      <c r="C963" s="207">
        <v>0</v>
      </c>
      <c r="D963" s="207">
        <v>0</v>
      </c>
      <c r="E963" s="207">
        <v>0</v>
      </c>
      <c r="F963" s="207">
        <v>0</v>
      </c>
      <c r="G963" s="207">
        <v>0</v>
      </c>
      <c r="H963" s="207">
        <v>0</v>
      </c>
    </row>
    <row r="964" spans="1:8" x14ac:dyDescent="0.45">
      <c r="B964" t="s">
        <v>376</v>
      </c>
      <c r="C964" s="207">
        <v>1.8E-3</v>
      </c>
      <c r="D964" s="207">
        <v>0</v>
      </c>
      <c r="E964" s="207">
        <v>0</v>
      </c>
      <c r="F964" s="207">
        <v>0</v>
      </c>
      <c r="G964" s="207">
        <v>0</v>
      </c>
      <c r="H964" s="207">
        <v>1.027E-2</v>
      </c>
    </row>
    <row r="965" spans="1:8" x14ac:dyDescent="0.45">
      <c r="B965" t="s">
        <v>377</v>
      </c>
      <c r="C965" s="207">
        <v>4.0400000000000002E-3</v>
      </c>
      <c r="D965" s="207">
        <v>0</v>
      </c>
      <c r="E965" s="207">
        <v>0</v>
      </c>
      <c r="F965" s="207">
        <v>0</v>
      </c>
      <c r="G965" s="207">
        <v>0</v>
      </c>
      <c r="H965" s="207">
        <v>2.308E-2</v>
      </c>
    </row>
    <row r="966" spans="1:8" x14ac:dyDescent="0.45">
      <c r="B966" t="s">
        <v>378</v>
      </c>
      <c r="C966" s="207">
        <v>2.7799999999999999E-3</v>
      </c>
      <c r="D966" s="207">
        <v>0</v>
      </c>
      <c r="E966" s="207">
        <v>0</v>
      </c>
      <c r="F966" s="207">
        <v>0</v>
      </c>
      <c r="G966" s="207">
        <v>1.933E-2</v>
      </c>
      <c r="H966" s="207">
        <v>0</v>
      </c>
    </row>
    <row r="967" spans="1:8" x14ac:dyDescent="0.45">
      <c r="B967" t="s">
        <v>379</v>
      </c>
      <c r="C967" s="207">
        <v>0</v>
      </c>
      <c r="D967" s="207">
        <v>0</v>
      </c>
      <c r="E967" s="207">
        <v>0</v>
      </c>
      <c r="F967" s="207">
        <v>0</v>
      </c>
      <c r="G967" s="207">
        <v>0</v>
      </c>
      <c r="H967" s="207">
        <v>0</v>
      </c>
    </row>
    <row r="968" spans="1:8" s="208" customFormat="1" x14ac:dyDescent="0.45">
      <c r="B968" s="208" t="s">
        <v>1</v>
      </c>
      <c r="C968" s="209">
        <f t="shared" ref="C968:H968" si="5">SUM(C789:C967)</f>
        <v>0.41536999999999996</v>
      </c>
      <c r="D968" s="209">
        <f t="shared" si="5"/>
        <v>0.53884999999999994</v>
      </c>
      <c r="E968" s="209">
        <f t="shared" si="5"/>
        <v>0.41109000000000001</v>
      </c>
      <c r="F968" s="209">
        <f t="shared" si="5"/>
        <v>0.38806999999999992</v>
      </c>
      <c r="G968" s="209">
        <f t="shared" si="5"/>
        <v>0.47692999999999985</v>
      </c>
      <c r="H968" s="209">
        <f t="shared" si="5"/>
        <v>0.30800999999999995</v>
      </c>
    </row>
    <row r="970" spans="1:8" x14ac:dyDescent="0.45">
      <c r="A970" t="s">
        <v>391</v>
      </c>
      <c r="B970" t="s">
        <v>392</v>
      </c>
    </row>
    <row r="972" spans="1:8" x14ac:dyDescent="0.45">
      <c r="B972" t="s">
        <v>97</v>
      </c>
      <c r="C972" s="207">
        <v>0</v>
      </c>
      <c r="D972" s="207">
        <v>0</v>
      </c>
      <c r="E972" s="207">
        <v>0</v>
      </c>
      <c r="F972" s="207">
        <v>0</v>
      </c>
      <c r="G972" s="207">
        <v>0</v>
      </c>
      <c r="H972" s="207">
        <v>0</v>
      </c>
    </row>
    <row r="973" spans="1:8" x14ac:dyDescent="0.45">
      <c r="B973" t="s">
        <v>98</v>
      </c>
      <c r="C973" s="207">
        <v>0</v>
      </c>
      <c r="D973" s="207">
        <v>0</v>
      </c>
      <c r="E973" s="207">
        <v>0</v>
      </c>
      <c r="F973" s="207">
        <v>0</v>
      </c>
      <c r="G973" s="207">
        <v>0</v>
      </c>
      <c r="H973" s="207">
        <v>0</v>
      </c>
    </row>
    <row r="974" spans="1:8" x14ac:dyDescent="0.45">
      <c r="B974" t="s">
        <v>147</v>
      </c>
      <c r="C974" s="207">
        <v>0</v>
      </c>
      <c r="D974" s="207">
        <v>0</v>
      </c>
      <c r="E974" s="207">
        <v>0</v>
      </c>
      <c r="F974" s="207">
        <v>0</v>
      </c>
      <c r="G974" s="207">
        <v>0</v>
      </c>
      <c r="H974" s="207">
        <v>0</v>
      </c>
    </row>
    <row r="975" spans="1:8" x14ac:dyDescent="0.45">
      <c r="B975" t="s">
        <v>148</v>
      </c>
      <c r="C975" s="207">
        <v>0</v>
      </c>
      <c r="D975" s="207">
        <v>0</v>
      </c>
      <c r="E975" s="207">
        <v>0</v>
      </c>
      <c r="F975" s="207">
        <v>0</v>
      </c>
      <c r="G975" s="207">
        <v>0</v>
      </c>
      <c r="H975" s="207">
        <v>0</v>
      </c>
    </row>
    <row r="976" spans="1:8" x14ac:dyDescent="0.45">
      <c r="B976" t="s">
        <v>149</v>
      </c>
      <c r="C976" s="207">
        <v>0</v>
      </c>
      <c r="D976" s="207">
        <v>0</v>
      </c>
      <c r="E976" s="207">
        <v>0</v>
      </c>
      <c r="F976" s="207">
        <v>0</v>
      </c>
      <c r="G976" s="207">
        <v>0</v>
      </c>
      <c r="H976" s="207">
        <v>0</v>
      </c>
    </row>
    <row r="977" spans="2:8" x14ac:dyDescent="0.45">
      <c r="B977" t="s">
        <v>156</v>
      </c>
      <c r="C977" s="207">
        <v>0</v>
      </c>
      <c r="D977" s="207">
        <v>0</v>
      </c>
      <c r="E977" s="207">
        <v>0</v>
      </c>
      <c r="F977" s="207">
        <v>0</v>
      </c>
      <c r="G977" s="207">
        <v>0</v>
      </c>
      <c r="H977" s="207">
        <v>0</v>
      </c>
    </row>
    <row r="978" spans="2:8" x14ac:dyDescent="0.45">
      <c r="B978" t="s">
        <v>157</v>
      </c>
      <c r="C978" s="207">
        <v>0</v>
      </c>
      <c r="D978" s="207">
        <v>0</v>
      </c>
      <c r="E978" s="207">
        <v>0</v>
      </c>
      <c r="F978" s="207">
        <v>0</v>
      </c>
      <c r="G978" s="207">
        <v>0</v>
      </c>
      <c r="H978" s="207">
        <v>0</v>
      </c>
    </row>
    <row r="979" spans="2:8" x14ac:dyDescent="0.45">
      <c r="B979" t="s">
        <v>158</v>
      </c>
      <c r="C979" s="207">
        <v>0</v>
      </c>
      <c r="D979" s="207">
        <v>0</v>
      </c>
      <c r="E979" s="207">
        <v>0</v>
      </c>
      <c r="F979" s="207">
        <v>0</v>
      </c>
      <c r="G979" s="207">
        <v>0</v>
      </c>
      <c r="H979" s="207">
        <v>0</v>
      </c>
    </row>
    <row r="980" spans="2:8" x14ac:dyDescent="0.45">
      <c r="B980" t="s">
        <v>159</v>
      </c>
      <c r="C980" s="207">
        <v>0</v>
      </c>
      <c r="D980" s="207">
        <v>0</v>
      </c>
      <c r="E980" s="207">
        <v>0</v>
      </c>
      <c r="F980" s="207">
        <v>0</v>
      </c>
      <c r="G980" s="207">
        <v>0</v>
      </c>
      <c r="H980" s="207">
        <v>0</v>
      </c>
    </row>
    <row r="981" spans="2:8" x14ac:dyDescent="0.45">
      <c r="B981" t="s">
        <v>176</v>
      </c>
      <c r="C981" s="207">
        <v>0</v>
      </c>
      <c r="D981" s="207">
        <v>0</v>
      </c>
      <c r="E981" s="207">
        <v>0</v>
      </c>
      <c r="F981" s="207">
        <v>0</v>
      </c>
      <c r="G981" s="207">
        <v>0</v>
      </c>
      <c r="H981" s="207">
        <v>0</v>
      </c>
    </row>
    <row r="982" spans="2:8" x14ac:dyDescent="0.45">
      <c r="B982" t="s">
        <v>177</v>
      </c>
      <c r="C982" s="207">
        <v>0</v>
      </c>
      <c r="D982" s="207">
        <v>0</v>
      </c>
      <c r="E982" s="207">
        <v>0</v>
      </c>
      <c r="F982" s="207">
        <v>0</v>
      </c>
      <c r="G982" s="207">
        <v>0</v>
      </c>
      <c r="H982" s="207">
        <v>0</v>
      </c>
    </row>
    <row r="983" spans="2:8" x14ac:dyDescent="0.45">
      <c r="B983" t="s">
        <v>178</v>
      </c>
      <c r="C983" s="207">
        <v>0</v>
      </c>
      <c r="D983" s="207">
        <v>0</v>
      </c>
      <c r="E983" s="207">
        <v>0</v>
      </c>
      <c r="F983" s="207">
        <v>0</v>
      </c>
      <c r="G983" s="207">
        <v>0</v>
      </c>
      <c r="H983" s="207">
        <v>0</v>
      </c>
    </row>
    <row r="984" spans="2:8" x14ac:dyDescent="0.45">
      <c r="B984" t="s">
        <v>179</v>
      </c>
      <c r="C984" s="207">
        <v>0</v>
      </c>
      <c r="D984" s="207">
        <v>0</v>
      </c>
      <c r="E984" s="207">
        <v>0</v>
      </c>
      <c r="F984" s="207">
        <v>0</v>
      </c>
      <c r="G984" s="207">
        <v>0</v>
      </c>
      <c r="H984" s="207">
        <v>0</v>
      </c>
    </row>
    <row r="985" spans="2:8" x14ac:dyDescent="0.45">
      <c r="B985" t="s">
        <v>180</v>
      </c>
      <c r="C985" s="207">
        <v>0</v>
      </c>
      <c r="D985" s="207">
        <v>0</v>
      </c>
      <c r="E985" s="207">
        <v>0</v>
      </c>
      <c r="F985" s="207">
        <v>0</v>
      </c>
      <c r="G985" s="207">
        <v>0</v>
      </c>
      <c r="H985" s="207">
        <v>0</v>
      </c>
    </row>
    <row r="986" spans="2:8" x14ac:dyDescent="0.45">
      <c r="B986" t="s">
        <v>181</v>
      </c>
      <c r="C986" s="207">
        <v>0</v>
      </c>
      <c r="D986" s="207">
        <v>0</v>
      </c>
      <c r="E986" s="207">
        <v>0</v>
      </c>
      <c r="F986" s="207">
        <v>0</v>
      </c>
      <c r="G986" s="207">
        <v>0</v>
      </c>
      <c r="H986" s="207">
        <v>0</v>
      </c>
    </row>
    <row r="987" spans="2:8" x14ac:dyDescent="0.45">
      <c r="B987" t="s">
        <v>190</v>
      </c>
      <c r="C987" s="207">
        <v>0</v>
      </c>
      <c r="D987" s="207">
        <v>0</v>
      </c>
      <c r="E987" s="207">
        <v>0</v>
      </c>
      <c r="F987" s="207">
        <v>0</v>
      </c>
      <c r="G987" s="207">
        <v>0</v>
      </c>
      <c r="H987" s="207">
        <v>0</v>
      </c>
    </row>
    <row r="988" spans="2:8" x14ac:dyDescent="0.45">
      <c r="B988" t="s">
        <v>191</v>
      </c>
      <c r="C988" s="207">
        <v>0</v>
      </c>
      <c r="D988" s="207">
        <v>0</v>
      </c>
      <c r="E988" s="207">
        <v>0</v>
      </c>
      <c r="F988" s="207">
        <v>0</v>
      </c>
      <c r="G988" s="207">
        <v>0</v>
      </c>
      <c r="H988" s="207">
        <v>0</v>
      </c>
    </row>
    <row r="989" spans="2:8" x14ac:dyDescent="0.45">
      <c r="B989" t="s">
        <v>192</v>
      </c>
      <c r="C989" s="207">
        <v>8.9999999999999998E-4</v>
      </c>
      <c r="D989" s="207">
        <v>0</v>
      </c>
      <c r="E989" s="207">
        <v>0</v>
      </c>
      <c r="F989" s="207">
        <v>0</v>
      </c>
      <c r="G989" s="207">
        <v>0</v>
      </c>
      <c r="H989" s="207">
        <v>5.1399999999999996E-3</v>
      </c>
    </row>
    <row r="990" spans="2:8" x14ac:dyDescent="0.45">
      <c r="B990" t="s">
        <v>193</v>
      </c>
      <c r="C990" s="207">
        <v>8.9999999999999998E-4</v>
      </c>
      <c r="D990" s="207">
        <v>0</v>
      </c>
      <c r="E990" s="207">
        <v>0</v>
      </c>
      <c r="F990" s="207">
        <v>0</v>
      </c>
      <c r="G990" s="207">
        <v>0</v>
      </c>
      <c r="H990" s="207">
        <v>5.1399999999999996E-3</v>
      </c>
    </row>
    <row r="991" spans="2:8" x14ac:dyDescent="0.45">
      <c r="B991" t="s">
        <v>197</v>
      </c>
      <c r="C991" s="207">
        <v>0</v>
      </c>
      <c r="D991" s="207">
        <v>0</v>
      </c>
      <c r="E991" s="207">
        <v>0</v>
      </c>
      <c r="F991" s="207">
        <v>0</v>
      </c>
      <c r="G991" s="207">
        <v>0</v>
      </c>
      <c r="H991" s="207">
        <v>0</v>
      </c>
    </row>
    <row r="992" spans="2:8" x14ac:dyDescent="0.45">
      <c r="B992" t="s">
        <v>198</v>
      </c>
      <c r="C992" s="207">
        <v>0</v>
      </c>
      <c r="D992" s="207">
        <v>0</v>
      </c>
      <c r="E992" s="207">
        <v>0</v>
      </c>
      <c r="F992" s="207">
        <v>0</v>
      </c>
      <c r="G992" s="207">
        <v>0</v>
      </c>
      <c r="H992" s="207">
        <v>0</v>
      </c>
    </row>
    <row r="993" spans="2:8" x14ac:dyDescent="0.45">
      <c r="B993" t="s">
        <v>199</v>
      </c>
      <c r="C993" s="207">
        <v>0</v>
      </c>
      <c r="D993" s="207">
        <v>0</v>
      </c>
      <c r="E993" s="207">
        <v>0</v>
      </c>
      <c r="F993" s="207">
        <v>0</v>
      </c>
      <c r="G993" s="207">
        <v>0</v>
      </c>
      <c r="H993" s="207">
        <v>0</v>
      </c>
    </row>
    <row r="994" spans="2:8" x14ac:dyDescent="0.45">
      <c r="B994" t="s">
        <v>200</v>
      </c>
      <c r="C994" s="207">
        <v>0</v>
      </c>
      <c r="D994" s="207">
        <v>0</v>
      </c>
      <c r="E994" s="207">
        <v>0</v>
      </c>
      <c r="F994" s="207">
        <v>0</v>
      </c>
      <c r="G994" s="207">
        <v>0</v>
      </c>
      <c r="H994" s="207">
        <v>0</v>
      </c>
    </row>
    <row r="995" spans="2:8" x14ac:dyDescent="0.45">
      <c r="B995" t="s">
        <v>233</v>
      </c>
      <c r="C995" s="207">
        <v>0</v>
      </c>
      <c r="D995" s="207">
        <v>0</v>
      </c>
      <c r="E995" s="207">
        <v>0</v>
      </c>
      <c r="F995" s="207">
        <v>0</v>
      </c>
      <c r="G995" s="207">
        <v>0</v>
      </c>
      <c r="H995" s="207">
        <v>0</v>
      </c>
    </row>
    <row r="996" spans="2:8" x14ac:dyDescent="0.45">
      <c r="B996" t="s">
        <v>234</v>
      </c>
      <c r="C996" s="207">
        <v>1.6900000000000001E-3</v>
      </c>
      <c r="D996" s="207">
        <v>0</v>
      </c>
      <c r="E996" s="207">
        <v>0</v>
      </c>
      <c r="F996" s="207">
        <v>0</v>
      </c>
      <c r="G996" s="207">
        <v>5.5300000000000002E-3</v>
      </c>
      <c r="H996" s="207">
        <v>5.1399999999999996E-3</v>
      </c>
    </row>
    <row r="997" spans="2:8" x14ac:dyDescent="0.45">
      <c r="B997" t="s">
        <v>235</v>
      </c>
      <c r="C997" s="207">
        <v>0</v>
      </c>
      <c r="D997" s="207">
        <v>0</v>
      </c>
      <c r="E997" s="207">
        <v>0</v>
      </c>
      <c r="F997" s="207">
        <v>0</v>
      </c>
      <c r="G997" s="207">
        <v>0</v>
      </c>
      <c r="H997" s="207">
        <v>0</v>
      </c>
    </row>
    <row r="998" spans="2:8" x14ac:dyDescent="0.45">
      <c r="B998" t="s">
        <v>236</v>
      </c>
      <c r="C998" s="207">
        <v>0</v>
      </c>
      <c r="D998" s="207">
        <v>0</v>
      </c>
      <c r="E998" s="207">
        <v>0</v>
      </c>
      <c r="F998" s="207">
        <v>0</v>
      </c>
      <c r="G998" s="207">
        <v>0</v>
      </c>
      <c r="H998" s="207">
        <v>0</v>
      </c>
    </row>
    <row r="999" spans="2:8" x14ac:dyDescent="0.45">
      <c r="B999" t="s">
        <v>237</v>
      </c>
      <c r="C999" s="207">
        <v>0</v>
      </c>
      <c r="D999" s="207">
        <v>0</v>
      </c>
      <c r="E999" s="207">
        <v>0</v>
      </c>
      <c r="F999" s="207">
        <v>0</v>
      </c>
      <c r="G999" s="207">
        <v>0</v>
      </c>
      <c r="H999" s="207">
        <v>0</v>
      </c>
    </row>
    <row r="1000" spans="2:8" x14ac:dyDescent="0.45">
      <c r="B1000" t="s">
        <v>238</v>
      </c>
      <c r="C1000" s="207">
        <v>0</v>
      </c>
      <c r="D1000" s="207">
        <v>0</v>
      </c>
      <c r="E1000" s="207">
        <v>0</v>
      </c>
      <c r="F1000" s="207">
        <v>0</v>
      </c>
      <c r="G1000" s="207">
        <v>0</v>
      </c>
      <c r="H1000" s="207">
        <v>0</v>
      </c>
    </row>
    <row r="1001" spans="2:8" x14ac:dyDescent="0.45">
      <c r="B1001" t="s">
        <v>239</v>
      </c>
      <c r="C1001" s="207">
        <v>0</v>
      </c>
      <c r="D1001" s="207">
        <v>0</v>
      </c>
      <c r="E1001" s="207">
        <v>0</v>
      </c>
      <c r="F1001" s="207">
        <v>0</v>
      </c>
      <c r="G1001" s="207">
        <v>0</v>
      </c>
      <c r="H1001" s="207">
        <v>0</v>
      </c>
    </row>
    <row r="1002" spans="2:8" x14ac:dyDescent="0.45">
      <c r="B1002" t="s">
        <v>240</v>
      </c>
      <c r="C1002" s="207">
        <v>4.2199999999999998E-3</v>
      </c>
      <c r="D1002" s="207">
        <v>4.7499999999999999E-3</v>
      </c>
      <c r="E1002" s="207">
        <v>2.734E-2</v>
      </c>
      <c r="F1002" s="207">
        <v>0</v>
      </c>
      <c r="G1002" s="207">
        <v>0</v>
      </c>
      <c r="H1002" s="207">
        <v>0</v>
      </c>
    </row>
    <row r="1003" spans="2:8" x14ac:dyDescent="0.45">
      <c r="B1003" t="s">
        <v>241</v>
      </c>
      <c r="C1003" s="207">
        <v>0</v>
      </c>
      <c r="D1003" s="207">
        <v>0</v>
      </c>
      <c r="E1003" s="207">
        <v>0</v>
      </c>
      <c r="F1003" s="207">
        <v>0</v>
      </c>
      <c r="G1003" s="207">
        <v>0</v>
      </c>
      <c r="H1003" s="207">
        <v>0</v>
      </c>
    </row>
    <row r="1004" spans="2:8" x14ac:dyDescent="0.45">
      <c r="B1004" t="s">
        <v>242</v>
      </c>
      <c r="C1004" s="207">
        <v>0</v>
      </c>
      <c r="D1004" s="207">
        <v>0</v>
      </c>
      <c r="E1004" s="207">
        <v>0</v>
      </c>
      <c r="F1004" s="207">
        <v>0</v>
      </c>
      <c r="G1004" s="207">
        <v>0</v>
      </c>
      <c r="H1004" s="207">
        <v>0</v>
      </c>
    </row>
    <row r="1005" spans="2:8" x14ac:dyDescent="0.45">
      <c r="B1005" t="s">
        <v>243</v>
      </c>
      <c r="C1005" s="207">
        <v>6.4400000000000004E-3</v>
      </c>
      <c r="D1005" s="207">
        <v>0</v>
      </c>
      <c r="E1005" s="207">
        <v>0</v>
      </c>
      <c r="F1005" s="207">
        <v>1.4590000000000001E-2</v>
      </c>
      <c r="G1005" s="207">
        <v>5.5300000000000002E-3</v>
      </c>
      <c r="H1005" s="207">
        <v>0</v>
      </c>
    </row>
    <row r="1006" spans="2:8" x14ac:dyDescent="0.45">
      <c r="B1006" t="s">
        <v>244</v>
      </c>
      <c r="C1006" s="207">
        <v>0</v>
      </c>
      <c r="D1006" s="207">
        <v>0</v>
      </c>
      <c r="E1006" s="207">
        <v>0</v>
      </c>
      <c r="F1006" s="207">
        <v>0</v>
      </c>
      <c r="G1006" s="207">
        <v>0</v>
      </c>
      <c r="H1006" s="207">
        <v>0</v>
      </c>
    </row>
    <row r="1007" spans="2:8" x14ac:dyDescent="0.45">
      <c r="B1007" t="s">
        <v>245</v>
      </c>
      <c r="C1007" s="207">
        <v>1.2600000000000001E-3</v>
      </c>
      <c r="D1007" s="207">
        <v>0</v>
      </c>
      <c r="E1007" s="207">
        <v>0</v>
      </c>
      <c r="F1007" s="207">
        <v>3.2499999999999999E-3</v>
      </c>
      <c r="G1007" s="207">
        <v>0</v>
      </c>
      <c r="H1007" s="207">
        <v>0</v>
      </c>
    </row>
    <row r="1008" spans="2:8" x14ac:dyDescent="0.45">
      <c r="B1008" t="s">
        <v>246</v>
      </c>
      <c r="C1008" s="207">
        <v>1.5900000000000001E-3</v>
      </c>
      <c r="D1008" s="207">
        <v>0</v>
      </c>
      <c r="E1008" s="207">
        <v>0</v>
      </c>
      <c r="F1008" s="207">
        <v>0</v>
      </c>
      <c r="G1008" s="207">
        <v>1.107E-2</v>
      </c>
      <c r="H1008" s="207">
        <v>0</v>
      </c>
    </row>
    <row r="1009" spans="2:8" x14ac:dyDescent="0.45">
      <c r="B1009" t="s">
        <v>247</v>
      </c>
      <c r="C1009" s="207">
        <v>0</v>
      </c>
      <c r="D1009" s="207">
        <v>0</v>
      </c>
      <c r="E1009" s="207">
        <v>0</v>
      </c>
      <c r="F1009" s="207">
        <v>0</v>
      </c>
      <c r="G1009" s="207">
        <v>0</v>
      </c>
      <c r="H1009" s="207">
        <v>0</v>
      </c>
    </row>
    <row r="1010" spans="2:8" x14ac:dyDescent="0.45">
      <c r="B1010" t="s">
        <v>248</v>
      </c>
      <c r="C1010" s="207">
        <v>0</v>
      </c>
      <c r="D1010" s="207">
        <v>0</v>
      </c>
      <c r="E1010" s="207">
        <v>0</v>
      </c>
      <c r="F1010" s="207">
        <v>0</v>
      </c>
      <c r="G1010" s="207">
        <v>0</v>
      </c>
      <c r="H1010" s="207">
        <v>0</v>
      </c>
    </row>
    <row r="1011" spans="2:8" x14ac:dyDescent="0.45">
      <c r="B1011" t="s">
        <v>249</v>
      </c>
      <c r="C1011" s="207">
        <v>0</v>
      </c>
      <c r="D1011" s="207">
        <v>0</v>
      </c>
      <c r="E1011" s="207">
        <v>0</v>
      </c>
      <c r="F1011" s="207">
        <v>0</v>
      </c>
      <c r="G1011" s="207">
        <v>0</v>
      </c>
      <c r="H1011" s="207">
        <v>0</v>
      </c>
    </row>
    <row r="1012" spans="2:8" x14ac:dyDescent="0.45">
      <c r="B1012" t="s">
        <v>250</v>
      </c>
      <c r="C1012" s="207">
        <v>0</v>
      </c>
      <c r="D1012" s="207">
        <v>0</v>
      </c>
      <c r="E1012" s="207">
        <v>0</v>
      </c>
      <c r="F1012" s="207">
        <v>0</v>
      </c>
      <c r="G1012" s="207">
        <v>0</v>
      </c>
      <c r="H1012" s="207">
        <v>0</v>
      </c>
    </row>
    <row r="1013" spans="2:8" x14ac:dyDescent="0.45">
      <c r="B1013" t="s">
        <v>251</v>
      </c>
      <c r="C1013" s="207">
        <v>0</v>
      </c>
      <c r="D1013" s="207">
        <v>0</v>
      </c>
      <c r="E1013" s="207">
        <v>0</v>
      </c>
      <c r="F1013" s="207">
        <v>0</v>
      </c>
      <c r="G1013" s="207">
        <v>0</v>
      </c>
      <c r="H1013" s="207">
        <v>0</v>
      </c>
    </row>
    <row r="1014" spans="2:8" x14ac:dyDescent="0.45">
      <c r="B1014" t="s">
        <v>252</v>
      </c>
      <c r="C1014" s="207">
        <v>0</v>
      </c>
      <c r="D1014" s="207">
        <v>0</v>
      </c>
      <c r="E1014" s="207">
        <v>0</v>
      </c>
      <c r="F1014" s="207">
        <v>0</v>
      </c>
      <c r="G1014" s="207">
        <v>0</v>
      </c>
      <c r="H1014" s="207">
        <v>0</v>
      </c>
    </row>
    <row r="1015" spans="2:8" x14ac:dyDescent="0.45">
      <c r="B1015" t="s">
        <v>253</v>
      </c>
      <c r="C1015" s="207">
        <v>0</v>
      </c>
      <c r="D1015" s="207">
        <v>0</v>
      </c>
      <c r="E1015" s="207">
        <v>0</v>
      </c>
      <c r="F1015" s="207">
        <v>0</v>
      </c>
      <c r="G1015" s="207">
        <v>0</v>
      </c>
      <c r="H1015" s="207">
        <v>0</v>
      </c>
    </row>
    <row r="1016" spans="2:8" x14ac:dyDescent="0.45">
      <c r="B1016" t="s">
        <v>254</v>
      </c>
      <c r="C1016" s="207">
        <v>0</v>
      </c>
      <c r="D1016" s="207">
        <v>0</v>
      </c>
      <c r="E1016" s="207">
        <v>0</v>
      </c>
      <c r="F1016" s="207">
        <v>0</v>
      </c>
      <c r="G1016" s="207">
        <v>0</v>
      </c>
      <c r="H1016" s="207">
        <v>0</v>
      </c>
    </row>
    <row r="1017" spans="2:8" x14ac:dyDescent="0.45">
      <c r="B1017" t="s">
        <v>255</v>
      </c>
      <c r="C1017" s="207">
        <v>0</v>
      </c>
      <c r="D1017" s="207">
        <v>0</v>
      </c>
      <c r="E1017" s="207">
        <v>0</v>
      </c>
      <c r="F1017" s="207">
        <v>0</v>
      </c>
      <c r="G1017" s="207">
        <v>0</v>
      </c>
      <c r="H1017" s="207">
        <v>0</v>
      </c>
    </row>
    <row r="1018" spans="2:8" x14ac:dyDescent="0.45">
      <c r="B1018" t="s">
        <v>256</v>
      </c>
      <c r="C1018" s="207">
        <v>0</v>
      </c>
      <c r="D1018" s="207">
        <v>0</v>
      </c>
      <c r="E1018" s="207">
        <v>0</v>
      </c>
      <c r="F1018" s="207">
        <v>0</v>
      </c>
      <c r="G1018" s="207">
        <v>0</v>
      </c>
      <c r="H1018" s="207">
        <v>0</v>
      </c>
    </row>
    <row r="1019" spans="2:8" x14ac:dyDescent="0.45">
      <c r="B1019" t="s">
        <v>257</v>
      </c>
      <c r="C1019" s="207">
        <v>0</v>
      </c>
      <c r="D1019" s="207">
        <v>0</v>
      </c>
      <c r="E1019" s="207">
        <v>0</v>
      </c>
      <c r="F1019" s="207">
        <v>0</v>
      </c>
      <c r="G1019" s="207">
        <v>0</v>
      </c>
      <c r="H1019" s="207">
        <v>0</v>
      </c>
    </row>
    <row r="1020" spans="2:8" x14ac:dyDescent="0.45">
      <c r="B1020" t="s">
        <v>258</v>
      </c>
      <c r="C1020" s="207">
        <v>0</v>
      </c>
      <c r="D1020" s="207">
        <v>0</v>
      </c>
      <c r="E1020" s="207">
        <v>0</v>
      </c>
      <c r="F1020" s="207">
        <v>0</v>
      </c>
      <c r="G1020" s="207">
        <v>0</v>
      </c>
      <c r="H1020" s="207">
        <v>0</v>
      </c>
    </row>
    <row r="1021" spans="2:8" x14ac:dyDescent="0.45">
      <c r="B1021" t="s">
        <v>259</v>
      </c>
      <c r="C1021" s="207">
        <v>0</v>
      </c>
      <c r="D1021" s="207">
        <v>0</v>
      </c>
      <c r="E1021" s="207">
        <v>0</v>
      </c>
      <c r="F1021" s="207">
        <v>0</v>
      </c>
      <c r="G1021" s="207">
        <v>0</v>
      </c>
      <c r="H1021" s="207">
        <v>0</v>
      </c>
    </row>
    <row r="1022" spans="2:8" x14ac:dyDescent="0.45">
      <c r="B1022" t="s">
        <v>260</v>
      </c>
      <c r="C1022" s="207">
        <v>0</v>
      </c>
      <c r="D1022" s="207">
        <v>0</v>
      </c>
      <c r="E1022" s="207">
        <v>0</v>
      </c>
      <c r="F1022" s="207">
        <v>0</v>
      </c>
      <c r="G1022" s="207">
        <v>0</v>
      </c>
      <c r="H1022" s="207">
        <v>0</v>
      </c>
    </row>
    <row r="1023" spans="2:8" x14ac:dyDescent="0.45">
      <c r="B1023" t="s">
        <v>261</v>
      </c>
      <c r="C1023" s="207">
        <v>2.5799999999999998E-3</v>
      </c>
      <c r="D1023" s="207">
        <v>0</v>
      </c>
      <c r="E1023" s="207">
        <v>4.2199999999999998E-3</v>
      </c>
      <c r="F1023" s="207">
        <v>3.2499999999999999E-3</v>
      </c>
      <c r="G1023" s="207">
        <v>5.5300000000000002E-3</v>
      </c>
      <c r="H1023" s="207">
        <v>0</v>
      </c>
    </row>
    <row r="1024" spans="2:8" x14ac:dyDescent="0.45">
      <c r="B1024" t="s">
        <v>262</v>
      </c>
      <c r="C1024" s="207">
        <v>0</v>
      </c>
      <c r="D1024" s="207">
        <v>0</v>
      </c>
      <c r="E1024" s="207">
        <v>0</v>
      </c>
      <c r="F1024" s="207">
        <v>0</v>
      </c>
      <c r="G1024" s="207">
        <v>0</v>
      </c>
      <c r="H1024" s="207">
        <v>0</v>
      </c>
    </row>
    <row r="1025" spans="2:8" x14ac:dyDescent="0.45">
      <c r="B1025" t="s">
        <v>263</v>
      </c>
      <c r="C1025" s="207">
        <v>0</v>
      </c>
      <c r="D1025" s="207">
        <v>0</v>
      </c>
      <c r="E1025" s="207">
        <v>0</v>
      </c>
      <c r="F1025" s="207">
        <v>0</v>
      </c>
      <c r="G1025" s="207">
        <v>0</v>
      </c>
      <c r="H1025" s="207">
        <v>0</v>
      </c>
    </row>
    <row r="1026" spans="2:8" x14ac:dyDescent="0.45">
      <c r="B1026" t="s">
        <v>264</v>
      </c>
      <c r="C1026" s="207">
        <v>0</v>
      </c>
      <c r="D1026" s="207">
        <v>0</v>
      </c>
      <c r="E1026" s="207">
        <v>0</v>
      </c>
      <c r="F1026" s="207">
        <v>0</v>
      </c>
      <c r="G1026" s="207">
        <v>0</v>
      </c>
      <c r="H1026" s="207">
        <v>0</v>
      </c>
    </row>
    <row r="1027" spans="2:8" x14ac:dyDescent="0.45">
      <c r="B1027" t="s">
        <v>265</v>
      </c>
      <c r="C1027" s="207">
        <v>0</v>
      </c>
      <c r="D1027" s="207">
        <v>0</v>
      </c>
      <c r="E1027" s="207">
        <v>0</v>
      </c>
      <c r="F1027" s="207">
        <v>0</v>
      </c>
      <c r="G1027" s="207">
        <v>0</v>
      </c>
      <c r="H1027" s="207">
        <v>0</v>
      </c>
    </row>
    <row r="1028" spans="2:8" x14ac:dyDescent="0.45">
      <c r="B1028" t="s">
        <v>266</v>
      </c>
      <c r="C1028" s="207">
        <v>0</v>
      </c>
      <c r="D1028" s="207">
        <v>0</v>
      </c>
      <c r="E1028" s="207">
        <v>0</v>
      </c>
      <c r="F1028" s="207">
        <v>0</v>
      </c>
      <c r="G1028" s="207">
        <v>0</v>
      </c>
      <c r="H1028" s="207">
        <v>0</v>
      </c>
    </row>
    <row r="1029" spans="2:8" x14ac:dyDescent="0.45">
      <c r="B1029" t="s">
        <v>267</v>
      </c>
      <c r="C1029" s="207">
        <v>0</v>
      </c>
      <c r="D1029" s="207">
        <v>0</v>
      </c>
      <c r="E1029" s="207">
        <v>0</v>
      </c>
      <c r="F1029" s="207">
        <v>0</v>
      </c>
      <c r="G1029" s="207">
        <v>0</v>
      </c>
      <c r="H1029" s="207">
        <v>0</v>
      </c>
    </row>
    <row r="1030" spans="2:8" x14ac:dyDescent="0.45">
      <c r="B1030" t="s">
        <v>268</v>
      </c>
      <c r="C1030" s="207">
        <v>0</v>
      </c>
      <c r="D1030" s="207">
        <v>0</v>
      </c>
      <c r="E1030" s="207">
        <v>0</v>
      </c>
      <c r="F1030" s="207">
        <v>0</v>
      </c>
      <c r="G1030" s="207">
        <v>0</v>
      </c>
      <c r="H1030" s="207">
        <v>0</v>
      </c>
    </row>
    <row r="1031" spans="2:8" x14ac:dyDescent="0.45">
      <c r="B1031" t="s">
        <v>269</v>
      </c>
      <c r="C1031" s="207">
        <v>0</v>
      </c>
      <c r="D1031" s="207">
        <v>0</v>
      </c>
      <c r="E1031" s="207">
        <v>0</v>
      </c>
      <c r="F1031" s="207">
        <v>0</v>
      </c>
      <c r="G1031" s="207">
        <v>0</v>
      </c>
      <c r="H1031" s="207">
        <v>0</v>
      </c>
    </row>
    <row r="1032" spans="2:8" x14ac:dyDescent="0.45">
      <c r="B1032" t="s">
        <v>270</v>
      </c>
      <c r="C1032" s="207">
        <v>0</v>
      </c>
      <c r="D1032" s="207">
        <v>0</v>
      </c>
      <c r="E1032" s="207">
        <v>0</v>
      </c>
      <c r="F1032" s="207">
        <v>0</v>
      </c>
      <c r="G1032" s="207">
        <v>0</v>
      </c>
      <c r="H1032" s="207">
        <v>0</v>
      </c>
    </row>
    <row r="1033" spans="2:8" x14ac:dyDescent="0.45">
      <c r="B1033" t="s">
        <v>271</v>
      </c>
      <c r="C1033" s="207">
        <v>3.8500000000000001E-3</v>
      </c>
      <c r="D1033" s="207">
        <v>0</v>
      </c>
      <c r="E1033" s="207">
        <v>0</v>
      </c>
      <c r="F1033" s="207">
        <v>3.2499999999999999E-3</v>
      </c>
      <c r="G1033" s="207">
        <v>5.5300000000000002E-3</v>
      </c>
      <c r="H1033" s="207">
        <v>1.027E-2</v>
      </c>
    </row>
    <row r="1034" spans="2:8" x14ac:dyDescent="0.45">
      <c r="B1034" t="s">
        <v>272</v>
      </c>
      <c r="C1034" s="207">
        <v>8.9999999999999998E-4</v>
      </c>
      <c r="D1034" s="207">
        <v>0</v>
      </c>
      <c r="E1034" s="207">
        <v>0</v>
      </c>
      <c r="F1034" s="207">
        <v>0</v>
      </c>
      <c r="G1034" s="207">
        <v>0</v>
      </c>
      <c r="H1034" s="207">
        <v>5.1399999999999996E-3</v>
      </c>
    </row>
    <row r="1035" spans="2:8" x14ac:dyDescent="0.45">
      <c r="B1035" t="s">
        <v>273</v>
      </c>
      <c r="C1035" s="207">
        <v>4.3899999999999998E-3</v>
      </c>
      <c r="D1035" s="207">
        <v>0</v>
      </c>
      <c r="E1035" s="207">
        <v>0</v>
      </c>
      <c r="F1035" s="207">
        <v>1.1350000000000001E-2</v>
      </c>
      <c r="G1035" s="207">
        <v>0</v>
      </c>
      <c r="H1035" s="207">
        <v>0</v>
      </c>
    </row>
    <row r="1036" spans="2:8" x14ac:dyDescent="0.45">
      <c r="B1036" t="s">
        <v>274</v>
      </c>
      <c r="C1036" s="207">
        <v>1.8E-3</v>
      </c>
      <c r="D1036" s="207">
        <v>0</v>
      </c>
      <c r="E1036" s="207">
        <v>0</v>
      </c>
      <c r="F1036" s="207">
        <v>0</v>
      </c>
      <c r="G1036" s="207">
        <v>0</v>
      </c>
      <c r="H1036" s="207">
        <v>1.027E-2</v>
      </c>
    </row>
    <row r="1037" spans="2:8" x14ac:dyDescent="0.45">
      <c r="B1037" t="s">
        <v>275</v>
      </c>
      <c r="C1037" s="207">
        <v>2.8500000000000001E-3</v>
      </c>
      <c r="D1037" s="207">
        <v>0</v>
      </c>
      <c r="E1037" s="207">
        <v>0</v>
      </c>
      <c r="F1037" s="207">
        <v>3.2499999999999999E-3</v>
      </c>
      <c r="G1037" s="207">
        <v>1.107E-2</v>
      </c>
      <c r="H1037" s="207">
        <v>0</v>
      </c>
    </row>
    <row r="1038" spans="2:8" x14ac:dyDescent="0.45">
      <c r="B1038" t="s">
        <v>276</v>
      </c>
      <c r="C1038" s="207">
        <v>1.2409999999999999E-2</v>
      </c>
      <c r="D1038" s="207">
        <v>0</v>
      </c>
      <c r="E1038" s="207">
        <v>4.2199999999999998E-3</v>
      </c>
      <c r="F1038" s="207">
        <v>3.074E-2</v>
      </c>
      <c r="G1038" s="207">
        <v>0</v>
      </c>
      <c r="H1038" s="207">
        <v>0</v>
      </c>
    </row>
    <row r="1039" spans="2:8" x14ac:dyDescent="0.45">
      <c r="B1039" t="s">
        <v>277</v>
      </c>
      <c r="C1039" s="207">
        <v>0</v>
      </c>
      <c r="D1039" s="207">
        <v>0</v>
      </c>
      <c r="E1039" s="207">
        <v>0</v>
      </c>
      <c r="F1039" s="207">
        <v>0</v>
      </c>
      <c r="G1039" s="207">
        <v>0</v>
      </c>
      <c r="H1039" s="207">
        <v>0</v>
      </c>
    </row>
    <row r="1040" spans="2:8" x14ac:dyDescent="0.45">
      <c r="B1040" t="s">
        <v>278</v>
      </c>
      <c r="C1040" s="207">
        <v>0</v>
      </c>
      <c r="D1040" s="207">
        <v>0</v>
      </c>
      <c r="E1040" s="207">
        <v>0</v>
      </c>
      <c r="F1040" s="207">
        <v>0</v>
      </c>
      <c r="G1040" s="207">
        <v>0</v>
      </c>
      <c r="H1040" s="207">
        <v>0</v>
      </c>
    </row>
    <row r="1041" spans="2:8" x14ac:dyDescent="0.45">
      <c r="B1041" t="s">
        <v>279</v>
      </c>
      <c r="C1041" s="207">
        <v>1.074E-2</v>
      </c>
      <c r="D1041" s="207">
        <v>9.5099999999999994E-3</v>
      </c>
      <c r="E1041" s="207">
        <v>4.2199999999999998E-3</v>
      </c>
      <c r="F1041" s="207">
        <v>1.299E-2</v>
      </c>
      <c r="G1041" s="207">
        <v>2.486E-2</v>
      </c>
      <c r="H1041" s="207">
        <v>0</v>
      </c>
    </row>
    <row r="1042" spans="2:8" x14ac:dyDescent="0.45">
      <c r="B1042" t="s">
        <v>280</v>
      </c>
      <c r="C1042" s="207">
        <v>9.0279999999999999E-2</v>
      </c>
      <c r="D1042" s="207">
        <v>7.5819999999999999E-2</v>
      </c>
      <c r="E1042" s="207">
        <v>9.6600000000000005E-2</v>
      </c>
      <c r="F1042" s="207">
        <v>0</v>
      </c>
      <c r="G1042" s="207">
        <v>4.419E-2</v>
      </c>
      <c r="H1042" s="207">
        <v>0.33740999999999999</v>
      </c>
    </row>
    <row r="1043" spans="2:8" x14ac:dyDescent="0.45">
      <c r="B1043" t="s">
        <v>281</v>
      </c>
      <c r="C1043" s="207">
        <v>7.8640000000000002E-2</v>
      </c>
      <c r="D1043" s="207">
        <v>0</v>
      </c>
      <c r="E1043" s="207">
        <v>0</v>
      </c>
      <c r="F1043" s="207">
        <v>0.13391</v>
      </c>
      <c r="G1043" s="207">
        <v>0.18687000000000001</v>
      </c>
      <c r="H1043" s="207">
        <v>0</v>
      </c>
    </row>
    <row r="1044" spans="2:8" x14ac:dyDescent="0.45">
      <c r="B1044" t="s">
        <v>282</v>
      </c>
      <c r="C1044" s="207">
        <v>0</v>
      </c>
      <c r="D1044" s="207">
        <v>0</v>
      </c>
      <c r="E1044" s="207">
        <v>0</v>
      </c>
      <c r="F1044" s="207">
        <v>0</v>
      </c>
      <c r="G1044" s="207">
        <v>0</v>
      </c>
      <c r="H1044" s="207">
        <v>0</v>
      </c>
    </row>
    <row r="1045" spans="2:8" x14ac:dyDescent="0.45">
      <c r="B1045" t="s">
        <v>283</v>
      </c>
      <c r="C1045" s="207">
        <v>0</v>
      </c>
      <c r="D1045" s="207">
        <v>0</v>
      </c>
      <c r="E1045" s="207">
        <v>0</v>
      </c>
      <c r="F1045" s="207">
        <v>0</v>
      </c>
      <c r="G1045" s="207">
        <v>0</v>
      </c>
      <c r="H1045" s="207">
        <v>0</v>
      </c>
    </row>
    <row r="1046" spans="2:8" x14ac:dyDescent="0.45">
      <c r="B1046" t="s">
        <v>284</v>
      </c>
      <c r="C1046" s="207">
        <v>1.0800000000000001E-2</v>
      </c>
      <c r="D1046" s="207">
        <v>0</v>
      </c>
      <c r="E1046" s="207">
        <v>0</v>
      </c>
      <c r="F1046" s="207">
        <v>3.2499999999999999E-3</v>
      </c>
      <c r="G1046" s="207">
        <v>4.1459999999999997E-2</v>
      </c>
      <c r="H1046" s="207">
        <v>2.0549999999999999E-2</v>
      </c>
    </row>
    <row r="1047" spans="2:8" x14ac:dyDescent="0.45">
      <c r="B1047" t="s">
        <v>285</v>
      </c>
      <c r="C1047" s="207">
        <v>0</v>
      </c>
      <c r="D1047" s="207">
        <v>0</v>
      </c>
      <c r="E1047" s="207">
        <v>0</v>
      </c>
      <c r="F1047" s="207">
        <v>0</v>
      </c>
      <c r="G1047" s="207">
        <v>0</v>
      </c>
      <c r="H1047" s="207">
        <v>0</v>
      </c>
    </row>
    <row r="1048" spans="2:8" x14ac:dyDescent="0.45">
      <c r="B1048" t="s">
        <v>286</v>
      </c>
      <c r="C1048" s="207">
        <v>0.18493999999999999</v>
      </c>
      <c r="D1048" s="207">
        <v>0.33438000000000001</v>
      </c>
      <c r="E1048" s="207">
        <v>0.39207999999999998</v>
      </c>
      <c r="F1048" s="207">
        <v>7.6170000000000002E-2</v>
      </c>
      <c r="G1048" s="207">
        <v>0.23369000000000001</v>
      </c>
      <c r="H1048" s="207">
        <v>9.2230000000000006E-2</v>
      </c>
    </row>
    <row r="1049" spans="2:8" x14ac:dyDescent="0.45">
      <c r="B1049" t="s">
        <v>287</v>
      </c>
      <c r="C1049" s="207">
        <v>2.1530000000000001E-2</v>
      </c>
      <c r="D1049" s="207">
        <v>0</v>
      </c>
      <c r="E1049" s="207">
        <v>0</v>
      </c>
      <c r="F1049" s="207">
        <v>0</v>
      </c>
      <c r="G1049" s="207">
        <v>4.6820000000000001E-2</v>
      </c>
      <c r="H1049" s="207">
        <v>8.4650000000000003E-2</v>
      </c>
    </row>
    <row r="1050" spans="2:8" x14ac:dyDescent="0.45">
      <c r="B1050" t="s">
        <v>288</v>
      </c>
      <c r="C1050" s="207">
        <v>1.562E-2</v>
      </c>
      <c r="D1050" s="207">
        <v>0</v>
      </c>
      <c r="E1050" s="207">
        <v>0</v>
      </c>
      <c r="F1050" s="207">
        <v>3.0110000000000001E-2</v>
      </c>
      <c r="G1050" s="207">
        <v>2.767E-2</v>
      </c>
      <c r="H1050" s="207">
        <v>0</v>
      </c>
    </row>
    <row r="1051" spans="2:8" x14ac:dyDescent="0.45">
      <c r="B1051" t="s">
        <v>289</v>
      </c>
      <c r="C1051" s="207">
        <v>0</v>
      </c>
      <c r="D1051" s="207">
        <v>0</v>
      </c>
      <c r="E1051" s="207">
        <v>0</v>
      </c>
      <c r="F1051" s="207">
        <v>0</v>
      </c>
      <c r="G1051" s="207">
        <v>0</v>
      </c>
      <c r="H1051" s="207">
        <v>0</v>
      </c>
    </row>
    <row r="1052" spans="2:8" x14ac:dyDescent="0.45">
      <c r="B1052" t="s">
        <v>290</v>
      </c>
      <c r="C1052" s="207">
        <v>0</v>
      </c>
      <c r="D1052" s="207">
        <v>0</v>
      </c>
      <c r="E1052" s="207">
        <v>0</v>
      </c>
      <c r="F1052" s="207">
        <v>0</v>
      </c>
      <c r="G1052" s="207">
        <v>0</v>
      </c>
      <c r="H1052" s="207">
        <v>0</v>
      </c>
    </row>
    <row r="1053" spans="2:8" x14ac:dyDescent="0.45">
      <c r="B1053" t="s">
        <v>291</v>
      </c>
      <c r="C1053" s="207">
        <v>6.4799999999999996E-3</v>
      </c>
      <c r="D1053" s="207">
        <v>2.6110000000000001E-2</v>
      </c>
      <c r="E1053" s="207">
        <v>0</v>
      </c>
      <c r="F1053" s="207">
        <v>3.2499999999999999E-3</v>
      </c>
      <c r="G1053" s="207">
        <v>5.5300000000000002E-3</v>
      </c>
      <c r="H1053" s="207">
        <v>0</v>
      </c>
    </row>
    <row r="1054" spans="2:8" x14ac:dyDescent="0.45">
      <c r="B1054" t="s">
        <v>292</v>
      </c>
      <c r="C1054" s="207">
        <v>0</v>
      </c>
      <c r="D1054" s="207">
        <v>0</v>
      </c>
      <c r="E1054" s="207">
        <v>0</v>
      </c>
      <c r="F1054" s="207">
        <v>0</v>
      </c>
      <c r="G1054" s="207">
        <v>0</v>
      </c>
      <c r="H1054" s="207">
        <v>0</v>
      </c>
    </row>
    <row r="1055" spans="2:8" x14ac:dyDescent="0.45">
      <c r="B1055" t="s">
        <v>293</v>
      </c>
      <c r="C1055" s="207">
        <v>0</v>
      </c>
      <c r="D1055" s="207">
        <v>0</v>
      </c>
      <c r="E1055" s="207">
        <v>0</v>
      </c>
      <c r="F1055" s="207">
        <v>0</v>
      </c>
      <c r="G1055" s="207">
        <v>0</v>
      </c>
      <c r="H1055" s="207">
        <v>0</v>
      </c>
    </row>
    <row r="1056" spans="2:8" x14ac:dyDescent="0.45">
      <c r="B1056" t="s">
        <v>205</v>
      </c>
      <c r="C1056" s="207">
        <v>8.9999999999999998E-4</v>
      </c>
      <c r="D1056" s="207">
        <v>0</v>
      </c>
      <c r="E1056" s="207">
        <v>0</v>
      </c>
      <c r="F1056" s="207">
        <v>0</v>
      </c>
      <c r="G1056" s="207">
        <v>0</v>
      </c>
      <c r="H1056" s="207">
        <v>5.1399999999999996E-3</v>
      </c>
    </row>
    <row r="1057" spans="2:8" x14ac:dyDescent="0.45">
      <c r="B1057" t="s">
        <v>294</v>
      </c>
      <c r="C1057" s="207">
        <v>0</v>
      </c>
      <c r="D1057" s="207">
        <v>0</v>
      </c>
      <c r="E1057" s="207">
        <v>0</v>
      </c>
      <c r="F1057" s="207">
        <v>0</v>
      </c>
      <c r="G1057" s="207">
        <v>0</v>
      </c>
      <c r="H1057" s="207">
        <v>0</v>
      </c>
    </row>
    <row r="1058" spans="2:8" x14ac:dyDescent="0.45">
      <c r="B1058" t="s">
        <v>295</v>
      </c>
      <c r="C1058" s="207">
        <v>0</v>
      </c>
      <c r="D1058" s="207">
        <v>0</v>
      </c>
      <c r="E1058" s="207">
        <v>0</v>
      </c>
      <c r="F1058" s="207">
        <v>0</v>
      </c>
      <c r="G1058" s="207">
        <v>0</v>
      </c>
      <c r="H1058" s="207">
        <v>0</v>
      </c>
    </row>
    <row r="1059" spans="2:8" x14ac:dyDescent="0.45">
      <c r="B1059" t="s">
        <v>296</v>
      </c>
      <c r="C1059" s="207">
        <v>0</v>
      </c>
      <c r="D1059" s="207">
        <v>0</v>
      </c>
      <c r="E1059" s="207">
        <v>0</v>
      </c>
      <c r="F1059" s="207">
        <v>0</v>
      </c>
      <c r="G1059" s="207">
        <v>0</v>
      </c>
      <c r="H1059" s="207">
        <v>0</v>
      </c>
    </row>
    <row r="1060" spans="2:8" x14ac:dyDescent="0.45">
      <c r="B1060" t="s">
        <v>297</v>
      </c>
      <c r="C1060" s="207">
        <v>0</v>
      </c>
      <c r="D1060" s="207">
        <v>0</v>
      </c>
      <c r="E1060" s="207">
        <v>0</v>
      </c>
      <c r="F1060" s="207">
        <v>0</v>
      </c>
      <c r="G1060" s="207">
        <v>0</v>
      </c>
      <c r="H1060" s="207">
        <v>0</v>
      </c>
    </row>
    <row r="1061" spans="2:8" x14ac:dyDescent="0.45">
      <c r="B1061" t="s">
        <v>298</v>
      </c>
      <c r="C1061" s="207">
        <v>7.9000000000000001E-4</v>
      </c>
      <c r="D1061" s="207">
        <v>0</v>
      </c>
      <c r="E1061" s="207">
        <v>0</v>
      </c>
      <c r="F1061" s="207">
        <v>0</v>
      </c>
      <c r="G1061" s="207">
        <v>5.5300000000000002E-3</v>
      </c>
      <c r="H1061" s="207">
        <v>0</v>
      </c>
    </row>
    <row r="1062" spans="2:8" x14ac:dyDescent="0.45">
      <c r="B1062" t="s">
        <v>8</v>
      </c>
      <c r="C1062" s="207">
        <v>0</v>
      </c>
      <c r="D1062" s="207">
        <v>0</v>
      </c>
      <c r="E1062" s="207">
        <v>0</v>
      </c>
      <c r="F1062" s="207">
        <v>0</v>
      </c>
      <c r="G1062" s="207">
        <v>0</v>
      </c>
      <c r="H1062" s="207">
        <v>0</v>
      </c>
    </row>
    <row r="1063" spans="2:8" x14ac:dyDescent="0.45">
      <c r="B1063" t="s">
        <v>299</v>
      </c>
      <c r="C1063" s="207">
        <v>1.61E-2</v>
      </c>
      <c r="D1063" s="207">
        <v>0</v>
      </c>
      <c r="E1063" s="207">
        <v>3.5630000000000002E-2</v>
      </c>
      <c r="F1063" s="207">
        <v>3.0110000000000001E-2</v>
      </c>
      <c r="G1063" s="207">
        <v>0</v>
      </c>
      <c r="H1063" s="207">
        <v>0</v>
      </c>
    </row>
    <row r="1064" spans="2:8" x14ac:dyDescent="0.45">
      <c r="B1064" t="s">
        <v>300</v>
      </c>
      <c r="C1064" s="207">
        <v>0</v>
      </c>
      <c r="D1064" s="207">
        <v>0</v>
      </c>
      <c r="E1064" s="207">
        <v>0</v>
      </c>
      <c r="F1064" s="207">
        <v>0</v>
      </c>
      <c r="G1064" s="207">
        <v>0</v>
      </c>
      <c r="H1064" s="207">
        <v>0</v>
      </c>
    </row>
    <row r="1065" spans="2:8" x14ac:dyDescent="0.45">
      <c r="B1065" t="s">
        <v>94</v>
      </c>
      <c r="C1065" s="207">
        <v>0</v>
      </c>
      <c r="D1065" s="207">
        <v>0</v>
      </c>
      <c r="E1065" s="207">
        <v>0</v>
      </c>
      <c r="F1065" s="207">
        <v>0</v>
      </c>
      <c r="G1065" s="207">
        <v>0</v>
      </c>
      <c r="H1065" s="207">
        <v>0</v>
      </c>
    </row>
    <row r="1066" spans="2:8" x14ac:dyDescent="0.45">
      <c r="B1066" t="s">
        <v>301</v>
      </c>
      <c r="C1066" s="207">
        <v>8.0999999999999996E-4</v>
      </c>
      <c r="D1066" s="207">
        <v>4.7499999999999999E-3</v>
      </c>
      <c r="E1066" s="207">
        <v>0</v>
      </c>
      <c r="F1066" s="207">
        <v>0</v>
      </c>
      <c r="G1066" s="207">
        <v>0</v>
      </c>
      <c r="H1066" s="207">
        <v>0</v>
      </c>
    </row>
    <row r="1067" spans="2:8" x14ac:dyDescent="0.45">
      <c r="B1067" t="s">
        <v>302</v>
      </c>
      <c r="C1067" s="207">
        <v>0</v>
      </c>
      <c r="D1067" s="207">
        <v>0</v>
      </c>
      <c r="E1067" s="207">
        <v>0</v>
      </c>
      <c r="F1067" s="207">
        <v>0</v>
      </c>
      <c r="G1067" s="207">
        <v>0</v>
      </c>
      <c r="H1067" s="207">
        <v>0</v>
      </c>
    </row>
    <row r="1068" spans="2:8" x14ac:dyDescent="0.45">
      <c r="B1068" t="s">
        <v>303</v>
      </c>
      <c r="C1068" s="207">
        <v>0</v>
      </c>
      <c r="D1068" s="207">
        <v>0</v>
      </c>
      <c r="E1068" s="207">
        <v>0</v>
      </c>
      <c r="F1068" s="207">
        <v>0</v>
      </c>
      <c r="G1068" s="207">
        <v>0</v>
      </c>
      <c r="H1068" s="207">
        <v>0</v>
      </c>
    </row>
    <row r="1069" spans="2:8" x14ac:dyDescent="0.45">
      <c r="B1069" t="s">
        <v>304</v>
      </c>
      <c r="C1069" s="207">
        <v>0</v>
      </c>
      <c r="D1069" s="207">
        <v>0</v>
      </c>
      <c r="E1069" s="207">
        <v>0</v>
      </c>
      <c r="F1069" s="207">
        <v>0</v>
      </c>
      <c r="G1069" s="207">
        <v>0</v>
      </c>
      <c r="H1069" s="207">
        <v>0</v>
      </c>
    </row>
    <row r="1070" spans="2:8" x14ac:dyDescent="0.45">
      <c r="B1070" t="s">
        <v>305</v>
      </c>
      <c r="C1070" s="207">
        <v>0</v>
      </c>
      <c r="D1070" s="207">
        <v>0</v>
      </c>
      <c r="E1070" s="207">
        <v>0</v>
      </c>
      <c r="F1070" s="207">
        <v>0</v>
      </c>
      <c r="G1070" s="207">
        <v>0</v>
      </c>
      <c r="H1070" s="207">
        <v>0</v>
      </c>
    </row>
    <row r="1071" spans="2:8" x14ac:dyDescent="0.45">
      <c r="B1071" t="s">
        <v>306</v>
      </c>
      <c r="C1071" s="207">
        <v>0</v>
      </c>
      <c r="D1071" s="207">
        <v>0</v>
      </c>
      <c r="E1071" s="207">
        <v>0</v>
      </c>
      <c r="F1071" s="207">
        <v>0</v>
      </c>
      <c r="G1071" s="207">
        <v>0</v>
      </c>
      <c r="H1071" s="207">
        <v>0</v>
      </c>
    </row>
    <row r="1072" spans="2:8" x14ac:dyDescent="0.45">
      <c r="B1072" t="s">
        <v>307</v>
      </c>
      <c r="C1072" s="207">
        <v>0</v>
      </c>
      <c r="D1072" s="207">
        <v>0</v>
      </c>
      <c r="E1072" s="207">
        <v>0</v>
      </c>
      <c r="F1072" s="207">
        <v>0</v>
      </c>
      <c r="G1072" s="207">
        <v>0</v>
      </c>
      <c r="H1072" s="207">
        <v>0</v>
      </c>
    </row>
    <row r="1073" spans="2:8" x14ac:dyDescent="0.45">
      <c r="B1073" t="s">
        <v>308</v>
      </c>
      <c r="C1073" s="207">
        <v>1.6000000000000001E-3</v>
      </c>
      <c r="D1073" s="207">
        <v>4.7499999999999999E-3</v>
      </c>
      <c r="E1073" s="207">
        <v>0</v>
      </c>
      <c r="F1073" s="207">
        <v>0</v>
      </c>
      <c r="G1073" s="207">
        <v>5.5300000000000002E-3</v>
      </c>
      <c r="H1073" s="207">
        <v>0</v>
      </c>
    </row>
    <row r="1074" spans="2:8" x14ac:dyDescent="0.45">
      <c r="B1074" t="s">
        <v>309</v>
      </c>
      <c r="C1074" s="207">
        <v>0</v>
      </c>
      <c r="D1074" s="207">
        <v>0</v>
      </c>
      <c r="E1074" s="207">
        <v>0</v>
      </c>
      <c r="F1074" s="207">
        <v>0</v>
      </c>
      <c r="G1074" s="207">
        <v>0</v>
      </c>
      <c r="H1074" s="207">
        <v>0</v>
      </c>
    </row>
    <row r="1075" spans="2:8" x14ac:dyDescent="0.45">
      <c r="B1075" t="s">
        <v>310</v>
      </c>
      <c r="C1075" s="207">
        <v>0</v>
      </c>
      <c r="D1075" s="207">
        <v>0</v>
      </c>
      <c r="E1075" s="207">
        <v>0</v>
      </c>
      <c r="F1075" s="207">
        <v>0</v>
      </c>
      <c r="G1075" s="207">
        <v>0</v>
      </c>
      <c r="H1075" s="207">
        <v>0</v>
      </c>
    </row>
    <row r="1076" spans="2:8" x14ac:dyDescent="0.45">
      <c r="B1076" t="s">
        <v>311</v>
      </c>
      <c r="C1076" s="207">
        <v>0</v>
      </c>
      <c r="D1076" s="207">
        <v>0</v>
      </c>
      <c r="E1076" s="207">
        <v>0</v>
      </c>
      <c r="F1076" s="207">
        <v>0</v>
      </c>
      <c r="G1076" s="207">
        <v>0</v>
      </c>
      <c r="H1076" s="207">
        <v>0</v>
      </c>
    </row>
    <row r="1077" spans="2:8" x14ac:dyDescent="0.45">
      <c r="B1077" t="s">
        <v>102</v>
      </c>
      <c r="C1077" s="207">
        <v>0</v>
      </c>
      <c r="D1077" s="207">
        <v>0</v>
      </c>
      <c r="E1077" s="207">
        <v>0</v>
      </c>
      <c r="F1077" s="207">
        <v>0</v>
      </c>
      <c r="G1077" s="207">
        <v>0</v>
      </c>
      <c r="H1077" s="207">
        <v>0</v>
      </c>
    </row>
    <row r="1078" spans="2:8" x14ac:dyDescent="0.45">
      <c r="B1078" t="s">
        <v>109</v>
      </c>
      <c r="C1078" s="207">
        <v>0</v>
      </c>
      <c r="D1078" s="207">
        <v>0</v>
      </c>
      <c r="E1078" s="207">
        <v>0</v>
      </c>
      <c r="F1078" s="207">
        <v>0</v>
      </c>
      <c r="G1078" s="207">
        <v>0</v>
      </c>
      <c r="H1078" s="207">
        <v>0</v>
      </c>
    </row>
    <row r="1079" spans="2:8" x14ac:dyDescent="0.45">
      <c r="B1079" t="s">
        <v>116</v>
      </c>
      <c r="C1079" s="207">
        <v>0</v>
      </c>
      <c r="D1079" s="207">
        <v>0</v>
      </c>
      <c r="E1079" s="207">
        <v>0</v>
      </c>
      <c r="F1079" s="207">
        <v>0</v>
      </c>
      <c r="G1079" s="207">
        <v>0</v>
      </c>
      <c r="H1079" s="207">
        <v>0</v>
      </c>
    </row>
    <row r="1080" spans="2:8" x14ac:dyDescent="0.45">
      <c r="B1080" t="s">
        <v>312</v>
      </c>
      <c r="C1080" s="207">
        <v>0</v>
      </c>
      <c r="D1080" s="207">
        <v>0</v>
      </c>
      <c r="E1080" s="207">
        <v>0</v>
      </c>
      <c r="F1080" s="207">
        <v>0</v>
      </c>
      <c r="G1080" s="207">
        <v>0</v>
      </c>
      <c r="H1080" s="207">
        <v>0</v>
      </c>
    </row>
    <row r="1081" spans="2:8" x14ac:dyDescent="0.45">
      <c r="B1081" t="s">
        <v>313</v>
      </c>
      <c r="C1081" s="207">
        <v>0</v>
      </c>
      <c r="D1081" s="207">
        <v>0</v>
      </c>
      <c r="E1081" s="207">
        <v>0</v>
      </c>
      <c r="F1081" s="207">
        <v>0</v>
      </c>
      <c r="G1081" s="207">
        <v>0</v>
      </c>
      <c r="H1081" s="207">
        <v>0</v>
      </c>
    </row>
    <row r="1082" spans="2:8" x14ac:dyDescent="0.45">
      <c r="B1082" t="s">
        <v>314</v>
      </c>
      <c r="C1082" s="207">
        <v>0</v>
      </c>
      <c r="D1082" s="207">
        <v>0</v>
      </c>
      <c r="E1082" s="207">
        <v>0</v>
      </c>
      <c r="F1082" s="207">
        <v>0</v>
      </c>
      <c r="G1082" s="207">
        <v>0</v>
      </c>
      <c r="H1082" s="207">
        <v>0</v>
      </c>
    </row>
    <row r="1083" spans="2:8" x14ac:dyDescent="0.45">
      <c r="B1083" t="s">
        <v>315</v>
      </c>
      <c r="C1083" s="207">
        <v>0</v>
      </c>
      <c r="D1083" s="207">
        <v>0</v>
      </c>
      <c r="E1083" s="207">
        <v>0</v>
      </c>
      <c r="F1083" s="207">
        <v>0</v>
      </c>
      <c r="G1083" s="207">
        <v>0</v>
      </c>
      <c r="H1083" s="207">
        <v>0</v>
      </c>
    </row>
    <row r="1084" spans="2:8" x14ac:dyDescent="0.45">
      <c r="B1084" t="s">
        <v>316</v>
      </c>
      <c r="C1084" s="207">
        <v>0</v>
      </c>
      <c r="D1084" s="207">
        <v>0</v>
      </c>
      <c r="E1084" s="207">
        <v>0</v>
      </c>
      <c r="F1084" s="207">
        <v>0</v>
      </c>
      <c r="G1084" s="207">
        <v>0</v>
      </c>
      <c r="H1084" s="207">
        <v>0</v>
      </c>
    </row>
    <row r="1085" spans="2:8" x14ac:dyDescent="0.45">
      <c r="B1085" t="s">
        <v>317</v>
      </c>
      <c r="C1085" s="207">
        <v>0</v>
      </c>
      <c r="D1085" s="207">
        <v>0</v>
      </c>
      <c r="E1085" s="207">
        <v>0</v>
      </c>
      <c r="F1085" s="207">
        <v>0</v>
      </c>
      <c r="G1085" s="207">
        <v>0</v>
      </c>
      <c r="H1085" s="207">
        <v>0</v>
      </c>
    </row>
    <row r="1086" spans="2:8" x14ac:dyDescent="0.45">
      <c r="B1086" t="s">
        <v>318</v>
      </c>
      <c r="C1086" s="207">
        <v>0</v>
      </c>
      <c r="D1086" s="207">
        <v>0</v>
      </c>
      <c r="E1086" s="207">
        <v>0</v>
      </c>
      <c r="F1086" s="207">
        <v>0</v>
      </c>
      <c r="G1086" s="207">
        <v>0</v>
      </c>
      <c r="H1086" s="207">
        <v>0</v>
      </c>
    </row>
    <row r="1087" spans="2:8" x14ac:dyDescent="0.45">
      <c r="B1087" t="s">
        <v>319</v>
      </c>
      <c r="C1087" s="207">
        <v>0</v>
      </c>
      <c r="D1087" s="207">
        <v>0</v>
      </c>
      <c r="E1087" s="207">
        <v>0</v>
      </c>
      <c r="F1087" s="207">
        <v>0</v>
      </c>
      <c r="G1087" s="207">
        <v>0</v>
      </c>
      <c r="H1087" s="207">
        <v>0</v>
      </c>
    </row>
    <row r="1088" spans="2:8" x14ac:dyDescent="0.45">
      <c r="B1088" t="s">
        <v>320</v>
      </c>
      <c r="C1088" s="207">
        <v>0</v>
      </c>
      <c r="D1088" s="207">
        <v>0</v>
      </c>
      <c r="E1088" s="207">
        <v>0</v>
      </c>
      <c r="F1088" s="207">
        <v>0</v>
      </c>
      <c r="G1088" s="207">
        <v>0</v>
      </c>
      <c r="H1088" s="207">
        <v>0</v>
      </c>
    </row>
    <row r="1089" spans="2:8" x14ac:dyDescent="0.45">
      <c r="B1089" t="s">
        <v>321</v>
      </c>
      <c r="C1089" s="207">
        <v>0</v>
      </c>
      <c r="D1089" s="207">
        <v>0</v>
      </c>
      <c r="E1089" s="207">
        <v>0</v>
      </c>
      <c r="F1089" s="207">
        <v>0</v>
      </c>
      <c r="G1089" s="207">
        <v>0</v>
      </c>
      <c r="H1089" s="207">
        <v>0</v>
      </c>
    </row>
    <row r="1090" spans="2:8" x14ac:dyDescent="0.45">
      <c r="B1090" t="s">
        <v>322</v>
      </c>
      <c r="C1090" s="207">
        <v>0</v>
      </c>
      <c r="D1090" s="207">
        <v>0</v>
      </c>
      <c r="E1090" s="207">
        <v>0</v>
      </c>
      <c r="F1090" s="207">
        <v>0</v>
      </c>
      <c r="G1090" s="207">
        <v>0</v>
      </c>
      <c r="H1090" s="207">
        <v>0</v>
      </c>
    </row>
    <row r="1091" spans="2:8" x14ac:dyDescent="0.45">
      <c r="B1091" t="s">
        <v>323</v>
      </c>
      <c r="C1091" s="207">
        <v>0</v>
      </c>
      <c r="D1091" s="207">
        <v>0</v>
      </c>
      <c r="E1091" s="207">
        <v>0</v>
      </c>
      <c r="F1091" s="207">
        <v>0</v>
      </c>
      <c r="G1091" s="207">
        <v>0</v>
      </c>
      <c r="H1091" s="207">
        <v>0</v>
      </c>
    </row>
    <row r="1092" spans="2:8" x14ac:dyDescent="0.45">
      <c r="B1092" t="s">
        <v>324</v>
      </c>
      <c r="C1092" s="207">
        <v>0</v>
      </c>
      <c r="D1092" s="207">
        <v>0</v>
      </c>
      <c r="E1092" s="207">
        <v>0</v>
      </c>
      <c r="F1092" s="207">
        <v>0</v>
      </c>
      <c r="G1092" s="207">
        <v>0</v>
      </c>
      <c r="H1092" s="207">
        <v>0</v>
      </c>
    </row>
    <row r="1093" spans="2:8" x14ac:dyDescent="0.45">
      <c r="B1093" t="s">
        <v>325</v>
      </c>
      <c r="C1093" s="207">
        <v>0</v>
      </c>
      <c r="D1093" s="207">
        <v>0</v>
      </c>
      <c r="E1093" s="207">
        <v>0</v>
      </c>
      <c r="F1093" s="207">
        <v>0</v>
      </c>
      <c r="G1093" s="207">
        <v>0</v>
      </c>
      <c r="H1093" s="207">
        <v>0</v>
      </c>
    </row>
    <row r="1094" spans="2:8" x14ac:dyDescent="0.45">
      <c r="B1094" t="s">
        <v>326</v>
      </c>
      <c r="C1094" s="207">
        <v>0</v>
      </c>
      <c r="D1094" s="207">
        <v>0</v>
      </c>
      <c r="E1094" s="207">
        <v>0</v>
      </c>
      <c r="F1094" s="207">
        <v>0</v>
      </c>
      <c r="G1094" s="207">
        <v>0</v>
      </c>
      <c r="H1094" s="207">
        <v>0</v>
      </c>
    </row>
    <row r="1095" spans="2:8" x14ac:dyDescent="0.45">
      <c r="B1095" t="s">
        <v>327</v>
      </c>
      <c r="C1095" s="207">
        <v>0</v>
      </c>
      <c r="D1095" s="207">
        <v>0</v>
      </c>
      <c r="E1095" s="207">
        <v>0</v>
      </c>
      <c r="F1095" s="207">
        <v>0</v>
      </c>
      <c r="G1095" s="207">
        <v>0</v>
      </c>
      <c r="H1095" s="207">
        <v>0</v>
      </c>
    </row>
    <row r="1096" spans="2:8" x14ac:dyDescent="0.45">
      <c r="B1096" t="s">
        <v>328</v>
      </c>
      <c r="C1096" s="207">
        <v>0</v>
      </c>
      <c r="D1096" s="207">
        <v>0</v>
      </c>
      <c r="E1096" s="207">
        <v>0</v>
      </c>
      <c r="F1096" s="207">
        <v>0</v>
      </c>
      <c r="G1096" s="207">
        <v>0</v>
      </c>
      <c r="H1096" s="207">
        <v>0</v>
      </c>
    </row>
    <row r="1097" spans="2:8" x14ac:dyDescent="0.45">
      <c r="B1097" t="s">
        <v>329</v>
      </c>
      <c r="C1097" s="207">
        <v>0</v>
      </c>
      <c r="D1097" s="207">
        <v>0</v>
      </c>
      <c r="E1097" s="207">
        <v>0</v>
      </c>
      <c r="F1097" s="207">
        <v>0</v>
      </c>
      <c r="G1097" s="207">
        <v>0</v>
      </c>
      <c r="H1097" s="207">
        <v>0</v>
      </c>
    </row>
    <row r="1098" spans="2:8" x14ac:dyDescent="0.45">
      <c r="B1098" t="s">
        <v>330</v>
      </c>
      <c r="C1098" s="207">
        <v>0</v>
      </c>
      <c r="D1098" s="207">
        <v>0</v>
      </c>
      <c r="E1098" s="207">
        <v>0</v>
      </c>
      <c r="F1098" s="207">
        <v>0</v>
      </c>
      <c r="G1098" s="207">
        <v>0</v>
      </c>
      <c r="H1098" s="207">
        <v>0</v>
      </c>
    </row>
    <row r="1099" spans="2:8" x14ac:dyDescent="0.45">
      <c r="B1099" t="s">
        <v>331</v>
      </c>
      <c r="C1099" s="207">
        <v>0</v>
      </c>
      <c r="D1099" s="207">
        <v>0</v>
      </c>
      <c r="E1099" s="207">
        <v>0</v>
      </c>
      <c r="F1099" s="207">
        <v>0</v>
      </c>
      <c r="G1099" s="207">
        <v>0</v>
      </c>
      <c r="H1099" s="207">
        <v>0</v>
      </c>
    </row>
    <row r="1100" spans="2:8" x14ac:dyDescent="0.45">
      <c r="B1100" t="s">
        <v>332</v>
      </c>
      <c r="C1100" s="207">
        <v>0</v>
      </c>
      <c r="D1100" s="207">
        <v>0</v>
      </c>
      <c r="E1100" s="207">
        <v>0</v>
      </c>
      <c r="F1100" s="207">
        <v>0</v>
      </c>
      <c r="G1100" s="207">
        <v>0</v>
      </c>
      <c r="H1100" s="207">
        <v>0</v>
      </c>
    </row>
    <row r="1101" spans="2:8" x14ac:dyDescent="0.45">
      <c r="B1101" t="s">
        <v>333</v>
      </c>
      <c r="C1101" s="207">
        <v>0</v>
      </c>
      <c r="D1101" s="207">
        <v>0</v>
      </c>
      <c r="E1101" s="207">
        <v>0</v>
      </c>
      <c r="F1101" s="207">
        <v>0</v>
      </c>
      <c r="G1101" s="207">
        <v>0</v>
      </c>
      <c r="H1101" s="207">
        <v>0</v>
      </c>
    </row>
    <row r="1102" spans="2:8" x14ac:dyDescent="0.45">
      <c r="B1102" t="s">
        <v>334</v>
      </c>
      <c r="C1102" s="207">
        <v>0</v>
      </c>
      <c r="D1102" s="207">
        <v>0</v>
      </c>
      <c r="E1102" s="207">
        <v>0</v>
      </c>
      <c r="F1102" s="207">
        <v>0</v>
      </c>
      <c r="G1102" s="207">
        <v>0</v>
      </c>
      <c r="H1102" s="207">
        <v>0</v>
      </c>
    </row>
    <row r="1103" spans="2:8" x14ac:dyDescent="0.45">
      <c r="B1103" t="s">
        <v>335</v>
      </c>
      <c r="C1103" s="207">
        <v>0</v>
      </c>
      <c r="D1103" s="207">
        <v>0</v>
      </c>
      <c r="E1103" s="207">
        <v>0</v>
      </c>
      <c r="F1103" s="207">
        <v>0</v>
      </c>
      <c r="G1103" s="207">
        <v>0</v>
      </c>
      <c r="H1103" s="207">
        <v>0</v>
      </c>
    </row>
    <row r="1104" spans="2:8" x14ac:dyDescent="0.45">
      <c r="B1104" t="s">
        <v>336</v>
      </c>
      <c r="C1104" s="207">
        <v>0</v>
      </c>
      <c r="D1104" s="207">
        <v>0</v>
      </c>
      <c r="E1104" s="207">
        <v>0</v>
      </c>
      <c r="F1104" s="207">
        <v>0</v>
      </c>
      <c r="G1104" s="207">
        <v>0</v>
      </c>
      <c r="H1104" s="207">
        <v>0</v>
      </c>
    </row>
    <row r="1105" spans="2:8" x14ac:dyDescent="0.45">
      <c r="B1105" t="s">
        <v>337</v>
      </c>
      <c r="C1105" s="207">
        <v>0</v>
      </c>
      <c r="D1105" s="207">
        <v>0</v>
      </c>
      <c r="E1105" s="207">
        <v>0</v>
      </c>
      <c r="F1105" s="207">
        <v>0</v>
      </c>
      <c r="G1105" s="207">
        <v>0</v>
      </c>
      <c r="H1105" s="207">
        <v>0</v>
      </c>
    </row>
    <row r="1106" spans="2:8" x14ac:dyDescent="0.45">
      <c r="B1106" t="s">
        <v>338</v>
      </c>
      <c r="C1106" s="207">
        <v>0</v>
      </c>
      <c r="D1106" s="207">
        <v>0</v>
      </c>
      <c r="E1106" s="207">
        <v>0</v>
      </c>
      <c r="F1106" s="207">
        <v>0</v>
      </c>
      <c r="G1106" s="207">
        <v>0</v>
      </c>
      <c r="H1106" s="207">
        <v>0</v>
      </c>
    </row>
    <row r="1107" spans="2:8" x14ac:dyDescent="0.45">
      <c r="B1107" t="s">
        <v>339</v>
      </c>
      <c r="C1107" s="207">
        <v>0</v>
      </c>
      <c r="D1107" s="207">
        <v>0</v>
      </c>
      <c r="E1107" s="207">
        <v>0</v>
      </c>
      <c r="F1107" s="207">
        <v>0</v>
      </c>
      <c r="G1107" s="207">
        <v>0</v>
      </c>
      <c r="H1107" s="207">
        <v>0</v>
      </c>
    </row>
    <row r="1108" spans="2:8" x14ac:dyDescent="0.45">
      <c r="B1108" t="s">
        <v>340</v>
      </c>
      <c r="C1108" s="207">
        <v>0</v>
      </c>
      <c r="D1108" s="207">
        <v>0</v>
      </c>
      <c r="E1108" s="207">
        <v>0</v>
      </c>
      <c r="F1108" s="207">
        <v>0</v>
      </c>
      <c r="G1108" s="207">
        <v>0</v>
      </c>
      <c r="H1108" s="207">
        <v>0</v>
      </c>
    </row>
    <row r="1109" spans="2:8" x14ac:dyDescent="0.45">
      <c r="B1109" t="s">
        <v>341</v>
      </c>
      <c r="C1109" s="207">
        <v>0</v>
      </c>
      <c r="D1109" s="207">
        <v>0</v>
      </c>
      <c r="E1109" s="207">
        <v>0</v>
      </c>
      <c r="F1109" s="207">
        <v>0</v>
      </c>
      <c r="G1109" s="207">
        <v>0</v>
      </c>
      <c r="H1109" s="207">
        <v>0</v>
      </c>
    </row>
    <row r="1110" spans="2:8" x14ac:dyDescent="0.45">
      <c r="B1110" t="s">
        <v>342</v>
      </c>
      <c r="C1110" s="207">
        <v>0</v>
      </c>
      <c r="D1110" s="207">
        <v>0</v>
      </c>
      <c r="E1110" s="207">
        <v>0</v>
      </c>
      <c r="F1110" s="207">
        <v>0</v>
      </c>
      <c r="G1110" s="207">
        <v>0</v>
      </c>
      <c r="H1110" s="207">
        <v>0</v>
      </c>
    </row>
    <row r="1111" spans="2:8" x14ac:dyDescent="0.45">
      <c r="B1111" t="s">
        <v>343</v>
      </c>
      <c r="C1111" s="207">
        <v>0</v>
      </c>
      <c r="D1111" s="207">
        <v>0</v>
      </c>
      <c r="E1111" s="207">
        <v>0</v>
      </c>
      <c r="F1111" s="207">
        <v>0</v>
      </c>
      <c r="G1111" s="207">
        <v>0</v>
      </c>
      <c r="H1111" s="207">
        <v>0</v>
      </c>
    </row>
    <row r="1112" spans="2:8" x14ac:dyDescent="0.45">
      <c r="B1112" t="s">
        <v>344</v>
      </c>
      <c r="C1112" s="207">
        <v>0</v>
      </c>
      <c r="D1112" s="207">
        <v>0</v>
      </c>
      <c r="E1112" s="207">
        <v>0</v>
      </c>
      <c r="F1112" s="207">
        <v>0</v>
      </c>
      <c r="G1112" s="207">
        <v>0</v>
      </c>
      <c r="H1112" s="207">
        <v>0</v>
      </c>
    </row>
    <row r="1113" spans="2:8" x14ac:dyDescent="0.45">
      <c r="B1113" t="s">
        <v>345</v>
      </c>
      <c r="C1113" s="207">
        <v>0</v>
      </c>
      <c r="D1113" s="207">
        <v>0</v>
      </c>
      <c r="E1113" s="207">
        <v>0</v>
      </c>
      <c r="F1113" s="207">
        <v>0</v>
      </c>
      <c r="G1113" s="207">
        <v>0</v>
      </c>
      <c r="H1113" s="207">
        <v>0</v>
      </c>
    </row>
    <row r="1114" spans="2:8" x14ac:dyDescent="0.45">
      <c r="B1114" t="s">
        <v>133</v>
      </c>
      <c r="C1114" s="207">
        <v>0</v>
      </c>
      <c r="D1114" s="207">
        <v>0</v>
      </c>
      <c r="E1114" s="207">
        <v>0</v>
      </c>
      <c r="F1114" s="207">
        <v>0</v>
      </c>
      <c r="G1114" s="207">
        <v>0</v>
      </c>
      <c r="H1114" s="207">
        <v>0</v>
      </c>
    </row>
    <row r="1115" spans="2:8" x14ac:dyDescent="0.45">
      <c r="B1115" t="s">
        <v>134</v>
      </c>
      <c r="C1115" s="207">
        <v>0</v>
      </c>
      <c r="D1115" s="207">
        <v>0</v>
      </c>
      <c r="E1115" s="207">
        <v>0</v>
      </c>
      <c r="F1115" s="207">
        <v>0</v>
      </c>
      <c r="G1115" s="207">
        <v>0</v>
      </c>
      <c r="H1115" s="207">
        <v>0</v>
      </c>
    </row>
    <row r="1116" spans="2:8" x14ac:dyDescent="0.45">
      <c r="B1116" t="s">
        <v>346</v>
      </c>
      <c r="C1116" s="207">
        <v>0</v>
      </c>
      <c r="D1116" s="207">
        <v>0</v>
      </c>
      <c r="E1116" s="207">
        <v>0</v>
      </c>
      <c r="F1116" s="207">
        <v>0</v>
      </c>
      <c r="G1116" s="207">
        <v>0</v>
      </c>
      <c r="H1116" s="207">
        <v>0</v>
      </c>
    </row>
    <row r="1117" spans="2:8" x14ac:dyDescent="0.45">
      <c r="B1117" t="s">
        <v>347</v>
      </c>
      <c r="C1117" s="207">
        <v>0</v>
      </c>
      <c r="D1117" s="207">
        <v>0</v>
      </c>
      <c r="E1117" s="207">
        <v>0</v>
      </c>
      <c r="F1117" s="207">
        <v>0</v>
      </c>
      <c r="G1117" s="207">
        <v>0</v>
      </c>
      <c r="H1117" s="207">
        <v>0</v>
      </c>
    </row>
    <row r="1118" spans="2:8" x14ac:dyDescent="0.45">
      <c r="B1118" t="s">
        <v>348</v>
      </c>
      <c r="C1118" s="207">
        <v>0</v>
      </c>
      <c r="D1118" s="207">
        <v>0</v>
      </c>
      <c r="E1118" s="207">
        <v>0</v>
      </c>
      <c r="F1118" s="207">
        <v>0</v>
      </c>
      <c r="G1118" s="207">
        <v>0</v>
      </c>
      <c r="H1118" s="207">
        <v>0</v>
      </c>
    </row>
    <row r="1119" spans="2:8" x14ac:dyDescent="0.45">
      <c r="B1119" t="s">
        <v>349</v>
      </c>
      <c r="C1119" s="207">
        <v>0</v>
      </c>
      <c r="D1119" s="207">
        <v>0</v>
      </c>
      <c r="E1119" s="207">
        <v>0</v>
      </c>
      <c r="F1119" s="207">
        <v>0</v>
      </c>
      <c r="G1119" s="207">
        <v>0</v>
      </c>
      <c r="H1119" s="207">
        <v>0</v>
      </c>
    </row>
    <row r="1120" spans="2:8" x14ac:dyDescent="0.45">
      <c r="B1120" t="s">
        <v>350</v>
      </c>
      <c r="C1120" s="207">
        <v>0</v>
      </c>
      <c r="D1120" s="207">
        <v>0</v>
      </c>
      <c r="E1120" s="207">
        <v>0</v>
      </c>
      <c r="F1120" s="207">
        <v>0</v>
      </c>
      <c r="G1120" s="207">
        <v>0</v>
      </c>
      <c r="H1120" s="207">
        <v>0</v>
      </c>
    </row>
    <row r="1121" spans="2:8" x14ac:dyDescent="0.45">
      <c r="B1121" t="s">
        <v>351</v>
      </c>
      <c r="C1121" s="207">
        <v>0</v>
      </c>
      <c r="D1121" s="207">
        <v>0</v>
      </c>
      <c r="E1121" s="207">
        <v>0</v>
      </c>
      <c r="F1121" s="207">
        <v>0</v>
      </c>
      <c r="G1121" s="207">
        <v>0</v>
      </c>
      <c r="H1121" s="207">
        <v>0</v>
      </c>
    </row>
    <row r="1122" spans="2:8" x14ac:dyDescent="0.45">
      <c r="B1122" t="s">
        <v>352</v>
      </c>
      <c r="C1122" s="207">
        <v>1.2600000000000001E-3</v>
      </c>
      <c r="D1122" s="207">
        <v>0</v>
      </c>
      <c r="E1122" s="207">
        <v>0</v>
      </c>
      <c r="F1122" s="207">
        <v>3.2499999999999999E-3</v>
      </c>
      <c r="G1122" s="207">
        <v>0</v>
      </c>
      <c r="H1122" s="207">
        <v>0</v>
      </c>
    </row>
    <row r="1123" spans="2:8" x14ac:dyDescent="0.45">
      <c r="B1123" t="s">
        <v>353</v>
      </c>
      <c r="C1123" s="207">
        <v>2.6900000000000001E-3</v>
      </c>
      <c r="D1123" s="207">
        <v>0</v>
      </c>
      <c r="E1123" s="207">
        <v>0</v>
      </c>
      <c r="F1123" s="207">
        <v>0</v>
      </c>
      <c r="G1123" s="207">
        <v>0</v>
      </c>
      <c r="H1123" s="207">
        <v>1.541E-2</v>
      </c>
    </row>
    <row r="1124" spans="2:8" x14ac:dyDescent="0.45">
      <c r="B1124" t="s">
        <v>354</v>
      </c>
      <c r="C1124" s="207">
        <v>0</v>
      </c>
      <c r="D1124" s="207">
        <v>0</v>
      </c>
      <c r="E1124" s="207">
        <v>0</v>
      </c>
      <c r="F1124" s="207">
        <v>0</v>
      </c>
      <c r="G1124" s="207">
        <v>0</v>
      </c>
      <c r="H1124" s="207">
        <v>0</v>
      </c>
    </row>
    <row r="1125" spans="2:8" x14ac:dyDescent="0.45">
      <c r="B1125" t="s">
        <v>355</v>
      </c>
      <c r="C1125" s="207">
        <v>0</v>
      </c>
      <c r="D1125" s="207">
        <v>0</v>
      </c>
      <c r="E1125" s="207">
        <v>0</v>
      </c>
      <c r="F1125" s="207">
        <v>0</v>
      </c>
      <c r="G1125" s="207">
        <v>0</v>
      </c>
      <c r="H1125" s="207">
        <v>0</v>
      </c>
    </row>
    <row r="1126" spans="2:8" x14ac:dyDescent="0.45">
      <c r="B1126" t="s">
        <v>356</v>
      </c>
      <c r="C1126" s="207">
        <v>0</v>
      </c>
      <c r="D1126" s="207">
        <v>0</v>
      </c>
      <c r="E1126" s="207">
        <v>0</v>
      </c>
      <c r="F1126" s="207">
        <v>0</v>
      </c>
      <c r="G1126" s="207">
        <v>0</v>
      </c>
      <c r="H1126" s="207">
        <v>0</v>
      </c>
    </row>
    <row r="1127" spans="2:8" x14ac:dyDescent="0.45">
      <c r="B1127" t="s">
        <v>357</v>
      </c>
      <c r="C1127" s="207">
        <v>0</v>
      </c>
      <c r="D1127" s="207">
        <v>0</v>
      </c>
      <c r="E1127" s="207">
        <v>0</v>
      </c>
      <c r="F1127" s="207">
        <v>0</v>
      </c>
      <c r="G1127" s="207">
        <v>0</v>
      </c>
      <c r="H1127" s="207">
        <v>0</v>
      </c>
    </row>
    <row r="1128" spans="2:8" x14ac:dyDescent="0.45">
      <c r="B1128" t="s">
        <v>358</v>
      </c>
      <c r="C1128" s="207">
        <v>0</v>
      </c>
      <c r="D1128" s="207">
        <v>0</v>
      </c>
      <c r="E1128" s="207">
        <v>0</v>
      </c>
      <c r="F1128" s="207">
        <v>0</v>
      </c>
      <c r="G1128" s="207">
        <v>0</v>
      </c>
      <c r="H1128" s="207">
        <v>0</v>
      </c>
    </row>
    <row r="1129" spans="2:8" x14ac:dyDescent="0.45">
      <c r="B1129" t="s">
        <v>359</v>
      </c>
      <c r="C1129" s="207">
        <v>0</v>
      </c>
      <c r="D1129" s="207">
        <v>0</v>
      </c>
      <c r="E1129" s="207">
        <v>0</v>
      </c>
      <c r="F1129" s="207">
        <v>0</v>
      </c>
      <c r="G1129" s="207">
        <v>0</v>
      </c>
      <c r="H1129" s="207">
        <v>0</v>
      </c>
    </row>
    <row r="1130" spans="2:8" x14ac:dyDescent="0.45">
      <c r="B1130" t="s">
        <v>360</v>
      </c>
      <c r="C1130" s="207">
        <v>0</v>
      </c>
      <c r="D1130" s="207">
        <v>0</v>
      </c>
      <c r="E1130" s="207">
        <v>0</v>
      </c>
      <c r="F1130" s="207">
        <v>0</v>
      </c>
      <c r="G1130" s="207">
        <v>0</v>
      </c>
      <c r="H1130" s="207">
        <v>0</v>
      </c>
    </row>
    <row r="1131" spans="2:8" x14ac:dyDescent="0.45">
      <c r="B1131" t="s">
        <v>361</v>
      </c>
      <c r="C1131" s="207">
        <v>0</v>
      </c>
      <c r="D1131" s="207">
        <v>0</v>
      </c>
      <c r="E1131" s="207">
        <v>0</v>
      </c>
      <c r="F1131" s="207">
        <v>0</v>
      </c>
      <c r="G1131" s="207">
        <v>0</v>
      </c>
      <c r="H1131" s="207">
        <v>0</v>
      </c>
    </row>
    <row r="1132" spans="2:8" x14ac:dyDescent="0.45">
      <c r="B1132" t="s">
        <v>362</v>
      </c>
      <c r="C1132" s="207">
        <v>2.4490000000000001E-2</v>
      </c>
      <c r="D1132" s="207">
        <v>1.4250000000000001E-2</v>
      </c>
      <c r="E1132" s="207">
        <v>2.3130000000000001E-2</v>
      </c>
      <c r="F1132" s="207">
        <v>4.9590000000000002E-2</v>
      </c>
      <c r="G1132" s="207">
        <v>0</v>
      </c>
      <c r="H1132" s="207">
        <v>0</v>
      </c>
    </row>
    <row r="1133" spans="2:8" x14ac:dyDescent="0.45">
      <c r="B1133" t="s">
        <v>363</v>
      </c>
      <c r="C1133" s="207">
        <v>0</v>
      </c>
      <c r="D1133" s="207">
        <v>0</v>
      </c>
      <c r="E1133" s="207">
        <v>0</v>
      </c>
      <c r="F1133" s="207">
        <v>0</v>
      </c>
      <c r="G1133" s="207">
        <v>0</v>
      </c>
      <c r="H1133" s="207">
        <v>0</v>
      </c>
    </row>
    <row r="1134" spans="2:8" x14ac:dyDescent="0.45">
      <c r="B1134" t="s">
        <v>364</v>
      </c>
      <c r="C1134" s="207">
        <v>0</v>
      </c>
      <c r="D1134" s="207">
        <v>0</v>
      </c>
      <c r="E1134" s="207">
        <v>0</v>
      </c>
      <c r="F1134" s="207">
        <v>0</v>
      </c>
      <c r="G1134" s="207">
        <v>0</v>
      </c>
      <c r="H1134" s="207">
        <v>0</v>
      </c>
    </row>
    <row r="1135" spans="2:8" x14ac:dyDescent="0.45">
      <c r="B1135" t="s">
        <v>365</v>
      </c>
      <c r="C1135" s="207">
        <v>0</v>
      </c>
      <c r="D1135" s="207">
        <v>0</v>
      </c>
      <c r="E1135" s="207">
        <v>0</v>
      </c>
      <c r="F1135" s="207">
        <v>0</v>
      </c>
      <c r="G1135" s="207">
        <v>0</v>
      </c>
      <c r="H1135" s="207">
        <v>0</v>
      </c>
    </row>
    <row r="1136" spans="2:8" x14ac:dyDescent="0.45">
      <c r="B1136" t="s">
        <v>366</v>
      </c>
      <c r="C1136" s="207">
        <v>0</v>
      </c>
      <c r="D1136" s="207">
        <v>0</v>
      </c>
      <c r="E1136" s="207">
        <v>0</v>
      </c>
      <c r="F1136" s="207">
        <v>0</v>
      </c>
      <c r="G1136" s="207">
        <v>0</v>
      </c>
      <c r="H1136" s="207">
        <v>0</v>
      </c>
    </row>
    <row r="1137" spans="2:8" x14ac:dyDescent="0.45">
      <c r="B1137" t="s">
        <v>367</v>
      </c>
      <c r="C1137" s="207">
        <v>0</v>
      </c>
      <c r="D1137" s="207">
        <v>0</v>
      </c>
      <c r="E1137" s="207">
        <v>0</v>
      </c>
      <c r="F1137" s="207">
        <v>0</v>
      </c>
      <c r="G1137" s="207">
        <v>0</v>
      </c>
      <c r="H1137" s="207">
        <v>0</v>
      </c>
    </row>
    <row r="1138" spans="2:8" x14ac:dyDescent="0.45">
      <c r="B1138" t="s">
        <v>368</v>
      </c>
      <c r="C1138" s="207">
        <v>0</v>
      </c>
      <c r="D1138" s="207">
        <v>0</v>
      </c>
      <c r="E1138" s="207">
        <v>0</v>
      </c>
      <c r="F1138" s="207">
        <v>0</v>
      </c>
      <c r="G1138" s="207">
        <v>0</v>
      </c>
      <c r="H1138" s="207">
        <v>0</v>
      </c>
    </row>
    <row r="1139" spans="2:8" x14ac:dyDescent="0.45">
      <c r="B1139" t="s">
        <v>227</v>
      </c>
      <c r="C1139" s="207">
        <v>0</v>
      </c>
      <c r="D1139" s="207">
        <v>0</v>
      </c>
      <c r="E1139" s="207">
        <v>0</v>
      </c>
      <c r="F1139" s="207">
        <v>0</v>
      </c>
      <c r="G1139" s="207">
        <v>0</v>
      </c>
      <c r="H1139" s="207">
        <v>0</v>
      </c>
    </row>
    <row r="1140" spans="2:8" x14ac:dyDescent="0.45">
      <c r="B1140" t="s">
        <v>369</v>
      </c>
      <c r="C1140" s="207">
        <v>0</v>
      </c>
      <c r="D1140" s="207">
        <v>0</v>
      </c>
      <c r="E1140" s="207">
        <v>0</v>
      </c>
      <c r="F1140" s="207">
        <v>0</v>
      </c>
      <c r="G1140" s="207">
        <v>0</v>
      </c>
      <c r="H1140" s="207">
        <v>0</v>
      </c>
    </row>
    <row r="1141" spans="2:8" x14ac:dyDescent="0.45">
      <c r="B1141" t="s">
        <v>370</v>
      </c>
      <c r="C1141" s="207">
        <v>0</v>
      </c>
      <c r="D1141" s="207">
        <v>0</v>
      </c>
      <c r="E1141" s="207">
        <v>0</v>
      </c>
      <c r="F1141" s="207">
        <v>0</v>
      </c>
      <c r="G1141" s="207">
        <v>0</v>
      </c>
      <c r="H1141" s="207">
        <v>0</v>
      </c>
    </row>
    <row r="1142" spans="2:8" x14ac:dyDescent="0.45">
      <c r="B1142" t="s">
        <v>371</v>
      </c>
      <c r="C1142" s="207">
        <v>0</v>
      </c>
      <c r="D1142" s="207">
        <v>0</v>
      </c>
      <c r="E1142" s="207">
        <v>0</v>
      </c>
      <c r="F1142" s="207">
        <v>0</v>
      </c>
      <c r="G1142" s="207">
        <v>0</v>
      </c>
      <c r="H1142" s="207">
        <v>0</v>
      </c>
    </row>
    <row r="1143" spans="2:8" x14ac:dyDescent="0.45">
      <c r="B1143" t="s">
        <v>372</v>
      </c>
      <c r="C1143" s="207">
        <v>7.9000000000000001E-4</v>
      </c>
      <c r="D1143" s="207">
        <v>0</v>
      </c>
      <c r="E1143" s="207">
        <v>0</v>
      </c>
      <c r="F1143" s="207">
        <v>0</v>
      </c>
      <c r="G1143" s="207">
        <v>5.5300000000000002E-3</v>
      </c>
      <c r="H1143" s="207">
        <v>0</v>
      </c>
    </row>
    <row r="1144" spans="2:8" x14ac:dyDescent="0.45">
      <c r="B1144" t="s">
        <v>373</v>
      </c>
      <c r="C1144" s="207">
        <v>3.63E-3</v>
      </c>
      <c r="D1144" s="207">
        <v>2.1350000000000001E-2</v>
      </c>
      <c r="E1144" s="207">
        <v>0</v>
      </c>
      <c r="F1144" s="207">
        <v>0</v>
      </c>
      <c r="G1144" s="207">
        <v>0</v>
      </c>
      <c r="H1144" s="207">
        <v>0</v>
      </c>
    </row>
    <row r="1145" spans="2:8" x14ac:dyDescent="0.45">
      <c r="B1145" t="s">
        <v>374</v>
      </c>
      <c r="C1145" s="207">
        <v>0</v>
      </c>
      <c r="D1145" s="207">
        <v>0</v>
      </c>
      <c r="E1145" s="207">
        <v>0</v>
      </c>
      <c r="F1145" s="207">
        <v>0</v>
      </c>
      <c r="G1145" s="207">
        <v>0</v>
      </c>
      <c r="H1145" s="207">
        <v>0</v>
      </c>
    </row>
    <row r="1146" spans="2:8" x14ac:dyDescent="0.45">
      <c r="B1146" t="s">
        <v>375</v>
      </c>
      <c r="C1146" s="207">
        <v>0</v>
      </c>
      <c r="D1146" s="207">
        <v>0</v>
      </c>
      <c r="E1146" s="207">
        <v>0</v>
      </c>
      <c r="F1146" s="207">
        <v>0</v>
      </c>
      <c r="G1146" s="207">
        <v>0</v>
      </c>
      <c r="H1146" s="207">
        <v>0</v>
      </c>
    </row>
    <row r="1147" spans="2:8" x14ac:dyDescent="0.45">
      <c r="B1147" t="s">
        <v>376</v>
      </c>
      <c r="C1147" s="207">
        <v>0</v>
      </c>
      <c r="D1147" s="207">
        <v>0</v>
      </c>
      <c r="E1147" s="207">
        <v>0</v>
      </c>
      <c r="F1147" s="207">
        <v>0</v>
      </c>
      <c r="G1147" s="207">
        <v>0</v>
      </c>
      <c r="H1147" s="207">
        <v>0</v>
      </c>
    </row>
    <row r="1148" spans="2:8" x14ac:dyDescent="0.45">
      <c r="B1148" t="s">
        <v>377</v>
      </c>
      <c r="C1148" s="207">
        <v>0</v>
      </c>
      <c r="D1148" s="207">
        <v>0</v>
      </c>
      <c r="E1148" s="207">
        <v>0</v>
      </c>
      <c r="F1148" s="207">
        <v>0</v>
      </c>
      <c r="G1148" s="207">
        <v>0</v>
      </c>
      <c r="H1148" s="207">
        <v>0</v>
      </c>
    </row>
    <row r="1149" spans="2:8" x14ac:dyDescent="0.45">
      <c r="B1149" t="s">
        <v>378</v>
      </c>
      <c r="C1149" s="207">
        <v>0</v>
      </c>
      <c r="D1149" s="207">
        <v>0</v>
      </c>
      <c r="E1149" s="207">
        <v>0</v>
      </c>
      <c r="F1149" s="207">
        <v>0</v>
      </c>
      <c r="G1149" s="207">
        <v>0</v>
      </c>
      <c r="H1149" s="207">
        <v>0</v>
      </c>
    </row>
    <row r="1150" spans="2:8" x14ac:dyDescent="0.45">
      <c r="B1150" t="s">
        <v>379</v>
      </c>
      <c r="C1150" s="207">
        <v>0</v>
      </c>
      <c r="D1150" s="207">
        <v>0</v>
      </c>
      <c r="E1150" s="207">
        <v>0</v>
      </c>
      <c r="F1150" s="207">
        <v>0</v>
      </c>
      <c r="G1150" s="207">
        <v>0</v>
      </c>
      <c r="H1150" s="207">
        <v>0</v>
      </c>
    </row>
    <row r="1151" spans="2:8" s="208" customFormat="1" x14ac:dyDescent="0.45">
      <c r="B1151" s="208" t="s">
        <v>1</v>
      </c>
      <c r="C1151" s="209">
        <f t="shared" ref="C1151:H1151" si="6">SUM(C972:C1150)</f>
        <v>0.51786999999999994</v>
      </c>
      <c r="D1151" s="209">
        <f t="shared" si="6"/>
        <v>0.49566999999999994</v>
      </c>
      <c r="E1151" s="209">
        <f t="shared" si="6"/>
        <v>0.58744000000000007</v>
      </c>
      <c r="F1151" s="209">
        <f t="shared" si="6"/>
        <v>0.41231000000000001</v>
      </c>
      <c r="G1151" s="209">
        <f t="shared" si="6"/>
        <v>0.67194000000000009</v>
      </c>
      <c r="H1151" s="209">
        <f t="shared" si="6"/>
        <v>0.59649000000000008</v>
      </c>
    </row>
    <row r="1153" spans="1:8" x14ac:dyDescent="0.45">
      <c r="A1153" t="s">
        <v>393</v>
      </c>
      <c r="B1153" t="s">
        <v>394</v>
      </c>
    </row>
    <row r="1155" spans="1:8" x14ac:dyDescent="0.45">
      <c r="B1155" t="s">
        <v>97</v>
      </c>
      <c r="C1155" s="207">
        <v>0</v>
      </c>
      <c r="D1155" s="207">
        <v>0</v>
      </c>
      <c r="E1155" s="207">
        <v>0</v>
      </c>
      <c r="F1155" s="207">
        <v>0</v>
      </c>
      <c r="G1155" s="207">
        <v>0</v>
      </c>
      <c r="H1155" s="207">
        <v>0</v>
      </c>
    </row>
    <row r="1156" spans="1:8" x14ac:dyDescent="0.45">
      <c r="B1156" t="s">
        <v>98</v>
      </c>
      <c r="C1156" s="207">
        <v>3.14E-3</v>
      </c>
      <c r="D1156" s="207">
        <v>0</v>
      </c>
      <c r="E1156" s="207">
        <v>0</v>
      </c>
      <c r="F1156" s="207">
        <v>0</v>
      </c>
      <c r="G1156" s="207">
        <v>0</v>
      </c>
      <c r="H1156" s="207">
        <v>1.7950000000000001E-2</v>
      </c>
    </row>
    <row r="1157" spans="1:8" x14ac:dyDescent="0.45">
      <c r="B1157" t="s">
        <v>147</v>
      </c>
      <c r="C1157" s="207">
        <v>0</v>
      </c>
      <c r="D1157" s="207">
        <v>0</v>
      </c>
      <c r="E1157" s="207">
        <v>0</v>
      </c>
      <c r="F1157" s="207">
        <v>0</v>
      </c>
      <c r="G1157" s="207">
        <v>0</v>
      </c>
      <c r="H1157" s="207">
        <v>0</v>
      </c>
    </row>
    <row r="1158" spans="1:8" x14ac:dyDescent="0.45">
      <c r="B1158" t="s">
        <v>148</v>
      </c>
      <c r="C1158" s="207">
        <v>0</v>
      </c>
      <c r="D1158" s="207">
        <v>0</v>
      </c>
      <c r="E1158" s="207">
        <v>0</v>
      </c>
      <c r="F1158" s="207">
        <v>0</v>
      </c>
      <c r="G1158" s="207">
        <v>0</v>
      </c>
      <c r="H1158" s="207">
        <v>0</v>
      </c>
    </row>
    <row r="1159" spans="1:8" x14ac:dyDescent="0.45">
      <c r="B1159" t="s">
        <v>149</v>
      </c>
      <c r="C1159" s="207">
        <v>0</v>
      </c>
      <c r="D1159" s="207">
        <v>0</v>
      </c>
      <c r="E1159" s="207">
        <v>0</v>
      </c>
      <c r="F1159" s="207">
        <v>0</v>
      </c>
      <c r="G1159" s="207">
        <v>0</v>
      </c>
      <c r="H1159" s="207">
        <v>0</v>
      </c>
    </row>
    <row r="1160" spans="1:8" x14ac:dyDescent="0.45">
      <c r="B1160" t="s">
        <v>156</v>
      </c>
      <c r="C1160" s="207">
        <v>0</v>
      </c>
      <c r="D1160" s="207">
        <v>0</v>
      </c>
      <c r="E1160" s="207">
        <v>0</v>
      </c>
      <c r="F1160" s="207">
        <v>0</v>
      </c>
      <c r="G1160" s="207">
        <v>0</v>
      </c>
      <c r="H1160" s="207">
        <v>0</v>
      </c>
    </row>
    <row r="1161" spans="1:8" x14ac:dyDescent="0.45">
      <c r="B1161" t="s">
        <v>157</v>
      </c>
      <c r="C1161" s="207">
        <v>6.8300000000000001E-3</v>
      </c>
      <c r="D1161" s="207">
        <v>4.0210000000000003E-2</v>
      </c>
      <c r="E1161" s="207">
        <v>0</v>
      </c>
      <c r="F1161" s="207">
        <v>0</v>
      </c>
      <c r="G1161" s="207">
        <v>0</v>
      </c>
      <c r="H1161" s="207">
        <v>0</v>
      </c>
    </row>
    <row r="1162" spans="1:8" x14ac:dyDescent="0.45">
      <c r="B1162" t="s">
        <v>158</v>
      </c>
      <c r="C1162" s="207">
        <v>0</v>
      </c>
      <c r="D1162" s="207">
        <v>0</v>
      </c>
      <c r="E1162" s="207">
        <v>0</v>
      </c>
      <c r="F1162" s="207">
        <v>0</v>
      </c>
      <c r="G1162" s="207">
        <v>0</v>
      </c>
      <c r="H1162" s="207">
        <v>0</v>
      </c>
    </row>
    <row r="1163" spans="1:8" x14ac:dyDescent="0.45">
      <c r="B1163" t="s">
        <v>159</v>
      </c>
      <c r="C1163" s="207">
        <v>0</v>
      </c>
      <c r="D1163" s="207">
        <v>0</v>
      </c>
      <c r="E1163" s="207">
        <v>0</v>
      </c>
      <c r="F1163" s="207">
        <v>0</v>
      </c>
      <c r="G1163" s="207">
        <v>0</v>
      </c>
      <c r="H1163" s="207">
        <v>0</v>
      </c>
    </row>
    <row r="1164" spans="1:8" x14ac:dyDescent="0.45">
      <c r="B1164" t="s">
        <v>176</v>
      </c>
      <c r="C1164" s="207">
        <v>1.61E-2</v>
      </c>
      <c r="D1164" s="207">
        <v>0</v>
      </c>
      <c r="E1164" s="207">
        <v>3.5630000000000002E-2</v>
      </c>
      <c r="F1164" s="207">
        <v>3.0110000000000001E-2</v>
      </c>
      <c r="G1164" s="207">
        <v>0</v>
      </c>
      <c r="H1164" s="207">
        <v>0</v>
      </c>
    </row>
    <row r="1165" spans="1:8" x14ac:dyDescent="0.45">
      <c r="B1165" t="s">
        <v>177</v>
      </c>
      <c r="C1165" s="207">
        <v>0</v>
      </c>
      <c r="D1165" s="207">
        <v>0</v>
      </c>
      <c r="E1165" s="207">
        <v>0</v>
      </c>
      <c r="F1165" s="207">
        <v>0</v>
      </c>
      <c r="G1165" s="207">
        <v>0</v>
      </c>
      <c r="H1165" s="207">
        <v>0</v>
      </c>
    </row>
    <row r="1166" spans="1:8" x14ac:dyDescent="0.45">
      <c r="B1166" t="s">
        <v>178</v>
      </c>
      <c r="C1166" s="207">
        <v>2.5350000000000001E-2</v>
      </c>
      <c r="D1166" s="207">
        <v>2.6110000000000001E-2</v>
      </c>
      <c r="E1166" s="207">
        <v>3.3619999999999997E-2</v>
      </c>
      <c r="F1166" s="207">
        <v>9.7400000000000004E-3</v>
      </c>
      <c r="G1166" s="207">
        <v>9.01E-2</v>
      </c>
      <c r="H1166" s="207">
        <v>0</v>
      </c>
    </row>
    <row r="1167" spans="1:8" x14ac:dyDescent="0.45">
      <c r="B1167" t="s">
        <v>179</v>
      </c>
      <c r="C1167" s="207">
        <v>8.9999999999999998E-4</v>
      </c>
      <c r="D1167" s="207">
        <v>0</v>
      </c>
      <c r="E1167" s="207">
        <v>0</v>
      </c>
      <c r="F1167" s="207">
        <v>0</v>
      </c>
      <c r="G1167" s="207">
        <v>0</v>
      </c>
      <c r="H1167" s="207">
        <v>5.1399999999999996E-3</v>
      </c>
    </row>
    <row r="1168" spans="1:8" x14ac:dyDescent="0.45">
      <c r="B1168" t="s">
        <v>180</v>
      </c>
      <c r="C1168" s="207">
        <v>0</v>
      </c>
      <c r="D1168" s="207">
        <v>0</v>
      </c>
      <c r="E1168" s="207">
        <v>0</v>
      </c>
      <c r="F1168" s="207">
        <v>0</v>
      </c>
      <c r="G1168" s="207">
        <v>0</v>
      </c>
      <c r="H1168" s="207">
        <v>0</v>
      </c>
    </row>
    <row r="1169" spans="2:8" x14ac:dyDescent="0.45">
      <c r="B1169" t="s">
        <v>181</v>
      </c>
      <c r="C1169" s="207">
        <v>0</v>
      </c>
      <c r="D1169" s="207">
        <v>0</v>
      </c>
      <c r="E1169" s="207">
        <v>0</v>
      </c>
      <c r="F1169" s="207">
        <v>0</v>
      </c>
      <c r="G1169" s="207">
        <v>0</v>
      </c>
      <c r="H1169" s="207">
        <v>0</v>
      </c>
    </row>
    <row r="1170" spans="2:8" x14ac:dyDescent="0.45">
      <c r="B1170" t="s">
        <v>190</v>
      </c>
      <c r="C1170" s="207">
        <v>2.8500000000000001E-3</v>
      </c>
      <c r="D1170" s="207">
        <v>0</v>
      </c>
      <c r="E1170" s="207">
        <v>0</v>
      </c>
      <c r="F1170" s="207">
        <v>3.2499999999999999E-3</v>
      </c>
      <c r="G1170" s="207">
        <v>1.107E-2</v>
      </c>
      <c r="H1170" s="207">
        <v>0</v>
      </c>
    </row>
    <row r="1171" spans="2:8" x14ac:dyDescent="0.45">
      <c r="B1171" t="s">
        <v>191</v>
      </c>
      <c r="C1171" s="207">
        <v>0</v>
      </c>
      <c r="D1171" s="207">
        <v>0</v>
      </c>
      <c r="E1171" s="207">
        <v>0</v>
      </c>
      <c r="F1171" s="207">
        <v>0</v>
      </c>
      <c r="G1171" s="207">
        <v>0</v>
      </c>
      <c r="H1171" s="207">
        <v>0</v>
      </c>
    </row>
    <row r="1172" spans="2:8" x14ac:dyDescent="0.45">
      <c r="B1172" t="s">
        <v>192</v>
      </c>
      <c r="C1172" s="207">
        <v>1.8030000000000001E-2</v>
      </c>
      <c r="D1172" s="207">
        <v>3.0859999999999999E-2</v>
      </c>
      <c r="E1172" s="207">
        <v>2.9420000000000002E-2</v>
      </c>
      <c r="F1172" s="207">
        <v>0</v>
      </c>
      <c r="G1172" s="207">
        <v>6.3420000000000004E-2</v>
      </c>
      <c r="H1172" s="207">
        <v>0</v>
      </c>
    </row>
    <row r="1173" spans="2:8" x14ac:dyDescent="0.45">
      <c r="B1173" t="s">
        <v>193</v>
      </c>
      <c r="C1173" s="207">
        <v>8.9999999999999998E-4</v>
      </c>
      <c r="D1173" s="207">
        <v>0</v>
      </c>
      <c r="E1173" s="207">
        <v>0</v>
      </c>
      <c r="F1173" s="207">
        <v>0</v>
      </c>
      <c r="G1173" s="207">
        <v>0</v>
      </c>
      <c r="H1173" s="207">
        <v>5.1399999999999996E-3</v>
      </c>
    </row>
    <row r="1174" spans="2:8" x14ac:dyDescent="0.45">
      <c r="B1174" t="s">
        <v>197</v>
      </c>
      <c r="C1174" s="207">
        <v>0</v>
      </c>
      <c r="D1174" s="207">
        <v>0</v>
      </c>
      <c r="E1174" s="207">
        <v>0</v>
      </c>
      <c r="F1174" s="207">
        <v>0</v>
      </c>
      <c r="G1174" s="207">
        <v>0</v>
      </c>
      <c r="H1174" s="207">
        <v>0</v>
      </c>
    </row>
    <row r="1175" spans="2:8" x14ac:dyDescent="0.45">
      <c r="B1175" t="s">
        <v>198</v>
      </c>
      <c r="C1175" s="207">
        <v>0</v>
      </c>
      <c r="D1175" s="207">
        <v>0</v>
      </c>
      <c r="E1175" s="207">
        <v>0</v>
      </c>
      <c r="F1175" s="207">
        <v>0</v>
      </c>
      <c r="G1175" s="207">
        <v>0</v>
      </c>
      <c r="H1175" s="207">
        <v>0</v>
      </c>
    </row>
    <row r="1176" spans="2:8" x14ac:dyDescent="0.45">
      <c r="B1176" t="s">
        <v>199</v>
      </c>
      <c r="C1176" s="207">
        <v>0</v>
      </c>
      <c r="D1176" s="207">
        <v>0</v>
      </c>
      <c r="E1176" s="207">
        <v>0</v>
      </c>
      <c r="F1176" s="207">
        <v>0</v>
      </c>
      <c r="G1176" s="207">
        <v>0</v>
      </c>
      <c r="H1176" s="207">
        <v>0</v>
      </c>
    </row>
    <row r="1177" spans="2:8" x14ac:dyDescent="0.45">
      <c r="B1177" t="s">
        <v>200</v>
      </c>
      <c r="C1177" s="207">
        <v>0</v>
      </c>
      <c r="D1177" s="207">
        <v>0</v>
      </c>
      <c r="E1177" s="207">
        <v>0</v>
      </c>
      <c r="F1177" s="207">
        <v>0</v>
      </c>
      <c r="G1177" s="207">
        <v>0</v>
      </c>
      <c r="H1177" s="207">
        <v>0</v>
      </c>
    </row>
    <row r="1178" spans="2:8" x14ac:dyDescent="0.45">
      <c r="B1178" t="s">
        <v>233</v>
      </c>
      <c r="C1178" s="207">
        <v>0</v>
      </c>
      <c r="D1178" s="207">
        <v>0</v>
      </c>
      <c r="E1178" s="207">
        <v>0</v>
      </c>
      <c r="F1178" s="207">
        <v>0</v>
      </c>
      <c r="G1178" s="207">
        <v>0</v>
      </c>
      <c r="H1178" s="207">
        <v>0</v>
      </c>
    </row>
    <row r="1179" spans="2:8" x14ac:dyDescent="0.45">
      <c r="B1179" t="s">
        <v>234</v>
      </c>
      <c r="C1179" s="207">
        <v>1.076E-2</v>
      </c>
      <c r="D1179" s="207">
        <v>0</v>
      </c>
      <c r="E1179" s="207">
        <v>4.2199999999999998E-3</v>
      </c>
      <c r="F1179" s="207">
        <v>3.2499999999999999E-3</v>
      </c>
      <c r="G1179" s="207">
        <v>0</v>
      </c>
      <c r="H1179" s="207">
        <v>5.1360000000000003E-2</v>
      </c>
    </row>
    <row r="1180" spans="2:8" x14ac:dyDescent="0.45">
      <c r="B1180" t="s">
        <v>235</v>
      </c>
      <c r="C1180" s="207">
        <v>0</v>
      </c>
      <c r="D1180" s="207">
        <v>0</v>
      </c>
      <c r="E1180" s="207">
        <v>0</v>
      </c>
      <c r="F1180" s="207">
        <v>0</v>
      </c>
      <c r="G1180" s="207">
        <v>0</v>
      </c>
      <c r="H1180" s="207">
        <v>0</v>
      </c>
    </row>
    <row r="1181" spans="2:8" x14ac:dyDescent="0.45">
      <c r="B1181" t="s">
        <v>236</v>
      </c>
      <c r="C1181" s="207">
        <v>0</v>
      </c>
      <c r="D1181" s="207">
        <v>0</v>
      </c>
      <c r="E1181" s="207">
        <v>0</v>
      </c>
      <c r="F1181" s="207">
        <v>0</v>
      </c>
      <c r="G1181" s="207">
        <v>0</v>
      </c>
      <c r="H1181" s="207">
        <v>0</v>
      </c>
    </row>
    <row r="1182" spans="2:8" x14ac:dyDescent="0.45">
      <c r="B1182" t="s">
        <v>237</v>
      </c>
      <c r="C1182" s="207">
        <v>7.9000000000000001E-4</v>
      </c>
      <c r="D1182" s="207">
        <v>0</v>
      </c>
      <c r="E1182" s="207">
        <v>0</v>
      </c>
      <c r="F1182" s="207">
        <v>0</v>
      </c>
      <c r="G1182" s="207">
        <v>5.5300000000000002E-3</v>
      </c>
      <c r="H1182" s="207">
        <v>0</v>
      </c>
    </row>
    <row r="1183" spans="2:8" x14ac:dyDescent="0.45">
      <c r="B1183" t="s">
        <v>238</v>
      </c>
      <c r="C1183" s="207">
        <v>5.3899999999999998E-3</v>
      </c>
      <c r="D1183" s="207">
        <v>0</v>
      </c>
      <c r="E1183" s="207">
        <v>0</v>
      </c>
      <c r="F1183" s="207">
        <v>0</v>
      </c>
      <c r="G1183" s="207">
        <v>0</v>
      </c>
      <c r="H1183" s="207">
        <v>3.0810000000000001E-2</v>
      </c>
    </row>
    <row r="1184" spans="2:8" x14ac:dyDescent="0.45">
      <c r="B1184" t="s">
        <v>239</v>
      </c>
      <c r="C1184" s="207">
        <v>0</v>
      </c>
      <c r="D1184" s="207">
        <v>0</v>
      </c>
      <c r="E1184" s="207">
        <v>0</v>
      </c>
      <c r="F1184" s="207">
        <v>0</v>
      </c>
      <c r="G1184" s="207">
        <v>0</v>
      </c>
      <c r="H1184" s="207">
        <v>0</v>
      </c>
    </row>
    <row r="1185" spans="2:8" x14ac:dyDescent="0.45">
      <c r="B1185" t="s">
        <v>240</v>
      </c>
      <c r="C1185" s="207">
        <v>2.15E-3</v>
      </c>
      <c r="D1185" s="207">
        <v>0</v>
      </c>
      <c r="E1185" s="207">
        <v>0</v>
      </c>
      <c r="F1185" s="207">
        <v>3.2499999999999999E-3</v>
      </c>
      <c r="G1185" s="207">
        <v>0</v>
      </c>
      <c r="H1185" s="207">
        <v>5.1399999999999996E-3</v>
      </c>
    </row>
    <row r="1186" spans="2:8" x14ac:dyDescent="0.45">
      <c r="B1186" t="s">
        <v>241</v>
      </c>
      <c r="C1186" s="207">
        <v>0</v>
      </c>
      <c r="D1186" s="207">
        <v>0</v>
      </c>
      <c r="E1186" s="207">
        <v>0</v>
      </c>
      <c r="F1186" s="207">
        <v>0</v>
      </c>
      <c r="G1186" s="207">
        <v>0</v>
      </c>
      <c r="H1186" s="207">
        <v>0</v>
      </c>
    </row>
    <row r="1187" spans="2:8" x14ac:dyDescent="0.45">
      <c r="B1187" t="s">
        <v>242</v>
      </c>
      <c r="C1187" s="207">
        <v>0</v>
      </c>
      <c r="D1187" s="207">
        <v>0</v>
      </c>
      <c r="E1187" s="207">
        <v>0</v>
      </c>
      <c r="F1187" s="207">
        <v>0</v>
      </c>
      <c r="G1187" s="207">
        <v>0</v>
      </c>
      <c r="H1187" s="207">
        <v>0</v>
      </c>
    </row>
    <row r="1188" spans="2:8" x14ac:dyDescent="0.45">
      <c r="B1188" t="s">
        <v>243</v>
      </c>
      <c r="C1188" s="207">
        <v>2.7789999999999999E-2</v>
      </c>
      <c r="D1188" s="207">
        <v>4.7499999999999999E-3</v>
      </c>
      <c r="E1188" s="207">
        <v>4.2199999999999998E-3</v>
      </c>
      <c r="F1188" s="207">
        <v>5.5079999999999997E-2</v>
      </c>
      <c r="G1188" s="207">
        <v>3.5929999999999997E-2</v>
      </c>
      <c r="H1188" s="207">
        <v>0</v>
      </c>
    </row>
    <row r="1189" spans="2:8" x14ac:dyDescent="0.45">
      <c r="B1189" t="s">
        <v>244</v>
      </c>
      <c r="C1189" s="207">
        <v>0</v>
      </c>
      <c r="D1189" s="207">
        <v>0</v>
      </c>
      <c r="E1189" s="207">
        <v>0</v>
      </c>
      <c r="F1189" s="207">
        <v>0</v>
      </c>
      <c r="G1189" s="207">
        <v>0</v>
      </c>
      <c r="H1189" s="207">
        <v>0</v>
      </c>
    </row>
    <row r="1190" spans="2:8" x14ac:dyDescent="0.45">
      <c r="B1190" t="s">
        <v>245</v>
      </c>
      <c r="C1190" s="207">
        <v>1.2600000000000001E-3</v>
      </c>
      <c r="D1190" s="207">
        <v>0</v>
      </c>
      <c r="E1190" s="207">
        <v>0</v>
      </c>
      <c r="F1190" s="207">
        <v>3.2499999999999999E-3</v>
      </c>
      <c r="G1190" s="207">
        <v>0</v>
      </c>
      <c r="H1190" s="207">
        <v>0</v>
      </c>
    </row>
    <row r="1191" spans="2:8" x14ac:dyDescent="0.45">
      <c r="B1191" t="s">
        <v>246</v>
      </c>
      <c r="C1191" s="207">
        <v>1.2600000000000001E-3</v>
      </c>
      <c r="D1191" s="207">
        <v>0</v>
      </c>
      <c r="E1191" s="207">
        <v>0</v>
      </c>
      <c r="F1191" s="207">
        <v>3.2499999999999999E-3</v>
      </c>
      <c r="G1191" s="207">
        <v>0</v>
      </c>
      <c r="H1191" s="207">
        <v>0</v>
      </c>
    </row>
    <row r="1192" spans="2:8" x14ac:dyDescent="0.45">
      <c r="B1192" t="s">
        <v>247</v>
      </c>
      <c r="C1192" s="207">
        <v>0</v>
      </c>
      <c r="D1192" s="207">
        <v>0</v>
      </c>
      <c r="E1192" s="207">
        <v>0</v>
      </c>
      <c r="F1192" s="207">
        <v>0</v>
      </c>
      <c r="G1192" s="207">
        <v>0</v>
      </c>
      <c r="H1192" s="207">
        <v>0</v>
      </c>
    </row>
    <row r="1193" spans="2:8" x14ac:dyDescent="0.45">
      <c r="B1193" t="s">
        <v>248</v>
      </c>
      <c r="C1193" s="207">
        <v>0</v>
      </c>
      <c r="D1193" s="207">
        <v>0</v>
      </c>
      <c r="E1193" s="207">
        <v>0</v>
      </c>
      <c r="F1193" s="207">
        <v>0</v>
      </c>
      <c r="G1193" s="207">
        <v>0</v>
      </c>
      <c r="H1193" s="207">
        <v>0</v>
      </c>
    </row>
    <row r="1194" spans="2:8" x14ac:dyDescent="0.45">
      <c r="B1194" t="s">
        <v>249</v>
      </c>
      <c r="C1194" s="207">
        <v>0</v>
      </c>
      <c r="D1194" s="207">
        <v>0</v>
      </c>
      <c r="E1194" s="207">
        <v>0</v>
      </c>
      <c r="F1194" s="207">
        <v>0</v>
      </c>
      <c r="G1194" s="207">
        <v>0</v>
      </c>
      <c r="H1194" s="207">
        <v>0</v>
      </c>
    </row>
    <row r="1195" spans="2:8" x14ac:dyDescent="0.45">
      <c r="B1195" t="s">
        <v>250</v>
      </c>
      <c r="C1195" s="207">
        <v>0</v>
      </c>
      <c r="D1195" s="207">
        <v>0</v>
      </c>
      <c r="E1195" s="207">
        <v>0</v>
      </c>
      <c r="F1195" s="207">
        <v>0</v>
      </c>
      <c r="G1195" s="207">
        <v>0</v>
      </c>
      <c r="H1195" s="207">
        <v>0</v>
      </c>
    </row>
    <row r="1196" spans="2:8" x14ac:dyDescent="0.45">
      <c r="B1196" t="s">
        <v>251</v>
      </c>
      <c r="C1196" s="207">
        <v>0</v>
      </c>
      <c r="D1196" s="207">
        <v>0</v>
      </c>
      <c r="E1196" s="207">
        <v>0</v>
      </c>
      <c r="F1196" s="207">
        <v>0</v>
      </c>
      <c r="G1196" s="207">
        <v>0</v>
      </c>
      <c r="H1196" s="207">
        <v>0</v>
      </c>
    </row>
    <row r="1197" spans="2:8" x14ac:dyDescent="0.45">
      <c r="B1197" t="s">
        <v>252</v>
      </c>
      <c r="C1197" s="207">
        <v>0</v>
      </c>
      <c r="D1197" s="207">
        <v>0</v>
      </c>
      <c r="E1197" s="207">
        <v>0</v>
      </c>
      <c r="F1197" s="207">
        <v>0</v>
      </c>
      <c r="G1197" s="207">
        <v>0</v>
      </c>
      <c r="H1197" s="207">
        <v>0</v>
      </c>
    </row>
    <row r="1198" spans="2:8" x14ac:dyDescent="0.45">
      <c r="B1198" t="s">
        <v>253</v>
      </c>
      <c r="C1198" s="207">
        <v>0</v>
      </c>
      <c r="D1198" s="207">
        <v>0</v>
      </c>
      <c r="E1198" s="207">
        <v>0</v>
      </c>
      <c r="F1198" s="207">
        <v>0</v>
      </c>
      <c r="G1198" s="207">
        <v>0</v>
      </c>
      <c r="H1198" s="207">
        <v>0</v>
      </c>
    </row>
    <row r="1199" spans="2:8" x14ac:dyDescent="0.45">
      <c r="B1199" t="s">
        <v>254</v>
      </c>
      <c r="C1199" s="207">
        <v>0</v>
      </c>
      <c r="D1199" s="207">
        <v>0</v>
      </c>
      <c r="E1199" s="207">
        <v>0</v>
      </c>
      <c r="F1199" s="207">
        <v>0</v>
      </c>
      <c r="G1199" s="207">
        <v>0</v>
      </c>
      <c r="H1199" s="207">
        <v>0</v>
      </c>
    </row>
    <row r="1200" spans="2:8" x14ac:dyDescent="0.45">
      <c r="B1200" t="s">
        <v>255</v>
      </c>
      <c r="C1200" s="207">
        <v>0</v>
      </c>
      <c r="D1200" s="207">
        <v>0</v>
      </c>
      <c r="E1200" s="207">
        <v>0</v>
      </c>
      <c r="F1200" s="207">
        <v>0</v>
      </c>
      <c r="G1200" s="207">
        <v>0</v>
      </c>
      <c r="H1200" s="207">
        <v>0</v>
      </c>
    </row>
    <row r="1201" spans="2:8" x14ac:dyDescent="0.45">
      <c r="B1201" t="s">
        <v>256</v>
      </c>
      <c r="C1201" s="207">
        <v>0</v>
      </c>
      <c r="D1201" s="207">
        <v>0</v>
      </c>
      <c r="E1201" s="207">
        <v>0</v>
      </c>
      <c r="F1201" s="207">
        <v>0</v>
      </c>
      <c r="G1201" s="207">
        <v>0</v>
      </c>
      <c r="H1201" s="207">
        <v>0</v>
      </c>
    </row>
    <row r="1202" spans="2:8" x14ac:dyDescent="0.45">
      <c r="B1202" t="s">
        <v>257</v>
      </c>
      <c r="C1202" s="207">
        <v>0</v>
      </c>
      <c r="D1202" s="207">
        <v>0</v>
      </c>
      <c r="E1202" s="207">
        <v>0</v>
      </c>
      <c r="F1202" s="207">
        <v>0</v>
      </c>
      <c r="G1202" s="207">
        <v>0</v>
      </c>
      <c r="H1202" s="207">
        <v>0</v>
      </c>
    </row>
    <row r="1203" spans="2:8" x14ac:dyDescent="0.45">
      <c r="B1203" t="s">
        <v>258</v>
      </c>
      <c r="C1203" s="207">
        <v>1.2600000000000001E-3</v>
      </c>
      <c r="D1203" s="207">
        <v>0</v>
      </c>
      <c r="E1203" s="207">
        <v>0</v>
      </c>
      <c r="F1203" s="207">
        <v>3.2499999999999999E-3</v>
      </c>
      <c r="G1203" s="207">
        <v>0</v>
      </c>
      <c r="H1203" s="207">
        <v>0</v>
      </c>
    </row>
    <row r="1204" spans="2:8" x14ac:dyDescent="0.45">
      <c r="B1204" t="s">
        <v>259</v>
      </c>
      <c r="C1204" s="207">
        <v>0</v>
      </c>
      <c r="D1204" s="207">
        <v>0</v>
      </c>
      <c r="E1204" s="207">
        <v>0</v>
      </c>
      <c r="F1204" s="207">
        <v>0</v>
      </c>
      <c r="G1204" s="207">
        <v>0</v>
      </c>
      <c r="H1204" s="207">
        <v>0</v>
      </c>
    </row>
    <row r="1205" spans="2:8" x14ac:dyDescent="0.45">
      <c r="B1205" t="s">
        <v>260</v>
      </c>
      <c r="C1205" s="207">
        <v>0</v>
      </c>
      <c r="D1205" s="207">
        <v>0</v>
      </c>
      <c r="E1205" s="207">
        <v>0</v>
      </c>
      <c r="F1205" s="207">
        <v>0</v>
      </c>
      <c r="G1205" s="207">
        <v>0</v>
      </c>
      <c r="H1205" s="207">
        <v>0</v>
      </c>
    </row>
    <row r="1206" spans="2:8" x14ac:dyDescent="0.45">
      <c r="B1206" t="s">
        <v>261</v>
      </c>
      <c r="C1206" s="207">
        <v>1.61E-2</v>
      </c>
      <c r="D1206" s="207">
        <v>1.4250000000000001E-2</v>
      </c>
      <c r="E1206" s="207">
        <v>1.2630000000000001E-2</v>
      </c>
      <c r="F1206" s="207">
        <v>2.9229999999999999E-2</v>
      </c>
      <c r="G1206" s="207">
        <v>5.5300000000000002E-3</v>
      </c>
      <c r="H1206" s="207">
        <v>0</v>
      </c>
    </row>
    <row r="1207" spans="2:8" x14ac:dyDescent="0.45">
      <c r="B1207" t="s">
        <v>262</v>
      </c>
      <c r="C1207" s="207">
        <v>0</v>
      </c>
      <c r="D1207" s="207">
        <v>0</v>
      </c>
      <c r="E1207" s="207">
        <v>0</v>
      </c>
      <c r="F1207" s="207">
        <v>0</v>
      </c>
      <c r="G1207" s="207">
        <v>0</v>
      </c>
      <c r="H1207" s="207">
        <v>0</v>
      </c>
    </row>
    <row r="1208" spans="2:8" x14ac:dyDescent="0.45">
      <c r="B1208" t="s">
        <v>263</v>
      </c>
      <c r="C1208" s="207">
        <v>0</v>
      </c>
      <c r="D1208" s="207">
        <v>0</v>
      </c>
      <c r="E1208" s="207">
        <v>0</v>
      </c>
      <c r="F1208" s="207">
        <v>0</v>
      </c>
      <c r="G1208" s="207">
        <v>0</v>
      </c>
      <c r="H1208" s="207">
        <v>0</v>
      </c>
    </row>
    <row r="1209" spans="2:8" x14ac:dyDescent="0.45">
      <c r="B1209" t="s">
        <v>264</v>
      </c>
      <c r="C1209" s="207">
        <v>0</v>
      </c>
      <c r="D1209" s="207">
        <v>0</v>
      </c>
      <c r="E1209" s="207">
        <v>0</v>
      </c>
      <c r="F1209" s="207">
        <v>0</v>
      </c>
      <c r="G1209" s="207">
        <v>0</v>
      </c>
      <c r="H1209" s="207">
        <v>0</v>
      </c>
    </row>
    <row r="1210" spans="2:8" x14ac:dyDescent="0.45">
      <c r="B1210" t="s">
        <v>265</v>
      </c>
      <c r="C1210" s="207">
        <v>0</v>
      </c>
      <c r="D1210" s="207">
        <v>0</v>
      </c>
      <c r="E1210" s="207">
        <v>0</v>
      </c>
      <c r="F1210" s="207">
        <v>0</v>
      </c>
      <c r="G1210" s="207">
        <v>0</v>
      </c>
      <c r="H1210" s="207">
        <v>0</v>
      </c>
    </row>
    <row r="1211" spans="2:8" x14ac:dyDescent="0.45">
      <c r="B1211" t="s">
        <v>266</v>
      </c>
      <c r="C1211" s="207">
        <v>0</v>
      </c>
      <c r="D1211" s="207">
        <v>0</v>
      </c>
      <c r="E1211" s="207">
        <v>0</v>
      </c>
      <c r="F1211" s="207">
        <v>0</v>
      </c>
      <c r="G1211" s="207">
        <v>0</v>
      </c>
      <c r="H1211" s="207">
        <v>0</v>
      </c>
    </row>
    <row r="1212" spans="2:8" x14ac:dyDescent="0.45">
      <c r="B1212" t="s">
        <v>267</v>
      </c>
      <c r="C1212" s="207">
        <v>4.8999999999999998E-3</v>
      </c>
      <c r="D1212" s="207">
        <v>0</v>
      </c>
      <c r="E1212" s="207">
        <v>0</v>
      </c>
      <c r="F1212" s="207">
        <v>6.4999999999999997E-3</v>
      </c>
      <c r="G1212" s="207">
        <v>1.66E-2</v>
      </c>
      <c r="H1212" s="207">
        <v>0</v>
      </c>
    </row>
    <row r="1213" spans="2:8" x14ac:dyDescent="0.45">
      <c r="B1213" t="s">
        <v>268</v>
      </c>
      <c r="C1213" s="207">
        <v>0</v>
      </c>
      <c r="D1213" s="207">
        <v>0</v>
      </c>
      <c r="E1213" s="207">
        <v>0</v>
      </c>
      <c r="F1213" s="207">
        <v>0</v>
      </c>
      <c r="G1213" s="207">
        <v>0</v>
      </c>
      <c r="H1213" s="207">
        <v>0</v>
      </c>
    </row>
    <row r="1214" spans="2:8" x14ac:dyDescent="0.45">
      <c r="B1214" t="s">
        <v>269</v>
      </c>
      <c r="C1214" s="207">
        <v>0</v>
      </c>
      <c r="D1214" s="207">
        <v>0</v>
      </c>
      <c r="E1214" s="207">
        <v>0</v>
      </c>
      <c r="F1214" s="207">
        <v>0</v>
      </c>
      <c r="G1214" s="207">
        <v>0</v>
      </c>
      <c r="H1214" s="207">
        <v>0</v>
      </c>
    </row>
    <row r="1215" spans="2:8" x14ac:dyDescent="0.45">
      <c r="B1215" t="s">
        <v>270</v>
      </c>
      <c r="C1215" s="207">
        <v>0</v>
      </c>
      <c r="D1215" s="207">
        <v>0</v>
      </c>
      <c r="E1215" s="207">
        <v>0</v>
      </c>
      <c r="F1215" s="207">
        <v>0</v>
      </c>
      <c r="G1215" s="207">
        <v>0</v>
      </c>
      <c r="H1215" s="207">
        <v>0</v>
      </c>
    </row>
    <row r="1216" spans="2:8" x14ac:dyDescent="0.45">
      <c r="B1216" t="s">
        <v>271</v>
      </c>
      <c r="C1216" s="207">
        <v>0</v>
      </c>
      <c r="D1216" s="207">
        <v>0</v>
      </c>
      <c r="E1216" s="207">
        <v>0</v>
      </c>
      <c r="F1216" s="207">
        <v>0</v>
      </c>
      <c r="G1216" s="207">
        <v>0</v>
      </c>
      <c r="H1216" s="207">
        <v>0</v>
      </c>
    </row>
    <row r="1217" spans="2:8" x14ac:dyDescent="0.45">
      <c r="B1217" t="s">
        <v>272</v>
      </c>
      <c r="C1217" s="207">
        <v>0</v>
      </c>
      <c r="D1217" s="207">
        <v>0</v>
      </c>
      <c r="E1217" s="207">
        <v>0</v>
      </c>
      <c r="F1217" s="207">
        <v>0</v>
      </c>
      <c r="G1217" s="207">
        <v>0</v>
      </c>
      <c r="H1217" s="207">
        <v>0</v>
      </c>
    </row>
    <row r="1218" spans="2:8" x14ac:dyDescent="0.45">
      <c r="B1218" t="s">
        <v>273</v>
      </c>
      <c r="C1218" s="207">
        <v>8.1600000000000006E-3</v>
      </c>
      <c r="D1218" s="207">
        <v>0</v>
      </c>
      <c r="E1218" s="207">
        <v>0</v>
      </c>
      <c r="F1218" s="207">
        <v>0</v>
      </c>
      <c r="G1218" s="207">
        <v>5.6820000000000002E-2</v>
      </c>
      <c r="H1218" s="207">
        <v>0</v>
      </c>
    </row>
    <row r="1219" spans="2:8" x14ac:dyDescent="0.45">
      <c r="B1219" t="s">
        <v>274</v>
      </c>
      <c r="C1219" s="207">
        <v>0</v>
      </c>
      <c r="D1219" s="207">
        <v>0</v>
      </c>
      <c r="E1219" s="207">
        <v>0</v>
      </c>
      <c r="F1219" s="207">
        <v>0</v>
      </c>
      <c r="G1219" s="207">
        <v>0</v>
      </c>
      <c r="H1219" s="207">
        <v>0</v>
      </c>
    </row>
    <row r="1220" spans="2:8" x14ac:dyDescent="0.45">
      <c r="B1220" t="s">
        <v>275</v>
      </c>
      <c r="C1220" s="207">
        <v>1.9179999999999999E-2</v>
      </c>
      <c r="D1220" s="207">
        <v>0</v>
      </c>
      <c r="E1220" s="207">
        <v>4.2199999999999998E-3</v>
      </c>
      <c r="F1220" s="207">
        <v>1.949E-2</v>
      </c>
      <c r="G1220" s="207">
        <v>7.739E-2</v>
      </c>
      <c r="H1220" s="207">
        <v>0</v>
      </c>
    </row>
    <row r="1221" spans="2:8" x14ac:dyDescent="0.45">
      <c r="B1221" t="s">
        <v>276</v>
      </c>
      <c r="C1221" s="207">
        <v>2.0910000000000002E-2</v>
      </c>
      <c r="D1221" s="207">
        <v>0</v>
      </c>
      <c r="E1221" s="207">
        <v>1.4710000000000001E-2</v>
      </c>
      <c r="F1221" s="207">
        <v>4.3150000000000001E-2</v>
      </c>
      <c r="G1221" s="207">
        <v>1.66E-2</v>
      </c>
      <c r="H1221" s="207">
        <v>0</v>
      </c>
    </row>
    <row r="1222" spans="2:8" x14ac:dyDescent="0.45">
      <c r="B1222" t="s">
        <v>277</v>
      </c>
      <c r="C1222" s="207">
        <v>3.14E-3</v>
      </c>
      <c r="D1222" s="207">
        <v>0</v>
      </c>
      <c r="E1222" s="207">
        <v>0</v>
      </c>
      <c r="F1222" s="207">
        <v>0</v>
      </c>
      <c r="G1222" s="207">
        <v>0</v>
      </c>
      <c r="H1222" s="207">
        <v>1.7950000000000001E-2</v>
      </c>
    </row>
    <row r="1223" spans="2:8" x14ac:dyDescent="0.45">
      <c r="B1223" t="s">
        <v>278</v>
      </c>
      <c r="C1223" s="207">
        <v>4.2509999999999999E-2</v>
      </c>
      <c r="D1223" s="207">
        <v>5.8299999999999998E-2</v>
      </c>
      <c r="E1223" s="207">
        <v>4.4049999999999999E-2</v>
      </c>
      <c r="F1223" s="207">
        <v>3.2499999999999999E-3</v>
      </c>
      <c r="G1223" s="207">
        <v>3.3189999999999997E-2</v>
      </c>
      <c r="H1223" s="207">
        <v>0.1206</v>
      </c>
    </row>
    <row r="1224" spans="2:8" x14ac:dyDescent="0.45">
      <c r="B1224" t="s">
        <v>279</v>
      </c>
      <c r="C1224" s="207">
        <v>4.64E-3</v>
      </c>
      <c r="D1224" s="207">
        <v>1.4250000000000001E-2</v>
      </c>
      <c r="E1224" s="207">
        <v>4.2199999999999998E-3</v>
      </c>
      <c r="F1224" s="207">
        <v>0</v>
      </c>
      <c r="G1224" s="207">
        <v>5.5300000000000002E-3</v>
      </c>
      <c r="H1224" s="207">
        <v>5.1399999999999996E-3</v>
      </c>
    </row>
    <row r="1225" spans="2:8" x14ac:dyDescent="0.45">
      <c r="B1225" t="s">
        <v>280</v>
      </c>
      <c r="C1225" s="207">
        <v>0</v>
      </c>
      <c r="D1225" s="207">
        <v>0</v>
      </c>
      <c r="E1225" s="207">
        <v>0</v>
      </c>
      <c r="F1225" s="207">
        <v>0</v>
      </c>
      <c r="G1225" s="207">
        <v>0</v>
      </c>
      <c r="H1225" s="207">
        <v>0</v>
      </c>
    </row>
    <row r="1226" spans="2:8" x14ac:dyDescent="0.45">
      <c r="B1226" t="s">
        <v>281</v>
      </c>
      <c r="C1226" s="207">
        <v>1.2600000000000001E-3</v>
      </c>
      <c r="D1226" s="207">
        <v>0</v>
      </c>
      <c r="E1226" s="207">
        <v>0</v>
      </c>
      <c r="F1226" s="207">
        <v>3.2499999999999999E-3</v>
      </c>
      <c r="G1226" s="207">
        <v>0</v>
      </c>
      <c r="H1226" s="207">
        <v>0</v>
      </c>
    </row>
    <row r="1227" spans="2:8" x14ac:dyDescent="0.45">
      <c r="B1227" t="s">
        <v>282</v>
      </c>
      <c r="C1227" s="207">
        <v>0</v>
      </c>
      <c r="D1227" s="207">
        <v>0</v>
      </c>
      <c r="E1227" s="207">
        <v>0</v>
      </c>
      <c r="F1227" s="207">
        <v>0</v>
      </c>
      <c r="G1227" s="207">
        <v>0</v>
      </c>
      <c r="H1227" s="207">
        <v>0</v>
      </c>
    </row>
    <row r="1228" spans="2:8" x14ac:dyDescent="0.45">
      <c r="B1228" t="s">
        <v>283</v>
      </c>
      <c r="C1228" s="207">
        <v>0</v>
      </c>
      <c r="D1228" s="207">
        <v>0</v>
      </c>
      <c r="E1228" s="207">
        <v>0</v>
      </c>
      <c r="F1228" s="207">
        <v>0</v>
      </c>
      <c r="G1228" s="207">
        <v>0</v>
      </c>
      <c r="H1228" s="207">
        <v>0</v>
      </c>
    </row>
    <row r="1229" spans="2:8" x14ac:dyDescent="0.45">
      <c r="B1229" t="s">
        <v>284</v>
      </c>
      <c r="C1229" s="207">
        <v>0</v>
      </c>
      <c r="D1229" s="207">
        <v>0</v>
      </c>
      <c r="E1229" s="207">
        <v>0</v>
      </c>
      <c r="F1229" s="207">
        <v>0</v>
      </c>
      <c r="G1229" s="207">
        <v>0</v>
      </c>
      <c r="H1229" s="207">
        <v>0</v>
      </c>
    </row>
    <row r="1230" spans="2:8" x14ac:dyDescent="0.45">
      <c r="B1230" t="s">
        <v>285</v>
      </c>
      <c r="C1230" s="207">
        <v>0</v>
      </c>
      <c r="D1230" s="207">
        <v>0</v>
      </c>
      <c r="E1230" s="207">
        <v>0</v>
      </c>
      <c r="F1230" s="207">
        <v>0</v>
      </c>
      <c r="G1230" s="207">
        <v>0</v>
      </c>
      <c r="H1230" s="207">
        <v>0</v>
      </c>
    </row>
    <row r="1231" spans="2:8" x14ac:dyDescent="0.45">
      <c r="B1231" t="s">
        <v>286</v>
      </c>
      <c r="C1231" s="207">
        <v>2.6800000000000001E-3</v>
      </c>
      <c r="D1231" s="207">
        <v>0</v>
      </c>
      <c r="E1231" s="207">
        <v>4.2199999999999998E-3</v>
      </c>
      <c r="F1231" s="207">
        <v>3.2499999999999999E-3</v>
      </c>
      <c r="G1231" s="207">
        <v>0</v>
      </c>
      <c r="H1231" s="207">
        <v>5.1399999999999996E-3</v>
      </c>
    </row>
    <row r="1232" spans="2:8" x14ac:dyDescent="0.45">
      <c r="B1232" t="s">
        <v>287</v>
      </c>
      <c r="C1232" s="207">
        <v>8.9999999999999998E-4</v>
      </c>
      <c r="D1232" s="207">
        <v>0</v>
      </c>
      <c r="E1232" s="207">
        <v>0</v>
      </c>
      <c r="F1232" s="207">
        <v>0</v>
      </c>
      <c r="G1232" s="207">
        <v>0</v>
      </c>
      <c r="H1232" s="207">
        <v>5.1399999999999996E-3</v>
      </c>
    </row>
    <row r="1233" spans="2:8" x14ac:dyDescent="0.45">
      <c r="B1233" t="s">
        <v>288</v>
      </c>
      <c r="C1233" s="207">
        <v>0</v>
      </c>
      <c r="D1233" s="207">
        <v>0</v>
      </c>
      <c r="E1233" s="207">
        <v>0</v>
      </c>
      <c r="F1233" s="207">
        <v>0</v>
      </c>
      <c r="G1233" s="207">
        <v>0</v>
      </c>
      <c r="H1233" s="207">
        <v>0</v>
      </c>
    </row>
    <row r="1234" spans="2:8" x14ac:dyDescent="0.45">
      <c r="B1234" t="s">
        <v>289</v>
      </c>
      <c r="C1234" s="207">
        <v>0</v>
      </c>
      <c r="D1234" s="207">
        <v>0</v>
      </c>
      <c r="E1234" s="207">
        <v>0</v>
      </c>
      <c r="F1234" s="207">
        <v>0</v>
      </c>
      <c r="G1234" s="207">
        <v>0</v>
      </c>
      <c r="H1234" s="207">
        <v>0</v>
      </c>
    </row>
    <row r="1235" spans="2:8" x14ac:dyDescent="0.45">
      <c r="B1235" t="s">
        <v>290</v>
      </c>
      <c r="C1235" s="207">
        <v>0</v>
      </c>
      <c r="D1235" s="207">
        <v>0</v>
      </c>
      <c r="E1235" s="207">
        <v>0</v>
      </c>
      <c r="F1235" s="207">
        <v>0</v>
      </c>
      <c r="G1235" s="207">
        <v>0</v>
      </c>
      <c r="H1235" s="207">
        <v>0</v>
      </c>
    </row>
    <row r="1236" spans="2:8" x14ac:dyDescent="0.45">
      <c r="B1236" t="s">
        <v>291</v>
      </c>
      <c r="C1236" s="207">
        <v>0.17981</v>
      </c>
      <c r="D1236" s="207">
        <v>0.36293999999999998</v>
      </c>
      <c r="E1236" s="207">
        <v>0.23762</v>
      </c>
      <c r="F1236" s="207">
        <v>8.2659999999999997E-2</v>
      </c>
      <c r="G1236" s="207">
        <v>0.15740000000000001</v>
      </c>
      <c r="H1236" s="207">
        <v>0.19388</v>
      </c>
    </row>
    <row r="1237" spans="2:8" x14ac:dyDescent="0.45">
      <c r="B1237" t="s">
        <v>292</v>
      </c>
      <c r="C1237" s="207">
        <v>2.5799999999999998E-3</v>
      </c>
      <c r="D1237" s="207">
        <v>0</v>
      </c>
      <c r="E1237" s="207">
        <v>4.2199999999999998E-3</v>
      </c>
      <c r="F1237" s="207">
        <v>3.2499999999999999E-3</v>
      </c>
      <c r="G1237" s="207">
        <v>5.5300000000000002E-3</v>
      </c>
      <c r="H1237" s="207">
        <v>0</v>
      </c>
    </row>
    <row r="1238" spans="2:8" x14ac:dyDescent="0.45">
      <c r="B1238" t="s">
        <v>293</v>
      </c>
      <c r="C1238" s="207">
        <v>7.9000000000000001E-4</v>
      </c>
      <c r="D1238" s="207">
        <v>0</v>
      </c>
      <c r="E1238" s="207">
        <v>0</v>
      </c>
      <c r="F1238" s="207">
        <v>0</v>
      </c>
      <c r="G1238" s="207">
        <v>5.5300000000000002E-3</v>
      </c>
      <c r="H1238" s="207">
        <v>0</v>
      </c>
    </row>
    <row r="1239" spans="2:8" x14ac:dyDescent="0.45">
      <c r="B1239" t="s">
        <v>205</v>
      </c>
      <c r="C1239" s="207">
        <v>8.7899999999999992E-3</v>
      </c>
      <c r="D1239" s="207">
        <v>0</v>
      </c>
      <c r="E1239" s="207">
        <v>0</v>
      </c>
      <c r="F1239" s="207">
        <v>0</v>
      </c>
      <c r="G1239" s="207">
        <v>0</v>
      </c>
      <c r="H1239" s="207">
        <v>5.0279999999999998E-2</v>
      </c>
    </row>
    <row r="1240" spans="2:8" x14ac:dyDescent="0.45">
      <c r="B1240" t="s">
        <v>294</v>
      </c>
      <c r="C1240" s="207">
        <v>8.9999999999999998E-4</v>
      </c>
      <c r="D1240" s="207">
        <v>0</v>
      </c>
      <c r="E1240" s="207">
        <v>0</v>
      </c>
      <c r="F1240" s="207">
        <v>0</v>
      </c>
      <c r="G1240" s="207">
        <v>0</v>
      </c>
      <c r="H1240" s="207">
        <v>5.1399999999999996E-3</v>
      </c>
    </row>
    <row r="1241" spans="2:8" x14ac:dyDescent="0.45">
      <c r="B1241" t="s">
        <v>295</v>
      </c>
      <c r="C1241" s="207">
        <v>0</v>
      </c>
      <c r="D1241" s="207">
        <v>0</v>
      </c>
      <c r="E1241" s="207">
        <v>0</v>
      </c>
      <c r="F1241" s="207">
        <v>0</v>
      </c>
      <c r="G1241" s="207">
        <v>0</v>
      </c>
      <c r="H1241" s="207">
        <v>0</v>
      </c>
    </row>
    <row r="1242" spans="2:8" x14ac:dyDescent="0.45">
      <c r="B1242" t="s">
        <v>296</v>
      </c>
      <c r="C1242" s="207">
        <v>0</v>
      </c>
      <c r="D1242" s="207">
        <v>0</v>
      </c>
      <c r="E1242" s="207">
        <v>0</v>
      </c>
      <c r="F1242" s="207">
        <v>0</v>
      </c>
      <c r="G1242" s="207">
        <v>0</v>
      </c>
      <c r="H1242" s="207">
        <v>0</v>
      </c>
    </row>
    <row r="1243" spans="2:8" x14ac:dyDescent="0.45">
      <c r="B1243" t="s">
        <v>297</v>
      </c>
      <c r="C1243" s="207">
        <v>0</v>
      </c>
      <c r="D1243" s="207">
        <v>0</v>
      </c>
      <c r="E1243" s="207">
        <v>0</v>
      </c>
      <c r="F1243" s="207">
        <v>0</v>
      </c>
      <c r="G1243" s="207">
        <v>0</v>
      </c>
      <c r="H1243" s="207">
        <v>0</v>
      </c>
    </row>
    <row r="1244" spans="2:8" x14ac:dyDescent="0.45">
      <c r="B1244" t="s">
        <v>298</v>
      </c>
      <c r="C1244" s="207">
        <v>0</v>
      </c>
      <c r="D1244" s="207">
        <v>0</v>
      </c>
      <c r="E1244" s="207">
        <v>0</v>
      </c>
      <c r="F1244" s="207">
        <v>0</v>
      </c>
      <c r="G1244" s="207">
        <v>0</v>
      </c>
      <c r="H1244" s="207">
        <v>0</v>
      </c>
    </row>
    <row r="1245" spans="2:8" x14ac:dyDescent="0.45">
      <c r="B1245" t="s">
        <v>8</v>
      </c>
      <c r="C1245" s="207">
        <v>0</v>
      </c>
      <c r="D1245" s="207">
        <v>0</v>
      </c>
      <c r="E1245" s="207">
        <v>0</v>
      </c>
      <c r="F1245" s="207">
        <v>0</v>
      </c>
      <c r="G1245" s="207">
        <v>0</v>
      </c>
      <c r="H1245" s="207">
        <v>0</v>
      </c>
    </row>
    <row r="1246" spans="2:8" x14ac:dyDescent="0.45">
      <c r="B1246" t="s">
        <v>299</v>
      </c>
      <c r="C1246" s="207">
        <v>0</v>
      </c>
      <c r="D1246" s="207">
        <v>0</v>
      </c>
      <c r="E1246" s="207">
        <v>0</v>
      </c>
      <c r="F1246" s="207">
        <v>0</v>
      </c>
      <c r="G1246" s="207">
        <v>0</v>
      </c>
      <c r="H1246" s="207">
        <v>0</v>
      </c>
    </row>
    <row r="1247" spans="2:8" x14ac:dyDescent="0.45">
      <c r="B1247" t="s">
        <v>300</v>
      </c>
      <c r="C1247" s="207">
        <v>8.9999999999999998E-4</v>
      </c>
      <c r="D1247" s="207">
        <v>0</v>
      </c>
      <c r="E1247" s="207">
        <v>0</v>
      </c>
      <c r="F1247" s="207">
        <v>0</v>
      </c>
      <c r="G1247" s="207">
        <v>0</v>
      </c>
      <c r="H1247" s="207">
        <v>5.1399999999999996E-3</v>
      </c>
    </row>
    <row r="1248" spans="2:8" x14ac:dyDescent="0.45">
      <c r="B1248" t="s">
        <v>94</v>
      </c>
      <c r="C1248" s="207">
        <v>5.2999999999999998E-4</v>
      </c>
      <c r="D1248" s="207">
        <v>0</v>
      </c>
      <c r="E1248" s="207">
        <v>4.2199999999999998E-3</v>
      </c>
      <c r="F1248" s="207">
        <v>0</v>
      </c>
      <c r="G1248" s="207">
        <v>0</v>
      </c>
      <c r="H1248" s="207">
        <v>0</v>
      </c>
    </row>
    <row r="1249" spans="2:8" x14ac:dyDescent="0.45">
      <c r="B1249" t="s">
        <v>301</v>
      </c>
      <c r="C1249" s="207">
        <v>0</v>
      </c>
      <c r="D1249" s="207">
        <v>0</v>
      </c>
      <c r="E1249" s="207">
        <v>0</v>
      </c>
      <c r="F1249" s="207">
        <v>0</v>
      </c>
      <c r="G1249" s="207">
        <v>0</v>
      </c>
      <c r="H1249" s="207">
        <v>0</v>
      </c>
    </row>
    <row r="1250" spans="2:8" x14ac:dyDescent="0.45">
      <c r="B1250" t="s">
        <v>302</v>
      </c>
      <c r="C1250" s="207">
        <v>0</v>
      </c>
      <c r="D1250" s="207">
        <v>0</v>
      </c>
      <c r="E1250" s="207">
        <v>0</v>
      </c>
      <c r="F1250" s="207">
        <v>0</v>
      </c>
      <c r="G1250" s="207">
        <v>0</v>
      </c>
      <c r="H1250" s="207">
        <v>0</v>
      </c>
    </row>
    <row r="1251" spans="2:8" x14ac:dyDescent="0.45">
      <c r="B1251" t="s">
        <v>303</v>
      </c>
      <c r="C1251" s="207">
        <v>0</v>
      </c>
      <c r="D1251" s="207">
        <v>0</v>
      </c>
      <c r="E1251" s="207">
        <v>0</v>
      </c>
      <c r="F1251" s="207">
        <v>0</v>
      </c>
      <c r="G1251" s="207">
        <v>0</v>
      </c>
      <c r="H1251" s="207">
        <v>0</v>
      </c>
    </row>
    <row r="1252" spans="2:8" x14ac:dyDescent="0.45">
      <c r="B1252" t="s">
        <v>304</v>
      </c>
      <c r="C1252" s="207">
        <v>0</v>
      </c>
      <c r="D1252" s="207">
        <v>0</v>
      </c>
      <c r="E1252" s="207">
        <v>0</v>
      </c>
      <c r="F1252" s="207">
        <v>0</v>
      </c>
      <c r="G1252" s="207">
        <v>0</v>
      </c>
      <c r="H1252" s="207">
        <v>0</v>
      </c>
    </row>
    <row r="1253" spans="2:8" x14ac:dyDescent="0.45">
      <c r="B1253" t="s">
        <v>305</v>
      </c>
      <c r="C1253" s="207">
        <v>0</v>
      </c>
      <c r="D1253" s="207">
        <v>0</v>
      </c>
      <c r="E1253" s="207">
        <v>0</v>
      </c>
      <c r="F1253" s="207">
        <v>0</v>
      </c>
      <c r="G1253" s="207">
        <v>0</v>
      </c>
      <c r="H1253" s="207">
        <v>0</v>
      </c>
    </row>
    <row r="1254" spans="2:8" x14ac:dyDescent="0.45">
      <c r="B1254" t="s">
        <v>306</v>
      </c>
      <c r="C1254" s="207">
        <v>0</v>
      </c>
      <c r="D1254" s="207">
        <v>0</v>
      </c>
      <c r="E1254" s="207">
        <v>0</v>
      </c>
      <c r="F1254" s="207">
        <v>0</v>
      </c>
      <c r="G1254" s="207">
        <v>0</v>
      </c>
      <c r="H1254" s="207">
        <v>0</v>
      </c>
    </row>
    <row r="1255" spans="2:8" x14ac:dyDescent="0.45">
      <c r="B1255" t="s">
        <v>307</v>
      </c>
      <c r="C1255" s="207">
        <v>0</v>
      </c>
      <c r="D1255" s="207">
        <v>0</v>
      </c>
      <c r="E1255" s="207">
        <v>0</v>
      </c>
      <c r="F1255" s="207">
        <v>0</v>
      </c>
      <c r="G1255" s="207">
        <v>0</v>
      </c>
      <c r="H1255" s="207">
        <v>0</v>
      </c>
    </row>
    <row r="1256" spans="2:8" x14ac:dyDescent="0.45">
      <c r="B1256" t="s">
        <v>308</v>
      </c>
      <c r="C1256" s="207">
        <v>0</v>
      </c>
      <c r="D1256" s="207">
        <v>0</v>
      </c>
      <c r="E1256" s="207">
        <v>0</v>
      </c>
      <c r="F1256" s="207">
        <v>0</v>
      </c>
      <c r="G1256" s="207">
        <v>0</v>
      </c>
      <c r="H1256" s="207">
        <v>0</v>
      </c>
    </row>
    <row r="1257" spans="2:8" x14ac:dyDescent="0.45">
      <c r="B1257" t="s">
        <v>309</v>
      </c>
      <c r="C1257" s="207">
        <v>2.82E-3</v>
      </c>
      <c r="D1257" s="207">
        <v>1.66E-2</v>
      </c>
      <c r="E1257" s="207">
        <v>0</v>
      </c>
      <c r="F1257" s="207">
        <v>0</v>
      </c>
      <c r="G1257" s="207">
        <v>0</v>
      </c>
      <c r="H1257" s="207">
        <v>0</v>
      </c>
    </row>
    <row r="1258" spans="2:8" x14ac:dyDescent="0.45">
      <c r="B1258" t="s">
        <v>310</v>
      </c>
      <c r="C1258" s="207">
        <v>0</v>
      </c>
      <c r="D1258" s="207">
        <v>0</v>
      </c>
      <c r="E1258" s="207">
        <v>0</v>
      </c>
      <c r="F1258" s="207">
        <v>0</v>
      </c>
      <c r="G1258" s="207">
        <v>0</v>
      </c>
      <c r="H1258" s="207">
        <v>0</v>
      </c>
    </row>
    <row r="1259" spans="2:8" x14ac:dyDescent="0.45">
      <c r="B1259" t="s">
        <v>311</v>
      </c>
      <c r="C1259" s="207">
        <v>0</v>
      </c>
      <c r="D1259" s="207">
        <v>0</v>
      </c>
      <c r="E1259" s="207">
        <v>0</v>
      </c>
      <c r="F1259" s="207">
        <v>0</v>
      </c>
      <c r="G1259" s="207">
        <v>0</v>
      </c>
      <c r="H1259" s="207">
        <v>0</v>
      </c>
    </row>
    <row r="1260" spans="2:8" x14ac:dyDescent="0.45">
      <c r="B1260" t="s">
        <v>102</v>
      </c>
      <c r="C1260" s="207">
        <v>0</v>
      </c>
      <c r="D1260" s="207">
        <v>0</v>
      </c>
      <c r="E1260" s="207">
        <v>0</v>
      </c>
      <c r="F1260" s="207">
        <v>0</v>
      </c>
      <c r="G1260" s="207">
        <v>0</v>
      </c>
      <c r="H1260" s="207">
        <v>0</v>
      </c>
    </row>
    <row r="1261" spans="2:8" x14ac:dyDescent="0.45">
      <c r="B1261" t="s">
        <v>109</v>
      </c>
      <c r="C1261" s="207">
        <v>0</v>
      </c>
      <c r="D1261" s="207">
        <v>0</v>
      </c>
      <c r="E1261" s="207">
        <v>0</v>
      </c>
      <c r="F1261" s="207">
        <v>0</v>
      </c>
      <c r="G1261" s="207">
        <v>0</v>
      </c>
      <c r="H1261" s="207">
        <v>0</v>
      </c>
    </row>
    <row r="1262" spans="2:8" x14ac:dyDescent="0.45">
      <c r="B1262" t="s">
        <v>116</v>
      </c>
      <c r="C1262" s="207">
        <v>0</v>
      </c>
      <c r="D1262" s="207">
        <v>0</v>
      </c>
      <c r="E1262" s="207">
        <v>0</v>
      </c>
      <c r="F1262" s="207">
        <v>0</v>
      </c>
      <c r="G1262" s="207">
        <v>0</v>
      </c>
      <c r="H1262" s="207">
        <v>0</v>
      </c>
    </row>
    <row r="1263" spans="2:8" x14ac:dyDescent="0.45">
      <c r="B1263" t="s">
        <v>312</v>
      </c>
      <c r="C1263" s="207">
        <v>1.2600000000000001E-3</v>
      </c>
      <c r="D1263" s="207">
        <v>0</v>
      </c>
      <c r="E1263" s="207">
        <v>0</v>
      </c>
      <c r="F1263" s="207">
        <v>3.2499999999999999E-3</v>
      </c>
      <c r="G1263" s="207">
        <v>0</v>
      </c>
      <c r="H1263" s="207">
        <v>0</v>
      </c>
    </row>
    <row r="1264" spans="2:8" x14ac:dyDescent="0.45">
      <c r="B1264" t="s">
        <v>313</v>
      </c>
      <c r="C1264" s="207">
        <v>0</v>
      </c>
      <c r="D1264" s="207">
        <v>0</v>
      </c>
      <c r="E1264" s="207">
        <v>0</v>
      </c>
      <c r="F1264" s="207">
        <v>0</v>
      </c>
      <c r="G1264" s="207">
        <v>0</v>
      </c>
      <c r="H1264" s="207">
        <v>0</v>
      </c>
    </row>
    <row r="1265" spans="2:8" x14ac:dyDescent="0.45">
      <c r="B1265" t="s">
        <v>314</v>
      </c>
      <c r="C1265" s="207">
        <v>0</v>
      </c>
      <c r="D1265" s="207">
        <v>0</v>
      </c>
      <c r="E1265" s="207">
        <v>0</v>
      </c>
      <c r="F1265" s="207">
        <v>0</v>
      </c>
      <c r="G1265" s="207">
        <v>0</v>
      </c>
      <c r="H1265" s="207">
        <v>0</v>
      </c>
    </row>
    <row r="1266" spans="2:8" x14ac:dyDescent="0.45">
      <c r="B1266" t="s">
        <v>315</v>
      </c>
      <c r="C1266" s="207">
        <v>0</v>
      </c>
      <c r="D1266" s="207">
        <v>0</v>
      </c>
      <c r="E1266" s="207">
        <v>0</v>
      </c>
      <c r="F1266" s="207">
        <v>0</v>
      </c>
      <c r="G1266" s="207">
        <v>0</v>
      </c>
      <c r="H1266" s="207">
        <v>0</v>
      </c>
    </row>
    <row r="1267" spans="2:8" x14ac:dyDescent="0.45">
      <c r="B1267" t="s">
        <v>316</v>
      </c>
      <c r="C1267" s="207">
        <v>0</v>
      </c>
      <c r="D1267" s="207">
        <v>0</v>
      </c>
      <c r="E1267" s="207">
        <v>0</v>
      </c>
      <c r="F1267" s="207">
        <v>0</v>
      </c>
      <c r="G1267" s="207">
        <v>0</v>
      </c>
      <c r="H1267" s="207">
        <v>0</v>
      </c>
    </row>
    <row r="1268" spans="2:8" x14ac:dyDescent="0.45">
      <c r="B1268" t="s">
        <v>317</v>
      </c>
      <c r="C1268" s="207">
        <v>0</v>
      </c>
      <c r="D1268" s="207">
        <v>0</v>
      </c>
      <c r="E1268" s="207">
        <v>0</v>
      </c>
      <c r="F1268" s="207">
        <v>0</v>
      </c>
      <c r="G1268" s="207">
        <v>0</v>
      </c>
      <c r="H1268" s="207">
        <v>0</v>
      </c>
    </row>
    <row r="1269" spans="2:8" x14ac:dyDescent="0.45">
      <c r="B1269" t="s">
        <v>318</v>
      </c>
      <c r="C1269" s="207">
        <v>0</v>
      </c>
      <c r="D1269" s="207">
        <v>0</v>
      </c>
      <c r="E1269" s="207">
        <v>0</v>
      </c>
      <c r="F1269" s="207">
        <v>0</v>
      </c>
      <c r="G1269" s="207">
        <v>0</v>
      </c>
      <c r="H1269" s="207">
        <v>0</v>
      </c>
    </row>
    <row r="1270" spans="2:8" x14ac:dyDescent="0.45">
      <c r="B1270" t="s">
        <v>319</v>
      </c>
      <c r="C1270" s="207">
        <v>0</v>
      </c>
      <c r="D1270" s="207">
        <v>0</v>
      </c>
      <c r="E1270" s="207">
        <v>0</v>
      </c>
      <c r="F1270" s="207">
        <v>0</v>
      </c>
      <c r="G1270" s="207">
        <v>0</v>
      </c>
      <c r="H1270" s="207">
        <v>0</v>
      </c>
    </row>
    <row r="1271" spans="2:8" x14ac:dyDescent="0.45">
      <c r="B1271" t="s">
        <v>320</v>
      </c>
      <c r="C1271" s="207">
        <v>0</v>
      </c>
      <c r="D1271" s="207">
        <v>0</v>
      </c>
      <c r="E1271" s="207">
        <v>0</v>
      </c>
      <c r="F1271" s="207">
        <v>0</v>
      </c>
      <c r="G1271" s="207">
        <v>0</v>
      </c>
      <c r="H1271" s="207">
        <v>0</v>
      </c>
    </row>
    <row r="1272" spans="2:8" x14ac:dyDescent="0.45">
      <c r="B1272" t="s">
        <v>321</v>
      </c>
      <c r="C1272" s="207">
        <v>5.2999999999999998E-4</v>
      </c>
      <c r="D1272" s="207">
        <v>0</v>
      </c>
      <c r="E1272" s="207">
        <v>4.2199999999999998E-3</v>
      </c>
      <c r="F1272" s="207">
        <v>0</v>
      </c>
      <c r="G1272" s="207">
        <v>0</v>
      </c>
      <c r="H1272" s="207">
        <v>0</v>
      </c>
    </row>
    <row r="1273" spans="2:8" x14ac:dyDescent="0.45">
      <c r="B1273" t="s">
        <v>322</v>
      </c>
      <c r="C1273" s="207">
        <v>0</v>
      </c>
      <c r="D1273" s="207">
        <v>0</v>
      </c>
      <c r="E1273" s="207">
        <v>0</v>
      </c>
      <c r="F1273" s="207">
        <v>0</v>
      </c>
      <c r="G1273" s="207">
        <v>0</v>
      </c>
      <c r="H1273" s="207">
        <v>0</v>
      </c>
    </row>
    <row r="1274" spans="2:8" x14ac:dyDescent="0.45">
      <c r="B1274" t="s">
        <v>323</v>
      </c>
      <c r="C1274" s="207">
        <v>0</v>
      </c>
      <c r="D1274" s="207">
        <v>0</v>
      </c>
      <c r="E1274" s="207">
        <v>0</v>
      </c>
      <c r="F1274" s="207">
        <v>0</v>
      </c>
      <c r="G1274" s="207">
        <v>0</v>
      </c>
      <c r="H1274" s="207">
        <v>0</v>
      </c>
    </row>
    <row r="1275" spans="2:8" x14ac:dyDescent="0.45">
      <c r="B1275" t="s">
        <v>324</v>
      </c>
      <c r="C1275" s="207">
        <v>0</v>
      </c>
      <c r="D1275" s="207">
        <v>0</v>
      </c>
      <c r="E1275" s="207">
        <v>0</v>
      </c>
      <c r="F1275" s="207">
        <v>0</v>
      </c>
      <c r="G1275" s="207">
        <v>0</v>
      </c>
      <c r="H1275" s="207">
        <v>0</v>
      </c>
    </row>
    <row r="1276" spans="2:8" x14ac:dyDescent="0.45">
      <c r="B1276" t="s">
        <v>325</v>
      </c>
      <c r="C1276" s="207">
        <v>0</v>
      </c>
      <c r="D1276" s="207">
        <v>0</v>
      </c>
      <c r="E1276" s="207">
        <v>0</v>
      </c>
      <c r="F1276" s="207">
        <v>0</v>
      </c>
      <c r="G1276" s="207">
        <v>0</v>
      </c>
      <c r="H1276" s="207">
        <v>0</v>
      </c>
    </row>
    <row r="1277" spans="2:8" x14ac:dyDescent="0.45">
      <c r="B1277" t="s">
        <v>326</v>
      </c>
      <c r="C1277" s="207">
        <v>0</v>
      </c>
      <c r="D1277" s="207">
        <v>0</v>
      </c>
      <c r="E1277" s="207">
        <v>0</v>
      </c>
      <c r="F1277" s="207">
        <v>0</v>
      </c>
      <c r="G1277" s="207">
        <v>0</v>
      </c>
      <c r="H1277" s="207">
        <v>0</v>
      </c>
    </row>
    <row r="1278" spans="2:8" x14ac:dyDescent="0.45">
      <c r="B1278" t="s">
        <v>327</v>
      </c>
      <c r="C1278" s="207">
        <v>7.9000000000000001E-4</v>
      </c>
      <c r="D1278" s="207">
        <v>0</v>
      </c>
      <c r="E1278" s="207">
        <v>0</v>
      </c>
      <c r="F1278" s="207">
        <v>0</v>
      </c>
      <c r="G1278" s="207">
        <v>5.5300000000000002E-3</v>
      </c>
      <c r="H1278" s="207">
        <v>0</v>
      </c>
    </row>
    <row r="1279" spans="2:8" x14ac:dyDescent="0.45">
      <c r="B1279" t="s">
        <v>328</v>
      </c>
      <c r="C1279" s="207">
        <v>0</v>
      </c>
      <c r="D1279" s="207">
        <v>0</v>
      </c>
      <c r="E1279" s="207">
        <v>0</v>
      </c>
      <c r="F1279" s="207">
        <v>0</v>
      </c>
      <c r="G1279" s="207">
        <v>0</v>
      </c>
      <c r="H1279" s="207">
        <v>0</v>
      </c>
    </row>
    <row r="1280" spans="2:8" x14ac:dyDescent="0.45">
      <c r="B1280" t="s">
        <v>329</v>
      </c>
      <c r="C1280" s="207">
        <v>0</v>
      </c>
      <c r="D1280" s="207">
        <v>0</v>
      </c>
      <c r="E1280" s="207">
        <v>0</v>
      </c>
      <c r="F1280" s="207">
        <v>0</v>
      </c>
      <c r="G1280" s="207">
        <v>0</v>
      </c>
      <c r="H1280" s="207">
        <v>0</v>
      </c>
    </row>
    <row r="1281" spans="2:8" x14ac:dyDescent="0.45">
      <c r="B1281" t="s">
        <v>330</v>
      </c>
      <c r="C1281" s="207">
        <v>0</v>
      </c>
      <c r="D1281" s="207">
        <v>0</v>
      </c>
      <c r="E1281" s="207">
        <v>0</v>
      </c>
      <c r="F1281" s="207">
        <v>0</v>
      </c>
      <c r="G1281" s="207">
        <v>0</v>
      </c>
      <c r="H1281" s="207">
        <v>0</v>
      </c>
    </row>
    <row r="1282" spans="2:8" x14ac:dyDescent="0.45">
      <c r="B1282" t="s">
        <v>331</v>
      </c>
      <c r="C1282" s="207">
        <v>0</v>
      </c>
      <c r="D1282" s="207">
        <v>0</v>
      </c>
      <c r="E1282" s="207">
        <v>0</v>
      </c>
      <c r="F1282" s="207">
        <v>0</v>
      </c>
      <c r="G1282" s="207">
        <v>0</v>
      </c>
      <c r="H1282" s="207">
        <v>0</v>
      </c>
    </row>
    <row r="1283" spans="2:8" x14ac:dyDescent="0.45">
      <c r="B1283" t="s">
        <v>332</v>
      </c>
      <c r="C1283" s="207">
        <v>0</v>
      </c>
      <c r="D1283" s="207">
        <v>0</v>
      </c>
      <c r="E1283" s="207">
        <v>0</v>
      </c>
      <c r="F1283" s="207">
        <v>0</v>
      </c>
      <c r="G1283" s="207">
        <v>0</v>
      </c>
      <c r="H1283" s="207">
        <v>0</v>
      </c>
    </row>
    <row r="1284" spans="2:8" x14ac:dyDescent="0.45">
      <c r="B1284" t="s">
        <v>333</v>
      </c>
      <c r="C1284" s="207">
        <v>0</v>
      </c>
      <c r="D1284" s="207">
        <v>0</v>
      </c>
      <c r="E1284" s="207">
        <v>0</v>
      </c>
      <c r="F1284" s="207">
        <v>0</v>
      </c>
      <c r="G1284" s="207">
        <v>0</v>
      </c>
      <c r="H1284" s="207">
        <v>0</v>
      </c>
    </row>
    <row r="1285" spans="2:8" x14ac:dyDescent="0.45">
      <c r="B1285" t="s">
        <v>334</v>
      </c>
      <c r="C1285" s="207">
        <v>0</v>
      </c>
      <c r="D1285" s="207">
        <v>0</v>
      </c>
      <c r="E1285" s="207">
        <v>0</v>
      </c>
      <c r="F1285" s="207">
        <v>0</v>
      </c>
      <c r="G1285" s="207">
        <v>0</v>
      </c>
      <c r="H1285" s="207">
        <v>0</v>
      </c>
    </row>
    <row r="1286" spans="2:8" x14ac:dyDescent="0.45">
      <c r="B1286" t="s">
        <v>335</v>
      </c>
      <c r="C1286" s="207">
        <v>0</v>
      </c>
      <c r="D1286" s="207">
        <v>0</v>
      </c>
      <c r="E1286" s="207">
        <v>0</v>
      </c>
      <c r="F1286" s="207">
        <v>0</v>
      </c>
      <c r="G1286" s="207">
        <v>0</v>
      </c>
      <c r="H1286" s="207">
        <v>0</v>
      </c>
    </row>
    <row r="1287" spans="2:8" x14ac:dyDescent="0.45">
      <c r="B1287" t="s">
        <v>336</v>
      </c>
      <c r="C1287" s="207">
        <v>0</v>
      </c>
      <c r="D1287" s="207">
        <v>0</v>
      </c>
      <c r="E1287" s="207">
        <v>0</v>
      </c>
      <c r="F1287" s="207">
        <v>0</v>
      </c>
      <c r="G1287" s="207">
        <v>0</v>
      </c>
      <c r="H1287" s="207">
        <v>0</v>
      </c>
    </row>
    <row r="1288" spans="2:8" x14ac:dyDescent="0.45">
      <c r="B1288" t="s">
        <v>337</v>
      </c>
      <c r="C1288" s="207">
        <v>0</v>
      </c>
      <c r="D1288" s="207">
        <v>0</v>
      </c>
      <c r="E1288" s="207">
        <v>0</v>
      </c>
      <c r="F1288" s="207">
        <v>0</v>
      </c>
      <c r="G1288" s="207">
        <v>0</v>
      </c>
      <c r="H1288" s="207">
        <v>0</v>
      </c>
    </row>
    <row r="1289" spans="2:8" x14ac:dyDescent="0.45">
      <c r="B1289" t="s">
        <v>338</v>
      </c>
      <c r="C1289" s="207">
        <v>0</v>
      </c>
      <c r="D1289" s="207">
        <v>0</v>
      </c>
      <c r="E1289" s="207">
        <v>0</v>
      </c>
      <c r="F1289" s="207">
        <v>0</v>
      </c>
      <c r="G1289" s="207">
        <v>0</v>
      </c>
      <c r="H1289" s="207">
        <v>0</v>
      </c>
    </row>
    <row r="1290" spans="2:8" x14ac:dyDescent="0.45">
      <c r="B1290" t="s">
        <v>339</v>
      </c>
      <c r="C1290" s="207">
        <v>5.64E-3</v>
      </c>
      <c r="D1290" s="207">
        <v>0</v>
      </c>
      <c r="E1290" s="207">
        <v>0</v>
      </c>
      <c r="F1290" s="207">
        <v>1.4590000000000001E-2</v>
      </c>
      <c r="G1290" s="207">
        <v>0</v>
      </c>
      <c r="H1290" s="207">
        <v>0</v>
      </c>
    </row>
    <row r="1291" spans="2:8" x14ac:dyDescent="0.45">
      <c r="B1291" t="s">
        <v>340</v>
      </c>
      <c r="C1291" s="207">
        <v>0</v>
      </c>
      <c r="D1291" s="207">
        <v>0</v>
      </c>
      <c r="E1291" s="207">
        <v>0</v>
      </c>
      <c r="F1291" s="207">
        <v>0</v>
      </c>
      <c r="G1291" s="207">
        <v>0</v>
      </c>
      <c r="H1291" s="207">
        <v>0</v>
      </c>
    </row>
    <row r="1292" spans="2:8" x14ac:dyDescent="0.45">
      <c r="B1292" t="s">
        <v>341</v>
      </c>
      <c r="C1292" s="207">
        <v>5.2999999999999998E-4</v>
      </c>
      <c r="D1292" s="207">
        <v>0</v>
      </c>
      <c r="E1292" s="207">
        <v>4.2199999999999998E-3</v>
      </c>
      <c r="F1292" s="207">
        <v>0</v>
      </c>
      <c r="G1292" s="207">
        <v>0</v>
      </c>
      <c r="H1292" s="207">
        <v>0</v>
      </c>
    </row>
    <row r="1293" spans="2:8" x14ac:dyDescent="0.45">
      <c r="B1293" t="s">
        <v>342</v>
      </c>
      <c r="C1293" s="207">
        <v>0</v>
      </c>
      <c r="D1293" s="207">
        <v>0</v>
      </c>
      <c r="E1293" s="207">
        <v>0</v>
      </c>
      <c r="F1293" s="207">
        <v>0</v>
      </c>
      <c r="G1293" s="207">
        <v>0</v>
      </c>
      <c r="H1293" s="207">
        <v>0</v>
      </c>
    </row>
    <row r="1294" spans="2:8" x14ac:dyDescent="0.45">
      <c r="B1294" t="s">
        <v>343</v>
      </c>
      <c r="C1294" s="207">
        <v>0</v>
      </c>
      <c r="D1294" s="207">
        <v>0</v>
      </c>
      <c r="E1294" s="207">
        <v>0</v>
      </c>
      <c r="F1294" s="207">
        <v>0</v>
      </c>
      <c r="G1294" s="207">
        <v>0</v>
      </c>
      <c r="H1294" s="207">
        <v>0</v>
      </c>
    </row>
    <row r="1295" spans="2:8" x14ac:dyDescent="0.45">
      <c r="B1295" t="s">
        <v>344</v>
      </c>
      <c r="C1295" s="207">
        <v>0</v>
      </c>
      <c r="D1295" s="207">
        <v>0</v>
      </c>
      <c r="E1295" s="207">
        <v>0</v>
      </c>
      <c r="F1295" s="207">
        <v>0</v>
      </c>
      <c r="G1295" s="207">
        <v>0</v>
      </c>
      <c r="H1295" s="207">
        <v>0</v>
      </c>
    </row>
    <row r="1296" spans="2:8" x14ac:dyDescent="0.45">
      <c r="B1296" t="s">
        <v>345</v>
      </c>
      <c r="C1296" s="207">
        <v>0</v>
      </c>
      <c r="D1296" s="207">
        <v>0</v>
      </c>
      <c r="E1296" s="207">
        <v>0</v>
      </c>
      <c r="F1296" s="207">
        <v>0</v>
      </c>
      <c r="G1296" s="207">
        <v>0</v>
      </c>
      <c r="H1296" s="207">
        <v>0</v>
      </c>
    </row>
    <row r="1297" spans="2:8" x14ac:dyDescent="0.45">
      <c r="B1297" t="s">
        <v>133</v>
      </c>
      <c r="C1297" s="207">
        <v>5.2999999999999998E-4</v>
      </c>
      <c r="D1297" s="207">
        <v>0</v>
      </c>
      <c r="E1297" s="207">
        <v>4.2199999999999998E-3</v>
      </c>
      <c r="F1297" s="207">
        <v>0</v>
      </c>
      <c r="G1297" s="207">
        <v>0</v>
      </c>
      <c r="H1297" s="207">
        <v>0</v>
      </c>
    </row>
    <row r="1298" spans="2:8" x14ac:dyDescent="0.45">
      <c r="B1298" t="s">
        <v>134</v>
      </c>
      <c r="C1298" s="207">
        <v>8.9999999999999998E-4</v>
      </c>
      <c r="D1298" s="207">
        <v>0</v>
      </c>
      <c r="E1298" s="207">
        <v>0</v>
      </c>
      <c r="F1298" s="207">
        <v>0</v>
      </c>
      <c r="G1298" s="207">
        <v>0</v>
      </c>
      <c r="H1298" s="207">
        <v>5.1399999999999996E-3</v>
      </c>
    </row>
    <row r="1299" spans="2:8" x14ac:dyDescent="0.45">
      <c r="B1299" t="s">
        <v>346</v>
      </c>
      <c r="C1299" s="207">
        <v>0</v>
      </c>
      <c r="D1299" s="207">
        <v>0</v>
      </c>
      <c r="E1299" s="207">
        <v>0</v>
      </c>
      <c r="F1299" s="207">
        <v>0</v>
      </c>
      <c r="G1299" s="207">
        <v>0</v>
      </c>
      <c r="H1299" s="207">
        <v>0</v>
      </c>
    </row>
    <row r="1300" spans="2:8" x14ac:dyDescent="0.45">
      <c r="B1300" t="s">
        <v>347</v>
      </c>
      <c r="C1300" s="207">
        <v>0</v>
      </c>
      <c r="D1300" s="207">
        <v>0</v>
      </c>
      <c r="E1300" s="207">
        <v>0</v>
      </c>
      <c r="F1300" s="207">
        <v>0</v>
      </c>
      <c r="G1300" s="207">
        <v>0</v>
      </c>
      <c r="H1300" s="207">
        <v>0</v>
      </c>
    </row>
    <row r="1301" spans="2:8" x14ac:dyDescent="0.45">
      <c r="B1301" t="s">
        <v>348</v>
      </c>
      <c r="C1301" s="207">
        <v>0</v>
      </c>
      <c r="D1301" s="207">
        <v>0</v>
      </c>
      <c r="E1301" s="207">
        <v>0</v>
      </c>
      <c r="F1301" s="207">
        <v>0</v>
      </c>
      <c r="G1301" s="207">
        <v>0</v>
      </c>
      <c r="H1301" s="207">
        <v>0</v>
      </c>
    </row>
    <row r="1302" spans="2:8" x14ac:dyDescent="0.45">
      <c r="B1302" t="s">
        <v>349</v>
      </c>
      <c r="C1302" s="207">
        <v>0</v>
      </c>
      <c r="D1302" s="207">
        <v>0</v>
      </c>
      <c r="E1302" s="207">
        <v>0</v>
      </c>
      <c r="F1302" s="207">
        <v>0</v>
      </c>
      <c r="G1302" s="207">
        <v>0</v>
      </c>
      <c r="H1302" s="207">
        <v>0</v>
      </c>
    </row>
    <row r="1303" spans="2:8" x14ac:dyDescent="0.45">
      <c r="B1303" t="s">
        <v>350</v>
      </c>
      <c r="C1303" s="207">
        <v>0</v>
      </c>
      <c r="D1303" s="207">
        <v>0</v>
      </c>
      <c r="E1303" s="207">
        <v>0</v>
      </c>
      <c r="F1303" s="207">
        <v>0</v>
      </c>
      <c r="G1303" s="207">
        <v>0</v>
      </c>
      <c r="H1303" s="207">
        <v>0</v>
      </c>
    </row>
    <row r="1304" spans="2:8" x14ac:dyDescent="0.45">
      <c r="B1304" t="s">
        <v>351</v>
      </c>
      <c r="C1304" s="207">
        <v>0</v>
      </c>
      <c r="D1304" s="207">
        <v>0</v>
      </c>
      <c r="E1304" s="207">
        <v>0</v>
      </c>
      <c r="F1304" s="207">
        <v>0</v>
      </c>
      <c r="G1304" s="207">
        <v>0</v>
      </c>
      <c r="H1304" s="207">
        <v>0</v>
      </c>
    </row>
    <row r="1305" spans="2:8" x14ac:dyDescent="0.45">
      <c r="B1305" t="s">
        <v>352</v>
      </c>
      <c r="C1305" s="207">
        <v>0</v>
      </c>
      <c r="D1305" s="207">
        <v>0</v>
      </c>
      <c r="E1305" s="207">
        <v>0</v>
      </c>
      <c r="F1305" s="207">
        <v>0</v>
      </c>
      <c r="G1305" s="207">
        <v>0</v>
      </c>
      <c r="H1305" s="207">
        <v>0</v>
      </c>
    </row>
    <row r="1306" spans="2:8" x14ac:dyDescent="0.45">
      <c r="B1306" t="s">
        <v>353</v>
      </c>
      <c r="C1306" s="207">
        <v>0</v>
      </c>
      <c r="D1306" s="207">
        <v>0</v>
      </c>
      <c r="E1306" s="207">
        <v>0</v>
      </c>
      <c r="F1306" s="207">
        <v>0</v>
      </c>
      <c r="G1306" s="207">
        <v>0</v>
      </c>
      <c r="H1306" s="207">
        <v>0</v>
      </c>
    </row>
    <row r="1307" spans="2:8" x14ac:dyDescent="0.45">
      <c r="B1307" t="s">
        <v>354</v>
      </c>
      <c r="C1307" s="207">
        <v>0</v>
      </c>
      <c r="D1307" s="207">
        <v>0</v>
      </c>
      <c r="E1307" s="207">
        <v>0</v>
      </c>
      <c r="F1307" s="207">
        <v>0</v>
      </c>
      <c r="G1307" s="207">
        <v>0</v>
      </c>
      <c r="H1307" s="207">
        <v>0</v>
      </c>
    </row>
    <row r="1308" spans="2:8" x14ac:dyDescent="0.45">
      <c r="B1308" t="s">
        <v>355</v>
      </c>
      <c r="C1308" s="207">
        <v>0</v>
      </c>
      <c r="D1308" s="207">
        <v>0</v>
      </c>
      <c r="E1308" s="207">
        <v>0</v>
      </c>
      <c r="F1308" s="207">
        <v>0</v>
      </c>
      <c r="G1308" s="207">
        <v>0</v>
      </c>
      <c r="H1308" s="207">
        <v>0</v>
      </c>
    </row>
    <row r="1309" spans="2:8" x14ac:dyDescent="0.45">
      <c r="B1309" t="s">
        <v>356</v>
      </c>
      <c r="C1309" s="207">
        <v>0</v>
      </c>
      <c r="D1309" s="207">
        <v>0</v>
      </c>
      <c r="E1309" s="207">
        <v>0</v>
      </c>
      <c r="F1309" s="207">
        <v>0</v>
      </c>
      <c r="G1309" s="207">
        <v>0</v>
      </c>
      <c r="H1309" s="207">
        <v>0</v>
      </c>
    </row>
    <row r="1310" spans="2:8" x14ac:dyDescent="0.45">
      <c r="B1310" t="s">
        <v>357</v>
      </c>
      <c r="C1310" s="207">
        <v>0</v>
      </c>
      <c r="D1310" s="207">
        <v>0</v>
      </c>
      <c r="E1310" s="207">
        <v>0</v>
      </c>
      <c r="F1310" s="207">
        <v>0</v>
      </c>
      <c r="G1310" s="207">
        <v>0</v>
      </c>
      <c r="H1310" s="207">
        <v>0</v>
      </c>
    </row>
    <row r="1311" spans="2:8" x14ac:dyDescent="0.45">
      <c r="B1311" t="s">
        <v>358</v>
      </c>
      <c r="C1311" s="207">
        <v>0</v>
      </c>
      <c r="D1311" s="207">
        <v>0</v>
      </c>
      <c r="E1311" s="207">
        <v>0</v>
      </c>
      <c r="F1311" s="207">
        <v>0</v>
      </c>
      <c r="G1311" s="207">
        <v>0</v>
      </c>
      <c r="H1311" s="207">
        <v>0</v>
      </c>
    </row>
    <row r="1312" spans="2:8" x14ac:dyDescent="0.45">
      <c r="B1312" t="s">
        <v>359</v>
      </c>
      <c r="C1312" s="207">
        <v>0</v>
      </c>
      <c r="D1312" s="207">
        <v>0</v>
      </c>
      <c r="E1312" s="207">
        <v>0</v>
      </c>
      <c r="F1312" s="207">
        <v>0</v>
      </c>
      <c r="G1312" s="207">
        <v>0</v>
      </c>
      <c r="H1312" s="207">
        <v>0</v>
      </c>
    </row>
    <row r="1313" spans="2:8" x14ac:dyDescent="0.45">
      <c r="B1313" t="s">
        <v>360</v>
      </c>
      <c r="C1313" s="207">
        <v>0</v>
      </c>
      <c r="D1313" s="207">
        <v>0</v>
      </c>
      <c r="E1313" s="207">
        <v>0</v>
      </c>
      <c r="F1313" s="207">
        <v>0</v>
      </c>
      <c r="G1313" s="207">
        <v>0</v>
      </c>
      <c r="H1313" s="207">
        <v>0</v>
      </c>
    </row>
    <row r="1314" spans="2:8" x14ac:dyDescent="0.45">
      <c r="B1314" t="s">
        <v>361</v>
      </c>
      <c r="C1314" s="207">
        <v>1.2600000000000001E-3</v>
      </c>
      <c r="D1314" s="207">
        <v>0</v>
      </c>
      <c r="E1314" s="207">
        <v>0</v>
      </c>
      <c r="F1314" s="207">
        <v>3.2499999999999999E-3</v>
      </c>
      <c r="G1314" s="207">
        <v>0</v>
      </c>
      <c r="H1314" s="207">
        <v>0</v>
      </c>
    </row>
    <row r="1315" spans="2:8" x14ac:dyDescent="0.45">
      <c r="B1315" t="s">
        <v>362</v>
      </c>
      <c r="C1315" s="207">
        <v>0</v>
      </c>
      <c r="D1315" s="207">
        <v>0</v>
      </c>
      <c r="E1315" s="207">
        <v>0</v>
      </c>
      <c r="F1315" s="207">
        <v>0</v>
      </c>
      <c r="G1315" s="207">
        <v>0</v>
      </c>
      <c r="H1315" s="207">
        <v>0</v>
      </c>
    </row>
    <row r="1316" spans="2:8" x14ac:dyDescent="0.45">
      <c r="B1316" t="s">
        <v>363</v>
      </c>
      <c r="C1316" s="207">
        <v>0</v>
      </c>
      <c r="D1316" s="207">
        <v>0</v>
      </c>
      <c r="E1316" s="207">
        <v>0</v>
      </c>
      <c r="F1316" s="207">
        <v>0</v>
      </c>
      <c r="G1316" s="207">
        <v>0</v>
      </c>
      <c r="H1316" s="207">
        <v>0</v>
      </c>
    </row>
    <row r="1317" spans="2:8" x14ac:dyDescent="0.45">
      <c r="B1317" t="s">
        <v>364</v>
      </c>
      <c r="C1317" s="207">
        <v>0</v>
      </c>
      <c r="D1317" s="207">
        <v>0</v>
      </c>
      <c r="E1317" s="207">
        <v>0</v>
      </c>
      <c r="F1317" s="207">
        <v>0</v>
      </c>
      <c r="G1317" s="207">
        <v>0</v>
      </c>
      <c r="H1317" s="207">
        <v>0</v>
      </c>
    </row>
    <row r="1318" spans="2:8" x14ac:dyDescent="0.45">
      <c r="B1318" t="s">
        <v>365</v>
      </c>
      <c r="C1318" s="207">
        <v>0</v>
      </c>
      <c r="D1318" s="207">
        <v>0</v>
      </c>
      <c r="E1318" s="207">
        <v>0</v>
      </c>
      <c r="F1318" s="207">
        <v>0</v>
      </c>
      <c r="G1318" s="207">
        <v>0</v>
      </c>
      <c r="H1318" s="207">
        <v>0</v>
      </c>
    </row>
    <row r="1319" spans="2:8" x14ac:dyDescent="0.45">
      <c r="B1319" t="s">
        <v>366</v>
      </c>
      <c r="C1319" s="207">
        <v>0</v>
      </c>
      <c r="D1319" s="207">
        <v>0</v>
      </c>
      <c r="E1319" s="207">
        <v>0</v>
      </c>
      <c r="F1319" s="207">
        <v>0</v>
      </c>
      <c r="G1319" s="207">
        <v>0</v>
      </c>
      <c r="H1319" s="207">
        <v>0</v>
      </c>
    </row>
    <row r="1320" spans="2:8" x14ac:dyDescent="0.45">
      <c r="B1320" t="s">
        <v>367</v>
      </c>
      <c r="C1320" s="207">
        <v>0</v>
      </c>
      <c r="D1320" s="207">
        <v>0</v>
      </c>
      <c r="E1320" s="207">
        <v>0</v>
      </c>
      <c r="F1320" s="207">
        <v>0</v>
      </c>
      <c r="G1320" s="207">
        <v>0</v>
      </c>
      <c r="H1320" s="207">
        <v>0</v>
      </c>
    </row>
    <row r="1321" spans="2:8" x14ac:dyDescent="0.45">
      <c r="B1321" t="s">
        <v>368</v>
      </c>
      <c r="C1321" s="207">
        <v>5.2999999999999998E-4</v>
      </c>
      <c r="D1321" s="207">
        <v>0</v>
      </c>
      <c r="E1321" s="207">
        <v>4.2199999999999998E-3</v>
      </c>
      <c r="F1321" s="207">
        <v>0</v>
      </c>
      <c r="G1321" s="207">
        <v>0</v>
      </c>
      <c r="H1321" s="207">
        <v>0</v>
      </c>
    </row>
    <row r="1322" spans="2:8" x14ac:dyDescent="0.45">
      <c r="B1322" t="s">
        <v>227</v>
      </c>
      <c r="C1322" s="207">
        <v>0</v>
      </c>
      <c r="D1322" s="207">
        <v>0</v>
      </c>
      <c r="E1322" s="207">
        <v>0</v>
      </c>
      <c r="F1322" s="207">
        <v>0</v>
      </c>
      <c r="G1322" s="207">
        <v>0</v>
      </c>
      <c r="H1322" s="207">
        <v>0</v>
      </c>
    </row>
    <row r="1323" spans="2:8" x14ac:dyDescent="0.45">
      <c r="B1323" t="s">
        <v>369</v>
      </c>
      <c r="C1323" s="207">
        <v>0</v>
      </c>
      <c r="D1323" s="207">
        <v>0</v>
      </c>
      <c r="E1323" s="207">
        <v>0</v>
      </c>
      <c r="F1323" s="207">
        <v>0</v>
      </c>
      <c r="G1323" s="207">
        <v>0</v>
      </c>
      <c r="H1323" s="207">
        <v>0</v>
      </c>
    </row>
    <row r="1324" spans="2:8" x14ac:dyDescent="0.45">
      <c r="B1324" t="s">
        <v>370</v>
      </c>
      <c r="C1324" s="207">
        <v>0</v>
      </c>
      <c r="D1324" s="207">
        <v>0</v>
      </c>
      <c r="E1324" s="207">
        <v>0</v>
      </c>
      <c r="F1324" s="207">
        <v>0</v>
      </c>
      <c r="G1324" s="207">
        <v>0</v>
      </c>
      <c r="H1324" s="207">
        <v>0</v>
      </c>
    </row>
    <row r="1325" spans="2:8" x14ac:dyDescent="0.45">
      <c r="B1325" t="s">
        <v>371</v>
      </c>
      <c r="C1325" s="207">
        <v>0</v>
      </c>
      <c r="D1325" s="207">
        <v>0</v>
      </c>
      <c r="E1325" s="207">
        <v>0</v>
      </c>
      <c r="F1325" s="207">
        <v>0</v>
      </c>
      <c r="G1325" s="207">
        <v>0</v>
      </c>
      <c r="H1325" s="207">
        <v>0</v>
      </c>
    </row>
    <row r="1326" spans="2:8" x14ac:dyDescent="0.45">
      <c r="B1326" t="s">
        <v>372</v>
      </c>
      <c r="C1326" s="207">
        <v>0</v>
      </c>
      <c r="D1326" s="207">
        <v>0</v>
      </c>
      <c r="E1326" s="207">
        <v>0</v>
      </c>
      <c r="F1326" s="207">
        <v>0</v>
      </c>
      <c r="G1326" s="207">
        <v>0</v>
      </c>
      <c r="H1326" s="207">
        <v>0</v>
      </c>
    </row>
    <row r="1327" spans="2:8" x14ac:dyDescent="0.45">
      <c r="B1327" t="s">
        <v>373</v>
      </c>
      <c r="C1327" s="207">
        <v>0</v>
      </c>
      <c r="D1327" s="207">
        <v>0</v>
      </c>
      <c r="E1327" s="207">
        <v>0</v>
      </c>
      <c r="F1327" s="207">
        <v>0</v>
      </c>
      <c r="G1327" s="207">
        <v>0</v>
      </c>
      <c r="H1327" s="207">
        <v>0</v>
      </c>
    </row>
    <row r="1328" spans="2:8" x14ac:dyDescent="0.45">
      <c r="B1328" t="s">
        <v>374</v>
      </c>
      <c r="C1328" s="207">
        <v>0</v>
      </c>
      <c r="D1328" s="207">
        <v>0</v>
      </c>
      <c r="E1328" s="207">
        <v>0</v>
      </c>
      <c r="F1328" s="207">
        <v>0</v>
      </c>
      <c r="G1328" s="207">
        <v>0</v>
      </c>
      <c r="H1328" s="207">
        <v>0</v>
      </c>
    </row>
    <row r="1329" spans="1:8" x14ac:dyDescent="0.45">
      <c r="B1329" t="s">
        <v>375</v>
      </c>
      <c r="C1329" s="207">
        <v>0</v>
      </c>
      <c r="D1329" s="207">
        <v>0</v>
      </c>
      <c r="E1329" s="207">
        <v>0</v>
      </c>
      <c r="F1329" s="207">
        <v>0</v>
      </c>
      <c r="G1329" s="207">
        <v>0</v>
      </c>
      <c r="H1329" s="207">
        <v>0</v>
      </c>
    </row>
    <row r="1330" spans="1:8" x14ac:dyDescent="0.45">
      <c r="B1330" t="s">
        <v>376</v>
      </c>
      <c r="C1330" s="207">
        <v>0</v>
      </c>
      <c r="D1330" s="207">
        <v>0</v>
      </c>
      <c r="E1330" s="207">
        <v>0</v>
      </c>
      <c r="F1330" s="207">
        <v>0</v>
      </c>
      <c r="G1330" s="207">
        <v>0</v>
      </c>
      <c r="H1330" s="207">
        <v>0</v>
      </c>
    </row>
    <row r="1331" spans="1:8" x14ac:dyDescent="0.45">
      <c r="B1331" t="s">
        <v>377</v>
      </c>
      <c r="C1331" s="207">
        <v>0</v>
      </c>
      <c r="D1331" s="207">
        <v>0</v>
      </c>
      <c r="E1331" s="207">
        <v>0</v>
      </c>
      <c r="F1331" s="207">
        <v>0</v>
      </c>
      <c r="G1331" s="207">
        <v>0</v>
      </c>
      <c r="H1331" s="207">
        <v>0</v>
      </c>
    </row>
    <row r="1332" spans="1:8" x14ac:dyDescent="0.45">
      <c r="B1332" t="s">
        <v>378</v>
      </c>
      <c r="C1332" s="207">
        <v>0</v>
      </c>
      <c r="D1332" s="207">
        <v>0</v>
      </c>
      <c r="E1332" s="207">
        <v>0</v>
      </c>
      <c r="F1332" s="207">
        <v>0</v>
      </c>
      <c r="G1332" s="207">
        <v>0</v>
      </c>
      <c r="H1332" s="207">
        <v>0</v>
      </c>
    </row>
    <row r="1333" spans="1:8" x14ac:dyDescent="0.45">
      <c r="B1333" t="s">
        <v>379</v>
      </c>
      <c r="C1333" s="207">
        <v>0</v>
      </c>
      <c r="D1333" s="207">
        <v>0</v>
      </c>
      <c r="E1333" s="207">
        <v>0</v>
      </c>
      <c r="F1333" s="207">
        <v>0</v>
      </c>
      <c r="G1333" s="207">
        <v>0</v>
      </c>
      <c r="H1333" s="207">
        <v>0</v>
      </c>
    </row>
    <row r="1334" spans="1:8" s="208" customFormat="1" x14ac:dyDescent="0.45">
      <c r="B1334" s="208" t="s">
        <v>1</v>
      </c>
      <c r="C1334" s="209">
        <f t="shared" ref="C1334:H1334" si="7">SUM(C1155:C1333)</f>
        <v>0.45822999999999992</v>
      </c>
      <c r="D1334" s="209">
        <f t="shared" si="7"/>
        <v>0.56826999999999994</v>
      </c>
      <c r="E1334" s="209">
        <f t="shared" si="7"/>
        <v>0.45410000000000006</v>
      </c>
      <c r="F1334" s="209">
        <f t="shared" si="7"/>
        <v>0.32954999999999995</v>
      </c>
      <c r="G1334" s="209">
        <f t="shared" si="7"/>
        <v>0.59170000000000011</v>
      </c>
      <c r="H1334" s="209">
        <f t="shared" si="7"/>
        <v>0.52909000000000006</v>
      </c>
    </row>
    <row r="1336" spans="1:8" x14ac:dyDescent="0.45">
      <c r="A1336" t="s">
        <v>395</v>
      </c>
      <c r="B1336" t="s">
        <v>396</v>
      </c>
    </row>
    <row r="1338" spans="1:8" x14ac:dyDescent="0.45">
      <c r="B1338" t="s">
        <v>97</v>
      </c>
      <c r="C1338" s="207">
        <v>0</v>
      </c>
      <c r="D1338" s="207">
        <v>0</v>
      </c>
      <c r="E1338" s="207">
        <v>0</v>
      </c>
      <c r="F1338" s="207">
        <v>0</v>
      </c>
      <c r="G1338" s="207">
        <v>0</v>
      </c>
      <c r="H1338" s="207">
        <v>0</v>
      </c>
    </row>
    <row r="1339" spans="1:8" x14ac:dyDescent="0.45">
      <c r="B1339" t="s">
        <v>98</v>
      </c>
      <c r="C1339" s="207">
        <v>4.0800000000000003E-3</v>
      </c>
      <c r="D1339" s="207">
        <v>1.66E-2</v>
      </c>
      <c r="E1339" s="207">
        <v>0</v>
      </c>
      <c r="F1339" s="207">
        <v>3.2499999999999999E-3</v>
      </c>
      <c r="G1339" s="207">
        <v>0</v>
      </c>
      <c r="H1339" s="207">
        <v>0</v>
      </c>
    </row>
    <row r="1340" spans="1:8" x14ac:dyDescent="0.45">
      <c r="B1340" t="s">
        <v>147</v>
      </c>
      <c r="C1340" s="207">
        <v>0</v>
      </c>
      <c r="D1340" s="207">
        <v>0</v>
      </c>
      <c r="E1340" s="207">
        <v>0</v>
      </c>
      <c r="F1340" s="207">
        <v>0</v>
      </c>
      <c r="G1340" s="207">
        <v>0</v>
      </c>
      <c r="H1340" s="207">
        <v>0</v>
      </c>
    </row>
    <row r="1341" spans="1:8" x14ac:dyDescent="0.45">
      <c r="B1341" t="s">
        <v>148</v>
      </c>
      <c r="C1341" s="207">
        <v>0</v>
      </c>
      <c r="D1341" s="207">
        <v>0</v>
      </c>
      <c r="E1341" s="207">
        <v>0</v>
      </c>
      <c r="F1341" s="207">
        <v>0</v>
      </c>
      <c r="G1341" s="207">
        <v>0</v>
      </c>
      <c r="H1341" s="207">
        <v>0</v>
      </c>
    </row>
    <row r="1342" spans="1:8" x14ac:dyDescent="0.45">
      <c r="B1342" t="s">
        <v>149</v>
      </c>
      <c r="C1342" s="207">
        <v>0</v>
      </c>
      <c r="D1342" s="207">
        <v>0</v>
      </c>
      <c r="E1342" s="207">
        <v>0</v>
      </c>
      <c r="F1342" s="207">
        <v>0</v>
      </c>
      <c r="G1342" s="207">
        <v>0</v>
      </c>
      <c r="H1342" s="207">
        <v>0</v>
      </c>
    </row>
    <row r="1343" spans="1:8" x14ac:dyDescent="0.45">
      <c r="B1343" t="s">
        <v>156</v>
      </c>
      <c r="C1343" s="207">
        <v>0</v>
      </c>
      <c r="D1343" s="207">
        <v>0</v>
      </c>
      <c r="E1343" s="207">
        <v>0</v>
      </c>
      <c r="F1343" s="207">
        <v>0</v>
      </c>
      <c r="G1343" s="207">
        <v>0</v>
      </c>
      <c r="H1343" s="207">
        <v>0</v>
      </c>
    </row>
    <row r="1344" spans="1:8" x14ac:dyDescent="0.45">
      <c r="B1344" t="s">
        <v>157</v>
      </c>
      <c r="C1344" s="207">
        <v>0</v>
      </c>
      <c r="D1344" s="207">
        <v>0</v>
      </c>
      <c r="E1344" s="207">
        <v>0</v>
      </c>
      <c r="F1344" s="207">
        <v>0</v>
      </c>
      <c r="G1344" s="207">
        <v>0</v>
      </c>
      <c r="H1344" s="207">
        <v>0</v>
      </c>
    </row>
    <row r="1345" spans="2:8" x14ac:dyDescent="0.45">
      <c r="B1345" t="s">
        <v>158</v>
      </c>
      <c r="C1345" s="207">
        <v>0</v>
      </c>
      <c r="D1345" s="207">
        <v>0</v>
      </c>
      <c r="E1345" s="207">
        <v>0</v>
      </c>
      <c r="F1345" s="207">
        <v>0</v>
      </c>
      <c r="G1345" s="207">
        <v>0</v>
      </c>
      <c r="H1345" s="207">
        <v>0</v>
      </c>
    </row>
    <row r="1346" spans="2:8" x14ac:dyDescent="0.45">
      <c r="B1346" t="s">
        <v>159</v>
      </c>
      <c r="C1346" s="207">
        <v>0</v>
      </c>
      <c r="D1346" s="207">
        <v>0</v>
      </c>
      <c r="E1346" s="207">
        <v>0</v>
      </c>
      <c r="F1346" s="207">
        <v>0</v>
      </c>
      <c r="G1346" s="207">
        <v>0</v>
      </c>
      <c r="H1346" s="207">
        <v>0</v>
      </c>
    </row>
    <row r="1347" spans="2:8" x14ac:dyDescent="0.45">
      <c r="B1347" t="s">
        <v>176</v>
      </c>
      <c r="C1347" s="207">
        <v>0</v>
      </c>
      <c r="D1347" s="207">
        <v>0</v>
      </c>
      <c r="E1347" s="207">
        <v>0</v>
      </c>
      <c r="F1347" s="207">
        <v>0</v>
      </c>
      <c r="G1347" s="207">
        <v>0</v>
      </c>
      <c r="H1347" s="207">
        <v>0</v>
      </c>
    </row>
    <row r="1348" spans="2:8" x14ac:dyDescent="0.45">
      <c r="B1348" t="s">
        <v>177</v>
      </c>
      <c r="C1348" s="207">
        <v>0</v>
      </c>
      <c r="D1348" s="207">
        <v>0</v>
      </c>
      <c r="E1348" s="207">
        <v>0</v>
      </c>
      <c r="F1348" s="207">
        <v>0</v>
      </c>
      <c r="G1348" s="207">
        <v>0</v>
      </c>
      <c r="H1348" s="207">
        <v>0</v>
      </c>
    </row>
    <row r="1349" spans="2:8" x14ac:dyDescent="0.45">
      <c r="B1349" t="s">
        <v>178</v>
      </c>
      <c r="C1349" s="207">
        <v>4.8999999999999998E-3</v>
      </c>
      <c r="D1349" s="207">
        <v>4.7499999999999999E-3</v>
      </c>
      <c r="E1349" s="207">
        <v>1.2630000000000001E-2</v>
      </c>
      <c r="F1349" s="207">
        <v>6.4999999999999997E-3</v>
      </c>
      <c r="G1349" s="207">
        <v>0</v>
      </c>
      <c r="H1349" s="207">
        <v>0</v>
      </c>
    </row>
    <row r="1350" spans="2:8" x14ac:dyDescent="0.45">
      <c r="B1350" t="s">
        <v>179</v>
      </c>
      <c r="C1350" s="207">
        <v>6.2700000000000004E-3</v>
      </c>
      <c r="D1350" s="207">
        <v>0</v>
      </c>
      <c r="E1350" s="207">
        <v>0</v>
      </c>
      <c r="F1350" s="207">
        <v>0</v>
      </c>
      <c r="G1350" s="207">
        <v>0</v>
      </c>
      <c r="H1350" s="207">
        <v>3.5880000000000002E-2</v>
      </c>
    </row>
    <row r="1351" spans="2:8" x14ac:dyDescent="0.45">
      <c r="B1351" t="s">
        <v>180</v>
      </c>
      <c r="C1351" s="207">
        <v>0</v>
      </c>
      <c r="D1351" s="207">
        <v>0</v>
      </c>
      <c r="E1351" s="207">
        <v>0</v>
      </c>
      <c r="F1351" s="207">
        <v>0</v>
      </c>
      <c r="G1351" s="207">
        <v>0</v>
      </c>
      <c r="H1351" s="207">
        <v>0</v>
      </c>
    </row>
    <row r="1352" spans="2:8" x14ac:dyDescent="0.45">
      <c r="B1352" t="s">
        <v>181</v>
      </c>
      <c r="C1352" s="207">
        <v>8.9999999999999998E-4</v>
      </c>
      <c r="D1352" s="207">
        <v>0</v>
      </c>
      <c r="E1352" s="207">
        <v>0</v>
      </c>
      <c r="F1352" s="207">
        <v>0</v>
      </c>
      <c r="G1352" s="207">
        <v>0</v>
      </c>
      <c r="H1352" s="207">
        <v>5.1399999999999996E-3</v>
      </c>
    </row>
    <row r="1353" spans="2:8" x14ac:dyDescent="0.45">
      <c r="B1353" t="s">
        <v>190</v>
      </c>
      <c r="C1353" s="207">
        <v>1.478E-2</v>
      </c>
      <c r="D1353" s="207">
        <v>0</v>
      </c>
      <c r="E1353" s="207">
        <v>0</v>
      </c>
      <c r="F1353" s="207">
        <v>3.1800000000000002E-2</v>
      </c>
      <c r="G1353" s="207">
        <v>1.107E-2</v>
      </c>
      <c r="H1353" s="207">
        <v>5.1399999999999996E-3</v>
      </c>
    </row>
    <row r="1354" spans="2:8" x14ac:dyDescent="0.45">
      <c r="B1354" t="s">
        <v>191</v>
      </c>
      <c r="C1354" s="207">
        <v>0</v>
      </c>
      <c r="D1354" s="207">
        <v>0</v>
      </c>
      <c r="E1354" s="207">
        <v>0</v>
      </c>
      <c r="F1354" s="207">
        <v>0</v>
      </c>
      <c r="G1354" s="207">
        <v>0</v>
      </c>
      <c r="H1354" s="207">
        <v>0</v>
      </c>
    </row>
    <row r="1355" spans="2:8" x14ac:dyDescent="0.45">
      <c r="B1355" t="s">
        <v>192</v>
      </c>
      <c r="C1355" s="207">
        <v>1.145E-2</v>
      </c>
      <c r="D1355" s="207">
        <v>4.7499999999999999E-3</v>
      </c>
      <c r="E1355" s="207">
        <v>4.2199999999999998E-3</v>
      </c>
      <c r="F1355" s="207">
        <v>0</v>
      </c>
      <c r="G1355" s="207">
        <v>5.7889999999999997E-2</v>
      </c>
      <c r="H1355" s="207">
        <v>1.027E-2</v>
      </c>
    </row>
    <row r="1356" spans="2:8" x14ac:dyDescent="0.45">
      <c r="B1356" t="s">
        <v>193</v>
      </c>
      <c r="C1356" s="207">
        <v>8.9999999999999998E-4</v>
      </c>
      <c r="D1356" s="207">
        <v>0</v>
      </c>
      <c r="E1356" s="207">
        <v>0</v>
      </c>
      <c r="F1356" s="207">
        <v>0</v>
      </c>
      <c r="G1356" s="207">
        <v>0</v>
      </c>
      <c r="H1356" s="207">
        <v>5.1399999999999996E-3</v>
      </c>
    </row>
    <row r="1357" spans="2:8" x14ac:dyDescent="0.45">
      <c r="B1357" t="s">
        <v>197</v>
      </c>
      <c r="C1357" s="207">
        <v>0</v>
      </c>
      <c r="D1357" s="207">
        <v>0</v>
      </c>
      <c r="E1357" s="207">
        <v>0</v>
      </c>
      <c r="F1357" s="207">
        <v>0</v>
      </c>
      <c r="G1357" s="207">
        <v>0</v>
      </c>
      <c r="H1357" s="207">
        <v>0</v>
      </c>
    </row>
    <row r="1358" spans="2:8" x14ac:dyDescent="0.45">
      <c r="B1358" t="s">
        <v>198</v>
      </c>
      <c r="C1358" s="207">
        <v>0</v>
      </c>
      <c r="D1358" s="207">
        <v>0</v>
      </c>
      <c r="E1358" s="207">
        <v>0</v>
      </c>
      <c r="F1358" s="207">
        <v>0</v>
      </c>
      <c r="G1358" s="207">
        <v>0</v>
      </c>
      <c r="H1358" s="207">
        <v>0</v>
      </c>
    </row>
    <row r="1359" spans="2:8" x14ac:dyDescent="0.45">
      <c r="B1359" t="s">
        <v>199</v>
      </c>
      <c r="C1359" s="207">
        <v>0</v>
      </c>
      <c r="D1359" s="207">
        <v>0</v>
      </c>
      <c r="E1359" s="207">
        <v>0</v>
      </c>
      <c r="F1359" s="207">
        <v>0</v>
      </c>
      <c r="G1359" s="207">
        <v>0</v>
      </c>
      <c r="H1359" s="207">
        <v>0</v>
      </c>
    </row>
    <row r="1360" spans="2:8" x14ac:dyDescent="0.45">
      <c r="B1360" t="s">
        <v>200</v>
      </c>
      <c r="C1360" s="207">
        <v>0</v>
      </c>
      <c r="D1360" s="207">
        <v>0</v>
      </c>
      <c r="E1360" s="207">
        <v>0</v>
      </c>
      <c r="F1360" s="207">
        <v>0</v>
      </c>
      <c r="G1360" s="207">
        <v>0</v>
      </c>
      <c r="H1360" s="207">
        <v>0</v>
      </c>
    </row>
    <row r="1361" spans="2:8" x14ac:dyDescent="0.45">
      <c r="B1361" t="s">
        <v>233</v>
      </c>
      <c r="C1361" s="207">
        <v>0</v>
      </c>
      <c r="D1361" s="207">
        <v>0</v>
      </c>
      <c r="E1361" s="207">
        <v>0</v>
      </c>
      <c r="F1361" s="207">
        <v>0</v>
      </c>
      <c r="G1361" s="207">
        <v>0</v>
      </c>
      <c r="H1361" s="207">
        <v>0</v>
      </c>
    </row>
    <row r="1362" spans="2:8" x14ac:dyDescent="0.45">
      <c r="B1362" t="s">
        <v>234</v>
      </c>
      <c r="C1362" s="207">
        <v>1.4330000000000001E-2</v>
      </c>
      <c r="D1362" s="207">
        <v>0</v>
      </c>
      <c r="E1362" s="207">
        <v>8.4200000000000004E-3</v>
      </c>
      <c r="F1362" s="207">
        <v>0</v>
      </c>
      <c r="G1362" s="207">
        <v>0</v>
      </c>
      <c r="H1362" s="207">
        <v>7.596E-2</v>
      </c>
    </row>
    <row r="1363" spans="2:8" x14ac:dyDescent="0.45">
      <c r="B1363" t="s">
        <v>235</v>
      </c>
      <c r="C1363" s="207">
        <v>0</v>
      </c>
      <c r="D1363" s="207">
        <v>0</v>
      </c>
      <c r="E1363" s="207">
        <v>0</v>
      </c>
      <c r="F1363" s="207">
        <v>0</v>
      </c>
      <c r="G1363" s="207">
        <v>0</v>
      </c>
      <c r="H1363" s="207">
        <v>0</v>
      </c>
    </row>
    <row r="1364" spans="2:8" x14ac:dyDescent="0.45">
      <c r="B1364" t="s">
        <v>236</v>
      </c>
      <c r="C1364" s="207">
        <v>2.4099999999999998E-3</v>
      </c>
      <c r="D1364" s="207">
        <v>9.5099999999999994E-3</v>
      </c>
      <c r="E1364" s="207">
        <v>0</v>
      </c>
      <c r="F1364" s="207">
        <v>0</v>
      </c>
      <c r="G1364" s="207">
        <v>5.5300000000000002E-3</v>
      </c>
      <c r="H1364" s="207">
        <v>0</v>
      </c>
    </row>
    <row r="1365" spans="2:8" x14ac:dyDescent="0.45">
      <c r="B1365" t="s">
        <v>237</v>
      </c>
      <c r="C1365" s="207">
        <v>7.9000000000000001E-4</v>
      </c>
      <c r="D1365" s="207">
        <v>0</v>
      </c>
      <c r="E1365" s="207">
        <v>0</v>
      </c>
      <c r="F1365" s="207">
        <v>0</v>
      </c>
      <c r="G1365" s="207">
        <v>5.5300000000000002E-3</v>
      </c>
      <c r="H1365" s="207">
        <v>0</v>
      </c>
    </row>
    <row r="1366" spans="2:8" x14ac:dyDescent="0.45">
      <c r="B1366" t="s">
        <v>238</v>
      </c>
      <c r="C1366" s="207">
        <v>5.1799999999999997E-3</v>
      </c>
      <c r="D1366" s="207">
        <v>0</v>
      </c>
      <c r="E1366" s="207">
        <v>0</v>
      </c>
      <c r="F1366" s="207">
        <v>0</v>
      </c>
      <c r="G1366" s="207">
        <v>1.107E-2</v>
      </c>
      <c r="H1366" s="207">
        <v>2.0549999999999999E-2</v>
      </c>
    </row>
    <row r="1367" spans="2:8" x14ac:dyDescent="0.45">
      <c r="B1367" t="s">
        <v>239</v>
      </c>
      <c r="C1367" s="207">
        <v>0</v>
      </c>
      <c r="D1367" s="207">
        <v>0</v>
      </c>
      <c r="E1367" s="207">
        <v>0</v>
      </c>
      <c r="F1367" s="207">
        <v>0</v>
      </c>
      <c r="G1367" s="207">
        <v>0</v>
      </c>
      <c r="H1367" s="207">
        <v>0</v>
      </c>
    </row>
    <row r="1368" spans="2:8" x14ac:dyDescent="0.45">
      <c r="B1368" t="s">
        <v>240</v>
      </c>
      <c r="C1368" s="207">
        <v>7.5399999999999998E-3</v>
      </c>
      <c r="D1368" s="207">
        <v>1.9009999999999999E-2</v>
      </c>
      <c r="E1368" s="207">
        <v>2.734E-2</v>
      </c>
      <c r="F1368" s="207">
        <v>0</v>
      </c>
      <c r="G1368" s="207">
        <v>0</v>
      </c>
      <c r="H1368" s="207">
        <v>5.1399999999999996E-3</v>
      </c>
    </row>
    <row r="1369" spans="2:8" x14ac:dyDescent="0.45">
      <c r="B1369" t="s">
        <v>241</v>
      </c>
      <c r="C1369" s="207">
        <v>0</v>
      </c>
      <c r="D1369" s="207">
        <v>0</v>
      </c>
      <c r="E1369" s="207">
        <v>0</v>
      </c>
      <c r="F1369" s="207">
        <v>0</v>
      </c>
      <c r="G1369" s="207">
        <v>0</v>
      </c>
      <c r="H1369" s="207">
        <v>0</v>
      </c>
    </row>
    <row r="1370" spans="2:8" x14ac:dyDescent="0.45">
      <c r="B1370" t="s">
        <v>242</v>
      </c>
      <c r="C1370" s="207">
        <v>0</v>
      </c>
      <c r="D1370" s="207">
        <v>0</v>
      </c>
      <c r="E1370" s="207">
        <v>0</v>
      </c>
      <c r="F1370" s="207">
        <v>0</v>
      </c>
      <c r="G1370" s="207">
        <v>0</v>
      </c>
      <c r="H1370" s="207">
        <v>0</v>
      </c>
    </row>
    <row r="1371" spans="2:8" x14ac:dyDescent="0.45">
      <c r="B1371" t="s">
        <v>243</v>
      </c>
      <c r="C1371" s="207">
        <v>7.7000000000000002E-3</v>
      </c>
      <c r="D1371" s="207">
        <v>0</v>
      </c>
      <c r="E1371" s="207">
        <v>0</v>
      </c>
      <c r="F1371" s="207">
        <v>1.7850000000000001E-2</v>
      </c>
      <c r="G1371" s="207">
        <v>5.5300000000000002E-3</v>
      </c>
      <c r="H1371" s="207">
        <v>0</v>
      </c>
    </row>
    <row r="1372" spans="2:8" x14ac:dyDescent="0.45">
      <c r="B1372" t="s">
        <v>244</v>
      </c>
      <c r="C1372" s="207">
        <v>5.1799999999999997E-3</v>
      </c>
      <c r="D1372" s="207">
        <v>0</v>
      </c>
      <c r="E1372" s="207">
        <v>0</v>
      </c>
      <c r="F1372" s="207">
        <v>1.1350000000000001E-2</v>
      </c>
      <c r="G1372" s="207">
        <v>5.5300000000000002E-3</v>
      </c>
      <c r="H1372" s="207">
        <v>0</v>
      </c>
    </row>
    <row r="1373" spans="2:8" x14ac:dyDescent="0.45">
      <c r="B1373" t="s">
        <v>245</v>
      </c>
      <c r="C1373" s="207">
        <v>0</v>
      </c>
      <c r="D1373" s="207">
        <v>0</v>
      </c>
      <c r="E1373" s="207">
        <v>0</v>
      </c>
      <c r="F1373" s="207">
        <v>0</v>
      </c>
      <c r="G1373" s="207">
        <v>0</v>
      </c>
      <c r="H1373" s="207">
        <v>0</v>
      </c>
    </row>
    <row r="1374" spans="2:8" x14ac:dyDescent="0.45">
      <c r="B1374" t="s">
        <v>246</v>
      </c>
      <c r="C1374" s="207">
        <v>0</v>
      </c>
      <c r="D1374" s="207">
        <v>0</v>
      </c>
      <c r="E1374" s="207">
        <v>0</v>
      </c>
      <c r="F1374" s="207">
        <v>0</v>
      </c>
      <c r="G1374" s="207">
        <v>0</v>
      </c>
      <c r="H1374" s="207">
        <v>0</v>
      </c>
    </row>
    <row r="1375" spans="2:8" x14ac:dyDescent="0.45">
      <c r="B1375" t="s">
        <v>247</v>
      </c>
      <c r="C1375" s="207">
        <v>0</v>
      </c>
      <c r="D1375" s="207">
        <v>0</v>
      </c>
      <c r="E1375" s="207">
        <v>0</v>
      </c>
      <c r="F1375" s="207">
        <v>0</v>
      </c>
      <c r="G1375" s="207">
        <v>0</v>
      </c>
      <c r="H1375" s="207">
        <v>0</v>
      </c>
    </row>
    <row r="1376" spans="2:8" x14ac:dyDescent="0.45">
      <c r="B1376" t="s">
        <v>248</v>
      </c>
      <c r="C1376" s="207">
        <v>0</v>
      </c>
      <c r="D1376" s="207">
        <v>0</v>
      </c>
      <c r="E1376" s="207">
        <v>0</v>
      </c>
      <c r="F1376" s="207">
        <v>0</v>
      </c>
      <c r="G1376" s="207">
        <v>0</v>
      </c>
      <c r="H1376" s="207">
        <v>0</v>
      </c>
    </row>
    <row r="1377" spans="2:8" x14ac:dyDescent="0.45">
      <c r="B1377" t="s">
        <v>249</v>
      </c>
      <c r="C1377" s="207">
        <v>0</v>
      </c>
      <c r="D1377" s="207">
        <v>0</v>
      </c>
      <c r="E1377" s="207">
        <v>0</v>
      </c>
      <c r="F1377" s="207">
        <v>0</v>
      </c>
      <c r="G1377" s="207">
        <v>0</v>
      </c>
      <c r="H1377" s="207">
        <v>0</v>
      </c>
    </row>
    <row r="1378" spans="2:8" x14ac:dyDescent="0.45">
      <c r="B1378" t="s">
        <v>250</v>
      </c>
      <c r="C1378" s="207">
        <v>0</v>
      </c>
      <c r="D1378" s="207">
        <v>0</v>
      </c>
      <c r="E1378" s="207">
        <v>0</v>
      </c>
      <c r="F1378" s="207">
        <v>0</v>
      </c>
      <c r="G1378" s="207">
        <v>0</v>
      </c>
      <c r="H1378" s="207">
        <v>0</v>
      </c>
    </row>
    <row r="1379" spans="2:8" x14ac:dyDescent="0.45">
      <c r="B1379" t="s">
        <v>251</v>
      </c>
      <c r="C1379" s="207">
        <v>0</v>
      </c>
      <c r="D1379" s="207">
        <v>0</v>
      </c>
      <c r="E1379" s="207">
        <v>0</v>
      </c>
      <c r="F1379" s="207">
        <v>0</v>
      </c>
      <c r="G1379" s="207">
        <v>0</v>
      </c>
      <c r="H1379" s="207">
        <v>0</v>
      </c>
    </row>
    <row r="1380" spans="2:8" x14ac:dyDescent="0.45">
      <c r="B1380" t="s">
        <v>252</v>
      </c>
      <c r="C1380" s="207">
        <v>0</v>
      </c>
      <c r="D1380" s="207">
        <v>0</v>
      </c>
      <c r="E1380" s="207">
        <v>0</v>
      </c>
      <c r="F1380" s="207">
        <v>0</v>
      </c>
      <c r="G1380" s="207">
        <v>0</v>
      </c>
      <c r="H1380" s="207">
        <v>0</v>
      </c>
    </row>
    <row r="1381" spans="2:8" x14ac:dyDescent="0.45">
      <c r="B1381" t="s">
        <v>253</v>
      </c>
      <c r="C1381" s="207">
        <v>0</v>
      </c>
      <c r="D1381" s="207">
        <v>0</v>
      </c>
      <c r="E1381" s="207">
        <v>0</v>
      </c>
      <c r="F1381" s="207">
        <v>0</v>
      </c>
      <c r="G1381" s="207">
        <v>0</v>
      </c>
      <c r="H1381" s="207">
        <v>0</v>
      </c>
    </row>
    <row r="1382" spans="2:8" x14ac:dyDescent="0.45">
      <c r="B1382" t="s">
        <v>254</v>
      </c>
      <c r="C1382" s="207">
        <v>0</v>
      </c>
      <c r="D1382" s="207">
        <v>0</v>
      </c>
      <c r="E1382" s="207">
        <v>0</v>
      </c>
      <c r="F1382" s="207">
        <v>0</v>
      </c>
      <c r="G1382" s="207">
        <v>0</v>
      </c>
      <c r="H1382" s="207">
        <v>0</v>
      </c>
    </row>
    <row r="1383" spans="2:8" x14ac:dyDescent="0.45">
      <c r="B1383" t="s">
        <v>255</v>
      </c>
      <c r="C1383" s="207">
        <v>0</v>
      </c>
      <c r="D1383" s="207">
        <v>0</v>
      </c>
      <c r="E1383" s="207">
        <v>0</v>
      </c>
      <c r="F1383" s="207">
        <v>0</v>
      </c>
      <c r="G1383" s="207">
        <v>0</v>
      </c>
      <c r="H1383" s="207">
        <v>0</v>
      </c>
    </row>
    <row r="1384" spans="2:8" x14ac:dyDescent="0.45">
      <c r="B1384" t="s">
        <v>256</v>
      </c>
      <c r="C1384" s="207">
        <v>0</v>
      </c>
      <c r="D1384" s="207">
        <v>0</v>
      </c>
      <c r="E1384" s="207">
        <v>0</v>
      </c>
      <c r="F1384" s="207">
        <v>0</v>
      </c>
      <c r="G1384" s="207">
        <v>0</v>
      </c>
      <c r="H1384" s="207">
        <v>0</v>
      </c>
    </row>
    <row r="1385" spans="2:8" x14ac:dyDescent="0.45">
      <c r="B1385" t="s">
        <v>257</v>
      </c>
      <c r="C1385" s="207">
        <v>0</v>
      </c>
      <c r="D1385" s="207">
        <v>0</v>
      </c>
      <c r="E1385" s="207">
        <v>0</v>
      </c>
      <c r="F1385" s="207">
        <v>0</v>
      </c>
      <c r="G1385" s="207">
        <v>0</v>
      </c>
      <c r="H1385" s="207">
        <v>0</v>
      </c>
    </row>
    <row r="1386" spans="2:8" x14ac:dyDescent="0.45">
      <c r="B1386" t="s">
        <v>258</v>
      </c>
      <c r="C1386" s="207">
        <v>0</v>
      </c>
      <c r="D1386" s="207">
        <v>0</v>
      </c>
      <c r="E1386" s="207">
        <v>0</v>
      </c>
      <c r="F1386" s="207">
        <v>0</v>
      </c>
      <c r="G1386" s="207">
        <v>0</v>
      </c>
      <c r="H1386" s="207">
        <v>0</v>
      </c>
    </row>
    <row r="1387" spans="2:8" x14ac:dyDescent="0.45">
      <c r="B1387" t="s">
        <v>259</v>
      </c>
      <c r="C1387" s="207">
        <v>0</v>
      </c>
      <c r="D1387" s="207">
        <v>0</v>
      </c>
      <c r="E1387" s="207">
        <v>0</v>
      </c>
      <c r="F1387" s="207">
        <v>0</v>
      </c>
      <c r="G1387" s="207">
        <v>0</v>
      </c>
      <c r="H1387" s="207">
        <v>0</v>
      </c>
    </row>
    <row r="1388" spans="2:8" x14ac:dyDescent="0.45">
      <c r="B1388" t="s">
        <v>260</v>
      </c>
      <c r="C1388" s="207">
        <v>0</v>
      </c>
      <c r="D1388" s="207">
        <v>0</v>
      </c>
      <c r="E1388" s="207">
        <v>0</v>
      </c>
      <c r="F1388" s="207">
        <v>0</v>
      </c>
      <c r="G1388" s="207">
        <v>0</v>
      </c>
      <c r="H1388" s="207">
        <v>0</v>
      </c>
    </row>
    <row r="1389" spans="2:8" x14ac:dyDescent="0.45">
      <c r="B1389" t="s">
        <v>261</v>
      </c>
      <c r="C1389" s="207">
        <v>1.316E-2</v>
      </c>
      <c r="D1389" s="207">
        <v>2.376E-2</v>
      </c>
      <c r="E1389" s="207">
        <v>0</v>
      </c>
      <c r="F1389" s="207">
        <v>1.949E-2</v>
      </c>
      <c r="G1389" s="207">
        <v>1.107E-2</v>
      </c>
      <c r="H1389" s="207">
        <v>0</v>
      </c>
    </row>
    <row r="1390" spans="2:8" x14ac:dyDescent="0.45">
      <c r="B1390" t="s">
        <v>262</v>
      </c>
      <c r="C1390" s="207">
        <v>0</v>
      </c>
      <c r="D1390" s="207">
        <v>0</v>
      </c>
      <c r="E1390" s="207">
        <v>0</v>
      </c>
      <c r="F1390" s="207">
        <v>0</v>
      </c>
      <c r="G1390" s="207">
        <v>0</v>
      </c>
      <c r="H1390" s="207">
        <v>0</v>
      </c>
    </row>
    <row r="1391" spans="2:8" x14ac:dyDescent="0.45">
      <c r="B1391" t="s">
        <v>263</v>
      </c>
      <c r="C1391" s="207">
        <v>0</v>
      </c>
      <c r="D1391" s="207">
        <v>0</v>
      </c>
      <c r="E1391" s="207">
        <v>0</v>
      </c>
      <c r="F1391" s="207">
        <v>0</v>
      </c>
      <c r="G1391" s="207">
        <v>0</v>
      </c>
      <c r="H1391" s="207">
        <v>0</v>
      </c>
    </row>
    <row r="1392" spans="2:8" x14ac:dyDescent="0.45">
      <c r="B1392" t="s">
        <v>264</v>
      </c>
      <c r="C1392" s="207">
        <v>0</v>
      </c>
      <c r="D1392" s="207">
        <v>0</v>
      </c>
      <c r="E1392" s="207">
        <v>0</v>
      </c>
      <c r="F1392" s="207">
        <v>0</v>
      </c>
      <c r="G1392" s="207">
        <v>0</v>
      </c>
      <c r="H1392" s="207">
        <v>0</v>
      </c>
    </row>
    <row r="1393" spans="2:8" x14ac:dyDescent="0.45">
      <c r="B1393" t="s">
        <v>265</v>
      </c>
      <c r="C1393" s="207">
        <v>0</v>
      </c>
      <c r="D1393" s="207">
        <v>0</v>
      </c>
      <c r="E1393" s="207">
        <v>0</v>
      </c>
      <c r="F1393" s="207">
        <v>0</v>
      </c>
      <c r="G1393" s="207">
        <v>0</v>
      </c>
      <c r="H1393" s="207">
        <v>0</v>
      </c>
    </row>
    <row r="1394" spans="2:8" x14ac:dyDescent="0.45">
      <c r="B1394" t="s">
        <v>266</v>
      </c>
      <c r="C1394" s="207">
        <v>0</v>
      </c>
      <c r="D1394" s="207">
        <v>0</v>
      </c>
      <c r="E1394" s="207">
        <v>0</v>
      </c>
      <c r="F1394" s="207">
        <v>0</v>
      </c>
      <c r="G1394" s="207">
        <v>0</v>
      </c>
      <c r="H1394" s="207">
        <v>0</v>
      </c>
    </row>
    <row r="1395" spans="2:8" x14ac:dyDescent="0.45">
      <c r="B1395" t="s">
        <v>267</v>
      </c>
      <c r="C1395" s="207">
        <v>7.9000000000000001E-4</v>
      </c>
      <c r="D1395" s="207">
        <v>0</v>
      </c>
      <c r="E1395" s="207">
        <v>0</v>
      </c>
      <c r="F1395" s="207">
        <v>0</v>
      </c>
      <c r="G1395" s="207">
        <v>5.5300000000000002E-3</v>
      </c>
      <c r="H1395" s="207">
        <v>0</v>
      </c>
    </row>
    <row r="1396" spans="2:8" x14ac:dyDescent="0.45">
      <c r="B1396" t="s">
        <v>268</v>
      </c>
      <c r="C1396" s="207">
        <v>0</v>
      </c>
      <c r="D1396" s="207">
        <v>0</v>
      </c>
      <c r="E1396" s="207">
        <v>0</v>
      </c>
      <c r="F1396" s="207">
        <v>0</v>
      </c>
      <c r="G1396" s="207">
        <v>0</v>
      </c>
      <c r="H1396" s="207">
        <v>0</v>
      </c>
    </row>
    <row r="1397" spans="2:8" x14ac:dyDescent="0.45">
      <c r="B1397" t="s">
        <v>269</v>
      </c>
      <c r="C1397" s="207">
        <v>0</v>
      </c>
      <c r="D1397" s="207">
        <v>0</v>
      </c>
      <c r="E1397" s="207">
        <v>0</v>
      </c>
      <c r="F1397" s="207">
        <v>0</v>
      </c>
      <c r="G1397" s="207">
        <v>0</v>
      </c>
      <c r="H1397" s="207">
        <v>0</v>
      </c>
    </row>
    <row r="1398" spans="2:8" x14ac:dyDescent="0.45">
      <c r="B1398" t="s">
        <v>270</v>
      </c>
      <c r="C1398" s="207">
        <v>0</v>
      </c>
      <c r="D1398" s="207">
        <v>0</v>
      </c>
      <c r="E1398" s="207">
        <v>0</v>
      </c>
      <c r="F1398" s="207">
        <v>0</v>
      </c>
      <c r="G1398" s="207">
        <v>0</v>
      </c>
      <c r="H1398" s="207">
        <v>0</v>
      </c>
    </row>
    <row r="1399" spans="2:8" x14ac:dyDescent="0.45">
      <c r="B1399" t="s">
        <v>271</v>
      </c>
      <c r="C1399" s="207">
        <v>0</v>
      </c>
      <c r="D1399" s="207">
        <v>0</v>
      </c>
      <c r="E1399" s="207">
        <v>0</v>
      </c>
      <c r="F1399" s="207">
        <v>0</v>
      </c>
      <c r="G1399" s="207">
        <v>0</v>
      </c>
      <c r="H1399" s="207">
        <v>0</v>
      </c>
    </row>
    <row r="1400" spans="2:8" x14ac:dyDescent="0.45">
      <c r="B1400" t="s">
        <v>272</v>
      </c>
      <c r="C1400" s="207">
        <v>0</v>
      </c>
      <c r="D1400" s="207">
        <v>0</v>
      </c>
      <c r="E1400" s="207">
        <v>0</v>
      </c>
      <c r="F1400" s="207">
        <v>0</v>
      </c>
      <c r="G1400" s="207">
        <v>0</v>
      </c>
      <c r="H1400" s="207">
        <v>0</v>
      </c>
    </row>
    <row r="1401" spans="2:8" x14ac:dyDescent="0.45">
      <c r="B1401" t="s">
        <v>273</v>
      </c>
      <c r="C1401" s="207">
        <v>8.9999999999999998E-4</v>
      </c>
      <c r="D1401" s="207">
        <v>0</v>
      </c>
      <c r="E1401" s="207">
        <v>0</v>
      </c>
      <c r="F1401" s="207">
        <v>0</v>
      </c>
      <c r="G1401" s="207">
        <v>0</v>
      </c>
      <c r="H1401" s="207">
        <v>5.1399999999999996E-3</v>
      </c>
    </row>
    <row r="1402" spans="2:8" x14ac:dyDescent="0.45">
      <c r="B1402" t="s">
        <v>274</v>
      </c>
      <c r="C1402" s="207">
        <v>0</v>
      </c>
      <c r="D1402" s="207">
        <v>0</v>
      </c>
      <c r="E1402" s="207">
        <v>0</v>
      </c>
      <c r="F1402" s="207">
        <v>0</v>
      </c>
      <c r="G1402" s="207">
        <v>0</v>
      </c>
      <c r="H1402" s="207">
        <v>0</v>
      </c>
    </row>
    <row r="1403" spans="2:8" x14ac:dyDescent="0.45">
      <c r="B1403" t="s">
        <v>275</v>
      </c>
      <c r="C1403" s="207">
        <v>3.6089999999999997E-2</v>
      </c>
      <c r="D1403" s="207">
        <v>0</v>
      </c>
      <c r="E1403" s="207">
        <v>4.122E-2</v>
      </c>
      <c r="F1403" s="207">
        <v>5.0220000000000001E-2</v>
      </c>
      <c r="G1403" s="207">
        <v>8.0180000000000001E-2</v>
      </c>
      <c r="H1403" s="207">
        <v>0</v>
      </c>
    </row>
    <row r="1404" spans="2:8" x14ac:dyDescent="0.45">
      <c r="B1404" t="s">
        <v>276</v>
      </c>
      <c r="C1404" s="207">
        <v>7.2300000000000003E-3</v>
      </c>
      <c r="D1404" s="207">
        <v>0</v>
      </c>
      <c r="E1404" s="207">
        <v>0</v>
      </c>
      <c r="F1404" s="207">
        <v>1.4590000000000001E-2</v>
      </c>
      <c r="G1404" s="207">
        <v>1.107E-2</v>
      </c>
      <c r="H1404" s="207">
        <v>0</v>
      </c>
    </row>
    <row r="1405" spans="2:8" x14ac:dyDescent="0.45">
      <c r="B1405" t="s">
        <v>277</v>
      </c>
      <c r="C1405" s="207">
        <v>3.14E-3</v>
      </c>
      <c r="D1405" s="207">
        <v>0</v>
      </c>
      <c r="E1405" s="207">
        <v>0</v>
      </c>
      <c r="F1405" s="207">
        <v>0</v>
      </c>
      <c r="G1405" s="207">
        <v>0</v>
      </c>
      <c r="H1405" s="207">
        <v>1.7950000000000001E-2</v>
      </c>
    </row>
    <row r="1406" spans="2:8" x14ac:dyDescent="0.45">
      <c r="B1406" t="s">
        <v>278</v>
      </c>
      <c r="C1406" s="207">
        <v>8.2150000000000001E-2</v>
      </c>
      <c r="D1406" s="207">
        <v>6.7799999999999999E-2</v>
      </c>
      <c r="E1406" s="207">
        <v>6.5100000000000005E-2</v>
      </c>
      <c r="F1406" s="207">
        <v>5.7779999999999998E-2</v>
      </c>
      <c r="G1406" s="207">
        <v>5.8049999999999997E-2</v>
      </c>
      <c r="H1406" s="207">
        <v>0.18201000000000001</v>
      </c>
    </row>
    <row r="1407" spans="2:8" x14ac:dyDescent="0.45">
      <c r="B1407" t="s">
        <v>279</v>
      </c>
      <c r="C1407" s="207">
        <v>1.42E-3</v>
      </c>
      <c r="D1407" s="207">
        <v>0</v>
      </c>
      <c r="E1407" s="207">
        <v>4.2199999999999998E-3</v>
      </c>
      <c r="F1407" s="207">
        <v>0</v>
      </c>
      <c r="G1407" s="207">
        <v>0</v>
      </c>
      <c r="H1407" s="207">
        <v>5.1399999999999996E-3</v>
      </c>
    </row>
    <row r="1408" spans="2:8" x14ac:dyDescent="0.45">
      <c r="B1408" t="s">
        <v>280</v>
      </c>
      <c r="C1408" s="207">
        <v>0</v>
      </c>
      <c r="D1408" s="207">
        <v>0</v>
      </c>
      <c r="E1408" s="207">
        <v>0</v>
      </c>
      <c r="F1408" s="207">
        <v>0</v>
      </c>
      <c r="G1408" s="207">
        <v>0</v>
      </c>
      <c r="H1408" s="207">
        <v>0</v>
      </c>
    </row>
    <row r="1409" spans="2:8" x14ac:dyDescent="0.45">
      <c r="B1409" t="s">
        <v>281</v>
      </c>
      <c r="C1409" s="207">
        <v>0</v>
      </c>
      <c r="D1409" s="207">
        <v>0</v>
      </c>
      <c r="E1409" s="207">
        <v>0</v>
      </c>
      <c r="F1409" s="207">
        <v>0</v>
      </c>
      <c r="G1409" s="207">
        <v>0</v>
      </c>
      <c r="H1409" s="207">
        <v>0</v>
      </c>
    </row>
    <row r="1410" spans="2:8" x14ac:dyDescent="0.45">
      <c r="B1410" t="s">
        <v>282</v>
      </c>
      <c r="C1410" s="207">
        <v>0</v>
      </c>
      <c r="D1410" s="207">
        <v>0</v>
      </c>
      <c r="E1410" s="207">
        <v>0</v>
      </c>
      <c r="F1410" s="207">
        <v>0</v>
      </c>
      <c r="G1410" s="207">
        <v>0</v>
      </c>
      <c r="H1410" s="207">
        <v>0</v>
      </c>
    </row>
    <row r="1411" spans="2:8" x14ac:dyDescent="0.45">
      <c r="B1411" t="s">
        <v>283</v>
      </c>
      <c r="C1411" s="207">
        <v>0</v>
      </c>
      <c r="D1411" s="207">
        <v>0</v>
      </c>
      <c r="E1411" s="207">
        <v>0</v>
      </c>
      <c r="F1411" s="207">
        <v>0</v>
      </c>
      <c r="G1411" s="207">
        <v>0</v>
      </c>
      <c r="H1411" s="207">
        <v>0</v>
      </c>
    </row>
    <row r="1412" spans="2:8" x14ac:dyDescent="0.45">
      <c r="B1412" t="s">
        <v>284</v>
      </c>
      <c r="C1412" s="207">
        <v>0</v>
      </c>
      <c r="D1412" s="207">
        <v>0</v>
      </c>
      <c r="E1412" s="207">
        <v>0</v>
      </c>
      <c r="F1412" s="207">
        <v>0</v>
      </c>
      <c r="G1412" s="207">
        <v>0</v>
      </c>
      <c r="H1412" s="207">
        <v>0</v>
      </c>
    </row>
    <row r="1413" spans="2:8" x14ac:dyDescent="0.45">
      <c r="B1413" t="s">
        <v>285</v>
      </c>
      <c r="C1413" s="207">
        <v>0</v>
      </c>
      <c r="D1413" s="207">
        <v>0</v>
      </c>
      <c r="E1413" s="207">
        <v>0</v>
      </c>
      <c r="F1413" s="207">
        <v>0</v>
      </c>
      <c r="G1413" s="207">
        <v>0</v>
      </c>
      <c r="H1413" s="207">
        <v>0</v>
      </c>
    </row>
    <row r="1414" spans="2:8" x14ac:dyDescent="0.45">
      <c r="B1414" t="s">
        <v>286</v>
      </c>
      <c r="C1414" s="207">
        <v>0</v>
      </c>
      <c r="D1414" s="207">
        <v>0</v>
      </c>
      <c r="E1414" s="207">
        <v>0</v>
      </c>
      <c r="F1414" s="207">
        <v>0</v>
      </c>
      <c r="G1414" s="207">
        <v>0</v>
      </c>
      <c r="H1414" s="207">
        <v>0</v>
      </c>
    </row>
    <row r="1415" spans="2:8" x14ac:dyDescent="0.45">
      <c r="B1415" t="s">
        <v>287</v>
      </c>
      <c r="C1415" s="207">
        <v>0</v>
      </c>
      <c r="D1415" s="207">
        <v>0</v>
      </c>
      <c r="E1415" s="207">
        <v>0</v>
      </c>
      <c r="F1415" s="207">
        <v>0</v>
      </c>
      <c r="G1415" s="207">
        <v>0</v>
      </c>
      <c r="H1415" s="207">
        <v>0</v>
      </c>
    </row>
    <row r="1416" spans="2:8" x14ac:dyDescent="0.45">
      <c r="B1416" t="s">
        <v>288</v>
      </c>
      <c r="C1416" s="207">
        <v>0</v>
      </c>
      <c r="D1416" s="207">
        <v>0</v>
      </c>
      <c r="E1416" s="207">
        <v>0</v>
      </c>
      <c r="F1416" s="207">
        <v>0</v>
      </c>
      <c r="G1416" s="207">
        <v>0</v>
      </c>
      <c r="H1416" s="207">
        <v>0</v>
      </c>
    </row>
    <row r="1417" spans="2:8" x14ac:dyDescent="0.45">
      <c r="B1417" t="s">
        <v>289</v>
      </c>
      <c r="C1417" s="207">
        <v>0</v>
      </c>
      <c r="D1417" s="207">
        <v>0</v>
      </c>
      <c r="E1417" s="207">
        <v>0</v>
      </c>
      <c r="F1417" s="207">
        <v>0</v>
      </c>
      <c r="G1417" s="207">
        <v>0</v>
      </c>
      <c r="H1417" s="207">
        <v>0</v>
      </c>
    </row>
    <row r="1418" spans="2:8" x14ac:dyDescent="0.45">
      <c r="B1418" t="s">
        <v>290</v>
      </c>
      <c r="C1418" s="207">
        <v>0</v>
      </c>
      <c r="D1418" s="207">
        <v>0</v>
      </c>
      <c r="E1418" s="207">
        <v>0</v>
      </c>
      <c r="F1418" s="207">
        <v>0</v>
      </c>
      <c r="G1418" s="207">
        <v>0</v>
      </c>
      <c r="H1418" s="207">
        <v>0</v>
      </c>
    </row>
    <row r="1419" spans="2:8" x14ac:dyDescent="0.45">
      <c r="B1419" t="s">
        <v>291</v>
      </c>
      <c r="C1419" s="207">
        <v>0.15162999999999999</v>
      </c>
      <c r="D1419" s="207">
        <v>0.34536</v>
      </c>
      <c r="E1419" s="207">
        <v>0.25218000000000002</v>
      </c>
      <c r="F1419" s="207">
        <v>5.1929999999999997E-2</v>
      </c>
      <c r="G1419" s="207">
        <v>0.127</v>
      </c>
      <c r="H1419" s="207">
        <v>0.13231999999999999</v>
      </c>
    </row>
    <row r="1420" spans="2:8" x14ac:dyDescent="0.45">
      <c r="B1420" t="s">
        <v>292</v>
      </c>
      <c r="C1420" s="207">
        <v>2.0500000000000002E-3</v>
      </c>
      <c r="D1420" s="207">
        <v>0</v>
      </c>
      <c r="E1420" s="207">
        <v>0</v>
      </c>
      <c r="F1420" s="207">
        <v>3.2499999999999999E-3</v>
      </c>
      <c r="G1420" s="207">
        <v>5.5300000000000002E-3</v>
      </c>
      <c r="H1420" s="207">
        <v>0</v>
      </c>
    </row>
    <row r="1421" spans="2:8" x14ac:dyDescent="0.45">
      <c r="B1421" t="s">
        <v>293</v>
      </c>
      <c r="C1421" s="207">
        <v>0</v>
      </c>
      <c r="D1421" s="207">
        <v>0</v>
      </c>
      <c r="E1421" s="207">
        <v>0</v>
      </c>
      <c r="F1421" s="207">
        <v>0</v>
      </c>
      <c r="G1421" s="207">
        <v>0</v>
      </c>
      <c r="H1421" s="207">
        <v>0</v>
      </c>
    </row>
    <row r="1422" spans="2:8" x14ac:dyDescent="0.45">
      <c r="B1422" t="s">
        <v>205</v>
      </c>
      <c r="C1422" s="207">
        <v>0</v>
      </c>
      <c r="D1422" s="207">
        <v>0</v>
      </c>
      <c r="E1422" s="207">
        <v>0</v>
      </c>
      <c r="F1422" s="207">
        <v>0</v>
      </c>
      <c r="G1422" s="207">
        <v>0</v>
      </c>
      <c r="H1422" s="207">
        <v>0</v>
      </c>
    </row>
    <row r="1423" spans="2:8" x14ac:dyDescent="0.45">
      <c r="B1423" t="s">
        <v>294</v>
      </c>
      <c r="C1423" s="207">
        <v>0</v>
      </c>
      <c r="D1423" s="207">
        <v>0</v>
      </c>
      <c r="E1423" s="207">
        <v>0</v>
      </c>
      <c r="F1423" s="207">
        <v>0</v>
      </c>
      <c r="G1423" s="207">
        <v>0</v>
      </c>
      <c r="H1423" s="207">
        <v>0</v>
      </c>
    </row>
    <row r="1424" spans="2:8" x14ac:dyDescent="0.45">
      <c r="B1424" t="s">
        <v>295</v>
      </c>
      <c r="C1424" s="207">
        <v>0</v>
      </c>
      <c r="D1424" s="207">
        <v>0</v>
      </c>
      <c r="E1424" s="207">
        <v>0</v>
      </c>
      <c r="F1424" s="207">
        <v>0</v>
      </c>
      <c r="G1424" s="207">
        <v>0</v>
      </c>
      <c r="H1424" s="207">
        <v>0</v>
      </c>
    </row>
    <row r="1425" spans="2:8" x14ac:dyDescent="0.45">
      <c r="B1425" t="s">
        <v>296</v>
      </c>
      <c r="C1425" s="207">
        <v>0</v>
      </c>
      <c r="D1425" s="207">
        <v>0</v>
      </c>
      <c r="E1425" s="207">
        <v>0</v>
      </c>
      <c r="F1425" s="207">
        <v>0</v>
      </c>
      <c r="G1425" s="207">
        <v>0</v>
      </c>
      <c r="H1425" s="207">
        <v>0</v>
      </c>
    </row>
    <row r="1426" spans="2:8" x14ac:dyDescent="0.45">
      <c r="B1426" t="s">
        <v>297</v>
      </c>
      <c r="C1426" s="207">
        <v>0</v>
      </c>
      <c r="D1426" s="207">
        <v>0</v>
      </c>
      <c r="E1426" s="207">
        <v>0</v>
      </c>
      <c r="F1426" s="207">
        <v>0</v>
      </c>
      <c r="G1426" s="207">
        <v>0</v>
      </c>
      <c r="H1426" s="207">
        <v>0</v>
      </c>
    </row>
    <row r="1427" spans="2:8" x14ac:dyDescent="0.45">
      <c r="B1427" t="s">
        <v>298</v>
      </c>
      <c r="C1427" s="207">
        <v>0</v>
      </c>
      <c r="D1427" s="207">
        <v>0</v>
      </c>
      <c r="E1427" s="207">
        <v>0</v>
      </c>
      <c r="F1427" s="207">
        <v>0</v>
      </c>
      <c r="G1427" s="207">
        <v>0</v>
      </c>
      <c r="H1427" s="207">
        <v>0</v>
      </c>
    </row>
    <row r="1428" spans="2:8" x14ac:dyDescent="0.45">
      <c r="B1428" t="s">
        <v>8</v>
      </c>
      <c r="C1428" s="207">
        <v>0</v>
      </c>
      <c r="D1428" s="207">
        <v>0</v>
      </c>
      <c r="E1428" s="207">
        <v>0</v>
      </c>
      <c r="F1428" s="207">
        <v>0</v>
      </c>
      <c r="G1428" s="207">
        <v>0</v>
      </c>
      <c r="H1428" s="207">
        <v>0</v>
      </c>
    </row>
    <row r="1429" spans="2:8" x14ac:dyDescent="0.45">
      <c r="B1429" t="s">
        <v>299</v>
      </c>
      <c r="C1429" s="207">
        <v>1.29E-2</v>
      </c>
      <c r="D1429" s="207">
        <v>0</v>
      </c>
      <c r="E1429" s="207">
        <v>0</v>
      </c>
      <c r="F1429" s="207">
        <v>3.3349999999999998E-2</v>
      </c>
      <c r="G1429" s="207">
        <v>0</v>
      </c>
      <c r="H1429" s="207">
        <v>0</v>
      </c>
    </row>
    <row r="1430" spans="2:8" x14ac:dyDescent="0.45">
      <c r="B1430" t="s">
        <v>300</v>
      </c>
      <c r="C1430" s="207">
        <v>0</v>
      </c>
      <c r="D1430" s="207">
        <v>0</v>
      </c>
      <c r="E1430" s="207">
        <v>0</v>
      </c>
      <c r="F1430" s="207">
        <v>0</v>
      </c>
      <c r="G1430" s="207">
        <v>0</v>
      </c>
      <c r="H1430" s="207">
        <v>0</v>
      </c>
    </row>
    <row r="1431" spans="2:8" x14ac:dyDescent="0.45">
      <c r="B1431" t="s">
        <v>94</v>
      </c>
      <c r="C1431" s="207">
        <v>0</v>
      </c>
      <c r="D1431" s="207">
        <v>0</v>
      </c>
      <c r="E1431" s="207">
        <v>0</v>
      </c>
      <c r="F1431" s="207">
        <v>0</v>
      </c>
      <c r="G1431" s="207">
        <v>0</v>
      </c>
      <c r="H1431" s="207">
        <v>0</v>
      </c>
    </row>
    <row r="1432" spans="2:8" x14ac:dyDescent="0.45">
      <c r="B1432" t="s">
        <v>301</v>
      </c>
      <c r="C1432" s="207">
        <v>0</v>
      </c>
      <c r="D1432" s="207">
        <v>0</v>
      </c>
      <c r="E1432" s="207">
        <v>0</v>
      </c>
      <c r="F1432" s="207">
        <v>0</v>
      </c>
      <c r="G1432" s="207">
        <v>0</v>
      </c>
      <c r="H1432" s="207">
        <v>0</v>
      </c>
    </row>
    <row r="1433" spans="2:8" x14ac:dyDescent="0.45">
      <c r="B1433" t="s">
        <v>302</v>
      </c>
      <c r="C1433" s="207">
        <v>0</v>
      </c>
      <c r="D1433" s="207">
        <v>0</v>
      </c>
      <c r="E1433" s="207">
        <v>0</v>
      </c>
      <c r="F1433" s="207">
        <v>0</v>
      </c>
      <c r="G1433" s="207">
        <v>0</v>
      </c>
      <c r="H1433" s="207">
        <v>0</v>
      </c>
    </row>
    <row r="1434" spans="2:8" x14ac:dyDescent="0.45">
      <c r="B1434" t="s">
        <v>303</v>
      </c>
      <c r="C1434" s="207">
        <v>0</v>
      </c>
      <c r="D1434" s="207">
        <v>0</v>
      </c>
      <c r="E1434" s="207">
        <v>0</v>
      </c>
      <c r="F1434" s="207">
        <v>0</v>
      </c>
      <c r="G1434" s="207">
        <v>0</v>
      </c>
      <c r="H1434" s="207">
        <v>0</v>
      </c>
    </row>
    <row r="1435" spans="2:8" x14ac:dyDescent="0.45">
      <c r="B1435" t="s">
        <v>304</v>
      </c>
      <c r="C1435" s="207">
        <v>0</v>
      </c>
      <c r="D1435" s="207">
        <v>0</v>
      </c>
      <c r="E1435" s="207">
        <v>0</v>
      </c>
      <c r="F1435" s="207">
        <v>0</v>
      </c>
      <c r="G1435" s="207">
        <v>0</v>
      </c>
      <c r="H1435" s="207">
        <v>0</v>
      </c>
    </row>
    <row r="1436" spans="2:8" x14ac:dyDescent="0.45">
      <c r="B1436" t="s">
        <v>305</v>
      </c>
      <c r="C1436" s="207">
        <v>0</v>
      </c>
      <c r="D1436" s="207">
        <v>0</v>
      </c>
      <c r="E1436" s="207">
        <v>0</v>
      </c>
      <c r="F1436" s="207">
        <v>0</v>
      </c>
      <c r="G1436" s="207">
        <v>0</v>
      </c>
      <c r="H1436" s="207">
        <v>0</v>
      </c>
    </row>
    <row r="1437" spans="2:8" x14ac:dyDescent="0.45">
      <c r="B1437" t="s">
        <v>306</v>
      </c>
      <c r="C1437" s="207">
        <v>0</v>
      </c>
      <c r="D1437" s="207">
        <v>0</v>
      </c>
      <c r="E1437" s="207">
        <v>0</v>
      </c>
      <c r="F1437" s="207">
        <v>0</v>
      </c>
      <c r="G1437" s="207">
        <v>0</v>
      </c>
      <c r="H1437" s="207">
        <v>0</v>
      </c>
    </row>
    <row r="1438" spans="2:8" x14ac:dyDescent="0.45">
      <c r="B1438" t="s">
        <v>307</v>
      </c>
      <c r="C1438" s="207">
        <v>0</v>
      </c>
      <c r="D1438" s="207">
        <v>0</v>
      </c>
      <c r="E1438" s="207">
        <v>0</v>
      </c>
      <c r="F1438" s="207">
        <v>0</v>
      </c>
      <c r="G1438" s="207">
        <v>0</v>
      </c>
      <c r="H1438" s="207">
        <v>0</v>
      </c>
    </row>
    <row r="1439" spans="2:8" x14ac:dyDescent="0.45">
      <c r="B1439" t="s">
        <v>308</v>
      </c>
      <c r="C1439" s="207">
        <v>0</v>
      </c>
      <c r="D1439" s="207">
        <v>0</v>
      </c>
      <c r="E1439" s="207">
        <v>0</v>
      </c>
      <c r="F1439" s="207">
        <v>0</v>
      </c>
      <c r="G1439" s="207">
        <v>0</v>
      </c>
      <c r="H1439" s="207">
        <v>0</v>
      </c>
    </row>
    <row r="1440" spans="2:8" x14ac:dyDescent="0.45">
      <c r="B1440" t="s">
        <v>309</v>
      </c>
      <c r="C1440" s="207">
        <v>0</v>
      </c>
      <c r="D1440" s="207">
        <v>0</v>
      </c>
      <c r="E1440" s="207">
        <v>0</v>
      </c>
      <c r="F1440" s="207">
        <v>0</v>
      </c>
      <c r="G1440" s="207">
        <v>0</v>
      </c>
      <c r="H1440" s="207">
        <v>0</v>
      </c>
    </row>
    <row r="1441" spans="2:8" x14ac:dyDescent="0.45">
      <c r="B1441" t="s">
        <v>310</v>
      </c>
      <c r="C1441" s="207">
        <v>0</v>
      </c>
      <c r="D1441" s="207">
        <v>0</v>
      </c>
      <c r="E1441" s="207">
        <v>0</v>
      </c>
      <c r="F1441" s="207">
        <v>0</v>
      </c>
      <c r="G1441" s="207">
        <v>0</v>
      </c>
      <c r="H1441" s="207">
        <v>0</v>
      </c>
    </row>
    <row r="1442" spans="2:8" x14ac:dyDescent="0.45">
      <c r="B1442" t="s">
        <v>311</v>
      </c>
      <c r="C1442" s="207">
        <v>0</v>
      </c>
      <c r="D1442" s="207">
        <v>0</v>
      </c>
      <c r="E1442" s="207">
        <v>0</v>
      </c>
      <c r="F1442" s="207">
        <v>0</v>
      </c>
      <c r="G1442" s="207">
        <v>0</v>
      </c>
      <c r="H1442" s="207">
        <v>0</v>
      </c>
    </row>
    <row r="1443" spans="2:8" x14ac:dyDescent="0.45">
      <c r="B1443" t="s">
        <v>102</v>
      </c>
      <c r="C1443" s="207">
        <v>0</v>
      </c>
      <c r="D1443" s="207">
        <v>0</v>
      </c>
      <c r="E1443" s="207">
        <v>0</v>
      </c>
      <c r="F1443" s="207">
        <v>0</v>
      </c>
      <c r="G1443" s="207">
        <v>0</v>
      </c>
      <c r="H1443" s="207">
        <v>0</v>
      </c>
    </row>
    <row r="1444" spans="2:8" x14ac:dyDescent="0.45">
      <c r="B1444" t="s">
        <v>109</v>
      </c>
      <c r="C1444" s="207">
        <v>0</v>
      </c>
      <c r="D1444" s="207">
        <v>0</v>
      </c>
      <c r="E1444" s="207">
        <v>0</v>
      </c>
      <c r="F1444" s="207">
        <v>0</v>
      </c>
      <c r="G1444" s="207">
        <v>0</v>
      </c>
      <c r="H1444" s="207">
        <v>0</v>
      </c>
    </row>
    <row r="1445" spans="2:8" x14ac:dyDescent="0.45">
      <c r="B1445" t="s">
        <v>116</v>
      </c>
      <c r="C1445" s="207">
        <v>0</v>
      </c>
      <c r="D1445" s="207">
        <v>0</v>
      </c>
      <c r="E1445" s="207">
        <v>0</v>
      </c>
      <c r="F1445" s="207">
        <v>0</v>
      </c>
      <c r="G1445" s="207">
        <v>0</v>
      </c>
      <c r="H1445" s="207">
        <v>0</v>
      </c>
    </row>
    <row r="1446" spans="2:8" x14ac:dyDescent="0.45">
      <c r="B1446" t="s">
        <v>312</v>
      </c>
      <c r="C1446" s="207">
        <v>1.2600000000000001E-3</v>
      </c>
      <c r="D1446" s="207">
        <v>0</v>
      </c>
      <c r="E1446" s="207">
        <v>0</v>
      </c>
      <c r="F1446" s="207">
        <v>3.2499999999999999E-3</v>
      </c>
      <c r="G1446" s="207">
        <v>0</v>
      </c>
      <c r="H1446" s="207">
        <v>0</v>
      </c>
    </row>
    <row r="1447" spans="2:8" x14ac:dyDescent="0.45">
      <c r="B1447" t="s">
        <v>313</v>
      </c>
      <c r="C1447" s="207">
        <v>0</v>
      </c>
      <c r="D1447" s="207">
        <v>0</v>
      </c>
      <c r="E1447" s="207">
        <v>0</v>
      </c>
      <c r="F1447" s="207">
        <v>0</v>
      </c>
      <c r="G1447" s="207">
        <v>0</v>
      </c>
      <c r="H1447" s="207">
        <v>0</v>
      </c>
    </row>
    <row r="1448" spans="2:8" x14ac:dyDescent="0.45">
      <c r="B1448" t="s">
        <v>314</v>
      </c>
      <c r="C1448" s="207">
        <v>0</v>
      </c>
      <c r="D1448" s="207">
        <v>0</v>
      </c>
      <c r="E1448" s="207">
        <v>0</v>
      </c>
      <c r="F1448" s="207">
        <v>0</v>
      </c>
      <c r="G1448" s="207">
        <v>0</v>
      </c>
      <c r="H1448" s="207">
        <v>0</v>
      </c>
    </row>
    <row r="1449" spans="2:8" x14ac:dyDescent="0.45">
      <c r="B1449" t="s">
        <v>315</v>
      </c>
      <c r="C1449" s="207">
        <v>0</v>
      </c>
      <c r="D1449" s="207">
        <v>0</v>
      </c>
      <c r="E1449" s="207">
        <v>0</v>
      </c>
      <c r="F1449" s="207">
        <v>0</v>
      </c>
      <c r="G1449" s="207">
        <v>0</v>
      </c>
      <c r="H1449" s="207">
        <v>0</v>
      </c>
    </row>
    <row r="1450" spans="2:8" x14ac:dyDescent="0.45">
      <c r="B1450" t="s">
        <v>316</v>
      </c>
      <c r="C1450" s="207">
        <v>8.0999999999999996E-4</v>
      </c>
      <c r="D1450" s="207">
        <v>4.7499999999999999E-3</v>
      </c>
      <c r="E1450" s="207">
        <v>0</v>
      </c>
      <c r="F1450" s="207">
        <v>0</v>
      </c>
      <c r="G1450" s="207">
        <v>0</v>
      </c>
      <c r="H1450" s="207">
        <v>0</v>
      </c>
    </row>
    <row r="1451" spans="2:8" x14ac:dyDescent="0.45">
      <c r="B1451" t="s">
        <v>317</v>
      </c>
      <c r="C1451" s="207">
        <v>0</v>
      </c>
      <c r="D1451" s="207">
        <v>0</v>
      </c>
      <c r="E1451" s="207">
        <v>0</v>
      </c>
      <c r="F1451" s="207">
        <v>0</v>
      </c>
      <c r="G1451" s="207">
        <v>0</v>
      </c>
      <c r="H1451" s="207">
        <v>0</v>
      </c>
    </row>
    <row r="1452" spans="2:8" x14ac:dyDescent="0.45">
      <c r="B1452" t="s">
        <v>318</v>
      </c>
      <c r="C1452" s="207">
        <v>0</v>
      </c>
      <c r="D1452" s="207">
        <v>0</v>
      </c>
      <c r="E1452" s="207">
        <v>0</v>
      </c>
      <c r="F1452" s="207">
        <v>0</v>
      </c>
      <c r="G1452" s="207">
        <v>0</v>
      </c>
      <c r="H1452" s="207">
        <v>0</v>
      </c>
    </row>
    <row r="1453" spans="2:8" x14ac:dyDescent="0.45">
      <c r="B1453" t="s">
        <v>319</v>
      </c>
      <c r="C1453" s="207">
        <v>0</v>
      </c>
      <c r="D1453" s="207">
        <v>0</v>
      </c>
      <c r="E1453" s="207">
        <v>0</v>
      </c>
      <c r="F1453" s="207">
        <v>0</v>
      </c>
      <c r="G1453" s="207">
        <v>0</v>
      </c>
      <c r="H1453" s="207">
        <v>0</v>
      </c>
    </row>
    <row r="1454" spans="2:8" x14ac:dyDescent="0.45">
      <c r="B1454" t="s">
        <v>320</v>
      </c>
      <c r="C1454" s="207">
        <v>0</v>
      </c>
      <c r="D1454" s="207">
        <v>0</v>
      </c>
      <c r="E1454" s="207">
        <v>0</v>
      </c>
      <c r="F1454" s="207">
        <v>0</v>
      </c>
      <c r="G1454" s="207">
        <v>0</v>
      </c>
      <c r="H1454" s="207">
        <v>0</v>
      </c>
    </row>
    <row r="1455" spans="2:8" x14ac:dyDescent="0.45">
      <c r="B1455" t="s">
        <v>321</v>
      </c>
      <c r="C1455" s="207">
        <v>0</v>
      </c>
      <c r="D1455" s="207">
        <v>0</v>
      </c>
      <c r="E1455" s="207">
        <v>0</v>
      </c>
      <c r="F1455" s="207">
        <v>0</v>
      </c>
      <c r="G1455" s="207">
        <v>0</v>
      </c>
      <c r="H1455" s="207">
        <v>0</v>
      </c>
    </row>
    <row r="1456" spans="2:8" x14ac:dyDescent="0.45">
      <c r="B1456" t="s">
        <v>322</v>
      </c>
      <c r="C1456" s="207">
        <v>0</v>
      </c>
      <c r="D1456" s="207">
        <v>0</v>
      </c>
      <c r="E1456" s="207">
        <v>0</v>
      </c>
      <c r="F1456" s="207">
        <v>0</v>
      </c>
      <c r="G1456" s="207">
        <v>0</v>
      </c>
      <c r="H1456" s="207">
        <v>0</v>
      </c>
    </row>
    <row r="1457" spans="2:8" x14ac:dyDescent="0.45">
      <c r="B1457" t="s">
        <v>323</v>
      </c>
      <c r="C1457" s="207">
        <v>0</v>
      </c>
      <c r="D1457" s="207">
        <v>0</v>
      </c>
      <c r="E1457" s="207">
        <v>0</v>
      </c>
      <c r="F1457" s="207">
        <v>0</v>
      </c>
      <c r="G1457" s="207">
        <v>0</v>
      </c>
      <c r="H1457" s="207">
        <v>0</v>
      </c>
    </row>
    <row r="1458" spans="2:8" x14ac:dyDescent="0.45">
      <c r="B1458" t="s">
        <v>324</v>
      </c>
      <c r="C1458" s="207">
        <v>0</v>
      </c>
      <c r="D1458" s="207">
        <v>0</v>
      </c>
      <c r="E1458" s="207">
        <v>0</v>
      </c>
      <c r="F1458" s="207">
        <v>0</v>
      </c>
      <c r="G1458" s="207">
        <v>0</v>
      </c>
      <c r="H1458" s="207">
        <v>0</v>
      </c>
    </row>
    <row r="1459" spans="2:8" x14ac:dyDescent="0.45">
      <c r="B1459" t="s">
        <v>325</v>
      </c>
      <c r="C1459" s="207">
        <v>0</v>
      </c>
      <c r="D1459" s="207">
        <v>0</v>
      </c>
      <c r="E1459" s="207">
        <v>0</v>
      </c>
      <c r="F1459" s="207">
        <v>0</v>
      </c>
      <c r="G1459" s="207">
        <v>0</v>
      </c>
      <c r="H1459" s="207">
        <v>0</v>
      </c>
    </row>
    <row r="1460" spans="2:8" x14ac:dyDescent="0.45">
      <c r="B1460" t="s">
        <v>326</v>
      </c>
      <c r="C1460" s="207">
        <v>0</v>
      </c>
      <c r="D1460" s="207">
        <v>0</v>
      </c>
      <c r="E1460" s="207">
        <v>0</v>
      </c>
      <c r="F1460" s="207">
        <v>0</v>
      </c>
      <c r="G1460" s="207">
        <v>0</v>
      </c>
      <c r="H1460" s="207">
        <v>0</v>
      </c>
    </row>
    <row r="1461" spans="2:8" x14ac:dyDescent="0.45">
      <c r="B1461" t="s">
        <v>327</v>
      </c>
      <c r="C1461" s="207">
        <v>0</v>
      </c>
      <c r="D1461" s="207">
        <v>0</v>
      </c>
      <c r="E1461" s="207">
        <v>0</v>
      </c>
      <c r="F1461" s="207">
        <v>0</v>
      </c>
      <c r="G1461" s="207">
        <v>0</v>
      </c>
      <c r="H1461" s="207">
        <v>0</v>
      </c>
    </row>
    <row r="1462" spans="2:8" x14ac:dyDescent="0.45">
      <c r="B1462" t="s">
        <v>328</v>
      </c>
      <c r="C1462" s="207">
        <v>0</v>
      </c>
      <c r="D1462" s="207">
        <v>0</v>
      </c>
      <c r="E1462" s="207">
        <v>0</v>
      </c>
      <c r="F1462" s="207">
        <v>0</v>
      </c>
      <c r="G1462" s="207">
        <v>0</v>
      </c>
      <c r="H1462" s="207">
        <v>0</v>
      </c>
    </row>
    <row r="1463" spans="2:8" x14ac:dyDescent="0.45">
      <c r="B1463" t="s">
        <v>329</v>
      </c>
      <c r="C1463" s="207">
        <v>0</v>
      </c>
      <c r="D1463" s="207">
        <v>0</v>
      </c>
      <c r="E1463" s="207">
        <v>0</v>
      </c>
      <c r="F1463" s="207">
        <v>0</v>
      </c>
      <c r="G1463" s="207">
        <v>0</v>
      </c>
      <c r="H1463" s="207">
        <v>0</v>
      </c>
    </row>
    <row r="1464" spans="2:8" x14ac:dyDescent="0.45">
      <c r="B1464" t="s">
        <v>330</v>
      </c>
      <c r="C1464" s="207">
        <v>0</v>
      </c>
      <c r="D1464" s="207">
        <v>0</v>
      </c>
      <c r="E1464" s="207">
        <v>0</v>
      </c>
      <c r="F1464" s="207">
        <v>0</v>
      </c>
      <c r="G1464" s="207">
        <v>0</v>
      </c>
      <c r="H1464" s="207">
        <v>0</v>
      </c>
    </row>
    <row r="1465" spans="2:8" x14ac:dyDescent="0.45">
      <c r="B1465" t="s">
        <v>331</v>
      </c>
      <c r="C1465" s="207">
        <v>0</v>
      </c>
      <c r="D1465" s="207">
        <v>0</v>
      </c>
      <c r="E1465" s="207">
        <v>0</v>
      </c>
      <c r="F1465" s="207">
        <v>0</v>
      </c>
      <c r="G1465" s="207">
        <v>0</v>
      </c>
      <c r="H1465" s="207">
        <v>0</v>
      </c>
    </row>
    <row r="1466" spans="2:8" x14ac:dyDescent="0.45">
      <c r="B1466" t="s">
        <v>332</v>
      </c>
      <c r="C1466" s="207">
        <v>0</v>
      </c>
      <c r="D1466" s="207">
        <v>0</v>
      </c>
      <c r="E1466" s="207">
        <v>0</v>
      </c>
      <c r="F1466" s="207">
        <v>0</v>
      </c>
      <c r="G1466" s="207">
        <v>0</v>
      </c>
      <c r="H1466" s="207">
        <v>0</v>
      </c>
    </row>
    <row r="1467" spans="2:8" x14ac:dyDescent="0.45">
      <c r="B1467" t="s">
        <v>333</v>
      </c>
      <c r="C1467" s="207">
        <v>0</v>
      </c>
      <c r="D1467" s="207">
        <v>0</v>
      </c>
      <c r="E1467" s="207">
        <v>0</v>
      </c>
      <c r="F1467" s="207">
        <v>0</v>
      </c>
      <c r="G1467" s="207">
        <v>0</v>
      </c>
      <c r="H1467" s="207">
        <v>0</v>
      </c>
    </row>
    <row r="1468" spans="2:8" x14ac:dyDescent="0.45">
      <c r="B1468" t="s">
        <v>334</v>
      </c>
      <c r="C1468" s="207">
        <v>0</v>
      </c>
      <c r="D1468" s="207">
        <v>0</v>
      </c>
      <c r="E1468" s="207">
        <v>0</v>
      </c>
      <c r="F1468" s="207">
        <v>0</v>
      </c>
      <c r="G1468" s="207">
        <v>0</v>
      </c>
      <c r="H1468" s="207">
        <v>0</v>
      </c>
    </row>
    <row r="1469" spans="2:8" x14ac:dyDescent="0.45">
      <c r="B1469" t="s">
        <v>335</v>
      </c>
      <c r="C1469" s="207">
        <v>0</v>
      </c>
      <c r="D1469" s="207">
        <v>0</v>
      </c>
      <c r="E1469" s="207">
        <v>0</v>
      </c>
      <c r="F1469" s="207">
        <v>0</v>
      </c>
      <c r="G1469" s="207">
        <v>0</v>
      </c>
      <c r="H1469" s="207">
        <v>0</v>
      </c>
    </row>
    <row r="1470" spans="2:8" x14ac:dyDescent="0.45">
      <c r="B1470" t="s">
        <v>336</v>
      </c>
      <c r="C1470" s="207">
        <v>0</v>
      </c>
      <c r="D1470" s="207">
        <v>0</v>
      </c>
      <c r="E1470" s="207">
        <v>0</v>
      </c>
      <c r="F1470" s="207">
        <v>0</v>
      </c>
      <c r="G1470" s="207">
        <v>0</v>
      </c>
      <c r="H1470" s="207">
        <v>0</v>
      </c>
    </row>
    <row r="1471" spans="2:8" x14ac:dyDescent="0.45">
      <c r="B1471" t="s">
        <v>337</v>
      </c>
      <c r="C1471" s="207">
        <v>0</v>
      </c>
      <c r="D1471" s="207">
        <v>0</v>
      </c>
      <c r="E1471" s="207">
        <v>0</v>
      </c>
      <c r="F1471" s="207">
        <v>0</v>
      </c>
      <c r="G1471" s="207">
        <v>0</v>
      </c>
      <c r="H1471" s="207">
        <v>0</v>
      </c>
    </row>
    <row r="1472" spans="2:8" x14ac:dyDescent="0.45">
      <c r="B1472" t="s">
        <v>338</v>
      </c>
      <c r="C1472" s="207">
        <v>0</v>
      </c>
      <c r="D1472" s="207">
        <v>0</v>
      </c>
      <c r="E1472" s="207">
        <v>0</v>
      </c>
      <c r="F1472" s="207">
        <v>0</v>
      </c>
      <c r="G1472" s="207">
        <v>0</v>
      </c>
      <c r="H1472" s="207">
        <v>0</v>
      </c>
    </row>
    <row r="1473" spans="2:8" x14ac:dyDescent="0.45">
      <c r="B1473" t="s">
        <v>339</v>
      </c>
      <c r="C1473" s="207">
        <v>5.64E-3</v>
      </c>
      <c r="D1473" s="207">
        <v>0</v>
      </c>
      <c r="E1473" s="207">
        <v>0</v>
      </c>
      <c r="F1473" s="207">
        <v>1.4590000000000001E-2</v>
      </c>
      <c r="G1473" s="207">
        <v>0</v>
      </c>
      <c r="H1473" s="207">
        <v>0</v>
      </c>
    </row>
    <row r="1474" spans="2:8" x14ac:dyDescent="0.45">
      <c r="B1474" t="s">
        <v>340</v>
      </c>
      <c r="C1474" s="207">
        <v>0</v>
      </c>
      <c r="D1474" s="207">
        <v>0</v>
      </c>
      <c r="E1474" s="207">
        <v>0</v>
      </c>
      <c r="F1474" s="207">
        <v>0</v>
      </c>
      <c r="G1474" s="207">
        <v>0</v>
      </c>
      <c r="H1474" s="207">
        <v>0</v>
      </c>
    </row>
    <row r="1475" spans="2:8" x14ac:dyDescent="0.45">
      <c r="B1475" t="s">
        <v>341</v>
      </c>
      <c r="C1475" s="207">
        <v>0</v>
      </c>
      <c r="D1475" s="207">
        <v>0</v>
      </c>
      <c r="E1475" s="207">
        <v>0</v>
      </c>
      <c r="F1475" s="207">
        <v>0</v>
      </c>
      <c r="G1475" s="207">
        <v>0</v>
      </c>
      <c r="H1475" s="207">
        <v>0</v>
      </c>
    </row>
    <row r="1476" spans="2:8" x14ac:dyDescent="0.45">
      <c r="B1476" t="s">
        <v>342</v>
      </c>
      <c r="C1476" s="207">
        <v>0</v>
      </c>
      <c r="D1476" s="207">
        <v>0</v>
      </c>
      <c r="E1476" s="207">
        <v>0</v>
      </c>
      <c r="F1476" s="207">
        <v>0</v>
      </c>
      <c r="G1476" s="207">
        <v>0</v>
      </c>
      <c r="H1476" s="207">
        <v>0</v>
      </c>
    </row>
    <row r="1477" spans="2:8" x14ac:dyDescent="0.45">
      <c r="B1477" t="s">
        <v>343</v>
      </c>
      <c r="C1477" s="207">
        <v>0</v>
      </c>
      <c r="D1477" s="207">
        <v>0</v>
      </c>
      <c r="E1477" s="207">
        <v>0</v>
      </c>
      <c r="F1477" s="207">
        <v>0</v>
      </c>
      <c r="G1477" s="207">
        <v>0</v>
      </c>
      <c r="H1477" s="207">
        <v>0</v>
      </c>
    </row>
    <row r="1478" spans="2:8" x14ac:dyDescent="0.45">
      <c r="B1478" t="s">
        <v>344</v>
      </c>
      <c r="C1478" s="207">
        <v>0</v>
      </c>
      <c r="D1478" s="207">
        <v>0</v>
      </c>
      <c r="E1478" s="207">
        <v>0</v>
      </c>
      <c r="F1478" s="207">
        <v>0</v>
      </c>
      <c r="G1478" s="207">
        <v>0</v>
      </c>
      <c r="H1478" s="207">
        <v>0</v>
      </c>
    </row>
    <row r="1479" spans="2:8" x14ac:dyDescent="0.45">
      <c r="B1479" t="s">
        <v>345</v>
      </c>
      <c r="C1479" s="207">
        <v>0</v>
      </c>
      <c r="D1479" s="207">
        <v>0</v>
      </c>
      <c r="E1479" s="207">
        <v>0</v>
      </c>
      <c r="F1479" s="207">
        <v>0</v>
      </c>
      <c r="G1479" s="207">
        <v>0</v>
      </c>
      <c r="H1479" s="207">
        <v>0</v>
      </c>
    </row>
    <row r="1480" spans="2:8" x14ac:dyDescent="0.45">
      <c r="B1480" t="s">
        <v>133</v>
      </c>
      <c r="C1480" s="207">
        <v>0</v>
      </c>
      <c r="D1480" s="207">
        <v>0</v>
      </c>
      <c r="E1480" s="207">
        <v>0</v>
      </c>
      <c r="F1480" s="207">
        <v>0</v>
      </c>
      <c r="G1480" s="207">
        <v>0</v>
      </c>
      <c r="H1480" s="207">
        <v>0</v>
      </c>
    </row>
    <row r="1481" spans="2:8" x14ac:dyDescent="0.45">
      <c r="B1481" t="s">
        <v>134</v>
      </c>
      <c r="C1481" s="207">
        <v>0</v>
      </c>
      <c r="D1481" s="207">
        <v>0</v>
      </c>
      <c r="E1481" s="207">
        <v>0</v>
      </c>
      <c r="F1481" s="207">
        <v>0</v>
      </c>
      <c r="G1481" s="207">
        <v>0</v>
      </c>
      <c r="H1481" s="207">
        <v>0</v>
      </c>
    </row>
    <row r="1482" spans="2:8" x14ac:dyDescent="0.45">
      <c r="B1482" t="s">
        <v>346</v>
      </c>
      <c r="C1482" s="207">
        <v>0</v>
      </c>
      <c r="D1482" s="207">
        <v>0</v>
      </c>
      <c r="E1482" s="207">
        <v>0</v>
      </c>
      <c r="F1482" s="207">
        <v>0</v>
      </c>
      <c r="G1482" s="207">
        <v>0</v>
      </c>
      <c r="H1482" s="207">
        <v>0</v>
      </c>
    </row>
    <row r="1483" spans="2:8" x14ac:dyDescent="0.45">
      <c r="B1483" t="s">
        <v>347</v>
      </c>
      <c r="C1483" s="207">
        <v>0</v>
      </c>
      <c r="D1483" s="207">
        <v>0</v>
      </c>
      <c r="E1483" s="207">
        <v>0</v>
      </c>
      <c r="F1483" s="207">
        <v>0</v>
      </c>
      <c r="G1483" s="207">
        <v>0</v>
      </c>
      <c r="H1483" s="207">
        <v>0</v>
      </c>
    </row>
    <row r="1484" spans="2:8" x14ac:dyDescent="0.45">
      <c r="B1484" t="s">
        <v>348</v>
      </c>
      <c r="C1484" s="207">
        <v>0</v>
      </c>
      <c r="D1484" s="207">
        <v>0</v>
      </c>
      <c r="E1484" s="207">
        <v>0</v>
      </c>
      <c r="F1484" s="207">
        <v>0</v>
      </c>
      <c r="G1484" s="207">
        <v>0</v>
      </c>
      <c r="H1484" s="207">
        <v>0</v>
      </c>
    </row>
    <row r="1485" spans="2:8" x14ac:dyDescent="0.45">
      <c r="B1485" t="s">
        <v>349</v>
      </c>
      <c r="C1485" s="207">
        <v>0</v>
      </c>
      <c r="D1485" s="207">
        <v>0</v>
      </c>
      <c r="E1485" s="207">
        <v>0</v>
      </c>
      <c r="F1485" s="207">
        <v>0</v>
      </c>
      <c r="G1485" s="207">
        <v>0</v>
      </c>
      <c r="H1485" s="207">
        <v>0</v>
      </c>
    </row>
    <row r="1486" spans="2:8" x14ac:dyDescent="0.45">
      <c r="B1486" t="s">
        <v>350</v>
      </c>
      <c r="C1486" s="207">
        <v>7.9000000000000001E-4</v>
      </c>
      <c r="D1486" s="207">
        <v>0</v>
      </c>
      <c r="E1486" s="207">
        <v>0</v>
      </c>
      <c r="F1486" s="207">
        <v>0</v>
      </c>
      <c r="G1486" s="207">
        <v>5.5300000000000002E-3</v>
      </c>
      <c r="H1486" s="207">
        <v>0</v>
      </c>
    </row>
    <row r="1487" spans="2:8" x14ac:dyDescent="0.45">
      <c r="B1487" t="s">
        <v>351</v>
      </c>
      <c r="C1487" s="207">
        <v>0</v>
      </c>
      <c r="D1487" s="207">
        <v>0</v>
      </c>
      <c r="E1487" s="207">
        <v>0</v>
      </c>
      <c r="F1487" s="207">
        <v>0</v>
      </c>
      <c r="G1487" s="207">
        <v>0</v>
      </c>
      <c r="H1487" s="207">
        <v>0</v>
      </c>
    </row>
    <row r="1488" spans="2:8" x14ac:dyDescent="0.45">
      <c r="B1488" t="s">
        <v>352</v>
      </c>
      <c r="C1488" s="207">
        <v>0</v>
      </c>
      <c r="D1488" s="207">
        <v>0</v>
      </c>
      <c r="E1488" s="207">
        <v>0</v>
      </c>
      <c r="F1488" s="207">
        <v>0</v>
      </c>
      <c r="G1488" s="207">
        <v>0</v>
      </c>
      <c r="H1488" s="207">
        <v>0</v>
      </c>
    </row>
    <row r="1489" spans="2:8" x14ac:dyDescent="0.45">
      <c r="B1489" t="s">
        <v>353</v>
      </c>
      <c r="C1489" s="207">
        <v>0</v>
      </c>
      <c r="D1489" s="207">
        <v>0</v>
      </c>
      <c r="E1489" s="207">
        <v>0</v>
      </c>
      <c r="F1489" s="207">
        <v>0</v>
      </c>
      <c r="G1489" s="207">
        <v>0</v>
      </c>
      <c r="H1489" s="207">
        <v>0</v>
      </c>
    </row>
    <row r="1490" spans="2:8" x14ac:dyDescent="0.45">
      <c r="B1490" t="s">
        <v>354</v>
      </c>
      <c r="C1490" s="207">
        <v>0</v>
      </c>
      <c r="D1490" s="207">
        <v>0</v>
      </c>
      <c r="E1490" s="207">
        <v>0</v>
      </c>
      <c r="F1490" s="207">
        <v>0</v>
      </c>
      <c r="G1490" s="207">
        <v>0</v>
      </c>
      <c r="H1490" s="207">
        <v>0</v>
      </c>
    </row>
    <row r="1491" spans="2:8" x14ac:dyDescent="0.45">
      <c r="B1491" t="s">
        <v>355</v>
      </c>
      <c r="C1491" s="207">
        <v>0</v>
      </c>
      <c r="D1491" s="207">
        <v>0</v>
      </c>
      <c r="E1491" s="207">
        <v>0</v>
      </c>
      <c r="F1491" s="207">
        <v>0</v>
      </c>
      <c r="G1491" s="207">
        <v>0</v>
      </c>
      <c r="H1491" s="207">
        <v>0</v>
      </c>
    </row>
    <row r="1492" spans="2:8" x14ac:dyDescent="0.45">
      <c r="B1492" t="s">
        <v>356</v>
      </c>
      <c r="C1492" s="207">
        <v>0</v>
      </c>
      <c r="D1492" s="207">
        <v>0</v>
      </c>
      <c r="E1492" s="207">
        <v>0</v>
      </c>
      <c r="F1492" s="207">
        <v>0</v>
      </c>
      <c r="G1492" s="207">
        <v>0</v>
      </c>
      <c r="H1492" s="207">
        <v>0</v>
      </c>
    </row>
    <row r="1493" spans="2:8" x14ac:dyDescent="0.45">
      <c r="B1493" t="s">
        <v>357</v>
      </c>
      <c r="C1493" s="207">
        <v>0</v>
      </c>
      <c r="D1493" s="207">
        <v>0</v>
      </c>
      <c r="E1493" s="207">
        <v>0</v>
      </c>
      <c r="F1493" s="207">
        <v>0</v>
      </c>
      <c r="G1493" s="207">
        <v>0</v>
      </c>
      <c r="H1493" s="207">
        <v>0</v>
      </c>
    </row>
    <row r="1494" spans="2:8" x14ac:dyDescent="0.45">
      <c r="B1494" t="s">
        <v>358</v>
      </c>
      <c r="C1494" s="207">
        <v>0</v>
      </c>
      <c r="D1494" s="207">
        <v>0</v>
      </c>
      <c r="E1494" s="207">
        <v>0</v>
      </c>
      <c r="F1494" s="207">
        <v>0</v>
      </c>
      <c r="G1494" s="207">
        <v>0</v>
      </c>
      <c r="H1494" s="207">
        <v>0</v>
      </c>
    </row>
    <row r="1495" spans="2:8" x14ac:dyDescent="0.45">
      <c r="B1495" t="s">
        <v>359</v>
      </c>
      <c r="C1495" s="207">
        <v>0</v>
      </c>
      <c r="D1495" s="207">
        <v>0</v>
      </c>
      <c r="E1495" s="207">
        <v>0</v>
      </c>
      <c r="F1495" s="207">
        <v>0</v>
      </c>
      <c r="G1495" s="207">
        <v>0</v>
      </c>
      <c r="H1495" s="207">
        <v>0</v>
      </c>
    </row>
    <row r="1496" spans="2:8" x14ac:dyDescent="0.45">
      <c r="B1496" t="s">
        <v>360</v>
      </c>
      <c r="C1496" s="207">
        <v>0</v>
      </c>
      <c r="D1496" s="207">
        <v>0</v>
      </c>
      <c r="E1496" s="207">
        <v>0</v>
      </c>
      <c r="F1496" s="207">
        <v>0</v>
      </c>
      <c r="G1496" s="207">
        <v>0</v>
      </c>
      <c r="H1496" s="207">
        <v>0</v>
      </c>
    </row>
    <row r="1497" spans="2:8" x14ac:dyDescent="0.45">
      <c r="B1497" t="s">
        <v>361</v>
      </c>
      <c r="C1497" s="207">
        <v>0</v>
      </c>
      <c r="D1497" s="207">
        <v>0</v>
      </c>
      <c r="E1497" s="207">
        <v>0</v>
      </c>
      <c r="F1497" s="207">
        <v>0</v>
      </c>
      <c r="G1497" s="207">
        <v>0</v>
      </c>
      <c r="H1497" s="207">
        <v>0</v>
      </c>
    </row>
    <row r="1498" spans="2:8" x14ac:dyDescent="0.45">
      <c r="B1498" t="s">
        <v>362</v>
      </c>
      <c r="C1498" s="207">
        <v>0</v>
      </c>
      <c r="D1498" s="207">
        <v>0</v>
      </c>
      <c r="E1498" s="207">
        <v>0</v>
      </c>
      <c r="F1498" s="207">
        <v>0</v>
      </c>
      <c r="G1498" s="207">
        <v>0</v>
      </c>
      <c r="H1498" s="207">
        <v>0</v>
      </c>
    </row>
    <row r="1499" spans="2:8" x14ac:dyDescent="0.45">
      <c r="B1499" t="s">
        <v>363</v>
      </c>
      <c r="C1499" s="207">
        <v>0</v>
      </c>
      <c r="D1499" s="207">
        <v>0</v>
      </c>
      <c r="E1499" s="207">
        <v>0</v>
      </c>
      <c r="F1499" s="207">
        <v>0</v>
      </c>
      <c r="G1499" s="207">
        <v>0</v>
      </c>
      <c r="H1499" s="207">
        <v>0</v>
      </c>
    </row>
    <row r="1500" spans="2:8" x14ac:dyDescent="0.45">
      <c r="B1500" t="s">
        <v>364</v>
      </c>
      <c r="C1500" s="207">
        <v>0</v>
      </c>
      <c r="D1500" s="207">
        <v>0</v>
      </c>
      <c r="E1500" s="207">
        <v>0</v>
      </c>
      <c r="F1500" s="207">
        <v>0</v>
      </c>
      <c r="G1500" s="207">
        <v>0</v>
      </c>
      <c r="H1500" s="207">
        <v>0</v>
      </c>
    </row>
    <row r="1501" spans="2:8" x14ac:dyDescent="0.45">
      <c r="B1501" t="s">
        <v>365</v>
      </c>
      <c r="C1501" s="207">
        <v>0</v>
      </c>
      <c r="D1501" s="207">
        <v>0</v>
      </c>
      <c r="E1501" s="207">
        <v>0</v>
      </c>
      <c r="F1501" s="207">
        <v>0</v>
      </c>
      <c r="G1501" s="207">
        <v>0</v>
      </c>
      <c r="H1501" s="207">
        <v>0</v>
      </c>
    </row>
    <row r="1502" spans="2:8" x14ac:dyDescent="0.45">
      <c r="B1502" t="s">
        <v>366</v>
      </c>
      <c r="C1502" s="207">
        <v>0</v>
      </c>
      <c r="D1502" s="207">
        <v>0</v>
      </c>
      <c r="E1502" s="207">
        <v>0</v>
      </c>
      <c r="F1502" s="207">
        <v>0</v>
      </c>
      <c r="G1502" s="207">
        <v>0</v>
      </c>
      <c r="H1502" s="207">
        <v>0</v>
      </c>
    </row>
    <row r="1503" spans="2:8" x14ac:dyDescent="0.45">
      <c r="B1503" t="s">
        <v>367</v>
      </c>
      <c r="C1503" s="207">
        <v>0</v>
      </c>
      <c r="D1503" s="207">
        <v>0</v>
      </c>
      <c r="E1503" s="207">
        <v>0</v>
      </c>
      <c r="F1503" s="207">
        <v>0</v>
      </c>
      <c r="G1503" s="207">
        <v>0</v>
      </c>
      <c r="H1503" s="207">
        <v>0</v>
      </c>
    </row>
    <row r="1504" spans="2:8" x14ac:dyDescent="0.45">
      <c r="B1504" t="s">
        <v>368</v>
      </c>
      <c r="C1504" s="207">
        <v>0</v>
      </c>
      <c r="D1504" s="207">
        <v>0</v>
      </c>
      <c r="E1504" s="207">
        <v>0</v>
      </c>
      <c r="F1504" s="207">
        <v>0</v>
      </c>
      <c r="G1504" s="207">
        <v>0</v>
      </c>
      <c r="H1504" s="207">
        <v>0</v>
      </c>
    </row>
    <row r="1505" spans="1:8" x14ac:dyDescent="0.45">
      <c r="B1505" t="s">
        <v>227</v>
      </c>
      <c r="C1505" s="207">
        <v>5.2999999999999998E-4</v>
      </c>
      <c r="D1505" s="207">
        <v>0</v>
      </c>
      <c r="E1505" s="207">
        <v>4.2199999999999998E-3</v>
      </c>
      <c r="F1505" s="207">
        <v>0</v>
      </c>
      <c r="G1505" s="207">
        <v>0</v>
      </c>
      <c r="H1505" s="207">
        <v>0</v>
      </c>
    </row>
    <row r="1506" spans="1:8" x14ac:dyDescent="0.45">
      <c r="B1506" t="s">
        <v>369</v>
      </c>
      <c r="C1506" s="207">
        <v>2.7799999999999999E-3</v>
      </c>
      <c r="D1506" s="207">
        <v>0</v>
      </c>
      <c r="E1506" s="207">
        <v>0</v>
      </c>
      <c r="F1506" s="207">
        <v>0</v>
      </c>
      <c r="G1506" s="207">
        <v>1.933E-2</v>
      </c>
      <c r="H1506" s="207">
        <v>0</v>
      </c>
    </row>
    <row r="1507" spans="1:8" x14ac:dyDescent="0.45">
      <c r="B1507" t="s">
        <v>370</v>
      </c>
      <c r="C1507" s="207">
        <v>0</v>
      </c>
      <c r="D1507" s="207">
        <v>0</v>
      </c>
      <c r="E1507" s="207">
        <v>0</v>
      </c>
      <c r="F1507" s="207">
        <v>0</v>
      </c>
      <c r="G1507" s="207">
        <v>0</v>
      </c>
      <c r="H1507" s="207">
        <v>0</v>
      </c>
    </row>
    <row r="1508" spans="1:8" x14ac:dyDescent="0.45">
      <c r="B1508" t="s">
        <v>371</v>
      </c>
      <c r="C1508" s="207">
        <v>0</v>
      </c>
      <c r="D1508" s="207">
        <v>0</v>
      </c>
      <c r="E1508" s="207">
        <v>0</v>
      </c>
      <c r="F1508" s="207">
        <v>0</v>
      </c>
      <c r="G1508" s="207">
        <v>0</v>
      </c>
      <c r="H1508" s="207">
        <v>0</v>
      </c>
    </row>
    <row r="1509" spans="1:8" x14ac:dyDescent="0.45">
      <c r="B1509" t="s">
        <v>372</v>
      </c>
      <c r="C1509" s="207">
        <v>0</v>
      </c>
      <c r="D1509" s="207">
        <v>0</v>
      </c>
      <c r="E1509" s="207">
        <v>0</v>
      </c>
      <c r="F1509" s="207">
        <v>0</v>
      </c>
      <c r="G1509" s="207">
        <v>0</v>
      </c>
      <c r="H1509" s="207">
        <v>0</v>
      </c>
    </row>
    <row r="1510" spans="1:8" x14ac:dyDescent="0.45">
      <c r="B1510" t="s">
        <v>373</v>
      </c>
      <c r="C1510" s="207">
        <v>0</v>
      </c>
      <c r="D1510" s="207">
        <v>0</v>
      </c>
      <c r="E1510" s="207">
        <v>0</v>
      </c>
      <c r="F1510" s="207">
        <v>0</v>
      </c>
      <c r="G1510" s="207">
        <v>0</v>
      </c>
      <c r="H1510" s="207">
        <v>0</v>
      </c>
    </row>
    <row r="1511" spans="1:8" x14ac:dyDescent="0.45">
      <c r="B1511" t="s">
        <v>374</v>
      </c>
      <c r="C1511" s="207">
        <v>0</v>
      </c>
      <c r="D1511" s="207">
        <v>0</v>
      </c>
      <c r="E1511" s="207">
        <v>0</v>
      </c>
      <c r="F1511" s="207">
        <v>0</v>
      </c>
      <c r="G1511" s="207">
        <v>0</v>
      </c>
      <c r="H1511" s="207">
        <v>0</v>
      </c>
    </row>
    <row r="1512" spans="1:8" x14ac:dyDescent="0.45">
      <c r="B1512" t="s">
        <v>375</v>
      </c>
      <c r="C1512" s="207">
        <v>0</v>
      </c>
      <c r="D1512" s="207">
        <v>0</v>
      </c>
      <c r="E1512" s="207">
        <v>0</v>
      </c>
      <c r="F1512" s="207">
        <v>0</v>
      </c>
      <c r="G1512" s="207">
        <v>0</v>
      </c>
      <c r="H1512" s="207">
        <v>0</v>
      </c>
    </row>
    <row r="1513" spans="1:8" x14ac:dyDescent="0.45">
      <c r="B1513" t="s">
        <v>376</v>
      </c>
      <c r="C1513" s="207">
        <v>0</v>
      </c>
      <c r="D1513" s="207">
        <v>0</v>
      </c>
      <c r="E1513" s="207">
        <v>0</v>
      </c>
      <c r="F1513" s="207">
        <v>0</v>
      </c>
      <c r="G1513" s="207">
        <v>0</v>
      </c>
      <c r="H1513" s="207">
        <v>0</v>
      </c>
    </row>
    <row r="1514" spans="1:8" x14ac:dyDescent="0.45">
      <c r="B1514" t="s">
        <v>377</v>
      </c>
      <c r="C1514" s="207">
        <v>0</v>
      </c>
      <c r="D1514" s="207">
        <v>0</v>
      </c>
      <c r="E1514" s="207">
        <v>0</v>
      </c>
      <c r="F1514" s="207">
        <v>0</v>
      </c>
      <c r="G1514" s="207">
        <v>0</v>
      </c>
      <c r="H1514" s="207">
        <v>0</v>
      </c>
    </row>
    <row r="1515" spans="1:8" x14ac:dyDescent="0.45">
      <c r="B1515" t="s">
        <v>378</v>
      </c>
      <c r="C1515" s="207">
        <v>0</v>
      </c>
      <c r="D1515" s="207">
        <v>0</v>
      </c>
      <c r="E1515" s="207">
        <v>0</v>
      </c>
      <c r="F1515" s="207">
        <v>0</v>
      </c>
      <c r="G1515" s="207">
        <v>0</v>
      </c>
      <c r="H1515" s="207">
        <v>0</v>
      </c>
    </row>
    <row r="1516" spans="1:8" x14ac:dyDescent="0.45">
      <c r="B1516" t="s">
        <v>379</v>
      </c>
      <c r="C1516" s="207">
        <v>0</v>
      </c>
      <c r="D1516" s="207">
        <v>0</v>
      </c>
      <c r="E1516" s="207">
        <v>0</v>
      </c>
      <c r="F1516" s="207">
        <v>0</v>
      </c>
      <c r="G1516" s="207">
        <v>0</v>
      </c>
      <c r="H1516" s="207">
        <v>0</v>
      </c>
    </row>
    <row r="1517" spans="1:8" s="208" customFormat="1" x14ac:dyDescent="0.45">
      <c r="B1517" s="208" t="s">
        <v>1</v>
      </c>
      <c r="C1517" s="209">
        <f t="shared" ref="C1517:H1517" si="8">SUM(C1338:C1516)</f>
        <v>0.40967999999999999</v>
      </c>
      <c r="D1517" s="209">
        <f t="shared" si="8"/>
        <v>0.49628999999999995</v>
      </c>
      <c r="E1517" s="209">
        <f t="shared" si="8"/>
        <v>0.41955000000000003</v>
      </c>
      <c r="F1517" s="209">
        <f t="shared" si="8"/>
        <v>0.31919999999999993</v>
      </c>
      <c r="G1517" s="209">
        <f t="shared" si="8"/>
        <v>0.42543999999999998</v>
      </c>
      <c r="H1517" s="209">
        <f t="shared" si="8"/>
        <v>0.5057799999999999</v>
      </c>
    </row>
    <row r="1519" spans="1:8" x14ac:dyDescent="0.45">
      <c r="A1519" t="s">
        <v>397</v>
      </c>
      <c r="B1519" t="s">
        <v>398</v>
      </c>
    </row>
    <row r="1521" spans="2:8" x14ac:dyDescent="0.45">
      <c r="B1521" t="s">
        <v>97</v>
      </c>
      <c r="C1521" s="207">
        <v>0</v>
      </c>
      <c r="D1521" s="207">
        <v>0</v>
      </c>
      <c r="E1521" s="207">
        <v>0</v>
      </c>
      <c r="F1521" s="207">
        <v>0</v>
      </c>
      <c r="G1521" s="207">
        <v>0</v>
      </c>
      <c r="H1521" s="207">
        <v>0</v>
      </c>
    </row>
    <row r="1522" spans="2:8" x14ac:dyDescent="0.45">
      <c r="B1522" t="s">
        <v>98</v>
      </c>
      <c r="C1522" s="207">
        <v>1.5679999999999999E-2</v>
      </c>
      <c r="D1522" s="207">
        <v>0</v>
      </c>
      <c r="E1522" s="207">
        <v>0</v>
      </c>
      <c r="F1522" s="207">
        <v>4.054E-2</v>
      </c>
      <c r="G1522" s="207">
        <v>0</v>
      </c>
      <c r="H1522" s="207">
        <v>0</v>
      </c>
    </row>
    <row r="1523" spans="2:8" x14ac:dyDescent="0.45">
      <c r="B1523" t="s">
        <v>147</v>
      </c>
      <c r="C1523" s="207">
        <v>0</v>
      </c>
      <c r="D1523" s="207">
        <v>0</v>
      </c>
      <c r="E1523" s="207">
        <v>0</v>
      </c>
      <c r="F1523" s="207">
        <v>0</v>
      </c>
      <c r="G1523" s="207">
        <v>0</v>
      </c>
      <c r="H1523" s="207">
        <v>0</v>
      </c>
    </row>
    <row r="1524" spans="2:8" x14ac:dyDescent="0.45">
      <c r="B1524" t="s">
        <v>148</v>
      </c>
      <c r="C1524" s="207">
        <v>0</v>
      </c>
      <c r="D1524" s="207">
        <v>0</v>
      </c>
      <c r="E1524" s="207">
        <v>0</v>
      </c>
      <c r="F1524" s="207">
        <v>0</v>
      </c>
      <c r="G1524" s="207">
        <v>0</v>
      </c>
      <c r="H1524" s="207">
        <v>0</v>
      </c>
    </row>
    <row r="1525" spans="2:8" x14ac:dyDescent="0.45">
      <c r="B1525" t="s">
        <v>149</v>
      </c>
      <c r="C1525" s="207">
        <v>0</v>
      </c>
      <c r="D1525" s="207">
        <v>0</v>
      </c>
      <c r="E1525" s="207">
        <v>0</v>
      </c>
      <c r="F1525" s="207">
        <v>0</v>
      </c>
      <c r="G1525" s="207">
        <v>0</v>
      </c>
      <c r="H1525" s="207">
        <v>0</v>
      </c>
    </row>
    <row r="1526" spans="2:8" x14ac:dyDescent="0.45">
      <c r="B1526" t="s">
        <v>156</v>
      </c>
      <c r="C1526" s="207">
        <v>8.9999999999999998E-4</v>
      </c>
      <c r="D1526" s="207">
        <v>0</v>
      </c>
      <c r="E1526" s="207">
        <v>0</v>
      </c>
      <c r="F1526" s="207">
        <v>0</v>
      </c>
      <c r="G1526" s="207">
        <v>0</v>
      </c>
      <c r="H1526" s="207">
        <v>5.1399999999999996E-3</v>
      </c>
    </row>
    <row r="1527" spans="2:8" x14ac:dyDescent="0.45">
      <c r="B1527" t="s">
        <v>157</v>
      </c>
      <c r="C1527" s="207">
        <v>1.917E-2</v>
      </c>
      <c r="D1527" s="207">
        <v>1.66E-2</v>
      </c>
      <c r="E1527" s="207">
        <v>1.8929999999999999E-2</v>
      </c>
      <c r="F1527" s="207">
        <v>3.1800000000000002E-2</v>
      </c>
      <c r="G1527" s="207">
        <v>5.5300000000000002E-3</v>
      </c>
      <c r="H1527" s="207">
        <v>5.1399999999999996E-3</v>
      </c>
    </row>
    <row r="1528" spans="2:8" x14ac:dyDescent="0.45">
      <c r="B1528" t="s">
        <v>158</v>
      </c>
      <c r="C1528" s="207">
        <v>0</v>
      </c>
      <c r="D1528" s="207">
        <v>0</v>
      </c>
      <c r="E1528" s="207">
        <v>0</v>
      </c>
      <c r="F1528" s="207">
        <v>0</v>
      </c>
      <c r="G1528" s="207">
        <v>0</v>
      </c>
      <c r="H1528" s="207">
        <v>0</v>
      </c>
    </row>
    <row r="1529" spans="2:8" x14ac:dyDescent="0.45">
      <c r="B1529" t="s">
        <v>159</v>
      </c>
      <c r="C1529" s="207">
        <v>0</v>
      </c>
      <c r="D1529" s="207">
        <v>0</v>
      </c>
      <c r="E1529" s="207">
        <v>0</v>
      </c>
      <c r="F1529" s="207">
        <v>0</v>
      </c>
      <c r="G1529" s="207">
        <v>0</v>
      </c>
      <c r="H1529" s="207">
        <v>0</v>
      </c>
    </row>
    <row r="1530" spans="2:8" x14ac:dyDescent="0.45">
      <c r="B1530" t="s">
        <v>176</v>
      </c>
      <c r="C1530" s="207">
        <v>1.468E-2</v>
      </c>
      <c r="D1530" s="207">
        <v>0</v>
      </c>
      <c r="E1530" s="207">
        <v>0</v>
      </c>
      <c r="F1530" s="207">
        <v>3.1800000000000002E-2</v>
      </c>
      <c r="G1530" s="207">
        <v>1.66E-2</v>
      </c>
      <c r="H1530" s="207">
        <v>0</v>
      </c>
    </row>
    <row r="1531" spans="2:8" x14ac:dyDescent="0.45">
      <c r="B1531" t="s">
        <v>177</v>
      </c>
      <c r="C1531" s="207">
        <v>2.0600000000000002E-3</v>
      </c>
      <c r="D1531" s="207">
        <v>4.7499999999999999E-3</v>
      </c>
      <c r="E1531" s="207">
        <v>0</v>
      </c>
      <c r="F1531" s="207">
        <v>3.2499999999999999E-3</v>
      </c>
      <c r="G1531" s="207">
        <v>0</v>
      </c>
      <c r="H1531" s="207">
        <v>0</v>
      </c>
    </row>
    <row r="1532" spans="2:8" x14ac:dyDescent="0.45">
      <c r="B1532" t="s">
        <v>178</v>
      </c>
      <c r="C1532" s="207">
        <v>4.7460000000000002E-2</v>
      </c>
      <c r="D1532" s="207">
        <v>2.6110000000000001E-2</v>
      </c>
      <c r="E1532" s="207">
        <v>5.6689999999999997E-2</v>
      </c>
      <c r="F1532" s="207">
        <v>8.2659999999999997E-2</v>
      </c>
      <c r="G1532" s="207">
        <v>2.767E-2</v>
      </c>
      <c r="H1532" s="207">
        <v>0</v>
      </c>
    </row>
    <row r="1533" spans="2:8" x14ac:dyDescent="0.45">
      <c r="B1533" t="s">
        <v>179</v>
      </c>
      <c r="C1533" s="207">
        <v>1.567E-2</v>
      </c>
      <c r="D1533" s="207">
        <v>0</v>
      </c>
      <c r="E1533" s="207">
        <v>0</v>
      </c>
      <c r="F1533" s="207">
        <v>0</v>
      </c>
      <c r="G1533" s="207">
        <v>0</v>
      </c>
      <c r="H1533" s="207">
        <v>8.9630000000000001E-2</v>
      </c>
    </row>
    <row r="1534" spans="2:8" x14ac:dyDescent="0.45">
      <c r="B1534" t="s">
        <v>180</v>
      </c>
      <c r="C1534" s="207">
        <v>0</v>
      </c>
      <c r="D1534" s="207">
        <v>0</v>
      </c>
      <c r="E1534" s="207">
        <v>0</v>
      </c>
      <c r="F1534" s="207">
        <v>0</v>
      </c>
      <c r="G1534" s="207">
        <v>0</v>
      </c>
      <c r="H1534" s="207">
        <v>0</v>
      </c>
    </row>
    <row r="1535" spans="2:8" x14ac:dyDescent="0.45">
      <c r="B1535" t="s">
        <v>181</v>
      </c>
      <c r="C1535" s="207">
        <v>5.64E-3</v>
      </c>
      <c r="D1535" s="207">
        <v>4.7499999999999999E-3</v>
      </c>
      <c r="E1535" s="207">
        <v>0</v>
      </c>
      <c r="F1535" s="207">
        <v>0</v>
      </c>
      <c r="G1535" s="207">
        <v>5.5300000000000002E-3</v>
      </c>
      <c r="H1535" s="207">
        <v>2.308E-2</v>
      </c>
    </row>
    <row r="1536" spans="2:8" x14ac:dyDescent="0.45">
      <c r="B1536" t="s">
        <v>190</v>
      </c>
      <c r="C1536" s="207">
        <v>5.8069999999999997E-2</v>
      </c>
      <c r="D1536" s="207">
        <v>0</v>
      </c>
      <c r="E1536" s="207">
        <v>0</v>
      </c>
      <c r="F1536" s="207">
        <v>7.9699999999999993E-2</v>
      </c>
      <c r="G1536" s="207">
        <v>0.18959000000000001</v>
      </c>
      <c r="H1536" s="207">
        <v>0</v>
      </c>
    </row>
    <row r="1537" spans="2:8" x14ac:dyDescent="0.45">
      <c r="B1537" t="s">
        <v>191</v>
      </c>
      <c r="C1537" s="207">
        <v>0</v>
      </c>
      <c r="D1537" s="207">
        <v>0</v>
      </c>
      <c r="E1537" s="207">
        <v>0</v>
      </c>
      <c r="F1537" s="207">
        <v>0</v>
      </c>
      <c r="G1537" s="207">
        <v>0</v>
      </c>
      <c r="H1537" s="207">
        <v>0</v>
      </c>
    </row>
    <row r="1538" spans="2:8" x14ac:dyDescent="0.45">
      <c r="B1538" t="s">
        <v>192</v>
      </c>
      <c r="C1538" s="207">
        <v>5.5039999999999999E-2</v>
      </c>
      <c r="D1538" s="207">
        <v>0.10588</v>
      </c>
      <c r="E1538" s="207">
        <v>0.12241</v>
      </c>
      <c r="F1538" s="207">
        <v>1.4590000000000001E-2</v>
      </c>
      <c r="G1538" s="207">
        <v>4.972E-2</v>
      </c>
      <c r="H1538" s="207">
        <v>5.1360000000000003E-2</v>
      </c>
    </row>
    <row r="1539" spans="2:8" x14ac:dyDescent="0.45">
      <c r="B1539" t="s">
        <v>193</v>
      </c>
      <c r="C1539" s="207">
        <v>1.729E-2</v>
      </c>
      <c r="D1539" s="207">
        <v>0</v>
      </c>
      <c r="E1539" s="207">
        <v>0</v>
      </c>
      <c r="F1539" s="207">
        <v>0</v>
      </c>
      <c r="G1539" s="207">
        <v>0</v>
      </c>
      <c r="H1539" s="207">
        <v>9.8900000000000002E-2</v>
      </c>
    </row>
    <row r="1540" spans="2:8" x14ac:dyDescent="0.45">
      <c r="B1540" t="s">
        <v>197</v>
      </c>
      <c r="C1540" s="207">
        <v>1.6670000000000001E-2</v>
      </c>
      <c r="D1540" s="207">
        <v>0</v>
      </c>
      <c r="E1540" s="207">
        <v>0</v>
      </c>
      <c r="F1540" s="207">
        <v>4.3099999999999999E-2</v>
      </c>
      <c r="G1540" s="207">
        <v>0</v>
      </c>
      <c r="H1540" s="207">
        <v>0</v>
      </c>
    </row>
    <row r="1541" spans="2:8" x14ac:dyDescent="0.45">
      <c r="B1541" t="s">
        <v>198</v>
      </c>
      <c r="C1541" s="207">
        <v>4.3899999999999998E-3</v>
      </c>
      <c r="D1541" s="207">
        <v>0</v>
      </c>
      <c r="E1541" s="207">
        <v>0</v>
      </c>
      <c r="F1541" s="207">
        <v>1.1350000000000001E-2</v>
      </c>
      <c r="G1541" s="207">
        <v>0</v>
      </c>
      <c r="H1541" s="207">
        <v>0</v>
      </c>
    </row>
    <row r="1542" spans="2:8" x14ac:dyDescent="0.45">
      <c r="B1542" t="s">
        <v>199</v>
      </c>
      <c r="C1542" s="207">
        <v>0</v>
      </c>
      <c r="D1542" s="207">
        <v>0</v>
      </c>
      <c r="E1542" s="207">
        <v>0</v>
      </c>
      <c r="F1542" s="207">
        <v>0</v>
      </c>
      <c r="G1542" s="207">
        <v>0</v>
      </c>
      <c r="H1542" s="207">
        <v>0</v>
      </c>
    </row>
    <row r="1543" spans="2:8" x14ac:dyDescent="0.45">
      <c r="B1543" t="s">
        <v>200</v>
      </c>
      <c r="C1543" s="207">
        <v>0</v>
      </c>
      <c r="D1543" s="207">
        <v>0</v>
      </c>
      <c r="E1543" s="207">
        <v>0</v>
      </c>
      <c r="F1543" s="207">
        <v>0</v>
      </c>
      <c r="G1543" s="207">
        <v>0</v>
      </c>
      <c r="H1543" s="207">
        <v>0</v>
      </c>
    </row>
    <row r="1544" spans="2:8" x14ac:dyDescent="0.45">
      <c r="B1544" t="s">
        <v>233</v>
      </c>
      <c r="C1544" s="207">
        <v>3.8150000000000003E-2</v>
      </c>
      <c r="D1544" s="207">
        <v>0</v>
      </c>
      <c r="E1544" s="207">
        <v>0</v>
      </c>
      <c r="F1544" s="207">
        <v>0</v>
      </c>
      <c r="G1544" s="207">
        <v>0.26550000000000001</v>
      </c>
      <c r="H1544" s="207">
        <v>0</v>
      </c>
    </row>
    <row r="1545" spans="2:8" x14ac:dyDescent="0.45">
      <c r="B1545" t="s">
        <v>234</v>
      </c>
      <c r="C1545" s="207">
        <v>1.5140000000000001E-2</v>
      </c>
      <c r="D1545" s="207">
        <v>4.7499999999999999E-3</v>
      </c>
      <c r="E1545" s="207">
        <v>3.5630000000000002E-2</v>
      </c>
      <c r="F1545" s="207">
        <v>0</v>
      </c>
      <c r="G1545" s="207">
        <v>0</v>
      </c>
      <c r="H1545" s="207">
        <v>5.6500000000000002E-2</v>
      </c>
    </row>
    <row r="1546" spans="2:8" x14ac:dyDescent="0.45">
      <c r="B1546" t="s">
        <v>235</v>
      </c>
      <c r="C1546" s="207">
        <v>0</v>
      </c>
      <c r="D1546" s="207">
        <v>0</v>
      </c>
      <c r="E1546" s="207">
        <v>0</v>
      </c>
      <c r="F1546" s="207">
        <v>0</v>
      </c>
      <c r="G1546" s="207">
        <v>0</v>
      </c>
      <c r="H1546" s="207">
        <v>0</v>
      </c>
    </row>
    <row r="1547" spans="2:8" x14ac:dyDescent="0.45">
      <c r="B1547" t="s">
        <v>236</v>
      </c>
      <c r="C1547" s="207">
        <v>0</v>
      </c>
      <c r="D1547" s="207">
        <v>0</v>
      </c>
      <c r="E1547" s="207">
        <v>0</v>
      </c>
      <c r="F1547" s="207">
        <v>0</v>
      </c>
      <c r="G1547" s="207">
        <v>0</v>
      </c>
      <c r="H1547" s="207">
        <v>0</v>
      </c>
    </row>
    <row r="1548" spans="2:8" x14ac:dyDescent="0.45">
      <c r="B1548" t="s">
        <v>237</v>
      </c>
      <c r="C1548" s="207">
        <v>0</v>
      </c>
      <c r="D1548" s="207">
        <v>0</v>
      </c>
      <c r="E1548" s="207">
        <v>0</v>
      </c>
      <c r="F1548" s="207">
        <v>0</v>
      </c>
      <c r="G1548" s="207">
        <v>0</v>
      </c>
      <c r="H1548" s="207">
        <v>0</v>
      </c>
    </row>
    <row r="1549" spans="2:8" x14ac:dyDescent="0.45">
      <c r="B1549" t="s">
        <v>238</v>
      </c>
      <c r="C1549" s="207">
        <v>9.9100000000000004E-3</v>
      </c>
      <c r="D1549" s="207">
        <v>9.5099999999999994E-3</v>
      </c>
      <c r="E1549" s="207">
        <v>4.2199999999999998E-3</v>
      </c>
      <c r="F1549" s="207">
        <v>0</v>
      </c>
      <c r="G1549" s="207">
        <v>1.66E-2</v>
      </c>
      <c r="H1549" s="207">
        <v>3.0810000000000001E-2</v>
      </c>
    </row>
    <row r="1550" spans="2:8" x14ac:dyDescent="0.45">
      <c r="B1550" t="s">
        <v>239</v>
      </c>
      <c r="C1550" s="207">
        <v>0</v>
      </c>
      <c r="D1550" s="207">
        <v>0</v>
      </c>
      <c r="E1550" s="207">
        <v>0</v>
      </c>
      <c r="F1550" s="207">
        <v>0</v>
      </c>
      <c r="G1550" s="207">
        <v>0</v>
      </c>
      <c r="H1550" s="207">
        <v>0</v>
      </c>
    </row>
    <row r="1551" spans="2:8" x14ac:dyDescent="0.45">
      <c r="B1551" t="s">
        <v>240</v>
      </c>
      <c r="C1551" s="207">
        <v>7.7450000000000005E-2</v>
      </c>
      <c r="D1551" s="207">
        <v>0.20881</v>
      </c>
      <c r="E1551" s="207">
        <v>0.27961000000000003</v>
      </c>
      <c r="F1551" s="207">
        <v>9.7400000000000004E-3</v>
      </c>
      <c r="G1551" s="207">
        <v>1.66E-2</v>
      </c>
      <c r="H1551" s="207">
        <v>5.1399999999999996E-3</v>
      </c>
    </row>
    <row r="1552" spans="2:8" x14ac:dyDescent="0.45">
      <c r="B1552" t="s">
        <v>241</v>
      </c>
      <c r="C1552" s="207">
        <v>0</v>
      </c>
      <c r="D1552" s="207">
        <v>0</v>
      </c>
      <c r="E1552" s="207">
        <v>0</v>
      </c>
      <c r="F1552" s="207">
        <v>0</v>
      </c>
      <c r="G1552" s="207">
        <v>0</v>
      </c>
      <c r="H1552" s="207">
        <v>0</v>
      </c>
    </row>
    <row r="1553" spans="2:8" x14ac:dyDescent="0.45">
      <c r="B1553" t="s">
        <v>242</v>
      </c>
      <c r="C1553" s="207">
        <v>0</v>
      </c>
      <c r="D1553" s="207">
        <v>0</v>
      </c>
      <c r="E1553" s="207">
        <v>0</v>
      </c>
      <c r="F1553" s="207">
        <v>0</v>
      </c>
      <c r="G1553" s="207">
        <v>0</v>
      </c>
      <c r="H1553" s="207">
        <v>0</v>
      </c>
    </row>
    <row r="1554" spans="2:8" x14ac:dyDescent="0.45">
      <c r="B1554" t="s">
        <v>243</v>
      </c>
      <c r="C1554" s="207">
        <v>5.9360000000000003E-2</v>
      </c>
      <c r="D1554" s="207">
        <v>2.1350000000000001E-2</v>
      </c>
      <c r="E1554" s="207">
        <v>0</v>
      </c>
      <c r="F1554" s="207">
        <v>0.10206</v>
      </c>
      <c r="G1554" s="207">
        <v>0.11321000000000001</v>
      </c>
      <c r="H1554" s="207">
        <v>0</v>
      </c>
    </row>
    <row r="1555" spans="2:8" x14ac:dyDescent="0.45">
      <c r="B1555" t="s">
        <v>244</v>
      </c>
      <c r="C1555" s="207">
        <v>0</v>
      </c>
      <c r="D1555" s="207">
        <v>0</v>
      </c>
      <c r="E1555" s="207">
        <v>0</v>
      </c>
      <c r="F1555" s="207">
        <v>0</v>
      </c>
      <c r="G1555" s="207">
        <v>0</v>
      </c>
      <c r="H1555" s="207">
        <v>0</v>
      </c>
    </row>
    <row r="1556" spans="2:8" x14ac:dyDescent="0.45">
      <c r="B1556" t="s">
        <v>245</v>
      </c>
      <c r="C1556" s="207">
        <v>9.58E-3</v>
      </c>
      <c r="D1556" s="207">
        <v>0</v>
      </c>
      <c r="E1556" s="207">
        <v>0</v>
      </c>
      <c r="F1556" s="207">
        <v>3.2499999999999999E-3</v>
      </c>
      <c r="G1556" s="207">
        <v>0</v>
      </c>
      <c r="H1556" s="207">
        <v>4.761E-2</v>
      </c>
    </row>
    <row r="1557" spans="2:8" x14ac:dyDescent="0.45">
      <c r="B1557" t="s">
        <v>246</v>
      </c>
      <c r="C1557" s="207">
        <v>5.96E-3</v>
      </c>
      <c r="D1557" s="207">
        <v>0</v>
      </c>
      <c r="E1557" s="207">
        <v>0</v>
      </c>
      <c r="F1557" s="207">
        <v>0</v>
      </c>
      <c r="G1557" s="207">
        <v>4.1459999999999997E-2</v>
      </c>
      <c r="H1557" s="207">
        <v>0</v>
      </c>
    </row>
    <row r="1558" spans="2:8" x14ac:dyDescent="0.45">
      <c r="B1558" t="s">
        <v>247</v>
      </c>
      <c r="C1558" s="207">
        <v>0</v>
      </c>
      <c r="D1558" s="207">
        <v>0</v>
      </c>
      <c r="E1558" s="207">
        <v>0</v>
      </c>
      <c r="F1558" s="207">
        <v>0</v>
      </c>
      <c r="G1558" s="207">
        <v>0</v>
      </c>
      <c r="H1558" s="207">
        <v>0</v>
      </c>
    </row>
    <row r="1559" spans="2:8" x14ac:dyDescent="0.45">
      <c r="B1559" t="s">
        <v>248</v>
      </c>
      <c r="C1559" s="207">
        <v>0</v>
      </c>
      <c r="D1559" s="207">
        <v>0</v>
      </c>
      <c r="E1559" s="207">
        <v>0</v>
      </c>
      <c r="F1559" s="207">
        <v>0</v>
      </c>
      <c r="G1559" s="207">
        <v>0</v>
      </c>
      <c r="H1559" s="207">
        <v>0</v>
      </c>
    </row>
    <row r="1560" spans="2:8" x14ac:dyDescent="0.45">
      <c r="B1560" t="s">
        <v>249</v>
      </c>
      <c r="C1560" s="207">
        <v>0</v>
      </c>
      <c r="D1560" s="207">
        <v>0</v>
      </c>
      <c r="E1560" s="207">
        <v>0</v>
      </c>
      <c r="F1560" s="207">
        <v>0</v>
      </c>
      <c r="G1560" s="207">
        <v>0</v>
      </c>
      <c r="H1560" s="207">
        <v>0</v>
      </c>
    </row>
    <row r="1561" spans="2:8" x14ac:dyDescent="0.45">
      <c r="B1561" t="s">
        <v>250</v>
      </c>
      <c r="C1561" s="207">
        <v>0</v>
      </c>
      <c r="D1561" s="207">
        <v>0</v>
      </c>
      <c r="E1561" s="207">
        <v>0</v>
      </c>
      <c r="F1561" s="207">
        <v>0</v>
      </c>
      <c r="G1561" s="207">
        <v>0</v>
      </c>
      <c r="H1561" s="207">
        <v>0</v>
      </c>
    </row>
    <row r="1562" spans="2:8" x14ac:dyDescent="0.45">
      <c r="B1562" t="s">
        <v>251</v>
      </c>
      <c r="C1562" s="207">
        <v>0</v>
      </c>
      <c r="D1562" s="207">
        <v>0</v>
      </c>
      <c r="E1562" s="207">
        <v>0</v>
      </c>
      <c r="F1562" s="207">
        <v>0</v>
      </c>
      <c r="G1562" s="207">
        <v>0</v>
      </c>
      <c r="H1562" s="207">
        <v>0</v>
      </c>
    </row>
    <row r="1563" spans="2:8" x14ac:dyDescent="0.45">
      <c r="B1563" t="s">
        <v>252</v>
      </c>
      <c r="C1563" s="207">
        <v>0</v>
      </c>
      <c r="D1563" s="207">
        <v>0</v>
      </c>
      <c r="E1563" s="207">
        <v>0</v>
      </c>
      <c r="F1563" s="207">
        <v>0</v>
      </c>
      <c r="G1563" s="207">
        <v>0</v>
      </c>
      <c r="H1563" s="207">
        <v>0</v>
      </c>
    </row>
    <row r="1564" spans="2:8" x14ac:dyDescent="0.45">
      <c r="B1564" t="s">
        <v>253</v>
      </c>
      <c r="C1564" s="207">
        <v>7.9000000000000001E-4</v>
      </c>
      <c r="D1564" s="207">
        <v>0</v>
      </c>
      <c r="E1564" s="207">
        <v>0</v>
      </c>
      <c r="F1564" s="207">
        <v>0</v>
      </c>
      <c r="G1564" s="207">
        <v>5.5300000000000002E-3</v>
      </c>
      <c r="H1564" s="207">
        <v>0</v>
      </c>
    </row>
    <row r="1565" spans="2:8" x14ac:dyDescent="0.45">
      <c r="B1565" t="s">
        <v>254</v>
      </c>
      <c r="C1565" s="207">
        <v>0</v>
      </c>
      <c r="D1565" s="207">
        <v>0</v>
      </c>
      <c r="E1565" s="207">
        <v>0</v>
      </c>
      <c r="F1565" s="207">
        <v>0</v>
      </c>
      <c r="G1565" s="207">
        <v>0</v>
      </c>
      <c r="H1565" s="207">
        <v>0</v>
      </c>
    </row>
    <row r="1566" spans="2:8" x14ac:dyDescent="0.45">
      <c r="B1566" t="s">
        <v>255</v>
      </c>
      <c r="C1566" s="207">
        <v>0</v>
      </c>
      <c r="D1566" s="207">
        <v>0</v>
      </c>
      <c r="E1566" s="207">
        <v>0</v>
      </c>
      <c r="F1566" s="207">
        <v>0</v>
      </c>
      <c r="G1566" s="207">
        <v>0</v>
      </c>
      <c r="H1566" s="207">
        <v>0</v>
      </c>
    </row>
    <row r="1567" spans="2:8" x14ac:dyDescent="0.45">
      <c r="B1567" t="s">
        <v>256</v>
      </c>
      <c r="C1567" s="207">
        <v>0</v>
      </c>
      <c r="D1567" s="207">
        <v>0</v>
      </c>
      <c r="E1567" s="207">
        <v>0</v>
      </c>
      <c r="F1567" s="207">
        <v>0</v>
      </c>
      <c r="G1567" s="207">
        <v>0</v>
      </c>
      <c r="H1567" s="207">
        <v>0</v>
      </c>
    </row>
    <row r="1568" spans="2:8" x14ac:dyDescent="0.45">
      <c r="B1568" t="s">
        <v>257</v>
      </c>
      <c r="C1568" s="207">
        <v>0</v>
      </c>
      <c r="D1568" s="207">
        <v>0</v>
      </c>
      <c r="E1568" s="207">
        <v>0</v>
      </c>
      <c r="F1568" s="207">
        <v>0</v>
      </c>
      <c r="G1568" s="207">
        <v>0</v>
      </c>
      <c r="H1568" s="207">
        <v>0</v>
      </c>
    </row>
    <row r="1569" spans="2:8" x14ac:dyDescent="0.45">
      <c r="B1569" t="s">
        <v>258</v>
      </c>
      <c r="C1569" s="207">
        <v>1.5900000000000001E-3</v>
      </c>
      <c r="D1569" s="207">
        <v>0</v>
      </c>
      <c r="E1569" s="207">
        <v>0</v>
      </c>
      <c r="F1569" s="207">
        <v>0</v>
      </c>
      <c r="G1569" s="207">
        <v>1.107E-2</v>
      </c>
      <c r="H1569" s="207">
        <v>0</v>
      </c>
    </row>
    <row r="1570" spans="2:8" x14ac:dyDescent="0.45">
      <c r="B1570" t="s">
        <v>259</v>
      </c>
      <c r="C1570" s="207">
        <v>0</v>
      </c>
      <c r="D1570" s="207">
        <v>0</v>
      </c>
      <c r="E1570" s="207">
        <v>0</v>
      </c>
      <c r="F1570" s="207">
        <v>0</v>
      </c>
      <c r="G1570" s="207">
        <v>0</v>
      </c>
      <c r="H1570" s="207">
        <v>0</v>
      </c>
    </row>
    <row r="1571" spans="2:8" x14ac:dyDescent="0.45">
      <c r="B1571" t="s">
        <v>260</v>
      </c>
      <c r="C1571" s="207">
        <v>0</v>
      </c>
      <c r="D1571" s="207">
        <v>0</v>
      </c>
      <c r="E1571" s="207">
        <v>0</v>
      </c>
      <c r="F1571" s="207">
        <v>0</v>
      </c>
      <c r="G1571" s="207">
        <v>0</v>
      </c>
      <c r="H1571" s="207">
        <v>0</v>
      </c>
    </row>
    <row r="1572" spans="2:8" x14ac:dyDescent="0.45">
      <c r="B1572" t="s">
        <v>261</v>
      </c>
      <c r="C1572" s="207">
        <v>4.9770000000000002E-2</v>
      </c>
      <c r="D1572" s="207">
        <v>5.2209999999999999E-2</v>
      </c>
      <c r="E1572" s="207">
        <v>0.10294</v>
      </c>
      <c r="F1572" s="207">
        <v>5.033E-2</v>
      </c>
      <c r="G1572" s="207">
        <v>5.969E-2</v>
      </c>
      <c r="H1572" s="207">
        <v>0</v>
      </c>
    </row>
    <row r="1573" spans="2:8" x14ac:dyDescent="0.45">
      <c r="B1573" t="s">
        <v>262</v>
      </c>
      <c r="C1573" s="207">
        <v>0</v>
      </c>
      <c r="D1573" s="207">
        <v>0</v>
      </c>
      <c r="E1573" s="207">
        <v>0</v>
      </c>
      <c r="F1573" s="207">
        <v>0</v>
      </c>
      <c r="G1573" s="207">
        <v>0</v>
      </c>
      <c r="H1573" s="207">
        <v>0</v>
      </c>
    </row>
    <row r="1574" spans="2:8" x14ac:dyDescent="0.45">
      <c r="B1574" t="s">
        <v>263</v>
      </c>
      <c r="C1574" s="207">
        <v>0</v>
      </c>
      <c r="D1574" s="207">
        <v>0</v>
      </c>
      <c r="E1574" s="207">
        <v>0</v>
      </c>
      <c r="F1574" s="207">
        <v>0</v>
      </c>
      <c r="G1574" s="207">
        <v>0</v>
      </c>
      <c r="H1574" s="207">
        <v>0</v>
      </c>
    </row>
    <row r="1575" spans="2:8" x14ac:dyDescent="0.45">
      <c r="B1575" t="s">
        <v>264</v>
      </c>
      <c r="C1575" s="207">
        <v>0</v>
      </c>
      <c r="D1575" s="207">
        <v>0</v>
      </c>
      <c r="E1575" s="207">
        <v>0</v>
      </c>
      <c r="F1575" s="207">
        <v>0</v>
      </c>
      <c r="G1575" s="207">
        <v>0</v>
      </c>
      <c r="H1575" s="207">
        <v>0</v>
      </c>
    </row>
    <row r="1576" spans="2:8" x14ac:dyDescent="0.45">
      <c r="B1576" t="s">
        <v>265</v>
      </c>
      <c r="C1576" s="207">
        <v>0</v>
      </c>
      <c r="D1576" s="207">
        <v>0</v>
      </c>
      <c r="E1576" s="207">
        <v>0</v>
      </c>
      <c r="F1576" s="207">
        <v>0</v>
      </c>
      <c r="G1576" s="207">
        <v>0</v>
      </c>
      <c r="H1576" s="207">
        <v>0</v>
      </c>
    </row>
    <row r="1577" spans="2:8" x14ac:dyDescent="0.45">
      <c r="B1577" t="s">
        <v>266</v>
      </c>
      <c r="C1577" s="207">
        <v>0</v>
      </c>
      <c r="D1577" s="207">
        <v>0</v>
      </c>
      <c r="E1577" s="207">
        <v>0</v>
      </c>
      <c r="F1577" s="207">
        <v>0</v>
      </c>
      <c r="G1577" s="207">
        <v>0</v>
      </c>
      <c r="H1577" s="207">
        <v>0</v>
      </c>
    </row>
    <row r="1578" spans="2:8" x14ac:dyDescent="0.45">
      <c r="B1578" t="s">
        <v>267</v>
      </c>
      <c r="C1578" s="207">
        <v>7.9000000000000001E-4</v>
      </c>
      <c r="D1578" s="207">
        <v>0</v>
      </c>
      <c r="E1578" s="207">
        <v>0</v>
      </c>
      <c r="F1578" s="207">
        <v>0</v>
      </c>
      <c r="G1578" s="207">
        <v>5.5300000000000002E-3</v>
      </c>
      <c r="H1578" s="207">
        <v>0</v>
      </c>
    </row>
    <row r="1579" spans="2:8" x14ac:dyDescent="0.45">
      <c r="B1579" t="s">
        <v>268</v>
      </c>
      <c r="C1579" s="207">
        <v>5.64E-3</v>
      </c>
      <c r="D1579" s="207">
        <v>0</v>
      </c>
      <c r="E1579" s="207">
        <v>0</v>
      </c>
      <c r="F1579" s="207">
        <v>1.4590000000000001E-2</v>
      </c>
      <c r="G1579" s="207">
        <v>0</v>
      </c>
      <c r="H1579" s="207">
        <v>0</v>
      </c>
    </row>
    <row r="1580" spans="2:8" x14ac:dyDescent="0.45">
      <c r="B1580" t="s">
        <v>269</v>
      </c>
      <c r="C1580" s="207">
        <v>0</v>
      </c>
      <c r="D1580" s="207">
        <v>0</v>
      </c>
      <c r="E1580" s="207">
        <v>0</v>
      </c>
      <c r="F1580" s="207">
        <v>0</v>
      </c>
      <c r="G1580" s="207">
        <v>0</v>
      </c>
      <c r="H1580" s="207">
        <v>0</v>
      </c>
    </row>
    <row r="1581" spans="2:8" x14ac:dyDescent="0.45">
      <c r="B1581" t="s">
        <v>270</v>
      </c>
      <c r="C1581" s="207">
        <v>4.4569999999999999E-2</v>
      </c>
      <c r="D1581" s="207">
        <v>0.22669</v>
      </c>
      <c r="E1581" s="207">
        <v>2.947E-2</v>
      </c>
      <c r="F1581" s="207">
        <v>0</v>
      </c>
      <c r="G1581" s="207">
        <v>1.66E-2</v>
      </c>
      <c r="H1581" s="207">
        <v>0</v>
      </c>
    </row>
    <row r="1582" spans="2:8" x14ac:dyDescent="0.45">
      <c r="B1582" t="s">
        <v>271</v>
      </c>
      <c r="C1582" s="207">
        <v>1.8E-3</v>
      </c>
      <c r="D1582" s="207">
        <v>0</v>
      </c>
      <c r="E1582" s="207">
        <v>0</v>
      </c>
      <c r="F1582" s="207">
        <v>0</v>
      </c>
      <c r="G1582" s="207">
        <v>0</v>
      </c>
      <c r="H1582" s="207">
        <v>1.027E-2</v>
      </c>
    </row>
    <row r="1583" spans="2:8" x14ac:dyDescent="0.45">
      <c r="B1583" t="s">
        <v>272</v>
      </c>
      <c r="C1583" s="207">
        <v>7.9000000000000001E-4</v>
      </c>
      <c r="D1583" s="207">
        <v>0</v>
      </c>
      <c r="E1583" s="207">
        <v>0</v>
      </c>
      <c r="F1583" s="207">
        <v>0</v>
      </c>
      <c r="G1583" s="207">
        <v>5.5300000000000002E-3</v>
      </c>
      <c r="H1583" s="207">
        <v>0</v>
      </c>
    </row>
    <row r="1584" spans="2:8" x14ac:dyDescent="0.45">
      <c r="B1584" t="s">
        <v>273</v>
      </c>
      <c r="C1584" s="207">
        <v>8.09E-3</v>
      </c>
      <c r="D1584" s="207">
        <v>4.0210000000000003E-2</v>
      </c>
      <c r="E1584" s="207">
        <v>0</v>
      </c>
      <c r="F1584" s="207">
        <v>3.2499999999999999E-3</v>
      </c>
      <c r="G1584" s="207">
        <v>0</v>
      </c>
      <c r="H1584" s="207">
        <v>0</v>
      </c>
    </row>
    <row r="1585" spans="2:8" x14ac:dyDescent="0.45">
      <c r="B1585" t="s">
        <v>274</v>
      </c>
      <c r="C1585" s="207">
        <v>1.1639999999999999E-2</v>
      </c>
      <c r="D1585" s="207">
        <v>0</v>
      </c>
      <c r="E1585" s="207">
        <v>0</v>
      </c>
      <c r="F1585" s="207">
        <v>3.0110000000000001E-2</v>
      </c>
      <c r="G1585" s="207">
        <v>0</v>
      </c>
      <c r="H1585" s="207">
        <v>0</v>
      </c>
    </row>
    <row r="1586" spans="2:8" x14ac:dyDescent="0.45">
      <c r="B1586" t="s">
        <v>275</v>
      </c>
      <c r="C1586" s="207">
        <v>1.5900000000000001E-3</v>
      </c>
      <c r="D1586" s="207">
        <v>0</v>
      </c>
      <c r="E1586" s="207">
        <v>0</v>
      </c>
      <c r="F1586" s="207">
        <v>0</v>
      </c>
      <c r="G1586" s="207">
        <v>1.107E-2</v>
      </c>
      <c r="H1586" s="207">
        <v>0</v>
      </c>
    </row>
    <row r="1587" spans="2:8" x14ac:dyDescent="0.45">
      <c r="B1587" t="s">
        <v>276</v>
      </c>
      <c r="C1587" s="207">
        <v>4.505E-2</v>
      </c>
      <c r="D1587" s="207">
        <v>0</v>
      </c>
      <c r="E1587" s="207">
        <v>0</v>
      </c>
      <c r="F1587" s="207">
        <v>9.5390000000000003E-2</v>
      </c>
      <c r="G1587" s="207">
        <v>5.6820000000000002E-2</v>
      </c>
      <c r="H1587" s="207">
        <v>0</v>
      </c>
    </row>
    <row r="1588" spans="2:8" x14ac:dyDescent="0.45">
      <c r="B1588" t="s">
        <v>277</v>
      </c>
      <c r="C1588" s="207">
        <v>1.6750000000000001E-2</v>
      </c>
      <c r="D1588" s="207">
        <v>0</v>
      </c>
      <c r="E1588" s="207">
        <v>3.5630000000000002E-2</v>
      </c>
      <c r="F1588" s="207">
        <v>3.1800000000000002E-2</v>
      </c>
      <c r="G1588" s="207">
        <v>0</v>
      </c>
      <c r="H1588" s="207">
        <v>0</v>
      </c>
    </row>
    <row r="1589" spans="2:8" x14ac:dyDescent="0.45">
      <c r="B1589" t="s">
        <v>278</v>
      </c>
      <c r="C1589" s="207">
        <v>0</v>
      </c>
      <c r="D1589" s="207">
        <v>0</v>
      </c>
      <c r="E1589" s="207">
        <v>0</v>
      </c>
      <c r="F1589" s="207">
        <v>0</v>
      </c>
      <c r="G1589" s="207">
        <v>0</v>
      </c>
      <c r="H1589" s="207">
        <v>0</v>
      </c>
    </row>
    <row r="1590" spans="2:8" x14ac:dyDescent="0.45">
      <c r="B1590" t="s">
        <v>279</v>
      </c>
      <c r="C1590" s="207">
        <v>0</v>
      </c>
      <c r="D1590" s="207">
        <v>0</v>
      </c>
      <c r="E1590" s="207">
        <v>0</v>
      </c>
      <c r="F1590" s="207">
        <v>0</v>
      </c>
      <c r="G1590" s="207">
        <v>0</v>
      </c>
      <c r="H1590" s="207">
        <v>0</v>
      </c>
    </row>
    <row r="1591" spans="2:8" x14ac:dyDescent="0.45">
      <c r="B1591" t="s">
        <v>280</v>
      </c>
      <c r="C1591" s="207">
        <v>0</v>
      </c>
      <c r="D1591" s="207">
        <v>0</v>
      </c>
      <c r="E1591" s="207">
        <v>0</v>
      </c>
      <c r="F1591" s="207">
        <v>0</v>
      </c>
      <c r="G1591" s="207">
        <v>0</v>
      </c>
      <c r="H1591" s="207">
        <v>0</v>
      </c>
    </row>
    <row r="1592" spans="2:8" x14ac:dyDescent="0.45">
      <c r="B1592" t="s">
        <v>281</v>
      </c>
      <c r="C1592" s="207">
        <v>0</v>
      </c>
      <c r="D1592" s="207">
        <v>0</v>
      </c>
      <c r="E1592" s="207">
        <v>0</v>
      </c>
      <c r="F1592" s="207">
        <v>0</v>
      </c>
      <c r="G1592" s="207">
        <v>0</v>
      </c>
      <c r="H1592" s="207">
        <v>0</v>
      </c>
    </row>
    <row r="1593" spans="2:8" x14ac:dyDescent="0.45">
      <c r="B1593" t="s">
        <v>282</v>
      </c>
      <c r="C1593" s="207">
        <v>0</v>
      </c>
      <c r="D1593" s="207">
        <v>0</v>
      </c>
      <c r="E1593" s="207">
        <v>0</v>
      </c>
      <c r="F1593" s="207">
        <v>0</v>
      </c>
      <c r="G1593" s="207">
        <v>0</v>
      </c>
      <c r="H1593" s="207">
        <v>0</v>
      </c>
    </row>
    <row r="1594" spans="2:8" x14ac:dyDescent="0.45">
      <c r="B1594" t="s">
        <v>283</v>
      </c>
      <c r="C1594" s="207">
        <v>0</v>
      </c>
      <c r="D1594" s="207">
        <v>0</v>
      </c>
      <c r="E1594" s="207">
        <v>0</v>
      </c>
      <c r="F1594" s="207">
        <v>0</v>
      </c>
      <c r="G1594" s="207">
        <v>0</v>
      </c>
      <c r="H1594" s="207">
        <v>0</v>
      </c>
    </row>
    <row r="1595" spans="2:8" x14ac:dyDescent="0.45">
      <c r="B1595" t="s">
        <v>284</v>
      </c>
      <c r="C1595" s="207">
        <v>0</v>
      </c>
      <c r="D1595" s="207">
        <v>0</v>
      </c>
      <c r="E1595" s="207">
        <v>0</v>
      </c>
      <c r="F1595" s="207">
        <v>0</v>
      </c>
      <c r="G1595" s="207">
        <v>0</v>
      </c>
      <c r="H1595" s="207">
        <v>0</v>
      </c>
    </row>
    <row r="1596" spans="2:8" x14ac:dyDescent="0.45">
      <c r="B1596" t="s">
        <v>285</v>
      </c>
      <c r="C1596" s="207">
        <v>0</v>
      </c>
      <c r="D1596" s="207">
        <v>0</v>
      </c>
      <c r="E1596" s="207">
        <v>0</v>
      </c>
      <c r="F1596" s="207">
        <v>0</v>
      </c>
      <c r="G1596" s="207">
        <v>0</v>
      </c>
      <c r="H1596" s="207">
        <v>0</v>
      </c>
    </row>
    <row r="1597" spans="2:8" x14ac:dyDescent="0.45">
      <c r="B1597" t="s">
        <v>286</v>
      </c>
      <c r="C1597" s="207">
        <v>8.0999999999999996E-4</v>
      </c>
      <c r="D1597" s="207">
        <v>4.7499999999999999E-3</v>
      </c>
      <c r="E1597" s="207">
        <v>0</v>
      </c>
      <c r="F1597" s="207">
        <v>0</v>
      </c>
      <c r="G1597" s="207">
        <v>0</v>
      </c>
      <c r="H1597" s="207">
        <v>0</v>
      </c>
    </row>
    <row r="1598" spans="2:8" x14ac:dyDescent="0.45">
      <c r="B1598" t="s">
        <v>287</v>
      </c>
      <c r="C1598" s="207">
        <v>0</v>
      </c>
      <c r="D1598" s="207">
        <v>0</v>
      </c>
      <c r="E1598" s="207">
        <v>0</v>
      </c>
      <c r="F1598" s="207">
        <v>0</v>
      </c>
      <c r="G1598" s="207">
        <v>0</v>
      </c>
      <c r="H1598" s="207">
        <v>0</v>
      </c>
    </row>
    <row r="1599" spans="2:8" x14ac:dyDescent="0.45">
      <c r="B1599" t="s">
        <v>288</v>
      </c>
      <c r="C1599" s="207">
        <v>0</v>
      </c>
      <c r="D1599" s="207">
        <v>0</v>
      </c>
      <c r="E1599" s="207">
        <v>0</v>
      </c>
      <c r="F1599" s="207">
        <v>0</v>
      </c>
      <c r="G1599" s="207">
        <v>0</v>
      </c>
      <c r="H1599" s="207">
        <v>0</v>
      </c>
    </row>
    <row r="1600" spans="2:8" x14ac:dyDescent="0.45">
      <c r="B1600" t="s">
        <v>289</v>
      </c>
      <c r="C1600" s="207">
        <v>0</v>
      </c>
      <c r="D1600" s="207">
        <v>0</v>
      </c>
      <c r="E1600" s="207">
        <v>0</v>
      </c>
      <c r="F1600" s="207">
        <v>0</v>
      </c>
      <c r="G1600" s="207">
        <v>0</v>
      </c>
      <c r="H1600" s="207">
        <v>0</v>
      </c>
    </row>
    <row r="1601" spans="2:8" x14ac:dyDescent="0.45">
      <c r="B1601" t="s">
        <v>290</v>
      </c>
      <c r="C1601" s="207">
        <v>0</v>
      </c>
      <c r="D1601" s="207">
        <v>0</v>
      </c>
      <c r="E1601" s="207">
        <v>0</v>
      </c>
      <c r="F1601" s="207">
        <v>0</v>
      </c>
      <c r="G1601" s="207">
        <v>0</v>
      </c>
      <c r="H1601" s="207">
        <v>0</v>
      </c>
    </row>
    <row r="1602" spans="2:8" x14ac:dyDescent="0.45">
      <c r="B1602" t="s">
        <v>291</v>
      </c>
      <c r="C1602" s="207">
        <v>0</v>
      </c>
      <c r="D1602" s="207">
        <v>0</v>
      </c>
      <c r="E1602" s="207">
        <v>0</v>
      </c>
      <c r="F1602" s="207">
        <v>0</v>
      </c>
      <c r="G1602" s="207">
        <v>0</v>
      </c>
      <c r="H1602" s="207">
        <v>0</v>
      </c>
    </row>
    <row r="1603" spans="2:8" x14ac:dyDescent="0.45">
      <c r="B1603" t="s">
        <v>292</v>
      </c>
      <c r="C1603" s="207">
        <v>0</v>
      </c>
      <c r="D1603" s="207">
        <v>0</v>
      </c>
      <c r="E1603" s="207">
        <v>0</v>
      </c>
      <c r="F1603" s="207">
        <v>0</v>
      </c>
      <c r="G1603" s="207">
        <v>0</v>
      </c>
      <c r="H1603" s="207">
        <v>0</v>
      </c>
    </row>
    <row r="1604" spans="2:8" x14ac:dyDescent="0.45">
      <c r="B1604" t="s">
        <v>293</v>
      </c>
      <c r="C1604" s="207">
        <v>0</v>
      </c>
      <c r="D1604" s="207">
        <v>0</v>
      </c>
      <c r="E1604" s="207">
        <v>0</v>
      </c>
      <c r="F1604" s="207">
        <v>0</v>
      </c>
      <c r="G1604" s="207">
        <v>0</v>
      </c>
      <c r="H1604" s="207">
        <v>0</v>
      </c>
    </row>
    <row r="1605" spans="2:8" x14ac:dyDescent="0.45">
      <c r="B1605" t="s">
        <v>205</v>
      </c>
      <c r="C1605" s="207">
        <v>3.5899999999999999E-3</v>
      </c>
      <c r="D1605" s="207">
        <v>0</v>
      </c>
      <c r="E1605" s="207">
        <v>0</v>
      </c>
      <c r="F1605" s="207">
        <v>0</v>
      </c>
      <c r="G1605" s="207">
        <v>0</v>
      </c>
      <c r="H1605" s="207">
        <v>2.0549999999999999E-2</v>
      </c>
    </row>
    <row r="1606" spans="2:8" x14ac:dyDescent="0.45">
      <c r="B1606" t="s">
        <v>294</v>
      </c>
      <c r="C1606" s="207">
        <v>0</v>
      </c>
      <c r="D1606" s="207">
        <v>0</v>
      </c>
      <c r="E1606" s="207">
        <v>0</v>
      </c>
      <c r="F1606" s="207">
        <v>0</v>
      </c>
      <c r="G1606" s="207">
        <v>0</v>
      </c>
      <c r="H1606" s="207">
        <v>0</v>
      </c>
    </row>
    <row r="1607" spans="2:8" x14ac:dyDescent="0.45">
      <c r="B1607" t="s">
        <v>295</v>
      </c>
      <c r="C1607" s="207">
        <v>0</v>
      </c>
      <c r="D1607" s="207">
        <v>0</v>
      </c>
      <c r="E1607" s="207">
        <v>0</v>
      </c>
      <c r="F1607" s="207">
        <v>0</v>
      </c>
      <c r="G1607" s="207">
        <v>0</v>
      </c>
      <c r="H1607" s="207">
        <v>0</v>
      </c>
    </row>
    <row r="1608" spans="2:8" x14ac:dyDescent="0.45">
      <c r="B1608" t="s">
        <v>296</v>
      </c>
      <c r="C1608" s="207">
        <v>0</v>
      </c>
      <c r="D1608" s="207">
        <v>0</v>
      </c>
      <c r="E1608" s="207">
        <v>0</v>
      </c>
      <c r="F1608" s="207">
        <v>0</v>
      </c>
      <c r="G1608" s="207">
        <v>0</v>
      </c>
      <c r="H1608" s="207">
        <v>0</v>
      </c>
    </row>
    <row r="1609" spans="2:8" x14ac:dyDescent="0.45">
      <c r="B1609" t="s">
        <v>297</v>
      </c>
      <c r="C1609" s="207">
        <v>0</v>
      </c>
      <c r="D1609" s="207">
        <v>0</v>
      </c>
      <c r="E1609" s="207">
        <v>0</v>
      </c>
      <c r="F1609" s="207">
        <v>0</v>
      </c>
      <c r="G1609" s="207">
        <v>0</v>
      </c>
      <c r="H1609" s="207">
        <v>0</v>
      </c>
    </row>
    <row r="1610" spans="2:8" x14ac:dyDescent="0.45">
      <c r="B1610" t="s">
        <v>298</v>
      </c>
      <c r="C1610" s="207">
        <v>0</v>
      </c>
      <c r="D1610" s="207">
        <v>0</v>
      </c>
      <c r="E1610" s="207">
        <v>0</v>
      </c>
      <c r="F1610" s="207">
        <v>0</v>
      </c>
      <c r="G1610" s="207">
        <v>0</v>
      </c>
      <c r="H1610" s="207">
        <v>0</v>
      </c>
    </row>
    <row r="1611" spans="2:8" x14ac:dyDescent="0.45">
      <c r="B1611" t="s">
        <v>8</v>
      </c>
      <c r="C1611" s="207">
        <v>0</v>
      </c>
      <c r="D1611" s="207">
        <v>0</v>
      </c>
      <c r="E1611" s="207">
        <v>0</v>
      </c>
      <c r="F1611" s="207">
        <v>0</v>
      </c>
      <c r="G1611" s="207">
        <v>0</v>
      </c>
      <c r="H1611" s="207">
        <v>0</v>
      </c>
    </row>
    <row r="1612" spans="2:8" x14ac:dyDescent="0.45">
      <c r="B1612" t="s">
        <v>299</v>
      </c>
      <c r="C1612" s="207">
        <v>0</v>
      </c>
      <c r="D1612" s="207">
        <v>0</v>
      </c>
      <c r="E1612" s="207">
        <v>0</v>
      </c>
      <c r="F1612" s="207">
        <v>0</v>
      </c>
      <c r="G1612" s="207">
        <v>0</v>
      </c>
      <c r="H1612" s="207">
        <v>0</v>
      </c>
    </row>
    <row r="1613" spans="2:8" x14ac:dyDescent="0.45">
      <c r="B1613" t="s">
        <v>300</v>
      </c>
      <c r="C1613" s="207">
        <v>0</v>
      </c>
      <c r="D1613" s="207">
        <v>0</v>
      </c>
      <c r="E1613" s="207">
        <v>0</v>
      </c>
      <c r="F1613" s="207">
        <v>0</v>
      </c>
      <c r="G1613" s="207">
        <v>0</v>
      </c>
      <c r="H1613" s="207">
        <v>0</v>
      </c>
    </row>
    <row r="1614" spans="2:8" x14ac:dyDescent="0.45">
      <c r="B1614" t="s">
        <v>94</v>
      </c>
      <c r="C1614" s="207">
        <v>0</v>
      </c>
      <c r="D1614" s="207">
        <v>0</v>
      </c>
      <c r="E1614" s="207">
        <v>0</v>
      </c>
      <c r="F1614" s="207">
        <v>0</v>
      </c>
      <c r="G1614" s="207">
        <v>0</v>
      </c>
      <c r="H1614" s="207">
        <v>0</v>
      </c>
    </row>
    <row r="1615" spans="2:8" x14ac:dyDescent="0.45">
      <c r="B1615" t="s">
        <v>301</v>
      </c>
      <c r="C1615" s="207">
        <v>2.0500000000000002E-3</v>
      </c>
      <c r="D1615" s="207">
        <v>0</v>
      </c>
      <c r="E1615" s="207">
        <v>0</v>
      </c>
      <c r="F1615" s="207">
        <v>3.2499999999999999E-3</v>
      </c>
      <c r="G1615" s="207">
        <v>5.5300000000000002E-3</v>
      </c>
      <c r="H1615" s="207">
        <v>0</v>
      </c>
    </row>
    <row r="1616" spans="2:8" x14ac:dyDescent="0.45">
      <c r="B1616" t="s">
        <v>302</v>
      </c>
      <c r="C1616" s="207">
        <v>0</v>
      </c>
      <c r="D1616" s="207">
        <v>0</v>
      </c>
      <c r="E1616" s="207">
        <v>0</v>
      </c>
      <c r="F1616" s="207">
        <v>0</v>
      </c>
      <c r="G1616" s="207">
        <v>0</v>
      </c>
      <c r="H1616" s="207">
        <v>0</v>
      </c>
    </row>
    <row r="1617" spans="2:8" x14ac:dyDescent="0.45">
      <c r="B1617" t="s">
        <v>303</v>
      </c>
      <c r="C1617" s="207">
        <v>1.238E-2</v>
      </c>
      <c r="D1617" s="207">
        <v>0</v>
      </c>
      <c r="E1617" s="207">
        <v>0</v>
      </c>
      <c r="F1617" s="207">
        <v>0</v>
      </c>
      <c r="G1617" s="207">
        <v>0</v>
      </c>
      <c r="H1617" s="207">
        <v>7.0830000000000004E-2</v>
      </c>
    </row>
    <row r="1618" spans="2:8" x14ac:dyDescent="0.45">
      <c r="B1618" t="s">
        <v>304</v>
      </c>
      <c r="C1618" s="207">
        <v>0</v>
      </c>
      <c r="D1618" s="207">
        <v>0</v>
      </c>
      <c r="E1618" s="207">
        <v>0</v>
      </c>
      <c r="F1618" s="207">
        <v>0</v>
      </c>
      <c r="G1618" s="207">
        <v>0</v>
      </c>
      <c r="H1618" s="207">
        <v>0</v>
      </c>
    </row>
    <row r="1619" spans="2:8" x14ac:dyDescent="0.45">
      <c r="B1619" t="s">
        <v>305</v>
      </c>
      <c r="C1619" s="207">
        <v>0</v>
      </c>
      <c r="D1619" s="207">
        <v>0</v>
      </c>
      <c r="E1619" s="207">
        <v>0</v>
      </c>
      <c r="F1619" s="207">
        <v>0</v>
      </c>
      <c r="G1619" s="207">
        <v>0</v>
      </c>
      <c r="H1619" s="207">
        <v>0</v>
      </c>
    </row>
    <row r="1620" spans="2:8" x14ac:dyDescent="0.45">
      <c r="B1620" t="s">
        <v>306</v>
      </c>
      <c r="C1620" s="207">
        <v>0</v>
      </c>
      <c r="D1620" s="207">
        <v>0</v>
      </c>
      <c r="E1620" s="207">
        <v>0</v>
      </c>
      <c r="F1620" s="207">
        <v>0</v>
      </c>
      <c r="G1620" s="207">
        <v>0</v>
      </c>
      <c r="H1620" s="207">
        <v>0</v>
      </c>
    </row>
    <row r="1621" spans="2:8" x14ac:dyDescent="0.45">
      <c r="B1621" t="s">
        <v>307</v>
      </c>
      <c r="C1621" s="207">
        <v>1.669E-2</v>
      </c>
      <c r="D1621" s="207">
        <v>3.0859999999999999E-2</v>
      </c>
      <c r="E1621" s="207">
        <v>9.1630000000000003E-2</v>
      </c>
      <c r="F1621" s="207">
        <v>0</v>
      </c>
      <c r="G1621" s="207">
        <v>0</v>
      </c>
      <c r="H1621" s="207">
        <v>0</v>
      </c>
    </row>
    <row r="1622" spans="2:8" x14ac:dyDescent="0.45">
      <c r="B1622" t="s">
        <v>308</v>
      </c>
      <c r="C1622" s="207">
        <v>0</v>
      </c>
      <c r="D1622" s="207">
        <v>0</v>
      </c>
      <c r="E1622" s="207">
        <v>0</v>
      </c>
      <c r="F1622" s="207">
        <v>0</v>
      </c>
      <c r="G1622" s="207">
        <v>0</v>
      </c>
      <c r="H1622" s="207">
        <v>0</v>
      </c>
    </row>
    <row r="1623" spans="2:8" x14ac:dyDescent="0.45">
      <c r="B1623" t="s">
        <v>309</v>
      </c>
      <c r="C1623" s="207">
        <v>0</v>
      </c>
      <c r="D1623" s="207">
        <v>0</v>
      </c>
      <c r="E1623" s="207">
        <v>0</v>
      </c>
      <c r="F1623" s="207">
        <v>0</v>
      </c>
      <c r="G1623" s="207">
        <v>0</v>
      </c>
      <c r="H1623" s="207">
        <v>0</v>
      </c>
    </row>
    <row r="1624" spans="2:8" x14ac:dyDescent="0.45">
      <c r="B1624" t="s">
        <v>310</v>
      </c>
      <c r="C1624" s="207">
        <v>0</v>
      </c>
      <c r="D1624" s="207">
        <v>0</v>
      </c>
      <c r="E1624" s="207">
        <v>0</v>
      </c>
      <c r="F1624" s="207">
        <v>0</v>
      </c>
      <c r="G1624" s="207">
        <v>0</v>
      </c>
      <c r="H1624" s="207">
        <v>0</v>
      </c>
    </row>
    <row r="1625" spans="2:8" x14ac:dyDescent="0.45">
      <c r="B1625" t="s">
        <v>311</v>
      </c>
      <c r="C1625" s="207">
        <v>0</v>
      </c>
      <c r="D1625" s="207">
        <v>0</v>
      </c>
      <c r="E1625" s="207">
        <v>0</v>
      </c>
      <c r="F1625" s="207">
        <v>0</v>
      </c>
      <c r="G1625" s="207">
        <v>0</v>
      </c>
      <c r="H1625" s="207">
        <v>0</v>
      </c>
    </row>
    <row r="1626" spans="2:8" x14ac:dyDescent="0.45">
      <c r="B1626" t="s">
        <v>102</v>
      </c>
      <c r="C1626" s="207">
        <v>0</v>
      </c>
      <c r="D1626" s="207">
        <v>0</v>
      </c>
      <c r="E1626" s="207">
        <v>0</v>
      </c>
      <c r="F1626" s="207">
        <v>0</v>
      </c>
      <c r="G1626" s="207">
        <v>0</v>
      </c>
      <c r="H1626" s="207">
        <v>0</v>
      </c>
    </row>
    <row r="1627" spans="2:8" x14ac:dyDescent="0.45">
      <c r="B1627" t="s">
        <v>109</v>
      </c>
      <c r="C1627" s="207">
        <v>8.9999999999999998E-4</v>
      </c>
      <c r="D1627" s="207">
        <v>0</v>
      </c>
      <c r="E1627" s="207">
        <v>0</v>
      </c>
      <c r="F1627" s="207">
        <v>0</v>
      </c>
      <c r="G1627" s="207">
        <v>0</v>
      </c>
      <c r="H1627" s="207">
        <v>5.1399999999999996E-3</v>
      </c>
    </row>
    <row r="1628" spans="2:8" x14ac:dyDescent="0.45">
      <c r="B1628" t="s">
        <v>116</v>
      </c>
      <c r="C1628" s="207">
        <v>2.82E-3</v>
      </c>
      <c r="D1628" s="207">
        <v>1.66E-2</v>
      </c>
      <c r="E1628" s="207">
        <v>0</v>
      </c>
      <c r="F1628" s="207">
        <v>0</v>
      </c>
      <c r="G1628" s="207">
        <v>0</v>
      </c>
      <c r="H1628" s="207">
        <v>0</v>
      </c>
    </row>
    <row r="1629" spans="2:8" x14ac:dyDescent="0.45">
      <c r="B1629" t="s">
        <v>312</v>
      </c>
      <c r="C1629" s="207">
        <v>0</v>
      </c>
      <c r="D1629" s="207">
        <v>0</v>
      </c>
      <c r="E1629" s="207">
        <v>0</v>
      </c>
      <c r="F1629" s="207">
        <v>0</v>
      </c>
      <c r="G1629" s="207">
        <v>0</v>
      </c>
      <c r="H1629" s="207">
        <v>0</v>
      </c>
    </row>
    <row r="1630" spans="2:8" x14ac:dyDescent="0.45">
      <c r="B1630" t="s">
        <v>313</v>
      </c>
      <c r="C1630" s="207">
        <v>0</v>
      </c>
      <c r="D1630" s="207">
        <v>0</v>
      </c>
      <c r="E1630" s="207">
        <v>0</v>
      </c>
      <c r="F1630" s="207">
        <v>0</v>
      </c>
      <c r="G1630" s="207">
        <v>0</v>
      </c>
      <c r="H1630" s="207">
        <v>0</v>
      </c>
    </row>
    <row r="1631" spans="2:8" x14ac:dyDescent="0.45">
      <c r="B1631" t="s">
        <v>314</v>
      </c>
      <c r="C1631" s="207">
        <v>0</v>
      </c>
      <c r="D1631" s="207">
        <v>0</v>
      </c>
      <c r="E1631" s="207">
        <v>0</v>
      </c>
      <c r="F1631" s="207">
        <v>0</v>
      </c>
      <c r="G1631" s="207">
        <v>0</v>
      </c>
      <c r="H1631" s="207">
        <v>0</v>
      </c>
    </row>
    <row r="1632" spans="2:8" x14ac:dyDescent="0.45">
      <c r="B1632" t="s">
        <v>315</v>
      </c>
      <c r="C1632" s="207">
        <v>0</v>
      </c>
      <c r="D1632" s="207">
        <v>0</v>
      </c>
      <c r="E1632" s="207">
        <v>0</v>
      </c>
      <c r="F1632" s="207">
        <v>0</v>
      </c>
      <c r="G1632" s="207">
        <v>0</v>
      </c>
      <c r="H1632" s="207">
        <v>0</v>
      </c>
    </row>
    <row r="1633" spans="2:8" x14ac:dyDescent="0.45">
      <c r="B1633" t="s">
        <v>316</v>
      </c>
      <c r="C1633" s="207">
        <v>0</v>
      </c>
      <c r="D1633" s="207">
        <v>0</v>
      </c>
      <c r="E1633" s="207">
        <v>0</v>
      </c>
      <c r="F1633" s="207">
        <v>0</v>
      </c>
      <c r="G1633" s="207">
        <v>0</v>
      </c>
      <c r="H1633" s="207">
        <v>0</v>
      </c>
    </row>
    <row r="1634" spans="2:8" x14ac:dyDescent="0.45">
      <c r="B1634" t="s">
        <v>317</v>
      </c>
      <c r="C1634" s="207">
        <v>5.2999999999999998E-4</v>
      </c>
      <c r="D1634" s="207">
        <v>0</v>
      </c>
      <c r="E1634" s="207">
        <v>4.2199999999999998E-3</v>
      </c>
      <c r="F1634" s="207">
        <v>0</v>
      </c>
      <c r="G1634" s="207">
        <v>0</v>
      </c>
      <c r="H1634" s="207">
        <v>0</v>
      </c>
    </row>
    <row r="1635" spans="2:8" x14ac:dyDescent="0.45">
      <c r="B1635" t="s">
        <v>318</v>
      </c>
      <c r="C1635" s="207">
        <v>0</v>
      </c>
      <c r="D1635" s="207">
        <v>0</v>
      </c>
      <c r="E1635" s="207">
        <v>0</v>
      </c>
      <c r="F1635" s="207">
        <v>0</v>
      </c>
      <c r="G1635" s="207">
        <v>0</v>
      </c>
      <c r="H1635" s="207">
        <v>0</v>
      </c>
    </row>
    <row r="1636" spans="2:8" x14ac:dyDescent="0.45">
      <c r="B1636" t="s">
        <v>319</v>
      </c>
      <c r="C1636" s="207">
        <v>0</v>
      </c>
      <c r="D1636" s="207">
        <v>0</v>
      </c>
      <c r="E1636" s="207">
        <v>0</v>
      </c>
      <c r="F1636" s="207">
        <v>0</v>
      </c>
      <c r="G1636" s="207">
        <v>0</v>
      </c>
      <c r="H1636" s="207">
        <v>0</v>
      </c>
    </row>
    <row r="1637" spans="2:8" x14ac:dyDescent="0.45">
      <c r="B1637" t="s">
        <v>320</v>
      </c>
      <c r="C1637" s="207">
        <v>2.5100000000000001E-3</v>
      </c>
      <c r="D1637" s="207">
        <v>0</v>
      </c>
      <c r="E1637" s="207">
        <v>0</v>
      </c>
      <c r="F1637" s="207">
        <v>6.4999999999999997E-3</v>
      </c>
      <c r="G1637" s="207">
        <v>0</v>
      </c>
      <c r="H1637" s="207">
        <v>0</v>
      </c>
    </row>
    <row r="1638" spans="2:8" x14ac:dyDescent="0.45">
      <c r="B1638" t="s">
        <v>321</v>
      </c>
      <c r="C1638" s="207">
        <v>0</v>
      </c>
      <c r="D1638" s="207">
        <v>0</v>
      </c>
      <c r="E1638" s="207">
        <v>0</v>
      </c>
      <c r="F1638" s="207">
        <v>0</v>
      </c>
      <c r="G1638" s="207">
        <v>0</v>
      </c>
      <c r="H1638" s="207">
        <v>0</v>
      </c>
    </row>
    <row r="1639" spans="2:8" x14ac:dyDescent="0.45">
      <c r="B1639" t="s">
        <v>322</v>
      </c>
      <c r="C1639" s="207">
        <v>0</v>
      </c>
      <c r="D1639" s="207">
        <v>0</v>
      </c>
      <c r="E1639" s="207">
        <v>0</v>
      </c>
      <c r="F1639" s="207">
        <v>0</v>
      </c>
      <c r="G1639" s="207">
        <v>0</v>
      </c>
      <c r="H1639" s="207">
        <v>0</v>
      </c>
    </row>
    <row r="1640" spans="2:8" x14ac:dyDescent="0.45">
      <c r="B1640" t="s">
        <v>323</v>
      </c>
      <c r="C1640" s="207">
        <v>5.3899999999999998E-3</v>
      </c>
      <c r="D1640" s="207">
        <v>0</v>
      </c>
      <c r="E1640" s="207">
        <v>0</v>
      </c>
      <c r="F1640" s="207">
        <v>0</v>
      </c>
      <c r="G1640" s="207">
        <v>0</v>
      </c>
      <c r="H1640" s="207">
        <v>3.0810000000000001E-2</v>
      </c>
    </row>
    <row r="1641" spans="2:8" x14ac:dyDescent="0.45">
      <c r="B1641" t="s">
        <v>324</v>
      </c>
      <c r="C1641" s="207">
        <v>0</v>
      </c>
      <c r="D1641" s="207">
        <v>0</v>
      </c>
      <c r="E1641" s="207">
        <v>0</v>
      </c>
      <c r="F1641" s="207">
        <v>0</v>
      </c>
      <c r="G1641" s="207">
        <v>0</v>
      </c>
      <c r="H1641" s="207">
        <v>0</v>
      </c>
    </row>
    <row r="1642" spans="2:8" x14ac:dyDescent="0.45">
      <c r="B1642" t="s">
        <v>325</v>
      </c>
      <c r="C1642" s="207">
        <v>1.8E-3</v>
      </c>
      <c r="D1642" s="207">
        <v>0</v>
      </c>
      <c r="E1642" s="207">
        <v>0</v>
      </c>
      <c r="F1642" s="207">
        <v>0</v>
      </c>
      <c r="G1642" s="207">
        <v>0</v>
      </c>
      <c r="H1642" s="207">
        <v>1.027E-2</v>
      </c>
    </row>
    <row r="1643" spans="2:8" x14ac:dyDescent="0.45">
      <c r="B1643" t="s">
        <v>326</v>
      </c>
      <c r="C1643" s="207">
        <v>0</v>
      </c>
      <c r="D1643" s="207">
        <v>0</v>
      </c>
      <c r="E1643" s="207">
        <v>0</v>
      </c>
      <c r="F1643" s="207">
        <v>0</v>
      </c>
      <c r="G1643" s="207">
        <v>0</v>
      </c>
      <c r="H1643" s="207">
        <v>0</v>
      </c>
    </row>
    <row r="1644" spans="2:8" x14ac:dyDescent="0.45">
      <c r="B1644" t="s">
        <v>327</v>
      </c>
      <c r="C1644" s="207">
        <v>3.7699999999999999E-3</v>
      </c>
      <c r="D1644" s="207">
        <v>0</v>
      </c>
      <c r="E1644" s="207">
        <v>0</v>
      </c>
      <c r="F1644" s="207">
        <v>9.7400000000000004E-3</v>
      </c>
      <c r="G1644" s="207">
        <v>0</v>
      </c>
      <c r="H1644" s="207">
        <v>0</v>
      </c>
    </row>
    <row r="1645" spans="2:8" x14ac:dyDescent="0.45">
      <c r="B1645" t="s">
        <v>328</v>
      </c>
      <c r="C1645" s="207">
        <v>0</v>
      </c>
      <c r="D1645" s="207">
        <v>0</v>
      </c>
      <c r="E1645" s="207">
        <v>0</v>
      </c>
      <c r="F1645" s="207">
        <v>0</v>
      </c>
      <c r="G1645" s="207">
        <v>0</v>
      </c>
      <c r="H1645" s="207">
        <v>0</v>
      </c>
    </row>
    <row r="1646" spans="2:8" x14ac:dyDescent="0.45">
      <c r="B1646" t="s">
        <v>329</v>
      </c>
      <c r="C1646" s="207">
        <v>0</v>
      </c>
      <c r="D1646" s="207">
        <v>0</v>
      </c>
      <c r="E1646" s="207">
        <v>0</v>
      </c>
      <c r="F1646" s="207">
        <v>0</v>
      </c>
      <c r="G1646" s="207">
        <v>0</v>
      </c>
      <c r="H1646" s="207">
        <v>0</v>
      </c>
    </row>
    <row r="1647" spans="2:8" x14ac:dyDescent="0.45">
      <c r="B1647" t="s">
        <v>330</v>
      </c>
      <c r="C1647" s="207">
        <v>0</v>
      </c>
      <c r="D1647" s="207">
        <v>0</v>
      </c>
      <c r="E1647" s="207">
        <v>0</v>
      </c>
      <c r="F1647" s="207">
        <v>0</v>
      </c>
      <c r="G1647" s="207">
        <v>0</v>
      </c>
      <c r="H1647" s="207">
        <v>0</v>
      </c>
    </row>
    <row r="1648" spans="2:8" x14ac:dyDescent="0.45">
      <c r="B1648" t="s">
        <v>331</v>
      </c>
      <c r="C1648" s="207">
        <v>0</v>
      </c>
      <c r="D1648" s="207">
        <v>0</v>
      </c>
      <c r="E1648" s="207">
        <v>0</v>
      </c>
      <c r="F1648" s="207">
        <v>0</v>
      </c>
      <c r="G1648" s="207">
        <v>0</v>
      </c>
      <c r="H1648" s="207">
        <v>0</v>
      </c>
    </row>
    <row r="1649" spans="2:8" x14ac:dyDescent="0.45">
      <c r="B1649" t="s">
        <v>332</v>
      </c>
      <c r="C1649" s="207">
        <v>0</v>
      </c>
      <c r="D1649" s="207">
        <v>0</v>
      </c>
      <c r="E1649" s="207">
        <v>0</v>
      </c>
      <c r="F1649" s="207">
        <v>0</v>
      </c>
      <c r="G1649" s="207">
        <v>0</v>
      </c>
      <c r="H1649" s="207">
        <v>0</v>
      </c>
    </row>
    <row r="1650" spans="2:8" x14ac:dyDescent="0.45">
      <c r="B1650" t="s">
        <v>333</v>
      </c>
      <c r="C1650" s="207">
        <v>0</v>
      </c>
      <c r="D1650" s="207">
        <v>0</v>
      </c>
      <c r="E1650" s="207">
        <v>0</v>
      </c>
      <c r="F1650" s="207">
        <v>0</v>
      </c>
      <c r="G1650" s="207">
        <v>0</v>
      </c>
      <c r="H1650" s="207">
        <v>0</v>
      </c>
    </row>
    <row r="1651" spans="2:8" x14ac:dyDescent="0.45">
      <c r="B1651" t="s">
        <v>334</v>
      </c>
      <c r="C1651" s="207">
        <v>0</v>
      </c>
      <c r="D1651" s="207">
        <v>0</v>
      </c>
      <c r="E1651" s="207">
        <v>0</v>
      </c>
      <c r="F1651" s="207">
        <v>0</v>
      </c>
      <c r="G1651" s="207">
        <v>0</v>
      </c>
      <c r="H1651" s="207">
        <v>0</v>
      </c>
    </row>
    <row r="1652" spans="2:8" x14ac:dyDescent="0.45">
      <c r="B1652" t="s">
        <v>335</v>
      </c>
      <c r="C1652" s="207">
        <v>0</v>
      </c>
      <c r="D1652" s="207">
        <v>0</v>
      </c>
      <c r="E1652" s="207">
        <v>0</v>
      </c>
      <c r="F1652" s="207">
        <v>0</v>
      </c>
      <c r="G1652" s="207">
        <v>0</v>
      </c>
      <c r="H1652" s="207">
        <v>0</v>
      </c>
    </row>
    <row r="1653" spans="2:8" x14ac:dyDescent="0.45">
      <c r="B1653" t="s">
        <v>336</v>
      </c>
      <c r="C1653" s="207">
        <v>0</v>
      </c>
      <c r="D1653" s="207">
        <v>0</v>
      </c>
      <c r="E1653" s="207">
        <v>0</v>
      </c>
      <c r="F1653" s="207">
        <v>0</v>
      </c>
      <c r="G1653" s="207">
        <v>0</v>
      </c>
      <c r="H1653" s="207">
        <v>0</v>
      </c>
    </row>
    <row r="1654" spans="2:8" x14ac:dyDescent="0.45">
      <c r="B1654" t="s">
        <v>337</v>
      </c>
      <c r="C1654" s="207">
        <v>0</v>
      </c>
      <c r="D1654" s="207">
        <v>0</v>
      </c>
      <c r="E1654" s="207">
        <v>0</v>
      </c>
      <c r="F1654" s="207">
        <v>0</v>
      </c>
      <c r="G1654" s="207">
        <v>0</v>
      </c>
      <c r="H1654" s="207">
        <v>0</v>
      </c>
    </row>
    <row r="1655" spans="2:8" x14ac:dyDescent="0.45">
      <c r="B1655" t="s">
        <v>338</v>
      </c>
      <c r="C1655" s="207">
        <v>0</v>
      </c>
      <c r="D1655" s="207">
        <v>0</v>
      </c>
      <c r="E1655" s="207">
        <v>0</v>
      </c>
      <c r="F1655" s="207">
        <v>0</v>
      </c>
      <c r="G1655" s="207">
        <v>0</v>
      </c>
      <c r="H1655" s="207">
        <v>0</v>
      </c>
    </row>
    <row r="1656" spans="2:8" x14ac:dyDescent="0.45">
      <c r="B1656" t="s">
        <v>339</v>
      </c>
      <c r="C1656" s="207">
        <v>0</v>
      </c>
      <c r="D1656" s="207">
        <v>0</v>
      </c>
      <c r="E1656" s="207">
        <v>0</v>
      </c>
      <c r="F1656" s="207">
        <v>0</v>
      </c>
      <c r="G1656" s="207">
        <v>0</v>
      </c>
      <c r="H1656" s="207">
        <v>0</v>
      </c>
    </row>
    <row r="1657" spans="2:8" x14ac:dyDescent="0.45">
      <c r="B1657" t="s">
        <v>340</v>
      </c>
      <c r="C1657" s="207">
        <v>0</v>
      </c>
      <c r="D1657" s="207">
        <v>0</v>
      </c>
      <c r="E1657" s="207">
        <v>0</v>
      </c>
      <c r="F1657" s="207">
        <v>0</v>
      </c>
      <c r="G1657" s="207">
        <v>0</v>
      </c>
      <c r="H1657" s="207">
        <v>0</v>
      </c>
    </row>
    <row r="1658" spans="2:8" x14ac:dyDescent="0.45">
      <c r="B1658" t="s">
        <v>341</v>
      </c>
      <c r="C1658" s="207">
        <v>0</v>
      </c>
      <c r="D1658" s="207">
        <v>0</v>
      </c>
      <c r="E1658" s="207">
        <v>0</v>
      </c>
      <c r="F1658" s="207">
        <v>0</v>
      </c>
      <c r="G1658" s="207">
        <v>0</v>
      </c>
      <c r="H1658" s="207">
        <v>0</v>
      </c>
    </row>
    <row r="1659" spans="2:8" x14ac:dyDescent="0.45">
      <c r="B1659" t="s">
        <v>342</v>
      </c>
      <c r="C1659" s="207">
        <v>0</v>
      </c>
      <c r="D1659" s="207">
        <v>0</v>
      </c>
      <c r="E1659" s="207">
        <v>0</v>
      </c>
      <c r="F1659" s="207">
        <v>0</v>
      </c>
      <c r="G1659" s="207">
        <v>0</v>
      </c>
      <c r="H1659" s="207">
        <v>0</v>
      </c>
    </row>
    <row r="1660" spans="2:8" x14ac:dyDescent="0.45">
      <c r="B1660" t="s">
        <v>343</v>
      </c>
      <c r="C1660" s="207">
        <v>0</v>
      </c>
      <c r="D1660" s="207">
        <v>0</v>
      </c>
      <c r="E1660" s="207">
        <v>0</v>
      </c>
      <c r="F1660" s="207">
        <v>0</v>
      </c>
      <c r="G1660" s="207">
        <v>0</v>
      </c>
      <c r="H1660" s="207">
        <v>0</v>
      </c>
    </row>
    <row r="1661" spans="2:8" x14ac:dyDescent="0.45">
      <c r="B1661" t="s">
        <v>344</v>
      </c>
      <c r="C1661" s="207">
        <v>0</v>
      </c>
      <c r="D1661" s="207">
        <v>0</v>
      </c>
      <c r="E1661" s="207">
        <v>0</v>
      </c>
      <c r="F1661" s="207">
        <v>0</v>
      </c>
      <c r="G1661" s="207">
        <v>0</v>
      </c>
      <c r="H1661" s="207">
        <v>0</v>
      </c>
    </row>
    <row r="1662" spans="2:8" x14ac:dyDescent="0.45">
      <c r="B1662" t="s">
        <v>345</v>
      </c>
      <c r="C1662" s="207">
        <v>8.9999999999999998E-4</v>
      </c>
      <c r="D1662" s="207">
        <v>0</v>
      </c>
      <c r="E1662" s="207">
        <v>0</v>
      </c>
      <c r="F1662" s="207">
        <v>0</v>
      </c>
      <c r="G1662" s="207">
        <v>0</v>
      </c>
      <c r="H1662" s="207">
        <v>5.1399999999999996E-3</v>
      </c>
    </row>
    <row r="1663" spans="2:8" x14ac:dyDescent="0.45">
      <c r="B1663" t="s">
        <v>133</v>
      </c>
      <c r="C1663" s="207">
        <v>2.2300000000000002E-3</v>
      </c>
      <c r="D1663" s="207">
        <v>4.7499999999999999E-3</v>
      </c>
      <c r="E1663" s="207">
        <v>4.2199999999999998E-3</v>
      </c>
      <c r="F1663" s="207">
        <v>0</v>
      </c>
      <c r="G1663" s="207">
        <v>0</v>
      </c>
      <c r="H1663" s="207">
        <v>5.1399999999999996E-3</v>
      </c>
    </row>
    <row r="1664" spans="2:8" x14ac:dyDescent="0.45">
      <c r="B1664" t="s">
        <v>134</v>
      </c>
      <c r="C1664" s="207">
        <v>0</v>
      </c>
      <c r="D1664" s="207">
        <v>0</v>
      </c>
      <c r="E1664" s="207">
        <v>0</v>
      </c>
      <c r="F1664" s="207">
        <v>0</v>
      </c>
      <c r="G1664" s="207">
        <v>0</v>
      </c>
      <c r="H1664" s="207">
        <v>0</v>
      </c>
    </row>
    <row r="1665" spans="2:8" x14ac:dyDescent="0.45">
      <c r="B1665" t="s">
        <v>346</v>
      </c>
      <c r="C1665" s="207">
        <v>0</v>
      </c>
      <c r="D1665" s="207">
        <v>0</v>
      </c>
      <c r="E1665" s="207">
        <v>0</v>
      </c>
      <c r="F1665" s="207">
        <v>0</v>
      </c>
      <c r="G1665" s="207">
        <v>0</v>
      </c>
      <c r="H1665" s="207">
        <v>0</v>
      </c>
    </row>
    <row r="1666" spans="2:8" x14ac:dyDescent="0.45">
      <c r="B1666" t="s">
        <v>347</v>
      </c>
      <c r="C1666" s="207">
        <v>0</v>
      </c>
      <c r="D1666" s="207">
        <v>0</v>
      </c>
      <c r="E1666" s="207">
        <v>0</v>
      </c>
      <c r="F1666" s="207">
        <v>0</v>
      </c>
      <c r="G1666" s="207">
        <v>0</v>
      </c>
      <c r="H1666" s="207">
        <v>0</v>
      </c>
    </row>
    <row r="1667" spans="2:8" x14ac:dyDescent="0.45">
      <c r="B1667" t="s">
        <v>348</v>
      </c>
      <c r="C1667" s="207">
        <v>0</v>
      </c>
      <c r="D1667" s="207">
        <v>0</v>
      </c>
      <c r="E1667" s="207">
        <v>0</v>
      </c>
      <c r="F1667" s="207">
        <v>0</v>
      </c>
      <c r="G1667" s="207">
        <v>0</v>
      </c>
      <c r="H1667" s="207">
        <v>0</v>
      </c>
    </row>
    <row r="1668" spans="2:8" x14ac:dyDescent="0.45">
      <c r="B1668" t="s">
        <v>349</v>
      </c>
      <c r="C1668" s="207">
        <v>0</v>
      </c>
      <c r="D1668" s="207">
        <v>0</v>
      </c>
      <c r="E1668" s="207">
        <v>0</v>
      </c>
      <c r="F1668" s="207">
        <v>0</v>
      </c>
      <c r="G1668" s="207">
        <v>0</v>
      </c>
      <c r="H1668" s="207">
        <v>0</v>
      </c>
    </row>
    <row r="1669" spans="2:8" x14ac:dyDescent="0.45">
      <c r="B1669" t="s">
        <v>350</v>
      </c>
      <c r="C1669" s="207">
        <v>0</v>
      </c>
      <c r="D1669" s="207">
        <v>0</v>
      </c>
      <c r="E1669" s="207">
        <v>0</v>
      </c>
      <c r="F1669" s="207">
        <v>0</v>
      </c>
      <c r="G1669" s="207">
        <v>0</v>
      </c>
      <c r="H1669" s="207">
        <v>0</v>
      </c>
    </row>
    <row r="1670" spans="2:8" x14ac:dyDescent="0.45">
      <c r="B1670" t="s">
        <v>351</v>
      </c>
      <c r="C1670" s="207">
        <v>0</v>
      </c>
      <c r="D1670" s="207">
        <v>0</v>
      </c>
      <c r="E1670" s="207">
        <v>0</v>
      </c>
      <c r="F1670" s="207">
        <v>0</v>
      </c>
      <c r="G1670" s="207">
        <v>0</v>
      </c>
      <c r="H1670" s="207">
        <v>0</v>
      </c>
    </row>
    <row r="1671" spans="2:8" x14ac:dyDescent="0.45">
      <c r="B1671" t="s">
        <v>352</v>
      </c>
      <c r="C1671" s="207">
        <v>0</v>
      </c>
      <c r="D1671" s="207">
        <v>0</v>
      </c>
      <c r="E1671" s="207">
        <v>0</v>
      </c>
      <c r="F1671" s="207">
        <v>0</v>
      </c>
      <c r="G1671" s="207">
        <v>0</v>
      </c>
      <c r="H1671" s="207">
        <v>0</v>
      </c>
    </row>
    <row r="1672" spans="2:8" x14ac:dyDescent="0.45">
      <c r="B1672" t="s">
        <v>353</v>
      </c>
      <c r="C1672" s="207">
        <v>2.0160000000000001E-2</v>
      </c>
      <c r="D1672" s="207">
        <v>0</v>
      </c>
      <c r="E1672" s="207">
        <v>0</v>
      </c>
      <c r="F1672" s="207">
        <v>0</v>
      </c>
      <c r="G1672" s="207">
        <v>0</v>
      </c>
      <c r="H1672" s="207">
        <v>0.11531</v>
      </c>
    </row>
    <row r="1673" spans="2:8" x14ac:dyDescent="0.45">
      <c r="B1673" t="s">
        <v>354</v>
      </c>
      <c r="C1673" s="207">
        <v>0</v>
      </c>
      <c r="D1673" s="207">
        <v>0</v>
      </c>
      <c r="E1673" s="207">
        <v>0</v>
      </c>
      <c r="F1673" s="207">
        <v>0</v>
      </c>
      <c r="G1673" s="207">
        <v>0</v>
      </c>
      <c r="H1673" s="207">
        <v>0</v>
      </c>
    </row>
    <row r="1674" spans="2:8" x14ac:dyDescent="0.45">
      <c r="B1674" t="s">
        <v>355</v>
      </c>
      <c r="C1674" s="207">
        <v>0</v>
      </c>
      <c r="D1674" s="207">
        <v>0</v>
      </c>
      <c r="E1674" s="207">
        <v>0</v>
      </c>
      <c r="F1674" s="207">
        <v>0</v>
      </c>
      <c r="G1674" s="207">
        <v>0</v>
      </c>
      <c r="H1674" s="207">
        <v>0</v>
      </c>
    </row>
    <row r="1675" spans="2:8" x14ac:dyDescent="0.45">
      <c r="B1675" t="s">
        <v>356</v>
      </c>
      <c r="C1675" s="207">
        <v>0</v>
      </c>
      <c r="D1675" s="207">
        <v>0</v>
      </c>
      <c r="E1675" s="207">
        <v>0</v>
      </c>
      <c r="F1675" s="207">
        <v>0</v>
      </c>
      <c r="G1675" s="207">
        <v>0</v>
      </c>
      <c r="H1675" s="207">
        <v>0</v>
      </c>
    </row>
    <row r="1676" spans="2:8" x14ac:dyDescent="0.45">
      <c r="B1676" t="s">
        <v>357</v>
      </c>
      <c r="C1676" s="207">
        <v>0</v>
      </c>
      <c r="D1676" s="207">
        <v>0</v>
      </c>
      <c r="E1676" s="207">
        <v>0</v>
      </c>
      <c r="F1676" s="207">
        <v>0</v>
      </c>
      <c r="G1676" s="207">
        <v>0</v>
      </c>
      <c r="H1676" s="207">
        <v>0</v>
      </c>
    </row>
    <row r="1677" spans="2:8" x14ac:dyDescent="0.45">
      <c r="B1677" t="s">
        <v>358</v>
      </c>
      <c r="C1677" s="207">
        <v>0</v>
      </c>
      <c r="D1677" s="207">
        <v>0</v>
      </c>
      <c r="E1677" s="207">
        <v>0</v>
      </c>
      <c r="F1677" s="207">
        <v>0</v>
      </c>
      <c r="G1677" s="207">
        <v>0</v>
      </c>
      <c r="H1677" s="207">
        <v>0</v>
      </c>
    </row>
    <row r="1678" spans="2:8" x14ac:dyDescent="0.45">
      <c r="B1678" t="s">
        <v>359</v>
      </c>
      <c r="C1678" s="207">
        <v>0</v>
      </c>
      <c r="D1678" s="207">
        <v>0</v>
      </c>
      <c r="E1678" s="207">
        <v>0</v>
      </c>
      <c r="F1678" s="207">
        <v>0</v>
      </c>
      <c r="G1678" s="207">
        <v>0</v>
      </c>
      <c r="H1678" s="207">
        <v>0</v>
      </c>
    </row>
    <row r="1679" spans="2:8" x14ac:dyDescent="0.45">
      <c r="B1679" t="s">
        <v>360</v>
      </c>
      <c r="C1679" s="207">
        <v>0</v>
      </c>
      <c r="D1679" s="207">
        <v>0</v>
      </c>
      <c r="E1679" s="207">
        <v>0</v>
      </c>
      <c r="F1679" s="207">
        <v>0</v>
      </c>
      <c r="G1679" s="207">
        <v>0</v>
      </c>
      <c r="H1679" s="207">
        <v>0</v>
      </c>
    </row>
    <row r="1680" spans="2:8" x14ac:dyDescent="0.45">
      <c r="B1680" t="s">
        <v>361</v>
      </c>
      <c r="C1680" s="207">
        <v>0</v>
      </c>
      <c r="D1680" s="207">
        <v>0</v>
      </c>
      <c r="E1680" s="207">
        <v>0</v>
      </c>
      <c r="F1680" s="207">
        <v>0</v>
      </c>
      <c r="G1680" s="207">
        <v>0</v>
      </c>
      <c r="H1680" s="207">
        <v>0</v>
      </c>
    </row>
    <row r="1681" spans="2:8" x14ac:dyDescent="0.45">
      <c r="B1681" t="s">
        <v>362</v>
      </c>
      <c r="C1681" s="207">
        <v>0</v>
      </c>
      <c r="D1681" s="207">
        <v>0</v>
      </c>
      <c r="E1681" s="207">
        <v>0</v>
      </c>
      <c r="F1681" s="207">
        <v>0</v>
      </c>
      <c r="G1681" s="207">
        <v>0</v>
      </c>
      <c r="H1681" s="207">
        <v>0</v>
      </c>
    </row>
    <row r="1682" spans="2:8" x14ac:dyDescent="0.45">
      <c r="B1682" t="s">
        <v>363</v>
      </c>
      <c r="C1682" s="207">
        <v>0</v>
      </c>
      <c r="D1682" s="207">
        <v>0</v>
      </c>
      <c r="E1682" s="207">
        <v>0</v>
      </c>
      <c r="F1682" s="207">
        <v>0</v>
      </c>
      <c r="G1682" s="207">
        <v>0</v>
      </c>
      <c r="H1682" s="207">
        <v>0</v>
      </c>
    </row>
    <row r="1683" spans="2:8" x14ac:dyDescent="0.45">
      <c r="B1683" t="s">
        <v>364</v>
      </c>
      <c r="C1683" s="207">
        <v>0</v>
      </c>
      <c r="D1683" s="207">
        <v>0</v>
      </c>
      <c r="E1683" s="207">
        <v>0</v>
      </c>
      <c r="F1683" s="207">
        <v>0</v>
      </c>
      <c r="G1683" s="207">
        <v>0</v>
      </c>
      <c r="H1683" s="207">
        <v>0</v>
      </c>
    </row>
    <row r="1684" spans="2:8" x14ac:dyDescent="0.45">
      <c r="B1684" t="s">
        <v>365</v>
      </c>
      <c r="C1684" s="207">
        <v>0</v>
      </c>
      <c r="D1684" s="207">
        <v>0</v>
      </c>
      <c r="E1684" s="207">
        <v>0</v>
      </c>
      <c r="F1684" s="207">
        <v>0</v>
      </c>
      <c r="G1684" s="207">
        <v>0</v>
      </c>
      <c r="H1684" s="207">
        <v>0</v>
      </c>
    </row>
    <row r="1685" spans="2:8" x14ac:dyDescent="0.45">
      <c r="B1685" t="s">
        <v>366</v>
      </c>
      <c r="C1685" s="207">
        <v>0</v>
      </c>
      <c r="D1685" s="207">
        <v>0</v>
      </c>
      <c r="E1685" s="207">
        <v>0</v>
      </c>
      <c r="F1685" s="207">
        <v>0</v>
      </c>
      <c r="G1685" s="207">
        <v>0</v>
      </c>
      <c r="H1685" s="207">
        <v>0</v>
      </c>
    </row>
    <row r="1686" spans="2:8" x14ac:dyDescent="0.45">
      <c r="B1686" t="s">
        <v>367</v>
      </c>
      <c r="C1686" s="207">
        <v>0</v>
      </c>
      <c r="D1686" s="207">
        <v>0</v>
      </c>
      <c r="E1686" s="207">
        <v>0</v>
      </c>
      <c r="F1686" s="207">
        <v>0</v>
      </c>
      <c r="G1686" s="207">
        <v>0</v>
      </c>
      <c r="H1686" s="207">
        <v>0</v>
      </c>
    </row>
    <row r="1687" spans="2:8" x14ac:dyDescent="0.45">
      <c r="B1687" t="s">
        <v>368</v>
      </c>
      <c r="C1687" s="207">
        <v>0</v>
      </c>
      <c r="D1687" s="207">
        <v>0</v>
      </c>
      <c r="E1687" s="207">
        <v>0</v>
      </c>
      <c r="F1687" s="207">
        <v>0</v>
      </c>
      <c r="G1687" s="207">
        <v>0</v>
      </c>
      <c r="H1687" s="207">
        <v>0</v>
      </c>
    </row>
    <row r="1688" spans="2:8" x14ac:dyDescent="0.45">
      <c r="B1688" t="s">
        <v>227</v>
      </c>
      <c r="C1688" s="207">
        <v>0</v>
      </c>
      <c r="D1688" s="207">
        <v>0</v>
      </c>
      <c r="E1688" s="207">
        <v>0</v>
      </c>
      <c r="F1688" s="207">
        <v>0</v>
      </c>
      <c r="G1688" s="207">
        <v>0</v>
      </c>
      <c r="H1688" s="207">
        <v>0</v>
      </c>
    </row>
    <row r="1689" spans="2:8" x14ac:dyDescent="0.45">
      <c r="B1689" t="s">
        <v>369</v>
      </c>
      <c r="C1689" s="207">
        <v>0</v>
      </c>
      <c r="D1689" s="207">
        <v>0</v>
      </c>
      <c r="E1689" s="207">
        <v>0</v>
      </c>
      <c r="F1689" s="207">
        <v>0</v>
      </c>
      <c r="G1689" s="207">
        <v>0</v>
      </c>
      <c r="H1689" s="207">
        <v>0</v>
      </c>
    </row>
    <row r="1690" spans="2:8" x14ac:dyDescent="0.45">
      <c r="B1690" t="s">
        <v>370</v>
      </c>
      <c r="C1690" s="207">
        <v>7.9000000000000001E-4</v>
      </c>
      <c r="D1690" s="207">
        <v>0</v>
      </c>
      <c r="E1690" s="207">
        <v>0</v>
      </c>
      <c r="F1690" s="207">
        <v>0</v>
      </c>
      <c r="G1690" s="207">
        <v>5.5300000000000002E-3</v>
      </c>
      <c r="H1690" s="207">
        <v>0</v>
      </c>
    </row>
    <row r="1691" spans="2:8" x14ac:dyDescent="0.45">
      <c r="B1691" t="s">
        <v>371</v>
      </c>
      <c r="C1691" s="207">
        <v>0</v>
      </c>
      <c r="D1691" s="207">
        <v>0</v>
      </c>
      <c r="E1691" s="207">
        <v>0</v>
      </c>
      <c r="F1691" s="207">
        <v>0</v>
      </c>
      <c r="G1691" s="207">
        <v>0</v>
      </c>
      <c r="H1691" s="207">
        <v>0</v>
      </c>
    </row>
    <row r="1692" spans="2:8" x14ac:dyDescent="0.45">
      <c r="B1692" t="s">
        <v>372</v>
      </c>
      <c r="C1692" s="207">
        <v>0</v>
      </c>
      <c r="D1692" s="207">
        <v>0</v>
      </c>
      <c r="E1692" s="207">
        <v>0</v>
      </c>
      <c r="F1692" s="207">
        <v>0</v>
      </c>
      <c r="G1692" s="207">
        <v>0</v>
      </c>
      <c r="H1692" s="207">
        <v>0</v>
      </c>
    </row>
    <row r="1693" spans="2:8" x14ac:dyDescent="0.45">
      <c r="B1693" t="s">
        <v>373</v>
      </c>
      <c r="C1693" s="207">
        <v>0</v>
      </c>
      <c r="D1693" s="207">
        <v>0</v>
      </c>
      <c r="E1693" s="207">
        <v>0</v>
      </c>
      <c r="F1693" s="207">
        <v>0</v>
      </c>
      <c r="G1693" s="207">
        <v>0</v>
      </c>
      <c r="H1693" s="207">
        <v>0</v>
      </c>
    </row>
    <row r="1694" spans="2:8" x14ac:dyDescent="0.45">
      <c r="B1694" t="s">
        <v>374</v>
      </c>
      <c r="C1694" s="207">
        <v>0</v>
      </c>
      <c r="D1694" s="207">
        <v>0</v>
      </c>
      <c r="E1694" s="207">
        <v>0</v>
      </c>
      <c r="F1694" s="207">
        <v>0</v>
      </c>
      <c r="G1694" s="207">
        <v>0</v>
      </c>
      <c r="H1694" s="207">
        <v>0</v>
      </c>
    </row>
    <row r="1695" spans="2:8" x14ac:dyDescent="0.45">
      <c r="B1695" t="s">
        <v>375</v>
      </c>
      <c r="C1695" s="207">
        <v>0</v>
      </c>
      <c r="D1695" s="207">
        <v>0</v>
      </c>
      <c r="E1695" s="207">
        <v>0</v>
      </c>
      <c r="F1695" s="207">
        <v>0</v>
      </c>
      <c r="G1695" s="207">
        <v>0</v>
      </c>
      <c r="H1695" s="207">
        <v>0</v>
      </c>
    </row>
    <row r="1696" spans="2:8" x14ac:dyDescent="0.45">
      <c r="B1696" t="s">
        <v>376</v>
      </c>
      <c r="C1696" s="207">
        <v>0</v>
      </c>
      <c r="D1696" s="207">
        <v>0</v>
      </c>
      <c r="E1696" s="207">
        <v>0</v>
      </c>
      <c r="F1696" s="207">
        <v>0</v>
      </c>
      <c r="G1696" s="207">
        <v>0</v>
      </c>
      <c r="H1696" s="207">
        <v>0</v>
      </c>
    </row>
    <row r="1697" spans="1:8" x14ac:dyDescent="0.45">
      <c r="B1697" t="s">
        <v>377</v>
      </c>
      <c r="C1697" s="207">
        <v>0</v>
      </c>
      <c r="D1697" s="207">
        <v>0</v>
      </c>
      <c r="E1697" s="207">
        <v>0</v>
      </c>
      <c r="F1697" s="207">
        <v>0</v>
      </c>
      <c r="G1697" s="207">
        <v>0</v>
      </c>
      <c r="H1697" s="207">
        <v>0</v>
      </c>
    </row>
    <row r="1698" spans="1:8" x14ac:dyDescent="0.45">
      <c r="B1698" t="s">
        <v>378</v>
      </c>
      <c r="C1698" s="207">
        <v>0</v>
      </c>
      <c r="D1698" s="207">
        <v>0</v>
      </c>
      <c r="E1698" s="207">
        <v>0</v>
      </c>
      <c r="F1698" s="207">
        <v>0</v>
      </c>
      <c r="G1698" s="207">
        <v>0</v>
      </c>
      <c r="H1698" s="207">
        <v>0</v>
      </c>
    </row>
    <row r="1699" spans="1:8" x14ac:dyDescent="0.45">
      <c r="B1699" t="s">
        <v>379</v>
      </c>
      <c r="C1699" s="207">
        <v>4.4000000000000003E-3</v>
      </c>
      <c r="D1699" s="207">
        <v>4.7499999999999999E-3</v>
      </c>
      <c r="E1699" s="207">
        <v>0</v>
      </c>
      <c r="F1699" s="207">
        <v>0</v>
      </c>
      <c r="G1699" s="207">
        <v>0</v>
      </c>
      <c r="H1699" s="207">
        <v>2.0549999999999999E-2</v>
      </c>
    </row>
    <row r="1700" spans="1:8" s="208" customFormat="1" x14ac:dyDescent="0.45">
      <c r="B1700" s="208" t="s">
        <v>1</v>
      </c>
      <c r="C1700" s="209">
        <f t="shared" ref="C1700:H1700" si="9">SUM(C1521:C1699)</f>
        <v>0.75884999999999991</v>
      </c>
      <c r="D1700" s="209">
        <f t="shared" si="9"/>
        <v>0.78332999999999997</v>
      </c>
      <c r="E1700" s="209">
        <f t="shared" si="9"/>
        <v>0.78560000000000008</v>
      </c>
      <c r="F1700" s="209">
        <f t="shared" si="9"/>
        <v>0.69879999999999987</v>
      </c>
      <c r="G1700" s="209">
        <f t="shared" si="9"/>
        <v>0.93091000000000024</v>
      </c>
      <c r="H1700" s="209">
        <f t="shared" si="9"/>
        <v>0.70732000000000006</v>
      </c>
    </row>
    <row r="1702" spans="1:8" x14ac:dyDescent="0.45">
      <c r="A1702" t="s">
        <v>399</v>
      </c>
      <c r="B1702" t="s">
        <v>400</v>
      </c>
    </row>
    <row r="1704" spans="1:8" x14ac:dyDescent="0.45">
      <c r="B1704" t="s">
        <v>97</v>
      </c>
      <c r="C1704" s="207">
        <v>0</v>
      </c>
      <c r="D1704" s="207">
        <v>0</v>
      </c>
      <c r="E1704" s="207">
        <v>0</v>
      </c>
      <c r="F1704" s="207">
        <v>0</v>
      </c>
      <c r="G1704" s="207">
        <v>0</v>
      </c>
      <c r="H1704" s="207">
        <v>0</v>
      </c>
    </row>
    <row r="1705" spans="1:8" x14ac:dyDescent="0.45">
      <c r="B1705" t="s">
        <v>98</v>
      </c>
      <c r="C1705" s="207">
        <v>1.06E-2</v>
      </c>
      <c r="D1705" s="207">
        <v>0</v>
      </c>
      <c r="E1705" s="207">
        <v>3.9829999999999997E-2</v>
      </c>
      <c r="F1705" s="207">
        <v>3.2499999999999999E-3</v>
      </c>
      <c r="G1705" s="207">
        <v>3.039E-2</v>
      </c>
      <c r="H1705" s="207">
        <v>0</v>
      </c>
    </row>
    <row r="1706" spans="1:8" x14ac:dyDescent="0.45">
      <c r="B1706" t="s">
        <v>147</v>
      </c>
      <c r="C1706" s="207">
        <v>0</v>
      </c>
      <c r="D1706" s="207">
        <v>0</v>
      </c>
      <c r="E1706" s="207">
        <v>0</v>
      </c>
      <c r="F1706" s="207">
        <v>0</v>
      </c>
      <c r="G1706" s="207">
        <v>0</v>
      </c>
      <c r="H1706" s="207">
        <v>0</v>
      </c>
    </row>
    <row r="1707" spans="1:8" x14ac:dyDescent="0.45">
      <c r="B1707" t="s">
        <v>148</v>
      </c>
      <c r="C1707" s="207">
        <v>1.2600000000000001E-3</v>
      </c>
      <c r="D1707" s="207">
        <v>0</v>
      </c>
      <c r="E1707" s="207">
        <v>0</v>
      </c>
      <c r="F1707" s="207">
        <v>3.2499999999999999E-3</v>
      </c>
      <c r="G1707" s="207">
        <v>0</v>
      </c>
      <c r="H1707" s="207">
        <v>0</v>
      </c>
    </row>
    <row r="1708" spans="1:8" x14ac:dyDescent="0.45">
      <c r="B1708" t="s">
        <v>149</v>
      </c>
      <c r="C1708" s="207">
        <v>0</v>
      </c>
      <c r="D1708" s="207">
        <v>0</v>
      </c>
      <c r="E1708" s="207">
        <v>0</v>
      </c>
      <c r="F1708" s="207">
        <v>0</v>
      </c>
      <c r="G1708" s="207">
        <v>0</v>
      </c>
      <c r="H1708" s="207">
        <v>0</v>
      </c>
    </row>
    <row r="1709" spans="1:8" x14ac:dyDescent="0.45">
      <c r="B1709" t="s">
        <v>156</v>
      </c>
      <c r="C1709" s="207">
        <v>0</v>
      </c>
      <c r="D1709" s="207">
        <v>0</v>
      </c>
      <c r="E1709" s="207">
        <v>0</v>
      </c>
      <c r="F1709" s="207">
        <v>0</v>
      </c>
      <c r="G1709" s="207">
        <v>0</v>
      </c>
      <c r="H1709" s="207">
        <v>0</v>
      </c>
    </row>
    <row r="1710" spans="1:8" x14ac:dyDescent="0.45">
      <c r="B1710" t="s">
        <v>157</v>
      </c>
      <c r="C1710" s="207">
        <v>2.1299999999999999E-3</v>
      </c>
      <c r="D1710" s="207">
        <v>4.7499999999999999E-3</v>
      </c>
      <c r="E1710" s="207">
        <v>4.2199999999999998E-3</v>
      </c>
      <c r="F1710" s="207">
        <v>0</v>
      </c>
      <c r="G1710" s="207">
        <v>5.5300000000000002E-3</v>
      </c>
      <c r="H1710" s="207">
        <v>0</v>
      </c>
    </row>
    <row r="1711" spans="1:8" x14ac:dyDescent="0.45">
      <c r="B1711" t="s">
        <v>158</v>
      </c>
      <c r="C1711" s="207">
        <v>0</v>
      </c>
      <c r="D1711" s="207">
        <v>0</v>
      </c>
      <c r="E1711" s="207">
        <v>0</v>
      </c>
      <c r="F1711" s="207">
        <v>0</v>
      </c>
      <c r="G1711" s="207">
        <v>0</v>
      </c>
      <c r="H1711" s="207">
        <v>0</v>
      </c>
    </row>
    <row r="1712" spans="1:8" x14ac:dyDescent="0.45">
      <c r="B1712" t="s">
        <v>159</v>
      </c>
      <c r="C1712" s="207">
        <v>0</v>
      </c>
      <c r="D1712" s="207">
        <v>0</v>
      </c>
      <c r="E1712" s="207">
        <v>0</v>
      </c>
      <c r="F1712" s="207">
        <v>0</v>
      </c>
      <c r="G1712" s="207">
        <v>0</v>
      </c>
      <c r="H1712" s="207">
        <v>0</v>
      </c>
    </row>
    <row r="1713" spans="2:8" x14ac:dyDescent="0.45">
      <c r="B1713" t="s">
        <v>176</v>
      </c>
      <c r="C1713" s="207">
        <v>1.754E-2</v>
      </c>
      <c r="D1713" s="207">
        <v>0</v>
      </c>
      <c r="E1713" s="207">
        <v>3.5630000000000002E-2</v>
      </c>
      <c r="F1713" s="207">
        <v>3.1800000000000002E-2</v>
      </c>
      <c r="G1713" s="207">
        <v>5.5300000000000002E-3</v>
      </c>
      <c r="H1713" s="207">
        <v>0</v>
      </c>
    </row>
    <row r="1714" spans="2:8" x14ac:dyDescent="0.45">
      <c r="B1714" t="s">
        <v>177</v>
      </c>
      <c r="C1714" s="207">
        <v>6.8300000000000001E-3</v>
      </c>
      <c r="D1714" s="207">
        <v>4.0210000000000003E-2</v>
      </c>
      <c r="E1714" s="207">
        <v>0</v>
      </c>
      <c r="F1714" s="207">
        <v>0</v>
      </c>
      <c r="G1714" s="207">
        <v>0</v>
      </c>
      <c r="H1714" s="207">
        <v>0</v>
      </c>
    </row>
    <row r="1715" spans="2:8" x14ac:dyDescent="0.45">
      <c r="B1715" t="s">
        <v>178</v>
      </c>
      <c r="C1715" s="207">
        <v>4.7660000000000001E-2</v>
      </c>
      <c r="D1715" s="207">
        <v>0.11761000000000001</v>
      </c>
      <c r="E1715" s="207">
        <v>0.10639</v>
      </c>
      <c r="F1715" s="207">
        <v>1.299E-2</v>
      </c>
      <c r="G1715" s="207">
        <v>6.5240000000000006E-2</v>
      </c>
      <c r="H1715" s="207">
        <v>0</v>
      </c>
    </row>
    <row r="1716" spans="2:8" x14ac:dyDescent="0.45">
      <c r="B1716" t="s">
        <v>179</v>
      </c>
      <c r="C1716" s="207">
        <v>1.076E-2</v>
      </c>
      <c r="D1716" s="207">
        <v>0</v>
      </c>
      <c r="E1716" s="207">
        <v>0</v>
      </c>
      <c r="F1716" s="207">
        <v>0</v>
      </c>
      <c r="G1716" s="207">
        <v>0</v>
      </c>
      <c r="H1716" s="207">
        <v>6.157E-2</v>
      </c>
    </row>
    <row r="1717" spans="2:8" x14ac:dyDescent="0.45">
      <c r="B1717" t="s">
        <v>180</v>
      </c>
      <c r="C1717" s="207">
        <v>0</v>
      </c>
      <c r="D1717" s="207">
        <v>0</v>
      </c>
      <c r="E1717" s="207">
        <v>0</v>
      </c>
      <c r="F1717" s="207">
        <v>0</v>
      </c>
      <c r="G1717" s="207">
        <v>0</v>
      </c>
      <c r="H1717" s="207">
        <v>0</v>
      </c>
    </row>
    <row r="1718" spans="2:8" x14ac:dyDescent="0.45">
      <c r="B1718" t="s">
        <v>181</v>
      </c>
      <c r="C1718" s="207">
        <v>0</v>
      </c>
      <c r="D1718" s="207">
        <v>0</v>
      </c>
      <c r="E1718" s="207">
        <v>0</v>
      </c>
      <c r="F1718" s="207">
        <v>0</v>
      </c>
      <c r="G1718" s="207">
        <v>0</v>
      </c>
      <c r="H1718" s="207">
        <v>0</v>
      </c>
    </row>
    <row r="1719" spans="2:8" x14ac:dyDescent="0.45">
      <c r="B1719" t="s">
        <v>190</v>
      </c>
      <c r="C1719" s="207">
        <v>8.8699999999999994E-3</v>
      </c>
      <c r="D1719" s="207">
        <v>0</v>
      </c>
      <c r="E1719" s="207">
        <v>0</v>
      </c>
      <c r="F1719" s="207">
        <v>6.4999999999999997E-3</v>
      </c>
      <c r="G1719" s="207">
        <v>4.4249999999999998E-2</v>
      </c>
      <c r="H1719" s="207">
        <v>0</v>
      </c>
    </row>
    <row r="1720" spans="2:8" x14ac:dyDescent="0.45">
      <c r="B1720" t="s">
        <v>191</v>
      </c>
      <c r="C1720" s="207">
        <v>0</v>
      </c>
      <c r="D1720" s="207">
        <v>0</v>
      </c>
      <c r="E1720" s="207">
        <v>0</v>
      </c>
      <c r="F1720" s="207">
        <v>0</v>
      </c>
      <c r="G1720" s="207">
        <v>0</v>
      </c>
      <c r="H1720" s="207">
        <v>0</v>
      </c>
    </row>
    <row r="1721" spans="2:8" x14ac:dyDescent="0.45">
      <c r="B1721" t="s">
        <v>192</v>
      </c>
      <c r="C1721" s="207">
        <v>2.4029999999999999E-2</v>
      </c>
      <c r="D1721" s="207">
        <v>7.1220000000000006E-2</v>
      </c>
      <c r="E1721" s="207">
        <v>1.8929999999999999E-2</v>
      </c>
      <c r="F1721" s="207">
        <v>0</v>
      </c>
      <c r="G1721" s="207">
        <v>1.66E-2</v>
      </c>
      <c r="H1721" s="207">
        <v>4.1090000000000002E-2</v>
      </c>
    </row>
    <row r="1722" spans="2:8" x14ac:dyDescent="0.45">
      <c r="B1722" t="s">
        <v>193</v>
      </c>
      <c r="C1722" s="207">
        <v>2.6900000000000001E-3</v>
      </c>
      <c r="D1722" s="207">
        <v>0</v>
      </c>
      <c r="E1722" s="207">
        <v>0</v>
      </c>
      <c r="F1722" s="207">
        <v>0</v>
      </c>
      <c r="G1722" s="207">
        <v>0</v>
      </c>
      <c r="H1722" s="207">
        <v>1.541E-2</v>
      </c>
    </row>
    <row r="1723" spans="2:8" x14ac:dyDescent="0.45">
      <c r="B1723" t="s">
        <v>197</v>
      </c>
      <c r="C1723" s="207">
        <v>0</v>
      </c>
      <c r="D1723" s="207">
        <v>0</v>
      </c>
      <c r="E1723" s="207">
        <v>0</v>
      </c>
      <c r="F1723" s="207">
        <v>0</v>
      </c>
      <c r="G1723" s="207">
        <v>0</v>
      </c>
      <c r="H1723" s="207">
        <v>0</v>
      </c>
    </row>
    <row r="1724" spans="2:8" x14ac:dyDescent="0.45">
      <c r="B1724" t="s">
        <v>198</v>
      </c>
      <c r="C1724" s="207">
        <v>0</v>
      </c>
      <c r="D1724" s="207">
        <v>0</v>
      </c>
      <c r="E1724" s="207">
        <v>0</v>
      </c>
      <c r="F1724" s="207">
        <v>0</v>
      </c>
      <c r="G1724" s="207">
        <v>0</v>
      </c>
      <c r="H1724" s="207">
        <v>0</v>
      </c>
    </row>
    <row r="1725" spans="2:8" x14ac:dyDescent="0.45">
      <c r="B1725" t="s">
        <v>199</v>
      </c>
      <c r="C1725" s="207">
        <v>0</v>
      </c>
      <c r="D1725" s="207">
        <v>0</v>
      </c>
      <c r="E1725" s="207">
        <v>0</v>
      </c>
      <c r="F1725" s="207">
        <v>0</v>
      </c>
      <c r="G1725" s="207">
        <v>0</v>
      </c>
      <c r="H1725" s="207">
        <v>0</v>
      </c>
    </row>
    <row r="1726" spans="2:8" x14ac:dyDescent="0.45">
      <c r="B1726" t="s">
        <v>200</v>
      </c>
      <c r="C1726" s="207">
        <v>0</v>
      </c>
      <c r="D1726" s="207">
        <v>0</v>
      </c>
      <c r="E1726" s="207">
        <v>0</v>
      </c>
      <c r="F1726" s="207">
        <v>0</v>
      </c>
      <c r="G1726" s="207">
        <v>0</v>
      </c>
      <c r="H1726" s="207">
        <v>0</v>
      </c>
    </row>
    <row r="1727" spans="2:8" x14ac:dyDescent="0.45">
      <c r="B1727" t="s">
        <v>233</v>
      </c>
      <c r="C1727" s="207">
        <v>7.9000000000000001E-4</v>
      </c>
      <c r="D1727" s="207">
        <v>0</v>
      </c>
      <c r="E1727" s="207">
        <v>0</v>
      </c>
      <c r="F1727" s="207">
        <v>0</v>
      </c>
      <c r="G1727" s="207">
        <v>5.5300000000000002E-3</v>
      </c>
      <c r="H1727" s="207">
        <v>0</v>
      </c>
    </row>
    <row r="1728" spans="2:8" x14ac:dyDescent="0.45">
      <c r="B1728" t="s">
        <v>234</v>
      </c>
      <c r="C1728" s="207">
        <v>6.4400000000000004E-3</v>
      </c>
      <c r="D1728" s="207">
        <v>0</v>
      </c>
      <c r="E1728" s="207">
        <v>8.4200000000000004E-3</v>
      </c>
      <c r="F1728" s="207">
        <v>0</v>
      </c>
      <c r="G1728" s="207">
        <v>0</v>
      </c>
      <c r="H1728" s="207">
        <v>3.0810000000000001E-2</v>
      </c>
    </row>
    <row r="1729" spans="2:8" x14ac:dyDescent="0.45">
      <c r="B1729" t="s">
        <v>235</v>
      </c>
      <c r="C1729" s="207">
        <v>0</v>
      </c>
      <c r="D1729" s="207">
        <v>0</v>
      </c>
      <c r="E1729" s="207">
        <v>0</v>
      </c>
      <c r="F1729" s="207">
        <v>0</v>
      </c>
      <c r="G1729" s="207">
        <v>0</v>
      </c>
      <c r="H1729" s="207">
        <v>0</v>
      </c>
    </row>
    <row r="1730" spans="2:8" x14ac:dyDescent="0.45">
      <c r="B1730" t="s">
        <v>236</v>
      </c>
      <c r="C1730" s="207">
        <v>0</v>
      </c>
      <c r="D1730" s="207">
        <v>0</v>
      </c>
      <c r="E1730" s="207">
        <v>0</v>
      </c>
      <c r="F1730" s="207">
        <v>0</v>
      </c>
      <c r="G1730" s="207">
        <v>0</v>
      </c>
      <c r="H1730" s="207">
        <v>0</v>
      </c>
    </row>
    <row r="1731" spans="2:8" x14ac:dyDescent="0.45">
      <c r="B1731" t="s">
        <v>237</v>
      </c>
      <c r="C1731" s="207">
        <v>6.8300000000000001E-3</v>
      </c>
      <c r="D1731" s="207">
        <v>4.0210000000000003E-2</v>
      </c>
      <c r="E1731" s="207">
        <v>0</v>
      </c>
      <c r="F1731" s="207">
        <v>0</v>
      </c>
      <c r="G1731" s="207">
        <v>0</v>
      </c>
      <c r="H1731" s="207">
        <v>0</v>
      </c>
    </row>
    <row r="1732" spans="2:8" x14ac:dyDescent="0.45">
      <c r="B1732" t="s">
        <v>238</v>
      </c>
      <c r="C1732" s="207">
        <v>6.96E-3</v>
      </c>
      <c r="D1732" s="207">
        <v>0</v>
      </c>
      <c r="E1732" s="207">
        <v>0</v>
      </c>
      <c r="F1732" s="207">
        <v>0</v>
      </c>
      <c r="G1732" s="207">
        <v>3.5929999999999997E-2</v>
      </c>
      <c r="H1732" s="207">
        <v>1.027E-2</v>
      </c>
    </row>
    <row r="1733" spans="2:8" x14ac:dyDescent="0.45">
      <c r="B1733" t="s">
        <v>239</v>
      </c>
      <c r="C1733" s="207">
        <v>0</v>
      </c>
      <c r="D1733" s="207">
        <v>0</v>
      </c>
      <c r="E1733" s="207">
        <v>0</v>
      </c>
      <c r="F1733" s="207">
        <v>0</v>
      </c>
      <c r="G1733" s="207">
        <v>0</v>
      </c>
      <c r="H1733" s="207">
        <v>0</v>
      </c>
    </row>
    <row r="1734" spans="2:8" x14ac:dyDescent="0.45">
      <c r="B1734" t="s">
        <v>240</v>
      </c>
      <c r="C1734" s="207">
        <v>1.72E-2</v>
      </c>
      <c r="D1734" s="207">
        <v>6.4119999999999996E-2</v>
      </c>
      <c r="E1734" s="207">
        <v>5.0470000000000001E-2</v>
      </c>
      <c r="F1734" s="207">
        <v>0</v>
      </c>
      <c r="G1734" s="207">
        <v>0</v>
      </c>
      <c r="H1734" s="207">
        <v>0</v>
      </c>
    </row>
    <row r="1735" spans="2:8" x14ac:dyDescent="0.45">
      <c r="B1735" t="s">
        <v>241</v>
      </c>
      <c r="C1735" s="207">
        <v>0</v>
      </c>
      <c r="D1735" s="207">
        <v>0</v>
      </c>
      <c r="E1735" s="207">
        <v>0</v>
      </c>
      <c r="F1735" s="207">
        <v>0</v>
      </c>
      <c r="G1735" s="207">
        <v>0</v>
      </c>
      <c r="H1735" s="207">
        <v>0</v>
      </c>
    </row>
    <row r="1736" spans="2:8" x14ac:dyDescent="0.45">
      <c r="B1736" t="s">
        <v>242</v>
      </c>
      <c r="C1736" s="207">
        <v>0</v>
      </c>
      <c r="D1736" s="207">
        <v>0</v>
      </c>
      <c r="E1736" s="207">
        <v>0</v>
      </c>
      <c r="F1736" s="207">
        <v>0</v>
      </c>
      <c r="G1736" s="207">
        <v>0</v>
      </c>
      <c r="H1736" s="207">
        <v>0</v>
      </c>
    </row>
    <row r="1737" spans="2:8" x14ac:dyDescent="0.45">
      <c r="B1737" t="s">
        <v>243</v>
      </c>
      <c r="C1737" s="207">
        <v>1.477E-2</v>
      </c>
      <c r="D1737" s="207">
        <v>3.0859999999999999E-2</v>
      </c>
      <c r="E1737" s="207">
        <v>4.2199999999999998E-3</v>
      </c>
      <c r="F1737" s="207">
        <v>1.299E-2</v>
      </c>
      <c r="G1737" s="207">
        <v>2.767E-2</v>
      </c>
      <c r="H1737" s="207">
        <v>0</v>
      </c>
    </row>
    <row r="1738" spans="2:8" x14ac:dyDescent="0.45">
      <c r="B1738" t="s">
        <v>244</v>
      </c>
      <c r="C1738" s="207">
        <v>0</v>
      </c>
      <c r="D1738" s="207">
        <v>0</v>
      </c>
      <c r="E1738" s="207">
        <v>0</v>
      </c>
      <c r="F1738" s="207">
        <v>0</v>
      </c>
      <c r="G1738" s="207">
        <v>0</v>
      </c>
      <c r="H1738" s="207">
        <v>0</v>
      </c>
    </row>
    <row r="1739" spans="2:8" x14ac:dyDescent="0.45">
      <c r="B1739" t="s">
        <v>245</v>
      </c>
      <c r="C1739" s="207">
        <v>7.9000000000000001E-4</v>
      </c>
      <c r="D1739" s="207">
        <v>0</v>
      </c>
      <c r="E1739" s="207">
        <v>0</v>
      </c>
      <c r="F1739" s="207">
        <v>0</v>
      </c>
      <c r="G1739" s="207">
        <v>5.5300000000000002E-3</v>
      </c>
      <c r="H1739" s="207">
        <v>0</v>
      </c>
    </row>
    <row r="1740" spans="2:8" x14ac:dyDescent="0.45">
      <c r="B1740" t="s">
        <v>246</v>
      </c>
      <c r="C1740" s="207">
        <v>7.9000000000000001E-4</v>
      </c>
      <c r="D1740" s="207">
        <v>0</v>
      </c>
      <c r="E1740" s="207">
        <v>0</v>
      </c>
      <c r="F1740" s="207">
        <v>0</v>
      </c>
      <c r="G1740" s="207">
        <v>5.5300000000000002E-3</v>
      </c>
      <c r="H1740" s="207">
        <v>0</v>
      </c>
    </row>
    <row r="1741" spans="2:8" x14ac:dyDescent="0.45">
      <c r="B1741" t="s">
        <v>247</v>
      </c>
      <c r="C1741" s="207">
        <v>0</v>
      </c>
      <c r="D1741" s="207">
        <v>0</v>
      </c>
      <c r="E1741" s="207">
        <v>0</v>
      </c>
      <c r="F1741" s="207">
        <v>0</v>
      </c>
      <c r="G1741" s="207">
        <v>0</v>
      </c>
      <c r="H1741" s="207">
        <v>0</v>
      </c>
    </row>
    <row r="1742" spans="2:8" x14ac:dyDescent="0.45">
      <c r="B1742" t="s">
        <v>248</v>
      </c>
      <c r="C1742" s="207">
        <v>0</v>
      </c>
      <c r="D1742" s="207">
        <v>0</v>
      </c>
      <c r="E1742" s="207">
        <v>0</v>
      </c>
      <c r="F1742" s="207">
        <v>0</v>
      </c>
      <c r="G1742" s="207">
        <v>0</v>
      </c>
      <c r="H1742" s="207">
        <v>0</v>
      </c>
    </row>
    <row r="1743" spans="2:8" x14ac:dyDescent="0.45">
      <c r="B1743" t="s">
        <v>249</v>
      </c>
      <c r="C1743" s="207">
        <v>0</v>
      </c>
      <c r="D1743" s="207">
        <v>0</v>
      </c>
      <c r="E1743" s="207">
        <v>0</v>
      </c>
      <c r="F1743" s="207">
        <v>0</v>
      </c>
      <c r="G1743" s="207">
        <v>0</v>
      </c>
      <c r="H1743" s="207">
        <v>0</v>
      </c>
    </row>
    <row r="1744" spans="2:8" x14ac:dyDescent="0.45">
      <c r="B1744" t="s">
        <v>250</v>
      </c>
      <c r="C1744" s="207">
        <v>0</v>
      </c>
      <c r="D1744" s="207">
        <v>0</v>
      </c>
      <c r="E1744" s="207">
        <v>0</v>
      </c>
      <c r="F1744" s="207">
        <v>0</v>
      </c>
      <c r="G1744" s="207">
        <v>0</v>
      </c>
      <c r="H1744" s="207">
        <v>0</v>
      </c>
    </row>
    <row r="1745" spans="2:8" x14ac:dyDescent="0.45">
      <c r="B1745" t="s">
        <v>251</v>
      </c>
      <c r="C1745" s="207">
        <v>0</v>
      </c>
      <c r="D1745" s="207">
        <v>0</v>
      </c>
      <c r="E1745" s="207">
        <v>0</v>
      </c>
      <c r="F1745" s="207">
        <v>0</v>
      </c>
      <c r="G1745" s="207">
        <v>0</v>
      </c>
      <c r="H1745" s="207">
        <v>0</v>
      </c>
    </row>
    <row r="1746" spans="2:8" x14ac:dyDescent="0.45">
      <c r="B1746" t="s">
        <v>252</v>
      </c>
      <c r="C1746" s="207">
        <v>0</v>
      </c>
      <c r="D1746" s="207">
        <v>0</v>
      </c>
      <c r="E1746" s="207">
        <v>0</v>
      </c>
      <c r="F1746" s="207">
        <v>0</v>
      </c>
      <c r="G1746" s="207">
        <v>0</v>
      </c>
      <c r="H1746" s="207">
        <v>0</v>
      </c>
    </row>
    <row r="1747" spans="2:8" x14ac:dyDescent="0.45">
      <c r="B1747" t="s">
        <v>253</v>
      </c>
      <c r="C1747" s="207">
        <v>0</v>
      </c>
      <c r="D1747" s="207">
        <v>0</v>
      </c>
      <c r="E1747" s="207">
        <v>0</v>
      </c>
      <c r="F1747" s="207">
        <v>0</v>
      </c>
      <c r="G1747" s="207">
        <v>0</v>
      </c>
      <c r="H1747" s="207">
        <v>0</v>
      </c>
    </row>
    <row r="1748" spans="2:8" x14ac:dyDescent="0.45">
      <c r="B1748" t="s">
        <v>254</v>
      </c>
      <c r="C1748" s="207">
        <v>0</v>
      </c>
      <c r="D1748" s="207">
        <v>0</v>
      </c>
      <c r="E1748" s="207">
        <v>0</v>
      </c>
      <c r="F1748" s="207">
        <v>0</v>
      </c>
      <c r="G1748" s="207">
        <v>0</v>
      </c>
      <c r="H1748" s="207">
        <v>0</v>
      </c>
    </row>
    <row r="1749" spans="2:8" x14ac:dyDescent="0.45">
      <c r="B1749" t="s">
        <v>255</v>
      </c>
      <c r="C1749" s="207">
        <v>0</v>
      </c>
      <c r="D1749" s="207">
        <v>0</v>
      </c>
      <c r="E1749" s="207">
        <v>0</v>
      </c>
      <c r="F1749" s="207">
        <v>0</v>
      </c>
      <c r="G1749" s="207">
        <v>0</v>
      </c>
      <c r="H1749" s="207">
        <v>0</v>
      </c>
    </row>
    <row r="1750" spans="2:8" x14ac:dyDescent="0.45">
      <c r="B1750" t="s">
        <v>256</v>
      </c>
      <c r="C1750" s="207">
        <v>0</v>
      </c>
      <c r="D1750" s="207">
        <v>0</v>
      </c>
      <c r="E1750" s="207">
        <v>0</v>
      </c>
      <c r="F1750" s="207">
        <v>0</v>
      </c>
      <c r="G1750" s="207">
        <v>0</v>
      </c>
      <c r="H1750" s="207">
        <v>0</v>
      </c>
    </row>
    <row r="1751" spans="2:8" x14ac:dyDescent="0.45">
      <c r="B1751" t="s">
        <v>257</v>
      </c>
      <c r="C1751" s="207">
        <v>0</v>
      </c>
      <c r="D1751" s="207">
        <v>0</v>
      </c>
      <c r="E1751" s="207">
        <v>0</v>
      </c>
      <c r="F1751" s="207">
        <v>0</v>
      </c>
      <c r="G1751" s="207">
        <v>0</v>
      </c>
      <c r="H1751" s="207">
        <v>0</v>
      </c>
    </row>
    <row r="1752" spans="2:8" x14ac:dyDescent="0.45">
      <c r="B1752" t="s">
        <v>258</v>
      </c>
      <c r="C1752" s="207">
        <v>0</v>
      </c>
      <c r="D1752" s="207">
        <v>0</v>
      </c>
      <c r="E1752" s="207">
        <v>0</v>
      </c>
      <c r="F1752" s="207">
        <v>0</v>
      </c>
      <c r="G1752" s="207">
        <v>0</v>
      </c>
      <c r="H1752" s="207">
        <v>0</v>
      </c>
    </row>
    <row r="1753" spans="2:8" x14ac:dyDescent="0.45">
      <c r="B1753" t="s">
        <v>259</v>
      </c>
      <c r="C1753" s="207">
        <v>0</v>
      </c>
      <c r="D1753" s="207">
        <v>0</v>
      </c>
      <c r="E1753" s="207">
        <v>0</v>
      </c>
      <c r="F1753" s="207">
        <v>0</v>
      </c>
      <c r="G1753" s="207">
        <v>0</v>
      </c>
      <c r="H1753" s="207">
        <v>0</v>
      </c>
    </row>
    <row r="1754" spans="2:8" x14ac:dyDescent="0.45">
      <c r="B1754" t="s">
        <v>260</v>
      </c>
      <c r="C1754" s="207">
        <v>0</v>
      </c>
      <c r="D1754" s="207">
        <v>0</v>
      </c>
      <c r="E1754" s="207">
        <v>0</v>
      </c>
      <c r="F1754" s="207">
        <v>0</v>
      </c>
      <c r="G1754" s="207">
        <v>0</v>
      </c>
      <c r="H1754" s="207">
        <v>0</v>
      </c>
    </row>
    <row r="1755" spans="2:8" x14ac:dyDescent="0.45">
      <c r="B1755" t="s">
        <v>261</v>
      </c>
      <c r="C1755" s="207">
        <v>1.8110000000000001E-2</v>
      </c>
      <c r="D1755" s="207">
        <v>9.5099999999999994E-3</v>
      </c>
      <c r="E1755" s="207">
        <v>7.9689999999999997E-2</v>
      </c>
      <c r="F1755" s="207">
        <v>1.4590000000000001E-2</v>
      </c>
      <c r="G1755" s="207">
        <v>0</v>
      </c>
      <c r="H1755" s="207">
        <v>5.1399999999999996E-3</v>
      </c>
    </row>
    <row r="1756" spans="2:8" x14ac:dyDescent="0.45">
      <c r="B1756" t="s">
        <v>262</v>
      </c>
      <c r="C1756" s="207">
        <v>0</v>
      </c>
      <c r="D1756" s="207">
        <v>0</v>
      </c>
      <c r="E1756" s="207">
        <v>0</v>
      </c>
      <c r="F1756" s="207">
        <v>0</v>
      </c>
      <c r="G1756" s="207">
        <v>0</v>
      </c>
      <c r="H1756" s="207">
        <v>0</v>
      </c>
    </row>
    <row r="1757" spans="2:8" x14ac:dyDescent="0.45">
      <c r="B1757" t="s">
        <v>263</v>
      </c>
      <c r="C1757" s="207">
        <v>0</v>
      </c>
      <c r="D1757" s="207">
        <v>0</v>
      </c>
      <c r="E1757" s="207">
        <v>0</v>
      </c>
      <c r="F1757" s="207">
        <v>0</v>
      </c>
      <c r="G1757" s="207">
        <v>0</v>
      </c>
      <c r="H1757" s="207">
        <v>0</v>
      </c>
    </row>
    <row r="1758" spans="2:8" x14ac:dyDescent="0.45">
      <c r="B1758" t="s">
        <v>264</v>
      </c>
      <c r="C1758" s="207">
        <v>0</v>
      </c>
      <c r="D1758" s="207">
        <v>0</v>
      </c>
      <c r="E1758" s="207">
        <v>0</v>
      </c>
      <c r="F1758" s="207">
        <v>0</v>
      </c>
      <c r="G1758" s="207">
        <v>0</v>
      </c>
      <c r="H1758" s="207">
        <v>0</v>
      </c>
    </row>
    <row r="1759" spans="2:8" x14ac:dyDescent="0.45">
      <c r="B1759" t="s">
        <v>265</v>
      </c>
      <c r="C1759" s="207">
        <v>0</v>
      </c>
      <c r="D1759" s="207">
        <v>0</v>
      </c>
      <c r="E1759" s="207">
        <v>0</v>
      </c>
      <c r="F1759" s="207">
        <v>0</v>
      </c>
      <c r="G1759" s="207">
        <v>0</v>
      </c>
      <c r="H1759" s="207">
        <v>0</v>
      </c>
    </row>
    <row r="1760" spans="2:8" x14ac:dyDescent="0.45">
      <c r="B1760" t="s">
        <v>266</v>
      </c>
      <c r="C1760" s="207">
        <v>0</v>
      </c>
      <c r="D1760" s="207">
        <v>0</v>
      </c>
      <c r="E1760" s="207">
        <v>0</v>
      </c>
      <c r="F1760" s="207">
        <v>0</v>
      </c>
      <c r="G1760" s="207">
        <v>0</v>
      </c>
      <c r="H1760" s="207">
        <v>0</v>
      </c>
    </row>
    <row r="1761" spans="2:8" x14ac:dyDescent="0.45">
      <c r="B1761" t="s">
        <v>267</v>
      </c>
      <c r="C1761" s="207">
        <v>0</v>
      </c>
      <c r="D1761" s="207">
        <v>0</v>
      </c>
      <c r="E1761" s="207">
        <v>0</v>
      </c>
      <c r="F1761" s="207">
        <v>0</v>
      </c>
      <c r="G1761" s="207">
        <v>0</v>
      </c>
      <c r="H1761" s="207">
        <v>0</v>
      </c>
    </row>
    <row r="1762" spans="2:8" x14ac:dyDescent="0.45">
      <c r="B1762" t="s">
        <v>268</v>
      </c>
      <c r="C1762" s="207">
        <v>0</v>
      </c>
      <c r="D1762" s="207">
        <v>0</v>
      </c>
      <c r="E1762" s="207">
        <v>0</v>
      </c>
      <c r="F1762" s="207">
        <v>0</v>
      </c>
      <c r="G1762" s="207">
        <v>0</v>
      </c>
      <c r="H1762" s="207">
        <v>0</v>
      </c>
    </row>
    <row r="1763" spans="2:8" x14ac:dyDescent="0.45">
      <c r="B1763" t="s">
        <v>269</v>
      </c>
      <c r="C1763" s="207">
        <v>0</v>
      </c>
      <c r="D1763" s="207">
        <v>0</v>
      </c>
      <c r="E1763" s="207">
        <v>0</v>
      </c>
      <c r="F1763" s="207">
        <v>0</v>
      </c>
      <c r="G1763" s="207">
        <v>0</v>
      </c>
      <c r="H1763" s="207">
        <v>0</v>
      </c>
    </row>
    <row r="1764" spans="2:8" x14ac:dyDescent="0.45">
      <c r="B1764" t="s">
        <v>270</v>
      </c>
      <c r="C1764" s="207">
        <v>0</v>
      </c>
      <c r="D1764" s="207">
        <v>0</v>
      </c>
      <c r="E1764" s="207">
        <v>0</v>
      </c>
      <c r="F1764" s="207">
        <v>0</v>
      </c>
      <c r="G1764" s="207">
        <v>0</v>
      </c>
      <c r="H1764" s="207">
        <v>0</v>
      </c>
    </row>
    <row r="1765" spans="2:8" x14ac:dyDescent="0.45">
      <c r="B1765" t="s">
        <v>271</v>
      </c>
      <c r="C1765" s="207">
        <v>1.1039999999999999E-2</v>
      </c>
      <c r="D1765" s="207">
        <v>4.6519999999999999E-2</v>
      </c>
      <c r="E1765" s="207">
        <v>0</v>
      </c>
      <c r="F1765" s="207">
        <v>0</v>
      </c>
      <c r="G1765" s="207">
        <v>0</v>
      </c>
      <c r="H1765" s="207">
        <v>1.7950000000000001E-2</v>
      </c>
    </row>
    <row r="1766" spans="2:8" x14ac:dyDescent="0.45">
      <c r="B1766" t="s">
        <v>272</v>
      </c>
      <c r="C1766" s="207">
        <v>0</v>
      </c>
      <c r="D1766" s="207">
        <v>0</v>
      </c>
      <c r="E1766" s="207">
        <v>0</v>
      </c>
      <c r="F1766" s="207">
        <v>0</v>
      </c>
      <c r="G1766" s="207">
        <v>0</v>
      </c>
      <c r="H1766" s="207">
        <v>0</v>
      </c>
    </row>
    <row r="1767" spans="2:8" x14ac:dyDescent="0.45">
      <c r="B1767" t="s">
        <v>273</v>
      </c>
      <c r="C1767" s="207">
        <v>2.5999999999999999E-3</v>
      </c>
      <c r="D1767" s="207">
        <v>4.7499999999999999E-3</v>
      </c>
      <c r="E1767" s="207">
        <v>0</v>
      </c>
      <c r="F1767" s="207">
        <v>0</v>
      </c>
      <c r="G1767" s="207">
        <v>0</v>
      </c>
      <c r="H1767" s="207">
        <v>1.027E-2</v>
      </c>
    </row>
    <row r="1768" spans="2:8" x14ac:dyDescent="0.45">
      <c r="B1768" t="s">
        <v>274</v>
      </c>
      <c r="C1768" s="207">
        <v>0</v>
      </c>
      <c r="D1768" s="207">
        <v>0</v>
      </c>
      <c r="E1768" s="207">
        <v>0</v>
      </c>
      <c r="F1768" s="207">
        <v>0</v>
      </c>
      <c r="G1768" s="207">
        <v>0</v>
      </c>
      <c r="H1768" s="207">
        <v>0</v>
      </c>
    </row>
    <row r="1769" spans="2:8" x14ac:dyDescent="0.45">
      <c r="B1769" t="s">
        <v>275</v>
      </c>
      <c r="C1769" s="207">
        <v>0</v>
      </c>
      <c r="D1769" s="207">
        <v>0</v>
      </c>
      <c r="E1769" s="207">
        <v>0</v>
      </c>
      <c r="F1769" s="207">
        <v>0</v>
      </c>
      <c r="G1769" s="207">
        <v>0</v>
      </c>
      <c r="H1769" s="207">
        <v>0</v>
      </c>
    </row>
    <row r="1770" spans="2:8" x14ac:dyDescent="0.45">
      <c r="B1770" t="s">
        <v>276</v>
      </c>
      <c r="C1770" s="207">
        <v>0</v>
      </c>
      <c r="D1770" s="207">
        <v>0</v>
      </c>
      <c r="E1770" s="207">
        <v>0</v>
      </c>
      <c r="F1770" s="207">
        <v>0</v>
      </c>
      <c r="G1770" s="207">
        <v>0</v>
      </c>
      <c r="H1770" s="207">
        <v>0</v>
      </c>
    </row>
    <row r="1771" spans="2:8" x14ac:dyDescent="0.45">
      <c r="B1771" t="s">
        <v>277</v>
      </c>
      <c r="C1771" s="207">
        <v>3.63E-3</v>
      </c>
      <c r="D1771" s="207">
        <v>2.1350000000000001E-2</v>
      </c>
      <c r="E1771" s="207">
        <v>0</v>
      </c>
      <c r="F1771" s="207">
        <v>0</v>
      </c>
      <c r="G1771" s="207">
        <v>0</v>
      </c>
      <c r="H1771" s="207">
        <v>0</v>
      </c>
    </row>
    <row r="1772" spans="2:8" x14ac:dyDescent="0.45">
      <c r="B1772" t="s">
        <v>278</v>
      </c>
      <c r="C1772" s="207">
        <v>3.2779999999999997E-2</v>
      </c>
      <c r="D1772" s="207">
        <v>5.9299999999999999E-2</v>
      </c>
      <c r="E1772" s="207">
        <v>0</v>
      </c>
      <c r="F1772" s="207">
        <v>9.7400000000000004E-3</v>
      </c>
      <c r="G1772" s="207">
        <v>4.1459999999999997E-2</v>
      </c>
      <c r="H1772" s="207">
        <v>7.4289999999999995E-2</v>
      </c>
    </row>
    <row r="1773" spans="2:8" x14ac:dyDescent="0.45">
      <c r="B1773" t="s">
        <v>279</v>
      </c>
      <c r="C1773" s="207">
        <v>7.4800000000000005E-2</v>
      </c>
      <c r="D1773" s="207">
        <v>6.6460000000000005E-2</v>
      </c>
      <c r="E1773" s="207">
        <v>8.4159999999999999E-2</v>
      </c>
      <c r="F1773" s="207">
        <v>9.2410000000000006E-2</v>
      </c>
      <c r="G1773" s="207">
        <v>0.10761</v>
      </c>
      <c r="H1773" s="207">
        <v>1.027E-2</v>
      </c>
    </row>
    <row r="1774" spans="2:8" x14ac:dyDescent="0.45">
      <c r="B1774" t="s">
        <v>280</v>
      </c>
      <c r="C1774" s="207">
        <v>0</v>
      </c>
      <c r="D1774" s="207">
        <v>0</v>
      </c>
      <c r="E1774" s="207">
        <v>0</v>
      </c>
      <c r="F1774" s="207">
        <v>0</v>
      </c>
      <c r="G1774" s="207">
        <v>0</v>
      </c>
      <c r="H1774" s="207">
        <v>0</v>
      </c>
    </row>
    <row r="1775" spans="2:8" x14ac:dyDescent="0.45">
      <c r="B1775" t="s">
        <v>281</v>
      </c>
      <c r="C1775" s="207">
        <v>7.9000000000000001E-4</v>
      </c>
      <c r="D1775" s="207">
        <v>0</v>
      </c>
      <c r="E1775" s="207">
        <v>0</v>
      </c>
      <c r="F1775" s="207">
        <v>0</v>
      </c>
      <c r="G1775" s="207">
        <v>5.5300000000000002E-3</v>
      </c>
      <c r="H1775" s="207">
        <v>0</v>
      </c>
    </row>
    <row r="1776" spans="2:8" x14ac:dyDescent="0.45">
      <c r="B1776" t="s">
        <v>282</v>
      </c>
      <c r="C1776" s="207">
        <v>0</v>
      </c>
      <c r="D1776" s="207">
        <v>0</v>
      </c>
      <c r="E1776" s="207">
        <v>0</v>
      </c>
      <c r="F1776" s="207">
        <v>0</v>
      </c>
      <c r="G1776" s="207">
        <v>0</v>
      </c>
      <c r="H1776" s="207">
        <v>0</v>
      </c>
    </row>
    <row r="1777" spans="2:8" x14ac:dyDescent="0.45">
      <c r="B1777" t="s">
        <v>283</v>
      </c>
      <c r="C1777" s="207">
        <v>0</v>
      </c>
      <c r="D1777" s="207">
        <v>0</v>
      </c>
      <c r="E1777" s="207">
        <v>0</v>
      </c>
      <c r="F1777" s="207">
        <v>0</v>
      </c>
      <c r="G1777" s="207">
        <v>0</v>
      </c>
      <c r="H1777" s="207">
        <v>0</v>
      </c>
    </row>
    <row r="1778" spans="2:8" x14ac:dyDescent="0.45">
      <c r="B1778" t="s">
        <v>284</v>
      </c>
      <c r="C1778" s="207">
        <v>5.2999999999999998E-4</v>
      </c>
      <c r="D1778" s="207">
        <v>0</v>
      </c>
      <c r="E1778" s="207">
        <v>4.2199999999999998E-3</v>
      </c>
      <c r="F1778" s="207">
        <v>0</v>
      </c>
      <c r="G1778" s="207">
        <v>0</v>
      </c>
      <c r="H1778" s="207">
        <v>0</v>
      </c>
    </row>
    <row r="1779" spans="2:8" x14ac:dyDescent="0.45">
      <c r="B1779" t="s">
        <v>285</v>
      </c>
      <c r="C1779" s="207">
        <v>0</v>
      </c>
      <c r="D1779" s="207">
        <v>0</v>
      </c>
      <c r="E1779" s="207">
        <v>0</v>
      </c>
      <c r="F1779" s="207">
        <v>0</v>
      </c>
      <c r="G1779" s="207">
        <v>0</v>
      </c>
      <c r="H1779" s="207">
        <v>0</v>
      </c>
    </row>
    <row r="1780" spans="2:8" x14ac:dyDescent="0.45">
      <c r="B1780" t="s">
        <v>286</v>
      </c>
      <c r="C1780" s="207">
        <v>0</v>
      </c>
      <c r="D1780" s="207">
        <v>0</v>
      </c>
      <c r="E1780" s="207">
        <v>0</v>
      </c>
      <c r="F1780" s="207">
        <v>0</v>
      </c>
      <c r="G1780" s="207">
        <v>0</v>
      </c>
      <c r="H1780" s="207">
        <v>0</v>
      </c>
    </row>
    <row r="1781" spans="2:8" x14ac:dyDescent="0.45">
      <c r="B1781" t="s">
        <v>287</v>
      </c>
      <c r="C1781" s="207">
        <v>0</v>
      </c>
      <c r="D1781" s="207">
        <v>0</v>
      </c>
      <c r="E1781" s="207">
        <v>0</v>
      </c>
      <c r="F1781" s="207">
        <v>0</v>
      </c>
      <c r="G1781" s="207">
        <v>0</v>
      </c>
      <c r="H1781" s="207">
        <v>0</v>
      </c>
    </row>
    <row r="1782" spans="2:8" x14ac:dyDescent="0.45">
      <c r="B1782" t="s">
        <v>288</v>
      </c>
      <c r="C1782" s="207">
        <v>0</v>
      </c>
      <c r="D1782" s="207">
        <v>0</v>
      </c>
      <c r="E1782" s="207">
        <v>0</v>
      </c>
      <c r="F1782" s="207">
        <v>0</v>
      </c>
      <c r="G1782" s="207">
        <v>0</v>
      </c>
      <c r="H1782" s="207">
        <v>0</v>
      </c>
    </row>
    <row r="1783" spans="2:8" x14ac:dyDescent="0.45">
      <c r="B1783" t="s">
        <v>289</v>
      </c>
      <c r="C1783" s="207">
        <v>0</v>
      </c>
      <c r="D1783" s="207">
        <v>0</v>
      </c>
      <c r="E1783" s="207">
        <v>0</v>
      </c>
      <c r="F1783" s="207">
        <v>0</v>
      </c>
      <c r="G1783" s="207">
        <v>0</v>
      </c>
      <c r="H1783" s="207">
        <v>0</v>
      </c>
    </row>
    <row r="1784" spans="2:8" x14ac:dyDescent="0.45">
      <c r="B1784" t="s">
        <v>290</v>
      </c>
      <c r="C1784" s="207">
        <v>7.6E-3</v>
      </c>
      <c r="D1784" s="207">
        <v>0</v>
      </c>
      <c r="E1784" s="207">
        <v>0</v>
      </c>
      <c r="F1784" s="207">
        <v>0</v>
      </c>
      <c r="G1784" s="207">
        <v>0</v>
      </c>
      <c r="H1784" s="207">
        <v>4.3459999999999999E-2</v>
      </c>
    </row>
    <row r="1785" spans="2:8" x14ac:dyDescent="0.45">
      <c r="B1785" t="s">
        <v>291</v>
      </c>
      <c r="C1785" s="207">
        <v>8.0999999999999996E-4</v>
      </c>
      <c r="D1785" s="207">
        <v>4.7499999999999999E-3</v>
      </c>
      <c r="E1785" s="207">
        <v>0</v>
      </c>
      <c r="F1785" s="207">
        <v>0</v>
      </c>
      <c r="G1785" s="207">
        <v>0</v>
      </c>
      <c r="H1785" s="207">
        <v>0</v>
      </c>
    </row>
    <row r="1786" spans="2:8" x14ac:dyDescent="0.45">
      <c r="B1786" t="s">
        <v>292</v>
      </c>
      <c r="C1786" s="207">
        <v>0</v>
      </c>
      <c r="D1786" s="207">
        <v>0</v>
      </c>
      <c r="E1786" s="207">
        <v>0</v>
      </c>
      <c r="F1786" s="207">
        <v>0</v>
      </c>
      <c r="G1786" s="207">
        <v>0</v>
      </c>
      <c r="H1786" s="207">
        <v>0</v>
      </c>
    </row>
    <row r="1787" spans="2:8" x14ac:dyDescent="0.45">
      <c r="B1787" t="s">
        <v>293</v>
      </c>
      <c r="C1787" s="207">
        <v>0</v>
      </c>
      <c r="D1787" s="207">
        <v>0</v>
      </c>
      <c r="E1787" s="207">
        <v>0</v>
      </c>
      <c r="F1787" s="207">
        <v>0</v>
      </c>
      <c r="G1787" s="207">
        <v>0</v>
      </c>
      <c r="H1787" s="207">
        <v>0</v>
      </c>
    </row>
    <row r="1788" spans="2:8" x14ac:dyDescent="0.45">
      <c r="B1788" t="s">
        <v>205</v>
      </c>
      <c r="C1788" s="207">
        <v>8.9999999999999998E-4</v>
      </c>
      <c r="D1788" s="207">
        <v>0</v>
      </c>
      <c r="E1788" s="207">
        <v>0</v>
      </c>
      <c r="F1788" s="207">
        <v>0</v>
      </c>
      <c r="G1788" s="207">
        <v>0</v>
      </c>
      <c r="H1788" s="207">
        <v>5.1399999999999996E-3</v>
      </c>
    </row>
    <row r="1789" spans="2:8" x14ac:dyDescent="0.45">
      <c r="B1789" t="s">
        <v>294</v>
      </c>
      <c r="C1789" s="207">
        <v>0</v>
      </c>
      <c r="D1789" s="207">
        <v>0</v>
      </c>
      <c r="E1789" s="207">
        <v>0</v>
      </c>
      <c r="F1789" s="207">
        <v>0</v>
      </c>
      <c r="G1789" s="207">
        <v>0</v>
      </c>
      <c r="H1789" s="207">
        <v>0</v>
      </c>
    </row>
    <row r="1790" spans="2:8" x14ac:dyDescent="0.45">
      <c r="B1790" t="s">
        <v>295</v>
      </c>
      <c r="C1790" s="207">
        <v>0</v>
      </c>
      <c r="D1790" s="207">
        <v>0</v>
      </c>
      <c r="E1790" s="207">
        <v>0</v>
      </c>
      <c r="F1790" s="207">
        <v>0</v>
      </c>
      <c r="G1790" s="207">
        <v>0</v>
      </c>
      <c r="H1790" s="207">
        <v>0</v>
      </c>
    </row>
    <row r="1791" spans="2:8" x14ac:dyDescent="0.45">
      <c r="B1791" t="s">
        <v>296</v>
      </c>
      <c r="C1791" s="207">
        <v>0</v>
      </c>
      <c r="D1791" s="207">
        <v>0</v>
      </c>
      <c r="E1791" s="207">
        <v>0</v>
      </c>
      <c r="F1791" s="207">
        <v>0</v>
      </c>
      <c r="G1791" s="207">
        <v>0</v>
      </c>
      <c r="H1791" s="207">
        <v>0</v>
      </c>
    </row>
    <row r="1792" spans="2:8" x14ac:dyDescent="0.45">
      <c r="B1792" t="s">
        <v>297</v>
      </c>
      <c r="C1792" s="207">
        <v>0</v>
      </c>
      <c r="D1792" s="207">
        <v>0</v>
      </c>
      <c r="E1792" s="207">
        <v>0</v>
      </c>
      <c r="F1792" s="207">
        <v>0</v>
      </c>
      <c r="G1792" s="207">
        <v>0</v>
      </c>
      <c r="H1792" s="207">
        <v>0</v>
      </c>
    </row>
    <row r="1793" spans="2:8" x14ac:dyDescent="0.45">
      <c r="B1793" t="s">
        <v>298</v>
      </c>
      <c r="C1793" s="207">
        <v>5.2999999999999998E-4</v>
      </c>
      <c r="D1793" s="207">
        <v>0</v>
      </c>
      <c r="E1793" s="207">
        <v>4.2199999999999998E-3</v>
      </c>
      <c r="F1793" s="207">
        <v>0</v>
      </c>
      <c r="G1793" s="207">
        <v>0</v>
      </c>
      <c r="H1793" s="207">
        <v>0</v>
      </c>
    </row>
    <row r="1794" spans="2:8" x14ac:dyDescent="0.45">
      <c r="B1794" t="s">
        <v>8</v>
      </c>
      <c r="C1794" s="207">
        <v>0</v>
      </c>
      <c r="D1794" s="207">
        <v>0</v>
      </c>
      <c r="E1794" s="207">
        <v>0</v>
      </c>
      <c r="F1794" s="207">
        <v>0</v>
      </c>
      <c r="G1794" s="207">
        <v>0</v>
      </c>
      <c r="H1794" s="207">
        <v>0</v>
      </c>
    </row>
    <row r="1795" spans="2:8" x14ac:dyDescent="0.45">
      <c r="B1795" t="s">
        <v>299</v>
      </c>
      <c r="C1795" s="207">
        <v>2.068E-2</v>
      </c>
      <c r="D1795" s="207">
        <v>0</v>
      </c>
      <c r="E1795" s="207">
        <v>0</v>
      </c>
      <c r="F1795" s="207">
        <v>3.074E-2</v>
      </c>
      <c r="G1795" s="207">
        <v>0</v>
      </c>
      <c r="H1795" s="207">
        <v>5.0279999999999998E-2</v>
      </c>
    </row>
    <row r="1796" spans="2:8" x14ac:dyDescent="0.45">
      <c r="B1796" t="s">
        <v>300</v>
      </c>
      <c r="C1796" s="207">
        <v>0</v>
      </c>
      <c r="D1796" s="207">
        <v>0</v>
      </c>
      <c r="E1796" s="207">
        <v>0</v>
      </c>
      <c r="F1796" s="207">
        <v>0</v>
      </c>
      <c r="G1796" s="207">
        <v>0</v>
      </c>
      <c r="H1796" s="207">
        <v>0</v>
      </c>
    </row>
    <row r="1797" spans="2:8" x14ac:dyDescent="0.45">
      <c r="B1797" t="s">
        <v>94</v>
      </c>
      <c r="C1797" s="207">
        <v>0</v>
      </c>
      <c r="D1797" s="207">
        <v>0</v>
      </c>
      <c r="E1797" s="207">
        <v>0</v>
      </c>
      <c r="F1797" s="207">
        <v>0</v>
      </c>
      <c r="G1797" s="207">
        <v>0</v>
      </c>
      <c r="H1797" s="207">
        <v>0</v>
      </c>
    </row>
    <row r="1798" spans="2:8" x14ac:dyDescent="0.45">
      <c r="B1798" t="s">
        <v>301</v>
      </c>
      <c r="C1798" s="207">
        <v>0</v>
      </c>
      <c r="D1798" s="207">
        <v>0</v>
      </c>
      <c r="E1798" s="207">
        <v>0</v>
      </c>
      <c r="F1798" s="207">
        <v>0</v>
      </c>
      <c r="G1798" s="207">
        <v>0</v>
      </c>
      <c r="H1798" s="207">
        <v>0</v>
      </c>
    </row>
    <row r="1799" spans="2:8" x14ac:dyDescent="0.45">
      <c r="B1799" t="s">
        <v>302</v>
      </c>
      <c r="C1799" s="207">
        <v>0</v>
      </c>
      <c r="D1799" s="207">
        <v>0</v>
      </c>
      <c r="E1799" s="207">
        <v>0</v>
      </c>
      <c r="F1799" s="207">
        <v>0</v>
      </c>
      <c r="G1799" s="207">
        <v>0</v>
      </c>
      <c r="H1799" s="207">
        <v>0</v>
      </c>
    </row>
    <row r="1800" spans="2:8" x14ac:dyDescent="0.45">
      <c r="B1800" t="s">
        <v>303</v>
      </c>
      <c r="C1800" s="207">
        <v>7.9000000000000001E-4</v>
      </c>
      <c r="D1800" s="207">
        <v>0</v>
      </c>
      <c r="E1800" s="207">
        <v>0</v>
      </c>
      <c r="F1800" s="207">
        <v>0</v>
      </c>
      <c r="G1800" s="207">
        <v>5.5300000000000002E-3</v>
      </c>
      <c r="H1800" s="207">
        <v>0</v>
      </c>
    </row>
    <row r="1801" spans="2:8" x14ac:dyDescent="0.45">
      <c r="B1801" t="s">
        <v>304</v>
      </c>
      <c r="C1801" s="207">
        <v>0</v>
      </c>
      <c r="D1801" s="207">
        <v>0</v>
      </c>
      <c r="E1801" s="207">
        <v>0</v>
      </c>
      <c r="F1801" s="207">
        <v>0</v>
      </c>
      <c r="G1801" s="207">
        <v>0</v>
      </c>
      <c r="H1801" s="207">
        <v>0</v>
      </c>
    </row>
    <row r="1802" spans="2:8" x14ac:dyDescent="0.45">
      <c r="B1802" t="s">
        <v>305</v>
      </c>
      <c r="C1802" s="207">
        <v>0</v>
      </c>
      <c r="D1802" s="207">
        <v>0</v>
      </c>
      <c r="E1802" s="207">
        <v>0</v>
      </c>
      <c r="F1802" s="207">
        <v>0</v>
      </c>
      <c r="G1802" s="207">
        <v>0</v>
      </c>
      <c r="H1802" s="207">
        <v>0</v>
      </c>
    </row>
    <row r="1803" spans="2:8" x14ac:dyDescent="0.45">
      <c r="B1803" t="s">
        <v>306</v>
      </c>
      <c r="C1803" s="207">
        <v>0</v>
      </c>
      <c r="D1803" s="207">
        <v>0</v>
      </c>
      <c r="E1803" s="207">
        <v>0</v>
      </c>
      <c r="F1803" s="207">
        <v>0</v>
      </c>
      <c r="G1803" s="207">
        <v>0</v>
      </c>
      <c r="H1803" s="207">
        <v>0</v>
      </c>
    </row>
    <row r="1804" spans="2:8" x14ac:dyDescent="0.45">
      <c r="B1804" t="s">
        <v>307</v>
      </c>
      <c r="C1804" s="207">
        <v>0</v>
      </c>
      <c r="D1804" s="207">
        <v>0</v>
      </c>
      <c r="E1804" s="207">
        <v>0</v>
      </c>
      <c r="F1804" s="207">
        <v>0</v>
      </c>
      <c r="G1804" s="207">
        <v>0</v>
      </c>
      <c r="H1804" s="207">
        <v>0</v>
      </c>
    </row>
    <row r="1805" spans="2:8" x14ac:dyDescent="0.45">
      <c r="B1805" t="s">
        <v>308</v>
      </c>
      <c r="C1805" s="207">
        <v>0</v>
      </c>
      <c r="D1805" s="207">
        <v>0</v>
      </c>
      <c r="E1805" s="207">
        <v>0</v>
      </c>
      <c r="F1805" s="207">
        <v>0</v>
      </c>
      <c r="G1805" s="207">
        <v>0</v>
      </c>
      <c r="H1805" s="207">
        <v>0</v>
      </c>
    </row>
    <row r="1806" spans="2:8" x14ac:dyDescent="0.45">
      <c r="B1806" t="s">
        <v>309</v>
      </c>
      <c r="C1806" s="207">
        <v>0</v>
      </c>
      <c r="D1806" s="207">
        <v>0</v>
      </c>
      <c r="E1806" s="207">
        <v>0</v>
      </c>
      <c r="F1806" s="207">
        <v>0</v>
      </c>
      <c r="G1806" s="207">
        <v>0</v>
      </c>
      <c r="H1806" s="207">
        <v>0</v>
      </c>
    </row>
    <row r="1807" spans="2:8" x14ac:dyDescent="0.45">
      <c r="B1807" t="s">
        <v>310</v>
      </c>
      <c r="C1807" s="207">
        <v>0</v>
      </c>
      <c r="D1807" s="207">
        <v>0</v>
      </c>
      <c r="E1807" s="207">
        <v>0</v>
      </c>
      <c r="F1807" s="207">
        <v>0</v>
      </c>
      <c r="G1807" s="207">
        <v>0</v>
      </c>
      <c r="H1807" s="207">
        <v>0</v>
      </c>
    </row>
    <row r="1808" spans="2:8" x14ac:dyDescent="0.45">
      <c r="B1808" t="s">
        <v>311</v>
      </c>
      <c r="C1808" s="207">
        <v>0</v>
      </c>
      <c r="D1808" s="207">
        <v>0</v>
      </c>
      <c r="E1808" s="207">
        <v>0</v>
      </c>
      <c r="F1808" s="207">
        <v>0</v>
      </c>
      <c r="G1808" s="207">
        <v>0</v>
      </c>
      <c r="H1808" s="207">
        <v>0</v>
      </c>
    </row>
    <row r="1809" spans="2:8" x14ac:dyDescent="0.45">
      <c r="B1809" t="s">
        <v>102</v>
      </c>
      <c r="C1809" s="207">
        <v>0</v>
      </c>
      <c r="D1809" s="207">
        <v>0</v>
      </c>
      <c r="E1809" s="207">
        <v>0</v>
      </c>
      <c r="F1809" s="207">
        <v>0</v>
      </c>
      <c r="G1809" s="207">
        <v>0</v>
      </c>
      <c r="H1809" s="207">
        <v>0</v>
      </c>
    </row>
    <row r="1810" spans="2:8" x14ac:dyDescent="0.45">
      <c r="B1810" t="s">
        <v>109</v>
      </c>
      <c r="C1810" s="207">
        <v>0</v>
      </c>
      <c r="D1810" s="207">
        <v>0</v>
      </c>
      <c r="E1810" s="207">
        <v>0</v>
      </c>
      <c r="F1810" s="207">
        <v>0</v>
      </c>
      <c r="G1810" s="207">
        <v>0</v>
      </c>
      <c r="H1810" s="207">
        <v>0</v>
      </c>
    </row>
    <row r="1811" spans="2:8" x14ac:dyDescent="0.45">
      <c r="B1811" t="s">
        <v>116</v>
      </c>
      <c r="C1811" s="207">
        <v>0</v>
      </c>
      <c r="D1811" s="207">
        <v>0</v>
      </c>
      <c r="E1811" s="207">
        <v>0</v>
      </c>
      <c r="F1811" s="207">
        <v>0</v>
      </c>
      <c r="G1811" s="207">
        <v>0</v>
      </c>
      <c r="H1811" s="207">
        <v>0</v>
      </c>
    </row>
    <row r="1812" spans="2:8" x14ac:dyDescent="0.45">
      <c r="B1812" t="s">
        <v>312</v>
      </c>
      <c r="C1812" s="207">
        <v>0</v>
      </c>
      <c r="D1812" s="207">
        <v>0</v>
      </c>
      <c r="E1812" s="207">
        <v>0</v>
      </c>
      <c r="F1812" s="207">
        <v>0</v>
      </c>
      <c r="G1812" s="207">
        <v>0</v>
      </c>
      <c r="H1812" s="207">
        <v>0</v>
      </c>
    </row>
    <row r="1813" spans="2:8" x14ac:dyDescent="0.45">
      <c r="B1813" t="s">
        <v>313</v>
      </c>
      <c r="C1813" s="207">
        <v>0</v>
      </c>
      <c r="D1813" s="207">
        <v>0</v>
      </c>
      <c r="E1813" s="207">
        <v>0</v>
      </c>
      <c r="F1813" s="207">
        <v>0</v>
      </c>
      <c r="G1813" s="207">
        <v>0</v>
      </c>
      <c r="H1813" s="207">
        <v>0</v>
      </c>
    </row>
    <row r="1814" spans="2:8" x14ac:dyDescent="0.45">
      <c r="B1814" t="s">
        <v>314</v>
      </c>
      <c r="C1814" s="207">
        <v>0</v>
      </c>
      <c r="D1814" s="207">
        <v>0</v>
      </c>
      <c r="E1814" s="207">
        <v>0</v>
      </c>
      <c r="F1814" s="207">
        <v>0</v>
      </c>
      <c r="G1814" s="207">
        <v>0</v>
      </c>
      <c r="H1814" s="207">
        <v>0</v>
      </c>
    </row>
    <row r="1815" spans="2:8" x14ac:dyDescent="0.45">
      <c r="B1815" t="s">
        <v>315</v>
      </c>
      <c r="C1815" s="207">
        <v>0</v>
      </c>
      <c r="D1815" s="207">
        <v>0</v>
      </c>
      <c r="E1815" s="207">
        <v>0</v>
      </c>
      <c r="F1815" s="207">
        <v>0</v>
      </c>
      <c r="G1815" s="207">
        <v>0</v>
      </c>
      <c r="H1815" s="207">
        <v>0</v>
      </c>
    </row>
    <row r="1816" spans="2:8" x14ac:dyDescent="0.45">
      <c r="B1816" t="s">
        <v>316</v>
      </c>
      <c r="C1816" s="207">
        <v>0</v>
      </c>
      <c r="D1816" s="207">
        <v>0</v>
      </c>
      <c r="E1816" s="207">
        <v>0</v>
      </c>
      <c r="F1816" s="207">
        <v>0</v>
      </c>
      <c r="G1816" s="207">
        <v>0</v>
      </c>
      <c r="H1816" s="207">
        <v>0</v>
      </c>
    </row>
    <row r="1817" spans="2:8" x14ac:dyDescent="0.45">
      <c r="B1817" t="s">
        <v>317</v>
      </c>
      <c r="C1817" s="207">
        <v>0</v>
      </c>
      <c r="D1817" s="207">
        <v>0</v>
      </c>
      <c r="E1817" s="207">
        <v>0</v>
      </c>
      <c r="F1817" s="207">
        <v>0</v>
      </c>
      <c r="G1817" s="207">
        <v>0</v>
      </c>
      <c r="H1817" s="207">
        <v>0</v>
      </c>
    </row>
    <row r="1818" spans="2:8" x14ac:dyDescent="0.45">
      <c r="B1818" t="s">
        <v>318</v>
      </c>
      <c r="C1818" s="207">
        <v>0</v>
      </c>
      <c r="D1818" s="207">
        <v>0</v>
      </c>
      <c r="E1818" s="207">
        <v>0</v>
      </c>
      <c r="F1818" s="207">
        <v>0</v>
      </c>
      <c r="G1818" s="207">
        <v>0</v>
      </c>
      <c r="H1818" s="207">
        <v>0</v>
      </c>
    </row>
    <row r="1819" spans="2:8" x14ac:dyDescent="0.45">
      <c r="B1819" t="s">
        <v>319</v>
      </c>
      <c r="C1819" s="207">
        <v>0</v>
      </c>
      <c r="D1819" s="207">
        <v>0</v>
      </c>
      <c r="E1819" s="207">
        <v>0</v>
      </c>
      <c r="F1819" s="207">
        <v>0</v>
      </c>
      <c r="G1819" s="207">
        <v>0</v>
      </c>
      <c r="H1819" s="207">
        <v>0</v>
      </c>
    </row>
    <row r="1820" spans="2:8" x14ac:dyDescent="0.45">
      <c r="B1820" t="s">
        <v>320</v>
      </c>
      <c r="C1820" s="207">
        <v>0</v>
      </c>
      <c r="D1820" s="207">
        <v>0</v>
      </c>
      <c r="E1820" s="207">
        <v>0</v>
      </c>
      <c r="F1820" s="207">
        <v>0</v>
      </c>
      <c r="G1820" s="207">
        <v>0</v>
      </c>
      <c r="H1820" s="207">
        <v>0</v>
      </c>
    </row>
    <row r="1821" spans="2:8" x14ac:dyDescent="0.45">
      <c r="B1821" t="s">
        <v>321</v>
      </c>
      <c r="C1821" s="207">
        <v>0</v>
      </c>
      <c r="D1821" s="207">
        <v>0</v>
      </c>
      <c r="E1821" s="207">
        <v>0</v>
      </c>
      <c r="F1821" s="207">
        <v>0</v>
      </c>
      <c r="G1821" s="207">
        <v>0</v>
      </c>
      <c r="H1821" s="207">
        <v>0</v>
      </c>
    </row>
    <row r="1822" spans="2:8" x14ac:dyDescent="0.45">
      <c r="B1822" t="s">
        <v>322</v>
      </c>
      <c r="C1822" s="207">
        <v>0</v>
      </c>
      <c r="D1822" s="207">
        <v>0</v>
      </c>
      <c r="E1822" s="207">
        <v>0</v>
      </c>
      <c r="F1822" s="207">
        <v>0</v>
      </c>
      <c r="G1822" s="207">
        <v>0</v>
      </c>
      <c r="H1822" s="207">
        <v>0</v>
      </c>
    </row>
    <row r="1823" spans="2:8" x14ac:dyDescent="0.45">
      <c r="B1823" t="s">
        <v>323</v>
      </c>
      <c r="C1823" s="207">
        <v>0</v>
      </c>
      <c r="D1823" s="207">
        <v>0</v>
      </c>
      <c r="E1823" s="207">
        <v>0</v>
      </c>
      <c r="F1823" s="207">
        <v>0</v>
      </c>
      <c r="G1823" s="207">
        <v>0</v>
      </c>
      <c r="H1823" s="207">
        <v>0</v>
      </c>
    </row>
    <row r="1824" spans="2:8" x14ac:dyDescent="0.45">
      <c r="B1824" t="s">
        <v>324</v>
      </c>
      <c r="C1824" s="207">
        <v>0</v>
      </c>
      <c r="D1824" s="207">
        <v>0</v>
      </c>
      <c r="E1824" s="207">
        <v>0</v>
      </c>
      <c r="F1824" s="207">
        <v>0</v>
      </c>
      <c r="G1824" s="207">
        <v>0</v>
      </c>
      <c r="H1824" s="207">
        <v>0</v>
      </c>
    </row>
    <row r="1825" spans="2:8" x14ac:dyDescent="0.45">
      <c r="B1825" t="s">
        <v>325</v>
      </c>
      <c r="C1825" s="207">
        <v>0</v>
      </c>
      <c r="D1825" s="207">
        <v>0</v>
      </c>
      <c r="E1825" s="207">
        <v>0</v>
      </c>
      <c r="F1825" s="207">
        <v>0</v>
      </c>
      <c r="G1825" s="207">
        <v>0</v>
      </c>
      <c r="H1825" s="207">
        <v>0</v>
      </c>
    </row>
    <row r="1826" spans="2:8" x14ac:dyDescent="0.45">
      <c r="B1826" t="s">
        <v>326</v>
      </c>
      <c r="C1826" s="207">
        <v>0</v>
      </c>
      <c r="D1826" s="207">
        <v>0</v>
      </c>
      <c r="E1826" s="207">
        <v>0</v>
      </c>
      <c r="F1826" s="207">
        <v>0</v>
      </c>
      <c r="G1826" s="207">
        <v>0</v>
      </c>
      <c r="H1826" s="207">
        <v>0</v>
      </c>
    </row>
    <row r="1827" spans="2:8" x14ac:dyDescent="0.45">
      <c r="B1827" t="s">
        <v>327</v>
      </c>
      <c r="C1827" s="207">
        <v>0</v>
      </c>
      <c r="D1827" s="207">
        <v>0</v>
      </c>
      <c r="E1827" s="207">
        <v>0</v>
      </c>
      <c r="F1827" s="207">
        <v>0</v>
      </c>
      <c r="G1827" s="207">
        <v>0</v>
      </c>
      <c r="H1827" s="207">
        <v>0</v>
      </c>
    </row>
    <row r="1828" spans="2:8" x14ac:dyDescent="0.45">
      <c r="B1828" t="s">
        <v>328</v>
      </c>
      <c r="C1828" s="207">
        <v>0</v>
      </c>
      <c r="D1828" s="207">
        <v>0</v>
      </c>
      <c r="E1828" s="207">
        <v>0</v>
      </c>
      <c r="F1828" s="207">
        <v>0</v>
      </c>
      <c r="G1828" s="207">
        <v>0</v>
      </c>
      <c r="H1828" s="207">
        <v>0</v>
      </c>
    </row>
    <row r="1829" spans="2:8" x14ac:dyDescent="0.45">
      <c r="B1829" t="s">
        <v>329</v>
      </c>
      <c r="C1829" s="207">
        <v>7.9000000000000001E-4</v>
      </c>
      <c r="D1829" s="207">
        <v>0</v>
      </c>
      <c r="E1829" s="207">
        <v>0</v>
      </c>
      <c r="F1829" s="207">
        <v>0</v>
      </c>
      <c r="G1829" s="207">
        <v>5.5300000000000002E-3</v>
      </c>
      <c r="H1829" s="207">
        <v>0</v>
      </c>
    </row>
    <row r="1830" spans="2:8" x14ac:dyDescent="0.45">
      <c r="B1830" t="s">
        <v>330</v>
      </c>
      <c r="C1830" s="207">
        <v>0</v>
      </c>
      <c r="D1830" s="207">
        <v>0</v>
      </c>
      <c r="E1830" s="207">
        <v>0</v>
      </c>
      <c r="F1830" s="207">
        <v>0</v>
      </c>
      <c r="G1830" s="207">
        <v>0</v>
      </c>
      <c r="H1830" s="207">
        <v>0</v>
      </c>
    </row>
    <row r="1831" spans="2:8" x14ac:dyDescent="0.45">
      <c r="B1831" t="s">
        <v>331</v>
      </c>
      <c r="C1831" s="207">
        <v>0</v>
      </c>
      <c r="D1831" s="207">
        <v>0</v>
      </c>
      <c r="E1831" s="207">
        <v>0</v>
      </c>
      <c r="F1831" s="207">
        <v>0</v>
      </c>
      <c r="G1831" s="207">
        <v>0</v>
      </c>
      <c r="H1831" s="207">
        <v>0</v>
      </c>
    </row>
    <row r="1832" spans="2:8" x14ac:dyDescent="0.45">
      <c r="B1832" t="s">
        <v>332</v>
      </c>
      <c r="C1832" s="207">
        <v>1.2600000000000001E-3</v>
      </c>
      <c r="D1832" s="207">
        <v>0</v>
      </c>
      <c r="E1832" s="207">
        <v>0</v>
      </c>
      <c r="F1832" s="207">
        <v>3.2499999999999999E-3</v>
      </c>
      <c r="G1832" s="207">
        <v>0</v>
      </c>
      <c r="H1832" s="207">
        <v>0</v>
      </c>
    </row>
    <row r="1833" spans="2:8" x14ac:dyDescent="0.45">
      <c r="B1833" t="s">
        <v>333</v>
      </c>
      <c r="C1833" s="207">
        <v>0</v>
      </c>
      <c r="D1833" s="207">
        <v>0</v>
      </c>
      <c r="E1833" s="207">
        <v>0</v>
      </c>
      <c r="F1833" s="207">
        <v>0</v>
      </c>
      <c r="G1833" s="207">
        <v>0</v>
      </c>
      <c r="H1833" s="207">
        <v>0</v>
      </c>
    </row>
    <row r="1834" spans="2:8" x14ac:dyDescent="0.45">
      <c r="B1834" t="s">
        <v>334</v>
      </c>
      <c r="C1834" s="207">
        <v>1.8400000000000001E-3</v>
      </c>
      <c r="D1834" s="207">
        <v>0</v>
      </c>
      <c r="E1834" s="207">
        <v>1.4710000000000001E-2</v>
      </c>
      <c r="F1834" s="207">
        <v>0</v>
      </c>
      <c r="G1834" s="207">
        <v>0</v>
      </c>
      <c r="H1834" s="207">
        <v>0</v>
      </c>
    </row>
    <row r="1835" spans="2:8" x14ac:dyDescent="0.45">
      <c r="B1835" t="s">
        <v>335</v>
      </c>
      <c r="C1835" s="207">
        <v>0</v>
      </c>
      <c r="D1835" s="207">
        <v>0</v>
      </c>
      <c r="E1835" s="207">
        <v>0</v>
      </c>
      <c r="F1835" s="207">
        <v>0</v>
      </c>
      <c r="G1835" s="207">
        <v>0</v>
      </c>
      <c r="H1835" s="207">
        <v>0</v>
      </c>
    </row>
    <row r="1836" spans="2:8" x14ac:dyDescent="0.45">
      <c r="B1836" t="s">
        <v>336</v>
      </c>
      <c r="C1836" s="207">
        <v>0</v>
      </c>
      <c r="D1836" s="207">
        <v>0</v>
      </c>
      <c r="E1836" s="207">
        <v>0</v>
      </c>
      <c r="F1836" s="207">
        <v>0</v>
      </c>
      <c r="G1836" s="207">
        <v>0</v>
      </c>
      <c r="H1836" s="207">
        <v>0</v>
      </c>
    </row>
    <row r="1837" spans="2:8" x14ac:dyDescent="0.45">
      <c r="B1837" t="s">
        <v>337</v>
      </c>
      <c r="C1837" s="207">
        <v>0</v>
      </c>
      <c r="D1837" s="207">
        <v>0</v>
      </c>
      <c r="E1837" s="207">
        <v>0</v>
      </c>
      <c r="F1837" s="207">
        <v>0</v>
      </c>
      <c r="G1837" s="207">
        <v>0</v>
      </c>
      <c r="H1837" s="207">
        <v>0</v>
      </c>
    </row>
    <row r="1838" spans="2:8" x14ac:dyDescent="0.45">
      <c r="B1838" t="s">
        <v>338</v>
      </c>
      <c r="C1838" s="207">
        <v>0</v>
      </c>
      <c r="D1838" s="207">
        <v>0</v>
      </c>
      <c r="E1838" s="207">
        <v>0</v>
      </c>
      <c r="F1838" s="207">
        <v>0</v>
      </c>
      <c r="G1838" s="207">
        <v>0</v>
      </c>
      <c r="H1838" s="207">
        <v>0</v>
      </c>
    </row>
    <row r="1839" spans="2:8" x14ac:dyDescent="0.45">
      <c r="B1839" t="s">
        <v>339</v>
      </c>
      <c r="C1839" s="207">
        <v>0</v>
      </c>
      <c r="D1839" s="207">
        <v>0</v>
      </c>
      <c r="E1839" s="207">
        <v>0</v>
      </c>
      <c r="F1839" s="207">
        <v>0</v>
      </c>
      <c r="G1839" s="207">
        <v>0</v>
      </c>
      <c r="H1839" s="207">
        <v>0</v>
      </c>
    </row>
    <row r="1840" spans="2:8" x14ac:dyDescent="0.45">
      <c r="B1840" t="s">
        <v>340</v>
      </c>
      <c r="C1840" s="207">
        <v>0</v>
      </c>
      <c r="D1840" s="207">
        <v>0</v>
      </c>
      <c r="E1840" s="207">
        <v>0</v>
      </c>
      <c r="F1840" s="207">
        <v>0</v>
      </c>
      <c r="G1840" s="207">
        <v>0</v>
      </c>
      <c r="H1840" s="207">
        <v>0</v>
      </c>
    </row>
    <row r="1841" spans="2:8" x14ac:dyDescent="0.45">
      <c r="B1841" t="s">
        <v>341</v>
      </c>
      <c r="C1841" s="207">
        <v>0</v>
      </c>
      <c r="D1841" s="207">
        <v>0</v>
      </c>
      <c r="E1841" s="207">
        <v>0</v>
      </c>
      <c r="F1841" s="207">
        <v>0</v>
      </c>
      <c r="G1841" s="207">
        <v>0</v>
      </c>
      <c r="H1841" s="207">
        <v>0</v>
      </c>
    </row>
    <row r="1842" spans="2:8" x14ac:dyDescent="0.45">
      <c r="B1842" t="s">
        <v>342</v>
      </c>
      <c r="C1842" s="207">
        <v>0</v>
      </c>
      <c r="D1842" s="207">
        <v>0</v>
      </c>
      <c r="E1842" s="207">
        <v>0</v>
      </c>
      <c r="F1842" s="207">
        <v>0</v>
      </c>
      <c r="G1842" s="207">
        <v>0</v>
      </c>
      <c r="H1842" s="207">
        <v>0</v>
      </c>
    </row>
    <row r="1843" spans="2:8" x14ac:dyDescent="0.45">
      <c r="B1843" t="s">
        <v>343</v>
      </c>
      <c r="C1843" s="207">
        <v>7.7799999999999996E-3</v>
      </c>
      <c r="D1843" s="207">
        <v>0</v>
      </c>
      <c r="E1843" s="207">
        <v>0</v>
      </c>
      <c r="F1843" s="207">
        <v>0</v>
      </c>
      <c r="G1843" s="207">
        <v>5.4170000000000003E-2</v>
      </c>
      <c r="H1843" s="207">
        <v>0</v>
      </c>
    </row>
    <row r="1844" spans="2:8" x14ac:dyDescent="0.45">
      <c r="B1844" t="s">
        <v>344</v>
      </c>
      <c r="C1844" s="207">
        <v>0</v>
      </c>
      <c r="D1844" s="207">
        <v>0</v>
      </c>
      <c r="E1844" s="207">
        <v>0</v>
      </c>
      <c r="F1844" s="207">
        <v>0</v>
      </c>
      <c r="G1844" s="207">
        <v>0</v>
      </c>
      <c r="H1844" s="207">
        <v>0</v>
      </c>
    </row>
    <row r="1845" spans="2:8" x14ac:dyDescent="0.45">
      <c r="B1845" t="s">
        <v>345</v>
      </c>
      <c r="C1845" s="207">
        <v>0</v>
      </c>
      <c r="D1845" s="207">
        <v>0</v>
      </c>
      <c r="E1845" s="207">
        <v>0</v>
      </c>
      <c r="F1845" s="207">
        <v>0</v>
      </c>
      <c r="G1845" s="207">
        <v>0</v>
      </c>
      <c r="H1845" s="207">
        <v>0</v>
      </c>
    </row>
    <row r="1846" spans="2:8" x14ac:dyDescent="0.45">
      <c r="B1846" t="s">
        <v>133</v>
      </c>
      <c r="C1846" s="207">
        <v>0</v>
      </c>
      <c r="D1846" s="207">
        <v>0</v>
      </c>
      <c r="E1846" s="207">
        <v>0</v>
      </c>
      <c r="F1846" s="207">
        <v>0</v>
      </c>
      <c r="G1846" s="207">
        <v>0</v>
      </c>
      <c r="H1846" s="207">
        <v>0</v>
      </c>
    </row>
    <row r="1847" spans="2:8" x14ac:dyDescent="0.45">
      <c r="B1847" t="s">
        <v>134</v>
      </c>
      <c r="C1847" s="207">
        <v>0</v>
      </c>
      <c r="D1847" s="207">
        <v>0</v>
      </c>
      <c r="E1847" s="207">
        <v>0</v>
      </c>
      <c r="F1847" s="207">
        <v>0</v>
      </c>
      <c r="G1847" s="207">
        <v>0</v>
      </c>
      <c r="H1847" s="207">
        <v>0</v>
      </c>
    </row>
    <row r="1848" spans="2:8" x14ac:dyDescent="0.45">
      <c r="B1848" t="s">
        <v>346</v>
      </c>
      <c r="C1848" s="207">
        <v>0</v>
      </c>
      <c r="D1848" s="207">
        <v>0</v>
      </c>
      <c r="E1848" s="207">
        <v>0</v>
      </c>
      <c r="F1848" s="207">
        <v>0</v>
      </c>
      <c r="G1848" s="207">
        <v>0</v>
      </c>
      <c r="H1848" s="207">
        <v>0</v>
      </c>
    </row>
    <row r="1849" spans="2:8" x14ac:dyDescent="0.45">
      <c r="B1849" t="s">
        <v>347</v>
      </c>
      <c r="C1849" s="207">
        <v>0</v>
      </c>
      <c r="D1849" s="207">
        <v>0</v>
      </c>
      <c r="E1849" s="207">
        <v>0</v>
      </c>
      <c r="F1849" s="207">
        <v>0</v>
      </c>
      <c r="G1849" s="207">
        <v>0</v>
      </c>
      <c r="H1849" s="207">
        <v>0</v>
      </c>
    </row>
    <row r="1850" spans="2:8" x14ac:dyDescent="0.45">
      <c r="B1850" t="s">
        <v>348</v>
      </c>
      <c r="C1850" s="207">
        <v>0</v>
      </c>
      <c r="D1850" s="207">
        <v>0</v>
      </c>
      <c r="E1850" s="207">
        <v>0</v>
      </c>
      <c r="F1850" s="207">
        <v>0</v>
      </c>
      <c r="G1850" s="207">
        <v>0</v>
      </c>
      <c r="H1850" s="207">
        <v>0</v>
      </c>
    </row>
    <row r="1851" spans="2:8" x14ac:dyDescent="0.45">
      <c r="B1851" t="s">
        <v>349</v>
      </c>
      <c r="C1851" s="207">
        <v>0</v>
      </c>
      <c r="D1851" s="207">
        <v>0</v>
      </c>
      <c r="E1851" s="207">
        <v>0</v>
      </c>
      <c r="F1851" s="207">
        <v>0</v>
      </c>
      <c r="G1851" s="207">
        <v>0</v>
      </c>
      <c r="H1851" s="207">
        <v>0</v>
      </c>
    </row>
    <row r="1852" spans="2:8" x14ac:dyDescent="0.45">
      <c r="B1852" t="s">
        <v>350</v>
      </c>
      <c r="C1852" s="207">
        <v>0</v>
      </c>
      <c r="D1852" s="207">
        <v>0</v>
      </c>
      <c r="E1852" s="207">
        <v>0</v>
      </c>
      <c r="F1852" s="207">
        <v>0</v>
      </c>
      <c r="G1852" s="207">
        <v>0</v>
      </c>
      <c r="H1852" s="207">
        <v>0</v>
      </c>
    </row>
    <row r="1853" spans="2:8" x14ac:dyDescent="0.45">
      <c r="B1853" t="s">
        <v>351</v>
      </c>
      <c r="C1853" s="207">
        <v>0</v>
      </c>
      <c r="D1853" s="207">
        <v>0</v>
      </c>
      <c r="E1853" s="207">
        <v>0</v>
      </c>
      <c r="F1853" s="207">
        <v>0</v>
      </c>
      <c r="G1853" s="207">
        <v>0</v>
      </c>
      <c r="H1853" s="207">
        <v>0</v>
      </c>
    </row>
    <row r="1854" spans="2:8" x14ac:dyDescent="0.45">
      <c r="B1854" t="s">
        <v>352</v>
      </c>
      <c r="C1854" s="207">
        <v>0</v>
      </c>
      <c r="D1854" s="207">
        <v>0</v>
      </c>
      <c r="E1854" s="207">
        <v>0</v>
      </c>
      <c r="F1854" s="207">
        <v>0</v>
      </c>
      <c r="G1854" s="207">
        <v>0</v>
      </c>
      <c r="H1854" s="207">
        <v>0</v>
      </c>
    </row>
    <row r="1855" spans="2:8" x14ac:dyDescent="0.45">
      <c r="B1855" t="s">
        <v>353</v>
      </c>
      <c r="C1855" s="207">
        <v>0</v>
      </c>
      <c r="D1855" s="207">
        <v>0</v>
      </c>
      <c r="E1855" s="207">
        <v>0</v>
      </c>
      <c r="F1855" s="207">
        <v>0</v>
      </c>
      <c r="G1855" s="207">
        <v>0</v>
      </c>
      <c r="H1855" s="207">
        <v>0</v>
      </c>
    </row>
    <row r="1856" spans="2:8" x14ac:dyDescent="0.45">
      <c r="B1856" t="s">
        <v>354</v>
      </c>
      <c r="C1856" s="207">
        <v>0</v>
      </c>
      <c r="D1856" s="207">
        <v>0</v>
      </c>
      <c r="E1856" s="207">
        <v>0</v>
      </c>
      <c r="F1856" s="207">
        <v>0</v>
      </c>
      <c r="G1856" s="207">
        <v>0</v>
      </c>
      <c r="H1856" s="207">
        <v>0</v>
      </c>
    </row>
    <row r="1857" spans="2:8" x14ac:dyDescent="0.45">
      <c r="B1857" t="s">
        <v>355</v>
      </c>
      <c r="C1857" s="207">
        <v>0</v>
      </c>
      <c r="D1857" s="207">
        <v>0</v>
      </c>
      <c r="E1857" s="207">
        <v>0</v>
      </c>
      <c r="F1857" s="207">
        <v>0</v>
      </c>
      <c r="G1857" s="207">
        <v>0</v>
      </c>
      <c r="H1857" s="207">
        <v>0</v>
      </c>
    </row>
    <row r="1858" spans="2:8" x14ac:dyDescent="0.45">
      <c r="B1858" t="s">
        <v>356</v>
      </c>
      <c r="C1858" s="207">
        <v>7.9000000000000001E-4</v>
      </c>
      <c r="D1858" s="207">
        <v>0</v>
      </c>
      <c r="E1858" s="207">
        <v>0</v>
      </c>
      <c r="F1858" s="207">
        <v>0</v>
      </c>
      <c r="G1858" s="207">
        <v>5.5300000000000002E-3</v>
      </c>
      <c r="H1858" s="207">
        <v>0</v>
      </c>
    </row>
    <row r="1859" spans="2:8" x14ac:dyDescent="0.45">
      <c r="B1859" t="s">
        <v>357</v>
      </c>
      <c r="C1859" s="207">
        <v>5.2999999999999998E-4</v>
      </c>
      <c r="D1859" s="207">
        <v>0</v>
      </c>
      <c r="E1859" s="207">
        <v>4.2199999999999998E-3</v>
      </c>
      <c r="F1859" s="207">
        <v>0</v>
      </c>
      <c r="G1859" s="207">
        <v>0</v>
      </c>
      <c r="H1859" s="207">
        <v>0</v>
      </c>
    </row>
    <row r="1860" spans="2:8" x14ac:dyDescent="0.45">
      <c r="B1860" t="s">
        <v>358</v>
      </c>
      <c r="C1860" s="207">
        <v>0</v>
      </c>
      <c r="D1860" s="207">
        <v>0</v>
      </c>
      <c r="E1860" s="207">
        <v>0</v>
      </c>
      <c r="F1860" s="207">
        <v>0</v>
      </c>
      <c r="G1860" s="207">
        <v>0</v>
      </c>
      <c r="H1860" s="207">
        <v>0</v>
      </c>
    </row>
    <row r="1861" spans="2:8" x14ac:dyDescent="0.45">
      <c r="B1861" t="s">
        <v>359</v>
      </c>
      <c r="C1861" s="207">
        <v>4.0299999999999997E-3</v>
      </c>
      <c r="D1861" s="207">
        <v>0</v>
      </c>
      <c r="E1861" s="207">
        <v>0</v>
      </c>
      <c r="F1861" s="207">
        <v>3.2499999999999999E-3</v>
      </c>
      <c r="G1861" s="207">
        <v>1.933E-2</v>
      </c>
      <c r="H1861" s="207">
        <v>0</v>
      </c>
    </row>
    <row r="1862" spans="2:8" x14ac:dyDescent="0.45">
      <c r="B1862" t="s">
        <v>360</v>
      </c>
      <c r="C1862" s="207">
        <v>0</v>
      </c>
      <c r="D1862" s="207">
        <v>0</v>
      </c>
      <c r="E1862" s="207">
        <v>0</v>
      </c>
      <c r="F1862" s="207">
        <v>0</v>
      </c>
      <c r="G1862" s="207">
        <v>0</v>
      </c>
      <c r="H1862" s="207">
        <v>0</v>
      </c>
    </row>
    <row r="1863" spans="2:8" x14ac:dyDescent="0.45">
      <c r="B1863" t="s">
        <v>361</v>
      </c>
      <c r="C1863" s="207">
        <v>0</v>
      </c>
      <c r="D1863" s="207">
        <v>0</v>
      </c>
      <c r="E1863" s="207">
        <v>0</v>
      </c>
      <c r="F1863" s="207">
        <v>0</v>
      </c>
      <c r="G1863" s="207">
        <v>0</v>
      </c>
      <c r="H1863" s="207">
        <v>0</v>
      </c>
    </row>
    <row r="1864" spans="2:8" x14ac:dyDescent="0.45">
      <c r="B1864" t="s">
        <v>362</v>
      </c>
      <c r="C1864" s="207">
        <v>0</v>
      </c>
      <c r="D1864" s="207">
        <v>0</v>
      </c>
      <c r="E1864" s="207">
        <v>0</v>
      </c>
      <c r="F1864" s="207">
        <v>0</v>
      </c>
      <c r="G1864" s="207">
        <v>0</v>
      </c>
      <c r="H1864" s="207">
        <v>0</v>
      </c>
    </row>
    <row r="1865" spans="2:8" x14ac:dyDescent="0.45">
      <c r="B1865" t="s">
        <v>363</v>
      </c>
      <c r="C1865" s="207">
        <v>0</v>
      </c>
      <c r="D1865" s="207">
        <v>0</v>
      </c>
      <c r="E1865" s="207">
        <v>0</v>
      </c>
      <c r="F1865" s="207">
        <v>0</v>
      </c>
      <c r="G1865" s="207">
        <v>0</v>
      </c>
      <c r="H1865" s="207">
        <v>0</v>
      </c>
    </row>
    <row r="1866" spans="2:8" x14ac:dyDescent="0.45">
      <c r="B1866" t="s">
        <v>364</v>
      </c>
      <c r="C1866" s="207">
        <v>0</v>
      </c>
      <c r="D1866" s="207">
        <v>0</v>
      </c>
      <c r="E1866" s="207">
        <v>0</v>
      </c>
      <c r="F1866" s="207">
        <v>0</v>
      </c>
      <c r="G1866" s="207">
        <v>0</v>
      </c>
      <c r="H1866" s="207">
        <v>0</v>
      </c>
    </row>
    <row r="1867" spans="2:8" x14ac:dyDescent="0.45">
      <c r="B1867" t="s">
        <v>365</v>
      </c>
      <c r="C1867" s="207">
        <v>0</v>
      </c>
      <c r="D1867" s="207">
        <v>0</v>
      </c>
      <c r="E1867" s="207">
        <v>0</v>
      </c>
      <c r="F1867" s="207">
        <v>0</v>
      </c>
      <c r="G1867" s="207">
        <v>0</v>
      </c>
      <c r="H1867" s="207">
        <v>0</v>
      </c>
    </row>
    <row r="1868" spans="2:8" x14ac:dyDescent="0.45">
      <c r="B1868" t="s">
        <v>366</v>
      </c>
      <c r="C1868" s="207">
        <v>0</v>
      </c>
      <c r="D1868" s="207">
        <v>0</v>
      </c>
      <c r="E1868" s="207">
        <v>0</v>
      </c>
      <c r="F1868" s="207">
        <v>0</v>
      </c>
      <c r="G1868" s="207">
        <v>0</v>
      </c>
      <c r="H1868" s="207">
        <v>0</v>
      </c>
    </row>
    <row r="1869" spans="2:8" x14ac:dyDescent="0.45">
      <c r="B1869" t="s">
        <v>367</v>
      </c>
      <c r="C1869" s="207">
        <v>0</v>
      </c>
      <c r="D1869" s="207">
        <v>0</v>
      </c>
      <c r="E1869" s="207">
        <v>0</v>
      </c>
      <c r="F1869" s="207">
        <v>0</v>
      </c>
      <c r="G1869" s="207">
        <v>0</v>
      </c>
      <c r="H1869" s="207">
        <v>0</v>
      </c>
    </row>
    <row r="1870" spans="2:8" x14ac:dyDescent="0.45">
      <c r="B1870" t="s">
        <v>368</v>
      </c>
      <c r="C1870" s="207">
        <v>0</v>
      </c>
      <c r="D1870" s="207">
        <v>0</v>
      </c>
      <c r="E1870" s="207">
        <v>0</v>
      </c>
      <c r="F1870" s="207">
        <v>0</v>
      </c>
      <c r="G1870" s="207">
        <v>0</v>
      </c>
      <c r="H1870" s="207">
        <v>0</v>
      </c>
    </row>
    <row r="1871" spans="2:8" x14ac:dyDescent="0.45">
      <c r="B1871" t="s">
        <v>227</v>
      </c>
      <c r="C1871" s="207">
        <v>0</v>
      </c>
      <c r="D1871" s="207">
        <v>0</v>
      </c>
      <c r="E1871" s="207">
        <v>0</v>
      </c>
      <c r="F1871" s="207">
        <v>0</v>
      </c>
      <c r="G1871" s="207">
        <v>0</v>
      </c>
      <c r="H1871" s="207">
        <v>0</v>
      </c>
    </row>
    <row r="1872" spans="2:8" x14ac:dyDescent="0.45">
      <c r="B1872" t="s">
        <v>369</v>
      </c>
      <c r="C1872" s="207">
        <v>0</v>
      </c>
      <c r="D1872" s="207">
        <v>0</v>
      </c>
      <c r="E1872" s="207">
        <v>0</v>
      </c>
      <c r="F1872" s="207">
        <v>0</v>
      </c>
      <c r="G1872" s="207">
        <v>0</v>
      </c>
      <c r="H1872" s="207">
        <v>0</v>
      </c>
    </row>
    <row r="1873" spans="1:8" x14ac:dyDescent="0.45">
      <c r="B1873" t="s">
        <v>370</v>
      </c>
      <c r="C1873" s="207">
        <v>0</v>
      </c>
      <c r="D1873" s="207">
        <v>0</v>
      </c>
      <c r="E1873" s="207">
        <v>0</v>
      </c>
      <c r="F1873" s="207">
        <v>0</v>
      </c>
      <c r="G1873" s="207">
        <v>0</v>
      </c>
      <c r="H1873" s="207">
        <v>0</v>
      </c>
    </row>
    <row r="1874" spans="1:8" x14ac:dyDescent="0.45">
      <c r="B1874" t="s">
        <v>371</v>
      </c>
      <c r="C1874" s="207">
        <v>9.5899999999999996E-3</v>
      </c>
      <c r="D1874" s="207">
        <v>0</v>
      </c>
      <c r="E1874" s="207">
        <v>0</v>
      </c>
      <c r="F1874" s="207">
        <v>0</v>
      </c>
      <c r="G1874" s="207">
        <v>5.5300000000000002E-3</v>
      </c>
      <c r="H1874" s="207">
        <v>5.0279999999999998E-2</v>
      </c>
    </row>
    <row r="1875" spans="1:8" x14ac:dyDescent="0.45">
      <c r="B1875" t="s">
        <v>372</v>
      </c>
      <c r="C1875" s="207">
        <v>0</v>
      </c>
      <c r="D1875" s="207">
        <v>0</v>
      </c>
      <c r="E1875" s="207">
        <v>0</v>
      </c>
      <c r="F1875" s="207">
        <v>0</v>
      </c>
      <c r="G1875" s="207">
        <v>0</v>
      </c>
      <c r="H1875" s="207">
        <v>0</v>
      </c>
    </row>
    <row r="1876" spans="1:8" x14ac:dyDescent="0.45">
      <c r="B1876" t="s">
        <v>373</v>
      </c>
      <c r="C1876" s="207">
        <v>0</v>
      </c>
      <c r="D1876" s="207">
        <v>0</v>
      </c>
      <c r="E1876" s="207">
        <v>0</v>
      </c>
      <c r="F1876" s="207">
        <v>0</v>
      </c>
      <c r="G1876" s="207">
        <v>0</v>
      </c>
      <c r="H1876" s="207">
        <v>0</v>
      </c>
    </row>
    <row r="1877" spans="1:8" x14ac:dyDescent="0.45">
      <c r="B1877" t="s">
        <v>374</v>
      </c>
      <c r="C1877" s="207">
        <v>3.14E-3</v>
      </c>
      <c r="D1877" s="207">
        <v>0</v>
      </c>
      <c r="E1877" s="207">
        <v>0</v>
      </c>
      <c r="F1877" s="207">
        <v>0</v>
      </c>
      <c r="G1877" s="207">
        <v>0</v>
      </c>
      <c r="H1877" s="207">
        <v>1.7950000000000001E-2</v>
      </c>
    </row>
    <row r="1878" spans="1:8" x14ac:dyDescent="0.45">
      <c r="B1878" t="s">
        <v>375</v>
      </c>
      <c r="C1878" s="207">
        <v>0</v>
      </c>
      <c r="D1878" s="207">
        <v>0</v>
      </c>
      <c r="E1878" s="207">
        <v>0</v>
      </c>
      <c r="F1878" s="207">
        <v>0</v>
      </c>
      <c r="G1878" s="207">
        <v>0</v>
      </c>
      <c r="H1878" s="207">
        <v>0</v>
      </c>
    </row>
    <row r="1879" spans="1:8" x14ac:dyDescent="0.45">
      <c r="B1879" t="s">
        <v>376</v>
      </c>
      <c r="C1879" s="207">
        <v>0</v>
      </c>
      <c r="D1879" s="207">
        <v>0</v>
      </c>
      <c r="E1879" s="207">
        <v>0</v>
      </c>
      <c r="F1879" s="207">
        <v>0</v>
      </c>
      <c r="G1879" s="207">
        <v>0</v>
      </c>
      <c r="H1879" s="207">
        <v>0</v>
      </c>
    </row>
    <row r="1880" spans="1:8" x14ac:dyDescent="0.45">
      <c r="B1880" t="s">
        <v>377</v>
      </c>
      <c r="C1880" s="207">
        <v>0</v>
      </c>
      <c r="D1880" s="207">
        <v>0</v>
      </c>
      <c r="E1880" s="207">
        <v>0</v>
      </c>
      <c r="F1880" s="207">
        <v>0</v>
      </c>
      <c r="G1880" s="207">
        <v>0</v>
      </c>
      <c r="H1880" s="207">
        <v>0</v>
      </c>
    </row>
    <row r="1881" spans="1:8" x14ac:dyDescent="0.45">
      <c r="B1881" t="s">
        <v>378</v>
      </c>
      <c r="C1881" s="207">
        <v>7.6400000000000001E-3</v>
      </c>
      <c r="D1881" s="207">
        <v>4.4970000000000003E-2</v>
      </c>
      <c r="E1881" s="207">
        <v>0</v>
      </c>
      <c r="F1881" s="207">
        <v>0</v>
      </c>
      <c r="G1881" s="207">
        <v>0</v>
      </c>
      <c r="H1881" s="207">
        <v>0</v>
      </c>
    </row>
    <row r="1882" spans="1:8" x14ac:dyDescent="0.45">
      <c r="B1882" t="s">
        <v>379</v>
      </c>
      <c r="C1882" s="207">
        <v>0</v>
      </c>
      <c r="D1882" s="207">
        <v>0</v>
      </c>
      <c r="E1882" s="207">
        <v>0</v>
      </c>
      <c r="F1882" s="207">
        <v>0</v>
      </c>
      <c r="G1882" s="207">
        <v>0</v>
      </c>
      <c r="H1882" s="207">
        <v>0</v>
      </c>
    </row>
    <row r="1883" spans="1:8" s="208" customFormat="1" x14ac:dyDescent="0.45">
      <c r="B1883" s="208" t="s">
        <v>1</v>
      </c>
      <c r="C1883" s="209">
        <f t="shared" ref="C1883:H1883" si="10">SUM(C1704:C1882)</f>
        <v>0.39991999999999994</v>
      </c>
      <c r="D1883" s="209">
        <f t="shared" si="10"/>
        <v>0.62658999999999998</v>
      </c>
      <c r="E1883" s="209">
        <f t="shared" si="10"/>
        <v>0.45933000000000002</v>
      </c>
      <c r="F1883" s="209">
        <f t="shared" si="10"/>
        <v>0.22476000000000002</v>
      </c>
      <c r="G1883" s="209">
        <f t="shared" si="10"/>
        <v>0.49794999999999995</v>
      </c>
      <c r="H1883" s="209">
        <f t="shared" si="10"/>
        <v>0.44418000000000002</v>
      </c>
    </row>
    <row r="1885" spans="1:8" x14ac:dyDescent="0.45">
      <c r="A1885" t="s">
        <v>401</v>
      </c>
      <c r="B1885" t="s">
        <v>402</v>
      </c>
    </row>
    <row r="1887" spans="1:8" x14ac:dyDescent="0.45">
      <c r="B1887" t="s">
        <v>97</v>
      </c>
      <c r="C1887" s="207">
        <v>1.32E-2</v>
      </c>
      <c r="D1887" s="207">
        <v>0</v>
      </c>
      <c r="E1887" s="207">
        <v>0</v>
      </c>
      <c r="F1887" s="207">
        <v>3.1800000000000002E-2</v>
      </c>
      <c r="G1887" s="207">
        <v>0</v>
      </c>
      <c r="H1887" s="207">
        <v>5.1399999999999996E-3</v>
      </c>
    </row>
    <row r="1888" spans="1:8" x14ac:dyDescent="0.45">
      <c r="B1888" t="s">
        <v>98</v>
      </c>
      <c r="C1888" s="207">
        <v>3.7200000000000002E-3</v>
      </c>
      <c r="D1888" s="207">
        <v>1.66E-2</v>
      </c>
      <c r="E1888" s="207">
        <v>0</v>
      </c>
      <c r="F1888" s="207">
        <v>0</v>
      </c>
      <c r="G1888" s="207">
        <v>0</v>
      </c>
      <c r="H1888" s="207">
        <v>5.1399999999999996E-3</v>
      </c>
    </row>
    <row r="1889" spans="2:8" x14ac:dyDescent="0.45">
      <c r="B1889" t="s">
        <v>147</v>
      </c>
      <c r="C1889" s="207">
        <v>0</v>
      </c>
      <c r="D1889" s="207">
        <v>0</v>
      </c>
      <c r="E1889" s="207">
        <v>0</v>
      </c>
      <c r="F1889" s="207">
        <v>0</v>
      </c>
      <c r="G1889" s="207">
        <v>0</v>
      </c>
      <c r="H1889" s="207">
        <v>0</v>
      </c>
    </row>
    <row r="1890" spans="2:8" x14ac:dyDescent="0.45">
      <c r="B1890" t="s">
        <v>148</v>
      </c>
      <c r="C1890" s="207">
        <v>0</v>
      </c>
      <c r="D1890" s="207">
        <v>0</v>
      </c>
      <c r="E1890" s="207">
        <v>0</v>
      </c>
      <c r="F1890" s="207">
        <v>0</v>
      </c>
      <c r="G1890" s="207">
        <v>0</v>
      </c>
      <c r="H1890" s="207">
        <v>0</v>
      </c>
    </row>
    <row r="1891" spans="2:8" x14ac:dyDescent="0.45">
      <c r="B1891" t="s">
        <v>149</v>
      </c>
      <c r="C1891" s="207">
        <v>0</v>
      </c>
      <c r="D1891" s="207">
        <v>0</v>
      </c>
      <c r="E1891" s="207">
        <v>0</v>
      </c>
      <c r="F1891" s="207">
        <v>0</v>
      </c>
      <c r="G1891" s="207">
        <v>0</v>
      </c>
      <c r="H1891" s="207">
        <v>0</v>
      </c>
    </row>
    <row r="1892" spans="2:8" x14ac:dyDescent="0.45">
      <c r="B1892" t="s">
        <v>156</v>
      </c>
      <c r="C1892" s="207">
        <v>0</v>
      </c>
      <c r="D1892" s="207">
        <v>0</v>
      </c>
      <c r="E1892" s="207">
        <v>0</v>
      </c>
      <c r="F1892" s="207">
        <v>0</v>
      </c>
      <c r="G1892" s="207">
        <v>0</v>
      </c>
      <c r="H1892" s="207">
        <v>0</v>
      </c>
    </row>
    <row r="1893" spans="2:8" x14ac:dyDescent="0.45">
      <c r="B1893" t="s">
        <v>157</v>
      </c>
      <c r="C1893" s="207">
        <v>7.9000000000000001E-4</v>
      </c>
      <c r="D1893" s="207">
        <v>0</v>
      </c>
      <c r="E1893" s="207">
        <v>0</v>
      </c>
      <c r="F1893" s="207">
        <v>0</v>
      </c>
      <c r="G1893" s="207">
        <v>5.5300000000000002E-3</v>
      </c>
      <c r="H1893" s="207">
        <v>0</v>
      </c>
    </row>
    <row r="1894" spans="2:8" x14ac:dyDescent="0.45">
      <c r="B1894" t="s">
        <v>158</v>
      </c>
      <c r="C1894" s="207">
        <v>0</v>
      </c>
      <c r="D1894" s="207">
        <v>0</v>
      </c>
      <c r="E1894" s="207">
        <v>0</v>
      </c>
      <c r="F1894" s="207">
        <v>0</v>
      </c>
      <c r="G1894" s="207">
        <v>0</v>
      </c>
      <c r="H1894" s="207">
        <v>0</v>
      </c>
    </row>
    <row r="1895" spans="2:8" x14ac:dyDescent="0.45">
      <c r="B1895" t="s">
        <v>159</v>
      </c>
      <c r="C1895" s="207">
        <v>0</v>
      </c>
      <c r="D1895" s="207">
        <v>0</v>
      </c>
      <c r="E1895" s="207">
        <v>0</v>
      </c>
      <c r="F1895" s="207">
        <v>0</v>
      </c>
      <c r="G1895" s="207">
        <v>0</v>
      </c>
      <c r="H1895" s="207">
        <v>0</v>
      </c>
    </row>
    <row r="1896" spans="2:8" x14ac:dyDescent="0.45">
      <c r="B1896" t="s">
        <v>176</v>
      </c>
      <c r="C1896" s="207">
        <v>0</v>
      </c>
      <c r="D1896" s="207">
        <v>0</v>
      </c>
      <c r="E1896" s="207">
        <v>0</v>
      </c>
      <c r="F1896" s="207">
        <v>0</v>
      </c>
      <c r="G1896" s="207">
        <v>0</v>
      </c>
      <c r="H1896" s="207">
        <v>0</v>
      </c>
    </row>
    <row r="1897" spans="2:8" x14ac:dyDescent="0.45">
      <c r="B1897" t="s">
        <v>177</v>
      </c>
      <c r="C1897" s="207">
        <v>1.8400000000000001E-3</v>
      </c>
      <c r="D1897" s="207">
        <v>0</v>
      </c>
      <c r="E1897" s="207">
        <v>1.4710000000000001E-2</v>
      </c>
      <c r="F1897" s="207">
        <v>0</v>
      </c>
      <c r="G1897" s="207">
        <v>0</v>
      </c>
      <c r="H1897" s="207">
        <v>0</v>
      </c>
    </row>
    <row r="1898" spans="2:8" x14ac:dyDescent="0.45">
      <c r="B1898" t="s">
        <v>178</v>
      </c>
      <c r="C1898" s="207">
        <v>2.726E-2</v>
      </c>
      <c r="D1898" s="207">
        <v>5.4469999999999998E-2</v>
      </c>
      <c r="E1898" s="207">
        <v>2.3130000000000001E-2</v>
      </c>
      <c r="F1898" s="207">
        <v>1.4590000000000001E-2</v>
      </c>
      <c r="G1898" s="207">
        <v>5.969E-2</v>
      </c>
      <c r="H1898" s="207">
        <v>5.1399999999999996E-3</v>
      </c>
    </row>
    <row r="1899" spans="2:8" x14ac:dyDescent="0.45">
      <c r="B1899" t="s">
        <v>179</v>
      </c>
      <c r="C1899" s="207">
        <v>3.14E-3</v>
      </c>
      <c r="D1899" s="207">
        <v>0</v>
      </c>
      <c r="E1899" s="207">
        <v>0</v>
      </c>
      <c r="F1899" s="207">
        <v>0</v>
      </c>
      <c r="G1899" s="207">
        <v>0</v>
      </c>
      <c r="H1899" s="207">
        <v>1.7950000000000001E-2</v>
      </c>
    </row>
    <row r="1900" spans="2:8" x14ac:dyDescent="0.45">
      <c r="B1900" t="s">
        <v>180</v>
      </c>
      <c r="C1900" s="207">
        <v>0</v>
      </c>
      <c r="D1900" s="207">
        <v>0</v>
      </c>
      <c r="E1900" s="207">
        <v>0</v>
      </c>
      <c r="F1900" s="207">
        <v>0</v>
      </c>
      <c r="G1900" s="207">
        <v>0</v>
      </c>
      <c r="H1900" s="207">
        <v>0</v>
      </c>
    </row>
    <row r="1901" spans="2:8" x14ac:dyDescent="0.45">
      <c r="B1901" t="s">
        <v>181</v>
      </c>
      <c r="C1901" s="207">
        <v>0</v>
      </c>
      <c r="D1901" s="207">
        <v>0</v>
      </c>
      <c r="E1901" s="207">
        <v>0</v>
      </c>
      <c r="F1901" s="207">
        <v>0</v>
      </c>
      <c r="G1901" s="207">
        <v>0</v>
      </c>
      <c r="H1901" s="207">
        <v>0</v>
      </c>
    </row>
    <row r="1902" spans="2:8" x14ac:dyDescent="0.45">
      <c r="B1902" t="s">
        <v>190</v>
      </c>
      <c r="C1902" s="207">
        <v>2.3800000000000002E-3</v>
      </c>
      <c r="D1902" s="207">
        <v>0</v>
      </c>
      <c r="E1902" s="207">
        <v>0</v>
      </c>
      <c r="F1902" s="207">
        <v>0</v>
      </c>
      <c r="G1902" s="207">
        <v>1.66E-2</v>
      </c>
      <c r="H1902" s="207">
        <v>0</v>
      </c>
    </row>
    <row r="1903" spans="2:8" x14ac:dyDescent="0.45">
      <c r="B1903" t="s">
        <v>191</v>
      </c>
      <c r="C1903" s="207">
        <v>0</v>
      </c>
      <c r="D1903" s="207">
        <v>0</v>
      </c>
      <c r="E1903" s="207">
        <v>0</v>
      </c>
      <c r="F1903" s="207">
        <v>0</v>
      </c>
      <c r="G1903" s="207">
        <v>0</v>
      </c>
      <c r="H1903" s="207">
        <v>0</v>
      </c>
    </row>
    <row r="1904" spans="2:8" x14ac:dyDescent="0.45">
      <c r="B1904" t="s">
        <v>192</v>
      </c>
      <c r="C1904" s="207">
        <v>1.11E-2</v>
      </c>
      <c r="D1904" s="207">
        <v>2.6110000000000001E-2</v>
      </c>
      <c r="E1904" s="207">
        <v>3.9829999999999997E-2</v>
      </c>
      <c r="F1904" s="207">
        <v>0</v>
      </c>
      <c r="G1904" s="207">
        <v>5.5300000000000002E-3</v>
      </c>
      <c r="H1904" s="207">
        <v>5.1399999999999996E-3</v>
      </c>
    </row>
    <row r="1905" spans="2:8" x14ac:dyDescent="0.45">
      <c r="B1905" t="s">
        <v>193</v>
      </c>
      <c r="C1905" s="207">
        <v>0</v>
      </c>
      <c r="D1905" s="207">
        <v>0</v>
      </c>
      <c r="E1905" s="207">
        <v>0</v>
      </c>
      <c r="F1905" s="207">
        <v>0</v>
      </c>
      <c r="G1905" s="207">
        <v>0</v>
      </c>
      <c r="H1905" s="207">
        <v>0</v>
      </c>
    </row>
    <row r="1906" spans="2:8" x14ac:dyDescent="0.45">
      <c r="B1906" t="s">
        <v>197</v>
      </c>
      <c r="C1906" s="207">
        <v>0</v>
      </c>
      <c r="D1906" s="207">
        <v>0</v>
      </c>
      <c r="E1906" s="207">
        <v>0</v>
      </c>
      <c r="F1906" s="207">
        <v>0</v>
      </c>
      <c r="G1906" s="207">
        <v>0</v>
      </c>
      <c r="H1906" s="207">
        <v>0</v>
      </c>
    </row>
    <row r="1907" spans="2:8" x14ac:dyDescent="0.45">
      <c r="B1907" t="s">
        <v>198</v>
      </c>
      <c r="C1907" s="207">
        <v>0</v>
      </c>
      <c r="D1907" s="207">
        <v>0</v>
      </c>
      <c r="E1907" s="207">
        <v>0</v>
      </c>
      <c r="F1907" s="207">
        <v>0</v>
      </c>
      <c r="G1907" s="207">
        <v>0</v>
      </c>
      <c r="H1907" s="207">
        <v>0</v>
      </c>
    </row>
    <row r="1908" spans="2:8" x14ac:dyDescent="0.45">
      <c r="B1908" t="s">
        <v>199</v>
      </c>
      <c r="C1908" s="207">
        <v>0</v>
      </c>
      <c r="D1908" s="207">
        <v>0</v>
      </c>
      <c r="E1908" s="207">
        <v>0</v>
      </c>
      <c r="F1908" s="207">
        <v>0</v>
      </c>
      <c r="G1908" s="207">
        <v>0</v>
      </c>
      <c r="H1908" s="207">
        <v>0</v>
      </c>
    </row>
    <row r="1909" spans="2:8" x14ac:dyDescent="0.45">
      <c r="B1909" t="s">
        <v>200</v>
      </c>
      <c r="C1909" s="207">
        <v>0</v>
      </c>
      <c r="D1909" s="207">
        <v>0</v>
      </c>
      <c r="E1909" s="207">
        <v>0</v>
      </c>
      <c r="F1909" s="207">
        <v>0</v>
      </c>
      <c r="G1909" s="207">
        <v>0</v>
      </c>
      <c r="H1909" s="207">
        <v>0</v>
      </c>
    </row>
    <row r="1910" spans="2:8" x14ac:dyDescent="0.45">
      <c r="B1910" t="s">
        <v>233</v>
      </c>
      <c r="C1910" s="207">
        <v>0</v>
      </c>
      <c r="D1910" s="207">
        <v>0</v>
      </c>
      <c r="E1910" s="207">
        <v>0</v>
      </c>
      <c r="F1910" s="207">
        <v>0</v>
      </c>
      <c r="G1910" s="207">
        <v>0</v>
      </c>
      <c r="H1910" s="207">
        <v>0</v>
      </c>
    </row>
    <row r="1911" spans="2:8" x14ac:dyDescent="0.45">
      <c r="B1911" t="s">
        <v>234</v>
      </c>
      <c r="C1911" s="207">
        <v>4.0099999999999997E-3</v>
      </c>
      <c r="D1911" s="207">
        <v>4.7499999999999999E-3</v>
      </c>
      <c r="E1911" s="207">
        <v>8.4200000000000004E-3</v>
      </c>
      <c r="F1911" s="207">
        <v>3.2499999999999999E-3</v>
      </c>
      <c r="G1911" s="207">
        <v>0</v>
      </c>
      <c r="H1911" s="207">
        <v>5.1399999999999996E-3</v>
      </c>
    </row>
    <row r="1912" spans="2:8" x14ac:dyDescent="0.45">
      <c r="B1912" t="s">
        <v>235</v>
      </c>
      <c r="C1912" s="207">
        <v>0</v>
      </c>
      <c r="D1912" s="207">
        <v>0</v>
      </c>
      <c r="E1912" s="207">
        <v>0</v>
      </c>
      <c r="F1912" s="207">
        <v>0</v>
      </c>
      <c r="G1912" s="207">
        <v>0</v>
      </c>
      <c r="H1912" s="207">
        <v>0</v>
      </c>
    </row>
    <row r="1913" spans="2:8" x14ac:dyDescent="0.45">
      <c r="B1913" t="s">
        <v>236</v>
      </c>
      <c r="C1913" s="207">
        <v>0</v>
      </c>
      <c r="D1913" s="207">
        <v>0</v>
      </c>
      <c r="E1913" s="207">
        <v>0</v>
      </c>
      <c r="F1913" s="207">
        <v>0</v>
      </c>
      <c r="G1913" s="207">
        <v>0</v>
      </c>
      <c r="H1913" s="207">
        <v>0</v>
      </c>
    </row>
    <row r="1914" spans="2:8" x14ac:dyDescent="0.45">
      <c r="B1914" t="s">
        <v>237</v>
      </c>
      <c r="C1914" s="207">
        <v>0</v>
      </c>
      <c r="D1914" s="207">
        <v>0</v>
      </c>
      <c r="E1914" s="207">
        <v>0</v>
      </c>
      <c r="F1914" s="207">
        <v>0</v>
      </c>
      <c r="G1914" s="207">
        <v>0</v>
      </c>
      <c r="H1914" s="207">
        <v>0</v>
      </c>
    </row>
    <row r="1915" spans="2:8" x14ac:dyDescent="0.45">
      <c r="B1915" t="s">
        <v>238</v>
      </c>
      <c r="C1915" s="207">
        <v>1.0319999999999999E-2</v>
      </c>
      <c r="D1915" s="207">
        <v>4.0210000000000003E-2</v>
      </c>
      <c r="E1915" s="207">
        <v>0</v>
      </c>
      <c r="F1915" s="207">
        <v>0</v>
      </c>
      <c r="G1915" s="207">
        <v>5.5300000000000002E-3</v>
      </c>
      <c r="H1915" s="207">
        <v>1.541E-2</v>
      </c>
    </row>
    <row r="1916" spans="2:8" x14ac:dyDescent="0.45">
      <c r="B1916" t="s">
        <v>239</v>
      </c>
      <c r="C1916" s="207">
        <v>0</v>
      </c>
      <c r="D1916" s="207">
        <v>0</v>
      </c>
      <c r="E1916" s="207">
        <v>0</v>
      </c>
      <c r="F1916" s="207">
        <v>0</v>
      </c>
      <c r="G1916" s="207">
        <v>0</v>
      </c>
      <c r="H1916" s="207">
        <v>0</v>
      </c>
    </row>
    <row r="1917" spans="2:8" x14ac:dyDescent="0.45">
      <c r="B1917" t="s">
        <v>240</v>
      </c>
      <c r="C1917" s="207">
        <v>5.47E-3</v>
      </c>
      <c r="D1917" s="207">
        <v>2.1350000000000001E-2</v>
      </c>
      <c r="E1917" s="207">
        <v>8.4200000000000004E-3</v>
      </c>
      <c r="F1917" s="207">
        <v>0</v>
      </c>
      <c r="G1917" s="207">
        <v>5.5300000000000002E-3</v>
      </c>
      <c r="H1917" s="207">
        <v>0</v>
      </c>
    </row>
    <row r="1918" spans="2:8" x14ac:dyDescent="0.45">
      <c r="B1918" t="s">
        <v>241</v>
      </c>
      <c r="C1918" s="207">
        <v>8.0999999999999996E-4</v>
      </c>
      <c r="D1918" s="207">
        <v>4.7499999999999999E-3</v>
      </c>
      <c r="E1918" s="207">
        <v>0</v>
      </c>
      <c r="F1918" s="207">
        <v>0</v>
      </c>
      <c r="G1918" s="207">
        <v>0</v>
      </c>
      <c r="H1918" s="207">
        <v>0</v>
      </c>
    </row>
    <row r="1919" spans="2:8" x14ac:dyDescent="0.45">
      <c r="B1919" t="s">
        <v>242</v>
      </c>
      <c r="C1919" s="207">
        <v>0</v>
      </c>
      <c r="D1919" s="207">
        <v>0</v>
      </c>
      <c r="E1919" s="207">
        <v>0</v>
      </c>
      <c r="F1919" s="207">
        <v>0</v>
      </c>
      <c r="G1919" s="207">
        <v>0</v>
      </c>
      <c r="H1919" s="207">
        <v>0</v>
      </c>
    </row>
    <row r="1920" spans="2:8" x14ac:dyDescent="0.45">
      <c r="B1920" t="s">
        <v>243</v>
      </c>
      <c r="C1920" s="207">
        <v>2.2100000000000002E-2</v>
      </c>
      <c r="D1920" s="207">
        <v>9.5099999999999994E-3</v>
      </c>
      <c r="E1920" s="207">
        <v>0</v>
      </c>
      <c r="F1920" s="207">
        <v>4.3729999999999998E-2</v>
      </c>
      <c r="G1920" s="207">
        <v>2.486E-2</v>
      </c>
      <c r="H1920" s="207">
        <v>0</v>
      </c>
    </row>
    <row r="1921" spans="2:8" x14ac:dyDescent="0.45">
      <c r="B1921" t="s">
        <v>244</v>
      </c>
      <c r="C1921" s="207">
        <v>0</v>
      </c>
      <c r="D1921" s="207">
        <v>0</v>
      </c>
      <c r="E1921" s="207">
        <v>0</v>
      </c>
      <c r="F1921" s="207">
        <v>0</v>
      </c>
      <c r="G1921" s="207">
        <v>0</v>
      </c>
      <c r="H1921" s="207">
        <v>0</v>
      </c>
    </row>
    <row r="1922" spans="2:8" x14ac:dyDescent="0.45">
      <c r="B1922" t="s">
        <v>245</v>
      </c>
      <c r="C1922" s="207">
        <v>1.2600000000000001E-3</v>
      </c>
      <c r="D1922" s="207">
        <v>0</v>
      </c>
      <c r="E1922" s="207">
        <v>0</v>
      </c>
      <c r="F1922" s="207">
        <v>3.2499999999999999E-3</v>
      </c>
      <c r="G1922" s="207">
        <v>0</v>
      </c>
      <c r="H1922" s="207">
        <v>0</v>
      </c>
    </row>
    <row r="1923" spans="2:8" x14ac:dyDescent="0.45">
      <c r="B1923" t="s">
        <v>246</v>
      </c>
      <c r="C1923" s="207">
        <v>7.9000000000000001E-4</v>
      </c>
      <c r="D1923" s="207">
        <v>0</v>
      </c>
      <c r="E1923" s="207">
        <v>0</v>
      </c>
      <c r="F1923" s="207">
        <v>0</v>
      </c>
      <c r="G1923" s="207">
        <v>5.5300000000000002E-3</v>
      </c>
      <c r="H1923" s="207">
        <v>0</v>
      </c>
    </row>
    <row r="1924" spans="2:8" x14ac:dyDescent="0.45">
      <c r="B1924" t="s">
        <v>247</v>
      </c>
      <c r="C1924" s="207">
        <v>0</v>
      </c>
      <c r="D1924" s="207">
        <v>0</v>
      </c>
      <c r="E1924" s="207">
        <v>0</v>
      </c>
      <c r="F1924" s="207">
        <v>0</v>
      </c>
      <c r="G1924" s="207">
        <v>0</v>
      </c>
      <c r="H1924" s="207">
        <v>0</v>
      </c>
    </row>
    <row r="1925" spans="2:8" x14ac:dyDescent="0.45">
      <c r="B1925" t="s">
        <v>248</v>
      </c>
      <c r="C1925" s="207">
        <v>0</v>
      </c>
      <c r="D1925" s="207">
        <v>0</v>
      </c>
      <c r="E1925" s="207">
        <v>0</v>
      </c>
      <c r="F1925" s="207">
        <v>0</v>
      </c>
      <c r="G1925" s="207">
        <v>0</v>
      </c>
      <c r="H1925" s="207">
        <v>0</v>
      </c>
    </row>
    <row r="1926" spans="2:8" x14ac:dyDescent="0.45">
      <c r="B1926" t="s">
        <v>249</v>
      </c>
      <c r="C1926" s="207">
        <v>0</v>
      </c>
      <c r="D1926" s="207">
        <v>0</v>
      </c>
      <c r="E1926" s="207">
        <v>0</v>
      </c>
      <c r="F1926" s="207">
        <v>0</v>
      </c>
      <c r="G1926" s="207">
        <v>0</v>
      </c>
      <c r="H1926" s="207">
        <v>0</v>
      </c>
    </row>
    <row r="1927" spans="2:8" x14ac:dyDescent="0.45">
      <c r="B1927" t="s">
        <v>250</v>
      </c>
      <c r="C1927" s="207">
        <v>0</v>
      </c>
      <c r="D1927" s="207">
        <v>0</v>
      </c>
      <c r="E1927" s="207">
        <v>0</v>
      </c>
      <c r="F1927" s="207">
        <v>0</v>
      </c>
      <c r="G1927" s="207">
        <v>0</v>
      </c>
      <c r="H1927" s="207">
        <v>0</v>
      </c>
    </row>
    <row r="1928" spans="2:8" x14ac:dyDescent="0.45">
      <c r="B1928" t="s">
        <v>251</v>
      </c>
      <c r="C1928" s="207">
        <v>0</v>
      </c>
      <c r="D1928" s="207">
        <v>0</v>
      </c>
      <c r="E1928" s="207">
        <v>0</v>
      </c>
      <c r="F1928" s="207">
        <v>0</v>
      </c>
      <c r="G1928" s="207">
        <v>0</v>
      </c>
      <c r="H1928" s="207">
        <v>0</v>
      </c>
    </row>
    <row r="1929" spans="2:8" x14ac:dyDescent="0.45">
      <c r="B1929" t="s">
        <v>252</v>
      </c>
      <c r="C1929" s="207">
        <v>0</v>
      </c>
      <c r="D1929" s="207">
        <v>0</v>
      </c>
      <c r="E1929" s="207">
        <v>0</v>
      </c>
      <c r="F1929" s="207">
        <v>0</v>
      </c>
      <c r="G1929" s="207">
        <v>0</v>
      </c>
      <c r="H1929" s="207">
        <v>0</v>
      </c>
    </row>
    <row r="1930" spans="2:8" x14ac:dyDescent="0.45">
      <c r="B1930" t="s">
        <v>253</v>
      </c>
      <c r="C1930" s="207">
        <v>0</v>
      </c>
      <c r="D1930" s="207">
        <v>0</v>
      </c>
      <c r="E1930" s="207">
        <v>0</v>
      </c>
      <c r="F1930" s="207">
        <v>0</v>
      </c>
      <c r="G1930" s="207">
        <v>0</v>
      </c>
      <c r="H1930" s="207">
        <v>0</v>
      </c>
    </row>
    <row r="1931" spans="2:8" x14ac:dyDescent="0.45">
      <c r="B1931" t="s">
        <v>254</v>
      </c>
      <c r="C1931" s="207">
        <v>0</v>
      </c>
      <c r="D1931" s="207">
        <v>0</v>
      </c>
      <c r="E1931" s="207">
        <v>0</v>
      </c>
      <c r="F1931" s="207">
        <v>0</v>
      </c>
      <c r="G1931" s="207">
        <v>0</v>
      </c>
      <c r="H1931" s="207">
        <v>0</v>
      </c>
    </row>
    <row r="1932" spans="2:8" x14ac:dyDescent="0.45">
      <c r="B1932" t="s">
        <v>255</v>
      </c>
      <c r="C1932" s="207">
        <v>0</v>
      </c>
      <c r="D1932" s="207">
        <v>0</v>
      </c>
      <c r="E1932" s="207">
        <v>0</v>
      </c>
      <c r="F1932" s="207">
        <v>0</v>
      </c>
      <c r="G1932" s="207">
        <v>0</v>
      </c>
      <c r="H1932" s="207">
        <v>0</v>
      </c>
    </row>
    <row r="1933" spans="2:8" x14ac:dyDescent="0.45">
      <c r="B1933" t="s">
        <v>256</v>
      </c>
      <c r="C1933" s="207">
        <v>0</v>
      </c>
      <c r="D1933" s="207">
        <v>0</v>
      </c>
      <c r="E1933" s="207">
        <v>0</v>
      </c>
      <c r="F1933" s="207">
        <v>0</v>
      </c>
      <c r="G1933" s="207">
        <v>0</v>
      </c>
      <c r="H1933" s="207">
        <v>0</v>
      </c>
    </row>
    <row r="1934" spans="2:8" x14ac:dyDescent="0.45">
      <c r="B1934" t="s">
        <v>257</v>
      </c>
      <c r="C1934" s="207">
        <v>0</v>
      </c>
      <c r="D1934" s="207">
        <v>0</v>
      </c>
      <c r="E1934" s="207">
        <v>0</v>
      </c>
      <c r="F1934" s="207">
        <v>0</v>
      </c>
      <c r="G1934" s="207">
        <v>0</v>
      </c>
      <c r="H1934" s="207">
        <v>0</v>
      </c>
    </row>
    <row r="1935" spans="2:8" x14ac:dyDescent="0.45">
      <c r="B1935" t="s">
        <v>258</v>
      </c>
      <c r="C1935" s="207">
        <v>0</v>
      </c>
      <c r="D1935" s="207">
        <v>0</v>
      </c>
      <c r="E1935" s="207">
        <v>0</v>
      </c>
      <c r="F1935" s="207">
        <v>0</v>
      </c>
      <c r="G1935" s="207">
        <v>0</v>
      </c>
      <c r="H1935" s="207">
        <v>0</v>
      </c>
    </row>
    <row r="1936" spans="2:8" x14ac:dyDescent="0.45">
      <c r="B1936" t="s">
        <v>259</v>
      </c>
      <c r="C1936" s="207">
        <v>0</v>
      </c>
      <c r="D1936" s="207">
        <v>0</v>
      </c>
      <c r="E1936" s="207">
        <v>0</v>
      </c>
      <c r="F1936" s="207">
        <v>0</v>
      </c>
      <c r="G1936" s="207">
        <v>0</v>
      </c>
      <c r="H1936" s="207">
        <v>0</v>
      </c>
    </row>
    <row r="1937" spans="2:8" x14ac:dyDescent="0.45">
      <c r="B1937" t="s">
        <v>260</v>
      </c>
      <c r="C1937" s="207">
        <v>0</v>
      </c>
      <c r="D1937" s="207">
        <v>0</v>
      </c>
      <c r="E1937" s="207">
        <v>0</v>
      </c>
      <c r="F1937" s="207">
        <v>0</v>
      </c>
      <c r="G1937" s="207">
        <v>0</v>
      </c>
      <c r="H1937" s="207">
        <v>0</v>
      </c>
    </row>
    <row r="1938" spans="2:8" x14ac:dyDescent="0.45">
      <c r="B1938" t="s">
        <v>261</v>
      </c>
      <c r="C1938" s="207">
        <v>1.848E-2</v>
      </c>
      <c r="D1938" s="207">
        <v>0</v>
      </c>
      <c r="E1938" s="207">
        <v>7.5469999999999995E-2</v>
      </c>
      <c r="F1938" s="207">
        <v>2.1090000000000001E-2</v>
      </c>
      <c r="G1938" s="207">
        <v>0</v>
      </c>
      <c r="H1938" s="207">
        <v>5.1399999999999996E-3</v>
      </c>
    </row>
    <row r="1939" spans="2:8" x14ac:dyDescent="0.45">
      <c r="B1939" t="s">
        <v>262</v>
      </c>
      <c r="C1939" s="207">
        <v>0</v>
      </c>
      <c r="D1939" s="207">
        <v>0</v>
      </c>
      <c r="E1939" s="207">
        <v>0</v>
      </c>
      <c r="F1939" s="207">
        <v>0</v>
      </c>
      <c r="G1939" s="207">
        <v>0</v>
      </c>
      <c r="H1939" s="207">
        <v>0</v>
      </c>
    </row>
    <row r="1940" spans="2:8" x14ac:dyDescent="0.45">
      <c r="B1940" t="s">
        <v>263</v>
      </c>
      <c r="C1940" s="207">
        <v>0</v>
      </c>
      <c r="D1940" s="207">
        <v>0</v>
      </c>
      <c r="E1940" s="207">
        <v>0</v>
      </c>
      <c r="F1940" s="207">
        <v>0</v>
      </c>
      <c r="G1940" s="207">
        <v>0</v>
      </c>
      <c r="H1940" s="207">
        <v>0</v>
      </c>
    </row>
    <row r="1941" spans="2:8" x14ac:dyDescent="0.45">
      <c r="B1941" t="s">
        <v>264</v>
      </c>
      <c r="C1941" s="207">
        <v>0</v>
      </c>
      <c r="D1941" s="207">
        <v>0</v>
      </c>
      <c r="E1941" s="207">
        <v>0</v>
      </c>
      <c r="F1941" s="207">
        <v>0</v>
      </c>
      <c r="G1941" s="207">
        <v>0</v>
      </c>
      <c r="H1941" s="207">
        <v>0</v>
      </c>
    </row>
    <row r="1942" spans="2:8" x14ac:dyDescent="0.45">
      <c r="B1942" t="s">
        <v>265</v>
      </c>
      <c r="C1942" s="207">
        <v>0</v>
      </c>
      <c r="D1942" s="207">
        <v>0</v>
      </c>
      <c r="E1942" s="207">
        <v>0</v>
      </c>
      <c r="F1942" s="207">
        <v>0</v>
      </c>
      <c r="G1942" s="207">
        <v>0</v>
      </c>
      <c r="H1942" s="207">
        <v>0</v>
      </c>
    </row>
    <row r="1943" spans="2:8" x14ac:dyDescent="0.45">
      <c r="B1943" t="s">
        <v>266</v>
      </c>
      <c r="C1943" s="207">
        <v>0</v>
      </c>
      <c r="D1943" s="207">
        <v>0</v>
      </c>
      <c r="E1943" s="207">
        <v>0</v>
      </c>
      <c r="F1943" s="207">
        <v>0</v>
      </c>
      <c r="G1943" s="207">
        <v>0</v>
      </c>
      <c r="H1943" s="207">
        <v>0</v>
      </c>
    </row>
    <row r="1944" spans="2:8" x14ac:dyDescent="0.45">
      <c r="B1944" t="s">
        <v>267</v>
      </c>
      <c r="C1944" s="207">
        <v>0</v>
      </c>
      <c r="D1944" s="207">
        <v>0</v>
      </c>
      <c r="E1944" s="207">
        <v>0</v>
      </c>
      <c r="F1944" s="207">
        <v>0</v>
      </c>
      <c r="G1944" s="207">
        <v>0</v>
      </c>
      <c r="H1944" s="207">
        <v>0</v>
      </c>
    </row>
    <row r="1945" spans="2:8" x14ac:dyDescent="0.45">
      <c r="B1945" t="s">
        <v>268</v>
      </c>
      <c r="C1945" s="207">
        <v>0</v>
      </c>
      <c r="D1945" s="207">
        <v>0</v>
      </c>
      <c r="E1945" s="207">
        <v>0</v>
      </c>
      <c r="F1945" s="207">
        <v>0</v>
      </c>
      <c r="G1945" s="207">
        <v>0</v>
      </c>
      <c r="H1945" s="207">
        <v>0</v>
      </c>
    </row>
    <row r="1946" spans="2:8" x14ac:dyDescent="0.45">
      <c r="B1946" t="s">
        <v>269</v>
      </c>
      <c r="C1946" s="207">
        <v>0</v>
      </c>
      <c r="D1946" s="207">
        <v>0</v>
      </c>
      <c r="E1946" s="207">
        <v>0</v>
      </c>
      <c r="F1946" s="207">
        <v>0</v>
      </c>
      <c r="G1946" s="207">
        <v>0</v>
      </c>
      <c r="H1946" s="207">
        <v>0</v>
      </c>
    </row>
    <row r="1947" spans="2:8" x14ac:dyDescent="0.45">
      <c r="B1947" t="s">
        <v>270</v>
      </c>
      <c r="C1947" s="207">
        <v>0</v>
      </c>
      <c r="D1947" s="207">
        <v>0</v>
      </c>
      <c r="E1947" s="207">
        <v>0</v>
      </c>
      <c r="F1947" s="207">
        <v>0</v>
      </c>
      <c r="G1947" s="207">
        <v>0</v>
      </c>
      <c r="H1947" s="207">
        <v>0</v>
      </c>
    </row>
    <row r="1948" spans="2:8" x14ac:dyDescent="0.45">
      <c r="B1948" t="s">
        <v>271</v>
      </c>
      <c r="C1948" s="207">
        <v>8.9999999999999998E-4</v>
      </c>
      <c r="D1948" s="207">
        <v>0</v>
      </c>
      <c r="E1948" s="207">
        <v>0</v>
      </c>
      <c r="F1948" s="207">
        <v>0</v>
      </c>
      <c r="G1948" s="207">
        <v>0</v>
      </c>
      <c r="H1948" s="207">
        <v>5.1399999999999996E-3</v>
      </c>
    </row>
    <row r="1949" spans="2:8" x14ac:dyDescent="0.45">
      <c r="B1949" t="s">
        <v>272</v>
      </c>
      <c r="C1949" s="207">
        <v>0</v>
      </c>
      <c r="D1949" s="207">
        <v>0</v>
      </c>
      <c r="E1949" s="207">
        <v>0</v>
      </c>
      <c r="F1949" s="207">
        <v>0</v>
      </c>
      <c r="G1949" s="207">
        <v>0</v>
      </c>
      <c r="H1949" s="207">
        <v>0</v>
      </c>
    </row>
    <row r="1950" spans="2:8" x14ac:dyDescent="0.45">
      <c r="B1950" t="s">
        <v>273</v>
      </c>
      <c r="C1950" s="207">
        <v>5.1900000000000002E-3</v>
      </c>
      <c r="D1950" s="207">
        <v>0</v>
      </c>
      <c r="E1950" s="207">
        <v>0</v>
      </c>
      <c r="F1950" s="207">
        <v>3.2499999999999999E-3</v>
      </c>
      <c r="G1950" s="207">
        <v>5.5300000000000002E-3</v>
      </c>
      <c r="H1950" s="207">
        <v>1.7950000000000001E-2</v>
      </c>
    </row>
    <row r="1951" spans="2:8" x14ac:dyDescent="0.45">
      <c r="B1951" t="s">
        <v>274</v>
      </c>
      <c r="C1951" s="207">
        <v>0</v>
      </c>
      <c r="D1951" s="207">
        <v>0</v>
      </c>
      <c r="E1951" s="207">
        <v>0</v>
      </c>
      <c r="F1951" s="207">
        <v>0</v>
      </c>
      <c r="G1951" s="207">
        <v>0</v>
      </c>
      <c r="H1951" s="207">
        <v>0</v>
      </c>
    </row>
    <row r="1952" spans="2:8" x14ac:dyDescent="0.45">
      <c r="B1952" t="s">
        <v>275</v>
      </c>
      <c r="C1952" s="207">
        <v>0</v>
      </c>
      <c r="D1952" s="207">
        <v>0</v>
      </c>
      <c r="E1952" s="207">
        <v>0</v>
      </c>
      <c r="F1952" s="207">
        <v>0</v>
      </c>
      <c r="G1952" s="207">
        <v>0</v>
      </c>
      <c r="H1952" s="207">
        <v>0</v>
      </c>
    </row>
    <row r="1953" spans="2:8" x14ac:dyDescent="0.45">
      <c r="B1953" t="s">
        <v>276</v>
      </c>
      <c r="C1953" s="207">
        <v>0</v>
      </c>
      <c r="D1953" s="207">
        <v>0</v>
      </c>
      <c r="E1953" s="207">
        <v>0</v>
      </c>
      <c r="F1953" s="207">
        <v>0</v>
      </c>
      <c r="G1953" s="207">
        <v>0</v>
      </c>
      <c r="H1953" s="207">
        <v>0</v>
      </c>
    </row>
    <row r="1954" spans="2:8" x14ac:dyDescent="0.45">
      <c r="B1954" t="s">
        <v>277</v>
      </c>
      <c r="C1954" s="207">
        <v>0</v>
      </c>
      <c r="D1954" s="207">
        <v>0</v>
      </c>
      <c r="E1954" s="207">
        <v>0</v>
      </c>
      <c r="F1954" s="207">
        <v>0</v>
      </c>
      <c r="G1954" s="207">
        <v>0</v>
      </c>
      <c r="H1954" s="207">
        <v>0</v>
      </c>
    </row>
    <row r="1955" spans="2:8" x14ac:dyDescent="0.45">
      <c r="B1955" t="s">
        <v>278</v>
      </c>
      <c r="C1955" s="207">
        <v>1.6000000000000001E-3</v>
      </c>
      <c r="D1955" s="207">
        <v>4.7499999999999999E-3</v>
      </c>
      <c r="E1955" s="207">
        <v>0</v>
      </c>
      <c r="F1955" s="207">
        <v>0</v>
      </c>
      <c r="G1955" s="207">
        <v>5.5300000000000002E-3</v>
      </c>
      <c r="H1955" s="207">
        <v>0</v>
      </c>
    </row>
    <row r="1956" spans="2:8" x14ac:dyDescent="0.45">
      <c r="B1956" t="s">
        <v>279</v>
      </c>
      <c r="C1956" s="207">
        <v>1.3220000000000001E-2</v>
      </c>
      <c r="D1956" s="207">
        <v>5.4559999999999997E-2</v>
      </c>
      <c r="E1956" s="207">
        <v>2.5270000000000001E-2</v>
      </c>
      <c r="F1956" s="207">
        <v>0</v>
      </c>
      <c r="G1956" s="207">
        <v>5.5300000000000002E-3</v>
      </c>
      <c r="H1956" s="207">
        <v>0</v>
      </c>
    </row>
    <row r="1957" spans="2:8" x14ac:dyDescent="0.45">
      <c r="B1957" t="s">
        <v>280</v>
      </c>
      <c r="C1957" s="207">
        <v>0</v>
      </c>
      <c r="D1957" s="207">
        <v>0</v>
      </c>
      <c r="E1957" s="207">
        <v>0</v>
      </c>
      <c r="F1957" s="207">
        <v>0</v>
      </c>
      <c r="G1957" s="207">
        <v>0</v>
      </c>
      <c r="H1957" s="207">
        <v>0</v>
      </c>
    </row>
    <row r="1958" spans="2:8" x14ac:dyDescent="0.45">
      <c r="B1958" t="s">
        <v>281</v>
      </c>
      <c r="C1958" s="207">
        <v>0</v>
      </c>
      <c r="D1958" s="207">
        <v>0</v>
      </c>
      <c r="E1958" s="207">
        <v>0</v>
      </c>
      <c r="F1958" s="207">
        <v>0</v>
      </c>
      <c r="G1958" s="207">
        <v>0</v>
      </c>
      <c r="H1958" s="207">
        <v>0</v>
      </c>
    </row>
    <row r="1959" spans="2:8" x14ac:dyDescent="0.45">
      <c r="B1959" t="s">
        <v>282</v>
      </c>
      <c r="C1959" s="207">
        <v>0</v>
      </c>
      <c r="D1959" s="207">
        <v>0</v>
      </c>
      <c r="E1959" s="207">
        <v>0</v>
      </c>
      <c r="F1959" s="207">
        <v>0</v>
      </c>
      <c r="G1959" s="207">
        <v>0</v>
      </c>
      <c r="H1959" s="207">
        <v>0</v>
      </c>
    </row>
    <row r="1960" spans="2:8" x14ac:dyDescent="0.45">
      <c r="B1960" t="s">
        <v>283</v>
      </c>
      <c r="C1960" s="207">
        <v>0</v>
      </c>
      <c r="D1960" s="207">
        <v>0</v>
      </c>
      <c r="E1960" s="207">
        <v>0</v>
      </c>
      <c r="F1960" s="207">
        <v>0</v>
      </c>
      <c r="G1960" s="207">
        <v>0</v>
      </c>
      <c r="H1960" s="207">
        <v>0</v>
      </c>
    </row>
    <row r="1961" spans="2:8" x14ac:dyDescent="0.45">
      <c r="B1961" t="s">
        <v>284</v>
      </c>
      <c r="C1961" s="207">
        <v>0</v>
      </c>
      <c r="D1961" s="207">
        <v>0</v>
      </c>
      <c r="E1961" s="207">
        <v>0</v>
      </c>
      <c r="F1961" s="207">
        <v>0</v>
      </c>
      <c r="G1961" s="207">
        <v>0</v>
      </c>
      <c r="H1961" s="207">
        <v>0</v>
      </c>
    </row>
    <row r="1962" spans="2:8" x14ac:dyDescent="0.45">
      <c r="B1962" t="s">
        <v>285</v>
      </c>
      <c r="C1962" s="207">
        <v>0</v>
      </c>
      <c r="D1962" s="207">
        <v>0</v>
      </c>
      <c r="E1962" s="207">
        <v>0</v>
      </c>
      <c r="F1962" s="207">
        <v>0</v>
      </c>
      <c r="G1962" s="207">
        <v>0</v>
      </c>
      <c r="H1962" s="207">
        <v>0</v>
      </c>
    </row>
    <row r="1963" spans="2:8" x14ac:dyDescent="0.45">
      <c r="B1963" t="s">
        <v>286</v>
      </c>
      <c r="C1963" s="207">
        <v>0</v>
      </c>
      <c r="D1963" s="207">
        <v>0</v>
      </c>
      <c r="E1963" s="207">
        <v>0</v>
      </c>
      <c r="F1963" s="207">
        <v>0</v>
      </c>
      <c r="G1963" s="207">
        <v>0</v>
      </c>
      <c r="H1963" s="207">
        <v>0</v>
      </c>
    </row>
    <row r="1964" spans="2:8" x14ac:dyDescent="0.45">
      <c r="B1964" t="s">
        <v>287</v>
      </c>
      <c r="C1964" s="207">
        <v>0</v>
      </c>
      <c r="D1964" s="207">
        <v>0</v>
      </c>
      <c r="E1964" s="207">
        <v>0</v>
      </c>
      <c r="F1964" s="207">
        <v>0</v>
      </c>
      <c r="G1964" s="207">
        <v>0</v>
      </c>
      <c r="H1964" s="207">
        <v>0</v>
      </c>
    </row>
    <row r="1965" spans="2:8" x14ac:dyDescent="0.45">
      <c r="B1965" t="s">
        <v>288</v>
      </c>
      <c r="C1965" s="207">
        <v>0</v>
      </c>
      <c r="D1965" s="207">
        <v>0</v>
      </c>
      <c r="E1965" s="207">
        <v>0</v>
      </c>
      <c r="F1965" s="207">
        <v>0</v>
      </c>
      <c r="G1965" s="207">
        <v>0</v>
      </c>
      <c r="H1965" s="207">
        <v>0</v>
      </c>
    </row>
    <row r="1966" spans="2:8" x14ac:dyDescent="0.45">
      <c r="B1966" t="s">
        <v>289</v>
      </c>
      <c r="C1966" s="207">
        <v>0</v>
      </c>
      <c r="D1966" s="207">
        <v>0</v>
      </c>
      <c r="E1966" s="207">
        <v>0</v>
      </c>
      <c r="F1966" s="207">
        <v>0</v>
      </c>
      <c r="G1966" s="207">
        <v>0</v>
      </c>
      <c r="H1966" s="207">
        <v>0</v>
      </c>
    </row>
    <row r="1967" spans="2:8" x14ac:dyDescent="0.45">
      <c r="B1967" t="s">
        <v>290</v>
      </c>
      <c r="C1967" s="207">
        <v>0</v>
      </c>
      <c r="D1967" s="207">
        <v>0</v>
      </c>
      <c r="E1967" s="207">
        <v>0</v>
      </c>
      <c r="F1967" s="207">
        <v>0</v>
      </c>
      <c r="G1967" s="207">
        <v>0</v>
      </c>
      <c r="H1967" s="207">
        <v>0</v>
      </c>
    </row>
    <row r="1968" spans="2:8" x14ac:dyDescent="0.45">
      <c r="B1968" t="s">
        <v>291</v>
      </c>
      <c r="C1968" s="207">
        <v>0</v>
      </c>
      <c r="D1968" s="207">
        <v>0</v>
      </c>
      <c r="E1968" s="207">
        <v>0</v>
      </c>
      <c r="F1968" s="207">
        <v>0</v>
      </c>
      <c r="G1968" s="207">
        <v>0</v>
      </c>
      <c r="H1968" s="207">
        <v>0</v>
      </c>
    </row>
    <row r="1969" spans="2:8" x14ac:dyDescent="0.45">
      <c r="B1969" t="s">
        <v>292</v>
      </c>
      <c r="C1969" s="207">
        <v>0</v>
      </c>
      <c r="D1969" s="207">
        <v>0</v>
      </c>
      <c r="E1969" s="207">
        <v>0</v>
      </c>
      <c r="F1969" s="207">
        <v>0</v>
      </c>
      <c r="G1969" s="207">
        <v>0</v>
      </c>
      <c r="H1969" s="207">
        <v>0</v>
      </c>
    </row>
    <row r="1970" spans="2:8" x14ac:dyDescent="0.45">
      <c r="B1970" t="s">
        <v>293</v>
      </c>
      <c r="C1970" s="207">
        <v>0</v>
      </c>
      <c r="D1970" s="207">
        <v>0</v>
      </c>
      <c r="E1970" s="207">
        <v>0</v>
      </c>
      <c r="F1970" s="207">
        <v>0</v>
      </c>
      <c r="G1970" s="207">
        <v>0</v>
      </c>
      <c r="H1970" s="207">
        <v>0</v>
      </c>
    </row>
    <row r="1971" spans="2:8" x14ac:dyDescent="0.45">
      <c r="B1971" t="s">
        <v>205</v>
      </c>
      <c r="C1971" s="207">
        <v>0</v>
      </c>
      <c r="D1971" s="207">
        <v>0</v>
      </c>
      <c r="E1971" s="207">
        <v>0</v>
      </c>
      <c r="F1971" s="207">
        <v>0</v>
      </c>
      <c r="G1971" s="207">
        <v>0</v>
      </c>
      <c r="H1971" s="207">
        <v>0</v>
      </c>
    </row>
    <row r="1972" spans="2:8" x14ac:dyDescent="0.45">
      <c r="B1972" t="s">
        <v>294</v>
      </c>
      <c r="C1972" s="207">
        <v>0</v>
      </c>
      <c r="D1972" s="207">
        <v>0</v>
      </c>
      <c r="E1972" s="207">
        <v>0</v>
      </c>
      <c r="F1972" s="207">
        <v>0</v>
      </c>
      <c r="G1972" s="207">
        <v>0</v>
      </c>
      <c r="H1972" s="207">
        <v>0</v>
      </c>
    </row>
    <row r="1973" spans="2:8" x14ac:dyDescent="0.45">
      <c r="B1973" t="s">
        <v>295</v>
      </c>
      <c r="C1973" s="207">
        <v>0</v>
      </c>
      <c r="D1973" s="207">
        <v>0</v>
      </c>
      <c r="E1973" s="207">
        <v>0</v>
      </c>
      <c r="F1973" s="207">
        <v>0</v>
      </c>
      <c r="G1973" s="207">
        <v>0</v>
      </c>
      <c r="H1973" s="207">
        <v>0</v>
      </c>
    </row>
    <row r="1974" spans="2:8" x14ac:dyDescent="0.45">
      <c r="B1974" t="s">
        <v>296</v>
      </c>
      <c r="C1974" s="207">
        <v>0</v>
      </c>
      <c r="D1974" s="207">
        <v>0</v>
      </c>
      <c r="E1974" s="207">
        <v>0</v>
      </c>
      <c r="F1974" s="207">
        <v>0</v>
      </c>
      <c r="G1974" s="207">
        <v>0</v>
      </c>
      <c r="H1974" s="207">
        <v>0</v>
      </c>
    </row>
    <row r="1975" spans="2:8" x14ac:dyDescent="0.45">
      <c r="B1975" t="s">
        <v>297</v>
      </c>
      <c r="C1975" s="207">
        <v>0</v>
      </c>
      <c r="D1975" s="207">
        <v>0</v>
      </c>
      <c r="E1975" s="207">
        <v>0</v>
      </c>
      <c r="F1975" s="207">
        <v>0</v>
      </c>
      <c r="G1975" s="207">
        <v>0</v>
      </c>
      <c r="H1975" s="207">
        <v>0</v>
      </c>
    </row>
    <row r="1976" spans="2:8" x14ac:dyDescent="0.45">
      <c r="B1976" t="s">
        <v>298</v>
      </c>
      <c r="C1976" s="207">
        <v>0</v>
      </c>
      <c r="D1976" s="207">
        <v>0</v>
      </c>
      <c r="E1976" s="207">
        <v>0</v>
      </c>
      <c r="F1976" s="207">
        <v>0</v>
      </c>
      <c r="G1976" s="207">
        <v>0</v>
      </c>
      <c r="H1976" s="207">
        <v>0</v>
      </c>
    </row>
    <row r="1977" spans="2:8" x14ac:dyDescent="0.45">
      <c r="B1977" t="s">
        <v>8</v>
      </c>
      <c r="C1977" s="207">
        <v>0</v>
      </c>
      <c r="D1977" s="207">
        <v>0</v>
      </c>
      <c r="E1977" s="207">
        <v>0</v>
      </c>
      <c r="F1977" s="207">
        <v>0</v>
      </c>
      <c r="G1977" s="207">
        <v>0</v>
      </c>
      <c r="H1977" s="207">
        <v>0</v>
      </c>
    </row>
    <row r="1978" spans="2:8" x14ac:dyDescent="0.45">
      <c r="B1978" t="s">
        <v>299</v>
      </c>
      <c r="C1978" s="207">
        <v>0</v>
      </c>
      <c r="D1978" s="207">
        <v>0</v>
      </c>
      <c r="E1978" s="207">
        <v>0</v>
      </c>
      <c r="F1978" s="207">
        <v>0</v>
      </c>
      <c r="G1978" s="207">
        <v>0</v>
      </c>
      <c r="H1978" s="207">
        <v>0</v>
      </c>
    </row>
    <row r="1979" spans="2:8" x14ac:dyDescent="0.45">
      <c r="B1979" t="s">
        <v>300</v>
      </c>
      <c r="C1979" s="207">
        <v>0</v>
      </c>
      <c r="D1979" s="207">
        <v>0</v>
      </c>
      <c r="E1979" s="207">
        <v>0</v>
      </c>
      <c r="F1979" s="207">
        <v>0</v>
      </c>
      <c r="G1979" s="207">
        <v>0</v>
      </c>
      <c r="H1979" s="207">
        <v>0</v>
      </c>
    </row>
    <row r="1980" spans="2:8" x14ac:dyDescent="0.45">
      <c r="B1980" t="s">
        <v>94</v>
      </c>
      <c r="C1980" s="207">
        <v>0</v>
      </c>
      <c r="D1980" s="207">
        <v>0</v>
      </c>
      <c r="E1980" s="207">
        <v>0</v>
      </c>
      <c r="F1980" s="207">
        <v>0</v>
      </c>
      <c r="G1980" s="207">
        <v>0</v>
      </c>
      <c r="H1980" s="207">
        <v>0</v>
      </c>
    </row>
    <row r="1981" spans="2:8" x14ac:dyDescent="0.45">
      <c r="B1981" t="s">
        <v>301</v>
      </c>
      <c r="C1981" s="207">
        <v>0</v>
      </c>
      <c r="D1981" s="207">
        <v>0</v>
      </c>
      <c r="E1981" s="207">
        <v>0</v>
      </c>
      <c r="F1981" s="207">
        <v>0</v>
      </c>
      <c r="G1981" s="207">
        <v>0</v>
      </c>
      <c r="H1981" s="207">
        <v>0</v>
      </c>
    </row>
    <row r="1982" spans="2:8" x14ac:dyDescent="0.45">
      <c r="B1982" t="s">
        <v>302</v>
      </c>
      <c r="C1982" s="207">
        <v>0</v>
      </c>
      <c r="D1982" s="207">
        <v>0</v>
      </c>
      <c r="E1982" s="207">
        <v>0</v>
      </c>
      <c r="F1982" s="207">
        <v>0</v>
      </c>
      <c r="G1982" s="207">
        <v>0</v>
      </c>
      <c r="H1982" s="207">
        <v>0</v>
      </c>
    </row>
    <row r="1983" spans="2:8" x14ac:dyDescent="0.45">
      <c r="B1983" t="s">
        <v>303</v>
      </c>
      <c r="C1983" s="207">
        <v>8.9999999999999998E-4</v>
      </c>
      <c r="D1983" s="207">
        <v>0</v>
      </c>
      <c r="E1983" s="207">
        <v>0</v>
      </c>
      <c r="F1983" s="207">
        <v>0</v>
      </c>
      <c r="G1983" s="207">
        <v>0</v>
      </c>
      <c r="H1983" s="207">
        <v>5.1399999999999996E-3</v>
      </c>
    </row>
    <row r="1984" spans="2:8" x14ac:dyDescent="0.45">
      <c r="B1984" t="s">
        <v>304</v>
      </c>
      <c r="C1984" s="207">
        <v>0</v>
      </c>
      <c r="D1984" s="207">
        <v>0</v>
      </c>
      <c r="E1984" s="207">
        <v>0</v>
      </c>
      <c r="F1984" s="207">
        <v>0</v>
      </c>
      <c r="G1984" s="207">
        <v>0</v>
      </c>
      <c r="H1984" s="207">
        <v>0</v>
      </c>
    </row>
    <row r="1985" spans="2:8" x14ac:dyDescent="0.45">
      <c r="B1985" t="s">
        <v>305</v>
      </c>
      <c r="C1985" s="207">
        <v>7.9000000000000001E-4</v>
      </c>
      <c r="D1985" s="207">
        <v>0</v>
      </c>
      <c r="E1985" s="207">
        <v>0</v>
      </c>
      <c r="F1985" s="207">
        <v>0</v>
      </c>
      <c r="G1985" s="207">
        <v>5.5300000000000002E-3</v>
      </c>
      <c r="H1985" s="207">
        <v>0</v>
      </c>
    </row>
    <row r="1986" spans="2:8" x14ac:dyDescent="0.45">
      <c r="B1986" t="s">
        <v>306</v>
      </c>
      <c r="C1986" s="207">
        <v>0</v>
      </c>
      <c r="D1986" s="207">
        <v>0</v>
      </c>
      <c r="E1986" s="207">
        <v>0</v>
      </c>
      <c r="F1986" s="207">
        <v>0</v>
      </c>
      <c r="G1986" s="207">
        <v>0</v>
      </c>
      <c r="H1986" s="207">
        <v>0</v>
      </c>
    </row>
    <row r="1987" spans="2:8" x14ac:dyDescent="0.45">
      <c r="B1987" t="s">
        <v>307</v>
      </c>
      <c r="C1987" s="207">
        <v>0</v>
      </c>
      <c r="D1987" s="207">
        <v>0</v>
      </c>
      <c r="E1987" s="207">
        <v>0</v>
      </c>
      <c r="F1987" s="207">
        <v>0</v>
      </c>
      <c r="G1987" s="207">
        <v>0</v>
      </c>
      <c r="H1987" s="207">
        <v>0</v>
      </c>
    </row>
    <row r="1988" spans="2:8" x14ac:dyDescent="0.45">
      <c r="B1988" t="s">
        <v>308</v>
      </c>
      <c r="C1988" s="207">
        <v>0</v>
      </c>
      <c r="D1988" s="207">
        <v>0</v>
      </c>
      <c r="E1988" s="207">
        <v>0</v>
      </c>
      <c r="F1988" s="207">
        <v>0</v>
      </c>
      <c r="G1988" s="207">
        <v>0</v>
      </c>
      <c r="H1988" s="207">
        <v>0</v>
      </c>
    </row>
    <row r="1989" spans="2:8" x14ac:dyDescent="0.45">
      <c r="B1989" t="s">
        <v>309</v>
      </c>
      <c r="C1989" s="207">
        <v>0</v>
      </c>
      <c r="D1989" s="207">
        <v>0</v>
      </c>
      <c r="E1989" s="207">
        <v>0</v>
      </c>
      <c r="F1989" s="207">
        <v>0</v>
      </c>
      <c r="G1989" s="207">
        <v>0</v>
      </c>
      <c r="H1989" s="207">
        <v>0</v>
      </c>
    </row>
    <row r="1990" spans="2:8" x14ac:dyDescent="0.45">
      <c r="B1990" t="s">
        <v>310</v>
      </c>
      <c r="C1990" s="207">
        <v>0</v>
      </c>
      <c r="D1990" s="207">
        <v>0</v>
      </c>
      <c r="E1990" s="207">
        <v>0</v>
      </c>
      <c r="F1990" s="207">
        <v>0</v>
      </c>
      <c r="G1990" s="207">
        <v>0</v>
      </c>
      <c r="H1990" s="207">
        <v>0</v>
      </c>
    </row>
    <row r="1991" spans="2:8" x14ac:dyDescent="0.45">
      <c r="B1991" t="s">
        <v>311</v>
      </c>
      <c r="C1991" s="207">
        <v>0</v>
      </c>
      <c r="D1991" s="207">
        <v>0</v>
      </c>
      <c r="E1991" s="207">
        <v>0</v>
      </c>
      <c r="F1991" s="207">
        <v>0</v>
      </c>
      <c r="G1991" s="207">
        <v>0</v>
      </c>
      <c r="H1991" s="207">
        <v>0</v>
      </c>
    </row>
    <row r="1992" spans="2:8" x14ac:dyDescent="0.45">
      <c r="B1992" t="s">
        <v>102</v>
      </c>
      <c r="C1992" s="207">
        <v>0</v>
      </c>
      <c r="D1992" s="207">
        <v>0</v>
      </c>
      <c r="E1992" s="207">
        <v>0</v>
      </c>
      <c r="F1992" s="207">
        <v>0</v>
      </c>
      <c r="G1992" s="207">
        <v>0</v>
      </c>
      <c r="H1992" s="207">
        <v>0</v>
      </c>
    </row>
    <row r="1993" spans="2:8" x14ac:dyDescent="0.45">
      <c r="B1993" t="s">
        <v>109</v>
      </c>
      <c r="C1993" s="207">
        <v>0</v>
      </c>
      <c r="D1993" s="207">
        <v>0</v>
      </c>
      <c r="E1993" s="207">
        <v>0</v>
      </c>
      <c r="F1993" s="207">
        <v>0</v>
      </c>
      <c r="G1993" s="207">
        <v>0</v>
      </c>
      <c r="H1993" s="207">
        <v>0</v>
      </c>
    </row>
    <row r="1994" spans="2:8" x14ac:dyDescent="0.45">
      <c r="B1994" t="s">
        <v>116</v>
      </c>
      <c r="C1994" s="207">
        <v>0</v>
      </c>
      <c r="D1994" s="207">
        <v>0</v>
      </c>
      <c r="E1994" s="207">
        <v>0</v>
      </c>
      <c r="F1994" s="207">
        <v>0</v>
      </c>
      <c r="G1994" s="207">
        <v>0</v>
      </c>
      <c r="H1994" s="207">
        <v>0</v>
      </c>
    </row>
    <row r="1995" spans="2:8" x14ac:dyDescent="0.45">
      <c r="B1995" t="s">
        <v>312</v>
      </c>
      <c r="C1995" s="207">
        <v>1.2600000000000001E-3</v>
      </c>
      <c r="D1995" s="207">
        <v>0</v>
      </c>
      <c r="E1995" s="207">
        <v>0</v>
      </c>
      <c r="F1995" s="207">
        <v>3.2499999999999999E-3</v>
      </c>
      <c r="G1995" s="207">
        <v>0</v>
      </c>
      <c r="H1995" s="207">
        <v>0</v>
      </c>
    </row>
    <row r="1996" spans="2:8" x14ac:dyDescent="0.45">
      <c r="B1996" t="s">
        <v>313</v>
      </c>
      <c r="C1996" s="207">
        <v>0</v>
      </c>
      <c r="D1996" s="207">
        <v>0</v>
      </c>
      <c r="E1996" s="207">
        <v>0</v>
      </c>
      <c r="F1996" s="207">
        <v>0</v>
      </c>
      <c r="G1996" s="207">
        <v>0</v>
      </c>
      <c r="H1996" s="207">
        <v>0</v>
      </c>
    </row>
    <row r="1997" spans="2:8" x14ac:dyDescent="0.45">
      <c r="B1997" t="s">
        <v>314</v>
      </c>
      <c r="C1997" s="207">
        <v>0</v>
      </c>
      <c r="D1997" s="207">
        <v>0</v>
      </c>
      <c r="E1997" s="207">
        <v>0</v>
      </c>
      <c r="F1997" s="207">
        <v>0</v>
      </c>
      <c r="G1997" s="207">
        <v>0</v>
      </c>
      <c r="H1997" s="207">
        <v>0</v>
      </c>
    </row>
    <row r="1998" spans="2:8" x14ac:dyDescent="0.45">
      <c r="B1998" t="s">
        <v>315</v>
      </c>
      <c r="C1998" s="207">
        <v>0</v>
      </c>
      <c r="D1998" s="207">
        <v>0</v>
      </c>
      <c r="E1998" s="207">
        <v>0</v>
      </c>
      <c r="F1998" s="207">
        <v>0</v>
      </c>
      <c r="G1998" s="207">
        <v>0</v>
      </c>
      <c r="H1998" s="207">
        <v>0</v>
      </c>
    </row>
    <row r="1999" spans="2:8" x14ac:dyDescent="0.45">
      <c r="B1999" t="s">
        <v>316</v>
      </c>
      <c r="C1999" s="207">
        <v>0</v>
      </c>
      <c r="D1999" s="207">
        <v>0</v>
      </c>
      <c r="E1999" s="207">
        <v>0</v>
      </c>
      <c r="F1999" s="207">
        <v>0</v>
      </c>
      <c r="G1999" s="207">
        <v>0</v>
      </c>
      <c r="H1999" s="207">
        <v>0</v>
      </c>
    </row>
    <row r="2000" spans="2:8" x14ac:dyDescent="0.45">
      <c r="B2000" t="s">
        <v>317</v>
      </c>
      <c r="C2000" s="207">
        <v>0</v>
      </c>
      <c r="D2000" s="207">
        <v>0</v>
      </c>
      <c r="E2000" s="207">
        <v>0</v>
      </c>
      <c r="F2000" s="207">
        <v>0</v>
      </c>
      <c r="G2000" s="207">
        <v>0</v>
      </c>
      <c r="H2000" s="207">
        <v>0</v>
      </c>
    </row>
    <row r="2001" spans="2:8" x14ac:dyDescent="0.45">
      <c r="B2001" t="s">
        <v>318</v>
      </c>
      <c r="C2001" s="207">
        <v>0</v>
      </c>
      <c r="D2001" s="207">
        <v>0</v>
      </c>
      <c r="E2001" s="207">
        <v>0</v>
      </c>
      <c r="F2001" s="207">
        <v>0</v>
      </c>
      <c r="G2001" s="207">
        <v>0</v>
      </c>
      <c r="H2001" s="207">
        <v>0</v>
      </c>
    </row>
    <row r="2002" spans="2:8" x14ac:dyDescent="0.45">
      <c r="B2002" t="s">
        <v>319</v>
      </c>
      <c r="C2002" s="207">
        <v>0</v>
      </c>
      <c r="D2002" s="207">
        <v>0</v>
      </c>
      <c r="E2002" s="207">
        <v>0</v>
      </c>
      <c r="F2002" s="207">
        <v>0</v>
      </c>
      <c r="G2002" s="207">
        <v>0</v>
      </c>
      <c r="H2002" s="207">
        <v>0</v>
      </c>
    </row>
    <row r="2003" spans="2:8" x14ac:dyDescent="0.45">
      <c r="B2003" t="s">
        <v>320</v>
      </c>
      <c r="C2003" s="207">
        <v>0</v>
      </c>
      <c r="D2003" s="207">
        <v>0</v>
      </c>
      <c r="E2003" s="207">
        <v>0</v>
      </c>
      <c r="F2003" s="207">
        <v>0</v>
      </c>
      <c r="G2003" s="207">
        <v>0</v>
      </c>
      <c r="H2003" s="207">
        <v>0</v>
      </c>
    </row>
    <row r="2004" spans="2:8" x14ac:dyDescent="0.45">
      <c r="B2004" t="s">
        <v>321</v>
      </c>
      <c r="C2004" s="207">
        <v>0</v>
      </c>
      <c r="D2004" s="207">
        <v>0</v>
      </c>
      <c r="E2004" s="207">
        <v>0</v>
      </c>
      <c r="F2004" s="207">
        <v>0</v>
      </c>
      <c r="G2004" s="207">
        <v>0</v>
      </c>
      <c r="H2004" s="207">
        <v>0</v>
      </c>
    </row>
    <row r="2005" spans="2:8" x14ac:dyDescent="0.45">
      <c r="B2005" t="s">
        <v>322</v>
      </c>
      <c r="C2005" s="207">
        <v>0</v>
      </c>
      <c r="D2005" s="207">
        <v>0</v>
      </c>
      <c r="E2005" s="207">
        <v>0</v>
      </c>
      <c r="F2005" s="207">
        <v>0</v>
      </c>
      <c r="G2005" s="207">
        <v>0</v>
      </c>
      <c r="H2005" s="207">
        <v>0</v>
      </c>
    </row>
    <row r="2006" spans="2:8" x14ac:dyDescent="0.45">
      <c r="B2006" t="s">
        <v>323</v>
      </c>
      <c r="C2006" s="207">
        <v>0</v>
      </c>
      <c r="D2006" s="207">
        <v>0</v>
      </c>
      <c r="E2006" s="207">
        <v>0</v>
      </c>
      <c r="F2006" s="207">
        <v>0</v>
      </c>
      <c r="G2006" s="207">
        <v>0</v>
      </c>
      <c r="H2006" s="207">
        <v>0</v>
      </c>
    </row>
    <row r="2007" spans="2:8" x14ac:dyDescent="0.45">
      <c r="B2007" t="s">
        <v>324</v>
      </c>
      <c r="C2007" s="207">
        <v>0</v>
      </c>
      <c r="D2007" s="207">
        <v>0</v>
      </c>
      <c r="E2007" s="207">
        <v>0</v>
      </c>
      <c r="F2007" s="207">
        <v>0</v>
      </c>
      <c r="G2007" s="207">
        <v>0</v>
      </c>
      <c r="H2007" s="207">
        <v>0</v>
      </c>
    </row>
    <row r="2008" spans="2:8" x14ac:dyDescent="0.45">
      <c r="B2008" t="s">
        <v>325</v>
      </c>
      <c r="C2008" s="207">
        <v>8.9999999999999998E-4</v>
      </c>
      <c r="D2008" s="207">
        <v>0</v>
      </c>
      <c r="E2008" s="207">
        <v>0</v>
      </c>
      <c r="F2008" s="207">
        <v>0</v>
      </c>
      <c r="G2008" s="207">
        <v>0</v>
      </c>
      <c r="H2008" s="207">
        <v>5.1399999999999996E-3</v>
      </c>
    </row>
    <row r="2009" spans="2:8" x14ac:dyDescent="0.45">
      <c r="B2009" t="s">
        <v>326</v>
      </c>
      <c r="C2009" s="207">
        <v>0</v>
      </c>
      <c r="D2009" s="207">
        <v>0</v>
      </c>
      <c r="E2009" s="207">
        <v>0</v>
      </c>
      <c r="F2009" s="207">
        <v>0</v>
      </c>
      <c r="G2009" s="207">
        <v>0</v>
      </c>
      <c r="H2009" s="207">
        <v>0</v>
      </c>
    </row>
    <row r="2010" spans="2:8" x14ac:dyDescent="0.45">
      <c r="B2010" t="s">
        <v>327</v>
      </c>
      <c r="C2010" s="207">
        <v>0</v>
      </c>
      <c r="D2010" s="207">
        <v>0</v>
      </c>
      <c r="E2010" s="207">
        <v>0</v>
      </c>
      <c r="F2010" s="207">
        <v>0</v>
      </c>
      <c r="G2010" s="207">
        <v>0</v>
      </c>
      <c r="H2010" s="207">
        <v>0</v>
      </c>
    </row>
    <row r="2011" spans="2:8" x14ac:dyDescent="0.45">
      <c r="B2011" t="s">
        <v>328</v>
      </c>
      <c r="C2011" s="207">
        <v>0</v>
      </c>
      <c r="D2011" s="207">
        <v>0</v>
      </c>
      <c r="E2011" s="207">
        <v>0</v>
      </c>
      <c r="F2011" s="207">
        <v>0</v>
      </c>
      <c r="G2011" s="207">
        <v>0</v>
      </c>
      <c r="H2011" s="207">
        <v>0</v>
      </c>
    </row>
    <row r="2012" spans="2:8" x14ac:dyDescent="0.45">
      <c r="B2012" t="s">
        <v>329</v>
      </c>
      <c r="C2012" s="207">
        <v>0</v>
      </c>
      <c r="D2012" s="207">
        <v>0</v>
      </c>
      <c r="E2012" s="207">
        <v>0</v>
      </c>
      <c r="F2012" s="207">
        <v>0</v>
      </c>
      <c r="G2012" s="207">
        <v>0</v>
      </c>
      <c r="H2012" s="207">
        <v>0</v>
      </c>
    </row>
    <row r="2013" spans="2:8" x14ac:dyDescent="0.45">
      <c r="B2013" t="s">
        <v>330</v>
      </c>
      <c r="C2013" s="207">
        <v>0</v>
      </c>
      <c r="D2013" s="207">
        <v>0</v>
      </c>
      <c r="E2013" s="207">
        <v>0</v>
      </c>
      <c r="F2013" s="207">
        <v>0</v>
      </c>
      <c r="G2013" s="207">
        <v>0</v>
      </c>
      <c r="H2013" s="207">
        <v>0</v>
      </c>
    </row>
    <row r="2014" spans="2:8" x14ac:dyDescent="0.45">
      <c r="B2014" t="s">
        <v>331</v>
      </c>
      <c r="C2014" s="207">
        <v>0</v>
      </c>
      <c r="D2014" s="207">
        <v>0</v>
      </c>
      <c r="E2014" s="207">
        <v>0</v>
      </c>
      <c r="F2014" s="207">
        <v>0</v>
      </c>
      <c r="G2014" s="207">
        <v>0</v>
      </c>
      <c r="H2014" s="207">
        <v>0</v>
      </c>
    </row>
    <row r="2015" spans="2:8" x14ac:dyDescent="0.45">
      <c r="B2015" t="s">
        <v>332</v>
      </c>
      <c r="C2015" s="207">
        <v>0</v>
      </c>
      <c r="D2015" s="207">
        <v>0</v>
      </c>
      <c r="E2015" s="207">
        <v>0</v>
      </c>
      <c r="F2015" s="207">
        <v>0</v>
      </c>
      <c r="G2015" s="207">
        <v>0</v>
      </c>
      <c r="H2015" s="207">
        <v>0</v>
      </c>
    </row>
    <row r="2016" spans="2:8" x14ac:dyDescent="0.45">
      <c r="B2016" t="s">
        <v>333</v>
      </c>
      <c r="C2016" s="207">
        <v>5.2999999999999998E-4</v>
      </c>
      <c r="D2016" s="207">
        <v>0</v>
      </c>
      <c r="E2016" s="207">
        <v>4.2199999999999998E-3</v>
      </c>
      <c r="F2016" s="207">
        <v>0</v>
      </c>
      <c r="G2016" s="207">
        <v>0</v>
      </c>
      <c r="H2016" s="207">
        <v>0</v>
      </c>
    </row>
    <row r="2017" spans="2:8" x14ac:dyDescent="0.45">
      <c r="B2017" t="s">
        <v>334</v>
      </c>
      <c r="C2017" s="207">
        <v>1.2600000000000001E-3</v>
      </c>
      <c r="D2017" s="207">
        <v>0</v>
      </c>
      <c r="E2017" s="207">
        <v>0</v>
      </c>
      <c r="F2017" s="207">
        <v>3.2499999999999999E-3</v>
      </c>
      <c r="G2017" s="207">
        <v>0</v>
      </c>
      <c r="H2017" s="207">
        <v>0</v>
      </c>
    </row>
    <row r="2018" spans="2:8" x14ac:dyDescent="0.45">
      <c r="B2018" t="s">
        <v>335</v>
      </c>
      <c r="C2018" s="207">
        <v>0</v>
      </c>
      <c r="D2018" s="207">
        <v>0</v>
      </c>
      <c r="E2018" s="207">
        <v>0</v>
      </c>
      <c r="F2018" s="207">
        <v>0</v>
      </c>
      <c r="G2018" s="207">
        <v>0</v>
      </c>
      <c r="H2018" s="207">
        <v>0</v>
      </c>
    </row>
    <row r="2019" spans="2:8" x14ac:dyDescent="0.45">
      <c r="B2019" t="s">
        <v>336</v>
      </c>
      <c r="C2019" s="207">
        <v>0</v>
      </c>
      <c r="D2019" s="207">
        <v>0</v>
      </c>
      <c r="E2019" s="207">
        <v>0</v>
      </c>
      <c r="F2019" s="207">
        <v>0</v>
      </c>
      <c r="G2019" s="207">
        <v>0</v>
      </c>
      <c r="H2019" s="207">
        <v>0</v>
      </c>
    </row>
    <row r="2020" spans="2:8" x14ac:dyDescent="0.45">
      <c r="B2020" t="s">
        <v>337</v>
      </c>
      <c r="C2020" s="207">
        <v>8.9999999999999998E-4</v>
      </c>
      <c r="D2020" s="207">
        <v>0</v>
      </c>
      <c r="E2020" s="207">
        <v>0</v>
      </c>
      <c r="F2020" s="207">
        <v>0</v>
      </c>
      <c r="G2020" s="207">
        <v>0</v>
      </c>
      <c r="H2020" s="207">
        <v>5.1399999999999996E-3</v>
      </c>
    </row>
    <row r="2021" spans="2:8" x14ac:dyDescent="0.45">
      <c r="B2021" t="s">
        <v>338</v>
      </c>
      <c r="C2021" s="207">
        <v>0</v>
      </c>
      <c r="D2021" s="207">
        <v>0</v>
      </c>
      <c r="E2021" s="207">
        <v>0</v>
      </c>
      <c r="F2021" s="207">
        <v>0</v>
      </c>
      <c r="G2021" s="207">
        <v>0</v>
      </c>
      <c r="H2021" s="207">
        <v>0</v>
      </c>
    </row>
    <row r="2022" spans="2:8" x14ac:dyDescent="0.45">
      <c r="B2022" t="s">
        <v>339</v>
      </c>
      <c r="C2022" s="207">
        <v>0</v>
      </c>
      <c r="D2022" s="207">
        <v>0</v>
      </c>
      <c r="E2022" s="207">
        <v>0</v>
      </c>
      <c r="F2022" s="207">
        <v>0</v>
      </c>
      <c r="G2022" s="207">
        <v>0</v>
      </c>
      <c r="H2022" s="207">
        <v>0</v>
      </c>
    </row>
    <row r="2023" spans="2:8" x14ac:dyDescent="0.45">
      <c r="B2023" t="s">
        <v>340</v>
      </c>
      <c r="C2023" s="207">
        <v>0</v>
      </c>
      <c r="D2023" s="207">
        <v>0</v>
      </c>
      <c r="E2023" s="207">
        <v>0</v>
      </c>
      <c r="F2023" s="207">
        <v>0</v>
      </c>
      <c r="G2023" s="207">
        <v>0</v>
      </c>
      <c r="H2023" s="207">
        <v>0</v>
      </c>
    </row>
    <row r="2024" spans="2:8" x14ac:dyDescent="0.45">
      <c r="B2024" t="s">
        <v>341</v>
      </c>
      <c r="C2024" s="207">
        <v>0</v>
      </c>
      <c r="D2024" s="207">
        <v>0</v>
      </c>
      <c r="E2024" s="207">
        <v>0</v>
      </c>
      <c r="F2024" s="207">
        <v>0</v>
      </c>
      <c r="G2024" s="207">
        <v>0</v>
      </c>
      <c r="H2024" s="207">
        <v>0</v>
      </c>
    </row>
    <row r="2025" spans="2:8" x14ac:dyDescent="0.45">
      <c r="B2025" t="s">
        <v>342</v>
      </c>
      <c r="C2025" s="207">
        <v>0</v>
      </c>
      <c r="D2025" s="207">
        <v>0</v>
      </c>
      <c r="E2025" s="207">
        <v>0</v>
      </c>
      <c r="F2025" s="207">
        <v>0</v>
      </c>
      <c r="G2025" s="207">
        <v>0</v>
      </c>
      <c r="H2025" s="207">
        <v>0</v>
      </c>
    </row>
    <row r="2026" spans="2:8" x14ac:dyDescent="0.45">
      <c r="B2026" t="s">
        <v>343</v>
      </c>
      <c r="C2026" s="207">
        <v>7.7799999999999996E-3</v>
      </c>
      <c r="D2026" s="207">
        <v>0</v>
      </c>
      <c r="E2026" s="207">
        <v>0</v>
      </c>
      <c r="F2026" s="207">
        <v>0</v>
      </c>
      <c r="G2026" s="207">
        <v>5.4170000000000003E-2</v>
      </c>
      <c r="H2026" s="207">
        <v>0</v>
      </c>
    </row>
    <row r="2027" spans="2:8" x14ac:dyDescent="0.45">
      <c r="B2027" t="s">
        <v>344</v>
      </c>
      <c r="C2027" s="207">
        <v>0</v>
      </c>
      <c r="D2027" s="207">
        <v>0</v>
      </c>
      <c r="E2027" s="207">
        <v>0</v>
      </c>
      <c r="F2027" s="207">
        <v>0</v>
      </c>
      <c r="G2027" s="207">
        <v>0</v>
      </c>
      <c r="H2027" s="207">
        <v>0</v>
      </c>
    </row>
    <row r="2028" spans="2:8" x14ac:dyDescent="0.45">
      <c r="B2028" t="s">
        <v>345</v>
      </c>
      <c r="C2028" s="207">
        <v>0</v>
      </c>
      <c r="D2028" s="207">
        <v>0</v>
      </c>
      <c r="E2028" s="207">
        <v>0</v>
      </c>
      <c r="F2028" s="207">
        <v>0</v>
      </c>
      <c r="G2028" s="207">
        <v>0</v>
      </c>
      <c r="H2028" s="207">
        <v>0</v>
      </c>
    </row>
    <row r="2029" spans="2:8" x14ac:dyDescent="0.45">
      <c r="B2029" t="s">
        <v>133</v>
      </c>
      <c r="C2029" s="207">
        <v>0</v>
      </c>
      <c r="D2029" s="207">
        <v>0</v>
      </c>
      <c r="E2029" s="207">
        <v>0</v>
      </c>
      <c r="F2029" s="207">
        <v>0</v>
      </c>
      <c r="G2029" s="207">
        <v>0</v>
      </c>
      <c r="H2029" s="207">
        <v>0</v>
      </c>
    </row>
    <row r="2030" spans="2:8" x14ac:dyDescent="0.45">
      <c r="B2030" t="s">
        <v>134</v>
      </c>
      <c r="C2030" s="207">
        <v>0</v>
      </c>
      <c r="D2030" s="207">
        <v>0</v>
      </c>
      <c r="E2030" s="207">
        <v>0</v>
      </c>
      <c r="F2030" s="207">
        <v>0</v>
      </c>
      <c r="G2030" s="207">
        <v>0</v>
      </c>
      <c r="H2030" s="207">
        <v>0</v>
      </c>
    </row>
    <row r="2031" spans="2:8" x14ac:dyDescent="0.45">
      <c r="B2031" t="s">
        <v>346</v>
      </c>
      <c r="C2031" s="207">
        <v>4.3899999999999998E-3</v>
      </c>
      <c r="D2031" s="207">
        <v>0</v>
      </c>
      <c r="E2031" s="207">
        <v>0</v>
      </c>
      <c r="F2031" s="207">
        <v>1.1350000000000001E-2</v>
      </c>
      <c r="G2031" s="207">
        <v>0</v>
      </c>
      <c r="H2031" s="207">
        <v>0</v>
      </c>
    </row>
    <row r="2032" spans="2:8" x14ac:dyDescent="0.45">
      <c r="B2032" t="s">
        <v>347</v>
      </c>
      <c r="C2032" s="207">
        <v>0</v>
      </c>
      <c r="D2032" s="207">
        <v>0</v>
      </c>
      <c r="E2032" s="207">
        <v>0</v>
      </c>
      <c r="F2032" s="207">
        <v>0</v>
      </c>
      <c r="G2032" s="207">
        <v>0</v>
      </c>
      <c r="H2032" s="207">
        <v>0</v>
      </c>
    </row>
    <row r="2033" spans="2:8" x14ac:dyDescent="0.45">
      <c r="B2033" t="s">
        <v>348</v>
      </c>
      <c r="C2033" s="207">
        <v>0</v>
      </c>
      <c r="D2033" s="207">
        <v>0</v>
      </c>
      <c r="E2033" s="207">
        <v>0</v>
      </c>
      <c r="F2033" s="207">
        <v>0</v>
      </c>
      <c r="G2033" s="207">
        <v>0</v>
      </c>
      <c r="H2033" s="207">
        <v>0</v>
      </c>
    </row>
    <row r="2034" spans="2:8" x14ac:dyDescent="0.45">
      <c r="B2034" t="s">
        <v>349</v>
      </c>
      <c r="C2034" s="207">
        <v>0</v>
      </c>
      <c r="D2034" s="207">
        <v>0</v>
      </c>
      <c r="E2034" s="207">
        <v>0</v>
      </c>
      <c r="F2034" s="207">
        <v>0</v>
      </c>
      <c r="G2034" s="207">
        <v>0</v>
      </c>
      <c r="H2034" s="207">
        <v>0</v>
      </c>
    </row>
    <row r="2035" spans="2:8" x14ac:dyDescent="0.45">
      <c r="B2035" t="s">
        <v>350</v>
      </c>
      <c r="C2035" s="207">
        <v>0</v>
      </c>
      <c r="D2035" s="207">
        <v>0</v>
      </c>
      <c r="E2035" s="207">
        <v>0</v>
      </c>
      <c r="F2035" s="207">
        <v>0</v>
      </c>
      <c r="G2035" s="207">
        <v>0</v>
      </c>
      <c r="H2035" s="207">
        <v>0</v>
      </c>
    </row>
    <row r="2036" spans="2:8" x14ac:dyDescent="0.45">
      <c r="B2036" t="s">
        <v>351</v>
      </c>
      <c r="C2036" s="207">
        <v>0</v>
      </c>
      <c r="D2036" s="207">
        <v>0</v>
      </c>
      <c r="E2036" s="207">
        <v>0</v>
      </c>
      <c r="F2036" s="207">
        <v>0</v>
      </c>
      <c r="G2036" s="207">
        <v>0</v>
      </c>
      <c r="H2036" s="207">
        <v>0</v>
      </c>
    </row>
    <row r="2037" spans="2:8" x14ac:dyDescent="0.45">
      <c r="B2037" t="s">
        <v>352</v>
      </c>
      <c r="C2037" s="207">
        <v>0</v>
      </c>
      <c r="D2037" s="207">
        <v>0</v>
      </c>
      <c r="E2037" s="207">
        <v>0</v>
      </c>
      <c r="F2037" s="207">
        <v>0</v>
      </c>
      <c r="G2037" s="207">
        <v>0</v>
      </c>
      <c r="H2037" s="207">
        <v>0</v>
      </c>
    </row>
    <row r="2038" spans="2:8" x14ac:dyDescent="0.45">
      <c r="B2038" t="s">
        <v>353</v>
      </c>
      <c r="C2038" s="207">
        <v>8.9999999999999998E-4</v>
      </c>
      <c r="D2038" s="207">
        <v>0</v>
      </c>
      <c r="E2038" s="207">
        <v>0</v>
      </c>
      <c r="F2038" s="207">
        <v>0</v>
      </c>
      <c r="G2038" s="207">
        <v>0</v>
      </c>
      <c r="H2038" s="207">
        <v>5.1399999999999996E-3</v>
      </c>
    </row>
    <row r="2039" spans="2:8" x14ac:dyDescent="0.45">
      <c r="B2039" t="s">
        <v>354</v>
      </c>
      <c r="C2039" s="207">
        <v>0</v>
      </c>
      <c r="D2039" s="207">
        <v>0</v>
      </c>
      <c r="E2039" s="207">
        <v>0</v>
      </c>
      <c r="F2039" s="207">
        <v>0</v>
      </c>
      <c r="G2039" s="207">
        <v>0</v>
      </c>
      <c r="H2039" s="207">
        <v>0</v>
      </c>
    </row>
    <row r="2040" spans="2:8" x14ac:dyDescent="0.45">
      <c r="B2040" t="s">
        <v>355</v>
      </c>
      <c r="C2040" s="207">
        <v>0</v>
      </c>
      <c r="D2040" s="207">
        <v>0</v>
      </c>
      <c r="E2040" s="207">
        <v>0</v>
      </c>
      <c r="F2040" s="207">
        <v>0</v>
      </c>
      <c r="G2040" s="207">
        <v>0</v>
      </c>
      <c r="H2040" s="207">
        <v>0</v>
      </c>
    </row>
    <row r="2041" spans="2:8" x14ac:dyDescent="0.45">
      <c r="B2041" t="s">
        <v>356</v>
      </c>
      <c r="C2041" s="207">
        <v>0</v>
      </c>
      <c r="D2041" s="207">
        <v>0</v>
      </c>
      <c r="E2041" s="207">
        <v>0</v>
      </c>
      <c r="F2041" s="207">
        <v>0</v>
      </c>
      <c r="G2041" s="207">
        <v>0</v>
      </c>
      <c r="H2041" s="207">
        <v>0</v>
      </c>
    </row>
    <row r="2042" spans="2:8" x14ac:dyDescent="0.45">
      <c r="B2042" t="s">
        <v>357</v>
      </c>
      <c r="C2042" s="207">
        <v>0</v>
      </c>
      <c r="D2042" s="207">
        <v>0</v>
      </c>
      <c r="E2042" s="207">
        <v>0</v>
      </c>
      <c r="F2042" s="207">
        <v>0</v>
      </c>
      <c r="G2042" s="207">
        <v>0</v>
      </c>
      <c r="H2042" s="207">
        <v>0</v>
      </c>
    </row>
    <row r="2043" spans="2:8" x14ac:dyDescent="0.45">
      <c r="B2043" t="s">
        <v>358</v>
      </c>
      <c r="C2043" s="207">
        <v>0</v>
      </c>
      <c r="D2043" s="207">
        <v>0</v>
      </c>
      <c r="E2043" s="207">
        <v>0</v>
      </c>
      <c r="F2043" s="207">
        <v>0</v>
      </c>
      <c r="G2043" s="207">
        <v>0</v>
      </c>
      <c r="H2043" s="207">
        <v>0</v>
      </c>
    </row>
    <row r="2044" spans="2:8" x14ac:dyDescent="0.45">
      <c r="B2044" t="s">
        <v>359</v>
      </c>
      <c r="C2044" s="207">
        <v>0</v>
      </c>
      <c r="D2044" s="207">
        <v>0</v>
      </c>
      <c r="E2044" s="207">
        <v>0</v>
      </c>
      <c r="F2044" s="207">
        <v>0</v>
      </c>
      <c r="G2044" s="207">
        <v>0</v>
      </c>
      <c r="H2044" s="207">
        <v>0</v>
      </c>
    </row>
    <row r="2045" spans="2:8" x14ac:dyDescent="0.45">
      <c r="B2045" t="s">
        <v>360</v>
      </c>
      <c r="C2045" s="207">
        <v>0</v>
      </c>
      <c r="D2045" s="207">
        <v>0</v>
      </c>
      <c r="E2045" s="207">
        <v>0</v>
      </c>
      <c r="F2045" s="207">
        <v>0</v>
      </c>
      <c r="G2045" s="207">
        <v>0</v>
      </c>
      <c r="H2045" s="207">
        <v>0</v>
      </c>
    </row>
    <row r="2046" spans="2:8" x14ac:dyDescent="0.45">
      <c r="B2046" t="s">
        <v>361</v>
      </c>
      <c r="C2046" s="207">
        <v>0</v>
      </c>
      <c r="D2046" s="207">
        <v>0</v>
      </c>
      <c r="E2046" s="207">
        <v>0</v>
      </c>
      <c r="F2046" s="207">
        <v>0</v>
      </c>
      <c r="G2046" s="207">
        <v>0</v>
      </c>
      <c r="H2046" s="207">
        <v>0</v>
      </c>
    </row>
    <row r="2047" spans="2:8" x14ac:dyDescent="0.45">
      <c r="B2047" t="s">
        <v>362</v>
      </c>
      <c r="C2047" s="207">
        <v>0</v>
      </c>
      <c r="D2047" s="207">
        <v>0</v>
      </c>
      <c r="E2047" s="207">
        <v>0</v>
      </c>
      <c r="F2047" s="207">
        <v>0</v>
      </c>
      <c r="G2047" s="207">
        <v>0</v>
      </c>
      <c r="H2047" s="207">
        <v>0</v>
      </c>
    </row>
    <row r="2048" spans="2:8" x14ac:dyDescent="0.45">
      <c r="B2048" t="s">
        <v>363</v>
      </c>
      <c r="C2048" s="207">
        <v>0</v>
      </c>
      <c r="D2048" s="207">
        <v>0</v>
      </c>
      <c r="E2048" s="207">
        <v>0</v>
      </c>
      <c r="F2048" s="207">
        <v>0</v>
      </c>
      <c r="G2048" s="207">
        <v>0</v>
      </c>
      <c r="H2048" s="207">
        <v>0</v>
      </c>
    </row>
    <row r="2049" spans="2:8" x14ac:dyDescent="0.45">
      <c r="B2049" t="s">
        <v>364</v>
      </c>
      <c r="C2049" s="207">
        <v>0</v>
      </c>
      <c r="D2049" s="207">
        <v>0</v>
      </c>
      <c r="E2049" s="207">
        <v>0</v>
      </c>
      <c r="F2049" s="207">
        <v>0</v>
      </c>
      <c r="G2049" s="207">
        <v>0</v>
      </c>
      <c r="H2049" s="207">
        <v>0</v>
      </c>
    </row>
    <row r="2050" spans="2:8" x14ac:dyDescent="0.45">
      <c r="B2050" t="s">
        <v>365</v>
      </c>
      <c r="C2050" s="207">
        <v>0</v>
      </c>
      <c r="D2050" s="207">
        <v>0</v>
      </c>
      <c r="E2050" s="207">
        <v>0</v>
      </c>
      <c r="F2050" s="207">
        <v>0</v>
      </c>
      <c r="G2050" s="207">
        <v>0</v>
      </c>
      <c r="H2050" s="207">
        <v>0</v>
      </c>
    </row>
    <row r="2051" spans="2:8" x14ac:dyDescent="0.45">
      <c r="B2051" t="s">
        <v>366</v>
      </c>
      <c r="C2051" s="207">
        <v>0</v>
      </c>
      <c r="D2051" s="207">
        <v>0</v>
      </c>
      <c r="E2051" s="207">
        <v>0</v>
      </c>
      <c r="F2051" s="207">
        <v>0</v>
      </c>
      <c r="G2051" s="207">
        <v>0</v>
      </c>
      <c r="H2051" s="207">
        <v>0</v>
      </c>
    </row>
    <row r="2052" spans="2:8" x14ac:dyDescent="0.45">
      <c r="B2052" t="s">
        <v>367</v>
      </c>
      <c r="C2052" s="207">
        <v>0</v>
      </c>
      <c r="D2052" s="207">
        <v>0</v>
      </c>
      <c r="E2052" s="207">
        <v>0</v>
      </c>
      <c r="F2052" s="207">
        <v>0</v>
      </c>
      <c r="G2052" s="207">
        <v>0</v>
      </c>
      <c r="H2052" s="207">
        <v>0</v>
      </c>
    </row>
    <row r="2053" spans="2:8" x14ac:dyDescent="0.45">
      <c r="B2053" t="s">
        <v>368</v>
      </c>
      <c r="C2053" s="207">
        <v>0</v>
      </c>
      <c r="D2053" s="207">
        <v>0</v>
      </c>
      <c r="E2053" s="207">
        <v>0</v>
      </c>
      <c r="F2053" s="207">
        <v>0</v>
      </c>
      <c r="G2053" s="207">
        <v>0</v>
      </c>
      <c r="H2053" s="207">
        <v>0</v>
      </c>
    </row>
    <row r="2054" spans="2:8" x14ac:dyDescent="0.45">
      <c r="B2054" t="s">
        <v>227</v>
      </c>
      <c r="C2054" s="207">
        <v>0</v>
      </c>
      <c r="D2054" s="207">
        <v>0</v>
      </c>
      <c r="E2054" s="207">
        <v>0</v>
      </c>
      <c r="F2054" s="207">
        <v>0</v>
      </c>
      <c r="G2054" s="207">
        <v>0</v>
      </c>
      <c r="H2054" s="207">
        <v>0</v>
      </c>
    </row>
    <row r="2055" spans="2:8" x14ac:dyDescent="0.45">
      <c r="B2055" t="s">
        <v>369</v>
      </c>
      <c r="C2055" s="207">
        <v>0</v>
      </c>
      <c r="D2055" s="207">
        <v>0</v>
      </c>
      <c r="E2055" s="207">
        <v>0</v>
      </c>
      <c r="F2055" s="207">
        <v>0</v>
      </c>
      <c r="G2055" s="207">
        <v>0</v>
      </c>
      <c r="H2055" s="207">
        <v>0</v>
      </c>
    </row>
    <row r="2056" spans="2:8" x14ac:dyDescent="0.45">
      <c r="B2056" t="s">
        <v>370</v>
      </c>
      <c r="C2056" s="207">
        <v>0</v>
      </c>
      <c r="D2056" s="207">
        <v>0</v>
      </c>
      <c r="E2056" s="207">
        <v>0</v>
      </c>
      <c r="F2056" s="207">
        <v>0</v>
      </c>
      <c r="G2056" s="207">
        <v>0</v>
      </c>
      <c r="H2056" s="207">
        <v>0</v>
      </c>
    </row>
    <row r="2057" spans="2:8" x14ac:dyDescent="0.45">
      <c r="B2057" t="s">
        <v>371</v>
      </c>
      <c r="C2057" s="207">
        <v>1.8E-3</v>
      </c>
      <c r="D2057" s="207">
        <v>0</v>
      </c>
      <c r="E2057" s="207">
        <v>0</v>
      </c>
      <c r="F2057" s="207">
        <v>0</v>
      </c>
      <c r="G2057" s="207">
        <v>0</v>
      </c>
      <c r="H2057" s="207">
        <v>1.027E-2</v>
      </c>
    </row>
    <row r="2058" spans="2:8" x14ac:dyDescent="0.45">
      <c r="B2058" t="s">
        <v>372</v>
      </c>
      <c r="C2058" s="207">
        <v>0</v>
      </c>
      <c r="D2058" s="207">
        <v>0</v>
      </c>
      <c r="E2058" s="207">
        <v>0</v>
      </c>
      <c r="F2058" s="207">
        <v>0</v>
      </c>
      <c r="G2058" s="207">
        <v>0</v>
      </c>
      <c r="H2058" s="207">
        <v>0</v>
      </c>
    </row>
    <row r="2059" spans="2:8" x14ac:dyDescent="0.45">
      <c r="B2059" t="s">
        <v>373</v>
      </c>
      <c r="C2059" s="207">
        <v>0</v>
      </c>
      <c r="D2059" s="207">
        <v>0</v>
      </c>
      <c r="E2059" s="207">
        <v>0</v>
      </c>
      <c r="F2059" s="207">
        <v>0</v>
      </c>
      <c r="G2059" s="207">
        <v>0</v>
      </c>
      <c r="H2059" s="207">
        <v>0</v>
      </c>
    </row>
    <row r="2060" spans="2:8" x14ac:dyDescent="0.45">
      <c r="B2060" t="s">
        <v>374</v>
      </c>
      <c r="C2060" s="207">
        <v>0</v>
      </c>
      <c r="D2060" s="207">
        <v>0</v>
      </c>
      <c r="E2060" s="207">
        <v>0</v>
      </c>
      <c r="F2060" s="207">
        <v>0</v>
      </c>
      <c r="G2060" s="207">
        <v>0</v>
      </c>
      <c r="H2060" s="207">
        <v>0</v>
      </c>
    </row>
    <row r="2061" spans="2:8" x14ac:dyDescent="0.45">
      <c r="B2061" t="s">
        <v>375</v>
      </c>
      <c r="C2061" s="207">
        <v>0</v>
      </c>
      <c r="D2061" s="207">
        <v>0</v>
      </c>
      <c r="E2061" s="207">
        <v>0</v>
      </c>
      <c r="F2061" s="207">
        <v>0</v>
      </c>
      <c r="G2061" s="207">
        <v>0</v>
      </c>
      <c r="H2061" s="207">
        <v>0</v>
      </c>
    </row>
    <row r="2062" spans="2:8" x14ac:dyDescent="0.45">
      <c r="B2062" t="s">
        <v>376</v>
      </c>
      <c r="C2062" s="207">
        <v>0</v>
      </c>
      <c r="D2062" s="207">
        <v>0</v>
      </c>
      <c r="E2062" s="207">
        <v>0</v>
      </c>
      <c r="F2062" s="207">
        <v>0</v>
      </c>
      <c r="G2062" s="207">
        <v>0</v>
      </c>
      <c r="H2062" s="207">
        <v>0</v>
      </c>
    </row>
    <row r="2063" spans="2:8" x14ac:dyDescent="0.45">
      <c r="B2063" t="s">
        <v>377</v>
      </c>
      <c r="C2063" s="207">
        <v>0</v>
      </c>
      <c r="D2063" s="207">
        <v>0</v>
      </c>
      <c r="E2063" s="207">
        <v>0</v>
      </c>
      <c r="F2063" s="207">
        <v>0</v>
      </c>
      <c r="G2063" s="207">
        <v>0</v>
      </c>
      <c r="H2063" s="207">
        <v>0</v>
      </c>
    </row>
    <row r="2064" spans="2:8" x14ac:dyDescent="0.45">
      <c r="B2064" t="s">
        <v>378</v>
      </c>
      <c r="C2064" s="207">
        <v>0</v>
      </c>
      <c r="D2064" s="207">
        <v>0</v>
      </c>
      <c r="E2064" s="207">
        <v>0</v>
      </c>
      <c r="F2064" s="207">
        <v>0</v>
      </c>
      <c r="G2064" s="207">
        <v>0</v>
      </c>
      <c r="H2064" s="207">
        <v>0</v>
      </c>
    </row>
    <row r="2065" spans="1:8" x14ac:dyDescent="0.45">
      <c r="B2065" t="s">
        <v>379</v>
      </c>
      <c r="C2065" s="207">
        <v>0</v>
      </c>
      <c r="D2065" s="207">
        <v>0</v>
      </c>
      <c r="E2065" s="207">
        <v>0</v>
      </c>
      <c r="F2065" s="207">
        <v>0</v>
      </c>
      <c r="G2065" s="207">
        <v>0</v>
      </c>
      <c r="H2065" s="207">
        <v>0</v>
      </c>
    </row>
    <row r="2066" spans="1:8" s="208" customFormat="1" x14ac:dyDescent="0.45">
      <c r="B2066" s="208" t="s">
        <v>1</v>
      </c>
      <c r="C2066" s="209">
        <f t="shared" ref="C2066:H2066" si="11">SUM(C1887:C2065)</f>
        <v>0.16899000000000011</v>
      </c>
      <c r="D2066" s="209">
        <f t="shared" si="11"/>
        <v>0.23705999999999999</v>
      </c>
      <c r="E2066" s="209">
        <f t="shared" si="11"/>
        <v>0.19946999999999998</v>
      </c>
      <c r="F2066" s="209">
        <f t="shared" si="11"/>
        <v>0.13881000000000002</v>
      </c>
      <c r="G2066" s="209">
        <f t="shared" si="11"/>
        <v>0.20509000000000005</v>
      </c>
      <c r="H2066" s="209">
        <f t="shared" si="11"/>
        <v>0.11812000000000003</v>
      </c>
    </row>
    <row r="2068" spans="1:8" x14ac:dyDescent="0.45">
      <c r="A2068" t="s">
        <v>403</v>
      </c>
      <c r="B2068" t="s">
        <v>404</v>
      </c>
    </row>
    <row r="2070" spans="1:8" x14ac:dyDescent="0.45">
      <c r="B2070" t="s">
        <v>97</v>
      </c>
      <c r="C2070" s="207">
        <v>0</v>
      </c>
      <c r="D2070" s="207">
        <v>0</v>
      </c>
      <c r="E2070" s="207">
        <v>0</v>
      </c>
      <c r="F2070" s="207">
        <v>0</v>
      </c>
      <c r="G2070" s="207">
        <v>0</v>
      </c>
      <c r="H2070" s="207">
        <v>0</v>
      </c>
    </row>
    <row r="2071" spans="1:8" x14ac:dyDescent="0.45">
      <c r="B2071" t="s">
        <v>98</v>
      </c>
      <c r="C2071" s="207">
        <v>8.0999999999999996E-4</v>
      </c>
      <c r="D2071" s="207">
        <v>4.7499999999999999E-3</v>
      </c>
      <c r="E2071" s="207">
        <v>0</v>
      </c>
      <c r="F2071" s="207">
        <v>0</v>
      </c>
      <c r="G2071" s="207">
        <v>0</v>
      </c>
      <c r="H2071" s="207">
        <v>0</v>
      </c>
    </row>
    <row r="2072" spans="1:8" x14ac:dyDescent="0.45">
      <c r="B2072" t="s">
        <v>147</v>
      </c>
      <c r="C2072" s="207">
        <v>0</v>
      </c>
      <c r="D2072" s="207">
        <v>0</v>
      </c>
      <c r="E2072" s="207">
        <v>0</v>
      </c>
      <c r="F2072" s="207">
        <v>0</v>
      </c>
      <c r="G2072" s="207">
        <v>0</v>
      </c>
      <c r="H2072" s="207">
        <v>0</v>
      </c>
    </row>
    <row r="2073" spans="1:8" x14ac:dyDescent="0.45">
      <c r="B2073" t="s">
        <v>148</v>
      </c>
      <c r="C2073" s="207">
        <v>0</v>
      </c>
      <c r="D2073" s="207">
        <v>0</v>
      </c>
      <c r="E2073" s="207">
        <v>0</v>
      </c>
      <c r="F2073" s="207">
        <v>0</v>
      </c>
      <c r="G2073" s="207">
        <v>0</v>
      </c>
      <c r="H2073" s="207">
        <v>0</v>
      </c>
    </row>
    <row r="2074" spans="1:8" x14ac:dyDescent="0.45">
      <c r="B2074" t="s">
        <v>149</v>
      </c>
      <c r="C2074" s="207">
        <v>0</v>
      </c>
      <c r="D2074" s="207">
        <v>0</v>
      </c>
      <c r="E2074" s="207">
        <v>0</v>
      </c>
      <c r="F2074" s="207">
        <v>0</v>
      </c>
      <c r="G2074" s="207">
        <v>0</v>
      </c>
      <c r="H2074" s="207">
        <v>0</v>
      </c>
    </row>
    <row r="2075" spans="1:8" x14ac:dyDescent="0.45">
      <c r="B2075" t="s">
        <v>156</v>
      </c>
      <c r="C2075" s="207">
        <v>0</v>
      </c>
      <c r="D2075" s="207">
        <v>0</v>
      </c>
      <c r="E2075" s="207">
        <v>0</v>
      </c>
      <c r="F2075" s="207">
        <v>0</v>
      </c>
      <c r="G2075" s="207">
        <v>0</v>
      </c>
      <c r="H2075" s="207">
        <v>0</v>
      </c>
    </row>
    <row r="2076" spans="1:8" x14ac:dyDescent="0.45">
      <c r="B2076" t="s">
        <v>157</v>
      </c>
      <c r="C2076" s="207">
        <v>6.2899999999999996E-3</v>
      </c>
      <c r="D2076" s="207">
        <v>1.66E-2</v>
      </c>
      <c r="E2076" s="207">
        <v>4.2199999999999998E-3</v>
      </c>
      <c r="F2076" s="207">
        <v>3.2499999999999999E-3</v>
      </c>
      <c r="G2076" s="207">
        <v>5.5300000000000002E-3</v>
      </c>
      <c r="H2076" s="207">
        <v>5.1399999999999996E-3</v>
      </c>
    </row>
    <row r="2077" spans="1:8" x14ac:dyDescent="0.45">
      <c r="B2077" t="s">
        <v>158</v>
      </c>
      <c r="C2077" s="207">
        <v>0</v>
      </c>
      <c r="D2077" s="207">
        <v>0</v>
      </c>
      <c r="E2077" s="207">
        <v>0</v>
      </c>
      <c r="F2077" s="207">
        <v>0</v>
      </c>
      <c r="G2077" s="207">
        <v>0</v>
      </c>
      <c r="H2077" s="207">
        <v>0</v>
      </c>
    </row>
    <row r="2078" spans="1:8" x14ac:dyDescent="0.45">
      <c r="B2078" t="s">
        <v>159</v>
      </c>
      <c r="C2078" s="207">
        <v>0</v>
      </c>
      <c r="D2078" s="207">
        <v>0</v>
      </c>
      <c r="E2078" s="207">
        <v>0</v>
      </c>
      <c r="F2078" s="207">
        <v>0</v>
      </c>
      <c r="G2078" s="207">
        <v>0</v>
      </c>
      <c r="H2078" s="207">
        <v>0</v>
      </c>
    </row>
    <row r="2079" spans="1:8" x14ac:dyDescent="0.45">
      <c r="B2079" t="s">
        <v>176</v>
      </c>
      <c r="C2079" s="207">
        <v>0</v>
      </c>
      <c r="D2079" s="207">
        <v>0</v>
      </c>
      <c r="E2079" s="207">
        <v>0</v>
      </c>
      <c r="F2079" s="207">
        <v>0</v>
      </c>
      <c r="G2079" s="207">
        <v>0</v>
      </c>
      <c r="H2079" s="207">
        <v>0</v>
      </c>
    </row>
    <row r="2080" spans="1:8" x14ac:dyDescent="0.45">
      <c r="B2080" t="s">
        <v>177</v>
      </c>
      <c r="C2080" s="207">
        <v>0</v>
      </c>
      <c r="D2080" s="207">
        <v>0</v>
      </c>
      <c r="E2080" s="207">
        <v>0</v>
      </c>
      <c r="F2080" s="207">
        <v>0</v>
      </c>
      <c r="G2080" s="207">
        <v>0</v>
      </c>
      <c r="H2080" s="207">
        <v>0</v>
      </c>
    </row>
    <row r="2081" spans="2:8" x14ac:dyDescent="0.45">
      <c r="B2081" t="s">
        <v>178</v>
      </c>
      <c r="C2081" s="207">
        <v>6.0200000000000002E-3</v>
      </c>
      <c r="D2081" s="207">
        <v>4.7499999999999999E-3</v>
      </c>
      <c r="E2081" s="207">
        <v>1.8929999999999999E-2</v>
      </c>
      <c r="F2081" s="207">
        <v>3.2499999999999999E-3</v>
      </c>
      <c r="G2081" s="207">
        <v>1.107E-2</v>
      </c>
      <c r="H2081" s="207">
        <v>0</v>
      </c>
    </row>
    <row r="2082" spans="2:8" x14ac:dyDescent="0.45">
      <c r="B2082" t="s">
        <v>179</v>
      </c>
      <c r="C2082" s="207">
        <v>1.8E-3</v>
      </c>
      <c r="D2082" s="207">
        <v>0</v>
      </c>
      <c r="E2082" s="207">
        <v>0</v>
      </c>
      <c r="F2082" s="207">
        <v>0</v>
      </c>
      <c r="G2082" s="207">
        <v>0</v>
      </c>
      <c r="H2082" s="207">
        <v>1.027E-2</v>
      </c>
    </row>
    <row r="2083" spans="2:8" x14ac:dyDescent="0.45">
      <c r="B2083" t="s">
        <v>180</v>
      </c>
      <c r="C2083" s="207">
        <v>0</v>
      </c>
      <c r="D2083" s="207">
        <v>0</v>
      </c>
      <c r="E2083" s="207">
        <v>0</v>
      </c>
      <c r="F2083" s="207">
        <v>0</v>
      </c>
      <c r="G2083" s="207">
        <v>0</v>
      </c>
      <c r="H2083" s="207">
        <v>0</v>
      </c>
    </row>
    <row r="2084" spans="2:8" x14ac:dyDescent="0.45">
      <c r="B2084" t="s">
        <v>181</v>
      </c>
      <c r="C2084" s="207">
        <v>0</v>
      </c>
      <c r="D2084" s="207">
        <v>0</v>
      </c>
      <c r="E2084" s="207">
        <v>0</v>
      </c>
      <c r="F2084" s="207">
        <v>0</v>
      </c>
      <c r="G2084" s="207">
        <v>0</v>
      </c>
      <c r="H2084" s="207">
        <v>0</v>
      </c>
    </row>
    <row r="2085" spans="2:8" x14ac:dyDescent="0.45">
      <c r="B2085" t="s">
        <v>190</v>
      </c>
      <c r="C2085" s="207">
        <v>1.5900000000000001E-3</v>
      </c>
      <c r="D2085" s="207">
        <v>0</v>
      </c>
      <c r="E2085" s="207">
        <v>0</v>
      </c>
      <c r="F2085" s="207">
        <v>0</v>
      </c>
      <c r="G2085" s="207">
        <v>1.107E-2</v>
      </c>
      <c r="H2085" s="207">
        <v>0</v>
      </c>
    </row>
    <row r="2086" spans="2:8" x14ac:dyDescent="0.45">
      <c r="B2086" t="s">
        <v>191</v>
      </c>
      <c r="C2086" s="207">
        <v>0</v>
      </c>
      <c r="D2086" s="207">
        <v>0</v>
      </c>
      <c r="E2086" s="207">
        <v>0</v>
      </c>
      <c r="F2086" s="207">
        <v>0</v>
      </c>
      <c r="G2086" s="207">
        <v>0</v>
      </c>
      <c r="H2086" s="207">
        <v>0</v>
      </c>
    </row>
    <row r="2087" spans="2:8" x14ac:dyDescent="0.45">
      <c r="B2087" t="s">
        <v>192</v>
      </c>
      <c r="C2087" s="207">
        <v>1.235E-2</v>
      </c>
      <c r="D2087" s="207">
        <v>2.376E-2</v>
      </c>
      <c r="E2087" s="207">
        <v>0</v>
      </c>
      <c r="F2087" s="207">
        <v>0</v>
      </c>
      <c r="G2087" s="207">
        <v>1.107E-2</v>
      </c>
      <c r="H2087" s="207">
        <v>3.848E-2</v>
      </c>
    </row>
    <row r="2088" spans="2:8" x14ac:dyDescent="0.45">
      <c r="B2088" t="s">
        <v>193</v>
      </c>
      <c r="C2088" s="207">
        <v>8.9999999999999998E-4</v>
      </c>
      <c r="D2088" s="207">
        <v>0</v>
      </c>
      <c r="E2088" s="207">
        <v>0</v>
      </c>
      <c r="F2088" s="207">
        <v>0</v>
      </c>
      <c r="G2088" s="207">
        <v>0</v>
      </c>
      <c r="H2088" s="207">
        <v>5.1399999999999996E-3</v>
      </c>
    </row>
    <row r="2089" spans="2:8" x14ac:dyDescent="0.45">
      <c r="B2089" t="s">
        <v>197</v>
      </c>
      <c r="C2089" s="207">
        <v>0</v>
      </c>
      <c r="D2089" s="207">
        <v>0</v>
      </c>
      <c r="E2089" s="207">
        <v>0</v>
      </c>
      <c r="F2089" s="207">
        <v>0</v>
      </c>
      <c r="G2089" s="207">
        <v>0</v>
      </c>
      <c r="H2089" s="207">
        <v>0</v>
      </c>
    </row>
    <row r="2090" spans="2:8" x14ac:dyDescent="0.45">
      <c r="B2090" t="s">
        <v>198</v>
      </c>
      <c r="C2090" s="207">
        <v>0</v>
      </c>
      <c r="D2090" s="207">
        <v>0</v>
      </c>
      <c r="E2090" s="207">
        <v>0</v>
      </c>
      <c r="F2090" s="207">
        <v>0</v>
      </c>
      <c r="G2090" s="207">
        <v>0</v>
      </c>
      <c r="H2090" s="207">
        <v>0</v>
      </c>
    </row>
    <row r="2091" spans="2:8" x14ac:dyDescent="0.45">
      <c r="B2091" t="s">
        <v>199</v>
      </c>
      <c r="C2091" s="207">
        <v>0</v>
      </c>
      <c r="D2091" s="207">
        <v>0</v>
      </c>
      <c r="E2091" s="207">
        <v>0</v>
      </c>
      <c r="F2091" s="207">
        <v>0</v>
      </c>
      <c r="G2091" s="207">
        <v>0</v>
      </c>
      <c r="H2091" s="207">
        <v>0</v>
      </c>
    </row>
    <row r="2092" spans="2:8" x14ac:dyDescent="0.45">
      <c r="B2092" t="s">
        <v>200</v>
      </c>
      <c r="C2092" s="207">
        <v>0</v>
      </c>
      <c r="D2092" s="207">
        <v>0</v>
      </c>
      <c r="E2092" s="207">
        <v>0</v>
      </c>
      <c r="F2092" s="207">
        <v>0</v>
      </c>
      <c r="G2092" s="207">
        <v>0</v>
      </c>
      <c r="H2092" s="207">
        <v>0</v>
      </c>
    </row>
    <row r="2093" spans="2:8" x14ac:dyDescent="0.45">
      <c r="B2093" t="s">
        <v>233</v>
      </c>
      <c r="C2093" s="207">
        <v>1.256E-2</v>
      </c>
      <c r="D2093" s="207">
        <v>4.7499999999999999E-3</v>
      </c>
      <c r="E2093" s="207">
        <v>0</v>
      </c>
      <c r="F2093" s="207">
        <v>0</v>
      </c>
      <c r="G2093" s="207">
        <v>8.183E-2</v>
      </c>
      <c r="H2093" s="207">
        <v>0</v>
      </c>
    </row>
    <row r="2094" spans="2:8" x14ac:dyDescent="0.45">
      <c r="B2094" t="s">
        <v>234</v>
      </c>
      <c r="C2094" s="207">
        <v>1.52E-2</v>
      </c>
      <c r="D2094" s="207">
        <v>2.6110000000000001E-2</v>
      </c>
      <c r="E2094" s="207">
        <v>0</v>
      </c>
      <c r="F2094" s="207">
        <v>0</v>
      </c>
      <c r="G2094" s="207">
        <v>0</v>
      </c>
      <c r="H2094" s="207">
        <v>6.157E-2</v>
      </c>
    </row>
    <row r="2095" spans="2:8" x14ac:dyDescent="0.45">
      <c r="B2095" t="s">
        <v>235</v>
      </c>
      <c r="C2095" s="207">
        <v>0</v>
      </c>
      <c r="D2095" s="207">
        <v>0</v>
      </c>
      <c r="E2095" s="207">
        <v>0</v>
      </c>
      <c r="F2095" s="207">
        <v>0</v>
      </c>
      <c r="G2095" s="207">
        <v>0</v>
      </c>
      <c r="H2095" s="207">
        <v>0</v>
      </c>
    </row>
    <row r="2096" spans="2:8" x14ac:dyDescent="0.45">
      <c r="B2096" t="s">
        <v>236</v>
      </c>
      <c r="C2096" s="207">
        <v>0</v>
      </c>
      <c r="D2096" s="207">
        <v>0</v>
      </c>
      <c r="E2096" s="207">
        <v>0</v>
      </c>
      <c r="F2096" s="207">
        <v>0</v>
      </c>
      <c r="G2096" s="207">
        <v>0</v>
      </c>
      <c r="H2096" s="207">
        <v>0</v>
      </c>
    </row>
    <row r="2097" spans="2:8" x14ac:dyDescent="0.45">
      <c r="B2097" t="s">
        <v>237</v>
      </c>
      <c r="C2097" s="207">
        <v>0</v>
      </c>
      <c r="D2097" s="207">
        <v>0</v>
      </c>
      <c r="E2097" s="207">
        <v>0</v>
      </c>
      <c r="F2097" s="207">
        <v>0</v>
      </c>
      <c r="G2097" s="207">
        <v>0</v>
      </c>
      <c r="H2097" s="207">
        <v>0</v>
      </c>
    </row>
    <row r="2098" spans="2:8" x14ac:dyDescent="0.45">
      <c r="B2098" t="s">
        <v>238</v>
      </c>
      <c r="C2098" s="207">
        <v>2.3140000000000001E-2</v>
      </c>
      <c r="D2098" s="207">
        <v>4.7499999999999999E-3</v>
      </c>
      <c r="E2098" s="207">
        <v>4.2199999999999998E-3</v>
      </c>
      <c r="F2098" s="207">
        <v>0</v>
      </c>
      <c r="G2098" s="207">
        <v>4.6820000000000001E-2</v>
      </c>
      <c r="H2098" s="207">
        <v>8.6239999999999997E-2</v>
      </c>
    </row>
    <row r="2099" spans="2:8" x14ac:dyDescent="0.45">
      <c r="B2099" t="s">
        <v>239</v>
      </c>
      <c r="C2099" s="207">
        <v>0</v>
      </c>
      <c r="D2099" s="207">
        <v>0</v>
      </c>
      <c r="E2099" s="207">
        <v>0</v>
      </c>
      <c r="F2099" s="207">
        <v>0</v>
      </c>
      <c r="G2099" s="207">
        <v>0</v>
      </c>
      <c r="H2099" s="207">
        <v>0</v>
      </c>
    </row>
    <row r="2100" spans="2:8" x14ac:dyDescent="0.45">
      <c r="B2100" t="s">
        <v>240</v>
      </c>
      <c r="C2100" s="207">
        <v>3.3270000000000001E-2</v>
      </c>
      <c r="D2100" s="207">
        <v>0.11143</v>
      </c>
      <c r="E2100" s="207">
        <v>8.4010000000000001E-2</v>
      </c>
      <c r="F2100" s="207">
        <v>3.2499999999999999E-3</v>
      </c>
      <c r="G2100" s="207">
        <v>5.5300000000000002E-3</v>
      </c>
      <c r="H2100" s="207">
        <v>1.027E-2</v>
      </c>
    </row>
    <row r="2101" spans="2:8" x14ac:dyDescent="0.45">
      <c r="B2101" t="s">
        <v>241</v>
      </c>
      <c r="C2101" s="207">
        <v>0</v>
      </c>
      <c r="D2101" s="207">
        <v>0</v>
      </c>
      <c r="E2101" s="207">
        <v>0</v>
      </c>
      <c r="F2101" s="207">
        <v>0</v>
      </c>
      <c r="G2101" s="207">
        <v>0</v>
      </c>
      <c r="H2101" s="207">
        <v>0</v>
      </c>
    </row>
    <row r="2102" spans="2:8" x14ac:dyDescent="0.45">
      <c r="B2102" t="s">
        <v>242</v>
      </c>
      <c r="C2102" s="207">
        <v>0</v>
      </c>
      <c r="D2102" s="207">
        <v>0</v>
      </c>
      <c r="E2102" s="207">
        <v>0</v>
      </c>
      <c r="F2102" s="207">
        <v>0</v>
      </c>
      <c r="G2102" s="207">
        <v>0</v>
      </c>
      <c r="H2102" s="207">
        <v>0</v>
      </c>
    </row>
    <row r="2103" spans="2:8" x14ac:dyDescent="0.45">
      <c r="B2103" t="s">
        <v>243</v>
      </c>
      <c r="C2103" s="207">
        <v>3.7010000000000001E-2</v>
      </c>
      <c r="D2103" s="207">
        <v>1.4250000000000001E-2</v>
      </c>
      <c r="E2103" s="207">
        <v>1.8929999999999999E-2</v>
      </c>
      <c r="F2103" s="207">
        <v>6.4820000000000003E-2</v>
      </c>
      <c r="G2103" s="207">
        <v>4.9790000000000001E-2</v>
      </c>
      <c r="H2103" s="207">
        <v>0</v>
      </c>
    </row>
    <row r="2104" spans="2:8" x14ac:dyDescent="0.45">
      <c r="B2104" t="s">
        <v>244</v>
      </c>
      <c r="C2104" s="207">
        <v>0</v>
      </c>
      <c r="D2104" s="207">
        <v>0</v>
      </c>
      <c r="E2104" s="207">
        <v>0</v>
      </c>
      <c r="F2104" s="207">
        <v>0</v>
      </c>
      <c r="G2104" s="207">
        <v>0</v>
      </c>
      <c r="H2104" s="207">
        <v>0</v>
      </c>
    </row>
    <row r="2105" spans="2:8" x14ac:dyDescent="0.45">
      <c r="B2105" t="s">
        <v>245</v>
      </c>
      <c r="C2105" s="207">
        <v>2.5100000000000001E-3</v>
      </c>
      <c r="D2105" s="207">
        <v>0</v>
      </c>
      <c r="E2105" s="207">
        <v>0</v>
      </c>
      <c r="F2105" s="207">
        <v>6.4999999999999997E-3</v>
      </c>
      <c r="G2105" s="207">
        <v>0</v>
      </c>
      <c r="H2105" s="207">
        <v>0</v>
      </c>
    </row>
    <row r="2106" spans="2:8" x14ac:dyDescent="0.45">
      <c r="B2106" t="s">
        <v>246</v>
      </c>
      <c r="C2106" s="207">
        <v>3.98E-3</v>
      </c>
      <c r="D2106" s="207">
        <v>0</v>
      </c>
      <c r="E2106" s="207">
        <v>0</v>
      </c>
      <c r="F2106" s="207">
        <v>0</v>
      </c>
      <c r="G2106" s="207">
        <v>2.767E-2</v>
      </c>
      <c r="H2106" s="207">
        <v>0</v>
      </c>
    </row>
    <row r="2107" spans="2:8" x14ac:dyDescent="0.45">
      <c r="B2107" t="s">
        <v>247</v>
      </c>
      <c r="C2107" s="207">
        <v>0</v>
      </c>
      <c r="D2107" s="207">
        <v>0</v>
      </c>
      <c r="E2107" s="207">
        <v>0</v>
      </c>
      <c r="F2107" s="207">
        <v>0</v>
      </c>
      <c r="G2107" s="207">
        <v>0</v>
      </c>
      <c r="H2107" s="207">
        <v>0</v>
      </c>
    </row>
    <row r="2108" spans="2:8" x14ac:dyDescent="0.45">
      <c r="B2108" t="s">
        <v>248</v>
      </c>
      <c r="C2108" s="207">
        <v>0</v>
      </c>
      <c r="D2108" s="207">
        <v>0</v>
      </c>
      <c r="E2108" s="207">
        <v>0</v>
      </c>
      <c r="F2108" s="207">
        <v>0</v>
      </c>
      <c r="G2108" s="207">
        <v>0</v>
      </c>
      <c r="H2108" s="207">
        <v>0</v>
      </c>
    </row>
    <row r="2109" spans="2:8" x14ac:dyDescent="0.45">
      <c r="B2109" t="s">
        <v>249</v>
      </c>
      <c r="C2109" s="207">
        <v>0</v>
      </c>
      <c r="D2109" s="207">
        <v>0</v>
      </c>
      <c r="E2109" s="207">
        <v>0</v>
      </c>
      <c r="F2109" s="207">
        <v>0</v>
      </c>
      <c r="G2109" s="207">
        <v>0</v>
      </c>
      <c r="H2109" s="207">
        <v>0</v>
      </c>
    </row>
    <row r="2110" spans="2:8" x14ac:dyDescent="0.45">
      <c r="B2110" t="s">
        <v>250</v>
      </c>
      <c r="C2110" s="207">
        <v>0</v>
      </c>
      <c r="D2110" s="207">
        <v>0</v>
      </c>
      <c r="E2110" s="207">
        <v>0</v>
      </c>
      <c r="F2110" s="207">
        <v>0</v>
      </c>
      <c r="G2110" s="207">
        <v>0</v>
      </c>
      <c r="H2110" s="207">
        <v>0</v>
      </c>
    </row>
    <row r="2111" spans="2:8" x14ac:dyDescent="0.45">
      <c r="B2111" t="s">
        <v>251</v>
      </c>
      <c r="C2111" s="207">
        <v>0</v>
      </c>
      <c r="D2111" s="207">
        <v>0</v>
      </c>
      <c r="E2111" s="207">
        <v>0</v>
      </c>
      <c r="F2111" s="207">
        <v>0</v>
      </c>
      <c r="G2111" s="207">
        <v>0</v>
      </c>
      <c r="H2111" s="207">
        <v>0</v>
      </c>
    </row>
    <row r="2112" spans="2:8" x14ac:dyDescent="0.45">
      <c r="B2112" t="s">
        <v>252</v>
      </c>
      <c r="C2112" s="207">
        <v>0</v>
      </c>
      <c r="D2112" s="207">
        <v>0</v>
      </c>
      <c r="E2112" s="207">
        <v>0</v>
      </c>
      <c r="F2112" s="207">
        <v>0</v>
      </c>
      <c r="G2112" s="207">
        <v>0</v>
      </c>
      <c r="H2112" s="207">
        <v>0</v>
      </c>
    </row>
    <row r="2113" spans="2:8" x14ac:dyDescent="0.45">
      <c r="B2113" t="s">
        <v>253</v>
      </c>
      <c r="C2113" s="207">
        <v>7.9000000000000001E-4</v>
      </c>
      <c r="D2113" s="207">
        <v>0</v>
      </c>
      <c r="E2113" s="207">
        <v>0</v>
      </c>
      <c r="F2113" s="207">
        <v>0</v>
      </c>
      <c r="G2113" s="207">
        <v>5.5300000000000002E-3</v>
      </c>
      <c r="H2113" s="207">
        <v>0</v>
      </c>
    </row>
    <row r="2114" spans="2:8" x14ac:dyDescent="0.45">
      <c r="B2114" t="s">
        <v>254</v>
      </c>
      <c r="C2114" s="207">
        <v>0</v>
      </c>
      <c r="D2114" s="207">
        <v>0</v>
      </c>
      <c r="E2114" s="207">
        <v>0</v>
      </c>
      <c r="F2114" s="207">
        <v>0</v>
      </c>
      <c r="G2114" s="207">
        <v>0</v>
      </c>
      <c r="H2114" s="207">
        <v>0</v>
      </c>
    </row>
    <row r="2115" spans="2:8" x14ac:dyDescent="0.45">
      <c r="B2115" t="s">
        <v>255</v>
      </c>
      <c r="C2115" s="207">
        <v>0</v>
      </c>
      <c r="D2115" s="207">
        <v>0</v>
      </c>
      <c r="E2115" s="207">
        <v>0</v>
      </c>
      <c r="F2115" s="207">
        <v>0</v>
      </c>
      <c r="G2115" s="207">
        <v>0</v>
      </c>
      <c r="H2115" s="207">
        <v>0</v>
      </c>
    </row>
    <row r="2116" spans="2:8" x14ac:dyDescent="0.45">
      <c r="B2116" t="s">
        <v>256</v>
      </c>
      <c r="C2116" s="207">
        <v>0</v>
      </c>
      <c r="D2116" s="207">
        <v>0</v>
      </c>
      <c r="E2116" s="207">
        <v>0</v>
      </c>
      <c r="F2116" s="207">
        <v>0</v>
      </c>
      <c r="G2116" s="207">
        <v>0</v>
      </c>
      <c r="H2116" s="207">
        <v>0</v>
      </c>
    </row>
    <row r="2117" spans="2:8" x14ac:dyDescent="0.45">
      <c r="B2117" t="s">
        <v>257</v>
      </c>
      <c r="C2117" s="207">
        <v>0</v>
      </c>
      <c r="D2117" s="207">
        <v>0</v>
      </c>
      <c r="E2117" s="207">
        <v>0</v>
      </c>
      <c r="F2117" s="207">
        <v>0</v>
      </c>
      <c r="G2117" s="207">
        <v>0</v>
      </c>
      <c r="H2117" s="207">
        <v>0</v>
      </c>
    </row>
    <row r="2118" spans="2:8" x14ac:dyDescent="0.45">
      <c r="B2118" t="s">
        <v>258</v>
      </c>
      <c r="C2118" s="207">
        <v>0</v>
      </c>
      <c r="D2118" s="207">
        <v>0</v>
      </c>
      <c r="E2118" s="207">
        <v>0</v>
      </c>
      <c r="F2118" s="207">
        <v>0</v>
      </c>
      <c r="G2118" s="207">
        <v>0</v>
      </c>
      <c r="H2118" s="207">
        <v>0</v>
      </c>
    </row>
    <row r="2119" spans="2:8" x14ac:dyDescent="0.45">
      <c r="B2119" t="s">
        <v>259</v>
      </c>
      <c r="C2119" s="207">
        <v>0</v>
      </c>
      <c r="D2119" s="207">
        <v>0</v>
      </c>
      <c r="E2119" s="207">
        <v>0</v>
      </c>
      <c r="F2119" s="207">
        <v>0</v>
      </c>
      <c r="G2119" s="207">
        <v>0</v>
      </c>
      <c r="H2119" s="207">
        <v>0</v>
      </c>
    </row>
    <row r="2120" spans="2:8" x14ac:dyDescent="0.45">
      <c r="B2120" t="s">
        <v>260</v>
      </c>
      <c r="C2120" s="207">
        <v>0</v>
      </c>
      <c r="D2120" s="207">
        <v>0</v>
      </c>
      <c r="E2120" s="207">
        <v>0</v>
      </c>
      <c r="F2120" s="207">
        <v>0</v>
      </c>
      <c r="G2120" s="207">
        <v>0</v>
      </c>
      <c r="H2120" s="207">
        <v>0</v>
      </c>
    </row>
    <row r="2121" spans="2:8" x14ac:dyDescent="0.45">
      <c r="B2121" t="s">
        <v>261</v>
      </c>
      <c r="C2121" s="207">
        <v>4.4600000000000001E-2</v>
      </c>
      <c r="D2121" s="207">
        <v>4.752E-2</v>
      </c>
      <c r="E2121" s="207">
        <v>0.10299</v>
      </c>
      <c r="F2121" s="207">
        <v>4.548E-2</v>
      </c>
      <c r="G2121" s="207">
        <v>1.107E-2</v>
      </c>
      <c r="H2121" s="207">
        <v>2.5690000000000001E-2</v>
      </c>
    </row>
    <row r="2122" spans="2:8" x14ac:dyDescent="0.45">
      <c r="B2122" t="s">
        <v>262</v>
      </c>
      <c r="C2122" s="207">
        <v>0</v>
      </c>
      <c r="D2122" s="207">
        <v>0</v>
      </c>
      <c r="E2122" s="207">
        <v>0</v>
      </c>
      <c r="F2122" s="207">
        <v>0</v>
      </c>
      <c r="G2122" s="207">
        <v>0</v>
      </c>
      <c r="H2122" s="207">
        <v>0</v>
      </c>
    </row>
    <row r="2123" spans="2:8" x14ac:dyDescent="0.45">
      <c r="B2123" t="s">
        <v>263</v>
      </c>
      <c r="C2123" s="207">
        <v>0</v>
      </c>
      <c r="D2123" s="207">
        <v>0</v>
      </c>
      <c r="E2123" s="207">
        <v>0</v>
      </c>
      <c r="F2123" s="207">
        <v>0</v>
      </c>
      <c r="G2123" s="207">
        <v>0</v>
      </c>
      <c r="H2123" s="207">
        <v>0</v>
      </c>
    </row>
    <row r="2124" spans="2:8" x14ac:dyDescent="0.45">
      <c r="B2124" t="s">
        <v>264</v>
      </c>
      <c r="C2124" s="207">
        <v>0</v>
      </c>
      <c r="D2124" s="207">
        <v>0</v>
      </c>
      <c r="E2124" s="207">
        <v>0</v>
      </c>
      <c r="F2124" s="207">
        <v>0</v>
      </c>
      <c r="G2124" s="207">
        <v>0</v>
      </c>
      <c r="H2124" s="207">
        <v>0</v>
      </c>
    </row>
    <row r="2125" spans="2:8" x14ac:dyDescent="0.45">
      <c r="B2125" t="s">
        <v>265</v>
      </c>
      <c r="C2125" s="207">
        <v>0</v>
      </c>
      <c r="D2125" s="207">
        <v>0</v>
      </c>
      <c r="E2125" s="207">
        <v>0</v>
      </c>
      <c r="F2125" s="207">
        <v>0</v>
      </c>
      <c r="G2125" s="207">
        <v>0</v>
      </c>
      <c r="H2125" s="207">
        <v>0</v>
      </c>
    </row>
    <row r="2126" spans="2:8" x14ac:dyDescent="0.45">
      <c r="B2126" t="s">
        <v>266</v>
      </c>
      <c r="C2126" s="207">
        <v>0</v>
      </c>
      <c r="D2126" s="207">
        <v>0</v>
      </c>
      <c r="E2126" s="207">
        <v>0</v>
      </c>
      <c r="F2126" s="207">
        <v>0</v>
      </c>
      <c r="G2126" s="207">
        <v>0</v>
      </c>
      <c r="H2126" s="207">
        <v>0</v>
      </c>
    </row>
    <row r="2127" spans="2:8" x14ac:dyDescent="0.45">
      <c r="B2127" t="s">
        <v>267</v>
      </c>
      <c r="C2127" s="207">
        <v>0</v>
      </c>
      <c r="D2127" s="207">
        <v>0</v>
      </c>
      <c r="E2127" s="207">
        <v>0</v>
      </c>
      <c r="F2127" s="207">
        <v>0</v>
      </c>
      <c r="G2127" s="207">
        <v>0</v>
      </c>
      <c r="H2127" s="207">
        <v>0</v>
      </c>
    </row>
    <row r="2128" spans="2:8" x14ac:dyDescent="0.45">
      <c r="B2128" t="s">
        <v>268</v>
      </c>
      <c r="C2128" s="207">
        <v>0</v>
      </c>
      <c r="D2128" s="207">
        <v>0</v>
      </c>
      <c r="E2128" s="207">
        <v>0</v>
      </c>
      <c r="F2128" s="207">
        <v>0</v>
      </c>
      <c r="G2128" s="207">
        <v>0</v>
      </c>
      <c r="H2128" s="207">
        <v>0</v>
      </c>
    </row>
    <row r="2129" spans="2:8" x14ac:dyDescent="0.45">
      <c r="B2129" t="s">
        <v>269</v>
      </c>
      <c r="C2129" s="207">
        <v>0</v>
      </c>
      <c r="D2129" s="207">
        <v>0</v>
      </c>
      <c r="E2129" s="207">
        <v>0</v>
      </c>
      <c r="F2129" s="207">
        <v>0</v>
      </c>
      <c r="G2129" s="207">
        <v>0</v>
      </c>
      <c r="H2129" s="207">
        <v>0</v>
      </c>
    </row>
    <row r="2130" spans="2:8" x14ac:dyDescent="0.45">
      <c r="B2130" t="s">
        <v>270</v>
      </c>
      <c r="C2130" s="207">
        <v>8.9800000000000001E-3</v>
      </c>
      <c r="D2130" s="207">
        <v>9.5099999999999994E-3</v>
      </c>
      <c r="E2130" s="207">
        <v>0</v>
      </c>
      <c r="F2130" s="207">
        <v>0</v>
      </c>
      <c r="G2130" s="207">
        <v>5.1290000000000002E-2</v>
      </c>
      <c r="H2130" s="207">
        <v>0</v>
      </c>
    </row>
    <row r="2131" spans="2:8" x14ac:dyDescent="0.45">
      <c r="B2131" t="s">
        <v>271</v>
      </c>
      <c r="C2131" s="207">
        <v>0</v>
      </c>
      <c r="D2131" s="207">
        <v>0</v>
      </c>
      <c r="E2131" s="207">
        <v>0</v>
      </c>
      <c r="F2131" s="207">
        <v>0</v>
      </c>
      <c r="G2131" s="207">
        <v>0</v>
      </c>
      <c r="H2131" s="207">
        <v>0</v>
      </c>
    </row>
    <row r="2132" spans="2:8" x14ac:dyDescent="0.45">
      <c r="B2132" t="s">
        <v>272</v>
      </c>
      <c r="C2132" s="207">
        <v>0</v>
      </c>
      <c r="D2132" s="207">
        <v>0</v>
      </c>
      <c r="E2132" s="207">
        <v>0</v>
      </c>
      <c r="F2132" s="207">
        <v>0</v>
      </c>
      <c r="G2132" s="207">
        <v>0</v>
      </c>
      <c r="H2132" s="207">
        <v>0</v>
      </c>
    </row>
    <row r="2133" spans="2:8" x14ac:dyDescent="0.45">
      <c r="B2133" t="s">
        <v>273</v>
      </c>
      <c r="C2133" s="207">
        <v>0</v>
      </c>
      <c r="D2133" s="207">
        <v>0</v>
      </c>
      <c r="E2133" s="207">
        <v>0</v>
      </c>
      <c r="F2133" s="207">
        <v>0</v>
      </c>
      <c r="G2133" s="207">
        <v>0</v>
      </c>
      <c r="H2133" s="207">
        <v>0</v>
      </c>
    </row>
    <row r="2134" spans="2:8" x14ac:dyDescent="0.45">
      <c r="B2134" t="s">
        <v>274</v>
      </c>
      <c r="C2134" s="207">
        <v>0</v>
      </c>
      <c r="D2134" s="207">
        <v>0</v>
      </c>
      <c r="E2134" s="207">
        <v>0</v>
      </c>
      <c r="F2134" s="207">
        <v>0</v>
      </c>
      <c r="G2134" s="207">
        <v>0</v>
      </c>
      <c r="H2134" s="207">
        <v>0</v>
      </c>
    </row>
    <row r="2135" spans="2:8" x14ac:dyDescent="0.45">
      <c r="B2135" t="s">
        <v>275</v>
      </c>
      <c r="C2135" s="207">
        <v>0</v>
      </c>
      <c r="D2135" s="207">
        <v>0</v>
      </c>
      <c r="E2135" s="207">
        <v>0</v>
      </c>
      <c r="F2135" s="207">
        <v>0</v>
      </c>
      <c r="G2135" s="207">
        <v>0</v>
      </c>
      <c r="H2135" s="207">
        <v>0</v>
      </c>
    </row>
    <row r="2136" spans="2:8" x14ac:dyDescent="0.45">
      <c r="B2136" t="s">
        <v>276</v>
      </c>
      <c r="C2136" s="207">
        <v>0</v>
      </c>
      <c r="D2136" s="207">
        <v>0</v>
      </c>
      <c r="E2136" s="207">
        <v>0</v>
      </c>
      <c r="F2136" s="207">
        <v>0</v>
      </c>
      <c r="G2136" s="207">
        <v>0</v>
      </c>
      <c r="H2136" s="207">
        <v>0</v>
      </c>
    </row>
    <row r="2137" spans="2:8" x14ac:dyDescent="0.45">
      <c r="B2137" t="s">
        <v>277</v>
      </c>
      <c r="C2137" s="207">
        <v>0</v>
      </c>
      <c r="D2137" s="207">
        <v>0</v>
      </c>
      <c r="E2137" s="207">
        <v>0</v>
      </c>
      <c r="F2137" s="207">
        <v>0</v>
      </c>
      <c r="G2137" s="207">
        <v>0</v>
      </c>
      <c r="H2137" s="207">
        <v>0</v>
      </c>
    </row>
    <row r="2138" spans="2:8" x14ac:dyDescent="0.45">
      <c r="B2138" t="s">
        <v>278</v>
      </c>
      <c r="C2138" s="207">
        <v>0</v>
      </c>
      <c r="D2138" s="207">
        <v>0</v>
      </c>
      <c r="E2138" s="207">
        <v>0</v>
      </c>
      <c r="F2138" s="207">
        <v>0</v>
      </c>
      <c r="G2138" s="207">
        <v>0</v>
      </c>
      <c r="H2138" s="207">
        <v>0</v>
      </c>
    </row>
    <row r="2139" spans="2:8" x14ac:dyDescent="0.45">
      <c r="B2139" t="s">
        <v>279</v>
      </c>
      <c r="C2139" s="207">
        <v>1.189E-2</v>
      </c>
      <c r="D2139" s="207">
        <v>0</v>
      </c>
      <c r="E2139" s="207">
        <v>0</v>
      </c>
      <c r="F2139" s="207">
        <v>3.074E-2</v>
      </c>
      <c r="G2139" s="207">
        <v>0</v>
      </c>
      <c r="H2139" s="207">
        <v>0</v>
      </c>
    </row>
    <row r="2140" spans="2:8" x14ac:dyDescent="0.45">
      <c r="B2140" t="s">
        <v>280</v>
      </c>
      <c r="C2140" s="207">
        <v>0</v>
      </c>
      <c r="D2140" s="207">
        <v>0</v>
      </c>
      <c r="E2140" s="207">
        <v>0</v>
      </c>
      <c r="F2140" s="207">
        <v>0</v>
      </c>
      <c r="G2140" s="207">
        <v>0</v>
      </c>
      <c r="H2140" s="207">
        <v>0</v>
      </c>
    </row>
    <row r="2141" spans="2:8" x14ac:dyDescent="0.45">
      <c r="B2141" t="s">
        <v>281</v>
      </c>
      <c r="C2141" s="207">
        <v>0</v>
      </c>
      <c r="D2141" s="207">
        <v>0</v>
      </c>
      <c r="E2141" s="207">
        <v>0</v>
      </c>
      <c r="F2141" s="207">
        <v>0</v>
      </c>
      <c r="G2141" s="207">
        <v>0</v>
      </c>
      <c r="H2141" s="207">
        <v>0</v>
      </c>
    </row>
    <row r="2142" spans="2:8" x14ac:dyDescent="0.45">
      <c r="B2142" t="s">
        <v>282</v>
      </c>
      <c r="C2142" s="207">
        <v>0</v>
      </c>
      <c r="D2142" s="207">
        <v>0</v>
      </c>
      <c r="E2142" s="207">
        <v>0</v>
      </c>
      <c r="F2142" s="207">
        <v>0</v>
      </c>
      <c r="G2142" s="207">
        <v>0</v>
      </c>
      <c r="H2142" s="207">
        <v>0</v>
      </c>
    </row>
    <row r="2143" spans="2:8" x14ac:dyDescent="0.45">
      <c r="B2143" t="s">
        <v>283</v>
      </c>
      <c r="C2143" s="207">
        <v>0</v>
      </c>
      <c r="D2143" s="207">
        <v>0</v>
      </c>
      <c r="E2143" s="207">
        <v>0</v>
      </c>
      <c r="F2143" s="207">
        <v>0</v>
      </c>
      <c r="G2143" s="207">
        <v>0</v>
      </c>
      <c r="H2143" s="207">
        <v>0</v>
      </c>
    </row>
    <row r="2144" spans="2:8" x14ac:dyDescent="0.45">
      <c r="B2144" t="s">
        <v>284</v>
      </c>
      <c r="C2144" s="207">
        <v>0</v>
      </c>
      <c r="D2144" s="207">
        <v>0</v>
      </c>
      <c r="E2144" s="207">
        <v>0</v>
      </c>
      <c r="F2144" s="207">
        <v>0</v>
      </c>
      <c r="G2144" s="207">
        <v>0</v>
      </c>
      <c r="H2144" s="207">
        <v>0</v>
      </c>
    </row>
    <row r="2145" spans="2:8" x14ac:dyDescent="0.45">
      <c r="B2145" t="s">
        <v>285</v>
      </c>
      <c r="C2145" s="207">
        <v>0</v>
      </c>
      <c r="D2145" s="207">
        <v>0</v>
      </c>
      <c r="E2145" s="207">
        <v>0</v>
      </c>
      <c r="F2145" s="207">
        <v>0</v>
      </c>
      <c r="G2145" s="207">
        <v>0</v>
      </c>
      <c r="H2145" s="207">
        <v>0</v>
      </c>
    </row>
    <row r="2146" spans="2:8" x14ac:dyDescent="0.45">
      <c r="B2146" t="s">
        <v>286</v>
      </c>
      <c r="C2146" s="207">
        <v>0</v>
      </c>
      <c r="D2146" s="207">
        <v>0</v>
      </c>
      <c r="E2146" s="207">
        <v>0</v>
      </c>
      <c r="F2146" s="207">
        <v>0</v>
      </c>
      <c r="G2146" s="207">
        <v>0</v>
      </c>
      <c r="H2146" s="207">
        <v>0</v>
      </c>
    </row>
    <row r="2147" spans="2:8" x14ac:dyDescent="0.45">
      <c r="B2147" t="s">
        <v>287</v>
      </c>
      <c r="C2147" s="207">
        <v>0</v>
      </c>
      <c r="D2147" s="207">
        <v>0</v>
      </c>
      <c r="E2147" s="207">
        <v>0</v>
      </c>
      <c r="F2147" s="207">
        <v>0</v>
      </c>
      <c r="G2147" s="207">
        <v>0</v>
      </c>
      <c r="H2147" s="207">
        <v>0</v>
      </c>
    </row>
    <row r="2148" spans="2:8" x14ac:dyDescent="0.45">
      <c r="B2148" t="s">
        <v>288</v>
      </c>
      <c r="C2148" s="207">
        <v>0</v>
      </c>
      <c r="D2148" s="207">
        <v>0</v>
      </c>
      <c r="E2148" s="207">
        <v>0</v>
      </c>
      <c r="F2148" s="207">
        <v>0</v>
      </c>
      <c r="G2148" s="207">
        <v>0</v>
      </c>
      <c r="H2148" s="207">
        <v>0</v>
      </c>
    </row>
    <row r="2149" spans="2:8" x14ac:dyDescent="0.45">
      <c r="B2149" t="s">
        <v>289</v>
      </c>
      <c r="C2149" s="207">
        <v>0</v>
      </c>
      <c r="D2149" s="207">
        <v>0</v>
      </c>
      <c r="E2149" s="207">
        <v>0</v>
      </c>
      <c r="F2149" s="207">
        <v>0</v>
      </c>
      <c r="G2149" s="207">
        <v>0</v>
      </c>
      <c r="H2149" s="207">
        <v>0</v>
      </c>
    </row>
    <row r="2150" spans="2:8" x14ac:dyDescent="0.45">
      <c r="B2150" t="s">
        <v>290</v>
      </c>
      <c r="C2150" s="207">
        <v>2.15E-3</v>
      </c>
      <c r="D2150" s="207">
        <v>0</v>
      </c>
      <c r="E2150" s="207">
        <v>0</v>
      </c>
      <c r="F2150" s="207">
        <v>3.2499999999999999E-3</v>
      </c>
      <c r="G2150" s="207">
        <v>0</v>
      </c>
      <c r="H2150" s="207">
        <v>5.1399999999999996E-3</v>
      </c>
    </row>
    <row r="2151" spans="2:8" x14ac:dyDescent="0.45">
      <c r="B2151" t="s">
        <v>291</v>
      </c>
      <c r="C2151" s="207">
        <v>7.9000000000000001E-4</v>
      </c>
      <c r="D2151" s="207">
        <v>0</v>
      </c>
      <c r="E2151" s="207">
        <v>0</v>
      </c>
      <c r="F2151" s="207">
        <v>0</v>
      </c>
      <c r="G2151" s="207">
        <v>5.5300000000000002E-3</v>
      </c>
      <c r="H2151" s="207">
        <v>0</v>
      </c>
    </row>
    <row r="2152" spans="2:8" x14ac:dyDescent="0.45">
      <c r="B2152" t="s">
        <v>292</v>
      </c>
      <c r="C2152" s="207">
        <v>0</v>
      </c>
      <c r="D2152" s="207">
        <v>0</v>
      </c>
      <c r="E2152" s="207">
        <v>0</v>
      </c>
      <c r="F2152" s="207">
        <v>0</v>
      </c>
      <c r="G2152" s="207">
        <v>0</v>
      </c>
      <c r="H2152" s="207">
        <v>0</v>
      </c>
    </row>
    <row r="2153" spans="2:8" x14ac:dyDescent="0.45">
      <c r="B2153" t="s">
        <v>293</v>
      </c>
      <c r="C2153" s="207">
        <v>0</v>
      </c>
      <c r="D2153" s="207">
        <v>0</v>
      </c>
      <c r="E2153" s="207">
        <v>0</v>
      </c>
      <c r="F2153" s="207">
        <v>0</v>
      </c>
      <c r="G2153" s="207">
        <v>0</v>
      </c>
      <c r="H2153" s="207">
        <v>0</v>
      </c>
    </row>
    <row r="2154" spans="2:8" x14ac:dyDescent="0.45">
      <c r="B2154" t="s">
        <v>205</v>
      </c>
      <c r="C2154" s="207">
        <v>8.9999999999999998E-4</v>
      </c>
      <c r="D2154" s="207">
        <v>0</v>
      </c>
      <c r="E2154" s="207">
        <v>0</v>
      </c>
      <c r="F2154" s="207">
        <v>0</v>
      </c>
      <c r="G2154" s="207">
        <v>0</v>
      </c>
      <c r="H2154" s="207">
        <v>5.1399999999999996E-3</v>
      </c>
    </row>
    <row r="2155" spans="2:8" x14ac:dyDescent="0.45">
      <c r="B2155" t="s">
        <v>294</v>
      </c>
      <c r="C2155" s="207">
        <v>0</v>
      </c>
      <c r="D2155" s="207">
        <v>0</v>
      </c>
      <c r="E2155" s="207">
        <v>0</v>
      </c>
      <c r="F2155" s="207">
        <v>0</v>
      </c>
      <c r="G2155" s="207">
        <v>0</v>
      </c>
      <c r="H2155" s="207">
        <v>0</v>
      </c>
    </row>
    <row r="2156" spans="2:8" x14ac:dyDescent="0.45">
      <c r="B2156" t="s">
        <v>295</v>
      </c>
      <c r="C2156" s="207">
        <v>0</v>
      </c>
      <c r="D2156" s="207">
        <v>0</v>
      </c>
      <c r="E2156" s="207">
        <v>0</v>
      </c>
      <c r="F2156" s="207">
        <v>0</v>
      </c>
      <c r="G2156" s="207">
        <v>0</v>
      </c>
      <c r="H2156" s="207">
        <v>0</v>
      </c>
    </row>
    <row r="2157" spans="2:8" x14ac:dyDescent="0.45">
      <c r="B2157" t="s">
        <v>296</v>
      </c>
      <c r="C2157" s="207">
        <v>0</v>
      </c>
      <c r="D2157" s="207">
        <v>0</v>
      </c>
      <c r="E2157" s="207">
        <v>0</v>
      </c>
      <c r="F2157" s="207">
        <v>0</v>
      </c>
      <c r="G2157" s="207">
        <v>0</v>
      </c>
      <c r="H2157" s="207">
        <v>0</v>
      </c>
    </row>
    <row r="2158" spans="2:8" x14ac:dyDescent="0.45">
      <c r="B2158" t="s">
        <v>297</v>
      </c>
      <c r="C2158" s="207">
        <v>8.0999999999999996E-4</v>
      </c>
      <c r="D2158" s="207">
        <v>4.7499999999999999E-3</v>
      </c>
      <c r="E2158" s="207">
        <v>0</v>
      </c>
      <c r="F2158" s="207">
        <v>0</v>
      </c>
      <c r="G2158" s="207">
        <v>0</v>
      </c>
      <c r="H2158" s="207">
        <v>0</v>
      </c>
    </row>
    <row r="2159" spans="2:8" x14ac:dyDescent="0.45">
      <c r="B2159" t="s">
        <v>298</v>
      </c>
      <c r="C2159" s="207">
        <v>0</v>
      </c>
      <c r="D2159" s="207">
        <v>0</v>
      </c>
      <c r="E2159" s="207">
        <v>0</v>
      </c>
      <c r="F2159" s="207">
        <v>0</v>
      </c>
      <c r="G2159" s="207">
        <v>0</v>
      </c>
      <c r="H2159" s="207">
        <v>0</v>
      </c>
    </row>
    <row r="2160" spans="2:8" x14ac:dyDescent="0.45">
      <c r="B2160" t="s">
        <v>8</v>
      </c>
      <c r="C2160" s="207">
        <v>0</v>
      </c>
      <c r="D2160" s="207">
        <v>0</v>
      </c>
      <c r="E2160" s="207">
        <v>0</v>
      </c>
      <c r="F2160" s="207">
        <v>0</v>
      </c>
      <c r="G2160" s="207">
        <v>0</v>
      </c>
      <c r="H2160" s="207">
        <v>0</v>
      </c>
    </row>
    <row r="2161" spans="2:8" x14ac:dyDescent="0.45">
      <c r="B2161" t="s">
        <v>299</v>
      </c>
      <c r="C2161" s="207">
        <v>0</v>
      </c>
      <c r="D2161" s="207">
        <v>0</v>
      </c>
      <c r="E2161" s="207">
        <v>0</v>
      </c>
      <c r="F2161" s="207">
        <v>0</v>
      </c>
      <c r="G2161" s="207">
        <v>0</v>
      </c>
      <c r="H2161" s="207">
        <v>0</v>
      </c>
    </row>
    <row r="2162" spans="2:8" x14ac:dyDescent="0.45">
      <c r="B2162" t="s">
        <v>300</v>
      </c>
      <c r="C2162" s="207">
        <v>0</v>
      </c>
      <c r="D2162" s="207">
        <v>0</v>
      </c>
      <c r="E2162" s="207">
        <v>0</v>
      </c>
      <c r="F2162" s="207">
        <v>0</v>
      </c>
      <c r="G2162" s="207">
        <v>0</v>
      </c>
      <c r="H2162" s="207">
        <v>0</v>
      </c>
    </row>
    <row r="2163" spans="2:8" x14ac:dyDescent="0.45">
      <c r="B2163" t="s">
        <v>94</v>
      </c>
      <c r="C2163" s="207">
        <v>0</v>
      </c>
      <c r="D2163" s="207">
        <v>0</v>
      </c>
      <c r="E2163" s="207">
        <v>0</v>
      </c>
      <c r="F2163" s="207">
        <v>0</v>
      </c>
      <c r="G2163" s="207">
        <v>0</v>
      </c>
      <c r="H2163" s="207">
        <v>0</v>
      </c>
    </row>
    <row r="2164" spans="2:8" x14ac:dyDescent="0.45">
      <c r="B2164" t="s">
        <v>301</v>
      </c>
      <c r="C2164" s="207">
        <v>0</v>
      </c>
      <c r="D2164" s="207">
        <v>0</v>
      </c>
      <c r="E2164" s="207">
        <v>0</v>
      </c>
      <c r="F2164" s="207">
        <v>0</v>
      </c>
      <c r="G2164" s="207">
        <v>0</v>
      </c>
      <c r="H2164" s="207">
        <v>0</v>
      </c>
    </row>
    <row r="2165" spans="2:8" x14ac:dyDescent="0.45">
      <c r="B2165" t="s">
        <v>302</v>
      </c>
      <c r="C2165" s="207">
        <v>0</v>
      </c>
      <c r="D2165" s="207">
        <v>0</v>
      </c>
      <c r="E2165" s="207">
        <v>0</v>
      </c>
      <c r="F2165" s="207">
        <v>0</v>
      </c>
      <c r="G2165" s="207">
        <v>0</v>
      </c>
      <c r="H2165" s="207">
        <v>0</v>
      </c>
    </row>
    <row r="2166" spans="2:8" x14ac:dyDescent="0.45">
      <c r="B2166" t="s">
        <v>303</v>
      </c>
      <c r="C2166" s="207">
        <v>8.7899999999999992E-3</v>
      </c>
      <c r="D2166" s="207">
        <v>0</v>
      </c>
      <c r="E2166" s="207">
        <v>0</v>
      </c>
      <c r="F2166" s="207">
        <v>0</v>
      </c>
      <c r="G2166" s="207">
        <v>0</v>
      </c>
      <c r="H2166" s="207">
        <v>5.0279999999999998E-2</v>
      </c>
    </row>
    <row r="2167" spans="2:8" x14ac:dyDescent="0.45">
      <c r="B2167" t="s">
        <v>304</v>
      </c>
      <c r="C2167" s="207">
        <v>0</v>
      </c>
      <c r="D2167" s="207">
        <v>0</v>
      </c>
      <c r="E2167" s="207">
        <v>0</v>
      </c>
      <c r="F2167" s="207">
        <v>0</v>
      </c>
      <c r="G2167" s="207">
        <v>0</v>
      </c>
      <c r="H2167" s="207">
        <v>0</v>
      </c>
    </row>
    <row r="2168" spans="2:8" x14ac:dyDescent="0.45">
      <c r="B2168" t="s">
        <v>305</v>
      </c>
      <c r="C2168" s="207">
        <v>0</v>
      </c>
      <c r="D2168" s="207">
        <v>0</v>
      </c>
      <c r="E2168" s="207">
        <v>0</v>
      </c>
      <c r="F2168" s="207">
        <v>0</v>
      </c>
      <c r="G2168" s="207">
        <v>0</v>
      </c>
      <c r="H2168" s="207">
        <v>0</v>
      </c>
    </row>
    <row r="2169" spans="2:8" x14ac:dyDescent="0.45">
      <c r="B2169" t="s">
        <v>306</v>
      </c>
      <c r="C2169" s="207">
        <v>0</v>
      </c>
      <c r="D2169" s="207">
        <v>0</v>
      </c>
      <c r="E2169" s="207">
        <v>0</v>
      </c>
      <c r="F2169" s="207">
        <v>0</v>
      </c>
      <c r="G2169" s="207">
        <v>0</v>
      </c>
      <c r="H2169" s="207">
        <v>0</v>
      </c>
    </row>
    <row r="2170" spans="2:8" x14ac:dyDescent="0.45">
      <c r="B2170" t="s">
        <v>307</v>
      </c>
      <c r="C2170" s="207">
        <v>0</v>
      </c>
      <c r="D2170" s="207">
        <v>0</v>
      </c>
      <c r="E2170" s="207">
        <v>0</v>
      </c>
      <c r="F2170" s="207">
        <v>0</v>
      </c>
      <c r="G2170" s="207">
        <v>0</v>
      </c>
      <c r="H2170" s="207">
        <v>0</v>
      </c>
    </row>
    <row r="2171" spans="2:8" x14ac:dyDescent="0.45">
      <c r="B2171" t="s">
        <v>308</v>
      </c>
      <c r="C2171" s="207">
        <v>0</v>
      </c>
      <c r="D2171" s="207">
        <v>0</v>
      </c>
      <c r="E2171" s="207">
        <v>0</v>
      </c>
      <c r="F2171" s="207">
        <v>0</v>
      </c>
      <c r="G2171" s="207">
        <v>0</v>
      </c>
      <c r="H2171" s="207">
        <v>0</v>
      </c>
    </row>
    <row r="2172" spans="2:8" x14ac:dyDescent="0.45">
      <c r="B2172" t="s">
        <v>309</v>
      </c>
      <c r="C2172" s="207">
        <v>0</v>
      </c>
      <c r="D2172" s="207">
        <v>0</v>
      </c>
      <c r="E2172" s="207">
        <v>0</v>
      </c>
      <c r="F2172" s="207">
        <v>0</v>
      </c>
      <c r="G2172" s="207">
        <v>0</v>
      </c>
      <c r="H2172" s="207">
        <v>0</v>
      </c>
    </row>
    <row r="2173" spans="2:8" x14ac:dyDescent="0.45">
      <c r="B2173" t="s">
        <v>310</v>
      </c>
      <c r="C2173" s="207">
        <v>0</v>
      </c>
      <c r="D2173" s="207">
        <v>0</v>
      </c>
      <c r="E2173" s="207">
        <v>0</v>
      </c>
      <c r="F2173" s="207">
        <v>0</v>
      </c>
      <c r="G2173" s="207">
        <v>0</v>
      </c>
      <c r="H2173" s="207">
        <v>0</v>
      </c>
    </row>
    <row r="2174" spans="2:8" x14ac:dyDescent="0.45">
      <c r="B2174" t="s">
        <v>311</v>
      </c>
      <c r="C2174" s="207">
        <v>0</v>
      </c>
      <c r="D2174" s="207">
        <v>0</v>
      </c>
      <c r="E2174" s="207">
        <v>0</v>
      </c>
      <c r="F2174" s="207">
        <v>0</v>
      </c>
      <c r="G2174" s="207">
        <v>0</v>
      </c>
      <c r="H2174" s="207">
        <v>0</v>
      </c>
    </row>
    <row r="2175" spans="2:8" x14ac:dyDescent="0.45">
      <c r="B2175" t="s">
        <v>102</v>
      </c>
      <c r="C2175" s="207">
        <v>1.2600000000000001E-3</v>
      </c>
      <c r="D2175" s="207">
        <v>0</v>
      </c>
      <c r="E2175" s="207">
        <v>0</v>
      </c>
      <c r="F2175" s="207">
        <v>3.2499999999999999E-3</v>
      </c>
      <c r="G2175" s="207">
        <v>0</v>
      </c>
      <c r="H2175" s="207">
        <v>0</v>
      </c>
    </row>
    <row r="2176" spans="2:8" x14ac:dyDescent="0.45">
      <c r="B2176" t="s">
        <v>109</v>
      </c>
      <c r="C2176" s="207">
        <v>0</v>
      </c>
      <c r="D2176" s="207">
        <v>0</v>
      </c>
      <c r="E2176" s="207">
        <v>0</v>
      </c>
      <c r="F2176" s="207">
        <v>0</v>
      </c>
      <c r="G2176" s="207">
        <v>0</v>
      </c>
      <c r="H2176" s="207">
        <v>0</v>
      </c>
    </row>
    <row r="2177" spans="2:8" x14ac:dyDescent="0.45">
      <c r="B2177" t="s">
        <v>116</v>
      </c>
      <c r="C2177" s="207">
        <v>0</v>
      </c>
      <c r="D2177" s="207">
        <v>0</v>
      </c>
      <c r="E2177" s="207">
        <v>0</v>
      </c>
      <c r="F2177" s="207">
        <v>0</v>
      </c>
      <c r="G2177" s="207">
        <v>0</v>
      </c>
      <c r="H2177" s="207">
        <v>0</v>
      </c>
    </row>
    <row r="2178" spans="2:8" x14ac:dyDescent="0.45">
      <c r="B2178" t="s">
        <v>312</v>
      </c>
      <c r="C2178" s="207">
        <v>0</v>
      </c>
      <c r="D2178" s="207">
        <v>0</v>
      </c>
      <c r="E2178" s="207">
        <v>0</v>
      </c>
      <c r="F2178" s="207">
        <v>0</v>
      </c>
      <c r="G2178" s="207">
        <v>0</v>
      </c>
      <c r="H2178" s="207">
        <v>0</v>
      </c>
    </row>
    <row r="2179" spans="2:8" x14ac:dyDescent="0.45">
      <c r="B2179" t="s">
        <v>313</v>
      </c>
      <c r="C2179" s="207">
        <v>0</v>
      </c>
      <c r="D2179" s="207">
        <v>0</v>
      </c>
      <c r="E2179" s="207">
        <v>0</v>
      </c>
      <c r="F2179" s="207">
        <v>0</v>
      </c>
      <c r="G2179" s="207">
        <v>0</v>
      </c>
      <c r="H2179" s="207">
        <v>0</v>
      </c>
    </row>
    <row r="2180" spans="2:8" x14ac:dyDescent="0.45">
      <c r="B2180" t="s">
        <v>314</v>
      </c>
      <c r="C2180" s="207">
        <v>0</v>
      </c>
      <c r="D2180" s="207">
        <v>0</v>
      </c>
      <c r="E2180" s="207">
        <v>0</v>
      </c>
      <c r="F2180" s="207">
        <v>0</v>
      </c>
      <c r="G2180" s="207">
        <v>0</v>
      </c>
      <c r="H2180" s="207">
        <v>0</v>
      </c>
    </row>
    <row r="2181" spans="2:8" x14ac:dyDescent="0.45">
      <c r="B2181" t="s">
        <v>315</v>
      </c>
      <c r="C2181" s="207">
        <v>0</v>
      </c>
      <c r="D2181" s="207">
        <v>0</v>
      </c>
      <c r="E2181" s="207">
        <v>0</v>
      </c>
      <c r="F2181" s="207">
        <v>0</v>
      </c>
      <c r="G2181" s="207">
        <v>0</v>
      </c>
      <c r="H2181" s="207">
        <v>0</v>
      </c>
    </row>
    <row r="2182" spans="2:8" x14ac:dyDescent="0.45">
      <c r="B2182" t="s">
        <v>316</v>
      </c>
      <c r="C2182" s="207">
        <v>0</v>
      </c>
      <c r="D2182" s="207">
        <v>0</v>
      </c>
      <c r="E2182" s="207">
        <v>0</v>
      </c>
      <c r="F2182" s="207">
        <v>0</v>
      </c>
      <c r="G2182" s="207">
        <v>0</v>
      </c>
      <c r="H2182" s="207">
        <v>0</v>
      </c>
    </row>
    <row r="2183" spans="2:8" x14ac:dyDescent="0.45">
      <c r="B2183" t="s">
        <v>317</v>
      </c>
      <c r="C2183" s="207">
        <v>0</v>
      </c>
      <c r="D2183" s="207">
        <v>0</v>
      </c>
      <c r="E2183" s="207">
        <v>0</v>
      </c>
      <c r="F2183" s="207">
        <v>0</v>
      </c>
      <c r="G2183" s="207">
        <v>0</v>
      </c>
      <c r="H2183" s="207">
        <v>0</v>
      </c>
    </row>
    <row r="2184" spans="2:8" x14ac:dyDescent="0.45">
      <c r="B2184" t="s">
        <v>318</v>
      </c>
      <c r="C2184" s="207">
        <v>0</v>
      </c>
      <c r="D2184" s="207">
        <v>0</v>
      </c>
      <c r="E2184" s="207">
        <v>0</v>
      </c>
      <c r="F2184" s="207">
        <v>0</v>
      </c>
      <c r="G2184" s="207">
        <v>0</v>
      </c>
      <c r="H2184" s="207">
        <v>0</v>
      </c>
    </row>
    <row r="2185" spans="2:8" x14ac:dyDescent="0.45">
      <c r="B2185" t="s">
        <v>319</v>
      </c>
      <c r="C2185" s="207">
        <v>0</v>
      </c>
      <c r="D2185" s="207">
        <v>0</v>
      </c>
      <c r="E2185" s="207">
        <v>0</v>
      </c>
      <c r="F2185" s="207">
        <v>0</v>
      </c>
      <c r="G2185" s="207">
        <v>0</v>
      </c>
      <c r="H2185" s="207">
        <v>0</v>
      </c>
    </row>
    <row r="2186" spans="2:8" x14ac:dyDescent="0.45">
      <c r="B2186" t="s">
        <v>320</v>
      </c>
      <c r="C2186" s="207">
        <v>0</v>
      </c>
      <c r="D2186" s="207">
        <v>0</v>
      </c>
      <c r="E2186" s="207">
        <v>0</v>
      </c>
      <c r="F2186" s="207">
        <v>0</v>
      </c>
      <c r="G2186" s="207">
        <v>0</v>
      </c>
      <c r="H2186" s="207">
        <v>0</v>
      </c>
    </row>
    <row r="2187" spans="2:8" x14ac:dyDescent="0.45">
      <c r="B2187" t="s">
        <v>321</v>
      </c>
      <c r="C2187" s="207">
        <v>0</v>
      </c>
      <c r="D2187" s="207">
        <v>0</v>
      </c>
      <c r="E2187" s="207">
        <v>0</v>
      </c>
      <c r="F2187" s="207">
        <v>0</v>
      </c>
      <c r="G2187" s="207">
        <v>0</v>
      </c>
      <c r="H2187" s="207">
        <v>0</v>
      </c>
    </row>
    <row r="2188" spans="2:8" x14ac:dyDescent="0.45">
      <c r="B2188" t="s">
        <v>322</v>
      </c>
      <c r="C2188" s="207">
        <v>0</v>
      </c>
      <c r="D2188" s="207">
        <v>0</v>
      </c>
      <c r="E2188" s="207">
        <v>0</v>
      </c>
      <c r="F2188" s="207">
        <v>0</v>
      </c>
      <c r="G2188" s="207">
        <v>0</v>
      </c>
      <c r="H2188" s="207">
        <v>0</v>
      </c>
    </row>
    <row r="2189" spans="2:8" x14ac:dyDescent="0.45">
      <c r="B2189" t="s">
        <v>323</v>
      </c>
      <c r="C2189" s="207">
        <v>0</v>
      </c>
      <c r="D2189" s="207">
        <v>0</v>
      </c>
      <c r="E2189" s="207">
        <v>0</v>
      </c>
      <c r="F2189" s="207">
        <v>0</v>
      </c>
      <c r="G2189" s="207">
        <v>0</v>
      </c>
      <c r="H2189" s="207">
        <v>0</v>
      </c>
    </row>
    <row r="2190" spans="2:8" x14ac:dyDescent="0.45">
      <c r="B2190" t="s">
        <v>324</v>
      </c>
      <c r="C2190" s="207">
        <v>0</v>
      </c>
      <c r="D2190" s="207">
        <v>0</v>
      </c>
      <c r="E2190" s="207">
        <v>0</v>
      </c>
      <c r="F2190" s="207">
        <v>0</v>
      </c>
      <c r="G2190" s="207">
        <v>0</v>
      </c>
      <c r="H2190" s="207">
        <v>0</v>
      </c>
    </row>
    <row r="2191" spans="2:8" x14ac:dyDescent="0.45">
      <c r="B2191" t="s">
        <v>325</v>
      </c>
      <c r="C2191" s="207">
        <v>0</v>
      </c>
      <c r="D2191" s="207">
        <v>0</v>
      </c>
      <c r="E2191" s="207">
        <v>0</v>
      </c>
      <c r="F2191" s="207">
        <v>0</v>
      </c>
      <c r="G2191" s="207">
        <v>0</v>
      </c>
      <c r="H2191" s="207">
        <v>0</v>
      </c>
    </row>
    <row r="2192" spans="2:8" x14ac:dyDescent="0.45">
      <c r="B2192" t="s">
        <v>326</v>
      </c>
      <c r="C2192" s="207">
        <v>0</v>
      </c>
      <c r="D2192" s="207">
        <v>0</v>
      </c>
      <c r="E2192" s="207">
        <v>0</v>
      </c>
      <c r="F2192" s="207">
        <v>0</v>
      </c>
      <c r="G2192" s="207">
        <v>0</v>
      </c>
      <c r="H2192" s="207">
        <v>0</v>
      </c>
    </row>
    <row r="2193" spans="2:8" x14ac:dyDescent="0.45">
      <c r="B2193" t="s">
        <v>327</v>
      </c>
      <c r="C2193" s="207">
        <v>2.5100000000000001E-3</v>
      </c>
      <c r="D2193" s="207">
        <v>0</v>
      </c>
      <c r="E2193" s="207">
        <v>0</v>
      </c>
      <c r="F2193" s="207">
        <v>6.4999999999999997E-3</v>
      </c>
      <c r="G2193" s="207">
        <v>0</v>
      </c>
      <c r="H2193" s="207">
        <v>0</v>
      </c>
    </row>
    <row r="2194" spans="2:8" x14ac:dyDescent="0.45">
      <c r="B2194" t="s">
        <v>328</v>
      </c>
      <c r="C2194" s="207">
        <v>0</v>
      </c>
      <c r="D2194" s="207">
        <v>0</v>
      </c>
      <c r="E2194" s="207">
        <v>0</v>
      </c>
      <c r="F2194" s="207">
        <v>0</v>
      </c>
      <c r="G2194" s="207">
        <v>0</v>
      </c>
      <c r="H2194" s="207">
        <v>0</v>
      </c>
    </row>
    <row r="2195" spans="2:8" x14ac:dyDescent="0.45">
      <c r="B2195" t="s">
        <v>329</v>
      </c>
      <c r="C2195" s="207">
        <v>0</v>
      </c>
      <c r="D2195" s="207">
        <v>0</v>
      </c>
      <c r="E2195" s="207">
        <v>0</v>
      </c>
      <c r="F2195" s="207">
        <v>0</v>
      </c>
      <c r="G2195" s="207">
        <v>0</v>
      </c>
      <c r="H2195" s="207">
        <v>0</v>
      </c>
    </row>
    <row r="2196" spans="2:8" x14ac:dyDescent="0.45">
      <c r="B2196" t="s">
        <v>330</v>
      </c>
      <c r="C2196" s="207">
        <v>0</v>
      </c>
      <c r="D2196" s="207">
        <v>0</v>
      </c>
      <c r="E2196" s="207">
        <v>0</v>
      </c>
      <c r="F2196" s="207">
        <v>0</v>
      </c>
      <c r="G2196" s="207">
        <v>0</v>
      </c>
      <c r="H2196" s="207">
        <v>0</v>
      </c>
    </row>
    <row r="2197" spans="2:8" x14ac:dyDescent="0.45">
      <c r="B2197" t="s">
        <v>331</v>
      </c>
      <c r="C2197" s="207">
        <v>0</v>
      </c>
      <c r="D2197" s="207">
        <v>0</v>
      </c>
      <c r="E2197" s="207">
        <v>0</v>
      </c>
      <c r="F2197" s="207">
        <v>0</v>
      </c>
      <c r="G2197" s="207">
        <v>0</v>
      </c>
      <c r="H2197" s="207">
        <v>0</v>
      </c>
    </row>
    <row r="2198" spans="2:8" x14ac:dyDescent="0.45">
      <c r="B2198" t="s">
        <v>332</v>
      </c>
      <c r="C2198" s="207">
        <v>0</v>
      </c>
      <c r="D2198" s="207">
        <v>0</v>
      </c>
      <c r="E2198" s="207">
        <v>0</v>
      </c>
      <c r="F2198" s="207">
        <v>0</v>
      </c>
      <c r="G2198" s="207">
        <v>0</v>
      </c>
      <c r="H2198" s="207">
        <v>0</v>
      </c>
    </row>
    <row r="2199" spans="2:8" x14ac:dyDescent="0.45">
      <c r="B2199" t="s">
        <v>333</v>
      </c>
      <c r="C2199" s="207">
        <v>0</v>
      </c>
      <c r="D2199" s="207">
        <v>0</v>
      </c>
      <c r="E2199" s="207">
        <v>0</v>
      </c>
      <c r="F2199" s="207">
        <v>0</v>
      </c>
      <c r="G2199" s="207">
        <v>0</v>
      </c>
      <c r="H2199" s="207">
        <v>0</v>
      </c>
    </row>
    <row r="2200" spans="2:8" x14ac:dyDescent="0.45">
      <c r="B2200" t="s">
        <v>334</v>
      </c>
      <c r="C2200" s="207">
        <v>0</v>
      </c>
      <c r="D2200" s="207">
        <v>0</v>
      </c>
      <c r="E2200" s="207">
        <v>0</v>
      </c>
      <c r="F2200" s="207">
        <v>0</v>
      </c>
      <c r="G2200" s="207">
        <v>0</v>
      </c>
      <c r="H2200" s="207">
        <v>0</v>
      </c>
    </row>
    <row r="2201" spans="2:8" x14ac:dyDescent="0.45">
      <c r="B2201" t="s">
        <v>335</v>
      </c>
      <c r="C2201" s="207">
        <v>2.82E-3</v>
      </c>
      <c r="D2201" s="207">
        <v>1.66E-2</v>
      </c>
      <c r="E2201" s="207">
        <v>0</v>
      </c>
      <c r="F2201" s="207">
        <v>0</v>
      </c>
      <c r="G2201" s="207">
        <v>0</v>
      </c>
      <c r="H2201" s="207">
        <v>0</v>
      </c>
    </row>
    <row r="2202" spans="2:8" x14ac:dyDescent="0.45">
      <c r="B2202" t="s">
        <v>336</v>
      </c>
      <c r="C2202" s="207">
        <v>0</v>
      </c>
      <c r="D2202" s="207">
        <v>0</v>
      </c>
      <c r="E2202" s="207">
        <v>0</v>
      </c>
      <c r="F2202" s="207">
        <v>0</v>
      </c>
      <c r="G2202" s="207">
        <v>0</v>
      </c>
      <c r="H2202" s="207">
        <v>0</v>
      </c>
    </row>
    <row r="2203" spans="2:8" x14ac:dyDescent="0.45">
      <c r="B2203" t="s">
        <v>337</v>
      </c>
      <c r="C2203" s="207">
        <v>0</v>
      </c>
      <c r="D2203" s="207">
        <v>0</v>
      </c>
      <c r="E2203" s="207">
        <v>0</v>
      </c>
      <c r="F2203" s="207">
        <v>0</v>
      </c>
      <c r="G2203" s="207">
        <v>0</v>
      </c>
      <c r="H2203" s="207">
        <v>0</v>
      </c>
    </row>
    <row r="2204" spans="2:8" x14ac:dyDescent="0.45">
      <c r="B2204" t="s">
        <v>338</v>
      </c>
      <c r="C2204" s="207">
        <v>0</v>
      </c>
      <c r="D2204" s="207">
        <v>0</v>
      </c>
      <c r="E2204" s="207">
        <v>0</v>
      </c>
      <c r="F2204" s="207">
        <v>0</v>
      </c>
      <c r="G2204" s="207">
        <v>0</v>
      </c>
      <c r="H2204" s="207">
        <v>0</v>
      </c>
    </row>
    <row r="2205" spans="2:8" x14ac:dyDescent="0.45">
      <c r="B2205" t="s">
        <v>339</v>
      </c>
      <c r="C2205" s="207">
        <v>7.9000000000000001E-4</v>
      </c>
      <c r="D2205" s="207">
        <v>0</v>
      </c>
      <c r="E2205" s="207">
        <v>0</v>
      </c>
      <c r="F2205" s="207">
        <v>0</v>
      </c>
      <c r="G2205" s="207">
        <v>5.5300000000000002E-3</v>
      </c>
      <c r="H2205" s="207">
        <v>0</v>
      </c>
    </row>
    <row r="2206" spans="2:8" x14ac:dyDescent="0.45">
      <c r="B2206" t="s">
        <v>340</v>
      </c>
      <c r="C2206" s="207">
        <v>0</v>
      </c>
      <c r="D2206" s="207">
        <v>0</v>
      </c>
      <c r="E2206" s="207">
        <v>0</v>
      </c>
      <c r="F2206" s="207">
        <v>0</v>
      </c>
      <c r="G2206" s="207">
        <v>0</v>
      </c>
      <c r="H2206" s="207">
        <v>0</v>
      </c>
    </row>
    <row r="2207" spans="2:8" x14ac:dyDescent="0.45">
      <c r="B2207" t="s">
        <v>341</v>
      </c>
      <c r="C2207" s="207">
        <v>0</v>
      </c>
      <c r="D2207" s="207">
        <v>0</v>
      </c>
      <c r="E2207" s="207">
        <v>0</v>
      </c>
      <c r="F2207" s="207">
        <v>0</v>
      </c>
      <c r="G2207" s="207">
        <v>0</v>
      </c>
      <c r="H2207" s="207">
        <v>0</v>
      </c>
    </row>
    <row r="2208" spans="2:8" x14ac:dyDescent="0.45">
      <c r="B2208" t="s">
        <v>342</v>
      </c>
      <c r="C2208" s="207">
        <v>0</v>
      </c>
      <c r="D2208" s="207">
        <v>0</v>
      </c>
      <c r="E2208" s="207">
        <v>0</v>
      </c>
      <c r="F2208" s="207">
        <v>0</v>
      </c>
      <c r="G2208" s="207">
        <v>0</v>
      </c>
      <c r="H2208" s="207">
        <v>0</v>
      </c>
    </row>
    <row r="2209" spans="2:8" x14ac:dyDescent="0.45">
      <c r="B2209" t="s">
        <v>343</v>
      </c>
      <c r="C2209" s="207">
        <v>0</v>
      </c>
      <c r="D2209" s="207">
        <v>0</v>
      </c>
      <c r="E2209" s="207">
        <v>0</v>
      </c>
      <c r="F2209" s="207">
        <v>0</v>
      </c>
      <c r="G2209" s="207">
        <v>0</v>
      </c>
      <c r="H2209" s="207">
        <v>0</v>
      </c>
    </row>
    <row r="2210" spans="2:8" x14ac:dyDescent="0.45">
      <c r="B2210" t="s">
        <v>344</v>
      </c>
      <c r="C2210" s="207">
        <v>0</v>
      </c>
      <c r="D2210" s="207">
        <v>0</v>
      </c>
      <c r="E2210" s="207">
        <v>0</v>
      </c>
      <c r="F2210" s="207">
        <v>0</v>
      </c>
      <c r="G2210" s="207">
        <v>0</v>
      </c>
      <c r="H2210" s="207">
        <v>0</v>
      </c>
    </row>
    <row r="2211" spans="2:8" x14ac:dyDescent="0.45">
      <c r="B2211" t="s">
        <v>345</v>
      </c>
      <c r="C2211" s="207">
        <v>0</v>
      </c>
      <c r="D2211" s="207">
        <v>0</v>
      </c>
      <c r="E2211" s="207">
        <v>0</v>
      </c>
      <c r="F2211" s="207">
        <v>0</v>
      </c>
      <c r="G2211" s="207">
        <v>0</v>
      </c>
      <c r="H2211" s="207">
        <v>0</v>
      </c>
    </row>
    <row r="2212" spans="2:8" x14ac:dyDescent="0.45">
      <c r="B2212" t="s">
        <v>133</v>
      </c>
      <c r="C2212" s="207">
        <v>1.2600000000000001E-3</v>
      </c>
      <c r="D2212" s="207">
        <v>0</v>
      </c>
      <c r="E2212" s="207">
        <v>0</v>
      </c>
      <c r="F2212" s="207">
        <v>3.2499999999999999E-3</v>
      </c>
      <c r="G2212" s="207">
        <v>0</v>
      </c>
      <c r="H2212" s="207">
        <v>0</v>
      </c>
    </row>
    <row r="2213" spans="2:8" x14ac:dyDescent="0.45">
      <c r="B2213" t="s">
        <v>134</v>
      </c>
      <c r="C2213" s="207">
        <v>0</v>
      </c>
      <c r="D2213" s="207">
        <v>0</v>
      </c>
      <c r="E2213" s="207">
        <v>0</v>
      </c>
      <c r="F2213" s="207">
        <v>0</v>
      </c>
      <c r="G2213" s="207">
        <v>0</v>
      </c>
      <c r="H2213" s="207">
        <v>0</v>
      </c>
    </row>
    <row r="2214" spans="2:8" x14ac:dyDescent="0.45">
      <c r="B2214" t="s">
        <v>346</v>
      </c>
      <c r="C2214" s="207">
        <v>0</v>
      </c>
      <c r="D2214" s="207">
        <v>0</v>
      </c>
      <c r="E2214" s="207">
        <v>0</v>
      </c>
      <c r="F2214" s="207">
        <v>0</v>
      </c>
      <c r="G2214" s="207">
        <v>0</v>
      </c>
      <c r="H2214" s="207">
        <v>0</v>
      </c>
    </row>
    <row r="2215" spans="2:8" x14ac:dyDescent="0.45">
      <c r="B2215" t="s">
        <v>347</v>
      </c>
      <c r="C2215" s="207">
        <v>0</v>
      </c>
      <c r="D2215" s="207">
        <v>0</v>
      </c>
      <c r="E2215" s="207">
        <v>0</v>
      </c>
      <c r="F2215" s="207">
        <v>0</v>
      </c>
      <c r="G2215" s="207">
        <v>0</v>
      </c>
      <c r="H2215" s="207">
        <v>0</v>
      </c>
    </row>
    <row r="2216" spans="2:8" x14ac:dyDescent="0.45">
      <c r="B2216" t="s">
        <v>348</v>
      </c>
      <c r="C2216" s="207">
        <v>0</v>
      </c>
      <c r="D2216" s="207">
        <v>0</v>
      </c>
      <c r="E2216" s="207">
        <v>0</v>
      </c>
      <c r="F2216" s="207">
        <v>0</v>
      </c>
      <c r="G2216" s="207">
        <v>0</v>
      </c>
      <c r="H2216" s="207">
        <v>0</v>
      </c>
    </row>
    <row r="2217" spans="2:8" x14ac:dyDescent="0.45">
      <c r="B2217" t="s">
        <v>349</v>
      </c>
      <c r="C2217" s="207">
        <v>0</v>
      </c>
      <c r="D2217" s="207">
        <v>0</v>
      </c>
      <c r="E2217" s="207">
        <v>0</v>
      </c>
      <c r="F2217" s="207">
        <v>0</v>
      </c>
      <c r="G2217" s="207">
        <v>0</v>
      </c>
      <c r="H2217" s="207">
        <v>0</v>
      </c>
    </row>
    <row r="2218" spans="2:8" x14ac:dyDescent="0.45">
      <c r="B2218" t="s">
        <v>350</v>
      </c>
      <c r="C2218" s="207">
        <v>0</v>
      </c>
      <c r="D2218" s="207">
        <v>0</v>
      </c>
      <c r="E2218" s="207">
        <v>0</v>
      </c>
      <c r="F2218" s="207">
        <v>0</v>
      </c>
      <c r="G2218" s="207">
        <v>0</v>
      </c>
      <c r="H2218" s="207">
        <v>0</v>
      </c>
    </row>
    <row r="2219" spans="2:8" x14ac:dyDescent="0.45">
      <c r="B2219" t="s">
        <v>351</v>
      </c>
      <c r="C2219" s="207">
        <v>0</v>
      </c>
      <c r="D2219" s="207">
        <v>0</v>
      </c>
      <c r="E2219" s="207">
        <v>0</v>
      </c>
      <c r="F2219" s="207">
        <v>0</v>
      </c>
      <c r="G2219" s="207">
        <v>0</v>
      </c>
      <c r="H2219" s="207">
        <v>0</v>
      </c>
    </row>
    <row r="2220" spans="2:8" x14ac:dyDescent="0.45">
      <c r="B2220" t="s">
        <v>352</v>
      </c>
      <c r="C2220" s="207">
        <v>0</v>
      </c>
      <c r="D2220" s="207">
        <v>0</v>
      </c>
      <c r="E2220" s="207">
        <v>0</v>
      </c>
      <c r="F2220" s="207">
        <v>0</v>
      </c>
      <c r="G2220" s="207">
        <v>0</v>
      </c>
      <c r="H2220" s="207">
        <v>0</v>
      </c>
    </row>
    <row r="2221" spans="2:8" x14ac:dyDescent="0.45">
      <c r="B2221" t="s">
        <v>353</v>
      </c>
      <c r="C2221" s="207">
        <v>1.8E-3</v>
      </c>
      <c r="D2221" s="207">
        <v>0</v>
      </c>
      <c r="E2221" s="207">
        <v>0</v>
      </c>
      <c r="F2221" s="207">
        <v>0</v>
      </c>
      <c r="G2221" s="207">
        <v>0</v>
      </c>
      <c r="H2221" s="207">
        <v>1.027E-2</v>
      </c>
    </row>
    <row r="2222" spans="2:8" x14ac:dyDescent="0.45">
      <c r="B2222" t="s">
        <v>354</v>
      </c>
      <c r="C2222" s="207">
        <v>0</v>
      </c>
      <c r="D2222" s="207">
        <v>0</v>
      </c>
      <c r="E2222" s="207">
        <v>0</v>
      </c>
      <c r="F2222" s="207">
        <v>0</v>
      </c>
      <c r="G2222" s="207">
        <v>0</v>
      </c>
      <c r="H2222" s="207">
        <v>0</v>
      </c>
    </row>
    <row r="2223" spans="2:8" x14ac:dyDescent="0.45">
      <c r="B2223" t="s">
        <v>355</v>
      </c>
      <c r="C2223" s="207">
        <v>0</v>
      </c>
      <c r="D2223" s="207">
        <v>0</v>
      </c>
      <c r="E2223" s="207">
        <v>0</v>
      </c>
      <c r="F2223" s="207">
        <v>0</v>
      </c>
      <c r="G2223" s="207">
        <v>0</v>
      </c>
      <c r="H2223" s="207">
        <v>0</v>
      </c>
    </row>
    <row r="2224" spans="2:8" x14ac:dyDescent="0.45">
      <c r="B2224" t="s">
        <v>356</v>
      </c>
      <c r="C2224" s="207">
        <v>0</v>
      </c>
      <c r="D2224" s="207">
        <v>0</v>
      </c>
      <c r="E2224" s="207">
        <v>0</v>
      </c>
      <c r="F2224" s="207">
        <v>0</v>
      </c>
      <c r="G2224" s="207">
        <v>0</v>
      </c>
      <c r="H2224" s="207">
        <v>0</v>
      </c>
    </row>
    <row r="2225" spans="2:8" x14ac:dyDescent="0.45">
      <c r="B2225" t="s">
        <v>357</v>
      </c>
      <c r="C2225" s="207">
        <v>0</v>
      </c>
      <c r="D2225" s="207">
        <v>0</v>
      </c>
      <c r="E2225" s="207">
        <v>0</v>
      </c>
      <c r="F2225" s="207">
        <v>0</v>
      </c>
      <c r="G2225" s="207">
        <v>0</v>
      </c>
      <c r="H2225" s="207">
        <v>0</v>
      </c>
    </row>
    <row r="2226" spans="2:8" x14ac:dyDescent="0.45">
      <c r="B2226" t="s">
        <v>358</v>
      </c>
      <c r="C2226" s="207">
        <v>0</v>
      </c>
      <c r="D2226" s="207">
        <v>0</v>
      </c>
      <c r="E2226" s="207">
        <v>0</v>
      </c>
      <c r="F2226" s="207">
        <v>0</v>
      </c>
      <c r="G2226" s="207">
        <v>0</v>
      </c>
      <c r="H2226" s="207">
        <v>0</v>
      </c>
    </row>
    <row r="2227" spans="2:8" x14ac:dyDescent="0.45">
      <c r="B2227" t="s">
        <v>359</v>
      </c>
      <c r="C2227" s="207">
        <v>0</v>
      </c>
      <c r="D2227" s="207">
        <v>0</v>
      </c>
      <c r="E2227" s="207">
        <v>0</v>
      </c>
      <c r="F2227" s="207">
        <v>0</v>
      </c>
      <c r="G2227" s="207">
        <v>0</v>
      </c>
      <c r="H2227" s="207">
        <v>0</v>
      </c>
    </row>
    <row r="2228" spans="2:8" x14ac:dyDescent="0.45">
      <c r="B2228" t="s">
        <v>360</v>
      </c>
      <c r="C2228" s="207">
        <v>0</v>
      </c>
      <c r="D2228" s="207">
        <v>0</v>
      </c>
      <c r="E2228" s="207">
        <v>0</v>
      </c>
      <c r="F2228" s="207">
        <v>0</v>
      </c>
      <c r="G2228" s="207">
        <v>0</v>
      </c>
      <c r="H2228" s="207">
        <v>0</v>
      </c>
    </row>
    <row r="2229" spans="2:8" x14ac:dyDescent="0.45">
      <c r="B2229" t="s">
        <v>361</v>
      </c>
      <c r="C2229" s="207">
        <v>0</v>
      </c>
      <c r="D2229" s="207">
        <v>0</v>
      </c>
      <c r="E2229" s="207">
        <v>0</v>
      </c>
      <c r="F2229" s="207">
        <v>0</v>
      </c>
      <c r="G2229" s="207">
        <v>0</v>
      </c>
      <c r="H2229" s="207">
        <v>0</v>
      </c>
    </row>
    <row r="2230" spans="2:8" x14ac:dyDescent="0.45">
      <c r="B2230" t="s">
        <v>362</v>
      </c>
      <c r="C2230" s="207">
        <v>0</v>
      </c>
      <c r="D2230" s="207">
        <v>0</v>
      </c>
      <c r="E2230" s="207">
        <v>0</v>
      </c>
      <c r="F2230" s="207">
        <v>0</v>
      </c>
      <c r="G2230" s="207">
        <v>0</v>
      </c>
      <c r="H2230" s="207">
        <v>0</v>
      </c>
    </row>
    <row r="2231" spans="2:8" x14ac:dyDescent="0.45">
      <c r="B2231" t="s">
        <v>363</v>
      </c>
      <c r="C2231" s="207">
        <v>0</v>
      </c>
      <c r="D2231" s="207">
        <v>0</v>
      </c>
      <c r="E2231" s="207">
        <v>0</v>
      </c>
      <c r="F2231" s="207">
        <v>0</v>
      </c>
      <c r="G2231" s="207">
        <v>0</v>
      </c>
      <c r="H2231" s="207">
        <v>0</v>
      </c>
    </row>
    <row r="2232" spans="2:8" x14ac:dyDescent="0.45">
      <c r="B2232" t="s">
        <v>364</v>
      </c>
      <c r="C2232" s="207">
        <v>2.82E-3</v>
      </c>
      <c r="D2232" s="207">
        <v>1.66E-2</v>
      </c>
      <c r="E2232" s="207">
        <v>0</v>
      </c>
      <c r="F2232" s="207">
        <v>0</v>
      </c>
      <c r="G2232" s="207">
        <v>0</v>
      </c>
      <c r="H2232" s="207">
        <v>0</v>
      </c>
    </row>
    <row r="2233" spans="2:8" x14ac:dyDescent="0.45">
      <c r="B2233" t="s">
        <v>365</v>
      </c>
      <c r="C2233" s="207">
        <v>0</v>
      </c>
      <c r="D2233" s="207">
        <v>0</v>
      </c>
      <c r="E2233" s="207">
        <v>0</v>
      </c>
      <c r="F2233" s="207">
        <v>0</v>
      </c>
      <c r="G2233" s="207">
        <v>0</v>
      </c>
      <c r="H2233" s="207">
        <v>0</v>
      </c>
    </row>
    <row r="2234" spans="2:8" x14ac:dyDescent="0.45">
      <c r="B2234" t="s">
        <v>366</v>
      </c>
      <c r="C2234" s="207">
        <v>7.9000000000000001E-4</v>
      </c>
      <c r="D2234" s="207">
        <v>0</v>
      </c>
      <c r="E2234" s="207">
        <v>0</v>
      </c>
      <c r="F2234" s="207">
        <v>0</v>
      </c>
      <c r="G2234" s="207">
        <v>5.5300000000000002E-3</v>
      </c>
      <c r="H2234" s="207">
        <v>0</v>
      </c>
    </row>
    <row r="2235" spans="2:8" x14ac:dyDescent="0.45">
      <c r="B2235" t="s">
        <v>367</v>
      </c>
      <c r="C2235" s="207">
        <v>0</v>
      </c>
      <c r="D2235" s="207">
        <v>0</v>
      </c>
      <c r="E2235" s="207">
        <v>0</v>
      </c>
      <c r="F2235" s="207">
        <v>0</v>
      </c>
      <c r="G2235" s="207">
        <v>0</v>
      </c>
      <c r="H2235" s="207">
        <v>0</v>
      </c>
    </row>
    <row r="2236" spans="2:8" x14ac:dyDescent="0.45">
      <c r="B2236" t="s">
        <v>368</v>
      </c>
      <c r="C2236" s="207">
        <v>0</v>
      </c>
      <c r="D2236" s="207">
        <v>0</v>
      </c>
      <c r="E2236" s="207">
        <v>0</v>
      </c>
      <c r="F2236" s="207">
        <v>0</v>
      </c>
      <c r="G2236" s="207">
        <v>0</v>
      </c>
      <c r="H2236" s="207">
        <v>0</v>
      </c>
    </row>
    <row r="2237" spans="2:8" x14ac:dyDescent="0.45">
      <c r="B2237" t="s">
        <v>227</v>
      </c>
      <c r="C2237" s="207">
        <v>0</v>
      </c>
      <c r="D2237" s="207">
        <v>0</v>
      </c>
      <c r="E2237" s="207">
        <v>0</v>
      </c>
      <c r="F2237" s="207">
        <v>0</v>
      </c>
      <c r="G2237" s="207">
        <v>0</v>
      </c>
      <c r="H2237" s="207">
        <v>0</v>
      </c>
    </row>
    <row r="2238" spans="2:8" x14ac:dyDescent="0.45">
      <c r="B2238" t="s">
        <v>369</v>
      </c>
      <c r="C2238" s="207">
        <v>0</v>
      </c>
      <c r="D2238" s="207">
        <v>0</v>
      </c>
      <c r="E2238" s="207">
        <v>0</v>
      </c>
      <c r="F2238" s="207">
        <v>0</v>
      </c>
      <c r="G2238" s="207">
        <v>0</v>
      </c>
      <c r="H2238" s="207">
        <v>0</v>
      </c>
    </row>
    <row r="2239" spans="2:8" x14ac:dyDescent="0.45">
      <c r="B2239" t="s">
        <v>370</v>
      </c>
      <c r="C2239" s="207">
        <v>0</v>
      </c>
      <c r="D2239" s="207">
        <v>0</v>
      </c>
      <c r="E2239" s="207">
        <v>0</v>
      </c>
      <c r="F2239" s="207">
        <v>0</v>
      </c>
      <c r="G2239" s="207">
        <v>0</v>
      </c>
      <c r="H2239" s="207">
        <v>0</v>
      </c>
    </row>
    <row r="2240" spans="2:8" x14ac:dyDescent="0.45">
      <c r="B2240" t="s">
        <v>371</v>
      </c>
      <c r="C2240" s="207">
        <v>0</v>
      </c>
      <c r="D2240" s="207">
        <v>0</v>
      </c>
      <c r="E2240" s="207">
        <v>0</v>
      </c>
      <c r="F2240" s="207">
        <v>0</v>
      </c>
      <c r="G2240" s="207">
        <v>0</v>
      </c>
      <c r="H2240" s="207">
        <v>0</v>
      </c>
    </row>
    <row r="2241" spans="2:8" x14ac:dyDescent="0.45">
      <c r="B2241" t="s">
        <v>372</v>
      </c>
      <c r="C2241" s="207">
        <v>0</v>
      </c>
      <c r="D2241" s="207">
        <v>0</v>
      </c>
      <c r="E2241" s="207">
        <v>0</v>
      </c>
      <c r="F2241" s="207">
        <v>0</v>
      </c>
      <c r="G2241" s="207">
        <v>0</v>
      </c>
      <c r="H2241" s="207">
        <v>0</v>
      </c>
    </row>
    <row r="2242" spans="2:8" x14ac:dyDescent="0.45">
      <c r="B2242" t="s">
        <v>373</v>
      </c>
      <c r="C2242" s="207">
        <v>0</v>
      </c>
      <c r="D2242" s="207">
        <v>0</v>
      </c>
      <c r="E2242" s="207">
        <v>0</v>
      </c>
      <c r="F2242" s="207">
        <v>0</v>
      </c>
      <c r="G2242" s="207">
        <v>0</v>
      </c>
      <c r="H2242" s="207">
        <v>0</v>
      </c>
    </row>
    <row r="2243" spans="2:8" x14ac:dyDescent="0.45">
      <c r="B2243" t="s">
        <v>374</v>
      </c>
      <c r="C2243" s="207">
        <v>0</v>
      </c>
      <c r="D2243" s="207">
        <v>0</v>
      </c>
      <c r="E2243" s="207">
        <v>0</v>
      </c>
      <c r="F2243" s="207">
        <v>0</v>
      </c>
      <c r="G2243" s="207">
        <v>0</v>
      </c>
      <c r="H2243" s="207">
        <v>0</v>
      </c>
    </row>
    <row r="2244" spans="2:8" x14ac:dyDescent="0.45">
      <c r="B2244" t="s">
        <v>375</v>
      </c>
      <c r="C2244" s="207">
        <v>0</v>
      </c>
      <c r="D2244" s="207">
        <v>0</v>
      </c>
      <c r="E2244" s="207">
        <v>0</v>
      </c>
      <c r="F2244" s="207">
        <v>0</v>
      </c>
      <c r="G2244" s="207">
        <v>0</v>
      </c>
      <c r="H2244" s="207">
        <v>0</v>
      </c>
    </row>
    <row r="2245" spans="2:8" x14ac:dyDescent="0.45">
      <c r="B2245" t="s">
        <v>376</v>
      </c>
      <c r="C2245" s="207">
        <v>0</v>
      </c>
      <c r="D2245" s="207">
        <v>0</v>
      </c>
      <c r="E2245" s="207">
        <v>0</v>
      </c>
      <c r="F2245" s="207">
        <v>0</v>
      </c>
      <c r="G2245" s="207">
        <v>0</v>
      </c>
      <c r="H2245" s="207">
        <v>0</v>
      </c>
    </row>
    <row r="2246" spans="2:8" x14ac:dyDescent="0.45">
      <c r="B2246" t="s">
        <v>377</v>
      </c>
      <c r="C2246" s="207">
        <v>0</v>
      </c>
      <c r="D2246" s="207">
        <v>0</v>
      </c>
      <c r="E2246" s="207">
        <v>0</v>
      </c>
      <c r="F2246" s="207">
        <v>0</v>
      </c>
      <c r="G2246" s="207">
        <v>0</v>
      </c>
      <c r="H2246" s="207">
        <v>0</v>
      </c>
    </row>
    <row r="2247" spans="2:8" x14ac:dyDescent="0.45">
      <c r="B2247" t="s">
        <v>378</v>
      </c>
      <c r="C2247" s="207">
        <v>0</v>
      </c>
      <c r="D2247" s="207">
        <v>0</v>
      </c>
      <c r="E2247" s="207">
        <v>0</v>
      </c>
      <c r="F2247" s="207">
        <v>0</v>
      </c>
      <c r="G2247" s="207">
        <v>0</v>
      </c>
      <c r="H2247" s="207">
        <v>0</v>
      </c>
    </row>
    <row r="2248" spans="2:8" x14ac:dyDescent="0.45">
      <c r="B2248" t="s">
        <v>379</v>
      </c>
      <c r="C2248" s="207">
        <v>0</v>
      </c>
      <c r="D2248" s="207">
        <v>0</v>
      </c>
      <c r="E2248" s="207">
        <v>0</v>
      </c>
      <c r="F2248" s="207">
        <v>0</v>
      </c>
      <c r="G2248" s="207">
        <v>0</v>
      </c>
      <c r="H2248" s="207">
        <v>0</v>
      </c>
    </row>
    <row r="2249" spans="2:8" s="208" customFormat="1" x14ac:dyDescent="0.45">
      <c r="B2249" s="208" t="s">
        <v>1</v>
      </c>
      <c r="C2249" s="209">
        <f t="shared" ref="C2249:H2249" si="12">SUM(C2070:C2248)</f>
        <v>0.25118000000000013</v>
      </c>
      <c r="D2249" s="209">
        <f t="shared" si="12"/>
        <v>0.30613000000000001</v>
      </c>
      <c r="E2249" s="209">
        <f t="shared" si="12"/>
        <v>0.23330000000000001</v>
      </c>
      <c r="F2249" s="209">
        <f t="shared" si="12"/>
        <v>0.17354</v>
      </c>
      <c r="G2249" s="209">
        <f t="shared" si="12"/>
        <v>0.33485999999999994</v>
      </c>
      <c r="H2249" s="209">
        <f t="shared" si="12"/>
        <v>0.31362999999999996</v>
      </c>
    </row>
  </sheetData>
  <sheetProtection algorithmName="SHA-512" hashValue="6esRsNdq9f6StvRXJlwlmGpIXxxJHvEYguRWZSbpMT0UrgFVDhELgv2gerr71TgVOp/juJzPjbWono/zMM1pGQ==" saltValue="luWU0/wrtmg9jpmxooO5T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B4391-9340-4259-9564-A4467CDBD027}">
  <sheetPr>
    <pageSetUpPr fitToPage="1"/>
  </sheetPr>
  <dimension ref="A1:P1649"/>
  <sheetViews>
    <sheetView topLeftCell="A1636" workbookViewId="0">
      <selection activeCell="C1643" sqref="C1643"/>
    </sheetView>
  </sheetViews>
  <sheetFormatPr defaultRowHeight="14.25" x14ac:dyDescent="0.45"/>
  <cols>
    <col min="2" max="2" width="110.1328125" bestFit="1" customWidth="1"/>
    <col min="3" max="3" width="9" style="210"/>
    <col min="4" max="4" width="9" style="211"/>
    <col min="5" max="5" width="9" style="216"/>
    <col min="6" max="6" width="9" style="217"/>
    <col min="7" max="7" width="9" style="210"/>
    <col min="8" max="8" width="9" style="212"/>
    <col min="9" max="9" width="9" style="216"/>
    <col min="10" max="10" width="9" style="217"/>
    <col min="11" max="11" width="9" style="210"/>
    <col min="12" max="12" width="9" style="211"/>
    <col min="13" max="13" width="9" style="221"/>
    <col min="14" max="14" width="9" style="222"/>
  </cols>
  <sheetData>
    <row r="1" spans="1:14" x14ac:dyDescent="0.45">
      <c r="C1" s="760" t="s">
        <v>81</v>
      </c>
      <c r="D1" s="760"/>
      <c r="E1" s="761" t="s">
        <v>82</v>
      </c>
      <c r="F1" s="761"/>
      <c r="G1" s="760" t="s">
        <v>83</v>
      </c>
      <c r="H1" s="760"/>
      <c r="I1" s="761" t="s">
        <v>84</v>
      </c>
      <c r="J1" s="761"/>
      <c r="K1" s="760" t="s">
        <v>85</v>
      </c>
      <c r="L1" s="760"/>
      <c r="M1" s="759" t="s">
        <v>1</v>
      </c>
      <c r="N1" s="759"/>
    </row>
    <row r="4" spans="1:14" x14ac:dyDescent="0.45">
      <c r="A4" t="s">
        <v>387</v>
      </c>
      <c r="B4" t="s">
        <v>388</v>
      </c>
      <c r="D4" s="211">
        <f>'Pop &amp; Exp'!B120</f>
        <v>16.11589455</v>
      </c>
      <c r="F4" s="217">
        <f>'Pop &amp; Exp'!C120</f>
        <v>11.8765898</v>
      </c>
      <c r="H4" s="212">
        <f>'Pop &amp; Exp'!D120</f>
        <v>37.785337920000003</v>
      </c>
      <c r="J4" s="217">
        <f>'Pop &amp; Exp'!E120</f>
        <v>15.501092891999999</v>
      </c>
      <c r="L4" s="211">
        <f>'Pop &amp; Exp'!F120</f>
        <v>18.596503221000003</v>
      </c>
      <c r="N4" s="222">
        <f>L4+J4+H4+F4+D4</f>
        <v>99.87541838300001</v>
      </c>
    </row>
    <row r="6" spans="1:14" x14ac:dyDescent="0.45">
      <c r="B6" t="s">
        <v>97</v>
      </c>
      <c r="C6" s="215">
        <f>'Survey Results'!D606/'Survey Results'!D$785</f>
        <v>0</v>
      </c>
      <c r="D6" s="211">
        <f>C6*$D$4</f>
        <v>0</v>
      </c>
      <c r="E6" s="218">
        <f>'Survey Results'!E606/'Survey Results'!E$785</f>
        <v>0</v>
      </c>
      <c r="F6" s="217">
        <f>E6*$F$4</f>
        <v>0</v>
      </c>
      <c r="G6" s="215">
        <f>'Survey Results'!F606/'Survey Results'!F$785</f>
        <v>0.12560243343604327</v>
      </c>
      <c r="H6" s="212">
        <f>G6*$H$4</f>
        <v>4.745930390955202</v>
      </c>
      <c r="I6" s="218">
        <f>'Survey Results'!G606/'Survey Results'!G$785</f>
        <v>0</v>
      </c>
      <c r="J6" s="217">
        <f>I6*$J$4</f>
        <v>0</v>
      </c>
      <c r="K6" s="215">
        <f>'Survey Results'!H606/'Survey Results'!H$785</f>
        <v>0</v>
      </c>
      <c r="L6" s="211">
        <f>K6*$L$4</f>
        <v>0</v>
      </c>
      <c r="M6" s="221">
        <f>N6/$N$4</f>
        <v>4.7518503229249213E-2</v>
      </c>
      <c r="N6" s="222">
        <f t="shared" ref="N6:N45" si="0">D6+F6+H6+J6+L6</f>
        <v>4.745930390955202</v>
      </c>
    </row>
    <row r="7" spans="1:14" x14ac:dyDescent="0.45">
      <c r="B7" t="s">
        <v>98</v>
      </c>
      <c r="C7" s="215">
        <f>'Survey Results'!D607/'Survey Results'!D$785</f>
        <v>0</v>
      </c>
      <c r="D7" s="211">
        <f t="shared" ref="D7:D70" si="1">C7*$D$4</f>
        <v>0</v>
      </c>
      <c r="E7" s="218">
        <f>'Survey Results'!E607/'Survey Results'!E$785</f>
        <v>1.6751551806461883E-2</v>
      </c>
      <c r="F7" s="217">
        <f t="shared" ref="F7:F70" si="2">E7*$F$4</f>
        <v>0.19895130931879676</v>
      </c>
      <c r="G7" s="215">
        <f>'Survey Results'!F607/'Survey Results'!F$785</f>
        <v>0</v>
      </c>
      <c r="H7" s="212">
        <f t="shared" ref="H7:H70" si="3">G7*$H$4</f>
        <v>0</v>
      </c>
      <c r="I7" s="218">
        <f>'Survey Results'!G607/'Survey Results'!G$785</f>
        <v>5.7407862175793883E-2</v>
      </c>
      <c r="J7" s="217">
        <f t="shared" ref="J7:J70" si="4">I7*$J$4</f>
        <v>0.88988460431811411</v>
      </c>
      <c r="K7" s="215">
        <f>'Survey Results'!H607/'Survey Results'!H$785</f>
        <v>4.49438202247191E-2</v>
      </c>
      <c r="L7" s="211">
        <f t="shared" ref="L7:L70" si="5">K7*$L$4</f>
        <v>0.8357978975730338</v>
      </c>
      <c r="M7" s="221">
        <f t="shared" ref="M7:M70" si="6">N7/$N$4</f>
        <v>1.9270345420025196E-2</v>
      </c>
      <c r="N7" s="222">
        <f t="shared" si="0"/>
        <v>1.9246338112099446</v>
      </c>
    </row>
    <row r="8" spans="1:14" x14ac:dyDescent="0.45">
      <c r="B8" t="s">
        <v>147</v>
      </c>
      <c r="C8" s="215">
        <f>'Survey Results'!D608/'Survey Results'!D$785</f>
        <v>0</v>
      </c>
      <c r="D8" s="211">
        <f t="shared" si="1"/>
        <v>0</v>
      </c>
      <c r="E8" s="218">
        <f>'Survey Results'!E608/'Survey Results'!E$785</f>
        <v>0</v>
      </c>
      <c r="F8" s="217">
        <f t="shared" si="2"/>
        <v>0</v>
      </c>
      <c r="G8" s="215">
        <f>'Survey Results'!F608/'Survey Results'!F$785</f>
        <v>0</v>
      </c>
      <c r="H8" s="212">
        <f t="shared" si="3"/>
        <v>0</v>
      </c>
      <c r="I8" s="218">
        <f>'Survey Results'!G608/'Survey Results'!G$785</f>
        <v>1.0446379658839756E-2</v>
      </c>
      <c r="J8" s="217">
        <f t="shared" si="4"/>
        <v>0.16193030147677431</v>
      </c>
      <c r="K8" s="215">
        <f>'Survey Results'!H608/'Survey Results'!H$785</f>
        <v>1.0009152337740733E-2</v>
      </c>
      <c r="L8" s="211">
        <f t="shared" si="5"/>
        <v>0.18613523368827525</v>
      </c>
      <c r="M8" s="221">
        <f t="shared" si="6"/>
        <v>3.4849970172870334E-3</v>
      </c>
      <c r="N8" s="222">
        <f t="shared" si="0"/>
        <v>0.34806553516504957</v>
      </c>
    </row>
    <row r="9" spans="1:14" x14ac:dyDescent="0.45">
      <c r="B9" t="s">
        <v>148</v>
      </c>
      <c r="C9" s="215">
        <f>'Survey Results'!D609/'Survey Results'!D$785</f>
        <v>0</v>
      </c>
      <c r="D9" s="211">
        <f t="shared" si="1"/>
        <v>0</v>
      </c>
      <c r="E9" s="218">
        <f>'Survey Results'!E609/'Survey Results'!E$785</f>
        <v>4.1878879516154703E-2</v>
      </c>
      <c r="F9" s="217">
        <f t="shared" si="2"/>
        <v>0.49737827329699186</v>
      </c>
      <c r="G9" s="215">
        <f>'Survey Results'!F609/'Survey Results'!F$785</f>
        <v>6.0895156830212523E-2</v>
      </c>
      <c r="H9" s="212">
        <f t="shared" si="3"/>
        <v>2.3009440785209763</v>
      </c>
      <c r="I9" s="218">
        <f>'Survey Results'!G609/'Survey Results'!G$785</f>
        <v>4.1785518635359023E-2</v>
      </c>
      <c r="J9" s="217">
        <f t="shared" si="4"/>
        <v>0.64772120590709725</v>
      </c>
      <c r="K9" s="215">
        <f>'Survey Results'!H609/'Survey Results'!H$785</f>
        <v>0</v>
      </c>
      <c r="L9" s="211">
        <f t="shared" si="5"/>
        <v>0</v>
      </c>
      <c r="M9" s="221">
        <f t="shared" si="6"/>
        <v>3.4503420496425408E-2</v>
      </c>
      <c r="N9" s="222">
        <f t="shared" si="0"/>
        <v>3.4460435577250657</v>
      </c>
    </row>
    <row r="10" spans="1:14" x14ac:dyDescent="0.45">
      <c r="B10" t="s">
        <v>149</v>
      </c>
      <c r="C10" s="215">
        <f>'Survey Results'!D610/'Survey Results'!D$785</f>
        <v>3.2020987249474352E-2</v>
      </c>
      <c r="D10" s="211">
        <f t="shared" si="1"/>
        <v>0.51604685389942317</v>
      </c>
      <c r="E10" s="218">
        <f>'Survey Results'!E610/'Survey Results'!E$785</f>
        <v>0</v>
      </c>
      <c r="F10" s="217">
        <f t="shared" si="2"/>
        <v>0</v>
      </c>
      <c r="G10" s="215">
        <f>'Survey Results'!F610/'Survey Results'!F$785</f>
        <v>0</v>
      </c>
      <c r="H10" s="212">
        <f t="shared" si="3"/>
        <v>0</v>
      </c>
      <c r="I10" s="218">
        <f>'Survey Results'!G610/'Survey Results'!G$785</f>
        <v>0</v>
      </c>
      <c r="J10" s="217">
        <f t="shared" si="4"/>
        <v>0</v>
      </c>
      <c r="K10" s="215">
        <f>'Survey Results'!H610/'Survey Results'!H$785</f>
        <v>3.4954140946001203E-2</v>
      </c>
      <c r="L10" s="211">
        <f t="shared" si="5"/>
        <v>0.65002479468959939</v>
      </c>
      <c r="M10" s="221">
        <f t="shared" si="6"/>
        <v>1.1675261715724656E-2</v>
      </c>
      <c r="N10" s="222">
        <f t="shared" si="0"/>
        <v>1.1660716485890226</v>
      </c>
    </row>
    <row r="11" spans="1:14" x14ac:dyDescent="0.45">
      <c r="B11" t="s">
        <v>156</v>
      </c>
      <c r="C11" s="215">
        <f>'Survey Results'!D611/'Survey Results'!D$785</f>
        <v>0</v>
      </c>
      <c r="D11" s="211">
        <f t="shared" si="1"/>
        <v>0</v>
      </c>
      <c r="E11" s="218">
        <f>'Survey Results'!E611/'Survey Results'!E$785</f>
        <v>0</v>
      </c>
      <c r="F11" s="217">
        <f t="shared" si="2"/>
        <v>0</v>
      </c>
      <c r="G11" s="215">
        <f>'Survey Results'!F611/'Survey Results'!F$785</f>
        <v>0</v>
      </c>
      <c r="H11" s="212">
        <f t="shared" si="3"/>
        <v>0</v>
      </c>
      <c r="I11" s="218">
        <f>'Survey Results'!G611/'Survey Results'!G$785</f>
        <v>0</v>
      </c>
      <c r="J11" s="217">
        <f t="shared" si="4"/>
        <v>0</v>
      </c>
      <c r="K11" s="215">
        <f>'Survey Results'!H611/'Survey Results'!H$785</f>
        <v>0</v>
      </c>
      <c r="L11" s="211">
        <f t="shared" si="5"/>
        <v>0</v>
      </c>
      <c r="M11" s="221">
        <f t="shared" si="6"/>
        <v>0</v>
      </c>
      <c r="N11" s="222">
        <f t="shared" si="0"/>
        <v>0</v>
      </c>
    </row>
    <row r="12" spans="1:14" x14ac:dyDescent="0.45">
      <c r="B12" t="s">
        <v>157</v>
      </c>
      <c r="C12" s="215">
        <f>'Survey Results'!D612/'Survey Results'!D$785</f>
        <v>7.7564090198877333E-2</v>
      </c>
      <c r="D12" s="211">
        <f t="shared" si="1"/>
        <v>1.2500146985117957</v>
      </c>
      <c r="E12" s="218">
        <f>'Survey Results'!E612/'Survey Results'!E$785</f>
        <v>8.395670857870444E-3</v>
      </c>
      <c r="F12" s="217">
        <f t="shared" si="2"/>
        <v>9.9711938874741363E-2</v>
      </c>
      <c r="G12" s="215">
        <f>'Survey Results'!F612/'Survey Results'!F$785</f>
        <v>0</v>
      </c>
      <c r="H12" s="212">
        <f t="shared" si="3"/>
        <v>0</v>
      </c>
      <c r="I12" s="218">
        <f>'Survey Results'!G612/'Survey Results'!G$785</f>
        <v>0</v>
      </c>
      <c r="J12" s="217">
        <f t="shared" si="4"/>
        <v>0</v>
      </c>
      <c r="K12" s="215">
        <f>'Survey Results'!H612/'Survey Results'!H$785</f>
        <v>0</v>
      </c>
      <c r="L12" s="211">
        <f t="shared" si="5"/>
        <v>0</v>
      </c>
      <c r="M12" s="221">
        <f t="shared" si="6"/>
        <v>1.3514102461234613E-2</v>
      </c>
      <c r="N12" s="222">
        <f t="shared" si="0"/>
        <v>1.3497266373865371</v>
      </c>
    </row>
    <row r="13" spans="1:14" x14ac:dyDescent="0.45">
      <c r="B13" t="s">
        <v>158</v>
      </c>
      <c r="C13" s="215">
        <f>'Survey Results'!D613/'Survey Results'!D$785</f>
        <v>0</v>
      </c>
      <c r="D13" s="211">
        <f t="shared" si="1"/>
        <v>0</v>
      </c>
      <c r="E13" s="218">
        <f>'Survey Results'!E613/'Survey Results'!E$785</f>
        <v>0</v>
      </c>
      <c r="F13" s="217">
        <f t="shared" si="2"/>
        <v>0</v>
      </c>
      <c r="G13" s="215">
        <f>'Survey Results'!F613/'Survey Results'!F$785</f>
        <v>0</v>
      </c>
      <c r="H13" s="212">
        <f t="shared" si="3"/>
        <v>0</v>
      </c>
      <c r="I13" s="218">
        <f>'Survey Results'!G613/'Survey Results'!G$785</f>
        <v>0</v>
      </c>
      <c r="J13" s="217">
        <f t="shared" si="4"/>
        <v>0</v>
      </c>
      <c r="K13" s="215">
        <f>'Survey Results'!H613/'Survey Results'!H$785</f>
        <v>0</v>
      </c>
      <c r="L13" s="211">
        <f t="shared" si="5"/>
        <v>0</v>
      </c>
      <c r="M13" s="221">
        <f t="shared" si="6"/>
        <v>0</v>
      </c>
      <c r="N13" s="222">
        <f t="shared" si="0"/>
        <v>0</v>
      </c>
    </row>
    <row r="14" spans="1:14" x14ac:dyDescent="0.45">
      <c r="B14" t="s">
        <v>159</v>
      </c>
      <c r="C14" s="215">
        <f>'Survey Results'!D614/'Survey Results'!D$785</f>
        <v>0</v>
      </c>
      <c r="D14" s="211">
        <f t="shared" si="1"/>
        <v>0</v>
      </c>
      <c r="E14" s="218">
        <f>'Survey Results'!E614/'Survey Results'!E$785</f>
        <v>0</v>
      </c>
      <c r="F14" s="217">
        <f t="shared" si="2"/>
        <v>0</v>
      </c>
      <c r="G14" s="215">
        <f>'Survey Results'!F614/'Survey Results'!F$785</f>
        <v>0</v>
      </c>
      <c r="H14" s="212">
        <f t="shared" si="3"/>
        <v>0</v>
      </c>
      <c r="I14" s="218">
        <f>'Survey Results'!G614/'Survey Results'!G$785</f>
        <v>0</v>
      </c>
      <c r="J14" s="217">
        <f t="shared" si="4"/>
        <v>0</v>
      </c>
      <c r="K14" s="215">
        <f>'Survey Results'!H614/'Survey Results'!H$785</f>
        <v>0</v>
      </c>
      <c r="L14" s="211">
        <f t="shared" si="5"/>
        <v>0</v>
      </c>
      <c r="M14" s="221">
        <f t="shared" si="6"/>
        <v>0</v>
      </c>
      <c r="N14" s="222">
        <f t="shared" si="0"/>
        <v>0</v>
      </c>
    </row>
    <row r="15" spans="1:14" x14ac:dyDescent="0.45">
      <c r="B15" t="s">
        <v>176</v>
      </c>
      <c r="C15" s="215">
        <f>'Survey Results'!D615/'Survey Results'!D$785</f>
        <v>0</v>
      </c>
      <c r="D15" s="211">
        <f t="shared" si="1"/>
        <v>0</v>
      </c>
      <c r="E15" s="218">
        <f>'Survey Results'!E615/'Survey Results'!E$785</f>
        <v>0</v>
      </c>
      <c r="F15" s="217">
        <f t="shared" si="2"/>
        <v>0</v>
      </c>
      <c r="G15" s="215">
        <f>'Survey Results'!F615/'Survey Results'!F$785</f>
        <v>5.947301888283163E-2</v>
      </c>
      <c r="H15" s="212">
        <f t="shared" si="3"/>
        <v>2.2472081156103343</v>
      </c>
      <c r="I15" s="218">
        <f>'Survey Results'!G615/'Survey Results'!G$785</f>
        <v>0</v>
      </c>
      <c r="J15" s="217">
        <f t="shared" si="4"/>
        <v>0</v>
      </c>
      <c r="K15" s="215">
        <f>'Survey Results'!H615/'Survey Results'!H$785</f>
        <v>0</v>
      </c>
      <c r="L15" s="211">
        <f t="shared" si="5"/>
        <v>0</v>
      </c>
      <c r="M15" s="221">
        <f t="shared" si="6"/>
        <v>2.2500112159658657E-2</v>
      </c>
      <c r="N15" s="222">
        <f t="shared" si="0"/>
        <v>2.2472081156103343</v>
      </c>
    </row>
    <row r="16" spans="1:14" x14ac:dyDescent="0.45">
      <c r="B16" t="s">
        <v>177</v>
      </c>
      <c r="C16" s="215">
        <f>'Survey Results'!D616/'Survey Results'!D$785</f>
        <v>0</v>
      </c>
      <c r="D16" s="211">
        <f t="shared" si="1"/>
        <v>0</v>
      </c>
      <c r="E16" s="218">
        <f>'Survey Results'!E616/'Survey Results'!E$785</f>
        <v>0</v>
      </c>
      <c r="F16" s="217">
        <f t="shared" si="2"/>
        <v>0</v>
      </c>
      <c r="G16" s="215">
        <f>'Survey Results'!F616/'Survey Results'!F$785</f>
        <v>0</v>
      </c>
      <c r="H16" s="212">
        <f t="shared" si="3"/>
        <v>0</v>
      </c>
      <c r="I16" s="218">
        <f>'Survey Results'!G616/'Survey Results'!G$785</f>
        <v>0</v>
      </c>
      <c r="J16" s="217">
        <f t="shared" si="4"/>
        <v>0</v>
      </c>
      <c r="K16" s="215">
        <f>'Survey Results'!H616/'Survey Results'!H$785</f>
        <v>0</v>
      </c>
      <c r="L16" s="211">
        <f t="shared" si="5"/>
        <v>0</v>
      </c>
      <c r="M16" s="221">
        <f t="shared" si="6"/>
        <v>0</v>
      </c>
      <c r="N16" s="222">
        <f t="shared" si="0"/>
        <v>0</v>
      </c>
    </row>
    <row r="17" spans="2:14" x14ac:dyDescent="0.45">
      <c r="B17" t="s">
        <v>178</v>
      </c>
      <c r="C17" s="215">
        <f>'Survey Results'!D617/'Survey Results'!D$785</f>
        <v>8.236723828629848E-2</v>
      </c>
      <c r="D17" s="211">
        <f t="shared" si="1"/>
        <v>1.327421726596709</v>
      </c>
      <c r="E17" s="218">
        <f>'Survey Results'!E617/'Survey Results'!E$785</f>
        <v>6.2768581887633304E-2</v>
      </c>
      <c r="F17" s="217">
        <f t="shared" si="2"/>
        <v>0.74547669940713046</v>
      </c>
      <c r="G17" s="215">
        <f>'Survey Results'!F617/'Survey Results'!F$785</f>
        <v>4.8076163387848619E-2</v>
      </c>
      <c r="H17" s="212">
        <f t="shared" si="3"/>
        <v>1.8165740795069922</v>
      </c>
      <c r="I17" s="218">
        <f>'Survey Results'!G617/'Survey Results'!G$785</f>
        <v>0.11275667302642767</v>
      </c>
      <c r="J17" s="217">
        <f t="shared" si="4"/>
        <v>1.7478516627755258</v>
      </c>
      <c r="K17" s="215">
        <f>'Survey Results'!H617/'Survey Results'!H$785</f>
        <v>1.9998831616458629E-2</v>
      </c>
      <c r="L17" s="211">
        <f t="shared" si="5"/>
        <v>0.37190833657170957</v>
      </c>
      <c r="M17" s="221">
        <f t="shared" si="6"/>
        <v>6.0167282421926857E-2</v>
      </c>
      <c r="N17" s="222">
        <f t="shared" si="0"/>
        <v>6.0092325048580673</v>
      </c>
    </row>
    <row r="18" spans="2:14" x14ac:dyDescent="0.45">
      <c r="B18" t="s">
        <v>179</v>
      </c>
      <c r="C18" s="215">
        <f>'Survey Results'!D618/'Survey Results'!D$785</f>
        <v>0</v>
      </c>
      <c r="D18" s="211">
        <f t="shared" si="1"/>
        <v>0</v>
      </c>
      <c r="E18" s="218">
        <f>'Survey Results'!E618/'Survey Results'!E$785</f>
        <v>7.7630113003342355E-2</v>
      </c>
      <c r="F18" s="217">
        <f t="shared" si="2"/>
        <v>0.92198100826834317</v>
      </c>
      <c r="G18" s="215">
        <f>'Survey Results'!F618/'Survey Results'!F$785</f>
        <v>0</v>
      </c>
      <c r="H18" s="212">
        <f t="shared" si="3"/>
        <v>0</v>
      </c>
      <c r="I18" s="218">
        <f>'Survey Results'!G618/'Survey Results'!G$785</f>
        <v>0</v>
      </c>
      <c r="J18" s="217">
        <f t="shared" si="4"/>
        <v>0</v>
      </c>
      <c r="K18" s="215">
        <f>'Survey Results'!H618/'Survey Results'!H$785</f>
        <v>4.49438202247191E-2</v>
      </c>
      <c r="L18" s="211">
        <f t="shared" si="5"/>
        <v>0.8357978975730338</v>
      </c>
      <c r="M18" s="221">
        <f t="shared" si="6"/>
        <v>1.7599715068032918E-2</v>
      </c>
      <c r="N18" s="222">
        <f t="shared" si="0"/>
        <v>1.7577789058413771</v>
      </c>
    </row>
    <row r="19" spans="2:14" x14ac:dyDescent="0.45">
      <c r="B19" t="s">
        <v>180</v>
      </c>
      <c r="C19" s="215">
        <f>'Survey Results'!D619/'Survey Results'!D$785</f>
        <v>0</v>
      </c>
      <c r="D19" s="211">
        <f t="shared" si="1"/>
        <v>0</v>
      </c>
      <c r="E19" s="218">
        <f>'Survey Results'!E619/'Survey Results'!E$785</f>
        <v>0</v>
      </c>
      <c r="F19" s="217">
        <f t="shared" si="2"/>
        <v>0</v>
      </c>
      <c r="G19" s="215">
        <f>'Survey Results'!F619/'Survey Results'!F$785</f>
        <v>0</v>
      </c>
      <c r="H19" s="212">
        <f t="shared" si="3"/>
        <v>0</v>
      </c>
      <c r="I19" s="218">
        <f>'Survey Results'!G619/'Survey Results'!G$785</f>
        <v>0</v>
      </c>
      <c r="J19" s="217">
        <f t="shared" si="4"/>
        <v>0</v>
      </c>
      <c r="K19" s="215">
        <f>'Survey Results'!H619/'Survey Results'!H$785</f>
        <v>0</v>
      </c>
      <c r="L19" s="211">
        <f t="shared" si="5"/>
        <v>0</v>
      </c>
      <c r="M19" s="221">
        <f t="shared" si="6"/>
        <v>0</v>
      </c>
      <c r="N19" s="222">
        <f t="shared" si="0"/>
        <v>0</v>
      </c>
    </row>
    <row r="20" spans="2:14" x14ac:dyDescent="0.45">
      <c r="B20" t="s">
        <v>181</v>
      </c>
      <c r="C20" s="215">
        <f>'Survey Results'!D620/'Survey Results'!D$785</f>
        <v>0</v>
      </c>
      <c r="D20" s="211">
        <f t="shared" si="1"/>
        <v>0</v>
      </c>
      <c r="E20" s="218">
        <f>'Survey Results'!E620/'Survey Results'!E$785</f>
        <v>0</v>
      </c>
      <c r="F20" s="217">
        <f t="shared" si="2"/>
        <v>0</v>
      </c>
      <c r="G20" s="215">
        <f>'Survey Results'!F620/'Survey Results'!F$785</f>
        <v>0</v>
      </c>
      <c r="H20" s="212">
        <f t="shared" si="3"/>
        <v>0</v>
      </c>
      <c r="I20" s="218">
        <f>'Survey Results'!G620/'Survey Results'!G$785</f>
        <v>0</v>
      </c>
      <c r="J20" s="217">
        <f t="shared" si="4"/>
        <v>0</v>
      </c>
      <c r="K20" s="215">
        <f>'Survey Results'!H620/'Survey Results'!H$785</f>
        <v>5.4952972562459831E-2</v>
      </c>
      <c r="L20" s="211">
        <f t="shared" si="5"/>
        <v>1.0219331312613089</v>
      </c>
      <c r="M20" s="221">
        <f t="shared" si="6"/>
        <v>1.0232078601587657E-2</v>
      </c>
      <c r="N20" s="222">
        <f t="shared" si="0"/>
        <v>1.0219331312613089</v>
      </c>
    </row>
    <row r="21" spans="2:14" x14ac:dyDescent="0.45">
      <c r="B21" t="s">
        <v>190</v>
      </c>
      <c r="C21" s="215">
        <f>'Survey Results'!D621/'Survey Results'!D$785</f>
        <v>0</v>
      </c>
      <c r="D21" s="211">
        <f t="shared" si="1"/>
        <v>0</v>
      </c>
      <c r="E21" s="218">
        <f>'Survey Results'!E621/'Survey Results'!E$785</f>
        <v>0</v>
      </c>
      <c r="F21" s="217">
        <f t="shared" si="2"/>
        <v>0</v>
      </c>
      <c r="G21" s="215">
        <f>'Survey Results'!F621/'Survey Results'!F$785</f>
        <v>6.4193726791498765E-3</v>
      </c>
      <c r="H21" s="212">
        <f t="shared" si="3"/>
        <v>0.24255816591609383</v>
      </c>
      <c r="I21" s="218">
        <f>'Survey Results'!G621/'Survey Results'!G$785</f>
        <v>3.1358029355649172E-2</v>
      </c>
      <c r="J21" s="217">
        <f t="shared" si="4"/>
        <v>0.48608372595198068</v>
      </c>
      <c r="K21" s="215">
        <f>'Survey Results'!H621/'Survey Results'!H$785</f>
        <v>0</v>
      </c>
      <c r="L21" s="211">
        <f t="shared" si="5"/>
        <v>0</v>
      </c>
      <c r="M21" s="221">
        <f t="shared" si="6"/>
        <v>7.2955077802417303E-3</v>
      </c>
      <c r="N21" s="222">
        <f t="shared" si="0"/>
        <v>0.72864189186807449</v>
      </c>
    </row>
    <row r="22" spans="2:14" x14ac:dyDescent="0.45">
      <c r="B22" t="s">
        <v>191</v>
      </c>
      <c r="C22" s="215">
        <f>'Survey Results'!D622/'Survey Results'!D$785</f>
        <v>0</v>
      </c>
      <c r="D22" s="211">
        <f t="shared" si="1"/>
        <v>0</v>
      </c>
      <c r="E22" s="218">
        <f>'Survey Results'!E622/'Survey Results'!E$785</f>
        <v>0</v>
      </c>
      <c r="F22" s="217">
        <f t="shared" si="2"/>
        <v>0</v>
      </c>
      <c r="G22" s="215">
        <f>'Survey Results'!F622/'Survey Results'!F$785</f>
        <v>0</v>
      </c>
      <c r="H22" s="212">
        <f t="shared" si="3"/>
        <v>0</v>
      </c>
      <c r="I22" s="218">
        <f>'Survey Results'!G622/'Survey Results'!G$785</f>
        <v>0</v>
      </c>
      <c r="J22" s="217">
        <f t="shared" si="4"/>
        <v>0</v>
      </c>
      <c r="K22" s="215">
        <f>'Survey Results'!H622/'Survey Results'!H$785</f>
        <v>0</v>
      </c>
      <c r="L22" s="211">
        <f t="shared" si="5"/>
        <v>0</v>
      </c>
      <c r="M22" s="221">
        <f t="shared" si="6"/>
        <v>0</v>
      </c>
      <c r="N22" s="222">
        <f t="shared" si="0"/>
        <v>0</v>
      </c>
    </row>
    <row r="23" spans="2:14" x14ac:dyDescent="0.45">
      <c r="B23" t="s">
        <v>192</v>
      </c>
      <c r="C23" s="215">
        <f>'Survey Results'!D623/'Survey Results'!D$785</f>
        <v>0.10329661850658745</v>
      </c>
      <c r="D23" s="211">
        <f t="shared" si="1"/>
        <v>1.6647174112237417</v>
      </c>
      <c r="E23" s="218">
        <f>'Survey Results'!E623/'Survey Results'!E$785</f>
        <v>1.6751551806461883E-2</v>
      </c>
      <c r="F23" s="217">
        <f t="shared" si="2"/>
        <v>0.19895130931879676</v>
      </c>
      <c r="G23" s="215">
        <f>'Survey Results'!F623/'Survey Results'!F$785</f>
        <v>0</v>
      </c>
      <c r="H23" s="212">
        <f t="shared" si="3"/>
        <v>0</v>
      </c>
      <c r="I23" s="218">
        <f>'Survey Results'!G623/'Survey Results'!G$785</f>
        <v>2.091164969680942E-2</v>
      </c>
      <c r="J23" s="217">
        <f t="shared" si="4"/>
        <v>0.32415342447520645</v>
      </c>
      <c r="K23" s="215">
        <f>'Survey Results'!H623/'Survey Results'!H$785</f>
        <v>1.9998831616458629E-2</v>
      </c>
      <c r="L23" s="211">
        <f t="shared" si="5"/>
        <v>0.37190833657170957</v>
      </c>
      <c r="M23" s="221">
        <f t="shared" si="6"/>
        <v>2.5629234130198662E-2</v>
      </c>
      <c r="N23" s="222">
        <f t="shared" si="0"/>
        <v>2.5597304815894546</v>
      </c>
    </row>
    <row r="24" spans="2:14" x14ac:dyDescent="0.45">
      <c r="B24" t="s">
        <v>193</v>
      </c>
      <c r="C24" s="215">
        <f>'Survey Results'!D624/'Survey Results'!D$785</f>
        <v>0</v>
      </c>
      <c r="D24" s="211">
        <f t="shared" si="1"/>
        <v>0</v>
      </c>
      <c r="E24" s="218">
        <f>'Survey Results'!E624/'Survey Results'!E$785</f>
        <v>0</v>
      </c>
      <c r="F24" s="217">
        <f t="shared" si="2"/>
        <v>0</v>
      </c>
      <c r="G24" s="215">
        <f>'Survey Results'!F624/'Survey Results'!F$785</f>
        <v>0</v>
      </c>
      <c r="H24" s="212">
        <f t="shared" si="3"/>
        <v>0</v>
      </c>
      <c r="I24" s="218">
        <f>'Survey Results'!G624/'Survey Results'!G$785</f>
        <v>0</v>
      </c>
      <c r="J24" s="217">
        <f t="shared" si="4"/>
        <v>0</v>
      </c>
      <c r="K24" s="215">
        <f>'Survey Results'!H624/'Survey Results'!H$785</f>
        <v>1.9998831616458629E-2</v>
      </c>
      <c r="L24" s="211">
        <f t="shared" si="5"/>
        <v>0.37190833657170957</v>
      </c>
      <c r="M24" s="221">
        <f t="shared" si="6"/>
        <v>3.7237224393446228E-3</v>
      </c>
      <c r="N24" s="222">
        <f t="shared" si="0"/>
        <v>0.37190833657170957</v>
      </c>
    </row>
    <row r="25" spans="2:14" x14ac:dyDescent="0.45">
      <c r="B25" t="s">
        <v>197</v>
      </c>
      <c r="C25" s="215">
        <f>'Survey Results'!D625/'Survey Results'!D$785</f>
        <v>0</v>
      </c>
      <c r="D25" s="211">
        <f t="shared" si="1"/>
        <v>0</v>
      </c>
      <c r="E25" s="218">
        <f>'Survey Results'!E625/'Survey Results'!E$785</f>
        <v>0</v>
      </c>
      <c r="F25" s="217">
        <f t="shared" si="2"/>
        <v>0</v>
      </c>
      <c r="G25" s="215">
        <f>'Survey Results'!F625/'Survey Results'!F$785</f>
        <v>0</v>
      </c>
      <c r="H25" s="212">
        <f t="shared" si="3"/>
        <v>0</v>
      </c>
      <c r="I25" s="218">
        <f>'Survey Results'!G625/'Survey Results'!G$785</f>
        <v>0</v>
      </c>
      <c r="J25" s="217">
        <f t="shared" si="4"/>
        <v>0</v>
      </c>
      <c r="K25" s="215">
        <f>'Survey Results'!H625/'Survey Results'!H$785</f>
        <v>0</v>
      </c>
      <c r="L25" s="211">
        <f t="shared" si="5"/>
        <v>0</v>
      </c>
      <c r="M25" s="221">
        <f t="shared" si="6"/>
        <v>0</v>
      </c>
      <c r="N25" s="222">
        <f t="shared" si="0"/>
        <v>0</v>
      </c>
    </row>
    <row r="26" spans="2:14" x14ac:dyDescent="0.45">
      <c r="B26" t="s">
        <v>198</v>
      </c>
      <c r="C26" s="215">
        <f>'Survey Results'!D626/'Survey Results'!D$785</f>
        <v>0</v>
      </c>
      <c r="D26" s="211">
        <f t="shared" si="1"/>
        <v>0</v>
      </c>
      <c r="E26" s="218">
        <f>'Survey Results'!E626/'Survey Results'!E$785</f>
        <v>0</v>
      </c>
      <c r="F26" s="217">
        <f t="shared" si="2"/>
        <v>0</v>
      </c>
      <c r="G26" s="215">
        <f>'Survey Results'!F626/'Survey Results'!F$785</f>
        <v>0</v>
      </c>
      <c r="H26" s="212">
        <f t="shared" si="3"/>
        <v>0</v>
      </c>
      <c r="I26" s="218">
        <f>'Survey Results'!G626/'Survey Results'!G$785</f>
        <v>0</v>
      </c>
      <c r="J26" s="217">
        <f t="shared" si="4"/>
        <v>0</v>
      </c>
      <c r="K26" s="215">
        <f>'Survey Results'!H626/'Survey Results'!H$785</f>
        <v>0</v>
      </c>
      <c r="L26" s="211">
        <f t="shared" si="5"/>
        <v>0</v>
      </c>
      <c r="M26" s="221">
        <f t="shared" si="6"/>
        <v>0</v>
      </c>
      <c r="N26" s="222">
        <f t="shared" si="0"/>
        <v>0</v>
      </c>
    </row>
    <row r="27" spans="2:14" x14ac:dyDescent="0.45">
      <c r="B27" t="s">
        <v>199</v>
      </c>
      <c r="C27" s="215">
        <f>'Survey Results'!D627/'Survey Results'!D$785</f>
        <v>0</v>
      </c>
      <c r="D27" s="211">
        <f t="shared" si="1"/>
        <v>0</v>
      </c>
      <c r="E27" s="218">
        <f>'Survey Results'!E627/'Survey Results'!E$785</f>
        <v>0</v>
      </c>
      <c r="F27" s="217">
        <f t="shared" si="2"/>
        <v>0</v>
      </c>
      <c r="G27" s="215">
        <f>'Survey Results'!F627/'Survey Results'!F$785</f>
        <v>0</v>
      </c>
      <c r="H27" s="212">
        <f t="shared" si="3"/>
        <v>0</v>
      </c>
      <c r="I27" s="218">
        <f>'Survey Results'!G627/'Survey Results'!G$785</f>
        <v>0</v>
      </c>
      <c r="J27" s="217">
        <f t="shared" si="4"/>
        <v>0</v>
      </c>
      <c r="K27" s="215">
        <f>'Survey Results'!H627/'Survey Results'!H$785</f>
        <v>0</v>
      </c>
      <c r="L27" s="211">
        <f t="shared" si="5"/>
        <v>0</v>
      </c>
      <c r="M27" s="221">
        <f t="shared" si="6"/>
        <v>0</v>
      </c>
      <c r="N27" s="222">
        <f t="shared" si="0"/>
        <v>0</v>
      </c>
    </row>
    <row r="28" spans="2:14" x14ac:dyDescent="0.45">
      <c r="B28" t="s">
        <v>200</v>
      </c>
      <c r="C28" s="215">
        <f>'Survey Results'!D628/'Survey Results'!D$785</f>
        <v>0</v>
      </c>
      <c r="D28" s="211">
        <f t="shared" si="1"/>
        <v>0</v>
      </c>
      <c r="E28" s="218">
        <f>'Survey Results'!E628/'Survey Results'!E$785</f>
        <v>0</v>
      </c>
      <c r="F28" s="217">
        <f t="shared" si="2"/>
        <v>0</v>
      </c>
      <c r="G28" s="215">
        <f>'Survey Results'!F628/'Survey Results'!F$785</f>
        <v>0</v>
      </c>
      <c r="H28" s="212">
        <f t="shared" si="3"/>
        <v>0</v>
      </c>
      <c r="I28" s="218">
        <f>'Survey Results'!G628/'Survey Results'!G$785</f>
        <v>0</v>
      </c>
      <c r="J28" s="217">
        <f t="shared" si="4"/>
        <v>0</v>
      </c>
      <c r="K28" s="215">
        <f>'Survey Results'!H628/'Survey Results'!H$785</f>
        <v>0</v>
      </c>
      <c r="L28" s="211">
        <f t="shared" si="5"/>
        <v>0</v>
      </c>
      <c r="M28" s="221">
        <f t="shared" si="6"/>
        <v>0</v>
      </c>
      <c r="N28" s="222">
        <f t="shared" si="0"/>
        <v>0</v>
      </c>
    </row>
    <row r="29" spans="2:14" x14ac:dyDescent="0.45">
      <c r="B29" t="s">
        <v>233</v>
      </c>
      <c r="C29" s="215">
        <f>'Survey Results'!D629/'Survey Results'!D$785</f>
        <v>0</v>
      </c>
      <c r="D29" s="211">
        <f t="shared" si="1"/>
        <v>0</v>
      </c>
      <c r="E29" s="218">
        <f>'Survey Results'!E629/'Survey Results'!E$785</f>
        <v>0</v>
      </c>
      <c r="F29" s="217">
        <f t="shared" si="2"/>
        <v>0</v>
      </c>
      <c r="G29" s="215">
        <f>'Survey Results'!F629/'Survey Results'!F$785</f>
        <v>0</v>
      </c>
      <c r="H29" s="212">
        <f t="shared" si="3"/>
        <v>0</v>
      </c>
      <c r="I29" s="218">
        <f>'Survey Results'!G629/'Survey Results'!G$785</f>
        <v>1.0446379658839756E-2</v>
      </c>
      <c r="J29" s="217">
        <f t="shared" si="4"/>
        <v>0.16193030147677431</v>
      </c>
      <c r="K29" s="215">
        <f>'Survey Results'!H629/'Survey Results'!H$785</f>
        <v>0</v>
      </c>
      <c r="L29" s="211">
        <f t="shared" si="5"/>
        <v>0</v>
      </c>
      <c r="M29" s="221">
        <f t="shared" si="6"/>
        <v>1.6213228850347104E-3</v>
      </c>
      <c r="N29" s="222">
        <f t="shared" si="0"/>
        <v>0.16193030147677431</v>
      </c>
    </row>
    <row r="30" spans="2:14" x14ac:dyDescent="0.45">
      <c r="B30" t="s">
        <v>234</v>
      </c>
      <c r="C30" s="215">
        <f>'Survey Results'!D630/'Survey Results'!D$785</f>
        <v>9.1626318936748902E-3</v>
      </c>
      <c r="D30" s="211">
        <f t="shared" si="1"/>
        <v>0.14766400939893135</v>
      </c>
      <c r="E30" s="218">
        <f>'Survey Results'!E630/'Survey Results'!E$785</f>
        <v>2.5127327709692823E-2</v>
      </c>
      <c r="F30" s="217">
        <f t="shared" si="2"/>
        <v>0.29842696397819513</v>
      </c>
      <c r="G30" s="215">
        <f>'Survey Results'!F630/'Survey Results'!F$785</f>
        <v>0</v>
      </c>
      <c r="H30" s="212">
        <f t="shared" si="3"/>
        <v>0</v>
      </c>
      <c r="I30" s="218">
        <f>'Survey Results'!G630/'Survey Results'!G$785</f>
        <v>0</v>
      </c>
      <c r="J30" s="217">
        <f t="shared" si="4"/>
        <v>0</v>
      </c>
      <c r="K30" s="215">
        <f>'Survey Results'!H630/'Survey Results'!H$785</f>
        <v>9.0023951862598095E-2</v>
      </c>
      <c r="L30" s="211">
        <f t="shared" si="5"/>
        <v>1.6741307107799546</v>
      </c>
      <c r="M30" s="221">
        <f t="shared" si="6"/>
        <v>2.122866385426795E-2</v>
      </c>
      <c r="N30" s="222">
        <f t="shared" si="0"/>
        <v>2.1202216841570811</v>
      </c>
    </row>
    <row r="31" spans="2:14" x14ac:dyDescent="0.45">
      <c r="B31" t="s">
        <v>235</v>
      </c>
      <c r="C31" s="215">
        <f>'Survey Results'!D631/'Survey Results'!D$785</f>
        <v>0</v>
      </c>
      <c r="D31" s="211">
        <f t="shared" si="1"/>
        <v>0</v>
      </c>
      <c r="E31" s="218">
        <f>'Survey Results'!E631/'Survey Results'!E$785</f>
        <v>0</v>
      </c>
      <c r="F31" s="217">
        <f t="shared" si="2"/>
        <v>0</v>
      </c>
      <c r="G31" s="215">
        <f>'Survey Results'!F631/'Survey Results'!F$785</f>
        <v>0</v>
      </c>
      <c r="H31" s="212">
        <f t="shared" si="3"/>
        <v>0</v>
      </c>
      <c r="I31" s="218">
        <f>'Survey Results'!G631/'Survey Results'!G$785</f>
        <v>0</v>
      </c>
      <c r="J31" s="217">
        <f t="shared" si="4"/>
        <v>0</v>
      </c>
      <c r="K31" s="215">
        <f>'Survey Results'!H631/'Survey Results'!H$785</f>
        <v>0</v>
      </c>
      <c r="L31" s="211">
        <f t="shared" si="5"/>
        <v>0</v>
      </c>
      <c r="M31" s="221">
        <f t="shared" si="6"/>
        <v>0</v>
      </c>
      <c r="N31" s="222">
        <f t="shared" si="0"/>
        <v>0</v>
      </c>
    </row>
    <row r="32" spans="2:14" x14ac:dyDescent="0.45">
      <c r="B32" t="s">
        <v>236</v>
      </c>
      <c r="C32" s="215">
        <f>'Survey Results'!D632/'Survey Results'!D$785</f>
        <v>8.6746011843907331E-2</v>
      </c>
      <c r="D32" s="211">
        <f t="shared" si="1"/>
        <v>1.3979895795094617</v>
      </c>
      <c r="E32" s="218">
        <f>'Survey Results'!E632/'Survey Results'!E$785</f>
        <v>1.6751551806461883E-2</v>
      </c>
      <c r="F32" s="217">
        <f t="shared" si="2"/>
        <v>0.19895130931879676</v>
      </c>
      <c r="G32" s="215">
        <f>'Survey Results'!F632/'Survey Results'!F$785</f>
        <v>2.2418424587184956E-2</v>
      </c>
      <c r="H32" s="212">
        <f t="shared" si="3"/>
        <v>0.84708774866082015</v>
      </c>
      <c r="I32" s="218">
        <f>'Survey Results'!G632/'Survey Results'!G$785</f>
        <v>2.091164969680942E-2</v>
      </c>
      <c r="J32" s="217">
        <f t="shared" si="4"/>
        <v>0.32415342447520645</v>
      </c>
      <c r="K32" s="215">
        <f>'Survey Results'!H632/'Survey Results'!H$785</f>
        <v>0</v>
      </c>
      <c r="L32" s="211">
        <f t="shared" si="5"/>
        <v>0</v>
      </c>
      <c r="M32" s="221">
        <f t="shared" si="6"/>
        <v>2.7716350096766783E-2</v>
      </c>
      <c r="N32" s="222">
        <f t="shared" si="0"/>
        <v>2.7681820619642852</v>
      </c>
    </row>
    <row r="33" spans="2:14" x14ac:dyDescent="0.45">
      <c r="B33" t="s">
        <v>237</v>
      </c>
      <c r="C33" s="215">
        <f>'Survey Results'!D633/'Survey Results'!D$785</f>
        <v>9.1626318936748902E-3</v>
      </c>
      <c r="D33" s="211">
        <f t="shared" si="1"/>
        <v>0.14766400939893135</v>
      </c>
      <c r="E33" s="218">
        <f>'Survey Results'!E633/'Survey Results'!E$785</f>
        <v>0</v>
      </c>
      <c r="F33" s="217">
        <f t="shared" si="2"/>
        <v>0</v>
      </c>
      <c r="G33" s="215">
        <f>'Survey Results'!F633/'Survey Results'!F$785</f>
        <v>2.2418424587184956E-2</v>
      </c>
      <c r="H33" s="212">
        <f t="shared" si="3"/>
        <v>0.84708774866082015</v>
      </c>
      <c r="I33" s="218">
        <f>'Survey Results'!G633/'Survey Results'!G$785</f>
        <v>1.0446379658839756E-2</v>
      </c>
      <c r="J33" s="217">
        <f t="shared" si="4"/>
        <v>0.16193030147677431</v>
      </c>
      <c r="K33" s="215">
        <f>'Survey Results'!H633/'Survey Results'!H$785</f>
        <v>0</v>
      </c>
      <c r="L33" s="211">
        <f t="shared" si="5"/>
        <v>0</v>
      </c>
      <c r="M33" s="221">
        <f t="shared" si="6"/>
        <v>1.1581248702267332E-2</v>
      </c>
      <c r="N33" s="222">
        <f t="shared" si="0"/>
        <v>1.1566820595365257</v>
      </c>
    </row>
    <row r="34" spans="2:14" x14ac:dyDescent="0.45">
      <c r="B34" t="s">
        <v>238</v>
      </c>
      <c r="C34" s="215">
        <f>'Survey Results'!D634/'Survey Results'!D$785</f>
        <v>7.785343646920391E-2</v>
      </c>
      <c r="D34" s="211">
        <f t="shared" si="1"/>
        <v>1.2546777724928146</v>
      </c>
      <c r="E34" s="218">
        <f>'Survey Results'!E634/'Survey Results'!E$785</f>
        <v>0.15014722266433234</v>
      </c>
      <c r="F34" s="217">
        <f t="shared" si="2"/>
        <v>1.7832369731935382</v>
      </c>
      <c r="G34" s="215">
        <f>'Survey Results'!F634/'Survey Results'!F$785</f>
        <v>4.1656790708698738E-2</v>
      </c>
      <c r="H34" s="212">
        <f t="shared" si="3"/>
        <v>1.5740159135908982</v>
      </c>
      <c r="I34" s="218">
        <f>'Survey Results'!G634/'Survey Results'!G$785</f>
        <v>0.10965865084912256</v>
      </c>
      <c r="J34" s="217">
        <f t="shared" si="4"/>
        <v>1.6998289332236434</v>
      </c>
      <c r="K34" s="215">
        <f>'Survey Results'!H634/'Survey Results'!H$785</f>
        <v>0.54024107647070274</v>
      </c>
      <c r="L34" s="211">
        <f t="shared" si="5"/>
        <v>10.046594918703931</v>
      </c>
      <c r="M34" s="221">
        <f t="shared" si="6"/>
        <v>0.16378759434552931</v>
      </c>
      <c r="N34" s="222">
        <f t="shared" si="0"/>
        <v>16.358354511204826</v>
      </c>
    </row>
    <row r="35" spans="2:14" x14ac:dyDescent="0.45">
      <c r="B35" t="s">
        <v>239</v>
      </c>
      <c r="C35" s="215">
        <f>'Survey Results'!D635/'Survey Results'!D$785</f>
        <v>0</v>
      </c>
      <c r="D35" s="211">
        <f t="shared" si="1"/>
        <v>0</v>
      </c>
      <c r="E35" s="218">
        <f>'Survey Results'!E635/'Survey Results'!E$785</f>
        <v>0</v>
      </c>
      <c r="F35" s="217">
        <f t="shared" si="2"/>
        <v>0</v>
      </c>
      <c r="G35" s="215">
        <f>'Survey Results'!F635/'Survey Results'!F$785</f>
        <v>0</v>
      </c>
      <c r="H35" s="212">
        <f t="shared" si="3"/>
        <v>0</v>
      </c>
      <c r="I35" s="218">
        <f>'Survey Results'!G635/'Survey Results'!G$785</f>
        <v>0</v>
      </c>
      <c r="J35" s="217">
        <f t="shared" si="4"/>
        <v>0</v>
      </c>
      <c r="K35" s="215">
        <f>'Survey Results'!H635/'Survey Results'!H$785</f>
        <v>0</v>
      </c>
      <c r="L35" s="211">
        <f t="shared" si="5"/>
        <v>0</v>
      </c>
      <c r="M35" s="221">
        <f t="shared" si="6"/>
        <v>0</v>
      </c>
      <c r="N35" s="222">
        <f t="shared" si="0"/>
        <v>0</v>
      </c>
    </row>
    <row r="36" spans="2:14" x14ac:dyDescent="0.45">
      <c r="B36" t="s">
        <v>240</v>
      </c>
      <c r="C36" s="215">
        <f>'Survey Results'!D636/'Survey Results'!D$785</f>
        <v>0.11450396404390348</v>
      </c>
      <c r="D36" s="211">
        <f t="shared" si="1"/>
        <v>1.8453338100885401</v>
      </c>
      <c r="E36" s="218">
        <f>'Survey Results'!E636/'Survey Results'!E$785</f>
        <v>8.7895909597326113E-2</v>
      </c>
      <c r="F36" s="217">
        <f t="shared" si="2"/>
        <v>1.0439036633853254</v>
      </c>
      <c r="G36" s="215">
        <f>'Survey Results'!F636/'Survey Results'!F$785</f>
        <v>6.4193726791498765E-3</v>
      </c>
      <c r="H36" s="212">
        <f t="shared" si="3"/>
        <v>0.24255816591609383</v>
      </c>
      <c r="I36" s="218">
        <f>'Survey Results'!G636/'Survey Results'!G$785</f>
        <v>5.2269679052458592E-2</v>
      </c>
      <c r="J36" s="217">
        <f t="shared" si="4"/>
        <v>0.81023715042718714</v>
      </c>
      <c r="K36" s="215">
        <f>'Survey Results'!H636/'Survey Results'!H$785</f>
        <v>1.0009152337740733E-2</v>
      </c>
      <c r="L36" s="211">
        <f t="shared" si="5"/>
        <v>0.18613523368827525</v>
      </c>
      <c r="M36" s="221">
        <f t="shared" si="6"/>
        <v>4.1333173771295917E-2</v>
      </c>
      <c r="N36" s="222">
        <f t="shared" si="0"/>
        <v>4.1281680235054221</v>
      </c>
    </row>
    <row r="37" spans="2:14" x14ac:dyDescent="0.45">
      <c r="B37" t="s">
        <v>241</v>
      </c>
      <c r="C37" s="215">
        <f>'Survey Results'!D637/'Survey Results'!D$785</f>
        <v>7.7564090198877333E-2</v>
      </c>
      <c r="D37" s="211">
        <f t="shared" si="1"/>
        <v>1.2500146985117957</v>
      </c>
      <c r="E37" s="218">
        <f>'Survey Results'!E637/'Survey Results'!E$785</f>
        <v>0</v>
      </c>
      <c r="F37" s="217">
        <f t="shared" si="2"/>
        <v>0</v>
      </c>
      <c r="G37" s="215">
        <f>'Survey Results'!F637/'Survey Results'!F$785</f>
        <v>0</v>
      </c>
      <c r="H37" s="212">
        <f t="shared" si="3"/>
        <v>0</v>
      </c>
      <c r="I37" s="218">
        <f>'Survey Results'!G637/'Survey Results'!G$785</f>
        <v>0</v>
      </c>
      <c r="J37" s="217">
        <f t="shared" si="4"/>
        <v>0</v>
      </c>
      <c r="K37" s="215">
        <f>'Survey Results'!H637/'Survey Results'!H$785</f>
        <v>3.4954140946001203E-2</v>
      </c>
      <c r="L37" s="211">
        <f t="shared" si="5"/>
        <v>0.65002479468959939</v>
      </c>
      <c r="M37" s="221">
        <f t="shared" si="6"/>
        <v>1.9024095457754842E-2</v>
      </c>
      <c r="N37" s="222">
        <f t="shared" si="0"/>
        <v>1.9000394932013951</v>
      </c>
    </row>
    <row r="38" spans="2:14" x14ac:dyDescent="0.45">
      <c r="B38" t="s">
        <v>242</v>
      </c>
      <c r="C38" s="215">
        <f>'Survey Results'!D638/'Survey Results'!D$785</f>
        <v>0</v>
      </c>
      <c r="D38" s="211">
        <f t="shared" si="1"/>
        <v>0</v>
      </c>
      <c r="E38" s="218">
        <f>'Survey Results'!E638/'Survey Results'!E$785</f>
        <v>0</v>
      </c>
      <c r="F38" s="217">
        <f t="shared" si="2"/>
        <v>0</v>
      </c>
      <c r="G38" s="215">
        <f>'Survey Results'!F638/'Survey Results'!F$785</f>
        <v>0</v>
      </c>
      <c r="H38" s="212">
        <f t="shared" si="3"/>
        <v>0</v>
      </c>
      <c r="I38" s="218">
        <f>'Survey Results'!G638/'Survey Results'!G$785</f>
        <v>0</v>
      </c>
      <c r="J38" s="217">
        <f t="shared" si="4"/>
        <v>0</v>
      </c>
      <c r="K38" s="215">
        <f>'Survey Results'!H638/'Survey Results'!H$785</f>
        <v>0</v>
      </c>
      <c r="L38" s="211">
        <f t="shared" si="5"/>
        <v>0</v>
      </c>
      <c r="M38" s="221">
        <f t="shared" si="6"/>
        <v>0</v>
      </c>
      <c r="N38" s="222">
        <f t="shared" si="0"/>
        <v>0</v>
      </c>
    </row>
    <row r="39" spans="2:14" x14ac:dyDescent="0.45">
      <c r="B39" t="s">
        <v>243</v>
      </c>
      <c r="C39" s="215">
        <f>'Survey Results'!D639/'Survey Results'!D$785</f>
        <v>0.13738160915105804</v>
      </c>
      <c r="D39" s="211">
        <f t="shared" si="1"/>
        <v>2.2140275261877664</v>
      </c>
      <c r="E39" s="218">
        <f>'Survey Results'!E639/'Survey Results'!E$785</f>
        <v>0.16713751392646825</v>
      </c>
      <c r="F39" s="217">
        <f t="shared" si="2"/>
        <v>1.9850236930964507</v>
      </c>
      <c r="G39" s="215">
        <f>'Survey Results'!F639/'Survey Results'!F$785</f>
        <v>0.22742356008532827</v>
      </c>
      <c r="H39" s="212">
        <f t="shared" si="3"/>
        <v>8.5932760687935534</v>
      </c>
      <c r="I39" s="218">
        <f>'Survey Results'!G639/'Survey Results'!G$785</f>
        <v>0.22946143529100632</v>
      </c>
      <c r="J39" s="217">
        <f t="shared" si="4"/>
        <v>3.5569030235775356</v>
      </c>
      <c r="K39" s="215">
        <f>'Survey Results'!H639/'Survey Results'!H$785</f>
        <v>0</v>
      </c>
      <c r="L39" s="211">
        <f t="shared" si="5"/>
        <v>0</v>
      </c>
      <c r="M39" s="221">
        <f t="shared" si="6"/>
        <v>0.16369623853749124</v>
      </c>
      <c r="N39" s="222">
        <f t="shared" si="0"/>
        <v>16.349230311655308</v>
      </c>
    </row>
    <row r="40" spans="2:14" x14ac:dyDescent="0.45">
      <c r="B40" t="s">
        <v>244</v>
      </c>
      <c r="C40" s="215">
        <f>'Survey Results'!D640/'Survey Results'!D$785</f>
        <v>0</v>
      </c>
      <c r="D40" s="211">
        <f t="shared" si="1"/>
        <v>0</v>
      </c>
      <c r="E40" s="218">
        <f>'Survey Results'!E640/'Survey Results'!E$785</f>
        <v>0</v>
      </c>
      <c r="F40" s="217">
        <f t="shared" si="2"/>
        <v>0</v>
      </c>
      <c r="G40" s="215">
        <f>'Survey Results'!F640/'Survey Results'!F$785</f>
        <v>0</v>
      </c>
      <c r="H40" s="212">
        <f t="shared" si="3"/>
        <v>0</v>
      </c>
      <c r="I40" s="218">
        <f>'Survey Results'!G640/'Survey Results'!G$785</f>
        <v>0</v>
      </c>
      <c r="J40" s="217">
        <f t="shared" si="4"/>
        <v>0</v>
      </c>
      <c r="K40" s="215">
        <f>'Survey Results'!H640/'Survey Results'!H$785</f>
        <v>0</v>
      </c>
      <c r="L40" s="211">
        <f t="shared" si="5"/>
        <v>0</v>
      </c>
      <c r="M40" s="221">
        <f t="shared" si="6"/>
        <v>0</v>
      </c>
      <c r="N40" s="222">
        <f t="shared" si="0"/>
        <v>0</v>
      </c>
    </row>
    <row r="41" spans="2:14" x14ac:dyDescent="0.45">
      <c r="B41" t="s">
        <v>245</v>
      </c>
      <c r="C41" s="215">
        <f>'Survey Results'!D641/'Survey Results'!D$785</f>
        <v>0</v>
      </c>
      <c r="D41" s="211">
        <f t="shared" si="1"/>
        <v>0</v>
      </c>
      <c r="E41" s="218">
        <f>'Survey Results'!E641/'Survey Results'!E$785</f>
        <v>8.395670857870444E-3</v>
      </c>
      <c r="F41" s="217">
        <f t="shared" si="2"/>
        <v>9.9711938874741363E-2</v>
      </c>
      <c r="G41" s="215">
        <f>'Survey Results'!F641/'Survey Results'!F$785</f>
        <v>0</v>
      </c>
      <c r="H41" s="212">
        <f t="shared" si="3"/>
        <v>0</v>
      </c>
      <c r="I41" s="218">
        <f>'Survey Results'!G641/'Survey Results'!G$785</f>
        <v>0</v>
      </c>
      <c r="J41" s="217">
        <f t="shared" si="4"/>
        <v>0</v>
      </c>
      <c r="K41" s="215">
        <f>'Survey Results'!H641/'Survey Results'!H$785</f>
        <v>0</v>
      </c>
      <c r="L41" s="211">
        <f t="shared" si="5"/>
        <v>0</v>
      </c>
      <c r="M41" s="221">
        <f t="shared" si="6"/>
        <v>9.9836316572280348E-4</v>
      </c>
      <c r="N41" s="222">
        <f t="shared" si="0"/>
        <v>9.9711938874741363E-2</v>
      </c>
    </row>
    <row r="42" spans="2:14" x14ac:dyDescent="0.45">
      <c r="B42" t="s">
        <v>246</v>
      </c>
      <c r="C42" s="215">
        <f>'Survey Results'!D642/'Survey Results'!D$785</f>
        <v>0</v>
      </c>
      <c r="D42" s="211">
        <f t="shared" si="1"/>
        <v>0</v>
      </c>
      <c r="E42" s="218">
        <f>'Survey Results'!E642/'Survey Results'!E$785</f>
        <v>0</v>
      </c>
      <c r="F42" s="217">
        <f t="shared" si="2"/>
        <v>0</v>
      </c>
      <c r="G42" s="215">
        <f>'Survey Results'!F642/'Survey Results'!F$785</f>
        <v>0</v>
      </c>
      <c r="H42" s="212">
        <f t="shared" si="3"/>
        <v>0</v>
      </c>
      <c r="I42" s="218">
        <f>'Survey Results'!G642/'Survey Results'!G$785</f>
        <v>0</v>
      </c>
      <c r="J42" s="217">
        <f t="shared" si="4"/>
        <v>0</v>
      </c>
      <c r="K42" s="215">
        <f>'Survey Results'!H642/'Survey Results'!H$785</f>
        <v>0</v>
      </c>
      <c r="L42" s="211">
        <f t="shared" si="5"/>
        <v>0</v>
      </c>
      <c r="M42" s="221">
        <f t="shared" si="6"/>
        <v>0</v>
      </c>
      <c r="N42" s="222">
        <f t="shared" si="0"/>
        <v>0</v>
      </c>
    </row>
    <row r="43" spans="2:14" x14ac:dyDescent="0.45">
      <c r="B43" t="s">
        <v>247</v>
      </c>
      <c r="C43" s="215">
        <f>'Survey Results'!D643/'Survey Results'!D$785</f>
        <v>0</v>
      </c>
      <c r="D43" s="211">
        <f t="shared" si="1"/>
        <v>0</v>
      </c>
      <c r="E43" s="218">
        <f>'Survey Results'!E643/'Survey Results'!E$785</f>
        <v>0</v>
      </c>
      <c r="F43" s="217">
        <f t="shared" si="2"/>
        <v>0</v>
      </c>
      <c r="G43" s="215">
        <f>'Survey Results'!F643/'Survey Results'!F$785</f>
        <v>0</v>
      </c>
      <c r="H43" s="212">
        <f t="shared" si="3"/>
        <v>0</v>
      </c>
      <c r="I43" s="218">
        <f>'Survey Results'!G643/'Survey Results'!G$785</f>
        <v>0</v>
      </c>
      <c r="J43" s="217">
        <f t="shared" si="4"/>
        <v>0</v>
      </c>
      <c r="K43" s="215">
        <f>'Survey Results'!H643/'Survey Results'!H$785</f>
        <v>0</v>
      </c>
      <c r="L43" s="211">
        <f t="shared" si="5"/>
        <v>0</v>
      </c>
      <c r="M43" s="221">
        <f t="shared" si="6"/>
        <v>0</v>
      </c>
      <c r="N43" s="222">
        <f t="shared" si="0"/>
        <v>0</v>
      </c>
    </row>
    <row r="44" spans="2:14" x14ac:dyDescent="0.45">
      <c r="B44" t="s">
        <v>248</v>
      </c>
      <c r="C44" s="215">
        <f>'Survey Results'!D644/'Survey Results'!D$785</f>
        <v>0</v>
      </c>
      <c r="D44" s="211">
        <f t="shared" si="1"/>
        <v>0</v>
      </c>
      <c r="E44" s="218">
        <f>'Survey Results'!E644/'Survey Results'!E$785</f>
        <v>0</v>
      </c>
      <c r="F44" s="217">
        <f t="shared" si="2"/>
        <v>0</v>
      </c>
      <c r="G44" s="215">
        <f>'Survey Results'!F644/'Survey Results'!F$785</f>
        <v>0</v>
      </c>
      <c r="H44" s="212">
        <f t="shared" si="3"/>
        <v>0</v>
      </c>
      <c r="I44" s="218">
        <f>'Survey Results'!G644/'Survey Results'!G$785</f>
        <v>0</v>
      </c>
      <c r="J44" s="217">
        <f t="shared" si="4"/>
        <v>0</v>
      </c>
      <c r="K44" s="215">
        <f>'Survey Results'!H644/'Survey Results'!H$785</f>
        <v>0</v>
      </c>
      <c r="L44" s="211">
        <f t="shared" si="5"/>
        <v>0</v>
      </c>
      <c r="M44" s="221">
        <f t="shared" si="6"/>
        <v>0</v>
      </c>
      <c r="N44" s="222">
        <f t="shared" si="0"/>
        <v>0</v>
      </c>
    </row>
    <row r="45" spans="2:14" x14ac:dyDescent="0.45">
      <c r="B45" t="s">
        <v>249</v>
      </c>
      <c r="C45" s="215">
        <f>'Survey Results'!D645/'Survey Results'!D$785</f>
        <v>0</v>
      </c>
      <c r="D45" s="211">
        <f t="shared" si="1"/>
        <v>0</v>
      </c>
      <c r="E45" s="218">
        <f>'Survey Results'!E645/'Survey Results'!E$785</f>
        <v>0</v>
      </c>
      <c r="F45" s="217">
        <f t="shared" si="2"/>
        <v>0</v>
      </c>
      <c r="G45" s="215">
        <f>'Survey Results'!F645/'Survey Results'!F$785</f>
        <v>0</v>
      </c>
      <c r="H45" s="212">
        <f t="shared" si="3"/>
        <v>0</v>
      </c>
      <c r="I45" s="218">
        <f>'Survey Results'!G645/'Survey Results'!G$785</f>
        <v>0</v>
      </c>
      <c r="J45" s="217">
        <f t="shared" si="4"/>
        <v>0</v>
      </c>
      <c r="K45" s="215">
        <f>'Survey Results'!H645/'Survey Results'!H$785</f>
        <v>0</v>
      </c>
      <c r="L45" s="211">
        <f t="shared" si="5"/>
        <v>0</v>
      </c>
      <c r="M45" s="221">
        <f t="shared" si="6"/>
        <v>0</v>
      </c>
      <c r="N45" s="222">
        <f t="shared" si="0"/>
        <v>0</v>
      </c>
    </row>
    <row r="46" spans="2:14" x14ac:dyDescent="0.45">
      <c r="B46" t="s">
        <v>250</v>
      </c>
      <c r="C46" s="215">
        <f>'Survey Results'!D646/'Survey Results'!D$785</f>
        <v>0</v>
      </c>
      <c r="D46" s="211">
        <f t="shared" si="1"/>
        <v>0</v>
      </c>
      <c r="E46" s="218">
        <f>'Survey Results'!E646/'Survey Results'!E$785</f>
        <v>0</v>
      </c>
      <c r="F46" s="217">
        <f t="shared" si="2"/>
        <v>0</v>
      </c>
      <c r="G46" s="215">
        <f>'Survey Results'!F646/'Survey Results'!F$785</f>
        <v>0</v>
      </c>
      <c r="H46" s="212">
        <f t="shared" si="3"/>
        <v>0</v>
      </c>
      <c r="I46" s="218">
        <f>'Survey Results'!G646/'Survey Results'!G$785</f>
        <v>0</v>
      </c>
      <c r="J46" s="217">
        <f t="shared" si="4"/>
        <v>0</v>
      </c>
      <c r="K46" s="215">
        <f>'Survey Results'!H646/'Survey Results'!H$785</f>
        <v>0</v>
      </c>
      <c r="L46" s="211">
        <f t="shared" si="5"/>
        <v>0</v>
      </c>
      <c r="M46" s="221">
        <f t="shared" si="6"/>
        <v>0</v>
      </c>
      <c r="N46" s="222">
        <f t="shared" ref="N46:N109" si="7">D46+F46+H46+J46+L46</f>
        <v>0</v>
      </c>
    </row>
    <row r="47" spans="2:14" x14ac:dyDescent="0.45">
      <c r="B47" t="s">
        <v>251</v>
      </c>
      <c r="C47" s="215">
        <f>'Survey Results'!D647/'Survey Results'!D$785</f>
        <v>0</v>
      </c>
      <c r="D47" s="211">
        <f t="shared" si="1"/>
        <v>0</v>
      </c>
      <c r="E47" s="218">
        <f>'Survey Results'!E647/'Survey Results'!E$785</f>
        <v>0</v>
      </c>
      <c r="F47" s="217">
        <f t="shared" si="2"/>
        <v>0</v>
      </c>
      <c r="G47" s="215">
        <f>'Survey Results'!F647/'Survey Results'!F$785</f>
        <v>0</v>
      </c>
      <c r="H47" s="212">
        <f t="shared" si="3"/>
        <v>0</v>
      </c>
      <c r="I47" s="218">
        <f>'Survey Results'!G647/'Survey Results'!G$785</f>
        <v>0</v>
      </c>
      <c r="J47" s="217">
        <f t="shared" si="4"/>
        <v>0</v>
      </c>
      <c r="K47" s="215">
        <f>'Survey Results'!H647/'Survey Results'!H$785</f>
        <v>0</v>
      </c>
      <c r="L47" s="211">
        <f t="shared" si="5"/>
        <v>0</v>
      </c>
      <c r="M47" s="221">
        <f t="shared" si="6"/>
        <v>0</v>
      </c>
      <c r="N47" s="222">
        <f t="shared" si="7"/>
        <v>0</v>
      </c>
    </row>
    <row r="48" spans="2:14" x14ac:dyDescent="0.45">
      <c r="B48" t="s">
        <v>252</v>
      </c>
      <c r="C48" s="215">
        <f>'Survey Results'!D648/'Survey Results'!D$785</f>
        <v>0</v>
      </c>
      <c r="D48" s="211">
        <f t="shared" si="1"/>
        <v>0</v>
      </c>
      <c r="E48" s="218">
        <f>'Survey Results'!E648/'Survey Results'!E$785</f>
        <v>0</v>
      </c>
      <c r="F48" s="217">
        <f t="shared" si="2"/>
        <v>0</v>
      </c>
      <c r="G48" s="215">
        <f>'Survey Results'!F648/'Survey Results'!F$785</f>
        <v>0</v>
      </c>
      <c r="H48" s="212">
        <f t="shared" si="3"/>
        <v>0</v>
      </c>
      <c r="I48" s="218">
        <f>'Survey Results'!G648/'Survey Results'!G$785</f>
        <v>0</v>
      </c>
      <c r="J48" s="217">
        <f t="shared" si="4"/>
        <v>0</v>
      </c>
      <c r="K48" s="215">
        <f>'Survey Results'!H648/'Survey Results'!H$785</f>
        <v>0</v>
      </c>
      <c r="L48" s="211">
        <f t="shared" si="5"/>
        <v>0</v>
      </c>
      <c r="M48" s="221">
        <f t="shared" si="6"/>
        <v>0</v>
      </c>
      <c r="N48" s="222">
        <f t="shared" si="7"/>
        <v>0</v>
      </c>
    </row>
    <row r="49" spans="2:14" x14ac:dyDescent="0.45">
      <c r="B49" t="s">
        <v>253</v>
      </c>
      <c r="C49" s="215">
        <f>'Survey Results'!D649/'Survey Results'!D$785</f>
        <v>9.1626318936748902E-3</v>
      </c>
      <c r="D49" s="211">
        <f t="shared" si="1"/>
        <v>0.14766400939893135</v>
      </c>
      <c r="E49" s="218">
        <f>'Survey Results'!E649/'Survey Results'!E$785</f>
        <v>0</v>
      </c>
      <c r="F49" s="217">
        <f t="shared" si="2"/>
        <v>0</v>
      </c>
      <c r="G49" s="215">
        <f>'Survey Results'!F649/'Survey Results'!F$785</f>
        <v>0</v>
      </c>
      <c r="H49" s="212">
        <f t="shared" si="3"/>
        <v>0</v>
      </c>
      <c r="I49" s="218">
        <f>'Survey Results'!G649/'Survey Results'!G$785</f>
        <v>0</v>
      </c>
      <c r="J49" s="217">
        <f t="shared" si="4"/>
        <v>0</v>
      </c>
      <c r="K49" s="215">
        <f>'Survey Results'!H649/'Survey Results'!H$785</f>
        <v>0</v>
      </c>
      <c r="L49" s="211">
        <f t="shared" si="5"/>
        <v>0</v>
      </c>
      <c r="M49" s="221">
        <f t="shared" si="6"/>
        <v>1.478482010785404E-3</v>
      </c>
      <c r="N49" s="222">
        <f t="shared" si="7"/>
        <v>0.14766400939893135</v>
      </c>
    </row>
    <row r="50" spans="2:14" x14ac:dyDescent="0.45">
      <c r="B50" t="s">
        <v>254</v>
      </c>
      <c r="C50" s="215">
        <f>'Survey Results'!D650/'Survey Results'!D$785</f>
        <v>0</v>
      </c>
      <c r="D50" s="211">
        <f t="shared" si="1"/>
        <v>0</v>
      </c>
      <c r="E50" s="218">
        <f>'Survey Results'!E650/'Survey Results'!E$785</f>
        <v>0</v>
      </c>
      <c r="F50" s="217">
        <f t="shared" si="2"/>
        <v>0</v>
      </c>
      <c r="G50" s="215">
        <f>'Survey Results'!F650/'Survey Results'!F$785</f>
        <v>0</v>
      </c>
      <c r="H50" s="212">
        <f t="shared" si="3"/>
        <v>0</v>
      </c>
      <c r="I50" s="218">
        <f>'Survey Results'!G650/'Survey Results'!G$785</f>
        <v>0</v>
      </c>
      <c r="J50" s="217">
        <f t="shared" si="4"/>
        <v>0</v>
      </c>
      <c r="K50" s="215">
        <f>'Survey Results'!H650/'Survey Results'!H$785</f>
        <v>0</v>
      </c>
      <c r="L50" s="211">
        <f t="shared" si="5"/>
        <v>0</v>
      </c>
      <c r="M50" s="221">
        <f t="shared" si="6"/>
        <v>0</v>
      </c>
      <c r="N50" s="222">
        <f t="shared" si="7"/>
        <v>0</v>
      </c>
    </row>
    <row r="51" spans="2:14" x14ac:dyDescent="0.45">
      <c r="B51" t="s">
        <v>255</v>
      </c>
      <c r="C51" s="215">
        <f>'Survey Results'!D651/'Survey Results'!D$785</f>
        <v>0</v>
      </c>
      <c r="D51" s="211">
        <f t="shared" si="1"/>
        <v>0</v>
      </c>
      <c r="E51" s="218">
        <f>'Survey Results'!E651/'Survey Results'!E$785</f>
        <v>0</v>
      </c>
      <c r="F51" s="217">
        <f t="shared" si="2"/>
        <v>0</v>
      </c>
      <c r="G51" s="215">
        <f>'Survey Results'!F651/'Survey Results'!F$785</f>
        <v>5.947301888283163E-2</v>
      </c>
      <c r="H51" s="212">
        <f t="shared" si="3"/>
        <v>2.2472081156103343</v>
      </c>
      <c r="I51" s="218">
        <f>'Survey Results'!G651/'Survey Results'!G$785</f>
        <v>0</v>
      </c>
      <c r="J51" s="217">
        <f t="shared" si="4"/>
        <v>0</v>
      </c>
      <c r="K51" s="215">
        <f>'Survey Results'!H651/'Survey Results'!H$785</f>
        <v>0</v>
      </c>
      <c r="L51" s="211">
        <f t="shared" si="5"/>
        <v>0</v>
      </c>
      <c r="M51" s="221">
        <f t="shared" si="6"/>
        <v>2.2500112159658657E-2</v>
      </c>
      <c r="N51" s="222">
        <f t="shared" si="7"/>
        <v>2.2472081156103343</v>
      </c>
    </row>
    <row r="52" spans="2:14" x14ac:dyDescent="0.45">
      <c r="B52" t="s">
        <v>256</v>
      </c>
      <c r="C52" s="215">
        <f>'Survey Results'!D652/'Survey Results'!D$785</f>
        <v>0</v>
      </c>
      <c r="D52" s="211">
        <f t="shared" si="1"/>
        <v>0</v>
      </c>
      <c r="E52" s="218">
        <f>'Survey Results'!E652/'Survey Results'!E$785</f>
        <v>0</v>
      </c>
      <c r="F52" s="217">
        <f t="shared" si="2"/>
        <v>0</v>
      </c>
      <c r="G52" s="215">
        <f>'Survey Results'!F652/'Survey Results'!F$785</f>
        <v>0</v>
      </c>
      <c r="H52" s="212">
        <f t="shared" si="3"/>
        <v>0</v>
      </c>
      <c r="I52" s="218">
        <f>'Survey Results'!G652/'Survey Results'!G$785</f>
        <v>0</v>
      </c>
      <c r="J52" s="217">
        <f t="shared" si="4"/>
        <v>0</v>
      </c>
      <c r="K52" s="215">
        <f>'Survey Results'!H652/'Survey Results'!H$785</f>
        <v>0</v>
      </c>
      <c r="L52" s="211">
        <f t="shared" si="5"/>
        <v>0</v>
      </c>
      <c r="M52" s="221">
        <f t="shared" si="6"/>
        <v>0</v>
      </c>
      <c r="N52" s="222">
        <f t="shared" si="7"/>
        <v>0</v>
      </c>
    </row>
    <row r="53" spans="2:14" x14ac:dyDescent="0.45">
      <c r="B53" t="s">
        <v>257</v>
      </c>
      <c r="C53" s="215">
        <f>'Survey Results'!D653/'Survey Results'!D$785</f>
        <v>0</v>
      </c>
      <c r="D53" s="211">
        <f t="shared" si="1"/>
        <v>0</v>
      </c>
      <c r="E53" s="218">
        <f>'Survey Results'!E653/'Survey Results'!E$785</f>
        <v>0</v>
      </c>
      <c r="F53" s="217">
        <f t="shared" si="2"/>
        <v>0</v>
      </c>
      <c r="G53" s="215">
        <f>'Survey Results'!F653/'Survey Results'!F$785</f>
        <v>0</v>
      </c>
      <c r="H53" s="212">
        <f t="shared" si="3"/>
        <v>0</v>
      </c>
      <c r="I53" s="218">
        <f>'Survey Results'!G653/'Survey Results'!G$785</f>
        <v>0</v>
      </c>
      <c r="J53" s="217">
        <f t="shared" si="4"/>
        <v>0</v>
      </c>
      <c r="K53" s="215">
        <f>'Survey Results'!H653/'Survey Results'!H$785</f>
        <v>0</v>
      </c>
      <c r="L53" s="211">
        <f t="shared" si="5"/>
        <v>0</v>
      </c>
      <c r="M53" s="221">
        <f t="shared" si="6"/>
        <v>0</v>
      </c>
      <c r="N53" s="222">
        <f t="shared" si="7"/>
        <v>0</v>
      </c>
    </row>
    <row r="54" spans="2:14" x14ac:dyDescent="0.45">
      <c r="B54" t="s">
        <v>258</v>
      </c>
      <c r="C54" s="215">
        <f>'Survey Results'!D654/'Survey Results'!D$785</f>
        <v>0</v>
      </c>
      <c r="D54" s="211">
        <f t="shared" si="1"/>
        <v>0</v>
      </c>
      <c r="E54" s="218">
        <f>'Survey Results'!E654/'Survey Results'!E$785</f>
        <v>0</v>
      </c>
      <c r="F54" s="217">
        <f t="shared" si="2"/>
        <v>0</v>
      </c>
      <c r="G54" s="215">
        <f>'Survey Results'!F654/'Survey Results'!F$785</f>
        <v>0</v>
      </c>
      <c r="H54" s="212">
        <f t="shared" si="3"/>
        <v>0</v>
      </c>
      <c r="I54" s="218">
        <f>'Survey Results'!G654/'Survey Results'!G$785</f>
        <v>0</v>
      </c>
      <c r="J54" s="217">
        <f t="shared" si="4"/>
        <v>0</v>
      </c>
      <c r="K54" s="215">
        <f>'Survey Results'!H654/'Survey Results'!H$785</f>
        <v>0</v>
      </c>
      <c r="L54" s="211">
        <f t="shared" si="5"/>
        <v>0</v>
      </c>
      <c r="M54" s="221">
        <f t="shared" si="6"/>
        <v>0</v>
      </c>
      <c r="N54" s="222">
        <f t="shared" si="7"/>
        <v>0</v>
      </c>
    </row>
    <row r="55" spans="2:14" x14ac:dyDescent="0.45">
      <c r="B55" t="s">
        <v>259</v>
      </c>
      <c r="C55" s="215">
        <f>'Survey Results'!D655/'Survey Results'!D$785</f>
        <v>0</v>
      </c>
      <c r="D55" s="211">
        <f t="shared" si="1"/>
        <v>0</v>
      </c>
      <c r="E55" s="218">
        <f>'Survey Results'!E655/'Survey Results'!E$785</f>
        <v>0</v>
      </c>
      <c r="F55" s="217">
        <f t="shared" si="2"/>
        <v>0</v>
      </c>
      <c r="G55" s="215">
        <f>'Survey Results'!F655/'Survey Results'!F$785</f>
        <v>0</v>
      </c>
      <c r="H55" s="212">
        <f t="shared" si="3"/>
        <v>0</v>
      </c>
      <c r="I55" s="218">
        <f>'Survey Results'!G655/'Survey Results'!G$785</f>
        <v>0</v>
      </c>
      <c r="J55" s="217">
        <f t="shared" si="4"/>
        <v>0</v>
      </c>
      <c r="K55" s="215">
        <f>'Survey Results'!H655/'Survey Results'!H$785</f>
        <v>0</v>
      </c>
      <c r="L55" s="211">
        <f t="shared" si="5"/>
        <v>0</v>
      </c>
      <c r="M55" s="221">
        <f t="shared" si="6"/>
        <v>0</v>
      </c>
      <c r="N55" s="222">
        <f t="shared" si="7"/>
        <v>0</v>
      </c>
    </row>
    <row r="56" spans="2:14" x14ac:dyDescent="0.45">
      <c r="B56" t="s">
        <v>260</v>
      </c>
      <c r="C56" s="215">
        <f>'Survey Results'!D656/'Survey Results'!D$785</f>
        <v>0</v>
      </c>
      <c r="D56" s="211">
        <f t="shared" si="1"/>
        <v>0</v>
      </c>
      <c r="E56" s="218">
        <f>'Survey Results'!E656/'Survey Results'!E$785</f>
        <v>0</v>
      </c>
      <c r="F56" s="217">
        <f t="shared" si="2"/>
        <v>0</v>
      </c>
      <c r="G56" s="215">
        <f>'Survey Results'!F656/'Survey Results'!F$785</f>
        <v>0</v>
      </c>
      <c r="H56" s="212">
        <f t="shared" si="3"/>
        <v>0</v>
      </c>
      <c r="I56" s="218">
        <f>'Survey Results'!G656/'Survey Results'!G$785</f>
        <v>0</v>
      </c>
      <c r="J56" s="217">
        <f t="shared" si="4"/>
        <v>0</v>
      </c>
      <c r="K56" s="215">
        <f>'Survey Results'!H656/'Survey Results'!H$785</f>
        <v>0</v>
      </c>
      <c r="L56" s="211">
        <f t="shared" si="5"/>
        <v>0</v>
      </c>
      <c r="M56" s="221">
        <f t="shared" si="6"/>
        <v>0</v>
      </c>
      <c r="N56" s="222">
        <f t="shared" si="7"/>
        <v>0</v>
      </c>
    </row>
    <row r="57" spans="2:14" x14ac:dyDescent="0.45">
      <c r="B57" t="s">
        <v>261</v>
      </c>
      <c r="C57" s="215">
        <f>'Survey Results'!D657/'Survey Results'!D$785</f>
        <v>1.8344553538704882E-2</v>
      </c>
      <c r="D57" s="211">
        <f t="shared" si="1"/>
        <v>0.29563889039659724</v>
      </c>
      <c r="E57" s="218">
        <f>'Survey Results'!E657/'Survey Results'!E$785</f>
        <v>3.3483208658284261E-2</v>
      </c>
      <c r="F57" s="217">
        <f t="shared" si="2"/>
        <v>0.39766633442225052</v>
      </c>
      <c r="G57" s="215">
        <f>'Survey Results'!F657/'Survey Results'!F$785</f>
        <v>2.565773880066366E-2</v>
      </c>
      <c r="H57" s="212">
        <f t="shared" si="3"/>
        <v>0.96948633084617197</v>
      </c>
      <c r="I57" s="218">
        <f>'Survey Results'!G657/'Survey Results'!G$785</f>
        <v>3.1358029355649172E-2</v>
      </c>
      <c r="J57" s="217">
        <f t="shared" si="4"/>
        <v>0.48608372595198068</v>
      </c>
      <c r="K57" s="215">
        <f>'Survey Results'!H657/'Survey Results'!H$785</f>
        <v>0</v>
      </c>
      <c r="L57" s="211">
        <f t="shared" si="5"/>
        <v>0</v>
      </c>
      <c r="M57" s="221">
        <f t="shared" si="6"/>
        <v>2.1515557245292746E-2</v>
      </c>
      <c r="N57" s="222">
        <f t="shared" si="7"/>
        <v>2.1488752816170003</v>
      </c>
    </row>
    <row r="58" spans="2:14" x14ac:dyDescent="0.45">
      <c r="B58" t="s">
        <v>262</v>
      </c>
      <c r="C58" s="215">
        <f>'Survey Results'!D658/'Survey Results'!D$785</f>
        <v>0</v>
      </c>
      <c r="D58" s="211">
        <f t="shared" si="1"/>
        <v>0</v>
      </c>
      <c r="E58" s="218">
        <f>'Survey Results'!E658/'Survey Results'!E$785</f>
        <v>0</v>
      </c>
      <c r="F58" s="217">
        <f t="shared" si="2"/>
        <v>0</v>
      </c>
      <c r="G58" s="215">
        <f>'Survey Results'!F658/'Survey Results'!F$785</f>
        <v>0</v>
      </c>
      <c r="H58" s="212">
        <f t="shared" si="3"/>
        <v>0</v>
      </c>
      <c r="I58" s="218">
        <f>'Survey Results'!G658/'Survey Results'!G$785</f>
        <v>0</v>
      </c>
      <c r="J58" s="217">
        <f t="shared" si="4"/>
        <v>0</v>
      </c>
      <c r="K58" s="215">
        <f>'Survey Results'!H658/'Survey Results'!H$785</f>
        <v>0</v>
      </c>
      <c r="L58" s="211">
        <f t="shared" si="5"/>
        <v>0</v>
      </c>
      <c r="M58" s="221">
        <f t="shared" si="6"/>
        <v>0</v>
      </c>
      <c r="N58" s="222">
        <f t="shared" si="7"/>
        <v>0</v>
      </c>
    </row>
    <row r="59" spans="2:14" x14ac:dyDescent="0.45">
      <c r="B59" t="s">
        <v>263</v>
      </c>
      <c r="C59" s="215">
        <f>'Survey Results'!D659/'Survey Results'!D$785</f>
        <v>0</v>
      </c>
      <c r="D59" s="211">
        <f t="shared" si="1"/>
        <v>0</v>
      </c>
      <c r="E59" s="218">
        <f>'Survey Results'!E659/'Survey Results'!E$785</f>
        <v>0</v>
      </c>
      <c r="F59" s="217">
        <f t="shared" si="2"/>
        <v>0</v>
      </c>
      <c r="G59" s="215">
        <f>'Survey Results'!F659/'Survey Results'!F$785</f>
        <v>0</v>
      </c>
      <c r="H59" s="212">
        <f t="shared" si="3"/>
        <v>0</v>
      </c>
      <c r="I59" s="218">
        <f>'Survey Results'!G659/'Survey Results'!G$785</f>
        <v>0</v>
      </c>
      <c r="J59" s="217">
        <f t="shared" si="4"/>
        <v>0</v>
      </c>
      <c r="K59" s="215">
        <f>'Survey Results'!H659/'Survey Results'!H$785</f>
        <v>0</v>
      </c>
      <c r="L59" s="211">
        <f t="shared" si="5"/>
        <v>0</v>
      </c>
      <c r="M59" s="221">
        <f t="shared" si="6"/>
        <v>0</v>
      </c>
      <c r="N59" s="222">
        <f t="shared" si="7"/>
        <v>0</v>
      </c>
    </row>
    <row r="60" spans="2:14" x14ac:dyDescent="0.45">
      <c r="B60" t="s">
        <v>264</v>
      </c>
      <c r="C60" s="215">
        <f>'Survey Results'!D660/'Survey Results'!D$785</f>
        <v>0</v>
      </c>
      <c r="D60" s="211">
        <f t="shared" si="1"/>
        <v>0</v>
      </c>
      <c r="E60" s="218">
        <f>'Survey Results'!E660/'Survey Results'!E$785</f>
        <v>0</v>
      </c>
      <c r="F60" s="217">
        <f t="shared" si="2"/>
        <v>0</v>
      </c>
      <c r="G60" s="215">
        <f>'Survey Results'!F660/'Survey Results'!F$785</f>
        <v>0</v>
      </c>
      <c r="H60" s="212">
        <f t="shared" si="3"/>
        <v>0</v>
      </c>
      <c r="I60" s="218">
        <f>'Survey Results'!G660/'Survey Results'!G$785</f>
        <v>0</v>
      </c>
      <c r="J60" s="217">
        <f t="shared" si="4"/>
        <v>0</v>
      </c>
      <c r="K60" s="215">
        <f>'Survey Results'!H660/'Survey Results'!H$785</f>
        <v>0</v>
      </c>
      <c r="L60" s="211">
        <f t="shared" si="5"/>
        <v>0</v>
      </c>
      <c r="M60" s="221">
        <f t="shared" si="6"/>
        <v>0</v>
      </c>
      <c r="N60" s="222">
        <f t="shared" si="7"/>
        <v>0</v>
      </c>
    </row>
    <row r="61" spans="2:14" x14ac:dyDescent="0.45">
      <c r="B61" t="s">
        <v>265</v>
      </c>
      <c r="C61" s="215">
        <f>'Survey Results'!D661/'Survey Results'!D$785</f>
        <v>0</v>
      </c>
      <c r="D61" s="211">
        <f t="shared" si="1"/>
        <v>0</v>
      </c>
      <c r="E61" s="218">
        <f>'Survey Results'!E661/'Survey Results'!E$785</f>
        <v>0</v>
      </c>
      <c r="F61" s="217">
        <f t="shared" si="2"/>
        <v>0</v>
      </c>
      <c r="G61" s="215">
        <f>'Survey Results'!F661/'Survey Results'!F$785</f>
        <v>0</v>
      </c>
      <c r="H61" s="212">
        <f t="shared" si="3"/>
        <v>0</v>
      </c>
      <c r="I61" s="218">
        <f>'Survey Results'!G661/'Survey Results'!G$785</f>
        <v>0</v>
      </c>
      <c r="J61" s="217">
        <f t="shared" si="4"/>
        <v>0</v>
      </c>
      <c r="K61" s="215">
        <f>'Survey Results'!H661/'Survey Results'!H$785</f>
        <v>0</v>
      </c>
      <c r="L61" s="211">
        <f t="shared" si="5"/>
        <v>0</v>
      </c>
      <c r="M61" s="221">
        <f t="shared" si="6"/>
        <v>0</v>
      </c>
      <c r="N61" s="222">
        <f t="shared" si="7"/>
        <v>0</v>
      </c>
    </row>
    <row r="62" spans="2:14" x14ac:dyDescent="0.45">
      <c r="B62" t="s">
        <v>266</v>
      </c>
      <c r="C62" s="215">
        <f>'Survey Results'!D662/'Survey Results'!D$785</f>
        <v>0</v>
      </c>
      <c r="D62" s="211">
        <f t="shared" si="1"/>
        <v>0</v>
      </c>
      <c r="E62" s="218">
        <f>'Survey Results'!E662/'Survey Results'!E$785</f>
        <v>0</v>
      </c>
      <c r="F62" s="217">
        <f t="shared" si="2"/>
        <v>0</v>
      </c>
      <c r="G62" s="215">
        <f>'Survey Results'!F662/'Survey Results'!F$785</f>
        <v>0</v>
      </c>
      <c r="H62" s="212">
        <f t="shared" si="3"/>
        <v>0</v>
      </c>
      <c r="I62" s="218">
        <f>'Survey Results'!G662/'Survey Results'!G$785</f>
        <v>0</v>
      </c>
      <c r="J62" s="217">
        <f t="shared" si="4"/>
        <v>0</v>
      </c>
      <c r="K62" s="215">
        <f>'Survey Results'!H662/'Survey Results'!H$785</f>
        <v>0</v>
      </c>
      <c r="L62" s="211">
        <f t="shared" si="5"/>
        <v>0</v>
      </c>
      <c r="M62" s="221">
        <f t="shared" si="6"/>
        <v>0</v>
      </c>
      <c r="N62" s="222">
        <f t="shared" si="7"/>
        <v>0</v>
      </c>
    </row>
    <row r="63" spans="2:14" x14ac:dyDescent="0.45">
      <c r="B63" t="s">
        <v>267</v>
      </c>
      <c r="C63" s="215">
        <f>'Survey Results'!D663/'Survey Results'!D$785</f>
        <v>0</v>
      </c>
      <c r="D63" s="211">
        <f t="shared" si="1"/>
        <v>0</v>
      </c>
      <c r="E63" s="218">
        <f>'Survey Results'!E663/'Survey Results'!E$785</f>
        <v>0</v>
      </c>
      <c r="F63" s="217">
        <f t="shared" si="2"/>
        <v>0</v>
      </c>
      <c r="G63" s="215">
        <f>'Survey Results'!F663/'Survey Results'!F$785</f>
        <v>0</v>
      </c>
      <c r="H63" s="212">
        <f t="shared" si="3"/>
        <v>0</v>
      </c>
      <c r="I63" s="218">
        <f>'Survey Results'!G663/'Survey Results'!G$785</f>
        <v>0</v>
      </c>
      <c r="J63" s="217">
        <f t="shared" si="4"/>
        <v>0</v>
      </c>
      <c r="K63" s="215">
        <f>'Survey Results'!H663/'Survey Results'!H$785</f>
        <v>0</v>
      </c>
      <c r="L63" s="211">
        <f t="shared" si="5"/>
        <v>0</v>
      </c>
      <c r="M63" s="221">
        <f t="shared" si="6"/>
        <v>0</v>
      </c>
      <c r="N63" s="222">
        <f t="shared" si="7"/>
        <v>0</v>
      </c>
    </row>
    <row r="64" spans="2:14" x14ac:dyDescent="0.45">
      <c r="B64" t="s">
        <v>268</v>
      </c>
      <c r="C64" s="215">
        <f>'Survey Results'!D664/'Survey Results'!D$785</f>
        <v>0</v>
      </c>
      <c r="D64" s="211">
        <f t="shared" si="1"/>
        <v>0</v>
      </c>
      <c r="E64" s="218">
        <f>'Survey Results'!E664/'Survey Results'!E$785</f>
        <v>0</v>
      </c>
      <c r="F64" s="217">
        <f t="shared" si="2"/>
        <v>0</v>
      </c>
      <c r="G64" s="215">
        <f>'Survey Results'!F664/'Survey Results'!F$785</f>
        <v>0</v>
      </c>
      <c r="H64" s="212">
        <f t="shared" si="3"/>
        <v>0</v>
      </c>
      <c r="I64" s="218">
        <f>'Survey Results'!G664/'Survey Results'!G$785</f>
        <v>0</v>
      </c>
      <c r="J64" s="217">
        <f t="shared" si="4"/>
        <v>0</v>
      </c>
      <c r="K64" s="215">
        <f>'Survey Results'!H664/'Survey Results'!H$785</f>
        <v>0</v>
      </c>
      <c r="L64" s="211">
        <f t="shared" si="5"/>
        <v>0</v>
      </c>
      <c r="M64" s="221">
        <f t="shared" si="6"/>
        <v>0</v>
      </c>
      <c r="N64" s="222">
        <f t="shared" si="7"/>
        <v>0</v>
      </c>
    </row>
    <row r="65" spans="2:14" x14ac:dyDescent="0.45">
      <c r="B65" t="s">
        <v>269</v>
      </c>
      <c r="C65" s="215">
        <f>'Survey Results'!D665/'Survey Results'!D$785</f>
        <v>0</v>
      </c>
      <c r="D65" s="211">
        <f t="shared" si="1"/>
        <v>0</v>
      </c>
      <c r="E65" s="218">
        <f>'Survey Results'!E665/'Survey Results'!E$785</f>
        <v>0</v>
      </c>
      <c r="F65" s="217">
        <f t="shared" si="2"/>
        <v>0</v>
      </c>
      <c r="G65" s="215">
        <f>'Survey Results'!F665/'Survey Results'!F$785</f>
        <v>0</v>
      </c>
      <c r="H65" s="212">
        <f t="shared" si="3"/>
        <v>0</v>
      </c>
      <c r="I65" s="218">
        <f>'Survey Results'!G665/'Survey Results'!G$785</f>
        <v>0</v>
      </c>
      <c r="J65" s="217">
        <f t="shared" si="4"/>
        <v>0</v>
      </c>
      <c r="K65" s="215">
        <f>'Survey Results'!H665/'Survey Results'!H$785</f>
        <v>0</v>
      </c>
      <c r="L65" s="211">
        <f t="shared" si="5"/>
        <v>0</v>
      </c>
      <c r="M65" s="221">
        <f t="shared" si="6"/>
        <v>0</v>
      </c>
      <c r="N65" s="222">
        <f t="shared" si="7"/>
        <v>0</v>
      </c>
    </row>
    <row r="66" spans="2:14" x14ac:dyDescent="0.45">
      <c r="B66" t="s">
        <v>270</v>
      </c>
      <c r="C66" s="215">
        <f>'Survey Results'!D666/'Survey Results'!D$785</f>
        <v>9.1626318936748902E-3</v>
      </c>
      <c r="D66" s="211">
        <f t="shared" si="1"/>
        <v>0.14766400939893135</v>
      </c>
      <c r="E66" s="218">
        <f>'Survey Results'!E666/'Survey Results'!E$785</f>
        <v>0</v>
      </c>
      <c r="F66" s="217">
        <f t="shared" si="2"/>
        <v>0</v>
      </c>
      <c r="G66" s="215">
        <f>'Survey Results'!F666/'Survey Results'!F$785</f>
        <v>0</v>
      </c>
      <c r="H66" s="212">
        <f t="shared" si="3"/>
        <v>0</v>
      </c>
      <c r="I66" s="218">
        <f>'Survey Results'!G666/'Survey Results'!G$785</f>
        <v>0</v>
      </c>
      <c r="J66" s="217">
        <f t="shared" si="4"/>
        <v>0</v>
      </c>
      <c r="K66" s="215">
        <f>'Survey Results'!H666/'Survey Results'!H$785</f>
        <v>0</v>
      </c>
      <c r="L66" s="211">
        <f t="shared" si="5"/>
        <v>0</v>
      </c>
      <c r="M66" s="221">
        <f t="shared" si="6"/>
        <v>1.478482010785404E-3</v>
      </c>
      <c r="N66" s="222">
        <f t="shared" si="7"/>
        <v>0.14766400939893135</v>
      </c>
    </row>
    <row r="67" spans="2:14" x14ac:dyDescent="0.45">
      <c r="B67" t="s">
        <v>271</v>
      </c>
      <c r="C67" s="215">
        <f>'Survey Results'!D667/'Survey Results'!D$785</f>
        <v>0</v>
      </c>
      <c r="D67" s="211">
        <f t="shared" si="1"/>
        <v>0</v>
      </c>
      <c r="E67" s="218">
        <f>'Survey Results'!E667/'Survey Results'!E$785</f>
        <v>0</v>
      </c>
      <c r="F67" s="217">
        <f t="shared" si="2"/>
        <v>0</v>
      </c>
      <c r="G67" s="215">
        <f>'Survey Results'!F667/'Survey Results'!F$785</f>
        <v>0</v>
      </c>
      <c r="H67" s="212">
        <f t="shared" si="3"/>
        <v>0</v>
      </c>
      <c r="I67" s="218">
        <f>'Survey Results'!G667/'Survey Results'!G$785</f>
        <v>0</v>
      </c>
      <c r="J67" s="217">
        <f t="shared" si="4"/>
        <v>0</v>
      </c>
      <c r="K67" s="215">
        <f>'Survey Results'!H667/'Survey Results'!H$785</f>
        <v>0</v>
      </c>
      <c r="L67" s="211">
        <f t="shared" si="5"/>
        <v>0</v>
      </c>
      <c r="M67" s="221">
        <f t="shared" si="6"/>
        <v>0</v>
      </c>
      <c r="N67" s="222">
        <f t="shared" si="7"/>
        <v>0</v>
      </c>
    </row>
    <row r="68" spans="2:14" x14ac:dyDescent="0.45">
      <c r="B68" t="s">
        <v>272</v>
      </c>
      <c r="C68" s="215">
        <f>'Survey Results'!D668/'Survey Results'!D$785</f>
        <v>0</v>
      </c>
      <c r="D68" s="211">
        <f t="shared" si="1"/>
        <v>0</v>
      </c>
      <c r="E68" s="218">
        <f>'Survey Results'!E668/'Survey Results'!E$785</f>
        <v>0</v>
      </c>
      <c r="F68" s="217">
        <f t="shared" si="2"/>
        <v>0</v>
      </c>
      <c r="G68" s="215">
        <f>'Survey Results'!F668/'Survey Results'!F$785</f>
        <v>0</v>
      </c>
      <c r="H68" s="212">
        <f t="shared" si="3"/>
        <v>0</v>
      </c>
      <c r="I68" s="218">
        <f>'Survey Results'!G668/'Survey Results'!G$785</f>
        <v>0</v>
      </c>
      <c r="J68" s="217">
        <f t="shared" si="4"/>
        <v>0</v>
      </c>
      <c r="K68" s="215">
        <f>'Survey Results'!H668/'Survey Results'!H$785</f>
        <v>0</v>
      </c>
      <c r="L68" s="211">
        <f t="shared" si="5"/>
        <v>0</v>
      </c>
      <c r="M68" s="221">
        <f t="shared" si="6"/>
        <v>0</v>
      </c>
      <c r="N68" s="222">
        <f t="shared" si="7"/>
        <v>0</v>
      </c>
    </row>
    <row r="69" spans="2:14" x14ac:dyDescent="0.45">
      <c r="B69" t="s">
        <v>273</v>
      </c>
      <c r="C69" s="215">
        <f>'Survey Results'!D669/'Survey Results'!D$785</f>
        <v>5.0365540788179237E-2</v>
      </c>
      <c r="D69" s="211">
        <f t="shared" si="1"/>
        <v>0.81168574429602047</v>
      </c>
      <c r="E69" s="218">
        <f>'Survey Results'!E669/'Survey Results'!E$785</f>
        <v>2.5127327709692823E-2</v>
      </c>
      <c r="F69" s="217">
        <f t="shared" si="2"/>
        <v>0.29842696397819513</v>
      </c>
      <c r="G69" s="215">
        <f>'Survey Results'!F669/'Survey Results'!F$785</f>
        <v>0</v>
      </c>
      <c r="H69" s="212">
        <f t="shared" si="3"/>
        <v>0</v>
      </c>
      <c r="I69" s="218">
        <f>'Survey Results'!G669/'Survey Results'!G$785</f>
        <v>1.0446379658839756E-2</v>
      </c>
      <c r="J69" s="217">
        <f t="shared" si="4"/>
        <v>0.16193030147677431</v>
      </c>
      <c r="K69" s="215">
        <f>'Survey Results'!H669/'Survey Results'!H$785</f>
        <v>1.9998831616458629E-2</v>
      </c>
      <c r="L69" s="211">
        <f t="shared" si="5"/>
        <v>0.37190833657170957</v>
      </c>
      <c r="M69" s="221">
        <f t="shared" si="6"/>
        <v>1.6460019621830389E-2</v>
      </c>
      <c r="N69" s="222">
        <f t="shared" si="7"/>
        <v>1.6439513463226996</v>
      </c>
    </row>
    <row r="70" spans="2:14" x14ac:dyDescent="0.45">
      <c r="B70" t="s">
        <v>274</v>
      </c>
      <c r="C70" s="215">
        <f>'Survey Results'!D670/'Survey Results'!D$785</f>
        <v>0</v>
      </c>
      <c r="D70" s="211">
        <f t="shared" si="1"/>
        <v>0</v>
      </c>
      <c r="E70" s="218">
        <f>'Survey Results'!E670/'Survey Results'!E$785</f>
        <v>0</v>
      </c>
      <c r="F70" s="217">
        <f t="shared" si="2"/>
        <v>0</v>
      </c>
      <c r="G70" s="215">
        <f>'Survey Results'!F670/'Survey Results'!F$785</f>
        <v>0</v>
      </c>
      <c r="H70" s="212">
        <f t="shared" si="3"/>
        <v>0</v>
      </c>
      <c r="I70" s="218">
        <f>'Survey Results'!G670/'Survey Results'!G$785</f>
        <v>0</v>
      </c>
      <c r="J70" s="217">
        <f t="shared" si="4"/>
        <v>0</v>
      </c>
      <c r="K70" s="215">
        <f>'Survey Results'!H670/'Survey Results'!H$785</f>
        <v>0</v>
      </c>
      <c r="L70" s="211">
        <f t="shared" si="5"/>
        <v>0</v>
      </c>
      <c r="M70" s="221">
        <f t="shared" si="6"/>
        <v>0</v>
      </c>
      <c r="N70" s="222">
        <f t="shared" si="7"/>
        <v>0</v>
      </c>
    </row>
    <row r="71" spans="2:14" x14ac:dyDescent="0.45">
      <c r="B71" t="s">
        <v>275</v>
      </c>
      <c r="C71" s="215">
        <f>'Survey Results'!D671/'Survey Results'!D$785</f>
        <v>0</v>
      </c>
      <c r="D71" s="211">
        <f t="shared" ref="D71:D134" si="8">C71*$D$4</f>
        <v>0</v>
      </c>
      <c r="E71" s="218">
        <f>'Survey Results'!E671/'Survey Results'!E$785</f>
        <v>0</v>
      </c>
      <c r="F71" s="217">
        <f t="shared" ref="F71:F134" si="9">E71*$F$4</f>
        <v>0</v>
      </c>
      <c r="G71" s="215">
        <f>'Survey Results'!F671/'Survey Results'!F$785</f>
        <v>0</v>
      </c>
      <c r="H71" s="212">
        <f t="shared" ref="H71:H134" si="10">G71*$H$4</f>
        <v>0</v>
      </c>
      <c r="I71" s="218">
        <f>'Survey Results'!G671/'Survey Results'!G$785</f>
        <v>0</v>
      </c>
      <c r="J71" s="217">
        <f t="shared" ref="J71:J134" si="11">I71*$J$4</f>
        <v>0</v>
      </c>
      <c r="K71" s="215">
        <f>'Survey Results'!H671/'Survey Results'!H$785</f>
        <v>0</v>
      </c>
      <c r="L71" s="211">
        <f t="shared" ref="L71:L134" si="12">K71*$L$4</f>
        <v>0</v>
      </c>
      <c r="M71" s="221">
        <f t="shared" ref="M71:M134" si="13">N71/$N$4</f>
        <v>0</v>
      </c>
      <c r="N71" s="222">
        <f t="shared" si="7"/>
        <v>0</v>
      </c>
    </row>
    <row r="72" spans="2:14" x14ac:dyDescent="0.45">
      <c r="B72" t="s">
        <v>276</v>
      </c>
      <c r="C72" s="215">
        <f>'Survey Results'!D672/'Survey Results'!D$785</f>
        <v>0</v>
      </c>
      <c r="D72" s="211">
        <f t="shared" si="8"/>
        <v>0</v>
      </c>
      <c r="E72" s="218">
        <f>'Survey Results'!E672/'Survey Results'!E$785</f>
        <v>0</v>
      </c>
      <c r="F72" s="217">
        <f t="shared" si="9"/>
        <v>0</v>
      </c>
      <c r="G72" s="215">
        <f>'Survey Results'!F672/'Survey Results'!F$785</f>
        <v>0</v>
      </c>
      <c r="H72" s="212">
        <f t="shared" si="10"/>
        <v>0</v>
      </c>
      <c r="I72" s="218">
        <f>'Survey Results'!G672/'Survey Results'!G$785</f>
        <v>0</v>
      </c>
      <c r="J72" s="217">
        <f t="shared" si="11"/>
        <v>0</v>
      </c>
      <c r="K72" s="215">
        <f>'Survey Results'!H672/'Survey Results'!H$785</f>
        <v>0</v>
      </c>
      <c r="L72" s="211">
        <f t="shared" si="12"/>
        <v>0</v>
      </c>
      <c r="M72" s="221">
        <f t="shared" si="13"/>
        <v>0</v>
      </c>
      <c r="N72" s="222">
        <f t="shared" si="7"/>
        <v>0</v>
      </c>
    </row>
    <row r="73" spans="2:14" x14ac:dyDescent="0.45">
      <c r="B73" t="s">
        <v>277</v>
      </c>
      <c r="C73" s="215">
        <f>'Survey Results'!D673/'Survey Results'!D$785</f>
        <v>9.1626318936748902E-3</v>
      </c>
      <c r="D73" s="211">
        <f t="shared" si="8"/>
        <v>0.14766400939893135</v>
      </c>
      <c r="E73" s="218">
        <f>'Survey Results'!E673/'Survey Results'!E$785</f>
        <v>8.395670857870444E-3</v>
      </c>
      <c r="F73" s="217">
        <f t="shared" si="9"/>
        <v>9.9711938874741363E-2</v>
      </c>
      <c r="G73" s="215">
        <f>'Survey Results'!F673/'Survey Results'!F$785</f>
        <v>0.13204155803112902</v>
      </c>
      <c r="H73" s="212">
        <f t="shared" si="10"/>
        <v>4.9892348896895005</v>
      </c>
      <c r="I73" s="218">
        <f>'Survey Results'!G673/'Survey Results'!G$785</f>
        <v>0</v>
      </c>
      <c r="J73" s="217">
        <f t="shared" si="11"/>
        <v>0</v>
      </c>
      <c r="K73" s="215">
        <f>'Survey Results'!H673/'Survey Results'!H$785</f>
        <v>0</v>
      </c>
      <c r="L73" s="211">
        <f t="shared" si="12"/>
        <v>0</v>
      </c>
      <c r="M73" s="221">
        <f t="shared" si="13"/>
        <v>5.2431428300825089E-2</v>
      </c>
      <c r="N73" s="222">
        <f t="shared" si="7"/>
        <v>5.2366108379631733</v>
      </c>
    </row>
    <row r="74" spans="2:14" x14ac:dyDescent="0.45">
      <c r="B74" t="s">
        <v>278</v>
      </c>
      <c r="C74" s="215">
        <f>'Survey Results'!D674/'Survey Results'!D$785</f>
        <v>9.1626318936748902E-3</v>
      </c>
      <c r="D74" s="211">
        <f t="shared" si="8"/>
        <v>0.14766400939893135</v>
      </c>
      <c r="E74" s="218">
        <f>'Survey Results'!E674/'Survey Results'!E$785</f>
        <v>0</v>
      </c>
      <c r="F74" s="217">
        <f t="shared" si="9"/>
        <v>0</v>
      </c>
      <c r="G74" s="215">
        <f>'Survey Results'!F674/'Survey Results'!F$785</f>
        <v>0</v>
      </c>
      <c r="H74" s="212">
        <f t="shared" si="10"/>
        <v>0</v>
      </c>
      <c r="I74" s="218">
        <f>'Survey Results'!G674/'Survey Results'!G$785</f>
        <v>0</v>
      </c>
      <c r="J74" s="217">
        <f t="shared" si="11"/>
        <v>0</v>
      </c>
      <c r="K74" s="215">
        <f>'Survey Results'!H674/'Survey Results'!H$785</f>
        <v>0</v>
      </c>
      <c r="L74" s="211">
        <f t="shared" si="12"/>
        <v>0</v>
      </c>
      <c r="M74" s="221">
        <f t="shared" si="13"/>
        <v>1.478482010785404E-3</v>
      </c>
      <c r="N74" s="222">
        <f t="shared" si="7"/>
        <v>0.14766400939893135</v>
      </c>
    </row>
    <row r="75" spans="2:14" x14ac:dyDescent="0.45">
      <c r="B75" t="s">
        <v>279</v>
      </c>
      <c r="C75" s="215">
        <f>'Survey Results'!D675/'Survey Results'!D$785</f>
        <v>0</v>
      </c>
      <c r="D75" s="211">
        <f t="shared" si="8"/>
        <v>0</v>
      </c>
      <c r="E75" s="218">
        <f>'Survey Results'!E675/'Survey Results'!E$785</f>
        <v>0</v>
      </c>
      <c r="F75" s="217">
        <f t="shared" si="9"/>
        <v>0</v>
      </c>
      <c r="G75" s="215">
        <f>'Survey Results'!F675/'Survey Results'!F$785</f>
        <v>6.0717389586789912E-2</v>
      </c>
      <c r="H75" s="212">
        <f t="shared" si="10"/>
        <v>2.2942270831571463</v>
      </c>
      <c r="I75" s="218">
        <f>'Survey Results'!G675/'Survey Results'!G$785</f>
        <v>0</v>
      </c>
      <c r="J75" s="217">
        <f t="shared" si="11"/>
        <v>0</v>
      </c>
      <c r="K75" s="215">
        <f>'Survey Results'!H675/'Survey Results'!H$785</f>
        <v>0</v>
      </c>
      <c r="L75" s="211">
        <f t="shared" si="12"/>
        <v>0</v>
      </c>
      <c r="M75" s="221">
        <f t="shared" si="13"/>
        <v>2.2970888335699338E-2</v>
      </c>
      <c r="N75" s="222">
        <f t="shared" si="7"/>
        <v>2.2942270831571463</v>
      </c>
    </row>
    <row r="76" spans="2:14" x14ac:dyDescent="0.45">
      <c r="B76" t="s">
        <v>280</v>
      </c>
      <c r="C76" s="215">
        <f>'Survey Results'!D676/'Survey Results'!D$785</f>
        <v>0</v>
      </c>
      <c r="D76" s="211">
        <f t="shared" si="8"/>
        <v>0</v>
      </c>
      <c r="E76" s="218">
        <f>'Survey Results'!E676/'Survey Results'!E$785</f>
        <v>0</v>
      </c>
      <c r="F76" s="217">
        <f t="shared" si="9"/>
        <v>0</v>
      </c>
      <c r="G76" s="215">
        <f>'Survey Results'!F676/'Survey Results'!F$785</f>
        <v>0</v>
      </c>
      <c r="H76" s="212">
        <f t="shared" si="10"/>
        <v>0</v>
      </c>
      <c r="I76" s="218">
        <f>'Survey Results'!G676/'Survey Results'!G$785</f>
        <v>0</v>
      </c>
      <c r="J76" s="217">
        <f t="shared" si="11"/>
        <v>0</v>
      </c>
      <c r="K76" s="215">
        <f>'Survey Results'!H676/'Survey Results'!H$785</f>
        <v>0</v>
      </c>
      <c r="L76" s="211">
        <f t="shared" si="12"/>
        <v>0</v>
      </c>
      <c r="M76" s="221">
        <f t="shared" si="13"/>
        <v>0</v>
      </c>
      <c r="N76" s="222">
        <f t="shared" si="7"/>
        <v>0</v>
      </c>
    </row>
    <row r="77" spans="2:14" x14ac:dyDescent="0.45">
      <c r="B77" t="s">
        <v>281</v>
      </c>
      <c r="C77" s="215">
        <f>'Survey Results'!D677/'Survey Results'!D$785</f>
        <v>0</v>
      </c>
      <c r="D77" s="211">
        <f t="shared" si="8"/>
        <v>0</v>
      </c>
      <c r="E77" s="218">
        <f>'Survey Results'!E677/'Survey Results'!E$785</f>
        <v>0</v>
      </c>
      <c r="F77" s="217">
        <f t="shared" si="9"/>
        <v>0</v>
      </c>
      <c r="G77" s="215">
        <f>'Survey Results'!F677/'Survey Results'!F$785</f>
        <v>0</v>
      </c>
      <c r="H77" s="212">
        <f t="shared" si="10"/>
        <v>0</v>
      </c>
      <c r="I77" s="218">
        <f>'Survey Results'!G677/'Survey Results'!G$785</f>
        <v>0</v>
      </c>
      <c r="J77" s="217">
        <f t="shared" si="11"/>
        <v>0</v>
      </c>
      <c r="K77" s="215">
        <f>'Survey Results'!H677/'Survey Results'!H$785</f>
        <v>0</v>
      </c>
      <c r="L77" s="211">
        <f t="shared" si="12"/>
        <v>0</v>
      </c>
      <c r="M77" s="221">
        <f t="shared" si="13"/>
        <v>0</v>
      </c>
      <c r="N77" s="222">
        <f t="shared" si="7"/>
        <v>0</v>
      </c>
    </row>
    <row r="78" spans="2:14" x14ac:dyDescent="0.45">
      <c r="B78" t="s">
        <v>282</v>
      </c>
      <c r="C78" s="215">
        <f>'Survey Results'!D678/'Survey Results'!D$785</f>
        <v>0</v>
      </c>
      <c r="D78" s="211">
        <f t="shared" si="8"/>
        <v>0</v>
      </c>
      <c r="E78" s="218">
        <f>'Survey Results'!E678/'Survey Results'!E$785</f>
        <v>0</v>
      </c>
      <c r="F78" s="217">
        <f t="shared" si="9"/>
        <v>0</v>
      </c>
      <c r="G78" s="215">
        <f>'Survey Results'!F678/'Survey Results'!F$785</f>
        <v>0</v>
      </c>
      <c r="H78" s="212">
        <f t="shared" si="10"/>
        <v>0</v>
      </c>
      <c r="I78" s="218">
        <f>'Survey Results'!G678/'Survey Results'!G$785</f>
        <v>0</v>
      </c>
      <c r="J78" s="217">
        <f t="shared" si="11"/>
        <v>0</v>
      </c>
      <c r="K78" s="215">
        <f>'Survey Results'!H678/'Survey Results'!H$785</f>
        <v>0</v>
      </c>
      <c r="L78" s="211">
        <f t="shared" si="12"/>
        <v>0</v>
      </c>
      <c r="M78" s="221">
        <f t="shared" si="13"/>
        <v>0</v>
      </c>
      <c r="N78" s="222">
        <f t="shared" si="7"/>
        <v>0</v>
      </c>
    </row>
    <row r="79" spans="2:14" x14ac:dyDescent="0.45">
      <c r="B79" t="s">
        <v>283</v>
      </c>
      <c r="C79" s="215">
        <f>'Survey Results'!D679/'Survey Results'!D$785</f>
        <v>0</v>
      </c>
      <c r="D79" s="211">
        <f t="shared" si="8"/>
        <v>0</v>
      </c>
      <c r="E79" s="218">
        <f>'Survey Results'!E679/'Survey Results'!E$785</f>
        <v>0</v>
      </c>
      <c r="F79" s="217">
        <f t="shared" si="9"/>
        <v>0</v>
      </c>
      <c r="G79" s="215">
        <f>'Survey Results'!F679/'Survey Results'!F$785</f>
        <v>0</v>
      </c>
      <c r="H79" s="212">
        <f t="shared" si="10"/>
        <v>0</v>
      </c>
      <c r="I79" s="218">
        <f>'Survey Results'!G679/'Survey Results'!G$785</f>
        <v>0</v>
      </c>
      <c r="J79" s="217">
        <f t="shared" si="11"/>
        <v>0</v>
      </c>
      <c r="K79" s="215">
        <f>'Survey Results'!H679/'Survey Results'!H$785</f>
        <v>0</v>
      </c>
      <c r="L79" s="211">
        <f t="shared" si="12"/>
        <v>0</v>
      </c>
      <c r="M79" s="221">
        <f t="shared" si="13"/>
        <v>0</v>
      </c>
      <c r="N79" s="222">
        <f t="shared" si="7"/>
        <v>0</v>
      </c>
    </row>
    <row r="80" spans="2:14" x14ac:dyDescent="0.45">
      <c r="B80" t="s">
        <v>284</v>
      </c>
      <c r="C80" s="215">
        <f>'Survey Results'!D680/'Survey Results'!D$785</f>
        <v>0</v>
      </c>
      <c r="D80" s="211">
        <f t="shared" si="8"/>
        <v>0</v>
      </c>
      <c r="E80" s="218">
        <f>'Survey Results'!E680/'Survey Results'!E$785</f>
        <v>0</v>
      </c>
      <c r="F80" s="217">
        <f t="shared" si="9"/>
        <v>0</v>
      </c>
      <c r="G80" s="215">
        <f>'Survey Results'!F680/'Survey Results'!F$785</f>
        <v>0</v>
      </c>
      <c r="H80" s="212">
        <f t="shared" si="10"/>
        <v>0</v>
      </c>
      <c r="I80" s="218">
        <f>'Survey Results'!G680/'Survey Results'!G$785</f>
        <v>0</v>
      </c>
      <c r="J80" s="217">
        <f t="shared" si="11"/>
        <v>0</v>
      </c>
      <c r="K80" s="215">
        <f>'Survey Results'!H680/'Survey Results'!H$785</f>
        <v>0</v>
      </c>
      <c r="L80" s="211">
        <f t="shared" si="12"/>
        <v>0</v>
      </c>
      <c r="M80" s="221">
        <f t="shared" si="13"/>
        <v>0</v>
      </c>
      <c r="N80" s="222">
        <f t="shared" si="7"/>
        <v>0</v>
      </c>
    </row>
    <row r="81" spans="2:14" x14ac:dyDescent="0.45">
      <c r="B81" t="s">
        <v>285</v>
      </c>
      <c r="C81" s="215">
        <f>'Survey Results'!D681/'Survey Results'!D$785</f>
        <v>0</v>
      </c>
      <c r="D81" s="211">
        <f t="shared" si="8"/>
        <v>0</v>
      </c>
      <c r="E81" s="218">
        <f>'Survey Results'!E681/'Survey Results'!E$785</f>
        <v>0</v>
      </c>
      <c r="F81" s="217">
        <f t="shared" si="9"/>
        <v>0</v>
      </c>
      <c r="G81" s="215">
        <f>'Survey Results'!F681/'Survey Results'!F$785</f>
        <v>0</v>
      </c>
      <c r="H81" s="212">
        <f t="shared" si="10"/>
        <v>0</v>
      </c>
      <c r="I81" s="218">
        <f>'Survey Results'!G681/'Survey Results'!G$785</f>
        <v>0</v>
      </c>
      <c r="J81" s="217">
        <f t="shared" si="11"/>
        <v>0</v>
      </c>
      <c r="K81" s="215">
        <f>'Survey Results'!H681/'Survey Results'!H$785</f>
        <v>0</v>
      </c>
      <c r="L81" s="211">
        <f t="shared" si="12"/>
        <v>0</v>
      </c>
      <c r="M81" s="221">
        <f t="shared" si="13"/>
        <v>0</v>
      </c>
      <c r="N81" s="222">
        <f t="shared" si="7"/>
        <v>0</v>
      </c>
    </row>
    <row r="82" spans="2:14" x14ac:dyDescent="0.45">
      <c r="B82" t="s">
        <v>286</v>
      </c>
      <c r="C82" s="215">
        <f>'Survey Results'!D682/'Survey Results'!D$785</f>
        <v>0</v>
      </c>
      <c r="D82" s="211">
        <f t="shared" si="8"/>
        <v>0</v>
      </c>
      <c r="E82" s="218">
        <f>'Survey Results'!E682/'Survey Results'!E$785</f>
        <v>0</v>
      </c>
      <c r="F82" s="217">
        <f t="shared" si="9"/>
        <v>0</v>
      </c>
      <c r="G82" s="215">
        <f>'Survey Results'!F682/'Survey Results'!F$785</f>
        <v>0</v>
      </c>
      <c r="H82" s="212">
        <f t="shared" si="10"/>
        <v>0</v>
      </c>
      <c r="I82" s="218">
        <f>'Survey Results'!G682/'Survey Results'!G$785</f>
        <v>0</v>
      </c>
      <c r="J82" s="217">
        <f t="shared" si="11"/>
        <v>0</v>
      </c>
      <c r="K82" s="215">
        <f>'Survey Results'!H682/'Survey Results'!H$785</f>
        <v>0</v>
      </c>
      <c r="L82" s="211">
        <f t="shared" si="12"/>
        <v>0</v>
      </c>
      <c r="M82" s="221">
        <f t="shared" si="13"/>
        <v>0</v>
      </c>
      <c r="N82" s="222">
        <f t="shared" si="7"/>
        <v>0</v>
      </c>
    </row>
    <row r="83" spans="2:14" x14ac:dyDescent="0.45">
      <c r="B83" t="s">
        <v>287</v>
      </c>
      <c r="C83" s="215">
        <f>'Survey Results'!D683/'Survey Results'!D$785</f>
        <v>0</v>
      </c>
      <c r="D83" s="211">
        <f t="shared" si="8"/>
        <v>0</v>
      </c>
      <c r="E83" s="218">
        <f>'Survey Results'!E683/'Survey Results'!E$785</f>
        <v>0</v>
      </c>
      <c r="F83" s="217">
        <f t="shared" si="9"/>
        <v>0</v>
      </c>
      <c r="G83" s="215">
        <f>'Survey Results'!F683/'Survey Results'!F$785</f>
        <v>0</v>
      </c>
      <c r="H83" s="212">
        <f t="shared" si="10"/>
        <v>0</v>
      </c>
      <c r="I83" s="218">
        <f>'Survey Results'!G683/'Survey Results'!G$785</f>
        <v>0</v>
      </c>
      <c r="J83" s="217">
        <f t="shared" si="11"/>
        <v>0</v>
      </c>
      <c r="K83" s="215">
        <f>'Survey Results'!H683/'Survey Results'!H$785</f>
        <v>0</v>
      </c>
      <c r="L83" s="211">
        <f t="shared" si="12"/>
        <v>0</v>
      </c>
      <c r="M83" s="221">
        <f t="shared" si="13"/>
        <v>0</v>
      </c>
      <c r="N83" s="222">
        <f t="shared" si="7"/>
        <v>0</v>
      </c>
    </row>
    <row r="84" spans="2:14" x14ac:dyDescent="0.45">
      <c r="B84" t="s">
        <v>288</v>
      </c>
      <c r="C84" s="215">
        <f>'Survey Results'!D684/'Survey Results'!D$785</f>
        <v>0</v>
      </c>
      <c r="D84" s="211">
        <f t="shared" si="8"/>
        <v>0</v>
      </c>
      <c r="E84" s="218">
        <f>'Survey Results'!E684/'Survey Results'!E$785</f>
        <v>0</v>
      </c>
      <c r="F84" s="217">
        <f t="shared" si="9"/>
        <v>0</v>
      </c>
      <c r="G84" s="215">
        <f>'Survey Results'!F684/'Survey Results'!F$785</f>
        <v>0</v>
      </c>
      <c r="H84" s="212">
        <f t="shared" si="10"/>
        <v>0</v>
      </c>
      <c r="I84" s="218">
        <f>'Survey Results'!G684/'Survey Results'!G$785</f>
        <v>0</v>
      </c>
      <c r="J84" s="217">
        <f t="shared" si="11"/>
        <v>0</v>
      </c>
      <c r="K84" s="215">
        <f>'Survey Results'!H684/'Survey Results'!H$785</f>
        <v>0</v>
      </c>
      <c r="L84" s="211">
        <f t="shared" si="12"/>
        <v>0</v>
      </c>
      <c r="M84" s="221">
        <f t="shared" si="13"/>
        <v>0</v>
      </c>
      <c r="N84" s="222">
        <f t="shared" si="7"/>
        <v>0</v>
      </c>
    </row>
    <row r="85" spans="2:14" x14ac:dyDescent="0.45">
      <c r="B85" t="s">
        <v>289</v>
      </c>
      <c r="C85" s="215">
        <f>'Survey Results'!D685/'Survey Results'!D$785</f>
        <v>0</v>
      </c>
      <c r="D85" s="211">
        <f t="shared" si="8"/>
        <v>0</v>
      </c>
      <c r="E85" s="218">
        <f>'Survey Results'!E685/'Survey Results'!E$785</f>
        <v>0</v>
      </c>
      <c r="F85" s="217">
        <f t="shared" si="9"/>
        <v>0</v>
      </c>
      <c r="G85" s="215">
        <f>'Survey Results'!F685/'Survey Results'!F$785</f>
        <v>0</v>
      </c>
      <c r="H85" s="212">
        <f t="shared" si="10"/>
        <v>0</v>
      </c>
      <c r="I85" s="218">
        <f>'Survey Results'!G685/'Survey Results'!G$785</f>
        <v>0</v>
      </c>
      <c r="J85" s="217">
        <f t="shared" si="11"/>
        <v>0</v>
      </c>
      <c r="K85" s="215">
        <f>'Survey Results'!H685/'Survey Results'!H$785</f>
        <v>0</v>
      </c>
      <c r="L85" s="211">
        <f t="shared" si="12"/>
        <v>0</v>
      </c>
      <c r="M85" s="221">
        <f t="shared" si="13"/>
        <v>0</v>
      </c>
      <c r="N85" s="222">
        <f t="shared" si="7"/>
        <v>0</v>
      </c>
    </row>
    <row r="86" spans="2:14" x14ac:dyDescent="0.45">
      <c r="B86" t="s">
        <v>290</v>
      </c>
      <c r="C86" s="215">
        <f>'Survey Results'!D686/'Survey Results'!D$785</f>
        <v>0</v>
      </c>
      <c r="D86" s="211">
        <f t="shared" si="8"/>
        <v>0</v>
      </c>
      <c r="E86" s="218">
        <f>'Survey Results'!E686/'Survey Results'!E$785</f>
        <v>0</v>
      </c>
      <c r="F86" s="217">
        <f t="shared" si="9"/>
        <v>0</v>
      </c>
      <c r="G86" s="215">
        <f>'Survey Results'!F686/'Survey Results'!F$785</f>
        <v>0</v>
      </c>
      <c r="H86" s="212">
        <f t="shared" si="10"/>
        <v>0</v>
      </c>
      <c r="I86" s="218">
        <f>'Survey Results'!G686/'Survey Results'!G$785</f>
        <v>0</v>
      </c>
      <c r="J86" s="217">
        <f t="shared" si="11"/>
        <v>0</v>
      </c>
      <c r="K86" s="215">
        <f>'Survey Results'!H686/'Survey Results'!H$785</f>
        <v>0</v>
      </c>
      <c r="L86" s="211">
        <f t="shared" si="12"/>
        <v>0</v>
      </c>
      <c r="M86" s="221">
        <f t="shared" si="13"/>
        <v>0</v>
      </c>
      <c r="N86" s="222">
        <f t="shared" si="7"/>
        <v>0</v>
      </c>
    </row>
    <row r="87" spans="2:14" x14ac:dyDescent="0.45">
      <c r="B87" t="s">
        <v>291</v>
      </c>
      <c r="C87" s="215">
        <f>'Survey Results'!D687/'Survey Results'!D$785</f>
        <v>0</v>
      </c>
      <c r="D87" s="211">
        <f t="shared" si="8"/>
        <v>0</v>
      </c>
      <c r="E87" s="218">
        <f>'Survey Results'!E687/'Survey Results'!E$785</f>
        <v>0</v>
      </c>
      <c r="F87" s="217">
        <f t="shared" si="9"/>
        <v>0</v>
      </c>
      <c r="G87" s="215">
        <f>'Survey Results'!F687/'Survey Results'!F$785</f>
        <v>0</v>
      </c>
      <c r="H87" s="212">
        <f t="shared" si="10"/>
        <v>0</v>
      </c>
      <c r="I87" s="218">
        <f>'Survey Results'!G687/'Survey Results'!G$785</f>
        <v>0</v>
      </c>
      <c r="J87" s="217">
        <f t="shared" si="11"/>
        <v>0</v>
      </c>
      <c r="K87" s="215">
        <f>'Survey Results'!H687/'Survey Results'!H$785</f>
        <v>0</v>
      </c>
      <c r="L87" s="211">
        <f t="shared" si="12"/>
        <v>0</v>
      </c>
      <c r="M87" s="221">
        <f t="shared" si="13"/>
        <v>0</v>
      </c>
      <c r="N87" s="222">
        <f t="shared" si="7"/>
        <v>0</v>
      </c>
    </row>
    <row r="88" spans="2:14" x14ac:dyDescent="0.45">
      <c r="B88" t="s">
        <v>292</v>
      </c>
      <c r="C88" s="215">
        <f>'Survey Results'!D688/'Survey Results'!D$785</f>
        <v>0</v>
      </c>
      <c r="D88" s="211">
        <f t="shared" si="8"/>
        <v>0</v>
      </c>
      <c r="E88" s="218">
        <f>'Survey Results'!E688/'Survey Results'!E$785</f>
        <v>0</v>
      </c>
      <c r="F88" s="217">
        <f t="shared" si="9"/>
        <v>0</v>
      </c>
      <c r="G88" s="215">
        <f>'Survey Results'!F688/'Survey Results'!F$785</f>
        <v>0</v>
      </c>
      <c r="H88" s="212">
        <f t="shared" si="10"/>
        <v>0</v>
      </c>
      <c r="I88" s="218">
        <f>'Survey Results'!G688/'Survey Results'!G$785</f>
        <v>0</v>
      </c>
      <c r="J88" s="217">
        <f t="shared" si="11"/>
        <v>0</v>
      </c>
      <c r="K88" s="215">
        <f>'Survey Results'!H688/'Survey Results'!H$785</f>
        <v>0</v>
      </c>
      <c r="L88" s="211">
        <f t="shared" si="12"/>
        <v>0</v>
      </c>
      <c r="M88" s="221">
        <f t="shared" si="13"/>
        <v>0</v>
      </c>
      <c r="N88" s="222">
        <f t="shared" si="7"/>
        <v>0</v>
      </c>
    </row>
    <row r="89" spans="2:14" x14ac:dyDescent="0.45">
      <c r="B89" t="s">
        <v>293</v>
      </c>
      <c r="C89" s="215">
        <f>'Survey Results'!D689/'Survey Results'!D$785</f>
        <v>0</v>
      </c>
      <c r="D89" s="211">
        <f t="shared" si="8"/>
        <v>0</v>
      </c>
      <c r="E89" s="218">
        <f>'Survey Results'!E689/'Survey Results'!E$785</f>
        <v>0</v>
      </c>
      <c r="F89" s="217">
        <f t="shared" si="9"/>
        <v>0</v>
      </c>
      <c r="G89" s="215">
        <f>'Survey Results'!F689/'Survey Results'!F$785</f>
        <v>0</v>
      </c>
      <c r="H89" s="212">
        <f t="shared" si="10"/>
        <v>0</v>
      </c>
      <c r="I89" s="218">
        <f>'Survey Results'!G689/'Survey Results'!G$785</f>
        <v>0</v>
      </c>
      <c r="J89" s="217">
        <f t="shared" si="11"/>
        <v>0</v>
      </c>
      <c r="K89" s="215">
        <f>'Survey Results'!H689/'Survey Results'!H$785</f>
        <v>0</v>
      </c>
      <c r="L89" s="211">
        <f t="shared" si="12"/>
        <v>0</v>
      </c>
      <c r="M89" s="221">
        <f t="shared" si="13"/>
        <v>0</v>
      </c>
      <c r="N89" s="222">
        <f t="shared" si="7"/>
        <v>0</v>
      </c>
    </row>
    <row r="90" spans="2:14" x14ac:dyDescent="0.45">
      <c r="B90" t="s">
        <v>205</v>
      </c>
      <c r="C90" s="215">
        <f>'Survey Results'!D690/'Survey Results'!D$785</f>
        <v>0</v>
      </c>
      <c r="D90" s="211">
        <f t="shared" si="8"/>
        <v>0</v>
      </c>
      <c r="E90" s="218">
        <f>'Survey Results'!E690/'Survey Results'!E$785</f>
        <v>0</v>
      </c>
      <c r="F90" s="217">
        <f t="shared" si="9"/>
        <v>0</v>
      </c>
      <c r="G90" s="215">
        <f>'Survey Results'!F690/'Survey Results'!F$785</f>
        <v>0</v>
      </c>
      <c r="H90" s="212">
        <f t="shared" si="10"/>
        <v>0</v>
      </c>
      <c r="I90" s="218">
        <f>'Survey Results'!G690/'Survey Results'!G$785</f>
        <v>0</v>
      </c>
      <c r="J90" s="217">
        <f t="shared" si="11"/>
        <v>0</v>
      </c>
      <c r="K90" s="215">
        <f>'Survey Results'!H690/'Survey Results'!H$785</f>
        <v>0</v>
      </c>
      <c r="L90" s="211">
        <f t="shared" si="12"/>
        <v>0</v>
      </c>
      <c r="M90" s="221">
        <f t="shared" si="13"/>
        <v>0</v>
      </c>
      <c r="N90" s="222">
        <f t="shared" si="7"/>
        <v>0</v>
      </c>
    </row>
    <row r="91" spans="2:14" x14ac:dyDescent="0.45">
      <c r="B91" t="s">
        <v>294</v>
      </c>
      <c r="C91" s="215">
        <f>'Survey Results'!D691/'Survey Results'!D$785</f>
        <v>0</v>
      </c>
      <c r="D91" s="211">
        <f t="shared" si="8"/>
        <v>0</v>
      </c>
      <c r="E91" s="218">
        <f>'Survey Results'!E691/'Survey Results'!E$785</f>
        <v>0</v>
      </c>
      <c r="F91" s="217">
        <f t="shared" si="9"/>
        <v>0</v>
      </c>
      <c r="G91" s="215">
        <f>'Survey Results'!F691/'Survey Results'!F$785</f>
        <v>0</v>
      </c>
      <c r="H91" s="212">
        <f t="shared" si="10"/>
        <v>0</v>
      </c>
      <c r="I91" s="218">
        <f>'Survey Results'!G691/'Survey Results'!G$785</f>
        <v>0</v>
      </c>
      <c r="J91" s="217">
        <f t="shared" si="11"/>
        <v>0</v>
      </c>
      <c r="K91" s="215">
        <f>'Survey Results'!H691/'Survey Results'!H$785</f>
        <v>0</v>
      </c>
      <c r="L91" s="211">
        <f t="shared" si="12"/>
        <v>0</v>
      </c>
      <c r="M91" s="221">
        <f t="shared" si="13"/>
        <v>0</v>
      </c>
      <c r="N91" s="222">
        <f t="shared" si="7"/>
        <v>0</v>
      </c>
    </row>
    <row r="92" spans="2:14" x14ac:dyDescent="0.45">
      <c r="B92" t="s">
        <v>295</v>
      </c>
      <c r="C92" s="215">
        <f>'Survey Results'!D692/'Survey Results'!D$785</f>
        <v>0</v>
      </c>
      <c r="D92" s="211">
        <f t="shared" si="8"/>
        <v>0</v>
      </c>
      <c r="E92" s="218">
        <f>'Survey Results'!E692/'Survey Results'!E$785</f>
        <v>0</v>
      </c>
      <c r="F92" s="217">
        <f t="shared" si="9"/>
        <v>0</v>
      </c>
      <c r="G92" s="215">
        <f>'Survey Results'!F692/'Survey Results'!F$785</f>
        <v>0</v>
      </c>
      <c r="H92" s="212">
        <f t="shared" si="10"/>
        <v>0</v>
      </c>
      <c r="I92" s="218">
        <f>'Survey Results'!G692/'Survey Results'!G$785</f>
        <v>0</v>
      </c>
      <c r="J92" s="217">
        <f t="shared" si="11"/>
        <v>0</v>
      </c>
      <c r="K92" s="215">
        <f>'Survey Results'!H692/'Survey Results'!H$785</f>
        <v>0</v>
      </c>
      <c r="L92" s="211">
        <f t="shared" si="12"/>
        <v>0</v>
      </c>
      <c r="M92" s="221">
        <f t="shared" si="13"/>
        <v>0</v>
      </c>
      <c r="N92" s="222">
        <f t="shared" si="7"/>
        <v>0</v>
      </c>
    </row>
    <row r="93" spans="2:14" x14ac:dyDescent="0.45">
      <c r="B93" t="s">
        <v>296</v>
      </c>
      <c r="C93" s="215">
        <f>'Survey Results'!D693/'Survey Results'!D$785</f>
        <v>0</v>
      </c>
      <c r="D93" s="211">
        <f t="shared" si="8"/>
        <v>0</v>
      </c>
      <c r="E93" s="218">
        <f>'Survey Results'!E693/'Survey Results'!E$785</f>
        <v>0</v>
      </c>
      <c r="F93" s="217">
        <f t="shared" si="9"/>
        <v>0</v>
      </c>
      <c r="G93" s="215">
        <f>'Survey Results'!F693/'Survey Results'!F$785</f>
        <v>0</v>
      </c>
      <c r="H93" s="212">
        <f t="shared" si="10"/>
        <v>0</v>
      </c>
      <c r="I93" s="218">
        <f>'Survey Results'!G693/'Survey Results'!G$785</f>
        <v>0</v>
      </c>
      <c r="J93" s="217">
        <f t="shared" si="11"/>
        <v>0</v>
      </c>
      <c r="K93" s="215">
        <f>'Survey Results'!H693/'Survey Results'!H$785</f>
        <v>0</v>
      </c>
      <c r="L93" s="211">
        <f t="shared" si="12"/>
        <v>0</v>
      </c>
      <c r="M93" s="221">
        <f t="shared" si="13"/>
        <v>0</v>
      </c>
      <c r="N93" s="222">
        <f t="shared" si="7"/>
        <v>0</v>
      </c>
    </row>
    <row r="94" spans="2:14" x14ac:dyDescent="0.45">
      <c r="B94" t="s">
        <v>297</v>
      </c>
      <c r="C94" s="215">
        <f>'Survey Results'!D694/'Survey Results'!D$785</f>
        <v>0</v>
      </c>
      <c r="D94" s="211">
        <f t="shared" si="8"/>
        <v>0</v>
      </c>
      <c r="E94" s="218">
        <f>'Survey Results'!E694/'Survey Results'!E$785</f>
        <v>0</v>
      </c>
      <c r="F94" s="217">
        <f t="shared" si="9"/>
        <v>0</v>
      </c>
      <c r="G94" s="215">
        <f>'Survey Results'!F694/'Survey Results'!F$785</f>
        <v>0</v>
      </c>
      <c r="H94" s="212">
        <f t="shared" si="10"/>
        <v>0</v>
      </c>
      <c r="I94" s="218">
        <f>'Survey Results'!G694/'Survey Results'!G$785</f>
        <v>0</v>
      </c>
      <c r="J94" s="217">
        <f t="shared" si="11"/>
        <v>0</v>
      </c>
      <c r="K94" s="215">
        <f>'Survey Results'!H694/'Survey Results'!H$785</f>
        <v>0</v>
      </c>
      <c r="L94" s="211">
        <f t="shared" si="12"/>
        <v>0</v>
      </c>
      <c r="M94" s="221">
        <f t="shared" si="13"/>
        <v>0</v>
      </c>
      <c r="N94" s="222">
        <f t="shared" si="7"/>
        <v>0</v>
      </c>
    </row>
    <row r="95" spans="2:14" x14ac:dyDescent="0.45">
      <c r="B95" t="s">
        <v>298</v>
      </c>
      <c r="C95" s="215">
        <f>'Survey Results'!D695/'Survey Results'!D$785</f>
        <v>3.6669817326054663E-2</v>
      </c>
      <c r="D95" s="211">
        <f t="shared" si="8"/>
        <v>0.59096690919445993</v>
      </c>
      <c r="E95" s="218">
        <f>'Survey Results'!E695/'Survey Results'!E$785</f>
        <v>2.9265478274709537E-2</v>
      </c>
      <c r="F95" s="217">
        <f t="shared" si="9"/>
        <v>0.34757408076953689</v>
      </c>
      <c r="G95" s="215">
        <f>'Survey Results'!F695/'Survey Results'!F$785</f>
        <v>1.9238366121513785E-2</v>
      </c>
      <c r="H95" s="212">
        <f t="shared" si="10"/>
        <v>0.72692816493007817</v>
      </c>
      <c r="I95" s="218">
        <f>'Survey Results'!G695/'Survey Results'!G$785</f>
        <v>0.10965865084912256</v>
      </c>
      <c r="J95" s="217">
        <f t="shared" si="11"/>
        <v>1.6998289332236434</v>
      </c>
      <c r="K95" s="215">
        <f>'Survey Results'!H695/'Survey Results'!H$785</f>
        <v>0</v>
      </c>
      <c r="L95" s="211">
        <f t="shared" si="12"/>
        <v>0</v>
      </c>
      <c r="M95" s="221">
        <f t="shared" si="13"/>
        <v>3.3694958605455343E-2</v>
      </c>
      <c r="N95" s="222">
        <f t="shared" si="7"/>
        <v>3.3652980881177186</v>
      </c>
    </row>
    <row r="96" spans="2:14" x14ac:dyDescent="0.45">
      <c r="B96" t="s">
        <v>8</v>
      </c>
      <c r="C96" s="215">
        <f>'Survey Results'!D696/'Survey Results'!D$785</f>
        <v>0</v>
      </c>
      <c r="D96" s="211">
        <f t="shared" si="8"/>
        <v>0</v>
      </c>
      <c r="E96" s="218">
        <f>'Survey Results'!E696/'Survey Results'!E$785</f>
        <v>0</v>
      </c>
      <c r="F96" s="217">
        <f t="shared" si="9"/>
        <v>0</v>
      </c>
      <c r="G96" s="215">
        <f>'Survey Results'!F696/'Survey Results'!F$785</f>
        <v>0</v>
      </c>
      <c r="H96" s="212">
        <f t="shared" si="10"/>
        <v>0</v>
      </c>
      <c r="I96" s="218">
        <f>'Survey Results'!G696/'Survey Results'!G$785</f>
        <v>0</v>
      </c>
      <c r="J96" s="217">
        <f t="shared" si="11"/>
        <v>0</v>
      </c>
      <c r="K96" s="215">
        <f>'Survey Results'!H696/'Survey Results'!H$785</f>
        <v>0</v>
      </c>
      <c r="L96" s="211">
        <f t="shared" si="12"/>
        <v>0</v>
      </c>
      <c r="M96" s="221">
        <f t="shared" si="13"/>
        <v>0</v>
      </c>
      <c r="N96" s="222">
        <f t="shared" si="7"/>
        <v>0</v>
      </c>
    </row>
    <row r="97" spans="2:14" x14ac:dyDescent="0.45">
      <c r="B97" t="s">
        <v>299</v>
      </c>
      <c r="C97" s="215">
        <f>'Survey Results'!D697/'Survey Results'!D$785</f>
        <v>0</v>
      </c>
      <c r="D97" s="211">
        <f t="shared" si="8"/>
        <v>0</v>
      </c>
      <c r="E97" s="218">
        <f>'Survey Results'!E697/'Survey Results'!E$785</f>
        <v>9.0362883972624555E-2</v>
      </c>
      <c r="F97" s="217">
        <f t="shared" si="9"/>
        <v>1.0732029060878563</v>
      </c>
      <c r="G97" s="215">
        <f>'Survey Results'!F697/'Survey Results'!F$785</f>
        <v>6.2811092675989569E-2</v>
      </c>
      <c r="H97" s="212">
        <f t="shared" si="10"/>
        <v>2.3733383618867032</v>
      </c>
      <c r="I97" s="218">
        <f>'Survey Results'!G697/'Survey Results'!G$785</f>
        <v>1.0446379658839756E-2</v>
      </c>
      <c r="J97" s="217">
        <f t="shared" si="11"/>
        <v>0.16193030147677431</v>
      </c>
      <c r="K97" s="215">
        <f>'Survey Results'!H697/'Survey Results'!H$785</f>
        <v>3.4954140946001203E-2</v>
      </c>
      <c r="L97" s="211">
        <f t="shared" si="12"/>
        <v>0.65002479468959939</v>
      </c>
      <c r="M97" s="221">
        <f t="shared" si="13"/>
        <v>4.2638082854487253E-2</v>
      </c>
      <c r="N97" s="222">
        <f t="shared" si="7"/>
        <v>4.2584963641409335</v>
      </c>
    </row>
    <row r="98" spans="2:14" x14ac:dyDescent="0.45">
      <c r="B98" t="s">
        <v>300</v>
      </c>
      <c r="C98" s="215">
        <f>'Survey Results'!D698/'Survey Results'!D$785</f>
        <v>0</v>
      </c>
      <c r="D98" s="211">
        <f t="shared" si="8"/>
        <v>0</v>
      </c>
      <c r="E98" s="218">
        <f>'Survey Results'!E698/'Survey Results'!E$785</f>
        <v>0</v>
      </c>
      <c r="F98" s="217">
        <f t="shared" si="9"/>
        <v>0</v>
      </c>
      <c r="G98" s="215">
        <f>'Survey Results'!F698/'Survey Results'!F$785</f>
        <v>0</v>
      </c>
      <c r="H98" s="212">
        <f t="shared" si="10"/>
        <v>0</v>
      </c>
      <c r="I98" s="218">
        <f>'Survey Results'!G698/'Survey Results'!G$785</f>
        <v>0</v>
      </c>
      <c r="J98" s="217">
        <f t="shared" si="11"/>
        <v>0</v>
      </c>
      <c r="K98" s="215">
        <f>'Survey Results'!H698/'Survey Results'!H$785</f>
        <v>0</v>
      </c>
      <c r="L98" s="211">
        <f t="shared" si="12"/>
        <v>0</v>
      </c>
      <c r="M98" s="221">
        <f t="shared" si="13"/>
        <v>0</v>
      </c>
      <c r="N98" s="222">
        <f t="shared" si="7"/>
        <v>0</v>
      </c>
    </row>
    <row r="99" spans="2:14" x14ac:dyDescent="0.45">
      <c r="B99" t="s">
        <v>94</v>
      </c>
      <c r="C99" s="215">
        <f>'Survey Results'!D699/'Survey Results'!D$785</f>
        <v>0</v>
      </c>
      <c r="D99" s="211">
        <f t="shared" si="8"/>
        <v>0</v>
      </c>
      <c r="E99" s="218">
        <f>'Survey Results'!E699/'Survey Results'!E$785</f>
        <v>0</v>
      </c>
      <c r="F99" s="217">
        <f t="shared" si="9"/>
        <v>0</v>
      </c>
      <c r="G99" s="215">
        <f>'Survey Results'!F699/'Survey Results'!F$785</f>
        <v>0</v>
      </c>
      <c r="H99" s="212">
        <f t="shared" si="10"/>
        <v>0</v>
      </c>
      <c r="I99" s="218">
        <f>'Survey Results'!G699/'Survey Results'!G$785</f>
        <v>0</v>
      </c>
      <c r="J99" s="217">
        <f t="shared" si="11"/>
        <v>0</v>
      </c>
      <c r="K99" s="215">
        <f>'Survey Results'!H699/'Survey Results'!H$785</f>
        <v>0</v>
      </c>
      <c r="L99" s="211">
        <f t="shared" si="12"/>
        <v>0</v>
      </c>
      <c r="M99" s="221">
        <f t="shared" si="13"/>
        <v>0</v>
      </c>
      <c r="N99" s="222">
        <f t="shared" si="7"/>
        <v>0</v>
      </c>
    </row>
    <row r="100" spans="2:14" x14ac:dyDescent="0.45">
      <c r="B100" t="s">
        <v>301</v>
      </c>
      <c r="C100" s="215">
        <f>'Survey Results'!D700/'Survey Results'!D$785</f>
        <v>0</v>
      </c>
      <c r="D100" s="211">
        <f t="shared" si="8"/>
        <v>0</v>
      </c>
      <c r="E100" s="218">
        <f>'Survey Results'!E700/'Survey Results'!E$785</f>
        <v>0</v>
      </c>
      <c r="F100" s="217">
        <f t="shared" si="9"/>
        <v>0</v>
      </c>
      <c r="G100" s="215">
        <f>'Survey Results'!F700/'Survey Results'!F$785</f>
        <v>0</v>
      </c>
      <c r="H100" s="212">
        <f t="shared" si="10"/>
        <v>0</v>
      </c>
      <c r="I100" s="218">
        <f>'Survey Results'!G700/'Survey Results'!G$785</f>
        <v>0</v>
      </c>
      <c r="J100" s="217">
        <f t="shared" si="11"/>
        <v>0</v>
      </c>
      <c r="K100" s="215">
        <f>'Survey Results'!H700/'Survey Results'!H$785</f>
        <v>0</v>
      </c>
      <c r="L100" s="211">
        <f t="shared" si="12"/>
        <v>0</v>
      </c>
      <c r="M100" s="221">
        <f t="shared" si="13"/>
        <v>0</v>
      </c>
      <c r="N100" s="222">
        <f t="shared" si="7"/>
        <v>0</v>
      </c>
    </row>
    <row r="101" spans="2:14" x14ac:dyDescent="0.45">
      <c r="B101" t="s">
        <v>302</v>
      </c>
      <c r="C101" s="215">
        <f>'Survey Results'!D701/'Survey Results'!D$785</f>
        <v>0</v>
      </c>
      <c r="D101" s="211">
        <f t="shared" si="8"/>
        <v>0</v>
      </c>
      <c r="E101" s="218">
        <f>'Survey Results'!E701/'Survey Results'!E$785</f>
        <v>0</v>
      </c>
      <c r="F101" s="217">
        <f t="shared" si="9"/>
        <v>0</v>
      </c>
      <c r="G101" s="215">
        <f>'Survey Results'!F701/'Survey Results'!F$785</f>
        <v>0</v>
      </c>
      <c r="H101" s="212">
        <f t="shared" si="10"/>
        <v>0</v>
      </c>
      <c r="I101" s="218">
        <f>'Survey Results'!G701/'Survey Results'!G$785</f>
        <v>0</v>
      </c>
      <c r="J101" s="217">
        <f t="shared" si="11"/>
        <v>0</v>
      </c>
      <c r="K101" s="215">
        <f>'Survey Results'!H701/'Survey Results'!H$785</f>
        <v>0</v>
      </c>
      <c r="L101" s="211">
        <f t="shared" si="12"/>
        <v>0</v>
      </c>
      <c r="M101" s="221">
        <f t="shared" si="13"/>
        <v>0</v>
      </c>
      <c r="N101" s="222">
        <f t="shared" si="7"/>
        <v>0</v>
      </c>
    </row>
    <row r="102" spans="2:14" x14ac:dyDescent="0.45">
      <c r="B102" t="s">
        <v>303</v>
      </c>
      <c r="C102" s="215">
        <f>'Survey Results'!D702/'Survey Results'!D$785</f>
        <v>0</v>
      </c>
      <c r="D102" s="211">
        <f t="shared" si="8"/>
        <v>0</v>
      </c>
      <c r="E102" s="218">
        <f>'Survey Results'!E702/'Survey Results'!E$785</f>
        <v>0</v>
      </c>
      <c r="F102" s="217">
        <f t="shared" si="9"/>
        <v>0</v>
      </c>
      <c r="G102" s="215">
        <f>'Survey Results'!F702/'Survey Results'!F$785</f>
        <v>0</v>
      </c>
      <c r="H102" s="212">
        <f t="shared" si="10"/>
        <v>0</v>
      </c>
      <c r="I102" s="218">
        <f>'Survey Results'!G702/'Survey Results'!G$785</f>
        <v>1.0446379658839756E-2</v>
      </c>
      <c r="J102" s="217">
        <f t="shared" si="11"/>
        <v>0.16193030147677431</v>
      </c>
      <c r="K102" s="215">
        <f>'Survey Results'!H702/'Survey Results'!H$785</f>
        <v>1.0009152337740733E-2</v>
      </c>
      <c r="L102" s="211">
        <f t="shared" si="12"/>
        <v>0.18613523368827525</v>
      </c>
      <c r="M102" s="221">
        <f t="shared" si="13"/>
        <v>3.4849970172870334E-3</v>
      </c>
      <c r="N102" s="222">
        <f t="shared" si="7"/>
        <v>0.34806553516504957</v>
      </c>
    </row>
    <row r="103" spans="2:14" x14ac:dyDescent="0.45">
      <c r="B103" t="s">
        <v>304</v>
      </c>
      <c r="C103" s="215">
        <f>'Survey Results'!D703/'Survey Results'!D$785</f>
        <v>0</v>
      </c>
      <c r="D103" s="211">
        <f t="shared" si="8"/>
        <v>0</v>
      </c>
      <c r="E103" s="218">
        <f>'Survey Results'!E703/'Survey Results'!E$785</f>
        <v>0</v>
      </c>
      <c r="F103" s="217">
        <f t="shared" si="9"/>
        <v>0</v>
      </c>
      <c r="G103" s="215">
        <f>'Survey Results'!F703/'Survey Results'!F$785</f>
        <v>0</v>
      </c>
      <c r="H103" s="212">
        <f t="shared" si="10"/>
        <v>0</v>
      </c>
      <c r="I103" s="218">
        <f>'Survey Results'!G703/'Survey Results'!G$785</f>
        <v>0</v>
      </c>
      <c r="J103" s="217">
        <f t="shared" si="11"/>
        <v>0</v>
      </c>
      <c r="K103" s="215">
        <f>'Survey Results'!H703/'Survey Results'!H$785</f>
        <v>0</v>
      </c>
      <c r="L103" s="211">
        <f t="shared" si="12"/>
        <v>0</v>
      </c>
      <c r="M103" s="221">
        <f t="shared" si="13"/>
        <v>0</v>
      </c>
      <c r="N103" s="222">
        <f t="shared" si="7"/>
        <v>0</v>
      </c>
    </row>
    <row r="104" spans="2:14" x14ac:dyDescent="0.45">
      <c r="B104" t="s">
        <v>305</v>
      </c>
      <c r="C104" s="215">
        <f>'Survey Results'!D704/'Survey Results'!D$785</f>
        <v>0</v>
      </c>
      <c r="D104" s="211">
        <f t="shared" si="8"/>
        <v>0</v>
      </c>
      <c r="E104" s="218">
        <f>'Survey Results'!E704/'Survey Results'!E$785</f>
        <v>0</v>
      </c>
      <c r="F104" s="217">
        <f t="shared" si="9"/>
        <v>0</v>
      </c>
      <c r="G104" s="215">
        <f>'Survey Results'!F704/'Survey Results'!F$785</f>
        <v>0</v>
      </c>
      <c r="H104" s="212">
        <f t="shared" si="10"/>
        <v>0</v>
      </c>
      <c r="I104" s="218">
        <f>'Survey Results'!G704/'Survey Results'!G$785</f>
        <v>0</v>
      </c>
      <c r="J104" s="217">
        <f t="shared" si="11"/>
        <v>0</v>
      </c>
      <c r="K104" s="215">
        <f>'Survey Results'!H704/'Survey Results'!H$785</f>
        <v>0</v>
      </c>
      <c r="L104" s="211">
        <f t="shared" si="12"/>
        <v>0</v>
      </c>
      <c r="M104" s="221">
        <f t="shared" si="13"/>
        <v>0</v>
      </c>
      <c r="N104" s="222">
        <f t="shared" si="7"/>
        <v>0</v>
      </c>
    </row>
    <row r="105" spans="2:14" x14ac:dyDescent="0.45">
      <c r="B105" t="s">
        <v>306</v>
      </c>
      <c r="C105" s="215">
        <f>'Survey Results'!D705/'Survey Results'!D$785</f>
        <v>0</v>
      </c>
      <c r="D105" s="211">
        <f t="shared" si="8"/>
        <v>0</v>
      </c>
      <c r="E105" s="218">
        <f>'Survey Results'!E705/'Survey Results'!E$785</f>
        <v>0</v>
      </c>
      <c r="F105" s="217">
        <f t="shared" si="9"/>
        <v>0</v>
      </c>
      <c r="G105" s="215">
        <f>'Survey Results'!F705/'Survey Results'!F$785</f>
        <v>0</v>
      </c>
      <c r="H105" s="212">
        <f t="shared" si="10"/>
        <v>0</v>
      </c>
      <c r="I105" s="218">
        <f>'Survey Results'!G705/'Survey Results'!G$785</f>
        <v>0</v>
      </c>
      <c r="J105" s="217">
        <f t="shared" si="11"/>
        <v>0</v>
      </c>
      <c r="K105" s="215">
        <f>'Survey Results'!H705/'Survey Results'!H$785</f>
        <v>0</v>
      </c>
      <c r="L105" s="211">
        <f t="shared" si="12"/>
        <v>0</v>
      </c>
      <c r="M105" s="221">
        <f t="shared" si="13"/>
        <v>0</v>
      </c>
      <c r="N105" s="222">
        <f t="shared" si="7"/>
        <v>0</v>
      </c>
    </row>
    <row r="106" spans="2:14" x14ac:dyDescent="0.45">
      <c r="B106" t="s">
        <v>307</v>
      </c>
      <c r="C106" s="215">
        <f>'Survey Results'!D706/'Survey Results'!D$785</f>
        <v>0</v>
      </c>
      <c r="D106" s="211">
        <f t="shared" si="8"/>
        <v>0</v>
      </c>
      <c r="E106" s="218">
        <f>'Survey Results'!E706/'Survey Results'!E$785</f>
        <v>0</v>
      </c>
      <c r="F106" s="217">
        <f t="shared" si="9"/>
        <v>0</v>
      </c>
      <c r="G106" s="215">
        <f>'Survey Results'!F706/'Survey Results'!F$785</f>
        <v>0</v>
      </c>
      <c r="H106" s="212">
        <f t="shared" si="10"/>
        <v>0</v>
      </c>
      <c r="I106" s="218">
        <f>'Survey Results'!G706/'Survey Results'!G$785</f>
        <v>0</v>
      </c>
      <c r="J106" s="217">
        <f t="shared" si="11"/>
        <v>0</v>
      </c>
      <c r="K106" s="215">
        <f>'Survey Results'!H706/'Survey Results'!H$785</f>
        <v>0</v>
      </c>
      <c r="L106" s="211">
        <f t="shared" si="12"/>
        <v>0</v>
      </c>
      <c r="M106" s="221">
        <f t="shared" si="13"/>
        <v>0</v>
      </c>
      <c r="N106" s="222">
        <f t="shared" si="7"/>
        <v>0</v>
      </c>
    </row>
    <row r="107" spans="2:14" x14ac:dyDescent="0.45">
      <c r="B107" t="s">
        <v>308</v>
      </c>
      <c r="C107" s="215">
        <f>'Survey Results'!D707/'Survey Results'!D$785</f>
        <v>0</v>
      </c>
      <c r="D107" s="211">
        <f t="shared" si="8"/>
        <v>0</v>
      </c>
      <c r="E107" s="218">
        <f>'Survey Results'!E707/'Survey Results'!E$785</f>
        <v>0</v>
      </c>
      <c r="F107" s="217">
        <f t="shared" si="9"/>
        <v>0</v>
      </c>
      <c r="G107" s="215">
        <f>'Survey Results'!F707/'Survey Results'!F$785</f>
        <v>0</v>
      </c>
      <c r="H107" s="212">
        <f t="shared" si="10"/>
        <v>0</v>
      </c>
      <c r="I107" s="218">
        <f>'Survey Results'!G707/'Survey Results'!G$785</f>
        <v>0</v>
      </c>
      <c r="J107" s="217">
        <f t="shared" si="11"/>
        <v>0</v>
      </c>
      <c r="K107" s="215">
        <f>'Survey Results'!H707/'Survey Results'!H$785</f>
        <v>0</v>
      </c>
      <c r="L107" s="211">
        <f t="shared" si="12"/>
        <v>0</v>
      </c>
      <c r="M107" s="221">
        <f t="shared" si="13"/>
        <v>0</v>
      </c>
      <c r="N107" s="222">
        <f t="shared" si="7"/>
        <v>0</v>
      </c>
    </row>
    <row r="108" spans="2:14" x14ac:dyDescent="0.45">
      <c r="B108" t="s">
        <v>309</v>
      </c>
      <c r="C108" s="215">
        <f>'Survey Results'!D708/'Survey Results'!D$785</f>
        <v>0</v>
      </c>
      <c r="D108" s="211">
        <f t="shared" si="8"/>
        <v>0</v>
      </c>
      <c r="E108" s="218">
        <f>'Survey Results'!E708/'Survey Results'!E$785</f>
        <v>0</v>
      </c>
      <c r="F108" s="217">
        <f t="shared" si="9"/>
        <v>0</v>
      </c>
      <c r="G108" s="215">
        <f>'Survey Results'!F708/'Survey Results'!F$785</f>
        <v>0</v>
      </c>
      <c r="H108" s="212">
        <f t="shared" si="10"/>
        <v>0</v>
      </c>
      <c r="I108" s="218">
        <f>'Survey Results'!G708/'Survey Results'!G$785</f>
        <v>0</v>
      </c>
      <c r="J108" s="217">
        <f t="shared" si="11"/>
        <v>0</v>
      </c>
      <c r="K108" s="215">
        <f>'Survey Results'!H708/'Survey Results'!H$785</f>
        <v>0</v>
      </c>
      <c r="L108" s="211">
        <f t="shared" si="12"/>
        <v>0</v>
      </c>
      <c r="M108" s="221">
        <f t="shared" si="13"/>
        <v>0</v>
      </c>
      <c r="N108" s="222">
        <f t="shared" si="7"/>
        <v>0</v>
      </c>
    </row>
    <row r="109" spans="2:14" x14ac:dyDescent="0.45">
      <c r="B109" t="s">
        <v>310</v>
      </c>
      <c r="C109" s="215">
        <f>'Survey Results'!D709/'Survey Results'!D$785</f>
        <v>0</v>
      </c>
      <c r="D109" s="211">
        <f t="shared" si="8"/>
        <v>0</v>
      </c>
      <c r="E109" s="218">
        <f>'Survey Results'!E709/'Survey Results'!E$785</f>
        <v>0</v>
      </c>
      <c r="F109" s="217">
        <f t="shared" si="9"/>
        <v>0</v>
      </c>
      <c r="G109" s="215">
        <f>'Survey Results'!F709/'Survey Results'!F$785</f>
        <v>0</v>
      </c>
      <c r="H109" s="212">
        <f t="shared" si="10"/>
        <v>0</v>
      </c>
      <c r="I109" s="218">
        <f>'Survey Results'!G709/'Survey Results'!G$785</f>
        <v>0</v>
      </c>
      <c r="J109" s="217">
        <f t="shared" si="11"/>
        <v>0</v>
      </c>
      <c r="K109" s="215">
        <f>'Survey Results'!H709/'Survey Results'!H$785</f>
        <v>0</v>
      </c>
      <c r="L109" s="211">
        <f t="shared" si="12"/>
        <v>0</v>
      </c>
      <c r="M109" s="221">
        <f t="shared" si="13"/>
        <v>0</v>
      </c>
      <c r="N109" s="222">
        <f t="shared" si="7"/>
        <v>0</v>
      </c>
    </row>
    <row r="110" spans="2:14" x14ac:dyDescent="0.45">
      <c r="B110" t="s">
        <v>311</v>
      </c>
      <c r="C110" s="215">
        <f>'Survey Results'!D710/'Survey Results'!D$785</f>
        <v>0</v>
      </c>
      <c r="D110" s="211">
        <f t="shared" si="8"/>
        <v>0</v>
      </c>
      <c r="E110" s="218">
        <f>'Survey Results'!E710/'Survey Results'!E$785</f>
        <v>2.9265478274709537E-2</v>
      </c>
      <c r="F110" s="217">
        <f t="shared" si="9"/>
        <v>0.34757408076953689</v>
      </c>
      <c r="G110" s="215">
        <f>'Survey Results'!F710/'Survey Results'!F$785</f>
        <v>0</v>
      </c>
      <c r="H110" s="212">
        <f t="shared" si="10"/>
        <v>0</v>
      </c>
      <c r="I110" s="218">
        <f>'Survey Results'!G710/'Survey Results'!G$785</f>
        <v>0</v>
      </c>
      <c r="J110" s="217">
        <f t="shared" si="11"/>
        <v>0</v>
      </c>
      <c r="K110" s="215">
        <f>'Survey Results'!H710/'Survey Results'!H$785</f>
        <v>0</v>
      </c>
      <c r="L110" s="211">
        <f t="shared" si="12"/>
        <v>0</v>
      </c>
      <c r="M110" s="221">
        <f t="shared" si="13"/>
        <v>3.4800763430764075E-3</v>
      </c>
      <c r="N110" s="222">
        <f t="shared" ref="N110:N173" si="14">D110+F110+H110+J110+L110</f>
        <v>0.34757408076953689</v>
      </c>
    </row>
    <row r="111" spans="2:14" x14ac:dyDescent="0.45">
      <c r="B111" t="s">
        <v>102</v>
      </c>
      <c r="C111" s="215">
        <f>'Survey Results'!D711/'Survey Results'!D$785</f>
        <v>0</v>
      </c>
      <c r="D111" s="211">
        <f t="shared" si="8"/>
        <v>0</v>
      </c>
      <c r="E111" s="218">
        <f>'Survey Results'!E711/'Survey Results'!E$785</f>
        <v>0</v>
      </c>
      <c r="F111" s="217">
        <f t="shared" si="9"/>
        <v>0</v>
      </c>
      <c r="G111" s="215">
        <f>'Survey Results'!F711/'Survey Results'!F$785</f>
        <v>0</v>
      </c>
      <c r="H111" s="212">
        <f t="shared" si="10"/>
        <v>0</v>
      </c>
      <c r="I111" s="218">
        <f>'Survey Results'!G711/'Survey Results'!G$785</f>
        <v>0</v>
      </c>
      <c r="J111" s="217">
        <f t="shared" si="11"/>
        <v>0</v>
      </c>
      <c r="K111" s="215">
        <f>'Survey Results'!H711/'Survey Results'!H$785</f>
        <v>0</v>
      </c>
      <c r="L111" s="211">
        <f t="shared" si="12"/>
        <v>0</v>
      </c>
      <c r="M111" s="221">
        <f t="shared" si="13"/>
        <v>0</v>
      </c>
      <c r="N111" s="222">
        <f t="shared" si="14"/>
        <v>0</v>
      </c>
    </row>
    <row r="112" spans="2:14" x14ac:dyDescent="0.45">
      <c r="B112" t="s">
        <v>109</v>
      </c>
      <c r="C112" s="215">
        <f>'Survey Results'!D712/'Survey Results'!D$785</f>
        <v>0</v>
      </c>
      <c r="D112" s="211">
        <f t="shared" si="8"/>
        <v>0</v>
      </c>
      <c r="E112" s="218">
        <f>'Survey Results'!E712/'Survey Results'!E$785</f>
        <v>0</v>
      </c>
      <c r="F112" s="217">
        <f t="shared" si="9"/>
        <v>0</v>
      </c>
      <c r="G112" s="215">
        <f>'Survey Results'!F712/'Survey Results'!F$785</f>
        <v>0</v>
      </c>
      <c r="H112" s="212">
        <f t="shared" si="10"/>
        <v>0</v>
      </c>
      <c r="I112" s="218">
        <f>'Survey Results'!G712/'Survey Results'!G$785</f>
        <v>0</v>
      </c>
      <c r="J112" s="217">
        <f t="shared" si="11"/>
        <v>0</v>
      </c>
      <c r="K112" s="215">
        <f>'Survey Results'!H712/'Survey Results'!H$785</f>
        <v>0</v>
      </c>
      <c r="L112" s="211">
        <f t="shared" si="12"/>
        <v>0</v>
      </c>
      <c r="M112" s="221">
        <f t="shared" si="13"/>
        <v>0</v>
      </c>
      <c r="N112" s="222">
        <f t="shared" si="14"/>
        <v>0</v>
      </c>
    </row>
    <row r="113" spans="2:14" x14ac:dyDescent="0.45">
      <c r="B113" t="s">
        <v>116</v>
      </c>
      <c r="C113" s="215">
        <f>'Survey Results'!D713/'Survey Results'!D$785</f>
        <v>0</v>
      </c>
      <c r="D113" s="211">
        <f t="shared" si="8"/>
        <v>0</v>
      </c>
      <c r="E113" s="218">
        <f>'Survey Results'!E713/'Survey Results'!E$785</f>
        <v>0</v>
      </c>
      <c r="F113" s="217">
        <f t="shared" si="9"/>
        <v>0</v>
      </c>
      <c r="G113" s="215">
        <f>'Survey Results'!F713/'Survey Results'!F$785</f>
        <v>0</v>
      </c>
      <c r="H113" s="212">
        <f t="shared" si="10"/>
        <v>0</v>
      </c>
      <c r="I113" s="218">
        <f>'Survey Results'!G713/'Survey Results'!G$785</f>
        <v>0</v>
      </c>
      <c r="J113" s="217">
        <f t="shared" si="11"/>
        <v>0</v>
      </c>
      <c r="K113" s="215">
        <f>'Survey Results'!H713/'Survey Results'!H$785</f>
        <v>0</v>
      </c>
      <c r="L113" s="211">
        <f t="shared" si="12"/>
        <v>0</v>
      </c>
      <c r="M113" s="221">
        <f t="shared" si="13"/>
        <v>0</v>
      </c>
      <c r="N113" s="222">
        <f t="shared" si="14"/>
        <v>0</v>
      </c>
    </row>
    <row r="114" spans="2:14" x14ac:dyDescent="0.45">
      <c r="B114" t="s">
        <v>312</v>
      </c>
      <c r="C114" s="215">
        <f>'Survey Results'!D714/'Survey Results'!D$785</f>
        <v>0</v>
      </c>
      <c r="D114" s="211">
        <f t="shared" si="8"/>
        <v>0</v>
      </c>
      <c r="E114" s="218">
        <f>'Survey Results'!E714/'Survey Results'!E$785</f>
        <v>0</v>
      </c>
      <c r="F114" s="217">
        <f t="shared" si="9"/>
        <v>0</v>
      </c>
      <c r="G114" s="215">
        <f>'Survey Results'!F714/'Survey Results'!F$785</f>
        <v>6.4193726791498765E-3</v>
      </c>
      <c r="H114" s="212">
        <f t="shared" si="10"/>
        <v>0.24255816591609383</v>
      </c>
      <c r="I114" s="218">
        <f>'Survey Results'!G714/'Survey Results'!G$785</f>
        <v>0</v>
      </c>
      <c r="J114" s="217">
        <f t="shared" si="11"/>
        <v>0</v>
      </c>
      <c r="K114" s="215">
        <f>'Survey Results'!H714/'Survey Results'!H$785</f>
        <v>0</v>
      </c>
      <c r="L114" s="211">
        <f t="shared" si="12"/>
        <v>0</v>
      </c>
      <c r="M114" s="221">
        <f t="shared" si="13"/>
        <v>2.4286072573527274E-3</v>
      </c>
      <c r="N114" s="222">
        <f t="shared" si="14"/>
        <v>0.24255816591609383</v>
      </c>
    </row>
    <row r="115" spans="2:14" x14ac:dyDescent="0.45">
      <c r="B115" t="s">
        <v>313</v>
      </c>
      <c r="C115" s="215">
        <f>'Survey Results'!D715/'Survey Results'!D$785</f>
        <v>3.2020987249474352E-2</v>
      </c>
      <c r="D115" s="211">
        <f t="shared" si="8"/>
        <v>0.51604685389942317</v>
      </c>
      <c r="E115" s="218">
        <f>'Survey Results'!E715/'Survey Results'!E$785</f>
        <v>7.08857233805507E-2</v>
      </c>
      <c r="F115" s="217">
        <f t="shared" si="9"/>
        <v>0.8418806592670699</v>
      </c>
      <c r="G115" s="215">
        <f>'Survey Results'!F715/'Survey Results'!F$785</f>
        <v>0</v>
      </c>
      <c r="H115" s="212">
        <f t="shared" si="10"/>
        <v>0</v>
      </c>
      <c r="I115" s="218">
        <f>'Survey Results'!G715/'Survey Results'!G$785</f>
        <v>0</v>
      </c>
      <c r="J115" s="217">
        <f t="shared" si="11"/>
        <v>0</v>
      </c>
      <c r="K115" s="215">
        <f>'Survey Results'!H715/'Survey Results'!H$785</f>
        <v>0</v>
      </c>
      <c r="L115" s="211">
        <f t="shared" si="12"/>
        <v>0</v>
      </c>
      <c r="M115" s="221">
        <f t="shared" si="13"/>
        <v>1.359621351431183E-2</v>
      </c>
      <c r="N115" s="222">
        <f t="shared" si="14"/>
        <v>1.357927513166493</v>
      </c>
    </row>
    <row r="116" spans="2:14" x14ac:dyDescent="0.45">
      <c r="B116" t="s">
        <v>314</v>
      </c>
      <c r="C116" s="215">
        <f>'Survey Results'!D716/'Survey Results'!D$785</f>
        <v>0</v>
      </c>
      <c r="D116" s="211">
        <f t="shared" si="8"/>
        <v>0</v>
      </c>
      <c r="E116" s="218">
        <f>'Survey Results'!E716/'Survey Results'!E$785</f>
        <v>0</v>
      </c>
      <c r="F116" s="217">
        <f t="shared" si="9"/>
        <v>0</v>
      </c>
      <c r="G116" s="215">
        <f>'Survey Results'!F716/'Survey Results'!F$785</f>
        <v>0</v>
      </c>
      <c r="H116" s="212">
        <f t="shared" si="10"/>
        <v>0</v>
      </c>
      <c r="I116" s="218">
        <f>'Survey Results'!G716/'Survey Results'!G$785</f>
        <v>1.0446379658839756E-2</v>
      </c>
      <c r="J116" s="217">
        <f t="shared" si="11"/>
        <v>0.16193030147677431</v>
      </c>
      <c r="K116" s="215">
        <f>'Survey Results'!H716/'Survey Results'!H$785</f>
        <v>0</v>
      </c>
      <c r="L116" s="211">
        <f t="shared" si="12"/>
        <v>0</v>
      </c>
      <c r="M116" s="221">
        <f t="shared" si="13"/>
        <v>1.6213228850347104E-3</v>
      </c>
      <c r="N116" s="222">
        <f t="shared" si="14"/>
        <v>0.16193030147677431</v>
      </c>
    </row>
    <row r="117" spans="2:14" x14ac:dyDescent="0.45">
      <c r="B117" t="s">
        <v>315</v>
      </c>
      <c r="C117" s="215">
        <f>'Survey Results'!D717/'Survey Results'!D$785</f>
        <v>0</v>
      </c>
      <c r="D117" s="211">
        <f t="shared" si="8"/>
        <v>0</v>
      </c>
      <c r="E117" s="218">
        <f>'Survey Results'!E717/'Survey Results'!E$785</f>
        <v>0</v>
      </c>
      <c r="F117" s="217">
        <f t="shared" si="9"/>
        <v>0</v>
      </c>
      <c r="G117" s="215">
        <f>'Survey Results'!F717/'Survey Results'!F$785</f>
        <v>0</v>
      </c>
      <c r="H117" s="212">
        <f t="shared" si="10"/>
        <v>0</v>
      </c>
      <c r="I117" s="218">
        <f>'Survey Results'!G717/'Survey Results'!G$785</f>
        <v>0</v>
      </c>
      <c r="J117" s="217">
        <f t="shared" si="11"/>
        <v>0</v>
      </c>
      <c r="K117" s="215">
        <f>'Survey Results'!H717/'Survey Results'!H$785</f>
        <v>0</v>
      </c>
      <c r="L117" s="211">
        <f t="shared" si="12"/>
        <v>0</v>
      </c>
      <c r="M117" s="221">
        <f t="shared" si="13"/>
        <v>0</v>
      </c>
      <c r="N117" s="222">
        <f t="shared" si="14"/>
        <v>0</v>
      </c>
    </row>
    <row r="118" spans="2:14" x14ac:dyDescent="0.45">
      <c r="B118" t="s">
        <v>316</v>
      </c>
      <c r="C118" s="215">
        <f>'Survey Results'!D718/'Survey Results'!D$785</f>
        <v>0</v>
      </c>
      <c r="D118" s="211">
        <f t="shared" si="8"/>
        <v>0</v>
      </c>
      <c r="E118" s="218">
        <f>'Survey Results'!E718/'Survey Results'!E$785</f>
        <v>0</v>
      </c>
      <c r="F118" s="217">
        <f t="shared" si="9"/>
        <v>0</v>
      </c>
      <c r="G118" s="215">
        <f>'Survey Results'!F718/'Survey Results'!F$785</f>
        <v>0</v>
      </c>
      <c r="H118" s="212">
        <f t="shared" si="10"/>
        <v>0</v>
      </c>
      <c r="I118" s="218">
        <f>'Survey Results'!G718/'Survey Results'!G$785</f>
        <v>0</v>
      </c>
      <c r="J118" s="217">
        <f t="shared" si="11"/>
        <v>0</v>
      </c>
      <c r="K118" s="215">
        <f>'Survey Results'!H718/'Survey Results'!H$785</f>
        <v>0</v>
      </c>
      <c r="L118" s="211">
        <f t="shared" si="12"/>
        <v>0</v>
      </c>
      <c r="M118" s="221">
        <f t="shared" si="13"/>
        <v>0</v>
      </c>
      <c r="N118" s="222">
        <f t="shared" si="14"/>
        <v>0</v>
      </c>
    </row>
    <row r="119" spans="2:14" x14ac:dyDescent="0.45">
      <c r="B119" t="s">
        <v>317</v>
      </c>
      <c r="C119" s="215">
        <f>'Survey Results'!D719/'Survey Results'!D$785</f>
        <v>0</v>
      </c>
      <c r="D119" s="211">
        <f t="shared" si="8"/>
        <v>0</v>
      </c>
      <c r="E119" s="218">
        <f>'Survey Results'!E719/'Survey Results'!E$785</f>
        <v>8.395670857870444E-3</v>
      </c>
      <c r="F119" s="217">
        <f t="shared" si="9"/>
        <v>9.9711938874741363E-2</v>
      </c>
      <c r="G119" s="215">
        <f>'Survey Results'!F719/'Survey Results'!F$785</f>
        <v>0</v>
      </c>
      <c r="H119" s="212">
        <f t="shared" si="10"/>
        <v>0</v>
      </c>
      <c r="I119" s="218">
        <f>'Survey Results'!G719/'Survey Results'!G$785</f>
        <v>0</v>
      </c>
      <c r="J119" s="217">
        <f t="shared" si="11"/>
        <v>0</v>
      </c>
      <c r="K119" s="215">
        <f>'Survey Results'!H719/'Survey Results'!H$785</f>
        <v>0</v>
      </c>
      <c r="L119" s="211">
        <f t="shared" si="12"/>
        <v>0</v>
      </c>
      <c r="M119" s="221">
        <f t="shared" si="13"/>
        <v>9.9836316572280348E-4</v>
      </c>
      <c r="N119" s="222">
        <f t="shared" si="14"/>
        <v>9.9711938874741363E-2</v>
      </c>
    </row>
    <row r="120" spans="2:14" x14ac:dyDescent="0.45">
      <c r="B120" t="s">
        <v>318</v>
      </c>
      <c r="C120" s="215">
        <f>'Survey Results'!D720/'Survey Results'!D$785</f>
        <v>0</v>
      </c>
      <c r="D120" s="211">
        <f t="shared" si="8"/>
        <v>0</v>
      </c>
      <c r="E120" s="218">
        <f>'Survey Results'!E720/'Survey Results'!E$785</f>
        <v>0</v>
      </c>
      <c r="F120" s="217">
        <f t="shared" si="9"/>
        <v>0</v>
      </c>
      <c r="G120" s="215">
        <f>'Survey Results'!F720/'Survey Results'!F$785</f>
        <v>0</v>
      </c>
      <c r="H120" s="212">
        <f t="shared" si="10"/>
        <v>0</v>
      </c>
      <c r="I120" s="218">
        <f>'Survey Results'!G720/'Survey Results'!G$785</f>
        <v>0</v>
      </c>
      <c r="J120" s="217">
        <f t="shared" si="11"/>
        <v>0</v>
      </c>
      <c r="K120" s="215">
        <f>'Survey Results'!H720/'Survey Results'!H$785</f>
        <v>0</v>
      </c>
      <c r="L120" s="211">
        <f t="shared" si="12"/>
        <v>0</v>
      </c>
      <c r="M120" s="221">
        <f t="shared" si="13"/>
        <v>0</v>
      </c>
      <c r="N120" s="222">
        <f t="shared" si="14"/>
        <v>0</v>
      </c>
    </row>
    <row r="121" spans="2:14" x14ac:dyDescent="0.45">
      <c r="B121" t="s">
        <v>319</v>
      </c>
      <c r="C121" s="215">
        <f>'Survey Results'!D721/'Survey Results'!D$785</f>
        <v>0</v>
      </c>
      <c r="D121" s="211">
        <f t="shared" si="8"/>
        <v>0</v>
      </c>
      <c r="E121" s="218">
        <f>'Survey Results'!E721/'Survey Results'!E$785</f>
        <v>0</v>
      </c>
      <c r="F121" s="217">
        <f t="shared" si="9"/>
        <v>0</v>
      </c>
      <c r="G121" s="215">
        <f>'Survey Results'!F721/'Survey Results'!F$785</f>
        <v>0</v>
      </c>
      <c r="H121" s="212">
        <f t="shared" si="10"/>
        <v>0</v>
      </c>
      <c r="I121" s="218">
        <f>'Survey Results'!G721/'Survey Results'!G$785</f>
        <v>0</v>
      </c>
      <c r="J121" s="217">
        <f t="shared" si="11"/>
        <v>0</v>
      </c>
      <c r="K121" s="215">
        <f>'Survey Results'!H721/'Survey Results'!H$785</f>
        <v>0</v>
      </c>
      <c r="L121" s="211">
        <f t="shared" si="12"/>
        <v>0</v>
      </c>
      <c r="M121" s="221">
        <f t="shared" si="13"/>
        <v>0</v>
      </c>
      <c r="N121" s="222">
        <f t="shared" si="14"/>
        <v>0</v>
      </c>
    </row>
    <row r="122" spans="2:14" x14ac:dyDescent="0.45">
      <c r="B122" t="s">
        <v>320</v>
      </c>
      <c r="C122" s="215">
        <f>'Survey Results'!D722/'Survey Results'!D$785</f>
        <v>0</v>
      </c>
      <c r="D122" s="211">
        <f t="shared" si="8"/>
        <v>0</v>
      </c>
      <c r="E122" s="218">
        <f>'Survey Results'!E722/'Survey Results'!E$785</f>
        <v>0</v>
      </c>
      <c r="F122" s="217">
        <f t="shared" si="9"/>
        <v>0</v>
      </c>
      <c r="G122" s="215">
        <f>'Survey Results'!F722/'Survey Results'!F$785</f>
        <v>0</v>
      </c>
      <c r="H122" s="212">
        <f t="shared" si="10"/>
        <v>0</v>
      </c>
      <c r="I122" s="218">
        <f>'Survey Results'!G722/'Survey Results'!G$785</f>
        <v>0</v>
      </c>
      <c r="J122" s="217">
        <f t="shared" si="11"/>
        <v>0</v>
      </c>
      <c r="K122" s="215">
        <f>'Survey Results'!H722/'Survey Results'!H$785</f>
        <v>0</v>
      </c>
      <c r="L122" s="211">
        <f t="shared" si="12"/>
        <v>0</v>
      </c>
      <c r="M122" s="221">
        <f t="shared" si="13"/>
        <v>0</v>
      </c>
      <c r="N122" s="222">
        <f t="shared" si="14"/>
        <v>0</v>
      </c>
    </row>
    <row r="123" spans="2:14" x14ac:dyDescent="0.45">
      <c r="B123" t="s">
        <v>321</v>
      </c>
      <c r="C123" s="215">
        <f>'Survey Results'!D723/'Survey Results'!D$785</f>
        <v>0</v>
      </c>
      <c r="D123" s="211">
        <f t="shared" si="8"/>
        <v>0</v>
      </c>
      <c r="E123" s="218">
        <f>'Survey Results'!E723/'Survey Results'!E$785</f>
        <v>8.395670857870444E-3</v>
      </c>
      <c r="F123" s="217">
        <f t="shared" si="9"/>
        <v>9.9711938874741363E-2</v>
      </c>
      <c r="G123" s="215">
        <f>'Survey Results'!F723/'Survey Results'!F$785</f>
        <v>0</v>
      </c>
      <c r="H123" s="212">
        <f t="shared" si="10"/>
        <v>0</v>
      </c>
      <c r="I123" s="218">
        <f>'Survey Results'!G723/'Survey Results'!G$785</f>
        <v>0</v>
      </c>
      <c r="J123" s="217">
        <f t="shared" si="11"/>
        <v>0</v>
      </c>
      <c r="K123" s="215">
        <f>'Survey Results'!H723/'Survey Results'!H$785</f>
        <v>0</v>
      </c>
      <c r="L123" s="211">
        <f t="shared" si="12"/>
        <v>0</v>
      </c>
      <c r="M123" s="221">
        <f t="shared" si="13"/>
        <v>9.9836316572280348E-4</v>
      </c>
      <c r="N123" s="222">
        <f t="shared" si="14"/>
        <v>9.9711938874741363E-2</v>
      </c>
    </row>
    <row r="124" spans="2:14" x14ac:dyDescent="0.45">
      <c r="B124" t="s">
        <v>322</v>
      </c>
      <c r="C124" s="215">
        <f>'Survey Results'!D724/'Survey Results'!D$785</f>
        <v>0</v>
      </c>
      <c r="D124" s="211">
        <f t="shared" si="8"/>
        <v>0</v>
      </c>
      <c r="E124" s="218">
        <f>'Survey Results'!E724/'Survey Results'!E$785</f>
        <v>0</v>
      </c>
      <c r="F124" s="217">
        <f t="shared" si="9"/>
        <v>0</v>
      </c>
      <c r="G124" s="215">
        <f>'Survey Results'!F724/'Survey Results'!F$785</f>
        <v>0</v>
      </c>
      <c r="H124" s="212">
        <f t="shared" si="10"/>
        <v>0</v>
      </c>
      <c r="I124" s="218">
        <f>'Survey Results'!G724/'Survey Results'!G$785</f>
        <v>0</v>
      </c>
      <c r="J124" s="217">
        <f t="shared" si="11"/>
        <v>0</v>
      </c>
      <c r="K124" s="215">
        <f>'Survey Results'!H724/'Survey Results'!H$785</f>
        <v>0</v>
      </c>
      <c r="L124" s="211">
        <f t="shared" si="12"/>
        <v>0</v>
      </c>
      <c r="M124" s="221">
        <f t="shared" si="13"/>
        <v>0</v>
      </c>
      <c r="N124" s="222">
        <f t="shared" si="14"/>
        <v>0</v>
      </c>
    </row>
    <row r="125" spans="2:14" x14ac:dyDescent="0.45">
      <c r="B125" t="s">
        <v>323</v>
      </c>
      <c r="C125" s="215">
        <f>'Survey Results'!D725/'Survey Results'!D$785</f>
        <v>0</v>
      </c>
      <c r="D125" s="211">
        <f t="shared" si="8"/>
        <v>0</v>
      </c>
      <c r="E125" s="218">
        <f>'Survey Results'!E725/'Survey Results'!E$785</f>
        <v>0</v>
      </c>
      <c r="F125" s="217">
        <f t="shared" si="9"/>
        <v>0</v>
      </c>
      <c r="G125" s="215">
        <f>'Survey Results'!F725/'Survey Results'!F$785</f>
        <v>0</v>
      </c>
      <c r="H125" s="212">
        <f t="shared" si="10"/>
        <v>0</v>
      </c>
      <c r="I125" s="218">
        <f>'Survey Results'!G725/'Survey Results'!G$785</f>
        <v>0</v>
      </c>
      <c r="J125" s="217">
        <f t="shared" si="11"/>
        <v>0</v>
      </c>
      <c r="K125" s="215">
        <f>'Survey Results'!H725/'Survey Results'!H$785</f>
        <v>0</v>
      </c>
      <c r="L125" s="211">
        <f t="shared" si="12"/>
        <v>0</v>
      </c>
      <c r="M125" s="221">
        <f t="shared" si="13"/>
        <v>0</v>
      </c>
      <c r="N125" s="222">
        <f t="shared" si="14"/>
        <v>0</v>
      </c>
    </row>
    <row r="126" spans="2:14" x14ac:dyDescent="0.45">
      <c r="B126" t="s">
        <v>324</v>
      </c>
      <c r="C126" s="215">
        <f>'Survey Results'!D726/'Survey Results'!D$785</f>
        <v>0</v>
      </c>
      <c r="D126" s="211">
        <f t="shared" si="8"/>
        <v>0</v>
      </c>
      <c r="E126" s="218">
        <f>'Survey Results'!E726/'Survey Results'!E$785</f>
        <v>0</v>
      </c>
      <c r="F126" s="217">
        <f t="shared" si="9"/>
        <v>0</v>
      </c>
      <c r="G126" s="215">
        <f>'Survey Results'!F726/'Survey Results'!F$785</f>
        <v>0</v>
      </c>
      <c r="H126" s="212">
        <f t="shared" si="10"/>
        <v>0</v>
      </c>
      <c r="I126" s="218">
        <f>'Survey Results'!G726/'Survey Results'!G$785</f>
        <v>0</v>
      </c>
      <c r="J126" s="217">
        <f t="shared" si="11"/>
        <v>0</v>
      </c>
      <c r="K126" s="215">
        <f>'Survey Results'!H726/'Survey Results'!H$785</f>
        <v>0</v>
      </c>
      <c r="L126" s="211">
        <f t="shared" si="12"/>
        <v>0</v>
      </c>
      <c r="M126" s="221">
        <f t="shared" si="13"/>
        <v>0</v>
      </c>
      <c r="N126" s="222">
        <f t="shared" si="14"/>
        <v>0</v>
      </c>
    </row>
    <row r="127" spans="2:14" x14ac:dyDescent="0.45">
      <c r="B127" t="s">
        <v>325</v>
      </c>
      <c r="C127" s="215">
        <f>'Survey Results'!D727/'Survey Results'!D$785</f>
        <v>0</v>
      </c>
      <c r="D127" s="211">
        <f t="shared" si="8"/>
        <v>0</v>
      </c>
      <c r="E127" s="218">
        <f>'Survey Results'!E727/'Survey Results'!E$785</f>
        <v>0</v>
      </c>
      <c r="F127" s="217">
        <f t="shared" si="9"/>
        <v>0</v>
      </c>
      <c r="G127" s="215">
        <f>'Survey Results'!F727/'Survey Results'!F$785</f>
        <v>0</v>
      </c>
      <c r="H127" s="212">
        <f t="shared" si="10"/>
        <v>0</v>
      </c>
      <c r="I127" s="218">
        <f>'Survey Results'!G727/'Survey Results'!G$785</f>
        <v>0</v>
      </c>
      <c r="J127" s="217">
        <f t="shared" si="11"/>
        <v>0</v>
      </c>
      <c r="K127" s="215">
        <f>'Survey Results'!H727/'Survey Results'!H$785</f>
        <v>0</v>
      </c>
      <c r="L127" s="211">
        <f t="shared" si="12"/>
        <v>0</v>
      </c>
      <c r="M127" s="221">
        <f t="shared" si="13"/>
        <v>0</v>
      </c>
      <c r="N127" s="222">
        <f t="shared" si="14"/>
        <v>0</v>
      </c>
    </row>
    <row r="128" spans="2:14" x14ac:dyDescent="0.45">
      <c r="B128" t="s">
        <v>326</v>
      </c>
      <c r="C128" s="215">
        <f>'Survey Results'!D728/'Survey Results'!D$785</f>
        <v>0</v>
      </c>
      <c r="D128" s="211">
        <f t="shared" si="8"/>
        <v>0</v>
      </c>
      <c r="E128" s="218">
        <f>'Survey Results'!E728/'Survey Results'!E$785</f>
        <v>0</v>
      </c>
      <c r="F128" s="217">
        <f t="shared" si="9"/>
        <v>0</v>
      </c>
      <c r="G128" s="215">
        <f>'Survey Results'!F728/'Survey Results'!F$785</f>
        <v>0</v>
      </c>
      <c r="H128" s="212">
        <f t="shared" si="10"/>
        <v>0</v>
      </c>
      <c r="I128" s="218">
        <f>'Survey Results'!G728/'Survey Results'!G$785</f>
        <v>0</v>
      </c>
      <c r="J128" s="217">
        <f t="shared" si="11"/>
        <v>0</v>
      </c>
      <c r="K128" s="215">
        <f>'Survey Results'!H728/'Survey Results'!H$785</f>
        <v>0</v>
      </c>
      <c r="L128" s="211">
        <f t="shared" si="12"/>
        <v>0</v>
      </c>
      <c r="M128" s="221">
        <f t="shared" si="13"/>
        <v>0</v>
      </c>
      <c r="N128" s="222">
        <f t="shared" si="14"/>
        <v>0</v>
      </c>
    </row>
    <row r="129" spans="2:14" x14ac:dyDescent="0.45">
      <c r="B129" t="s">
        <v>327</v>
      </c>
      <c r="C129" s="215">
        <f>'Survey Results'!D729/'Survey Results'!D$785</f>
        <v>0</v>
      </c>
      <c r="D129" s="211">
        <f t="shared" si="8"/>
        <v>0</v>
      </c>
      <c r="E129" s="218">
        <f>'Survey Results'!E729/'Survey Results'!E$785</f>
        <v>0</v>
      </c>
      <c r="F129" s="217">
        <f t="shared" si="9"/>
        <v>0</v>
      </c>
      <c r="G129" s="215">
        <f>'Survey Results'!F729/'Survey Results'!F$785</f>
        <v>0</v>
      </c>
      <c r="H129" s="212">
        <f t="shared" si="10"/>
        <v>0</v>
      </c>
      <c r="I129" s="218">
        <f>'Survey Results'!G729/'Survey Results'!G$785</f>
        <v>0</v>
      </c>
      <c r="J129" s="217">
        <f t="shared" si="11"/>
        <v>0</v>
      </c>
      <c r="K129" s="215">
        <f>'Survey Results'!H729/'Survey Results'!H$785</f>
        <v>0</v>
      </c>
      <c r="L129" s="211">
        <f t="shared" si="12"/>
        <v>0</v>
      </c>
      <c r="M129" s="221">
        <f t="shared" si="13"/>
        <v>0</v>
      </c>
      <c r="N129" s="222">
        <f t="shared" si="14"/>
        <v>0</v>
      </c>
    </row>
    <row r="130" spans="2:14" x14ac:dyDescent="0.45">
      <c r="B130" t="s">
        <v>328</v>
      </c>
      <c r="C130" s="215">
        <f>'Survey Results'!D730/'Survey Results'!D$785</f>
        <v>0</v>
      </c>
      <c r="D130" s="211">
        <f t="shared" si="8"/>
        <v>0</v>
      </c>
      <c r="E130" s="218">
        <f>'Survey Results'!E730/'Survey Results'!E$785</f>
        <v>0</v>
      </c>
      <c r="F130" s="217">
        <f t="shared" si="9"/>
        <v>0</v>
      </c>
      <c r="G130" s="215">
        <f>'Survey Results'!F730/'Survey Results'!F$785</f>
        <v>0</v>
      </c>
      <c r="H130" s="212">
        <f t="shared" si="10"/>
        <v>0</v>
      </c>
      <c r="I130" s="218">
        <f>'Survey Results'!G730/'Survey Results'!G$785</f>
        <v>0</v>
      </c>
      <c r="J130" s="217">
        <f t="shared" si="11"/>
        <v>0</v>
      </c>
      <c r="K130" s="215">
        <f>'Survey Results'!H730/'Survey Results'!H$785</f>
        <v>0</v>
      </c>
      <c r="L130" s="211">
        <f t="shared" si="12"/>
        <v>0</v>
      </c>
      <c r="M130" s="221">
        <f t="shared" si="13"/>
        <v>0</v>
      </c>
      <c r="N130" s="222">
        <f t="shared" si="14"/>
        <v>0</v>
      </c>
    </row>
    <row r="131" spans="2:14" x14ac:dyDescent="0.45">
      <c r="B131" t="s">
        <v>329</v>
      </c>
      <c r="C131" s="215">
        <f>'Survey Results'!D731/'Survey Results'!D$785</f>
        <v>0</v>
      </c>
      <c r="D131" s="211">
        <f t="shared" si="8"/>
        <v>0</v>
      </c>
      <c r="E131" s="218">
        <f>'Survey Results'!E731/'Survey Results'!E$785</f>
        <v>0</v>
      </c>
      <c r="F131" s="217">
        <f t="shared" si="9"/>
        <v>0</v>
      </c>
      <c r="G131" s="215">
        <f>'Survey Results'!F731/'Survey Results'!F$785</f>
        <v>0</v>
      </c>
      <c r="H131" s="212">
        <f t="shared" si="10"/>
        <v>0</v>
      </c>
      <c r="I131" s="218">
        <f>'Survey Results'!G731/'Survey Results'!G$785</f>
        <v>0</v>
      </c>
      <c r="J131" s="217">
        <f t="shared" si="11"/>
        <v>0</v>
      </c>
      <c r="K131" s="215">
        <f>'Survey Results'!H731/'Survey Results'!H$785</f>
        <v>0</v>
      </c>
      <c r="L131" s="211">
        <f t="shared" si="12"/>
        <v>0</v>
      </c>
      <c r="M131" s="221">
        <f t="shared" si="13"/>
        <v>0</v>
      </c>
      <c r="N131" s="222">
        <f t="shared" si="14"/>
        <v>0</v>
      </c>
    </row>
    <row r="132" spans="2:14" x14ac:dyDescent="0.45">
      <c r="B132" t="s">
        <v>330</v>
      </c>
      <c r="C132" s="215">
        <f>'Survey Results'!D732/'Survey Results'!D$785</f>
        <v>0</v>
      </c>
      <c r="D132" s="211">
        <f t="shared" si="8"/>
        <v>0</v>
      </c>
      <c r="E132" s="218">
        <f>'Survey Results'!E732/'Survey Results'!E$785</f>
        <v>0</v>
      </c>
      <c r="F132" s="217">
        <f t="shared" si="9"/>
        <v>0</v>
      </c>
      <c r="G132" s="215">
        <f>'Survey Results'!F732/'Survey Results'!F$785</f>
        <v>0</v>
      </c>
      <c r="H132" s="212">
        <f t="shared" si="10"/>
        <v>0</v>
      </c>
      <c r="I132" s="218">
        <f>'Survey Results'!G732/'Survey Results'!G$785</f>
        <v>0</v>
      </c>
      <c r="J132" s="217">
        <f t="shared" si="11"/>
        <v>0</v>
      </c>
      <c r="K132" s="215">
        <f>'Survey Results'!H732/'Survey Results'!H$785</f>
        <v>0</v>
      </c>
      <c r="L132" s="211">
        <f t="shared" si="12"/>
        <v>0</v>
      </c>
      <c r="M132" s="221">
        <f t="shared" si="13"/>
        <v>0</v>
      </c>
      <c r="N132" s="222">
        <f t="shared" si="14"/>
        <v>0</v>
      </c>
    </row>
    <row r="133" spans="2:14" x14ac:dyDescent="0.45">
      <c r="B133" t="s">
        <v>331</v>
      </c>
      <c r="C133" s="215">
        <f>'Survey Results'!D733/'Survey Results'!D$785</f>
        <v>0</v>
      </c>
      <c r="D133" s="211">
        <f t="shared" si="8"/>
        <v>0</v>
      </c>
      <c r="E133" s="218">
        <f>'Survey Results'!E733/'Survey Results'!E$785</f>
        <v>0</v>
      </c>
      <c r="F133" s="217">
        <f t="shared" si="9"/>
        <v>0</v>
      </c>
      <c r="G133" s="215">
        <f>'Survey Results'!F733/'Survey Results'!F$785</f>
        <v>0</v>
      </c>
      <c r="H133" s="212">
        <f t="shared" si="10"/>
        <v>0</v>
      </c>
      <c r="I133" s="218">
        <f>'Survey Results'!G733/'Survey Results'!G$785</f>
        <v>0</v>
      </c>
      <c r="J133" s="217">
        <f t="shared" si="11"/>
        <v>0</v>
      </c>
      <c r="K133" s="215">
        <f>'Survey Results'!H733/'Survey Results'!H$785</f>
        <v>0</v>
      </c>
      <c r="L133" s="211">
        <f t="shared" si="12"/>
        <v>0</v>
      </c>
      <c r="M133" s="221">
        <f t="shared" si="13"/>
        <v>0</v>
      </c>
      <c r="N133" s="222">
        <f t="shared" si="14"/>
        <v>0</v>
      </c>
    </row>
    <row r="134" spans="2:14" x14ac:dyDescent="0.45">
      <c r="B134" t="s">
        <v>332</v>
      </c>
      <c r="C134" s="215">
        <f>'Survey Results'!D734/'Survey Results'!D$785</f>
        <v>9.1626318936748902E-3</v>
      </c>
      <c r="D134" s="211">
        <f t="shared" si="8"/>
        <v>0.14766400939893135</v>
      </c>
      <c r="E134" s="218">
        <f>'Survey Results'!E734/'Survey Results'!E$785</f>
        <v>0</v>
      </c>
      <c r="F134" s="217">
        <f t="shared" si="9"/>
        <v>0</v>
      </c>
      <c r="G134" s="215">
        <f>'Survey Results'!F734/'Survey Results'!F$785</f>
        <v>6.4193726791498765E-3</v>
      </c>
      <c r="H134" s="212">
        <f t="shared" si="10"/>
        <v>0.24255816591609383</v>
      </c>
      <c r="I134" s="218">
        <f>'Survey Results'!G734/'Survey Results'!G$785</f>
        <v>0</v>
      </c>
      <c r="J134" s="217">
        <f t="shared" si="11"/>
        <v>0</v>
      </c>
      <c r="K134" s="215">
        <f>'Survey Results'!H734/'Survey Results'!H$785</f>
        <v>1.0009152337740733E-2</v>
      </c>
      <c r="L134" s="211">
        <f t="shared" si="12"/>
        <v>0.18613523368827525</v>
      </c>
      <c r="M134" s="221">
        <f t="shared" si="13"/>
        <v>5.7707634003904542E-3</v>
      </c>
      <c r="N134" s="222">
        <f t="shared" si="14"/>
        <v>0.57635740900330046</v>
      </c>
    </row>
    <row r="135" spans="2:14" x14ac:dyDescent="0.45">
      <c r="B135" t="s">
        <v>333</v>
      </c>
      <c r="C135" s="215">
        <f>'Survey Results'!D735/'Survey Results'!D$785</f>
        <v>0</v>
      </c>
      <c r="D135" s="211">
        <f t="shared" ref="D135:D184" si="15">C135*$D$4</f>
        <v>0</v>
      </c>
      <c r="E135" s="218">
        <f>'Survey Results'!E735/'Survey Results'!E$785</f>
        <v>0</v>
      </c>
      <c r="F135" s="217">
        <f t="shared" ref="F135:F184" si="16">E135*$F$4</f>
        <v>0</v>
      </c>
      <c r="G135" s="215">
        <f>'Survey Results'!F735/'Survey Results'!F$785</f>
        <v>0</v>
      </c>
      <c r="H135" s="212">
        <f t="shared" ref="H135:H184" si="17">G135*$H$4</f>
        <v>0</v>
      </c>
      <c r="I135" s="218">
        <f>'Survey Results'!G735/'Survey Results'!G$785</f>
        <v>0</v>
      </c>
      <c r="J135" s="217">
        <f t="shared" ref="J135:J184" si="18">I135*$J$4</f>
        <v>0</v>
      </c>
      <c r="K135" s="215">
        <f>'Survey Results'!H735/'Survey Results'!H$785</f>
        <v>0</v>
      </c>
      <c r="L135" s="211">
        <f t="shared" ref="L135:L184" si="19">K135*$L$4</f>
        <v>0</v>
      </c>
      <c r="M135" s="221">
        <f t="shared" ref="M135:M184" si="20">N135/$N$4</f>
        <v>0</v>
      </c>
      <c r="N135" s="222">
        <f t="shared" si="14"/>
        <v>0</v>
      </c>
    </row>
    <row r="136" spans="2:14" x14ac:dyDescent="0.45">
      <c r="B136" t="s">
        <v>334</v>
      </c>
      <c r="C136" s="215">
        <f>'Survey Results'!D736/'Survey Results'!D$785</f>
        <v>0</v>
      </c>
      <c r="D136" s="211">
        <f t="shared" si="15"/>
        <v>0</v>
      </c>
      <c r="E136" s="218">
        <f>'Survey Results'!E736/'Survey Results'!E$785</f>
        <v>8.395670857870444E-3</v>
      </c>
      <c r="F136" s="217">
        <f t="shared" si="16"/>
        <v>9.9711938874741363E-2</v>
      </c>
      <c r="G136" s="215">
        <f>'Survey Results'!F736/'Survey Results'!F$785</f>
        <v>0</v>
      </c>
      <c r="H136" s="212">
        <f t="shared" si="17"/>
        <v>0</v>
      </c>
      <c r="I136" s="218">
        <f>'Survey Results'!G736/'Survey Results'!G$785</f>
        <v>0</v>
      </c>
      <c r="J136" s="217">
        <f t="shared" si="18"/>
        <v>0</v>
      </c>
      <c r="K136" s="215">
        <f>'Survey Results'!H736/'Survey Results'!H$785</f>
        <v>0</v>
      </c>
      <c r="L136" s="211">
        <f t="shared" si="19"/>
        <v>0</v>
      </c>
      <c r="M136" s="221">
        <f t="shared" si="20"/>
        <v>9.9836316572280348E-4</v>
      </c>
      <c r="N136" s="222">
        <f t="shared" si="14"/>
        <v>9.9711938874741363E-2</v>
      </c>
    </row>
    <row r="137" spans="2:14" x14ac:dyDescent="0.45">
      <c r="B137" t="s">
        <v>335</v>
      </c>
      <c r="C137" s="215">
        <f>'Survey Results'!D737/'Survey Results'!D$785</f>
        <v>0</v>
      </c>
      <c r="D137" s="211">
        <f t="shared" si="15"/>
        <v>0</v>
      </c>
      <c r="E137" s="218">
        <f>'Survey Results'!E737/'Survey Results'!E$785</f>
        <v>0</v>
      </c>
      <c r="F137" s="217">
        <f t="shared" si="16"/>
        <v>0</v>
      </c>
      <c r="G137" s="215">
        <f>'Survey Results'!F737/'Survey Results'!F$785</f>
        <v>0</v>
      </c>
      <c r="H137" s="212">
        <f t="shared" si="17"/>
        <v>0</v>
      </c>
      <c r="I137" s="218">
        <f>'Survey Results'!G737/'Survey Results'!G$785</f>
        <v>0</v>
      </c>
      <c r="J137" s="217">
        <f t="shared" si="18"/>
        <v>0</v>
      </c>
      <c r="K137" s="215">
        <f>'Survey Results'!H737/'Survey Results'!H$785</f>
        <v>0</v>
      </c>
      <c r="L137" s="211">
        <f t="shared" si="19"/>
        <v>0</v>
      </c>
      <c r="M137" s="221">
        <f t="shared" si="20"/>
        <v>0</v>
      </c>
      <c r="N137" s="222">
        <f t="shared" si="14"/>
        <v>0</v>
      </c>
    </row>
    <row r="138" spans="2:14" x14ac:dyDescent="0.45">
      <c r="B138" t="s">
        <v>336</v>
      </c>
      <c r="C138" s="215">
        <f>'Survey Results'!D738/'Survey Results'!D$785</f>
        <v>0</v>
      </c>
      <c r="D138" s="211">
        <f t="shared" si="15"/>
        <v>0</v>
      </c>
      <c r="E138" s="218">
        <f>'Survey Results'!E738/'Survey Results'!E$785</f>
        <v>0</v>
      </c>
      <c r="F138" s="217">
        <f t="shared" si="16"/>
        <v>0</v>
      </c>
      <c r="G138" s="215">
        <f>'Survey Results'!F738/'Survey Results'!F$785</f>
        <v>0</v>
      </c>
      <c r="H138" s="212">
        <f t="shared" si="17"/>
        <v>0</v>
      </c>
      <c r="I138" s="218">
        <f>'Survey Results'!G738/'Survey Results'!G$785</f>
        <v>0</v>
      </c>
      <c r="J138" s="217">
        <f t="shared" si="18"/>
        <v>0</v>
      </c>
      <c r="K138" s="215">
        <f>'Survey Results'!H738/'Survey Results'!H$785</f>
        <v>0</v>
      </c>
      <c r="L138" s="211">
        <f t="shared" si="19"/>
        <v>0</v>
      </c>
      <c r="M138" s="221">
        <f t="shared" si="20"/>
        <v>0</v>
      </c>
      <c r="N138" s="222">
        <f t="shared" si="14"/>
        <v>0</v>
      </c>
    </row>
    <row r="139" spans="2:14" x14ac:dyDescent="0.45">
      <c r="B139" t="s">
        <v>337</v>
      </c>
      <c r="C139" s="215">
        <f>'Survey Results'!D739/'Survey Results'!D$785</f>
        <v>0</v>
      </c>
      <c r="D139" s="211">
        <f t="shared" si="15"/>
        <v>0</v>
      </c>
      <c r="E139" s="218">
        <f>'Survey Results'!E739/'Survey Results'!E$785</f>
        <v>0</v>
      </c>
      <c r="F139" s="217">
        <f t="shared" si="16"/>
        <v>0</v>
      </c>
      <c r="G139" s="215">
        <f>'Survey Results'!F739/'Survey Results'!F$785</f>
        <v>0</v>
      </c>
      <c r="H139" s="212">
        <f t="shared" si="17"/>
        <v>0</v>
      </c>
      <c r="I139" s="218">
        <f>'Survey Results'!G739/'Survey Results'!G$785</f>
        <v>0</v>
      </c>
      <c r="J139" s="217">
        <f t="shared" si="18"/>
        <v>0</v>
      </c>
      <c r="K139" s="215">
        <f>'Survey Results'!H739/'Survey Results'!H$785</f>
        <v>0</v>
      </c>
      <c r="L139" s="211">
        <f t="shared" si="19"/>
        <v>0</v>
      </c>
      <c r="M139" s="221">
        <f t="shared" si="20"/>
        <v>0</v>
      </c>
      <c r="N139" s="222">
        <f t="shared" si="14"/>
        <v>0</v>
      </c>
    </row>
    <row r="140" spans="2:14" x14ac:dyDescent="0.45">
      <c r="B140" t="s">
        <v>338</v>
      </c>
      <c r="C140" s="215">
        <f>'Survey Results'!D740/'Survey Results'!D$785</f>
        <v>0</v>
      </c>
      <c r="D140" s="211">
        <f t="shared" si="15"/>
        <v>0</v>
      </c>
      <c r="E140" s="218">
        <f>'Survey Results'!E740/'Survey Results'!E$785</f>
        <v>0</v>
      </c>
      <c r="F140" s="217">
        <f t="shared" si="16"/>
        <v>0</v>
      </c>
      <c r="G140" s="215">
        <f>'Survey Results'!F740/'Survey Results'!F$785</f>
        <v>0</v>
      </c>
      <c r="H140" s="212">
        <f t="shared" si="17"/>
        <v>0</v>
      </c>
      <c r="I140" s="218">
        <f>'Survey Results'!G740/'Survey Results'!G$785</f>
        <v>0</v>
      </c>
      <c r="J140" s="217">
        <f t="shared" si="18"/>
        <v>0</v>
      </c>
      <c r="K140" s="215">
        <f>'Survey Results'!H740/'Survey Results'!H$785</f>
        <v>0</v>
      </c>
      <c r="L140" s="211">
        <f t="shared" si="19"/>
        <v>0</v>
      </c>
      <c r="M140" s="221">
        <f t="shared" si="20"/>
        <v>0</v>
      </c>
      <c r="N140" s="222">
        <f t="shared" si="14"/>
        <v>0</v>
      </c>
    </row>
    <row r="141" spans="2:14" x14ac:dyDescent="0.45">
      <c r="B141" t="s">
        <v>339</v>
      </c>
      <c r="C141" s="215">
        <f>'Survey Results'!D741/'Survey Results'!D$785</f>
        <v>0</v>
      </c>
      <c r="D141" s="211">
        <f t="shared" si="15"/>
        <v>0</v>
      </c>
      <c r="E141" s="218">
        <f>'Survey Results'!E741/'Survey Results'!E$785</f>
        <v>0</v>
      </c>
      <c r="F141" s="217">
        <f t="shared" si="16"/>
        <v>0</v>
      </c>
      <c r="G141" s="215">
        <f>'Survey Results'!F741/'Survey Results'!F$785</f>
        <v>0</v>
      </c>
      <c r="H141" s="212">
        <f t="shared" si="17"/>
        <v>0</v>
      </c>
      <c r="I141" s="218">
        <f>'Survey Results'!G741/'Survey Results'!G$785</f>
        <v>0</v>
      </c>
      <c r="J141" s="217">
        <f t="shared" si="18"/>
        <v>0</v>
      </c>
      <c r="K141" s="215">
        <f>'Survey Results'!H741/'Survey Results'!H$785</f>
        <v>0</v>
      </c>
      <c r="L141" s="211">
        <f t="shared" si="19"/>
        <v>0</v>
      </c>
      <c r="M141" s="221">
        <f t="shared" si="20"/>
        <v>0</v>
      </c>
      <c r="N141" s="222">
        <f t="shared" si="14"/>
        <v>0</v>
      </c>
    </row>
    <row r="142" spans="2:14" x14ac:dyDescent="0.45">
      <c r="B142" t="s">
        <v>340</v>
      </c>
      <c r="C142" s="215">
        <f>'Survey Results'!D742/'Survey Results'!D$785</f>
        <v>0</v>
      </c>
      <c r="D142" s="211">
        <f t="shared" si="15"/>
        <v>0</v>
      </c>
      <c r="E142" s="218">
        <f>'Survey Results'!E742/'Survey Results'!E$785</f>
        <v>0</v>
      </c>
      <c r="F142" s="217">
        <f t="shared" si="16"/>
        <v>0</v>
      </c>
      <c r="G142" s="215">
        <f>'Survey Results'!F742/'Survey Results'!F$785</f>
        <v>0</v>
      </c>
      <c r="H142" s="212">
        <f t="shared" si="17"/>
        <v>0</v>
      </c>
      <c r="I142" s="218">
        <f>'Survey Results'!G742/'Survey Results'!G$785</f>
        <v>0</v>
      </c>
      <c r="J142" s="217">
        <f t="shared" si="18"/>
        <v>0</v>
      </c>
      <c r="K142" s="215">
        <f>'Survey Results'!H742/'Survey Results'!H$785</f>
        <v>0</v>
      </c>
      <c r="L142" s="211">
        <f t="shared" si="19"/>
        <v>0</v>
      </c>
      <c r="M142" s="221">
        <f t="shared" si="20"/>
        <v>0</v>
      </c>
      <c r="N142" s="222">
        <f t="shared" si="14"/>
        <v>0</v>
      </c>
    </row>
    <row r="143" spans="2:14" x14ac:dyDescent="0.45">
      <c r="B143" t="s">
        <v>341</v>
      </c>
      <c r="C143" s="215">
        <f>'Survey Results'!D743/'Survey Results'!D$785</f>
        <v>0</v>
      </c>
      <c r="D143" s="211">
        <f t="shared" si="15"/>
        <v>0</v>
      </c>
      <c r="E143" s="218">
        <f>'Survey Results'!E743/'Survey Results'!E$785</f>
        <v>0</v>
      </c>
      <c r="F143" s="217">
        <f t="shared" si="16"/>
        <v>0</v>
      </c>
      <c r="G143" s="215">
        <f>'Survey Results'!F743/'Survey Results'!F$785</f>
        <v>0</v>
      </c>
      <c r="H143" s="212">
        <f t="shared" si="17"/>
        <v>0</v>
      </c>
      <c r="I143" s="218">
        <f>'Survey Results'!G743/'Survey Results'!G$785</f>
        <v>0</v>
      </c>
      <c r="J143" s="217">
        <f t="shared" si="18"/>
        <v>0</v>
      </c>
      <c r="K143" s="215">
        <f>'Survey Results'!H743/'Survey Results'!H$785</f>
        <v>0</v>
      </c>
      <c r="L143" s="211">
        <f t="shared" si="19"/>
        <v>0</v>
      </c>
      <c r="M143" s="221">
        <f t="shared" si="20"/>
        <v>0</v>
      </c>
      <c r="N143" s="222">
        <f t="shared" si="14"/>
        <v>0</v>
      </c>
    </row>
    <row r="144" spans="2:14" x14ac:dyDescent="0.45">
      <c r="B144" t="s">
        <v>342</v>
      </c>
      <c r="C144" s="215">
        <f>'Survey Results'!D744/'Survey Results'!D$785</f>
        <v>0</v>
      </c>
      <c r="D144" s="211">
        <f t="shared" si="15"/>
        <v>0</v>
      </c>
      <c r="E144" s="218">
        <f>'Survey Results'!E744/'Survey Results'!E$785</f>
        <v>0</v>
      </c>
      <c r="F144" s="217">
        <f t="shared" si="16"/>
        <v>0</v>
      </c>
      <c r="G144" s="215">
        <f>'Survey Results'!F744/'Survey Results'!F$785</f>
        <v>0</v>
      </c>
      <c r="H144" s="212">
        <f t="shared" si="17"/>
        <v>0</v>
      </c>
      <c r="I144" s="218">
        <f>'Survey Results'!G744/'Survey Results'!G$785</f>
        <v>0</v>
      </c>
      <c r="J144" s="217">
        <f t="shared" si="18"/>
        <v>0</v>
      </c>
      <c r="K144" s="215">
        <f>'Survey Results'!H744/'Survey Results'!H$785</f>
        <v>0</v>
      </c>
      <c r="L144" s="211">
        <f t="shared" si="19"/>
        <v>0</v>
      </c>
      <c r="M144" s="221">
        <f t="shared" si="20"/>
        <v>0</v>
      </c>
      <c r="N144" s="222">
        <f t="shared" si="14"/>
        <v>0</v>
      </c>
    </row>
    <row r="145" spans="2:14" x14ac:dyDescent="0.45">
      <c r="B145" t="s">
        <v>343</v>
      </c>
      <c r="C145" s="215">
        <f>'Survey Results'!D745/'Survey Results'!D$785</f>
        <v>0</v>
      </c>
      <c r="D145" s="211">
        <f t="shared" si="15"/>
        <v>0</v>
      </c>
      <c r="E145" s="218">
        <f>'Survey Results'!E745/'Survey Results'!E$785</f>
        <v>0</v>
      </c>
      <c r="F145" s="217">
        <f t="shared" si="16"/>
        <v>0</v>
      </c>
      <c r="G145" s="215">
        <f>'Survey Results'!F745/'Survey Results'!F$785</f>
        <v>0</v>
      </c>
      <c r="H145" s="212">
        <f t="shared" si="17"/>
        <v>0</v>
      </c>
      <c r="I145" s="218">
        <f>'Survey Results'!G745/'Survey Results'!G$785</f>
        <v>0</v>
      </c>
      <c r="J145" s="217">
        <f t="shared" si="18"/>
        <v>0</v>
      </c>
      <c r="K145" s="215">
        <f>'Survey Results'!H745/'Survey Results'!H$785</f>
        <v>0</v>
      </c>
      <c r="L145" s="211">
        <f t="shared" si="19"/>
        <v>0</v>
      </c>
      <c r="M145" s="221">
        <f t="shared" si="20"/>
        <v>0</v>
      </c>
      <c r="N145" s="222">
        <f t="shared" si="14"/>
        <v>0</v>
      </c>
    </row>
    <row r="146" spans="2:14" x14ac:dyDescent="0.45">
      <c r="B146" t="s">
        <v>344</v>
      </c>
      <c r="C146" s="215">
        <f>'Survey Results'!D746/'Survey Results'!D$785</f>
        <v>0</v>
      </c>
      <c r="D146" s="211">
        <f t="shared" si="15"/>
        <v>0</v>
      </c>
      <c r="E146" s="218">
        <f>'Survey Results'!E746/'Survey Results'!E$785</f>
        <v>0</v>
      </c>
      <c r="F146" s="217">
        <f t="shared" si="16"/>
        <v>0</v>
      </c>
      <c r="G146" s="215">
        <f>'Survey Results'!F746/'Survey Results'!F$785</f>
        <v>0</v>
      </c>
      <c r="H146" s="212">
        <f t="shared" si="17"/>
        <v>0</v>
      </c>
      <c r="I146" s="218">
        <f>'Survey Results'!G746/'Survey Results'!G$785</f>
        <v>0</v>
      </c>
      <c r="J146" s="217">
        <f t="shared" si="18"/>
        <v>0</v>
      </c>
      <c r="K146" s="215">
        <f>'Survey Results'!H746/'Survey Results'!H$785</f>
        <v>0</v>
      </c>
      <c r="L146" s="211">
        <f t="shared" si="19"/>
        <v>0</v>
      </c>
      <c r="M146" s="221">
        <f t="shared" si="20"/>
        <v>0</v>
      </c>
      <c r="N146" s="222">
        <f t="shared" si="14"/>
        <v>0</v>
      </c>
    </row>
    <row r="147" spans="2:14" x14ac:dyDescent="0.45">
      <c r="B147" t="s">
        <v>345</v>
      </c>
      <c r="C147" s="215">
        <f>'Survey Results'!D747/'Survey Results'!D$785</f>
        <v>0</v>
      </c>
      <c r="D147" s="211">
        <f t="shared" si="15"/>
        <v>0</v>
      </c>
      <c r="E147" s="218">
        <f>'Survey Results'!E747/'Survey Results'!E$785</f>
        <v>0</v>
      </c>
      <c r="F147" s="217">
        <f t="shared" si="16"/>
        <v>0</v>
      </c>
      <c r="G147" s="215">
        <f>'Survey Results'!F747/'Survey Results'!F$785</f>
        <v>0</v>
      </c>
      <c r="H147" s="212">
        <f t="shared" si="17"/>
        <v>0</v>
      </c>
      <c r="I147" s="218">
        <f>'Survey Results'!G747/'Survey Results'!G$785</f>
        <v>0</v>
      </c>
      <c r="J147" s="217">
        <f t="shared" si="18"/>
        <v>0</v>
      </c>
      <c r="K147" s="215">
        <f>'Survey Results'!H747/'Survey Results'!H$785</f>
        <v>0</v>
      </c>
      <c r="L147" s="211">
        <f t="shared" si="19"/>
        <v>0</v>
      </c>
      <c r="M147" s="221">
        <f t="shared" si="20"/>
        <v>0</v>
      </c>
      <c r="N147" s="222">
        <f t="shared" si="14"/>
        <v>0</v>
      </c>
    </row>
    <row r="148" spans="2:14" x14ac:dyDescent="0.45">
      <c r="B148" t="s">
        <v>133</v>
      </c>
      <c r="C148" s="215">
        <f>'Survey Results'!D748/'Survey Results'!D$785</f>
        <v>0</v>
      </c>
      <c r="D148" s="211">
        <f t="shared" si="15"/>
        <v>0</v>
      </c>
      <c r="E148" s="218">
        <f>'Survey Results'!E748/'Survey Results'!E$785</f>
        <v>0</v>
      </c>
      <c r="F148" s="217">
        <f t="shared" si="16"/>
        <v>0</v>
      </c>
      <c r="G148" s="215">
        <f>'Survey Results'!F748/'Survey Results'!F$785</f>
        <v>0</v>
      </c>
      <c r="H148" s="212">
        <f t="shared" si="17"/>
        <v>0</v>
      </c>
      <c r="I148" s="218">
        <f>'Survey Results'!G748/'Survey Results'!G$785</f>
        <v>0</v>
      </c>
      <c r="J148" s="217">
        <f t="shared" si="18"/>
        <v>0</v>
      </c>
      <c r="K148" s="215">
        <f>'Survey Results'!H748/'Survey Results'!H$785</f>
        <v>0</v>
      </c>
      <c r="L148" s="211">
        <f t="shared" si="19"/>
        <v>0</v>
      </c>
      <c r="M148" s="221">
        <f t="shared" si="20"/>
        <v>0</v>
      </c>
      <c r="N148" s="222">
        <f t="shared" si="14"/>
        <v>0</v>
      </c>
    </row>
    <row r="149" spans="2:14" x14ac:dyDescent="0.45">
      <c r="B149" t="s">
        <v>134</v>
      </c>
      <c r="C149" s="215">
        <f>'Survey Results'!D749/'Survey Results'!D$785</f>
        <v>0</v>
      </c>
      <c r="D149" s="211">
        <f t="shared" si="15"/>
        <v>0</v>
      </c>
      <c r="E149" s="218">
        <f>'Survey Results'!E749/'Survey Results'!E$785</f>
        <v>0</v>
      </c>
      <c r="F149" s="217">
        <f t="shared" si="16"/>
        <v>0</v>
      </c>
      <c r="G149" s="215">
        <f>'Survey Results'!F749/'Survey Results'!F$785</f>
        <v>0</v>
      </c>
      <c r="H149" s="212">
        <f t="shared" si="17"/>
        <v>0</v>
      </c>
      <c r="I149" s="218">
        <f>'Survey Results'!G749/'Survey Results'!G$785</f>
        <v>0</v>
      </c>
      <c r="J149" s="217">
        <f t="shared" si="18"/>
        <v>0</v>
      </c>
      <c r="K149" s="215">
        <f>'Survey Results'!H749/'Survey Results'!H$785</f>
        <v>0</v>
      </c>
      <c r="L149" s="211">
        <f t="shared" si="19"/>
        <v>0</v>
      </c>
      <c r="M149" s="221">
        <f t="shared" si="20"/>
        <v>0</v>
      </c>
      <c r="N149" s="222">
        <f t="shared" si="14"/>
        <v>0</v>
      </c>
    </row>
    <row r="150" spans="2:14" x14ac:dyDescent="0.45">
      <c r="B150" t="s">
        <v>346</v>
      </c>
      <c r="C150" s="215">
        <f>'Survey Results'!D750/'Survey Results'!D$785</f>
        <v>0</v>
      </c>
      <c r="D150" s="211">
        <f t="shared" si="15"/>
        <v>0</v>
      </c>
      <c r="E150" s="218">
        <f>'Survey Results'!E750/'Survey Results'!E$785</f>
        <v>0</v>
      </c>
      <c r="F150" s="217">
        <f t="shared" si="16"/>
        <v>0</v>
      </c>
      <c r="G150" s="215">
        <f>'Survey Results'!F750/'Survey Results'!F$785</f>
        <v>0</v>
      </c>
      <c r="H150" s="212">
        <f t="shared" si="17"/>
        <v>0</v>
      </c>
      <c r="I150" s="218">
        <f>'Survey Results'!G750/'Survey Results'!G$785</f>
        <v>0</v>
      </c>
      <c r="J150" s="217">
        <f t="shared" si="18"/>
        <v>0</v>
      </c>
      <c r="K150" s="215">
        <f>'Survey Results'!H750/'Survey Results'!H$785</f>
        <v>0</v>
      </c>
      <c r="L150" s="211">
        <f t="shared" si="19"/>
        <v>0</v>
      </c>
      <c r="M150" s="221">
        <f t="shared" si="20"/>
        <v>0</v>
      </c>
      <c r="N150" s="222">
        <f t="shared" si="14"/>
        <v>0</v>
      </c>
    </row>
    <row r="151" spans="2:14" x14ac:dyDescent="0.45">
      <c r="B151" t="s">
        <v>347</v>
      </c>
      <c r="C151" s="215">
        <f>'Survey Results'!D751/'Survey Results'!D$785</f>
        <v>0</v>
      </c>
      <c r="D151" s="211">
        <f t="shared" si="15"/>
        <v>0</v>
      </c>
      <c r="E151" s="218">
        <f>'Survey Results'!E751/'Survey Results'!E$785</f>
        <v>0</v>
      </c>
      <c r="F151" s="217">
        <f t="shared" si="16"/>
        <v>0</v>
      </c>
      <c r="G151" s="215">
        <f>'Survey Results'!F751/'Survey Results'!F$785</f>
        <v>0</v>
      </c>
      <c r="H151" s="212">
        <f t="shared" si="17"/>
        <v>0</v>
      </c>
      <c r="I151" s="218">
        <f>'Survey Results'!G751/'Survey Results'!G$785</f>
        <v>0</v>
      </c>
      <c r="J151" s="217">
        <f t="shared" si="18"/>
        <v>0</v>
      </c>
      <c r="K151" s="215">
        <f>'Survey Results'!H751/'Survey Results'!H$785</f>
        <v>0</v>
      </c>
      <c r="L151" s="211">
        <f t="shared" si="19"/>
        <v>0</v>
      </c>
      <c r="M151" s="221">
        <f t="shared" si="20"/>
        <v>0</v>
      </c>
      <c r="N151" s="222">
        <f t="shared" si="14"/>
        <v>0</v>
      </c>
    </row>
    <row r="152" spans="2:14" x14ac:dyDescent="0.45">
      <c r="B152" t="s">
        <v>348</v>
      </c>
      <c r="C152" s="215">
        <f>'Survey Results'!D752/'Survey Results'!D$785</f>
        <v>0</v>
      </c>
      <c r="D152" s="211">
        <f t="shared" si="15"/>
        <v>0</v>
      </c>
      <c r="E152" s="218">
        <f>'Survey Results'!E752/'Survey Results'!E$785</f>
        <v>0</v>
      </c>
      <c r="F152" s="217">
        <f t="shared" si="16"/>
        <v>0</v>
      </c>
      <c r="G152" s="215">
        <f>'Survey Results'!F752/'Survey Results'!F$785</f>
        <v>0</v>
      </c>
      <c r="H152" s="212">
        <f t="shared" si="17"/>
        <v>0</v>
      </c>
      <c r="I152" s="218">
        <f>'Survey Results'!G752/'Survey Results'!G$785</f>
        <v>0</v>
      </c>
      <c r="J152" s="217">
        <f t="shared" si="18"/>
        <v>0</v>
      </c>
      <c r="K152" s="215">
        <f>'Survey Results'!H752/'Survey Results'!H$785</f>
        <v>0</v>
      </c>
      <c r="L152" s="211">
        <f t="shared" si="19"/>
        <v>0</v>
      </c>
      <c r="M152" s="221">
        <f t="shared" si="20"/>
        <v>0</v>
      </c>
      <c r="N152" s="222">
        <f t="shared" si="14"/>
        <v>0</v>
      </c>
    </row>
    <row r="153" spans="2:14" x14ac:dyDescent="0.45">
      <c r="B153" t="s">
        <v>349</v>
      </c>
      <c r="C153" s="215">
        <f>'Survey Results'!D753/'Survey Results'!D$785</f>
        <v>9.1626318936748902E-3</v>
      </c>
      <c r="D153" s="211">
        <f t="shared" si="15"/>
        <v>0.14766400939893135</v>
      </c>
      <c r="E153" s="218">
        <f>'Survey Results'!E753/'Survey Results'!E$785</f>
        <v>0</v>
      </c>
      <c r="F153" s="217">
        <f t="shared" si="16"/>
        <v>0</v>
      </c>
      <c r="G153" s="215">
        <f>'Survey Results'!F753/'Survey Results'!F$785</f>
        <v>0</v>
      </c>
      <c r="H153" s="212">
        <f t="shared" si="17"/>
        <v>0</v>
      </c>
      <c r="I153" s="218">
        <f>'Survey Results'!G753/'Survey Results'!G$785</f>
        <v>0</v>
      </c>
      <c r="J153" s="217">
        <f t="shared" si="18"/>
        <v>0</v>
      </c>
      <c r="K153" s="215">
        <f>'Survey Results'!H753/'Survey Results'!H$785</f>
        <v>0</v>
      </c>
      <c r="L153" s="211">
        <f t="shared" si="19"/>
        <v>0</v>
      </c>
      <c r="M153" s="221">
        <f t="shared" si="20"/>
        <v>1.478482010785404E-3</v>
      </c>
      <c r="N153" s="222">
        <f t="shared" si="14"/>
        <v>0.14766400939893135</v>
      </c>
    </row>
    <row r="154" spans="2:14" x14ac:dyDescent="0.45">
      <c r="B154" t="s">
        <v>350</v>
      </c>
      <c r="C154" s="215">
        <f>'Survey Results'!D754/'Survey Results'!D$785</f>
        <v>0</v>
      </c>
      <c r="D154" s="211">
        <f t="shared" si="15"/>
        <v>0</v>
      </c>
      <c r="E154" s="218">
        <f>'Survey Results'!E754/'Survey Results'!E$785</f>
        <v>0</v>
      </c>
      <c r="F154" s="217">
        <f t="shared" si="16"/>
        <v>0</v>
      </c>
      <c r="G154" s="215">
        <f>'Survey Results'!F754/'Survey Results'!F$785</f>
        <v>0</v>
      </c>
      <c r="H154" s="212">
        <f t="shared" si="17"/>
        <v>0</v>
      </c>
      <c r="I154" s="218">
        <f>'Survey Results'!G754/'Survey Results'!G$785</f>
        <v>0</v>
      </c>
      <c r="J154" s="217">
        <f t="shared" si="18"/>
        <v>0</v>
      </c>
      <c r="K154" s="215">
        <f>'Survey Results'!H754/'Survey Results'!H$785</f>
        <v>0</v>
      </c>
      <c r="L154" s="211">
        <f t="shared" si="19"/>
        <v>0</v>
      </c>
      <c r="M154" s="221">
        <f t="shared" si="20"/>
        <v>0</v>
      </c>
      <c r="N154" s="222">
        <f t="shared" si="14"/>
        <v>0</v>
      </c>
    </row>
    <row r="155" spans="2:14" x14ac:dyDescent="0.45">
      <c r="B155" t="s">
        <v>351</v>
      </c>
      <c r="C155" s="215">
        <f>'Survey Results'!D755/'Survey Results'!D$785</f>
        <v>0</v>
      </c>
      <c r="D155" s="211">
        <f t="shared" si="15"/>
        <v>0</v>
      </c>
      <c r="E155" s="218">
        <f>'Survey Results'!E755/'Survey Results'!E$785</f>
        <v>0</v>
      </c>
      <c r="F155" s="217">
        <f t="shared" si="16"/>
        <v>0</v>
      </c>
      <c r="G155" s="215">
        <f>'Survey Results'!F755/'Survey Results'!F$785</f>
        <v>0</v>
      </c>
      <c r="H155" s="212">
        <f t="shared" si="17"/>
        <v>0</v>
      </c>
      <c r="I155" s="218">
        <f>'Survey Results'!G755/'Survey Results'!G$785</f>
        <v>8.8444755086234603E-2</v>
      </c>
      <c r="J155" s="217">
        <f t="shared" si="18"/>
        <v>1.3709903644019119</v>
      </c>
      <c r="K155" s="215">
        <f>'Survey Results'!H755/'Survey Results'!H$785</f>
        <v>0</v>
      </c>
      <c r="L155" s="211">
        <f t="shared" si="19"/>
        <v>0</v>
      </c>
      <c r="M155" s="221">
        <f t="shared" si="20"/>
        <v>1.3727004968774888E-2</v>
      </c>
      <c r="N155" s="222">
        <f t="shared" si="14"/>
        <v>1.3709903644019119</v>
      </c>
    </row>
    <row r="156" spans="2:14" x14ac:dyDescent="0.45">
      <c r="B156" t="s">
        <v>352</v>
      </c>
      <c r="C156" s="215">
        <f>'Survey Results'!D756/'Survey Results'!D$785</f>
        <v>0</v>
      </c>
      <c r="D156" s="211">
        <f t="shared" si="15"/>
        <v>0</v>
      </c>
      <c r="E156" s="218">
        <f>'Survey Results'!E756/'Survey Results'!E$785</f>
        <v>0</v>
      </c>
      <c r="F156" s="217">
        <f t="shared" si="16"/>
        <v>0</v>
      </c>
      <c r="G156" s="215">
        <f>'Survey Results'!F756/'Survey Results'!F$785</f>
        <v>0</v>
      </c>
      <c r="H156" s="212">
        <f t="shared" si="17"/>
        <v>0</v>
      </c>
      <c r="I156" s="218">
        <f>'Survey Results'!G756/'Survey Results'!G$785</f>
        <v>0</v>
      </c>
      <c r="J156" s="217">
        <f t="shared" si="18"/>
        <v>0</v>
      </c>
      <c r="K156" s="215">
        <f>'Survey Results'!H756/'Survey Results'!H$785</f>
        <v>0</v>
      </c>
      <c r="L156" s="211">
        <f t="shared" si="19"/>
        <v>0</v>
      </c>
      <c r="M156" s="221">
        <f t="shared" si="20"/>
        <v>0</v>
      </c>
      <c r="N156" s="222">
        <f t="shared" si="14"/>
        <v>0</v>
      </c>
    </row>
    <row r="157" spans="2:14" x14ac:dyDescent="0.45">
      <c r="B157" t="s">
        <v>353</v>
      </c>
      <c r="C157" s="215">
        <f>'Survey Results'!D757/'Survey Results'!D$785</f>
        <v>0</v>
      </c>
      <c r="D157" s="211">
        <f t="shared" si="15"/>
        <v>0</v>
      </c>
      <c r="E157" s="218">
        <f>'Survey Results'!E757/'Survey Results'!E$785</f>
        <v>0</v>
      </c>
      <c r="F157" s="217">
        <f t="shared" si="16"/>
        <v>0</v>
      </c>
      <c r="G157" s="215">
        <f>'Survey Results'!F757/'Survey Results'!F$785</f>
        <v>0</v>
      </c>
      <c r="H157" s="212">
        <f t="shared" si="17"/>
        <v>0</v>
      </c>
      <c r="I157" s="218">
        <f>'Survey Results'!G757/'Survey Results'!G$785</f>
        <v>0</v>
      </c>
      <c r="J157" s="217">
        <f t="shared" si="18"/>
        <v>0</v>
      </c>
      <c r="K157" s="215">
        <f>'Survey Results'!H757/'Survey Results'!H$785</f>
        <v>0</v>
      </c>
      <c r="L157" s="211">
        <f t="shared" si="19"/>
        <v>0</v>
      </c>
      <c r="M157" s="221">
        <f t="shared" si="20"/>
        <v>0</v>
      </c>
      <c r="N157" s="222">
        <f t="shared" si="14"/>
        <v>0</v>
      </c>
    </row>
    <row r="158" spans="2:14" x14ac:dyDescent="0.45">
      <c r="B158" t="s">
        <v>354</v>
      </c>
      <c r="C158" s="215">
        <f>'Survey Results'!D758/'Survey Results'!D$785</f>
        <v>0</v>
      </c>
      <c r="D158" s="211">
        <f t="shared" si="15"/>
        <v>0</v>
      </c>
      <c r="E158" s="218">
        <f>'Survey Results'!E758/'Survey Results'!E$785</f>
        <v>0</v>
      </c>
      <c r="F158" s="217">
        <f t="shared" si="16"/>
        <v>0</v>
      </c>
      <c r="G158" s="215">
        <f>'Survey Results'!F758/'Survey Results'!F$785</f>
        <v>0</v>
      </c>
      <c r="H158" s="212">
        <f t="shared" si="17"/>
        <v>0</v>
      </c>
      <c r="I158" s="218">
        <f>'Survey Results'!G758/'Survey Results'!G$785</f>
        <v>1.0446379658839756E-2</v>
      </c>
      <c r="J158" s="217">
        <f t="shared" si="18"/>
        <v>0.16193030147677431</v>
      </c>
      <c r="K158" s="215">
        <f>'Survey Results'!H758/'Survey Results'!H$785</f>
        <v>0</v>
      </c>
      <c r="L158" s="211">
        <f t="shared" si="19"/>
        <v>0</v>
      </c>
      <c r="M158" s="221">
        <f t="shared" si="20"/>
        <v>1.6213228850347104E-3</v>
      </c>
      <c r="N158" s="222">
        <f t="shared" si="14"/>
        <v>0.16193030147677431</v>
      </c>
    </row>
    <row r="159" spans="2:14" x14ac:dyDescent="0.45">
      <c r="B159" t="s">
        <v>355</v>
      </c>
      <c r="C159" s="215">
        <f>'Survey Results'!D759/'Survey Results'!D$785</f>
        <v>0</v>
      </c>
      <c r="D159" s="211">
        <f t="shared" si="15"/>
        <v>0</v>
      </c>
      <c r="E159" s="218">
        <f>'Survey Results'!E759/'Survey Results'!E$785</f>
        <v>0</v>
      </c>
      <c r="F159" s="217">
        <f t="shared" si="16"/>
        <v>0</v>
      </c>
      <c r="G159" s="215">
        <f>'Survey Results'!F759/'Survey Results'!F$785</f>
        <v>0</v>
      </c>
      <c r="H159" s="212">
        <f t="shared" si="17"/>
        <v>0</v>
      </c>
      <c r="I159" s="218">
        <f>'Survey Results'!G759/'Survey Results'!G$785</f>
        <v>0</v>
      </c>
      <c r="J159" s="217">
        <f t="shared" si="18"/>
        <v>0</v>
      </c>
      <c r="K159" s="215">
        <f>'Survey Results'!H759/'Survey Results'!H$785</f>
        <v>0</v>
      </c>
      <c r="L159" s="211">
        <f t="shared" si="19"/>
        <v>0</v>
      </c>
      <c r="M159" s="221">
        <f t="shared" si="20"/>
        <v>0</v>
      </c>
      <c r="N159" s="222">
        <f t="shared" si="14"/>
        <v>0</v>
      </c>
    </row>
    <row r="160" spans="2:14" x14ac:dyDescent="0.45">
      <c r="B160" t="s">
        <v>356</v>
      </c>
      <c r="C160" s="215">
        <f>'Survey Results'!D760/'Survey Results'!D$785</f>
        <v>0</v>
      </c>
      <c r="D160" s="211">
        <f t="shared" si="15"/>
        <v>0</v>
      </c>
      <c r="E160" s="218">
        <f>'Survey Results'!E760/'Survey Results'!E$785</f>
        <v>0</v>
      </c>
      <c r="F160" s="217">
        <f t="shared" si="16"/>
        <v>0</v>
      </c>
      <c r="G160" s="215">
        <f>'Survey Results'!F760/'Survey Results'!F$785</f>
        <v>0</v>
      </c>
      <c r="H160" s="212">
        <f t="shared" si="17"/>
        <v>0</v>
      </c>
      <c r="I160" s="218">
        <f>'Survey Results'!G760/'Survey Results'!G$785</f>
        <v>0</v>
      </c>
      <c r="J160" s="217">
        <f t="shared" si="18"/>
        <v>0</v>
      </c>
      <c r="K160" s="215">
        <f>'Survey Results'!H760/'Survey Results'!H$785</f>
        <v>0</v>
      </c>
      <c r="L160" s="211">
        <f t="shared" si="19"/>
        <v>0</v>
      </c>
      <c r="M160" s="221">
        <f t="shared" si="20"/>
        <v>0</v>
      </c>
      <c r="N160" s="222">
        <f t="shared" si="14"/>
        <v>0</v>
      </c>
    </row>
    <row r="161" spans="2:14" x14ac:dyDescent="0.45">
      <c r="B161" t="s">
        <v>357</v>
      </c>
      <c r="C161" s="215">
        <f>'Survey Results'!D761/'Survey Results'!D$785</f>
        <v>0</v>
      </c>
      <c r="D161" s="211">
        <f t="shared" si="15"/>
        <v>0</v>
      </c>
      <c r="E161" s="218">
        <f>'Survey Results'!E761/'Survey Results'!E$785</f>
        <v>0</v>
      </c>
      <c r="F161" s="217">
        <f t="shared" si="16"/>
        <v>0</v>
      </c>
      <c r="G161" s="215">
        <f>'Survey Results'!F761/'Survey Results'!F$785</f>
        <v>0</v>
      </c>
      <c r="H161" s="212">
        <f t="shared" si="17"/>
        <v>0</v>
      </c>
      <c r="I161" s="218">
        <f>'Survey Results'!G761/'Survey Results'!G$785</f>
        <v>0</v>
      </c>
      <c r="J161" s="217">
        <f t="shared" si="18"/>
        <v>0</v>
      </c>
      <c r="K161" s="215">
        <f>'Survey Results'!H761/'Survey Results'!H$785</f>
        <v>0</v>
      </c>
      <c r="L161" s="211">
        <f t="shared" si="19"/>
        <v>0</v>
      </c>
      <c r="M161" s="221">
        <f t="shared" si="20"/>
        <v>0</v>
      </c>
      <c r="N161" s="222">
        <f t="shared" si="14"/>
        <v>0</v>
      </c>
    </row>
    <row r="162" spans="2:14" x14ac:dyDescent="0.45">
      <c r="B162" t="s">
        <v>358</v>
      </c>
      <c r="C162" s="215">
        <f>'Survey Results'!D762/'Survey Results'!D$785</f>
        <v>0</v>
      </c>
      <c r="D162" s="211">
        <f t="shared" si="15"/>
        <v>0</v>
      </c>
      <c r="E162" s="218">
        <f>'Survey Results'!E762/'Survey Results'!E$785</f>
        <v>0</v>
      </c>
      <c r="F162" s="217">
        <f t="shared" si="16"/>
        <v>0</v>
      </c>
      <c r="G162" s="215">
        <f>'Survey Results'!F762/'Survey Results'!F$785</f>
        <v>6.4193726791498765E-3</v>
      </c>
      <c r="H162" s="212">
        <f t="shared" si="17"/>
        <v>0.24255816591609383</v>
      </c>
      <c r="I162" s="218">
        <f>'Survey Results'!G762/'Survey Results'!G$785</f>
        <v>0</v>
      </c>
      <c r="J162" s="217">
        <f t="shared" si="18"/>
        <v>0</v>
      </c>
      <c r="K162" s="215">
        <f>'Survey Results'!H762/'Survey Results'!H$785</f>
        <v>0</v>
      </c>
      <c r="L162" s="211">
        <f t="shared" si="19"/>
        <v>0</v>
      </c>
      <c r="M162" s="221">
        <f t="shared" si="20"/>
        <v>2.4286072573527274E-3</v>
      </c>
      <c r="N162" s="222">
        <f t="shared" si="14"/>
        <v>0.24255816591609383</v>
      </c>
    </row>
    <row r="163" spans="2:14" x14ac:dyDescent="0.45">
      <c r="B163" t="s">
        <v>359</v>
      </c>
      <c r="C163" s="215">
        <f>'Survey Results'!D763/'Survey Results'!D$785</f>
        <v>0</v>
      </c>
      <c r="D163" s="211">
        <f t="shared" si="15"/>
        <v>0</v>
      </c>
      <c r="E163" s="218">
        <f>'Survey Results'!E763/'Survey Results'!E$785</f>
        <v>0</v>
      </c>
      <c r="F163" s="217">
        <f t="shared" si="16"/>
        <v>0</v>
      </c>
      <c r="G163" s="215">
        <f>'Survey Results'!F763/'Survey Results'!F$785</f>
        <v>0</v>
      </c>
      <c r="H163" s="212">
        <f t="shared" si="17"/>
        <v>0</v>
      </c>
      <c r="I163" s="218">
        <f>'Survey Results'!G763/'Survey Results'!G$785</f>
        <v>0</v>
      </c>
      <c r="J163" s="217">
        <f t="shared" si="18"/>
        <v>0</v>
      </c>
      <c r="K163" s="215">
        <f>'Survey Results'!H763/'Survey Results'!H$785</f>
        <v>0</v>
      </c>
      <c r="L163" s="211">
        <f t="shared" si="19"/>
        <v>0</v>
      </c>
      <c r="M163" s="221">
        <f t="shared" si="20"/>
        <v>0</v>
      </c>
      <c r="N163" s="222">
        <f t="shared" si="14"/>
        <v>0</v>
      </c>
    </row>
    <row r="164" spans="2:14" x14ac:dyDescent="0.45">
      <c r="B164" t="s">
        <v>360</v>
      </c>
      <c r="C164" s="215">
        <f>'Survey Results'!D764/'Survey Results'!D$785</f>
        <v>0</v>
      </c>
      <c r="D164" s="211">
        <f t="shared" si="15"/>
        <v>0</v>
      </c>
      <c r="E164" s="218">
        <f>'Survey Results'!E764/'Survey Results'!E$785</f>
        <v>0</v>
      </c>
      <c r="F164" s="217">
        <f t="shared" si="16"/>
        <v>0</v>
      </c>
      <c r="G164" s="215">
        <f>'Survey Results'!F764/'Survey Results'!F$785</f>
        <v>0</v>
      </c>
      <c r="H164" s="212">
        <f t="shared" si="17"/>
        <v>0</v>
      </c>
      <c r="I164" s="218">
        <f>'Survey Results'!G764/'Survey Results'!G$785</f>
        <v>0</v>
      </c>
      <c r="J164" s="217">
        <f t="shared" si="18"/>
        <v>0</v>
      </c>
      <c r="K164" s="215">
        <f>'Survey Results'!H764/'Survey Results'!H$785</f>
        <v>0</v>
      </c>
      <c r="L164" s="211">
        <f t="shared" si="19"/>
        <v>0</v>
      </c>
      <c r="M164" s="221">
        <f t="shared" si="20"/>
        <v>0</v>
      </c>
      <c r="N164" s="222">
        <f t="shared" si="14"/>
        <v>0</v>
      </c>
    </row>
    <row r="165" spans="2:14" x14ac:dyDescent="0.45">
      <c r="B165" t="s">
        <v>361</v>
      </c>
      <c r="C165" s="215">
        <f>'Survey Results'!D765/'Survey Results'!D$785</f>
        <v>0</v>
      </c>
      <c r="D165" s="211">
        <f t="shared" si="15"/>
        <v>0</v>
      </c>
      <c r="E165" s="218">
        <f>'Survey Results'!E765/'Survey Results'!E$785</f>
        <v>0</v>
      </c>
      <c r="F165" s="217">
        <f t="shared" si="16"/>
        <v>0</v>
      </c>
      <c r="G165" s="215">
        <f>'Survey Results'!F765/'Survey Results'!F$785</f>
        <v>0</v>
      </c>
      <c r="H165" s="212">
        <f t="shared" si="17"/>
        <v>0</v>
      </c>
      <c r="I165" s="218">
        <f>'Survey Results'!G765/'Survey Results'!G$785</f>
        <v>0</v>
      </c>
      <c r="J165" s="217">
        <f t="shared" si="18"/>
        <v>0</v>
      </c>
      <c r="K165" s="215">
        <f>'Survey Results'!H765/'Survey Results'!H$785</f>
        <v>0</v>
      </c>
      <c r="L165" s="211">
        <f t="shared" si="19"/>
        <v>0</v>
      </c>
      <c r="M165" s="221">
        <f t="shared" si="20"/>
        <v>0</v>
      </c>
      <c r="N165" s="222">
        <f t="shared" si="14"/>
        <v>0</v>
      </c>
    </row>
    <row r="166" spans="2:14" x14ac:dyDescent="0.45">
      <c r="B166" t="s">
        <v>362</v>
      </c>
      <c r="C166" s="215">
        <f>'Survey Results'!D766/'Survey Results'!D$785</f>
        <v>0</v>
      </c>
      <c r="D166" s="211">
        <f t="shared" si="15"/>
        <v>0</v>
      </c>
      <c r="E166" s="218">
        <f>'Survey Results'!E766/'Survey Results'!E$785</f>
        <v>0</v>
      </c>
      <c r="F166" s="217">
        <f t="shared" si="16"/>
        <v>0</v>
      </c>
      <c r="G166" s="215">
        <f>'Survey Results'!F766/'Survey Results'!F$785</f>
        <v>0</v>
      </c>
      <c r="H166" s="212">
        <f t="shared" si="17"/>
        <v>0</v>
      </c>
      <c r="I166" s="218">
        <f>'Survey Results'!G766/'Survey Results'!G$785</f>
        <v>0</v>
      </c>
      <c r="J166" s="217">
        <f t="shared" si="18"/>
        <v>0</v>
      </c>
      <c r="K166" s="215">
        <f>'Survey Results'!H766/'Survey Results'!H$785</f>
        <v>0</v>
      </c>
      <c r="L166" s="211">
        <f t="shared" si="19"/>
        <v>0</v>
      </c>
      <c r="M166" s="221">
        <f t="shared" si="20"/>
        <v>0</v>
      </c>
      <c r="N166" s="222">
        <f t="shared" si="14"/>
        <v>0</v>
      </c>
    </row>
    <row r="167" spans="2:14" x14ac:dyDescent="0.45">
      <c r="B167" t="s">
        <v>363</v>
      </c>
      <c r="C167" s="215">
        <f>'Survey Results'!D767/'Survey Results'!D$785</f>
        <v>0</v>
      </c>
      <c r="D167" s="211">
        <f t="shared" si="15"/>
        <v>0</v>
      </c>
      <c r="E167" s="218">
        <f>'Survey Results'!E767/'Survey Results'!E$785</f>
        <v>0</v>
      </c>
      <c r="F167" s="217">
        <f t="shared" si="16"/>
        <v>0</v>
      </c>
      <c r="G167" s="215">
        <f>'Survey Results'!F767/'Survey Results'!F$785</f>
        <v>0</v>
      </c>
      <c r="H167" s="212">
        <f t="shared" si="17"/>
        <v>0</v>
      </c>
      <c r="I167" s="218">
        <f>'Survey Results'!G767/'Survey Results'!G$785</f>
        <v>0</v>
      </c>
      <c r="J167" s="217">
        <f t="shared" si="18"/>
        <v>0</v>
      </c>
      <c r="K167" s="215">
        <f>'Survey Results'!H767/'Survey Results'!H$785</f>
        <v>0</v>
      </c>
      <c r="L167" s="211">
        <f t="shared" si="19"/>
        <v>0</v>
      </c>
      <c r="M167" s="221">
        <f t="shared" si="20"/>
        <v>0</v>
      </c>
      <c r="N167" s="222">
        <f t="shared" si="14"/>
        <v>0</v>
      </c>
    </row>
    <row r="168" spans="2:14" x14ac:dyDescent="0.45">
      <c r="B168" t="s">
        <v>364</v>
      </c>
      <c r="C168" s="215">
        <f>'Survey Results'!D768/'Survey Results'!D$785</f>
        <v>0</v>
      </c>
      <c r="D168" s="211">
        <f t="shared" si="15"/>
        <v>0</v>
      </c>
      <c r="E168" s="218">
        <f>'Survey Results'!E768/'Survey Results'!E$785</f>
        <v>0</v>
      </c>
      <c r="F168" s="217">
        <f t="shared" si="16"/>
        <v>0</v>
      </c>
      <c r="G168" s="215">
        <f>'Survey Results'!F768/'Survey Results'!F$785</f>
        <v>0</v>
      </c>
      <c r="H168" s="212">
        <f t="shared" si="17"/>
        <v>0</v>
      </c>
      <c r="I168" s="218">
        <f>'Survey Results'!G768/'Survey Results'!G$785</f>
        <v>0</v>
      </c>
      <c r="J168" s="217">
        <f t="shared" si="18"/>
        <v>0</v>
      </c>
      <c r="K168" s="215">
        <f>'Survey Results'!H768/'Survey Results'!H$785</f>
        <v>0</v>
      </c>
      <c r="L168" s="211">
        <f t="shared" si="19"/>
        <v>0</v>
      </c>
      <c r="M168" s="221">
        <f t="shared" si="20"/>
        <v>0</v>
      </c>
      <c r="N168" s="222">
        <f t="shared" si="14"/>
        <v>0</v>
      </c>
    </row>
    <row r="169" spans="2:14" x14ac:dyDescent="0.45">
      <c r="B169" t="s">
        <v>365</v>
      </c>
      <c r="C169" s="215">
        <f>'Survey Results'!D769/'Survey Results'!D$785</f>
        <v>0</v>
      </c>
      <c r="D169" s="211">
        <f t="shared" si="15"/>
        <v>0</v>
      </c>
      <c r="E169" s="218">
        <f>'Survey Results'!E769/'Survey Results'!E$785</f>
        <v>0</v>
      </c>
      <c r="F169" s="217">
        <f t="shared" si="16"/>
        <v>0</v>
      </c>
      <c r="G169" s="215">
        <f>'Survey Results'!F769/'Survey Results'!F$785</f>
        <v>0</v>
      </c>
      <c r="H169" s="212">
        <f t="shared" si="17"/>
        <v>0</v>
      </c>
      <c r="I169" s="218">
        <f>'Survey Results'!G769/'Survey Results'!G$785</f>
        <v>0</v>
      </c>
      <c r="J169" s="217">
        <f t="shared" si="18"/>
        <v>0</v>
      </c>
      <c r="K169" s="215">
        <f>'Survey Results'!H769/'Survey Results'!H$785</f>
        <v>0</v>
      </c>
      <c r="L169" s="211">
        <f t="shared" si="19"/>
        <v>0</v>
      </c>
      <c r="M169" s="221">
        <f t="shared" si="20"/>
        <v>0</v>
      </c>
      <c r="N169" s="222">
        <f t="shared" si="14"/>
        <v>0</v>
      </c>
    </row>
    <row r="170" spans="2:14" x14ac:dyDescent="0.45">
      <c r="B170" t="s">
        <v>366</v>
      </c>
      <c r="C170" s="215">
        <f>'Survey Results'!D770/'Survey Results'!D$785</f>
        <v>0</v>
      </c>
      <c r="D170" s="211">
        <f t="shared" si="15"/>
        <v>0</v>
      </c>
      <c r="E170" s="218">
        <f>'Survey Results'!E770/'Survey Results'!E$785</f>
        <v>0</v>
      </c>
      <c r="F170" s="217">
        <f t="shared" si="16"/>
        <v>0</v>
      </c>
      <c r="G170" s="215">
        <f>'Survey Results'!F770/'Survey Results'!F$785</f>
        <v>0</v>
      </c>
      <c r="H170" s="212">
        <f t="shared" si="17"/>
        <v>0</v>
      </c>
      <c r="I170" s="218">
        <f>'Survey Results'!G770/'Survey Results'!G$785</f>
        <v>0</v>
      </c>
      <c r="J170" s="217">
        <f t="shared" si="18"/>
        <v>0</v>
      </c>
      <c r="K170" s="215">
        <f>'Survey Results'!H770/'Survey Results'!H$785</f>
        <v>0</v>
      </c>
      <c r="L170" s="211">
        <f t="shared" si="19"/>
        <v>0</v>
      </c>
      <c r="M170" s="221">
        <f t="shared" si="20"/>
        <v>0</v>
      </c>
      <c r="N170" s="222">
        <f t="shared" si="14"/>
        <v>0</v>
      </c>
    </row>
    <row r="171" spans="2:14" x14ac:dyDescent="0.45">
      <c r="B171" t="s">
        <v>367</v>
      </c>
      <c r="C171" s="215">
        <f>'Survey Results'!D771/'Survey Results'!D$785</f>
        <v>0</v>
      </c>
      <c r="D171" s="211">
        <f t="shared" si="15"/>
        <v>0</v>
      </c>
      <c r="E171" s="218">
        <f>'Survey Results'!E771/'Survey Results'!E$785</f>
        <v>8.395670857870444E-3</v>
      </c>
      <c r="F171" s="217">
        <f t="shared" si="16"/>
        <v>9.9711938874741363E-2</v>
      </c>
      <c r="G171" s="215">
        <f>'Survey Results'!F771/'Survey Results'!F$785</f>
        <v>0</v>
      </c>
      <c r="H171" s="212">
        <f t="shared" si="17"/>
        <v>0</v>
      </c>
      <c r="I171" s="218">
        <f>'Survey Results'!G771/'Survey Results'!G$785</f>
        <v>0</v>
      </c>
      <c r="J171" s="217">
        <f t="shared" si="18"/>
        <v>0</v>
      </c>
      <c r="K171" s="215">
        <f>'Survey Results'!H771/'Survey Results'!H$785</f>
        <v>0</v>
      </c>
      <c r="L171" s="211">
        <f t="shared" si="19"/>
        <v>0</v>
      </c>
      <c r="M171" s="221">
        <f t="shared" si="20"/>
        <v>9.9836316572280348E-4</v>
      </c>
      <c r="N171" s="222">
        <f t="shared" si="14"/>
        <v>9.9711938874741363E-2</v>
      </c>
    </row>
    <row r="172" spans="2:14" x14ac:dyDescent="0.45">
      <c r="B172" t="s">
        <v>368</v>
      </c>
      <c r="C172" s="215">
        <f>'Survey Results'!D772/'Survey Results'!D$785</f>
        <v>0</v>
      </c>
      <c r="D172" s="211">
        <f t="shared" si="15"/>
        <v>0</v>
      </c>
      <c r="E172" s="218">
        <f>'Survey Results'!E772/'Survey Results'!E$785</f>
        <v>0</v>
      </c>
      <c r="F172" s="217">
        <f t="shared" si="16"/>
        <v>0</v>
      </c>
      <c r="G172" s="215">
        <f>'Survey Results'!F772/'Survey Results'!F$785</f>
        <v>0</v>
      </c>
      <c r="H172" s="212">
        <f t="shared" si="17"/>
        <v>0</v>
      </c>
      <c r="I172" s="218">
        <f>'Survey Results'!G772/'Survey Results'!G$785</f>
        <v>0</v>
      </c>
      <c r="J172" s="217">
        <f t="shared" si="18"/>
        <v>0</v>
      </c>
      <c r="K172" s="215">
        <f>'Survey Results'!H772/'Survey Results'!H$785</f>
        <v>0</v>
      </c>
      <c r="L172" s="211">
        <f t="shared" si="19"/>
        <v>0</v>
      </c>
      <c r="M172" s="221">
        <f t="shared" si="20"/>
        <v>0</v>
      </c>
      <c r="N172" s="222">
        <f t="shared" si="14"/>
        <v>0</v>
      </c>
    </row>
    <row r="173" spans="2:14" x14ac:dyDescent="0.45">
      <c r="B173" t="s">
        <v>227</v>
      </c>
      <c r="C173" s="215">
        <f>'Survey Results'!D773/'Survey Results'!D$785</f>
        <v>0</v>
      </c>
      <c r="D173" s="211">
        <f t="shared" si="15"/>
        <v>0</v>
      </c>
      <c r="E173" s="218">
        <f>'Survey Results'!E773/'Survey Results'!E$785</f>
        <v>0</v>
      </c>
      <c r="F173" s="217">
        <f t="shared" si="16"/>
        <v>0</v>
      </c>
      <c r="G173" s="215">
        <f>'Survey Results'!F773/'Survey Results'!F$785</f>
        <v>0</v>
      </c>
      <c r="H173" s="212">
        <f t="shared" si="17"/>
        <v>0</v>
      </c>
      <c r="I173" s="218">
        <f>'Survey Results'!G773/'Survey Results'!G$785</f>
        <v>0</v>
      </c>
      <c r="J173" s="217">
        <f t="shared" si="18"/>
        <v>0</v>
      </c>
      <c r="K173" s="215">
        <f>'Survey Results'!H773/'Survey Results'!H$785</f>
        <v>0</v>
      </c>
      <c r="L173" s="211">
        <f t="shared" si="19"/>
        <v>0</v>
      </c>
      <c r="M173" s="221">
        <f t="shared" si="20"/>
        <v>0</v>
      </c>
      <c r="N173" s="222">
        <f t="shared" si="14"/>
        <v>0</v>
      </c>
    </row>
    <row r="174" spans="2:14" x14ac:dyDescent="0.45">
      <c r="B174" t="s">
        <v>369</v>
      </c>
      <c r="C174" s="215">
        <f>'Survey Results'!D774/'Survey Results'!D$785</f>
        <v>0</v>
      </c>
      <c r="D174" s="211">
        <f t="shared" si="15"/>
        <v>0</v>
      </c>
      <c r="E174" s="218">
        <f>'Survey Results'!E774/'Survey Results'!E$785</f>
        <v>0</v>
      </c>
      <c r="F174" s="217">
        <f t="shared" si="16"/>
        <v>0</v>
      </c>
      <c r="G174" s="215">
        <f>'Survey Results'!F774/'Survey Results'!F$785</f>
        <v>0</v>
      </c>
      <c r="H174" s="212">
        <f t="shared" si="17"/>
        <v>0</v>
      </c>
      <c r="I174" s="218">
        <f>'Survey Results'!G774/'Survey Results'!G$785</f>
        <v>0</v>
      </c>
      <c r="J174" s="217">
        <f t="shared" si="18"/>
        <v>0</v>
      </c>
      <c r="K174" s="215">
        <f>'Survey Results'!H774/'Survey Results'!H$785</f>
        <v>0</v>
      </c>
      <c r="L174" s="211">
        <f t="shared" si="19"/>
        <v>0</v>
      </c>
      <c r="M174" s="221">
        <f t="shared" si="20"/>
        <v>0</v>
      </c>
      <c r="N174" s="222">
        <f t="shared" ref="N174:N237" si="21">D174+F174+H174+J174+L174</f>
        <v>0</v>
      </c>
    </row>
    <row r="175" spans="2:14" x14ac:dyDescent="0.45">
      <c r="B175" t="s">
        <v>370</v>
      </c>
      <c r="C175" s="215">
        <f>'Survey Results'!D775/'Survey Results'!D$785</f>
        <v>0</v>
      </c>
      <c r="D175" s="211">
        <f t="shared" si="15"/>
        <v>0</v>
      </c>
      <c r="E175" s="218">
        <f>'Survey Results'!E775/'Survey Results'!E$785</f>
        <v>0</v>
      </c>
      <c r="F175" s="217">
        <f t="shared" si="16"/>
        <v>0</v>
      </c>
      <c r="G175" s="215">
        <f>'Survey Results'!F775/'Survey Results'!F$785</f>
        <v>0</v>
      </c>
      <c r="H175" s="212">
        <f t="shared" si="17"/>
        <v>0</v>
      </c>
      <c r="I175" s="218">
        <f>'Survey Results'!G775/'Survey Results'!G$785</f>
        <v>0</v>
      </c>
      <c r="J175" s="217">
        <f t="shared" si="18"/>
        <v>0</v>
      </c>
      <c r="K175" s="215">
        <f>'Survey Results'!H775/'Survey Results'!H$785</f>
        <v>0</v>
      </c>
      <c r="L175" s="211">
        <f t="shared" si="19"/>
        <v>0</v>
      </c>
      <c r="M175" s="221">
        <f t="shared" si="20"/>
        <v>0</v>
      </c>
      <c r="N175" s="222">
        <f t="shared" si="21"/>
        <v>0</v>
      </c>
    </row>
    <row r="176" spans="2:14" x14ac:dyDescent="0.45">
      <c r="B176" t="s">
        <v>371</v>
      </c>
      <c r="C176" s="215">
        <f>'Survey Results'!D776/'Survey Results'!D$785</f>
        <v>0</v>
      </c>
      <c r="D176" s="211">
        <f t="shared" si="15"/>
        <v>0</v>
      </c>
      <c r="E176" s="218">
        <f>'Survey Results'!E776/'Survey Results'!E$785</f>
        <v>0</v>
      </c>
      <c r="F176" s="217">
        <f t="shared" si="16"/>
        <v>0</v>
      </c>
      <c r="G176" s="215">
        <f>'Survey Results'!F776/'Survey Results'!F$785</f>
        <v>0</v>
      </c>
      <c r="H176" s="212">
        <f t="shared" si="17"/>
        <v>0</v>
      </c>
      <c r="I176" s="218">
        <f>'Survey Results'!G776/'Survey Results'!G$785</f>
        <v>0</v>
      </c>
      <c r="J176" s="217">
        <f t="shared" si="18"/>
        <v>0</v>
      </c>
      <c r="K176" s="215">
        <f>'Survey Results'!H776/'Survey Results'!H$785</f>
        <v>0</v>
      </c>
      <c r="L176" s="211">
        <f t="shared" si="19"/>
        <v>0</v>
      </c>
      <c r="M176" s="221">
        <f t="shared" si="20"/>
        <v>0</v>
      </c>
      <c r="N176" s="222">
        <f t="shared" si="21"/>
        <v>0</v>
      </c>
    </row>
    <row r="177" spans="1:16" x14ac:dyDescent="0.45">
      <c r="B177" t="s">
        <v>372</v>
      </c>
      <c r="C177" s="215">
        <f>'Survey Results'!D777/'Survey Results'!D$785</f>
        <v>0</v>
      </c>
      <c r="D177" s="211">
        <f t="shared" si="15"/>
        <v>0</v>
      </c>
      <c r="E177" s="218">
        <f>'Survey Results'!E777/'Survey Results'!E$785</f>
        <v>0</v>
      </c>
      <c r="F177" s="217">
        <f t="shared" si="16"/>
        <v>0</v>
      </c>
      <c r="G177" s="215">
        <f>'Survey Results'!F777/'Survey Results'!F$785</f>
        <v>0</v>
      </c>
      <c r="H177" s="212">
        <f t="shared" si="17"/>
        <v>0</v>
      </c>
      <c r="I177" s="218">
        <f>'Survey Results'!G777/'Survey Results'!G$785</f>
        <v>0</v>
      </c>
      <c r="J177" s="217">
        <f t="shared" si="18"/>
        <v>0</v>
      </c>
      <c r="K177" s="215">
        <f>'Survey Results'!H777/'Survey Results'!H$785</f>
        <v>0</v>
      </c>
      <c r="L177" s="211">
        <f t="shared" si="19"/>
        <v>0</v>
      </c>
      <c r="M177" s="221">
        <f t="shared" si="20"/>
        <v>0</v>
      </c>
      <c r="N177" s="222">
        <f t="shared" si="21"/>
        <v>0</v>
      </c>
    </row>
    <row r="178" spans="1:16" x14ac:dyDescent="0.45">
      <c r="B178" t="s">
        <v>373</v>
      </c>
      <c r="C178" s="215">
        <f>'Survey Results'!D778/'Survey Results'!D$785</f>
        <v>0</v>
      </c>
      <c r="D178" s="211">
        <f t="shared" si="15"/>
        <v>0</v>
      </c>
      <c r="E178" s="218">
        <f>'Survey Results'!E778/'Survey Results'!E$785</f>
        <v>0</v>
      </c>
      <c r="F178" s="217">
        <f t="shared" si="16"/>
        <v>0</v>
      </c>
      <c r="G178" s="215">
        <f>'Survey Results'!F778/'Survey Results'!F$785</f>
        <v>0</v>
      </c>
      <c r="H178" s="212">
        <f t="shared" si="17"/>
        <v>0</v>
      </c>
      <c r="I178" s="218">
        <f>'Survey Results'!G778/'Survey Results'!G$785</f>
        <v>0</v>
      </c>
      <c r="J178" s="217">
        <f t="shared" si="18"/>
        <v>0</v>
      </c>
      <c r="K178" s="215">
        <f>'Survey Results'!H778/'Survey Results'!H$785</f>
        <v>0</v>
      </c>
      <c r="L178" s="211">
        <f t="shared" si="19"/>
        <v>0</v>
      </c>
      <c r="M178" s="221">
        <f t="shared" si="20"/>
        <v>0</v>
      </c>
      <c r="N178" s="222">
        <f t="shared" si="21"/>
        <v>0</v>
      </c>
    </row>
    <row r="179" spans="1:16" x14ac:dyDescent="0.45">
      <c r="B179" t="s">
        <v>374</v>
      </c>
      <c r="C179" s="215">
        <f>'Survey Results'!D779/'Survey Results'!D$785</f>
        <v>0</v>
      </c>
      <c r="D179" s="211">
        <f t="shared" si="15"/>
        <v>0</v>
      </c>
      <c r="E179" s="218">
        <f>'Survey Results'!E779/'Survey Results'!E$785</f>
        <v>0</v>
      </c>
      <c r="F179" s="217">
        <f t="shared" si="16"/>
        <v>0</v>
      </c>
      <c r="G179" s="215">
        <f>'Survey Results'!F779/'Survey Results'!F$785</f>
        <v>0</v>
      </c>
      <c r="H179" s="212">
        <f t="shared" si="17"/>
        <v>0</v>
      </c>
      <c r="I179" s="218">
        <f>'Survey Results'!G779/'Survey Results'!G$785</f>
        <v>0</v>
      </c>
      <c r="J179" s="217">
        <f t="shared" si="18"/>
        <v>0</v>
      </c>
      <c r="K179" s="215">
        <f>'Survey Results'!H779/'Survey Results'!H$785</f>
        <v>0</v>
      </c>
      <c r="L179" s="211">
        <f t="shared" si="19"/>
        <v>0</v>
      </c>
      <c r="M179" s="221">
        <f t="shared" si="20"/>
        <v>0</v>
      </c>
      <c r="N179" s="222">
        <f t="shared" si="21"/>
        <v>0</v>
      </c>
    </row>
    <row r="180" spans="1:16" x14ac:dyDescent="0.45">
      <c r="B180" t="s">
        <v>375</v>
      </c>
      <c r="C180" s="215">
        <f>'Survey Results'!D780/'Survey Results'!D$785</f>
        <v>0</v>
      </c>
      <c r="D180" s="211">
        <f t="shared" si="15"/>
        <v>0</v>
      </c>
      <c r="E180" s="218">
        <f>'Survey Results'!E780/'Survey Results'!E$785</f>
        <v>0</v>
      </c>
      <c r="F180" s="217">
        <f t="shared" si="16"/>
        <v>0</v>
      </c>
      <c r="G180" s="215">
        <f>'Survey Results'!F780/'Survey Results'!F$785</f>
        <v>0</v>
      </c>
      <c r="H180" s="212">
        <f t="shared" si="17"/>
        <v>0</v>
      </c>
      <c r="I180" s="218">
        <f>'Survey Results'!G780/'Survey Results'!G$785</f>
        <v>0</v>
      </c>
      <c r="J180" s="217">
        <f t="shared" si="18"/>
        <v>0</v>
      </c>
      <c r="K180" s="215">
        <f>'Survey Results'!H780/'Survey Results'!H$785</f>
        <v>0</v>
      </c>
      <c r="L180" s="211">
        <f t="shared" si="19"/>
        <v>0</v>
      </c>
      <c r="M180" s="221">
        <f t="shared" si="20"/>
        <v>0</v>
      </c>
      <c r="N180" s="222">
        <f t="shared" si="21"/>
        <v>0</v>
      </c>
    </row>
    <row r="181" spans="1:16" x14ac:dyDescent="0.45">
      <c r="B181" t="s">
        <v>376</v>
      </c>
      <c r="C181" s="215">
        <f>'Survey Results'!D781/'Survey Results'!D$785</f>
        <v>0</v>
      </c>
      <c r="D181" s="211">
        <f t="shared" si="15"/>
        <v>0</v>
      </c>
      <c r="E181" s="218">
        <f>'Survey Results'!E781/'Survey Results'!E$785</f>
        <v>0</v>
      </c>
      <c r="F181" s="217">
        <f t="shared" si="16"/>
        <v>0</v>
      </c>
      <c r="G181" s="215">
        <f>'Survey Results'!F781/'Survey Results'!F$785</f>
        <v>0</v>
      </c>
      <c r="H181" s="212">
        <f t="shared" si="17"/>
        <v>0</v>
      </c>
      <c r="I181" s="218">
        <f>'Survey Results'!G781/'Survey Results'!G$785</f>
        <v>0</v>
      </c>
      <c r="J181" s="217">
        <f t="shared" si="18"/>
        <v>0</v>
      </c>
      <c r="K181" s="215">
        <f>'Survey Results'!H781/'Survey Results'!H$785</f>
        <v>0</v>
      </c>
      <c r="L181" s="211">
        <f t="shared" si="19"/>
        <v>0</v>
      </c>
      <c r="M181" s="221">
        <f t="shared" si="20"/>
        <v>0</v>
      </c>
      <c r="N181" s="222">
        <f t="shared" si="21"/>
        <v>0</v>
      </c>
    </row>
    <row r="182" spans="1:16" x14ac:dyDescent="0.45">
      <c r="B182" t="s">
        <v>377</v>
      </c>
      <c r="C182" s="215">
        <f>'Survey Results'!D782/'Survey Results'!D$785</f>
        <v>0</v>
      </c>
      <c r="D182" s="211">
        <f t="shared" si="15"/>
        <v>0</v>
      </c>
      <c r="E182" s="218">
        <f>'Survey Results'!E782/'Survey Results'!E$785</f>
        <v>0</v>
      </c>
      <c r="F182" s="217">
        <f t="shared" si="16"/>
        <v>0</v>
      </c>
      <c r="G182" s="215">
        <f>'Survey Results'!F782/'Survey Results'!F$785</f>
        <v>0</v>
      </c>
      <c r="H182" s="212">
        <f t="shared" si="17"/>
        <v>0</v>
      </c>
      <c r="I182" s="218">
        <f>'Survey Results'!G782/'Survey Results'!G$785</f>
        <v>0</v>
      </c>
      <c r="J182" s="217">
        <f t="shared" si="18"/>
        <v>0</v>
      </c>
      <c r="K182" s="215">
        <f>'Survey Results'!H782/'Survey Results'!H$785</f>
        <v>0</v>
      </c>
      <c r="L182" s="211">
        <f t="shared" si="19"/>
        <v>0</v>
      </c>
      <c r="M182" s="221">
        <f t="shared" si="20"/>
        <v>0</v>
      </c>
      <c r="N182" s="222">
        <f t="shared" si="21"/>
        <v>0</v>
      </c>
    </row>
    <row r="183" spans="1:16" x14ac:dyDescent="0.45">
      <c r="B183" t="s">
        <v>378</v>
      </c>
      <c r="C183" s="215">
        <f>'Survey Results'!D783/'Survey Results'!D$785</f>
        <v>0</v>
      </c>
      <c r="D183" s="211">
        <f t="shared" si="15"/>
        <v>0</v>
      </c>
      <c r="E183" s="218">
        <f>'Survey Results'!E783/'Survey Results'!E$785</f>
        <v>0</v>
      </c>
      <c r="F183" s="217">
        <f t="shared" si="16"/>
        <v>0</v>
      </c>
      <c r="G183" s="215">
        <f>'Survey Results'!F783/'Survey Results'!F$785</f>
        <v>0</v>
      </c>
      <c r="H183" s="212">
        <f t="shared" si="17"/>
        <v>0</v>
      </c>
      <c r="I183" s="218">
        <f>'Survey Results'!G783/'Survey Results'!G$785</f>
        <v>1.0446379658839756E-2</v>
      </c>
      <c r="J183" s="217">
        <f t="shared" si="18"/>
        <v>0.16193030147677431</v>
      </c>
      <c r="K183" s="215">
        <f>'Survey Results'!H783/'Survey Results'!H$785</f>
        <v>0</v>
      </c>
      <c r="L183" s="211">
        <f t="shared" si="19"/>
        <v>0</v>
      </c>
      <c r="M183" s="221">
        <f t="shared" si="20"/>
        <v>1.6213228850347104E-3</v>
      </c>
      <c r="N183" s="222">
        <f t="shared" si="21"/>
        <v>0.16193030147677431</v>
      </c>
    </row>
    <row r="184" spans="1:16" x14ac:dyDescent="0.45">
      <c r="B184" t="s">
        <v>379</v>
      </c>
      <c r="C184" s="215">
        <f>'Survey Results'!D784/'Survey Results'!D$785</f>
        <v>0</v>
      </c>
      <c r="D184" s="211">
        <f t="shared" si="15"/>
        <v>0</v>
      </c>
      <c r="E184" s="218">
        <f>'Survey Results'!E784/'Survey Results'!E$785</f>
        <v>0</v>
      </c>
      <c r="F184" s="217">
        <f t="shared" si="16"/>
        <v>0</v>
      </c>
      <c r="G184" s="215">
        <f>'Survey Results'!F784/'Survey Results'!F$785</f>
        <v>0</v>
      </c>
      <c r="H184" s="212">
        <f t="shared" si="17"/>
        <v>0</v>
      </c>
      <c r="I184" s="218">
        <f>'Survey Results'!G784/'Survey Results'!G$785</f>
        <v>0</v>
      </c>
      <c r="J184" s="217">
        <f t="shared" si="18"/>
        <v>0</v>
      </c>
      <c r="K184" s="215">
        <f>'Survey Results'!H784/'Survey Results'!H$785</f>
        <v>0</v>
      </c>
      <c r="L184" s="211">
        <f t="shared" si="19"/>
        <v>0</v>
      </c>
      <c r="M184" s="221">
        <f t="shared" si="20"/>
        <v>0</v>
      </c>
      <c r="N184" s="222">
        <f t="shared" si="21"/>
        <v>0</v>
      </c>
    </row>
    <row r="185" spans="1:16" s="208" customFormat="1" x14ac:dyDescent="0.45">
      <c r="B185" s="208" t="s">
        <v>1</v>
      </c>
      <c r="C185" s="213">
        <f t="shared" ref="C185:N185" si="22">SUM(C6:C184)</f>
        <v>1.0000000000000002</v>
      </c>
      <c r="D185" s="214">
        <f t="shared" si="22"/>
        <v>16.115894550000004</v>
      </c>
      <c r="E185" s="219">
        <f t="shared" si="22"/>
        <v>0.99999999999999967</v>
      </c>
      <c r="F185" s="220">
        <f t="shared" si="22"/>
        <v>11.876589799999996</v>
      </c>
      <c r="G185" s="213">
        <f t="shared" si="22"/>
        <v>0.99999999999999978</v>
      </c>
      <c r="H185" s="214">
        <f t="shared" si="22"/>
        <v>37.785337920000003</v>
      </c>
      <c r="I185" s="219">
        <f t="shared" si="22"/>
        <v>1.0000000000000002</v>
      </c>
      <c r="J185" s="220">
        <f t="shared" si="22"/>
        <v>15.501092891999997</v>
      </c>
      <c r="K185" s="213">
        <f t="shared" si="22"/>
        <v>0.99999999999999989</v>
      </c>
      <c r="L185" s="214">
        <f t="shared" si="22"/>
        <v>18.596503221000003</v>
      </c>
      <c r="M185" s="221">
        <f t="shared" si="22"/>
        <v>0.99999999999999978</v>
      </c>
      <c r="N185" s="222">
        <f t="shared" si="22"/>
        <v>99.875418383000053</v>
      </c>
      <c r="P185" s="208" t="s">
        <v>15</v>
      </c>
    </row>
    <row r="187" spans="1:16" x14ac:dyDescent="0.45">
      <c r="A187" t="s">
        <v>389</v>
      </c>
      <c r="B187" t="s">
        <v>390</v>
      </c>
      <c r="D187" s="211">
        <f>'Pop &amp; Exp'!B121</f>
        <v>5.6942827409999994</v>
      </c>
      <c r="F187" s="217">
        <f>'Pop &amp; Exp'!C121</f>
        <v>4.1231934400000005</v>
      </c>
      <c r="H187" s="212">
        <f>'Pop &amp; Exp'!D121</f>
        <v>16.966969919999997</v>
      </c>
      <c r="J187" s="217">
        <f>'Pop &amp; Exp'!E121</f>
        <v>6.6230770960000003</v>
      </c>
      <c r="L187" s="211">
        <f>'Pop &amp; Exp'!F121</f>
        <v>7.7776260119999998</v>
      </c>
      <c r="N187" s="222">
        <f>D187+F187+H187+J187+L187</f>
        <v>41.185149208999995</v>
      </c>
    </row>
    <row r="189" spans="1:16" x14ac:dyDescent="0.45">
      <c r="B189" t="s">
        <v>97</v>
      </c>
      <c r="C189" s="215">
        <f>'Survey Results'!D789/'Survey Results'!D$968</f>
        <v>0</v>
      </c>
      <c r="D189" s="211">
        <f>C189*$D$187</f>
        <v>0</v>
      </c>
      <c r="E189" s="218">
        <f>'Survey Results'!E789/'Survey Results'!E$968</f>
        <v>0</v>
      </c>
      <c r="F189" s="217">
        <f>E189*$F$187</f>
        <v>0</v>
      </c>
      <c r="G189" s="215">
        <f>'Survey Results'!F789/'Survey Results'!F$968</f>
        <v>0</v>
      </c>
      <c r="H189" s="212">
        <f>G189*$H$187</f>
        <v>0</v>
      </c>
      <c r="I189" s="218">
        <f>'Survey Results'!G789/'Survey Results'!G$968</f>
        <v>0</v>
      </c>
      <c r="J189" s="217">
        <f>I189*$J$187</f>
        <v>0</v>
      </c>
      <c r="K189" s="215">
        <f>'Survey Results'!H789/'Survey Results'!H$968</f>
        <v>0</v>
      </c>
      <c r="L189" s="211">
        <f>K189*$L$187</f>
        <v>0</v>
      </c>
      <c r="M189" s="221">
        <f>N189/$N$187</f>
        <v>0</v>
      </c>
      <c r="N189" s="222">
        <f t="shared" si="21"/>
        <v>0</v>
      </c>
    </row>
    <row r="190" spans="1:16" x14ac:dyDescent="0.45">
      <c r="B190" t="s">
        <v>98</v>
      </c>
      <c r="C190" s="215">
        <f>'Survey Results'!D790/'Survey Results'!D$968</f>
        <v>0</v>
      </c>
      <c r="D190" s="211">
        <f t="shared" ref="D190:D253" si="23">C190*$D$187</f>
        <v>0</v>
      </c>
      <c r="E190" s="218">
        <f>'Survey Results'!E790/'Survey Results'!E$968</f>
        <v>0</v>
      </c>
      <c r="F190" s="217">
        <f t="shared" ref="F190:F253" si="24">E190*$F$187</f>
        <v>0</v>
      </c>
      <c r="G190" s="215">
        <f>'Survey Results'!F790/'Survey Results'!F$968</f>
        <v>0</v>
      </c>
      <c r="H190" s="212">
        <f t="shared" ref="H190:H253" si="25">G190*$H$187</f>
        <v>0</v>
      </c>
      <c r="I190" s="218">
        <f>'Survey Results'!G790/'Survey Results'!G$968</f>
        <v>0</v>
      </c>
      <c r="J190" s="217">
        <f t="shared" ref="J190:J253" si="26">I190*$J$187</f>
        <v>0</v>
      </c>
      <c r="K190" s="215">
        <f>'Survey Results'!H790/'Survey Results'!H$968</f>
        <v>0</v>
      </c>
      <c r="L190" s="211">
        <f t="shared" ref="L190:L253" si="27">K190*$L$187</f>
        <v>0</v>
      </c>
      <c r="M190" s="221">
        <f t="shared" ref="M190:M253" si="28">N190/$N$187</f>
        <v>0</v>
      </c>
      <c r="N190" s="222">
        <f t="shared" si="21"/>
        <v>0</v>
      </c>
    </row>
    <row r="191" spans="1:16" x14ac:dyDescent="0.45">
      <c r="B191" t="s">
        <v>147</v>
      </c>
      <c r="C191" s="215">
        <f>'Survey Results'!D791/'Survey Results'!D$968</f>
        <v>0</v>
      </c>
      <c r="D191" s="211">
        <f t="shared" si="23"/>
        <v>0</v>
      </c>
      <c r="E191" s="218">
        <f>'Survey Results'!E791/'Survey Results'!E$968</f>
        <v>0</v>
      </c>
      <c r="F191" s="217">
        <f t="shared" si="24"/>
        <v>0</v>
      </c>
      <c r="G191" s="215">
        <f>'Survey Results'!F791/'Survey Results'!F$968</f>
        <v>0</v>
      </c>
      <c r="H191" s="212">
        <f t="shared" si="25"/>
        <v>0</v>
      </c>
      <c r="I191" s="218">
        <f>'Survey Results'!G791/'Survey Results'!G$968</f>
        <v>0</v>
      </c>
      <c r="J191" s="217">
        <f t="shared" si="26"/>
        <v>0</v>
      </c>
      <c r="K191" s="215">
        <f>'Survey Results'!H791/'Survey Results'!H$968</f>
        <v>0</v>
      </c>
      <c r="L191" s="211">
        <f t="shared" si="27"/>
        <v>0</v>
      </c>
      <c r="M191" s="221">
        <f t="shared" si="28"/>
        <v>0</v>
      </c>
      <c r="N191" s="222">
        <f t="shared" si="21"/>
        <v>0</v>
      </c>
    </row>
    <row r="192" spans="1:16" x14ac:dyDescent="0.45">
      <c r="B192" t="s">
        <v>148</v>
      </c>
      <c r="C192" s="215">
        <f>'Survey Results'!D792/'Survey Results'!D$968</f>
        <v>0</v>
      </c>
      <c r="D192" s="211">
        <f t="shared" si="23"/>
        <v>0</v>
      </c>
      <c r="E192" s="218">
        <f>'Survey Results'!E792/'Survey Results'!E$968</f>
        <v>0</v>
      </c>
      <c r="F192" s="217">
        <f t="shared" si="24"/>
        <v>0</v>
      </c>
      <c r="G192" s="215">
        <f>'Survey Results'!F792/'Survey Results'!F$968</f>
        <v>0</v>
      </c>
      <c r="H192" s="212">
        <f t="shared" si="25"/>
        <v>0</v>
      </c>
      <c r="I192" s="218">
        <f>'Survey Results'!G792/'Survey Results'!G$968</f>
        <v>0</v>
      </c>
      <c r="J192" s="217">
        <f t="shared" si="26"/>
        <v>0</v>
      </c>
      <c r="K192" s="215">
        <f>'Survey Results'!H792/'Survey Results'!H$968</f>
        <v>0</v>
      </c>
      <c r="L192" s="211">
        <f t="shared" si="27"/>
        <v>0</v>
      </c>
      <c r="M192" s="221">
        <f t="shared" si="28"/>
        <v>0</v>
      </c>
      <c r="N192" s="222">
        <f t="shared" si="21"/>
        <v>0</v>
      </c>
    </row>
    <row r="193" spans="2:14" x14ac:dyDescent="0.45">
      <c r="B193" t="s">
        <v>149</v>
      </c>
      <c r="C193" s="215">
        <f>'Survey Results'!D793/'Survey Results'!D$968</f>
        <v>0</v>
      </c>
      <c r="D193" s="211">
        <f t="shared" si="23"/>
        <v>0</v>
      </c>
      <c r="E193" s="218">
        <f>'Survey Results'!E793/'Survey Results'!E$968</f>
        <v>0</v>
      </c>
      <c r="F193" s="217">
        <f t="shared" si="24"/>
        <v>0</v>
      </c>
      <c r="G193" s="215">
        <f>'Survey Results'!F793/'Survey Results'!F$968</f>
        <v>0</v>
      </c>
      <c r="H193" s="212">
        <f t="shared" si="25"/>
        <v>0</v>
      </c>
      <c r="I193" s="218">
        <f>'Survey Results'!G793/'Survey Results'!G$968</f>
        <v>0</v>
      </c>
      <c r="J193" s="217">
        <f t="shared" si="26"/>
        <v>0</v>
      </c>
      <c r="K193" s="215">
        <f>'Survey Results'!H793/'Survey Results'!H$968</f>
        <v>0</v>
      </c>
      <c r="L193" s="211">
        <f t="shared" si="27"/>
        <v>0</v>
      </c>
      <c r="M193" s="221">
        <f t="shared" si="28"/>
        <v>0</v>
      </c>
      <c r="N193" s="222">
        <f t="shared" si="21"/>
        <v>0</v>
      </c>
    </row>
    <row r="194" spans="2:14" x14ac:dyDescent="0.45">
      <c r="B194" t="s">
        <v>156</v>
      </c>
      <c r="C194" s="215">
        <f>'Survey Results'!D794/'Survey Results'!D$968</f>
        <v>0</v>
      </c>
      <c r="D194" s="211">
        <f t="shared" si="23"/>
        <v>0</v>
      </c>
      <c r="E194" s="218">
        <f>'Survey Results'!E794/'Survey Results'!E$968</f>
        <v>0</v>
      </c>
      <c r="F194" s="217">
        <f t="shared" si="24"/>
        <v>0</v>
      </c>
      <c r="G194" s="215">
        <f>'Survey Results'!F794/'Survey Results'!F$968</f>
        <v>0</v>
      </c>
      <c r="H194" s="212">
        <f t="shared" si="25"/>
        <v>0</v>
      </c>
      <c r="I194" s="218">
        <f>'Survey Results'!G794/'Survey Results'!G$968</f>
        <v>0</v>
      </c>
      <c r="J194" s="217">
        <f t="shared" si="26"/>
        <v>0</v>
      </c>
      <c r="K194" s="215">
        <f>'Survey Results'!H794/'Survey Results'!H$968</f>
        <v>0</v>
      </c>
      <c r="L194" s="211">
        <f t="shared" si="27"/>
        <v>0</v>
      </c>
      <c r="M194" s="221">
        <f t="shared" si="28"/>
        <v>0</v>
      </c>
      <c r="N194" s="222">
        <f t="shared" si="21"/>
        <v>0</v>
      </c>
    </row>
    <row r="195" spans="2:14" x14ac:dyDescent="0.45">
      <c r="B195" t="s">
        <v>157</v>
      </c>
      <c r="C195" s="215">
        <f>'Survey Results'!D795/'Survey Results'!D$968</f>
        <v>0</v>
      </c>
      <c r="D195" s="211">
        <f t="shared" si="23"/>
        <v>0</v>
      </c>
      <c r="E195" s="218">
        <f>'Survey Results'!E795/'Survey Results'!E$968</f>
        <v>0</v>
      </c>
      <c r="F195" s="217">
        <f t="shared" si="24"/>
        <v>0</v>
      </c>
      <c r="G195" s="215">
        <f>'Survey Results'!F795/'Survey Results'!F$968</f>
        <v>0</v>
      </c>
      <c r="H195" s="212">
        <f t="shared" si="25"/>
        <v>0</v>
      </c>
      <c r="I195" s="218">
        <f>'Survey Results'!G795/'Survey Results'!G$968</f>
        <v>0</v>
      </c>
      <c r="J195" s="217">
        <f t="shared" si="26"/>
        <v>0</v>
      </c>
      <c r="K195" s="215">
        <f>'Survey Results'!H795/'Survey Results'!H$968</f>
        <v>0</v>
      </c>
      <c r="L195" s="211">
        <f t="shared" si="27"/>
        <v>0</v>
      </c>
      <c r="M195" s="221">
        <f t="shared" si="28"/>
        <v>0</v>
      </c>
      <c r="N195" s="222">
        <f t="shared" si="21"/>
        <v>0</v>
      </c>
    </row>
    <row r="196" spans="2:14" x14ac:dyDescent="0.45">
      <c r="B196" t="s">
        <v>158</v>
      </c>
      <c r="C196" s="215">
        <f>'Survey Results'!D796/'Survey Results'!D$968</f>
        <v>0</v>
      </c>
      <c r="D196" s="211">
        <f t="shared" si="23"/>
        <v>0</v>
      </c>
      <c r="E196" s="218">
        <f>'Survey Results'!E796/'Survey Results'!E$968</f>
        <v>0</v>
      </c>
      <c r="F196" s="217">
        <f t="shared" si="24"/>
        <v>0</v>
      </c>
      <c r="G196" s="215">
        <f>'Survey Results'!F796/'Survey Results'!F$968</f>
        <v>0</v>
      </c>
      <c r="H196" s="212">
        <f t="shared" si="25"/>
        <v>0</v>
      </c>
      <c r="I196" s="218">
        <f>'Survey Results'!G796/'Survey Results'!G$968</f>
        <v>0</v>
      </c>
      <c r="J196" s="217">
        <f t="shared" si="26"/>
        <v>0</v>
      </c>
      <c r="K196" s="215">
        <f>'Survey Results'!H796/'Survey Results'!H$968</f>
        <v>0</v>
      </c>
      <c r="L196" s="211">
        <f t="shared" si="27"/>
        <v>0</v>
      </c>
      <c r="M196" s="221">
        <f t="shared" si="28"/>
        <v>0</v>
      </c>
      <c r="N196" s="222">
        <f t="shared" si="21"/>
        <v>0</v>
      </c>
    </row>
    <row r="197" spans="2:14" x14ac:dyDescent="0.45">
      <c r="B197" t="s">
        <v>159</v>
      </c>
      <c r="C197" s="215">
        <f>'Survey Results'!D797/'Survey Results'!D$968</f>
        <v>0</v>
      </c>
      <c r="D197" s="211">
        <f t="shared" si="23"/>
        <v>0</v>
      </c>
      <c r="E197" s="218">
        <f>'Survey Results'!E797/'Survey Results'!E$968</f>
        <v>0</v>
      </c>
      <c r="F197" s="217">
        <f t="shared" si="24"/>
        <v>0</v>
      </c>
      <c r="G197" s="215">
        <f>'Survey Results'!F797/'Survey Results'!F$968</f>
        <v>0</v>
      </c>
      <c r="H197" s="212">
        <f t="shared" si="25"/>
        <v>0</v>
      </c>
      <c r="I197" s="218">
        <f>'Survey Results'!G797/'Survey Results'!G$968</f>
        <v>0</v>
      </c>
      <c r="J197" s="217">
        <f t="shared" si="26"/>
        <v>0</v>
      </c>
      <c r="K197" s="215">
        <f>'Survey Results'!H797/'Survey Results'!H$968</f>
        <v>0</v>
      </c>
      <c r="L197" s="211">
        <f t="shared" si="27"/>
        <v>0</v>
      </c>
      <c r="M197" s="221">
        <f t="shared" si="28"/>
        <v>0</v>
      </c>
      <c r="N197" s="222">
        <f t="shared" si="21"/>
        <v>0</v>
      </c>
    </row>
    <row r="198" spans="2:14" x14ac:dyDescent="0.45">
      <c r="B198" t="s">
        <v>176</v>
      </c>
      <c r="C198" s="215">
        <f>'Survey Results'!D798/'Survey Results'!D$968</f>
        <v>0</v>
      </c>
      <c r="D198" s="211">
        <f t="shared" si="23"/>
        <v>0</v>
      </c>
      <c r="E198" s="218">
        <f>'Survey Results'!E798/'Survey Results'!E$968</f>
        <v>0</v>
      </c>
      <c r="F198" s="217">
        <f t="shared" si="24"/>
        <v>0</v>
      </c>
      <c r="G198" s="215">
        <f>'Survey Results'!F798/'Survey Results'!F$968</f>
        <v>0</v>
      </c>
      <c r="H198" s="212">
        <f t="shared" si="25"/>
        <v>0</v>
      </c>
      <c r="I198" s="218">
        <f>'Survey Results'!G798/'Survey Results'!G$968</f>
        <v>0</v>
      </c>
      <c r="J198" s="217">
        <f t="shared" si="26"/>
        <v>0</v>
      </c>
      <c r="K198" s="215">
        <f>'Survey Results'!H798/'Survey Results'!H$968</f>
        <v>0</v>
      </c>
      <c r="L198" s="211">
        <f t="shared" si="27"/>
        <v>0</v>
      </c>
      <c r="M198" s="221">
        <f t="shared" si="28"/>
        <v>0</v>
      </c>
      <c r="N198" s="222">
        <f t="shared" si="21"/>
        <v>0</v>
      </c>
    </row>
    <row r="199" spans="2:14" x14ac:dyDescent="0.45">
      <c r="B199" t="s">
        <v>177</v>
      </c>
      <c r="C199" s="215">
        <f>'Survey Results'!D799/'Survey Results'!D$968</f>
        <v>0</v>
      </c>
      <c r="D199" s="211">
        <f t="shared" si="23"/>
        <v>0</v>
      </c>
      <c r="E199" s="218">
        <f>'Survey Results'!E799/'Survey Results'!E$968</f>
        <v>0</v>
      </c>
      <c r="F199" s="217">
        <f t="shared" si="24"/>
        <v>0</v>
      </c>
      <c r="G199" s="215">
        <f>'Survey Results'!F799/'Survey Results'!F$968</f>
        <v>0</v>
      </c>
      <c r="H199" s="212">
        <f t="shared" si="25"/>
        <v>0</v>
      </c>
      <c r="I199" s="218">
        <f>'Survey Results'!G799/'Survey Results'!G$968</f>
        <v>0</v>
      </c>
      <c r="J199" s="217">
        <f t="shared" si="26"/>
        <v>0</v>
      </c>
      <c r="K199" s="215">
        <f>'Survey Results'!H799/'Survey Results'!H$968</f>
        <v>0</v>
      </c>
      <c r="L199" s="211">
        <f t="shared" si="27"/>
        <v>0</v>
      </c>
      <c r="M199" s="221">
        <f t="shared" si="28"/>
        <v>0</v>
      </c>
      <c r="N199" s="222">
        <f t="shared" si="21"/>
        <v>0</v>
      </c>
    </row>
    <row r="200" spans="2:14" x14ac:dyDescent="0.45">
      <c r="B200" t="s">
        <v>178</v>
      </c>
      <c r="C200" s="215">
        <f>'Survey Results'!D800/'Survey Results'!D$968</f>
        <v>8.8150691287000107E-3</v>
      </c>
      <c r="D200" s="211">
        <f t="shared" si="23"/>
        <v>5.0195496000278374E-2</v>
      </c>
      <c r="E200" s="218">
        <f>'Survey Results'!E800/'Survey Results'!E$968</f>
        <v>0.11540052056727237</v>
      </c>
      <c r="F200" s="217">
        <f t="shared" si="24"/>
        <v>0.47581866937556261</v>
      </c>
      <c r="G200" s="215">
        <f>'Survey Results'!F800/'Survey Results'!F$968</f>
        <v>0</v>
      </c>
      <c r="H200" s="212">
        <f t="shared" si="25"/>
        <v>0</v>
      </c>
      <c r="I200" s="218">
        <f>'Survey Results'!G800/'Survey Results'!G$968</f>
        <v>0</v>
      </c>
      <c r="J200" s="217">
        <f t="shared" si="26"/>
        <v>0</v>
      </c>
      <c r="K200" s="215">
        <f>'Survey Results'!H800/'Survey Results'!H$968</f>
        <v>0</v>
      </c>
      <c r="L200" s="211">
        <f t="shared" si="27"/>
        <v>0</v>
      </c>
      <c r="M200" s="221">
        <f t="shared" si="28"/>
        <v>1.2771937833865942E-2</v>
      </c>
      <c r="N200" s="222">
        <f t="shared" si="21"/>
        <v>0.526014165375841</v>
      </c>
    </row>
    <row r="201" spans="2:14" x14ac:dyDescent="0.45">
      <c r="B201" t="s">
        <v>179</v>
      </c>
      <c r="C201" s="215">
        <f>'Survey Results'!D801/'Survey Results'!D$968</f>
        <v>0</v>
      </c>
      <c r="D201" s="211">
        <f t="shared" si="23"/>
        <v>0</v>
      </c>
      <c r="E201" s="218">
        <f>'Survey Results'!E801/'Survey Results'!E$968</f>
        <v>0</v>
      </c>
      <c r="F201" s="217">
        <f t="shared" si="24"/>
        <v>0</v>
      </c>
      <c r="G201" s="215">
        <f>'Survey Results'!F801/'Survey Results'!F$968</f>
        <v>0</v>
      </c>
      <c r="H201" s="212">
        <f t="shared" si="25"/>
        <v>0</v>
      </c>
      <c r="I201" s="218">
        <f>'Survey Results'!G801/'Survey Results'!G$968</f>
        <v>0</v>
      </c>
      <c r="J201" s="217">
        <f t="shared" si="26"/>
        <v>0</v>
      </c>
      <c r="K201" s="215">
        <f>'Survey Results'!H801/'Survey Results'!H$968</f>
        <v>1.6687769877601379E-2</v>
      </c>
      <c r="L201" s="211">
        <f t="shared" si="27"/>
        <v>0.12979123308230253</v>
      </c>
      <c r="M201" s="221">
        <f t="shared" si="28"/>
        <v>3.1514085920548241E-3</v>
      </c>
      <c r="N201" s="222">
        <f t="shared" si="21"/>
        <v>0.12979123308230253</v>
      </c>
    </row>
    <row r="202" spans="2:14" x14ac:dyDescent="0.45">
      <c r="B202" t="s">
        <v>180</v>
      </c>
      <c r="C202" s="215">
        <f>'Survey Results'!D802/'Survey Results'!D$968</f>
        <v>0</v>
      </c>
      <c r="D202" s="211">
        <f t="shared" si="23"/>
        <v>0</v>
      </c>
      <c r="E202" s="218">
        <f>'Survey Results'!E802/'Survey Results'!E$968</f>
        <v>0</v>
      </c>
      <c r="F202" s="217">
        <f t="shared" si="24"/>
        <v>0</v>
      </c>
      <c r="G202" s="215">
        <f>'Survey Results'!F802/'Survey Results'!F$968</f>
        <v>0</v>
      </c>
      <c r="H202" s="212">
        <f t="shared" si="25"/>
        <v>0</v>
      </c>
      <c r="I202" s="218">
        <f>'Survey Results'!G802/'Survey Results'!G$968</f>
        <v>0</v>
      </c>
      <c r="J202" s="217">
        <f t="shared" si="26"/>
        <v>0</v>
      </c>
      <c r="K202" s="215">
        <f>'Survey Results'!H802/'Survey Results'!H$968</f>
        <v>0</v>
      </c>
      <c r="L202" s="211">
        <f t="shared" si="27"/>
        <v>0</v>
      </c>
      <c r="M202" s="221">
        <f t="shared" si="28"/>
        <v>0</v>
      </c>
      <c r="N202" s="222">
        <f t="shared" si="21"/>
        <v>0</v>
      </c>
    </row>
    <row r="203" spans="2:14" x14ac:dyDescent="0.45">
      <c r="B203" t="s">
        <v>181</v>
      </c>
      <c r="C203" s="215">
        <f>'Survey Results'!D803/'Survey Results'!D$968</f>
        <v>0</v>
      </c>
      <c r="D203" s="211">
        <f t="shared" si="23"/>
        <v>0</v>
      </c>
      <c r="E203" s="218">
        <f>'Survey Results'!E803/'Survey Results'!E$968</f>
        <v>0</v>
      </c>
      <c r="F203" s="217">
        <f t="shared" si="24"/>
        <v>0</v>
      </c>
      <c r="G203" s="215">
        <f>'Survey Results'!F803/'Survey Results'!F$968</f>
        <v>0</v>
      </c>
      <c r="H203" s="212">
        <f t="shared" si="25"/>
        <v>0</v>
      </c>
      <c r="I203" s="218">
        <f>'Survey Results'!G803/'Survey Results'!G$968</f>
        <v>0</v>
      </c>
      <c r="J203" s="217">
        <f t="shared" si="26"/>
        <v>0</v>
      </c>
      <c r="K203" s="215">
        <f>'Survey Results'!H803/'Survey Results'!H$968</f>
        <v>0</v>
      </c>
      <c r="L203" s="211">
        <f t="shared" si="27"/>
        <v>0</v>
      </c>
      <c r="M203" s="221">
        <f t="shared" si="28"/>
        <v>0</v>
      </c>
      <c r="N203" s="222">
        <f t="shared" si="21"/>
        <v>0</v>
      </c>
    </row>
    <row r="204" spans="2:14" x14ac:dyDescent="0.45">
      <c r="B204" t="s">
        <v>190</v>
      </c>
      <c r="C204" s="215">
        <f>'Survey Results'!D804/'Survey Results'!D$968</f>
        <v>0</v>
      </c>
      <c r="D204" s="211">
        <f t="shared" si="23"/>
        <v>0</v>
      </c>
      <c r="E204" s="218">
        <f>'Survey Results'!E804/'Survey Results'!E$968</f>
        <v>0</v>
      </c>
      <c r="F204" s="217">
        <f t="shared" si="24"/>
        <v>0</v>
      </c>
      <c r="G204" s="215">
        <f>'Survey Results'!F804/'Survey Results'!F$968</f>
        <v>0</v>
      </c>
      <c r="H204" s="212">
        <f t="shared" si="25"/>
        <v>0</v>
      </c>
      <c r="I204" s="218">
        <f>'Survey Results'!G804/'Survey Results'!G$968</f>
        <v>1.1594992975908418E-2</v>
      </c>
      <c r="J204" s="217">
        <f t="shared" si="26"/>
        <v>7.679453240701993E-2</v>
      </c>
      <c r="K204" s="215">
        <f>'Survey Results'!H804/'Survey Results'!H$968</f>
        <v>0</v>
      </c>
      <c r="L204" s="211">
        <f t="shared" si="27"/>
        <v>0</v>
      </c>
      <c r="M204" s="221">
        <f t="shared" si="28"/>
        <v>1.8646170739194114E-3</v>
      </c>
      <c r="N204" s="222">
        <f t="shared" si="21"/>
        <v>7.679453240701993E-2</v>
      </c>
    </row>
    <row r="205" spans="2:14" x14ac:dyDescent="0.45">
      <c r="B205" t="s">
        <v>191</v>
      </c>
      <c r="C205" s="215">
        <f>'Survey Results'!D805/'Survey Results'!D$968</f>
        <v>0</v>
      </c>
      <c r="D205" s="211">
        <f t="shared" si="23"/>
        <v>0</v>
      </c>
      <c r="E205" s="218">
        <f>'Survey Results'!E805/'Survey Results'!E$968</f>
        <v>0</v>
      </c>
      <c r="F205" s="217">
        <f t="shared" si="24"/>
        <v>0</v>
      </c>
      <c r="G205" s="215">
        <f>'Survey Results'!F805/'Survey Results'!F$968</f>
        <v>0</v>
      </c>
      <c r="H205" s="212">
        <f t="shared" si="25"/>
        <v>0</v>
      </c>
      <c r="I205" s="218">
        <f>'Survey Results'!G805/'Survey Results'!G$968</f>
        <v>0</v>
      </c>
      <c r="J205" s="217">
        <f t="shared" si="26"/>
        <v>0</v>
      </c>
      <c r="K205" s="215">
        <f>'Survey Results'!H805/'Survey Results'!H$968</f>
        <v>0</v>
      </c>
      <c r="L205" s="211">
        <f t="shared" si="27"/>
        <v>0</v>
      </c>
      <c r="M205" s="221">
        <f t="shared" si="28"/>
        <v>0</v>
      </c>
      <c r="N205" s="222">
        <f t="shared" si="21"/>
        <v>0</v>
      </c>
    </row>
    <row r="206" spans="2:14" x14ac:dyDescent="0.45">
      <c r="B206" t="s">
        <v>192</v>
      </c>
      <c r="C206" s="215">
        <f>'Survey Results'!D806/'Survey Results'!D$968</f>
        <v>9.056323652222327E-2</v>
      </c>
      <c r="D206" s="211">
        <f t="shared" si="23"/>
        <v>0.51569267469759683</v>
      </c>
      <c r="E206" s="218">
        <f>'Survey Results'!E806/'Survey Results'!E$968</f>
        <v>0</v>
      </c>
      <c r="F206" s="217">
        <f t="shared" si="24"/>
        <v>0</v>
      </c>
      <c r="G206" s="215">
        <f>'Survey Results'!F806/'Survey Results'!F$968</f>
        <v>0</v>
      </c>
      <c r="H206" s="212">
        <f t="shared" si="25"/>
        <v>0</v>
      </c>
      <c r="I206" s="218">
        <f>'Survey Results'!G806/'Survey Results'!G$968</f>
        <v>0</v>
      </c>
      <c r="J206" s="217">
        <f t="shared" si="26"/>
        <v>0</v>
      </c>
      <c r="K206" s="215">
        <f>'Survey Results'!H806/'Survey Results'!H$968</f>
        <v>1.6687769877601379E-2</v>
      </c>
      <c r="L206" s="211">
        <f t="shared" si="27"/>
        <v>0.12979123308230253</v>
      </c>
      <c r="M206" s="221">
        <f t="shared" si="28"/>
        <v>1.5672734472911534E-2</v>
      </c>
      <c r="N206" s="222">
        <f t="shared" si="21"/>
        <v>0.64548390777989939</v>
      </c>
    </row>
    <row r="207" spans="2:14" x14ac:dyDescent="0.45">
      <c r="B207" t="s">
        <v>193</v>
      </c>
      <c r="C207" s="215">
        <f>'Survey Results'!D807/'Survey Results'!D$968</f>
        <v>0</v>
      </c>
      <c r="D207" s="211">
        <f t="shared" si="23"/>
        <v>0</v>
      </c>
      <c r="E207" s="218">
        <f>'Survey Results'!E807/'Survey Results'!E$968</f>
        <v>0</v>
      </c>
      <c r="F207" s="217">
        <f t="shared" si="24"/>
        <v>0</v>
      </c>
      <c r="G207" s="215">
        <f>'Survey Results'!F807/'Survey Results'!F$968</f>
        <v>0</v>
      </c>
      <c r="H207" s="212">
        <f t="shared" si="25"/>
        <v>0</v>
      </c>
      <c r="I207" s="218">
        <f>'Survey Results'!G807/'Survey Results'!G$968</f>
        <v>0</v>
      </c>
      <c r="J207" s="217">
        <f t="shared" si="26"/>
        <v>0</v>
      </c>
      <c r="K207" s="215">
        <f>'Survey Results'!H807/'Survey Results'!H$968</f>
        <v>1.6687769877601379E-2</v>
      </c>
      <c r="L207" s="211">
        <f t="shared" si="27"/>
        <v>0.12979123308230253</v>
      </c>
      <c r="M207" s="221">
        <f t="shared" si="28"/>
        <v>3.1514085920548241E-3</v>
      </c>
      <c r="N207" s="222">
        <f t="shared" si="21"/>
        <v>0.12979123308230253</v>
      </c>
    </row>
    <row r="208" spans="2:14" x14ac:dyDescent="0.45">
      <c r="B208" t="s">
        <v>197</v>
      </c>
      <c r="C208" s="215">
        <f>'Survey Results'!D808/'Survey Results'!D$968</f>
        <v>0</v>
      </c>
      <c r="D208" s="211">
        <f t="shared" si="23"/>
        <v>0</v>
      </c>
      <c r="E208" s="218">
        <f>'Survey Results'!E808/'Survey Results'!E$968</f>
        <v>0</v>
      </c>
      <c r="F208" s="217">
        <f t="shared" si="24"/>
        <v>0</v>
      </c>
      <c r="G208" s="215">
        <f>'Survey Results'!F808/'Survey Results'!F$968</f>
        <v>0</v>
      </c>
      <c r="H208" s="212">
        <f t="shared" si="25"/>
        <v>0</v>
      </c>
      <c r="I208" s="218">
        <f>'Survey Results'!G808/'Survey Results'!G$968</f>
        <v>0</v>
      </c>
      <c r="J208" s="217">
        <f t="shared" si="26"/>
        <v>0</v>
      </c>
      <c r="K208" s="215">
        <f>'Survey Results'!H808/'Survey Results'!H$968</f>
        <v>0</v>
      </c>
      <c r="L208" s="211">
        <f t="shared" si="27"/>
        <v>0</v>
      </c>
      <c r="M208" s="221">
        <f t="shared" si="28"/>
        <v>0</v>
      </c>
      <c r="N208" s="222">
        <f t="shared" si="21"/>
        <v>0</v>
      </c>
    </row>
    <row r="209" spans="2:14" x14ac:dyDescent="0.45">
      <c r="B209" t="s">
        <v>198</v>
      </c>
      <c r="C209" s="215">
        <f>'Survey Results'!D809/'Survey Results'!D$968</f>
        <v>0</v>
      </c>
      <c r="D209" s="211">
        <f t="shared" si="23"/>
        <v>0</v>
      </c>
      <c r="E209" s="218">
        <f>'Survey Results'!E809/'Survey Results'!E$968</f>
        <v>0</v>
      </c>
      <c r="F209" s="217">
        <f t="shared" si="24"/>
        <v>0</v>
      </c>
      <c r="G209" s="215">
        <f>'Survey Results'!F809/'Survey Results'!F$968</f>
        <v>0</v>
      </c>
      <c r="H209" s="212">
        <f t="shared" si="25"/>
        <v>0</v>
      </c>
      <c r="I209" s="218">
        <f>'Survey Results'!G809/'Survey Results'!G$968</f>
        <v>0</v>
      </c>
      <c r="J209" s="217">
        <f t="shared" si="26"/>
        <v>0</v>
      </c>
      <c r="K209" s="215">
        <f>'Survey Results'!H809/'Survey Results'!H$968</f>
        <v>0</v>
      </c>
      <c r="L209" s="211">
        <f t="shared" si="27"/>
        <v>0</v>
      </c>
      <c r="M209" s="221">
        <f t="shared" si="28"/>
        <v>0</v>
      </c>
      <c r="N209" s="222">
        <f t="shared" si="21"/>
        <v>0</v>
      </c>
    </row>
    <row r="210" spans="2:14" x14ac:dyDescent="0.45">
      <c r="B210" t="s">
        <v>199</v>
      </c>
      <c r="C210" s="215">
        <f>'Survey Results'!D810/'Survey Results'!D$968</f>
        <v>0</v>
      </c>
      <c r="D210" s="211">
        <f t="shared" si="23"/>
        <v>0</v>
      </c>
      <c r="E210" s="218">
        <f>'Survey Results'!E810/'Survey Results'!E$968</f>
        <v>0</v>
      </c>
      <c r="F210" s="217">
        <f t="shared" si="24"/>
        <v>0</v>
      </c>
      <c r="G210" s="215">
        <f>'Survey Results'!F810/'Survey Results'!F$968</f>
        <v>0</v>
      </c>
      <c r="H210" s="212">
        <f t="shared" si="25"/>
        <v>0</v>
      </c>
      <c r="I210" s="218">
        <f>'Survey Results'!G810/'Survey Results'!G$968</f>
        <v>0</v>
      </c>
      <c r="J210" s="217">
        <f t="shared" si="26"/>
        <v>0</v>
      </c>
      <c r="K210" s="215">
        <f>'Survey Results'!H810/'Survey Results'!H$968</f>
        <v>0</v>
      </c>
      <c r="L210" s="211">
        <f t="shared" si="27"/>
        <v>0</v>
      </c>
      <c r="M210" s="221">
        <f t="shared" si="28"/>
        <v>0</v>
      </c>
      <c r="N210" s="222">
        <f t="shared" si="21"/>
        <v>0</v>
      </c>
    </row>
    <row r="211" spans="2:14" x14ac:dyDescent="0.45">
      <c r="B211" t="s">
        <v>200</v>
      </c>
      <c r="C211" s="215">
        <f>'Survey Results'!D811/'Survey Results'!D$968</f>
        <v>0</v>
      </c>
      <c r="D211" s="211">
        <f t="shared" si="23"/>
        <v>0</v>
      </c>
      <c r="E211" s="218">
        <f>'Survey Results'!E811/'Survey Results'!E$968</f>
        <v>0</v>
      </c>
      <c r="F211" s="217">
        <f t="shared" si="24"/>
        <v>0</v>
      </c>
      <c r="G211" s="215">
        <f>'Survey Results'!F811/'Survey Results'!F$968</f>
        <v>0</v>
      </c>
      <c r="H211" s="212">
        <f t="shared" si="25"/>
        <v>0</v>
      </c>
      <c r="I211" s="218">
        <f>'Survey Results'!G811/'Survey Results'!G$968</f>
        <v>0</v>
      </c>
      <c r="J211" s="217">
        <f t="shared" si="26"/>
        <v>0</v>
      </c>
      <c r="K211" s="215">
        <f>'Survey Results'!H811/'Survey Results'!H$968</f>
        <v>0</v>
      </c>
      <c r="L211" s="211">
        <f t="shared" si="27"/>
        <v>0</v>
      </c>
      <c r="M211" s="221">
        <f t="shared" si="28"/>
        <v>0</v>
      </c>
      <c r="N211" s="222">
        <f t="shared" si="21"/>
        <v>0</v>
      </c>
    </row>
    <row r="212" spans="2:14" x14ac:dyDescent="0.45">
      <c r="B212" t="s">
        <v>233</v>
      </c>
      <c r="C212" s="215">
        <f>'Survey Results'!D812/'Survey Results'!D$968</f>
        <v>0</v>
      </c>
      <c r="D212" s="211">
        <f t="shared" si="23"/>
        <v>0</v>
      </c>
      <c r="E212" s="218">
        <f>'Survey Results'!E812/'Survey Results'!E$968</f>
        <v>0</v>
      </c>
      <c r="F212" s="217">
        <f t="shared" si="24"/>
        <v>0</v>
      </c>
      <c r="G212" s="215">
        <f>'Survey Results'!F812/'Survey Results'!F$968</f>
        <v>0</v>
      </c>
      <c r="H212" s="212">
        <f t="shared" si="25"/>
        <v>0</v>
      </c>
      <c r="I212" s="218">
        <f>'Survey Results'!G812/'Survey Results'!G$968</f>
        <v>0</v>
      </c>
      <c r="J212" s="217">
        <f t="shared" si="26"/>
        <v>0</v>
      </c>
      <c r="K212" s="215">
        <f>'Survey Results'!H812/'Survey Results'!H$968</f>
        <v>0</v>
      </c>
      <c r="L212" s="211">
        <f t="shared" si="27"/>
        <v>0</v>
      </c>
      <c r="M212" s="221">
        <f t="shared" si="28"/>
        <v>0</v>
      </c>
      <c r="N212" s="222">
        <f t="shared" si="21"/>
        <v>0</v>
      </c>
    </row>
    <row r="213" spans="2:14" x14ac:dyDescent="0.45">
      <c r="B213" t="s">
        <v>234</v>
      </c>
      <c r="C213" s="215">
        <f>'Survey Results'!D813/'Survey Results'!D$968</f>
        <v>0.10990071448455045</v>
      </c>
      <c r="D213" s="211">
        <f t="shared" si="23"/>
        <v>0.62580574171294434</v>
      </c>
      <c r="E213" s="218">
        <f>'Survey Results'!E813/'Survey Results'!E$968</f>
        <v>3.0723199299423486E-2</v>
      </c>
      <c r="F213" s="217">
        <f t="shared" si="24"/>
        <v>0.12667769380719554</v>
      </c>
      <c r="G213" s="215">
        <f>'Survey Results'!F813/'Survey Results'!F$968</f>
        <v>1.6749555492565776E-2</v>
      </c>
      <c r="H213" s="212">
        <f t="shared" si="25"/>
        <v>0.28418920421573424</v>
      </c>
      <c r="I213" s="218">
        <f>'Survey Results'!G813/'Survey Results'!G$968</f>
        <v>0</v>
      </c>
      <c r="J213" s="217">
        <f t="shared" si="26"/>
        <v>0</v>
      </c>
      <c r="K213" s="215">
        <f>'Survey Results'!H813/'Survey Results'!H$968</f>
        <v>0.1249310087334827</v>
      </c>
      <c r="L213" s="211">
        <f t="shared" si="27"/>
        <v>0.9716666632309342</v>
      </c>
      <c r="M213" s="221">
        <f t="shared" si="28"/>
        <v>4.8763676750937582E-2</v>
      </c>
      <c r="N213" s="222">
        <f t="shared" si="21"/>
        <v>2.0083393029668084</v>
      </c>
    </row>
    <row r="214" spans="2:14" x14ac:dyDescent="0.45">
      <c r="B214" t="s">
        <v>235</v>
      </c>
      <c r="C214" s="215">
        <f>'Survey Results'!D814/'Survey Results'!D$968</f>
        <v>0</v>
      </c>
      <c r="D214" s="211">
        <f t="shared" si="23"/>
        <v>0</v>
      </c>
      <c r="E214" s="218">
        <f>'Survey Results'!E814/'Survey Results'!E$968</f>
        <v>0</v>
      </c>
      <c r="F214" s="217">
        <f t="shared" si="24"/>
        <v>0</v>
      </c>
      <c r="G214" s="215">
        <f>'Survey Results'!F814/'Survey Results'!F$968</f>
        <v>0</v>
      </c>
      <c r="H214" s="212">
        <f t="shared" si="25"/>
        <v>0</v>
      </c>
      <c r="I214" s="218">
        <f>'Survey Results'!G814/'Survey Results'!G$968</f>
        <v>0</v>
      </c>
      <c r="J214" s="217">
        <f t="shared" si="26"/>
        <v>0</v>
      </c>
      <c r="K214" s="215">
        <f>'Survey Results'!H814/'Survey Results'!H$968</f>
        <v>0</v>
      </c>
      <c r="L214" s="211">
        <f t="shared" si="27"/>
        <v>0</v>
      </c>
      <c r="M214" s="221">
        <f t="shared" si="28"/>
        <v>0</v>
      </c>
      <c r="N214" s="222">
        <f t="shared" si="21"/>
        <v>0</v>
      </c>
    </row>
    <row r="215" spans="2:14" x14ac:dyDescent="0.45">
      <c r="B215" t="s">
        <v>236</v>
      </c>
      <c r="C215" s="215">
        <f>'Survey Results'!D815/'Survey Results'!D$968</f>
        <v>0</v>
      </c>
      <c r="D215" s="211">
        <f t="shared" si="23"/>
        <v>0</v>
      </c>
      <c r="E215" s="218">
        <f>'Survey Results'!E815/'Survey Results'!E$968</f>
        <v>3.5782918582305576E-2</v>
      </c>
      <c r="F215" s="217">
        <f t="shared" si="24"/>
        <v>0.14753989516261648</v>
      </c>
      <c r="G215" s="215">
        <f>'Survey Results'!F815/'Survey Results'!F$968</f>
        <v>8.3747777462828878E-3</v>
      </c>
      <c r="H215" s="212">
        <f t="shared" si="25"/>
        <v>0.14209460210786712</v>
      </c>
      <c r="I215" s="218">
        <f>'Survey Results'!G815/'Survey Results'!G$968</f>
        <v>0</v>
      </c>
      <c r="J215" s="217">
        <f t="shared" si="26"/>
        <v>0</v>
      </c>
      <c r="K215" s="215">
        <f>'Survey Results'!H815/'Survey Results'!H$968</f>
        <v>0</v>
      </c>
      <c r="L215" s="211">
        <f t="shared" si="27"/>
        <v>0</v>
      </c>
      <c r="M215" s="221">
        <f t="shared" si="28"/>
        <v>7.0324984328863664E-3</v>
      </c>
      <c r="N215" s="222">
        <f t="shared" si="21"/>
        <v>0.28963449727048363</v>
      </c>
    </row>
    <row r="216" spans="2:14" x14ac:dyDescent="0.45">
      <c r="B216" t="s">
        <v>237</v>
      </c>
      <c r="C216" s="215">
        <f>'Survey Results'!D816/'Survey Results'!D$968</f>
        <v>8.8150691287000107E-3</v>
      </c>
      <c r="D216" s="211">
        <f t="shared" si="23"/>
        <v>5.0195496000278374E-2</v>
      </c>
      <c r="E216" s="218">
        <f>'Survey Results'!E816/'Survey Results'!E$968</f>
        <v>0</v>
      </c>
      <c r="F216" s="217">
        <f t="shared" si="24"/>
        <v>0</v>
      </c>
      <c r="G216" s="215">
        <f>'Survey Results'!F816/'Survey Results'!F$968</f>
        <v>0</v>
      </c>
      <c r="H216" s="212">
        <f t="shared" si="25"/>
        <v>0</v>
      </c>
      <c r="I216" s="218">
        <f>'Survey Results'!G816/'Survey Results'!G$968</f>
        <v>0</v>
      </c>
      <c r="J216" s="217">
        <f t="shared" si="26"/>
        <v>0</v>
      </c>
      <c r="K216" s="215">
        <f>'Survey Results'!H816/'Survey Results'!H$968</f>
        <v>5.827732865816046E-2</v>
      </c>
      <c r="L216" s="211">
        <f t="shared" si="27"/>
        <v>0.45325926728158183</v>
      </c>
      <c r="M216" s="221">
        <f t="shared" si="28"/>
        <v>1.2224182088718586E-2</v>
      </c>
      <c r="N216" s="222">
        <f t="shared" si="21"/>
        <v>0.50345476328186023</v>
      </c>
    </row>
    <row r="217" spans="2:14" x14ac:dyDescent="0.45">
      <c r="B217" t="s">
        <v>238</v>
      </c>
      <c r="C217" s="215">
        <f>'Survey Results'!D817/'Survey Results'!D$968</f>
        <v>1.7648696297670966E-2</v>
      </c>
      <c r="D217" s="211">
        <f t="shared" si="23"/>
        <v>0.10049666672897838</v>
      </c>
      <c r="E217" s="218">
        <f>'Survey Results'!E817/'Survey Results'!E$968</f>
        <v>0</v>
      </c>
      <c r="F217" s="217">
        <f t="shared" si="24"/>
        <v>0</v>
      </c>
      <c r="G217" s="215">
        <f>'Survey Results'!F817/'Survey Results'!F$968</f>
        <v>2.9247300744711015E-2</v>
      </c>
      <c r="H217" s="212">
        <f t="shared" si="25"/>
        <v>0.49623807197670533</v>
      </c>
      <c r="I217" s="218">
        <f>'Survey Results'!G817/'Survey Results'!G$968</f>
        <v>4.6379971903633674E-2</v>
      </c>
      <c r="J217" s="217">
        <f t="shared" si="26"/>
        <v>0.30717812962807972</v>
      </c>
      <c r="K217" s="215">
        <f>'Survey Results'!H817/'Survey Results'!H$968</f>
        <v>1.6687769877601379E-2</v>
      </c>
      <c r="L217" s="211">
        <f t="shared" si="27"/>
        <v>0.12979123308230253</v>
      </c>
      <c r="M217" s="221">
        <f t="shared" si="28"/>
        <v>2.5098952444493644E-2</v>
      </c>
      <c r="N217" s="222">
        <f t="shared" si="21"/>
        <v>1.0337041014160659</v>
      </c>
    </row>
    <row r="218" spans="2:14" x14ac:dyDescent="0.45">
      <c r="B218" t="s">
        <v>239</v>
      </c>
      <c r="C218" s="215">
        <f>'Survey Results'!D818/'Survey Results'!D$968</f>
        <v>0</v>
      </c>
      <c r="D218" s="211">
        <f t="shared" si="23"/>
        <v>0</v>
      </c>
      <c r="E218" s="218">
        <f>'Survey Results'!E818/'Survey Results'!E$968</f>
        <v>0</v>
      </c>
      <c r="F218" s="217">
        <f t="shared" si="24"/>
        <v>0</v>
      </c>
      <c r="G218" s="215">
        <f>'Survey Results'!F818/'Survey Results'!F$968</f>
        <v>0</v>
      </c>
      <c r="H218" s="212">
        <f t="shared" si="25"/>
        <v>0</v>
      </c>
      <c r="I218" s="218">
        <f>'Survey Results'!G818/'Survey Results'!G$968</f>
        <v>0</v>
      </c>
      <c r="J218" s="217">
        <f t="shared" si="26"/>
        <v>0</v>
      </c>
      <c r="K218" s="215">
        <f>'Survey Results'!H818/'Survey Results'!H$968</f>
        <v>0</v>
      </c>
      <c r="L218" s="211">
        <f t="shared" si="27"/>
        <v>0</v>
      </c>
      <c r="M218" s="221">
        <f t="shared" si="28"/>
        <v>0</v>
      </c>
      <c r="N218" s="222">
        <f t="shared" si="21"/>
        <v>0</v>
      </c>
    </row>
    <row r="219" spans="2:14" x14ac:dyDescent="0.45">
      <c r="B219" t="s">
        <v>240</v>
      </c>
      <c r="C219" s="215">
        <f>'Survey Results'!D819/'Survey Results'!D$968</f>
        <v>0.19376449846896171</v>
      </c>
      <c r="D219" s="211">
        <f t="shared" si="23"/>
        <v>1.1033498394503294</v>
      </c>
      <c r="E219" s="218">
        <f>'Survey Results'!E819/'Survey Results'!E$968</f>
        <v>7.1687465031988126E-2</v>
      </c>
      <c r="F219" s="217">
        <f t="shared" si="24"/>
        <v>0.29558128555012286</v>
      </c>
      <c r="G219" s="215">
        <f>'Survey Results'!F819/'Survey Results'!F$968</f>
        <v>0</v>
      </c>
      <c r="H219" s="212">
        <f t="shared" si="25"/>
        <v>0</v>
      </c>
      <c r="I219" s="218">
        <f>'Survey Results'!G819/'Survey Results'!G$968</f>
        <v>0</v>
      </c>
      <c r="J219" s="217">
        <f t="shared" si="26"/>
        <v>0</v>
      </c>
      <c r="K219" s="215">
        <f>'Survey Results'!H819/'Survey Results'!H$968</f>
        <v>3.3343073276841668E-2</v>
      </c>
      <c r="L219" s="211">
        <f t="shared" si="27"/>
        <v>0.25932995403798581</v>
      </c>
      <c r="M219" s="221">
        <f t="shared" si="28"/>
        <v>4.0263568565051269E-2</v>
      </c>
      <c r="N219" s="222">
        <f t="shared" si="21"/>
        <v>1.6582610790384382</v>
      </c>
    </row>
    <row r="220" spans="2:14" x14ac:dyDescent="0.45">
      <c r="B220" t="s">
        <v>241</v>
      </c>
      <c r="C220" s="215">
        <f>'Survey Results'!D820/'Survey Results'!D$968</f>
        <v>0</v>
      </c>
      <c r="D220" s="211">
        <f t="shared" si="23"/>
        <v>0</v>
      </c>
      <c r="E220" s="218">
        <f>'Survey Results'!E820/'Survey Results'!E$968</f>
        <v>0</v>
      </c>
      <c r="F220" s="217">
        <f t="shared" si="24"/>
        <v>0</v>
      </c>
      <c r="G220" s="215">
        <f>'Survey Results'!F820/'Survey Results'!F$968</f>
        <v>0</v>
      </c>
      <c r="H220" s="212">
        <f t="shared" si="25"/>
        <v>0</v>
      </c>
      <c r="I220" s="218">
        <f>'Survey Results'!G820/'Survey Results'!G$968</f>
        <v>0</v>
      </c>
      <c r="J220" s="217">
        <f t="shared" si="26"/>
        <v>0</v>
      </c>
      <c r="K220" s="215">
        <f>'Survey Results'!H820/'Survey Results'!H$968</f>
        <v>5.827732865816046E-2</v>
      </c>
      <c r="L220" s="211">
        <f t="shared" si="27"/>
        <v>0.45325926728158183</v>
      </c>
      <c r="M220" s="221">
        <f t="shared" si="28"/>
        <v>1.1005405491708968E-2</v>
      </c>
      <c r="N220" s="222">
        <f t="shared" si="21"/>
        <v>0.45325926728158183</v>
      </c>
    </row>
    <row r="221" spans="2:14" x14ac:dyDescent="0.45">
      <c r="B221" t="s">
        <v>242</v>
      </c>
      <c r="C221" s="215">
        <f>'Survey Results'!D821/'Survey Results'!D$968</f>
        <v>0</v>
      </c>
      <c r="D221" s="211">
        <f t="shared" si="23"/>
        <v>0</v>
      </c>
      <c r="E221" s="218">
        <f>'Survey Results'!E821/'Survey Results'!E$968</f>
        <v>0</v>
      </c>
      <c r="F221" s="217">
        <f t="shared" si="24"/>
        <v>0</v>
      </c>
      <c r="G221" s="215">
        <f>'Survey Results'!F821/'Survey Results'!F$968</f>
        <v>8.3747777462828878E-3</v>
      </c>
      <c r="H221" s="212">
        <f t="shared" si="25"/>
        <v>0.14209460210786712</v>
      </c>
      <c r="I221" s="218">
        <f>'Survey Results'!G821/'Survey Results'!G$968</f>
        <v>0</v>
      </c>
      <c r="J221" s="217">
        <f t="shared" si="26"/>
        <v>0</v>
      </c>
      <c r="K221" s="215">
        <f>'Survey Results'!H821/'Survey Results'!H$968</f>
        <v>0</v>
      </c>
      <c r="L221" s="211">
        <f t="shared" si="27"/>
        <v>0</v>
      </c>
      <c r="M221" s="221">
        <f t="shared" si="28"/>
        <v>3.4501417340213462E-3</v>
      </c>
      <c r="N221" s="222">
        <f t="shared" si="21"/>
        <v>0.14209460210786712</v>
      </c>
    </row>
    <row r="222" spans="2:14" x14ac:dyDescent="0.45">
      <c r="B222" t="s">
        <v>243</v>
      </c>
      <c r="C222" s="215">
        <f>'Survey Results'!D822/'Survey Results'!D$968</f>
        <v>3.5278834555070984E-2</v>
      </c>
      <c r="D222" s="211">
        <f t="shared" si="23"/>
        <v>0.2008876587295351</v>
      </c>
      <c r="E222" s="218">
        <f>'Survey Results'!E822/'Survey Results'!E$968</f>
        <v>4.093994015908925E-2</v>
      </c>
      <c r="F222" s="217">
        <f t="shared" si="24"/>
        <v>0.16880329269794939</v>
      </c>
      <c r="G222" s="215">
        <f>'Survey Results'!F822/'Survey Results'!F$968</f>
        <v>0.1213183188599995</v>
      </c>
      <c r="H222" s="212">
        <f t="shared" si="25"/>
        <v>2.0584042668425799</v>
      </c>
      <c r="I222" s="218">
        <f>'Survey Results'!G822/'Survey Results'!G$968</f>
        <v>4.6379971903633674E-2</v>
      </c>
      <c r="J222" s="217">
        <f t="shared" si="26"/>
        <v>0.30717812962807972</v>
      </c>
      <c r="K222" s="215">
        <f>'Survey Results'!H822/'Survey Results'!H$968</f>
        <v>0</v>
      </c>
      <c r="L222" s="211">
        <f t="shared" si="27"/>
        <v>0</v>
      </c>
      <c r="M222" s="221">
        <f t="shared" si="28"/>
        <v>6.6414069159191444E-2</v>
      </c>
      <c r="N222" s="222">
        <f t="shared" si="21"/>
        <v>2.7352733478981444</v>
      </c>
    </row>
    <row r="223" spans="2:14" x14ac:dyDescent="0.45">
      <c r="B223" t="s">
        <v>244</v>
      </c>
      <c r="C223" s="215">
        <f>'Survey Results'!D823/'Survey Results'!D$968</f>
        <v>0</v>
      </c>
      <c r="D223" s="211">
        <f t="shared" si="23"/>
        <v>0</v>
      </c>
      <c r="E223" s="218">
        <f>'Survey Results'!E823/'Survey Results'!E$968</f>
        <v>0</v>
      </c>
      <c r="F223" s="217">
        <f t="shared" si="24"/>
        <v>0</v>
      </c>
      <c r="G223" s="215">
        <f>'Survey Results'!F823/'Survey Results'!F$968</f>
        <v>0</v>
      </c>
      <c r="H223" s="212">
        <f t="shared" si="25"/>
        <v>0</v>
      </c>
      <c r="I223" s="218">
        <f>'Survey Results'!G823/'Survey Results'!G$968</f>
        <v>0</v>
      </c>
      <c r="J223" s="217">
        <f t="shared" si="26"/>
        <v>0</v>
      </c>
      <c r="K223" s="215">
        <f>'Survey Results'!H823/'Survey Results'!H$968</f>
        <v>0</v>
      </c>
      <c r="L223" s="211">
        <f t="shared" si="27"/>
        <v>0</v>
      </c>
      <c r="M223" s="221">
        <f t="shared" si="28"/>
        <v>0</v>
      </c>
      <c r="N223" s="222">
        <f t="shared" si="21"/>
        <v>0</v>
      </c>
    </row>
    <row r="224" spans="2:14" x14ac:dyDescent="0.45">
      <c r="B224" t="s">
        <v>245</v>
      </c>
      <c r="C224" s="215">
        <f>'Survey Results'!D824/'Survey Results'!D$968</f>
        <v>8.8150691287000107E-3</v>
      </c>
      <c r="D224" s="211">
        <f t="shared" si="23"/>
        <v>5.0195496000278374E-2</v>
      </c>
      <c r="E224" s="218">
        <f>'Survey Results'!E824/'Survey Results'!E$968</f>
        <v>0</v>
      </c>
      <c r="F224" s="217">
        <f t="shared" si="24"/>
        <v>0</v>
      </c>
      <c r="G224" s="215">
        <f>'Survey Results'!F824/'Survey Results'!F$968</f>
        <v>0</v>
      </c>
      <c r="H224" s="212">
        <f t="shared" si="25"/>
        <v>0</v>
      </c>
      <c r="I224" s="218">
        <f>'Survey Results'!G824/'Survey Results'!G$968</f>
        <v>0</v>
      </c>
      <c r="J224" s="217">
        <f t="shared" si="26"/>
        <v>0</v>
      </c>
      <c r="K224" s="215">
        <f>'Survey Results'!H824/'Survey Results'!H$968</f>
        <v>0</v>
      </c>
      <c r="L224" s="211">
        <f t="shared" si="27"/>
        <v>0</v>
      </c>
      <c r="M224" s="221">
        <f t="shared" si="28"/>
        <v>1.2187765970096179E-3</v>
      </c>
      <c r="N224" s="222">
        <f t="shared" si="21"/>
        <v>5.0195496000278374E-2</v>
      </c>
    </row>
    <row r="225" spans="2:14" x14ac:dyDescent="0.45">
      <c r="B225" t="s">
        <v>246</v>
      </c>
      <c r="C225" s="215">
        <f>'Survey Results'!D825/'Survey Results'!D$968</f>
        <v>0</v>
      </c>
      <c r="D225" s="211">
        <f t="shared" si="23"/>
        <v>0</v>
      </c>
      <c r="E225" s="218">
        <f>'Survey Results'!E825/'Survey Results'!E$968</f>
        <v>0</v>
      </c>
      <c r="F225" s="217">
        <f t="shared" si="24"/>
        <v>0</v>
      </c>
      <c r="G225" s="215">
        <f>'Survey Results'!F825/'Survey Results'!F$968</f>
        <v>0</v>
      </c>
      <c r="H225" s="212">
        <f t="shared" si="25"/>
        <v>0</v>
      </c>
      <c r="I225" s="218">
        <f>'Survey Results'!G825/'Survey Results'!G$968</f>
        <v>0</v>
      </c>
      <c r="J225" s="217">
        <f t="shared" si="26"/>
        <v>0</v>
      </c>
      <c r="K225" s="215">
        <f>'Survey Results'!H825/'Survey Results'!H$968</f>
        <v>0</v>
      </c>
      <c r="L225" s="211">
        <f t="shared" si="27"/>
        <v>0</v>
      </c>
      <c r="M225" s="221">
        <f t="shared" si="28"/>
        <v>0</v>
      </c>
      <c r="N225" s="222">
        <f t="shared" si="21"/>
        <v>0</v>
      </c>
    </row>
    <row r="226" spans="2:14" x14ac:dyDescent="0.45">
      <c r="B226" t="s">
        <v>247</v>
      </c>
      <c r="C226" s="215">
        <f>'Survey Results'!D826/'Survey Results'!D$968</f>
        <v>0</v>
      </c>
      <c r="D226" s="211">
        <f t="shared" si="23"/>
        <v>0</v>
      </c>
      <c r="E226" s="218">
        <f>'Survey Results'!E826/'Survey Results'!E$968</f>
        <v>0</v>
      </c>
      <c r="F226" s="217">
        <f t="shared" si="24"/>
        <v>0</v>
      </c>
      <c r="G226" s="215">
        <f>'Survey Results'!F826/'Survey Results'!F$968</f>
        <v>7.758909475094701E-2</v>
      </c>
      <c r="H226" s="212">
        <f t="shared" si="25"/>
        <v>1.3164518367593476</v>
      </c>
      <c r="I226" s="218">
        <f>'Survey Results'!G826/'Survey Results'!G$968</f>
        <v>0</v>
      </c>
      <c r="J226" s="217">
        <f t="shared" si="26"/>
        <v>0</v>
      </c>
      <c r="K226" s="215">
        <f>'Survey Results'!H826/'Survey Results'!H$968</f>
        <v>0</v>
      </c>
      <c r="L226" s="211">
        <f t="shared" si="27"/>
        <v>0</v>
      </c>
      <c r="M226" s="221">
        <f t="shared" si="28"/>
        <v>3.1964236188117771E-2</v>
      </c>
      <c r="N226" s="222">
        <f t="shared" si="21"/>
        <v>1.3164518367593476</v>
      </c>
    </row>
    <row r="227" spans="2:14" x14ac:dyDescent="0.45">
      <c r="B227" t="s">
        <v>248</v>
      </c>
      <c r="C227" s="215">
        <f>'Survey Results'!D827/'Survey Results'!D$968</f>
        <v>0</v>
      </c>
      <c r="D227" s="211">
        <f t="shared" si="23"/>
        <v>0</v>
      </c>
      <c r="E227" s="218">
        <f>'Survey Results'!E827/'Survey Results'!E$968</f>
        <v>0</v>
      </c>
      <c r="F227" s="217">
        <f t="shared" si="24"/>
        <v>0</v>
      </c>
      <c r="G227" s="215">
        <f>'Survey Results'!F827/'Survey Results'!F$968</f>
        <v>0</v>
      </c>
      <c r="H227" s="212">
        <f t="shared" si="25"/>
        <v>0</v>
      </c>
      <c r="I227" s="218">
        <f>'Survey Results'!G827/'Survey Results'!G$968</f>
        <v>0</v>
      </c>
      <c r="J227" s="217">
        <f t="shared" si="26"/>
        <v>0</v>
      </c>
      <c r="K227" s="215">
        <f>'Survey Results'!H827/'Survey Results'!H$968</f>
        <v>0</v>
      </c>
      <c r="L227" s="211">
        <f t="shared" si="27"/>
        <v>0</v>
      </c>
      <c r="M227" s="221">
        <f t="shared" si="28"/>
        <v>0</v>
      </c>
      <c r="N227" s="222">
        <f t="shared" si="21"/>
        <v>0</v>
      </c>
    </row>
    <row r="228" spans="2:14" x14ac:dyDescent="0.45">
      <c r="B228" t="s">
        <v>249</v>
      </c>
      <c r="C228" s="215">
        <f>'Survey Results'!D828/'Survey Results'!D$968</f>
        <v>0</v>
      </c>
      <c r="D228" s="211">
        <f t="shared" si="23"/>
        <v>0</v>
      </c>
      <c r="E228" s="218">
        <f>'Survey Results'!E828/'Survey Results'!E$968</f>
        <v>0</v>
      </c>
      <c r="F228" s="217">
        <f t="shared" si="24"/>
        <v>0</v>
      </c>
      <c r="G228" s="215">
        <f>'Survey Results'!F828/'Survey Results'!F$968</f>
        <v>8.1943979179014123E-2</v>
      </c>
      <c r="H228" s="212">
        <f t="shared" si="25"/>
        <v>1.3903410298554386</v>
      </c>
      <c r="I228" s="218">
        <f>'Survey Results'!G828/'Survey Results'!G$968</f>
        <v>0</v>
      </c>
      <c r="J228" s="217">
        <f t="shared" si="26"/>
        <v>0</v>
      </c>
      <c r="K228" s="215">
        <f>'Survey Results'!H828/'Survey Results'!H$968</f>
        <v>0</v>
      </c>
      <c r="L228" s="211">
        <f t="shared" si="27"/>
        <v>0</v>
      </c>
      <c r="M228" s="221">
        <f t="shared" si="28"/>
        <v>3.3758309889808873E-2</v>
      </c>
      <c r="N228" s="222">
        <f t="shared" si="21"/>
        <v>1.3903410298554386</v>
      </c>
    </row>
    <row r="229" spans="2:14" x14ac:dyDescent="0.45">
      <c r="B229" t="s">
        <v>250</v>
      </c>
      <c r="C229" s="215">
        <f>'Survey Results'!D829/'Survey Results'!D$968</f>
        <v>0</v>
      </c>
      <c r="D229" s="211">
        <f t="shared" si="23"/>
        <v>0</v>
      </c>
      <c r="E229" s="218">
        <f>'Survey Results'!E829/'Survey Results'!E$968</f>
        <v>0</v>
      </c>
      <c r="F229" s="217">
        <f t="shared" si="24"/>
        <v>0</v>
      </c>
      <c r="G229" s="215">
        <f>'Survey Results'!F829/'Survey Results'!F$968</f>
        <v>0</v>
      </c>
      <c r="H229" s="212">
        <f t="shared" si="25"/>
        <v>0</v>
      </c>
      <c r="I229" s="218">
        <f>'Survey Results'!G829/'Survey Results'!G$968</f>
        <v>0</v>
      </c>
      <c r="J229" s="217">
        <f t="shared" si="26"/>
        <v>0</v>
      </c>
      <c r="K229" s="215">
        <f>'Survey Results'!H829/'Survey Results'!H$968</f>
        <v>0</v>
      </c>
      <c r="L229" s="211">
        <f t="shared" si="27"/>
        <v>0</v>
      </c>
      <c r="M229" s="221">
        <f t="shared" si="28"/>
        <v>0</v>
      </c>
      <c r="N229" s="222">
        <f t="shared" si="21"/>
        <v>0</v>
      </c>
    </row>
    <row r="230" spans="2:14" x14ac:dyDescent="0.45">
      <c r="B230" t="s">
        <v>251</v>
      </c>
      <c r="C230" s="215">
        <f>'Survey Results'!D830/'Survey Results'!D$968</f>
        <v>0</v>
      </c>
      <c r="D230" s="211">
        <f t="shared" si="23"/>
        <v>0</v>
      </c>
      <c r="E230" s="218">
        <f>'Survey Results'!E830/'Survey Results'!E$968</f>
        <v>0</v>
      </c>
      <c r="F230" s="217">
        <f t="shared" si="24"/>
        <v>0</v>
      </c>
      <c r="G230" s="215">
        <f>'Survey Results'!F830/'Survey Results'!F$968</f>
        <v>0</v>
      </c>
      <c r="H230" s="212">
        <f t="shared" si="25"/>
        <v>0</v>
      </c>
      <c r="I230" s="218">
        <f>'Survey Results'!G830/'Survey Results'!G$968</f>
        <v>0</v>
      </c>
      <c r="J230" s="217">
        <f t="shared" si="26"/>
        <v>0</v>
      </c>
      <c r="K230" s="215">
        <f>'Survey Results'!H830/'Survey Results'!H$968</f>
        <v>0</v>
      </c>
      <c r="L230" s="211">
        <f t="shared" si="27"/>
        <v>0</v>
      </c>
      <c r="M230" s="221">
        <f t="shared" si="28"/>
        <v>0</v>
      </c>
      <c r="N230" s="222">
        <f t="shared" si="21"/>
        <v>0</v>
      </c>
    </row>
    <row r="231" spans="2:14" x14ac:dyDescent="0.45">
      <c r="B231" t="s">
        <v>252</v>
      </c>
      <c r="C231" s="215">
        <f>'Survey Results'!D831/'Survey Results'!D$968</f>
        <v>0</v>
      </c>
      <c r="D231" s="211">
        <f t="shared" si="23"/>
        <v>0</v>
      </c>
      <c r="E231" s="218">
        <f>'Survey Results'!E831/'Survey Results'!E$968</f>
        <v>0</v>
      </c>
      <c r="F231" s="217">
        <f t="shared" si="24"/>
        <v>0</v>
      </c>
      <c r="G231" s="215">
        <f>'Survey Results'!F831/'Survey Results'!F$968</f>
        <v>0</v>
      </c>
      <c r="H231" s="212">
        <f t="shared" si="25"/>
        <v>0</v>
      </c>
      <c r="I231" s="218">
        <f>'Survey Results'!G831/'Survey Results'!G$968</f>
        <v>0</v>
      </c>
      <c r="J231" s="217">
        <f t="shared" si="26"/>
        <v>0</v>
      </c>
      <c r="K231" s="215">
        <f>'Survey Results'!H831/'Survey Results'!H$968</f>
        <v>0</v>
      </c>
      <c r="L231" s="211">
        <f t="shared" si="27"/>
        <v>0</v>
      </c>
      <c r="M231" s="221">
        <f t="shared" si="28"/>
        <v>0</v>
      </c>
      <c r="N231" s="222">
        <f t="shared" si="21"/>
        <v>0</v>
      </c>
    </row>
    <row r="232" spans="2:14" x14ac:dyDescent="0.45">
      <c r="B232" t="s">
        <v>253</v>
      </c>
      <c r="C232" s="215">
        <f>'Survey Results'!D832/'Survey Results'!D$968</f>
        <v>0</v>
      </c>
      <c r="D232" s="211">
        <f t="shared" si="23"/>
        <v>0</v>
      </c>
      <c r="E232" s="218">
        <f>'Survey Results'!E832/'Survey Results'!E$968</f>
        <v>0</v>
      </c>
      <c r="F232" s="217">
        <f t="shared" si="24"/>
        <v>0</v>
      </c>
      <c r="G232" s="215">
        <f>'Survey Results'!F832/'Survey Results'!F$968</f>
        <v>0</v>
      </c>
      <c r="H232" s="212">
        <f t="shared" si="25"/>
        <v>0</v>
      </c>
      <c r="I232" s="218">
        <f>'Survey Results'!G832/'Survey Results'!G$968</f>
        <v>1.1594992975908418E-2</v>
      </c>
      <c r="J232" s="217">
        <f t="shared" si="26"/>
        <v>7.679453240701993E-2</v>
      </c>
      <c r="K232" s="215">
        <f>'Survey Results'!H832/'Survey Results'!H$968</f>
        <v>0</v>
      </c>
      <c r="L232" s="211">
        <f t="shared" si="27"/>
        <v>0</v>
      </c>
      <c r="M232" s="221">
        <f t="shared" si="28"/>
        <v>1.8646170739194114E-3</v>
      </c>
      <c r="N232" s="222">
        <f t="shared" si="21"/>
        <v>7.679453240701993E-2</v>
      </c>
    </row>
    <row r="233" spans="2:14" x14ac:dyDescent="0.45">
      <c r="B233" t="s">
        <v>254</v>
      </c>
      <c r="C233" s="215">
        <f>'Survey Results'!D833/'Survey Results'!D$968</f>
        <v>0</v>
      </c>
      <c r="D233" s="211">
        <f t="shared" si="23"/>
        <v>0</v>
      </c>
      <c r="E233" s="218">
        <f>'Survey Results'!E833/'Survey Results'!E$968</f>
        <v>0</v>
      </c>
      <c r="F233" s="217">
        <f t="shared" si="24"/>
        <v>0</v>
      </c>
      <c r="G233" s="215">
        <f>'Survey Results'!F833/'Survey Results'!F$968</f>
        <v>0</v>
      </c>
      <c r="H233" s="212">
        <f t="shared" si="25"/>
        <v>0</v>
      </c>
      <c r="I233" s="218">
        <f>'Survey Results'!G833/'Survey Results'!G$968</f>
        <v>0</v>
      </c>
      <c r="J233" s="217">
        <f t="shared" si="26"/>
        <v>0</v>
      </c>
      <c r="K233" s="215">
        <f>'Survey Results'!H833/'Survey Results'!H$968</f>
        <v>0</v>
      </c>
      <c r="L233" s="211">
        <f t="shared" si="27"/>
        <v>0</v>
      </c>
      <c r="M233" s="221">
        <f t="shared" si="28"/>
        <v>0</v>
      </c>
      <c r="N233" s="222">
        <f t="shared" si="21"/>
        <v>0</v>
      </c>
    </row>
    <row r="234" spans="2:14" x14ac:dyDescent="0.45">
      <c r="B234" t="s">
        <v>255</v>
      </c>
      <c r="C234" s="215">
        <f>'Survey Results'!D834/'Survey Results'!D$968</f>
        <v>0</v>
      </c>
      <c r="D234" s="211">
        <f t="shared" si="23"/>
        <v>0</v>
      </c>
      <c r="E234" s="218">
        <f>'Survey Results'!E834/'Survey Results'!E$968</f>
        <v>0</v>
      </c>
      <c r="F234" s="217">
        <f t="shared" si="24"/>
        <v>0</v>
      </c>
      <c r="G234" s="215">
        <f>'Survey Results'!F834/'Survey Results'!F$968</f>
        <v>0</v>
      </c>
      <c r="H234" s="212">
        <f t="shared" si="25"/>
        <v>0</v>
      </c>
      <c r="I234" s="218">
        <f>'Survey Results'!G834/'Survey Results'!G$968</f>
        <v>0</v>
      </c>
      <c r="J234" s="217">
        <f t="shared" si="26"/>
        <v>0</v>
      </c>
      <c r="K234" s="215">
        <f>'Survey Results'!H834/'Survey Results'!H$968</f>
        <v>0</v>
      </c>
      <c r="L234" s="211">
        <f t="shared" si="27"/>
        <v>0</v>
      </c>
      <c r="M234" s="221">
        <f t="shared" si="28"/>
        <v>0</v>
      </c>
      <c r="N234" s="222">
        <f t="shared" si="21"/>
        <v>0</v>
      </c>
    </row>
    <row r="235" spans="2:14" x14ac:dyDescent="0.45">
      <c r="B235" t="s">
        <v>256</v>
      </c>
      <c r="C235" s="215">
        <f>'Survey Results'!D835/'Survey Results'!D$968</f>
        <v>0</v>
      </c>
      <c r="D235" s="211">
        <f t="shared" si="23"/>
        <v>0</v>
      </c>
      <c r="E235" s="218">
        <f>'Survey Results'!E835/'Survey Results'!E$968</f>
        <v>0</v>
      </c>
      <c r="F235" s="217">
        <f t="shared" si="24"/>
        <v>0</v>
      </c>
      <c r="G235" s="215">
        <f>'Survey Results'!F835/'Survey Results'!F$968</f>
        <v>0</v>
      </c>
      <c r="H235" s="212">
        <f t="shared" si="25"/>
        <v>0</v>
      </c>
      <c r="I235" s="218">
        <f>'Survey Results'!G835/'Survey Results'!G$968</f>
        <v>0</v>
      </c>
      <c r="J235" s="217">
        <f t="shared" si="26"/>
        <v>0</v>
      </c>
      <c r="K235" s="215">
        <f>'Survey Results'!H835/'Survey Results'!H$968</f>
        <v>0</v>
      </c>
      <c r="L235" s="211">
        <f t="shared" si="27"/>
        <v>0</v>
      </c>
      <c r="M235" s="221">
        <f t="shared" si="28"/>
        <v>0</v>
      </c>
      <c r="N235" s="222">
        <f t="shared" si="21"/>
        <v>0</v>
      </c>
    </row>
    <row r="236" spans="2:14" x14ac:dyDescent="0.45">
      <c r="B236" t="s">
        <v>257</v>
      </c>
      <c r="C236" s="215">
        <f>'Survey Results'!D836/'Survey Results'!D$968</f>
        <v>0</v>
      </c>
      <c r="D236" s="211">
        <f t="shared" si="23"/>
        <v>0</v>
      </c>
      <c r="E236" s="218">
        <f>'Survey Results'!E836/'Survey Results'!E$968</f>
        <v>0</v>
      </c>
      <c r="F236" s="217">
        <f t="shared" si="24"/>
        <v>0</v>
      </c>
      <c r="G236" s="215">
        <f>'Survey Results'!F836/'Survey Results'!F$968</f>
        <v>0</v>
      </c>
      <c r="H236" s="212">
        <f t="shared" si="25"/>
        <v>0</v>
      </c>
      <c r="I236" s="218">
        <f>'Survey Results'!G836/'Survey Results'!G$968</f>
        <v>0</v>
      </c>
      <c r="J236" s="217">
        <f t="shared" si="26"/>
        <v>0</v>
      </c>
      <c r="K236" s="215">
        <f>'Survey Results'!H836/'Survey Results'!H$968</f>
        <v>0</v>
      </c>
      <c r="L236" s="211">
        <f t="shared" si="27"/>
        <v>0</v>
      </c>
      <c r="M236" s="221">
        <f t="shared" si="28"/>
        <v>0</v>
      </c>
      <c r="N236" s="222">
        <f t="shared" si="21"/>
        <v>0</v>
      </c>
    </row>
    <row r="237" spans="2:14" x14ac:dyDescent="0.45">
      <c r="B237" t="s">
        <v>258</v>
      </c>
      <c r="C237" s="215">
        <f>'Survey Results'!D837/'Survey Results'!D$968</f>
        <v>0</v>
      </c>
      <c r="D237" s="211">
        <f t="shared" si="23"/>
        <v>0</v>
      </c>
      <c r="E237" s="218">
        <f>'Survey Results'!E837/'Survey Results'!E$968</f>
        <v>0</v>
      </c>
      <c r="F237" s="217">
        <f t="shared" si="24"/>
        <v>0</v>
      </c>
      <c r="G237" s="215">
        <f>'Survey Results'!F837/'Survey Results'!F$968</f>
        <v>0</v>
      </c>
      <c r="H237" s="212">
        <f t="shared" si="25"/>
        <v>0</v>
      </c>
      <c r="I237" s="218">
        <f>'Survey Results'!G837/'Survey Results'!G$968</f>
        <v>0</v>
      </c>
      <c r="J237" s="217">
        <f t="shared" si="26"/>
        <v>0</v>
      </c>
      <c r="K237" s="215">
        <f>'Survey Results'!H837/'Survey Results'!H$968</f>
        <v>0</v>
      </c>
      <c r="L237" s="211">
        <f t="shared" si="27"/>
        <v>0</v>
      </c>
      <c r="M237" s="221">
        <f t="shared" si="28"/>
        <v>0</v>
      </c>
      <c r="N237" s="222">
        <f t="shared" si="21"/>
        <v>0</v>
      </c>
    </row>
    <row r="238" spans="2:14" x14ac:dyDescent="0.45">
      <c r="B238" t="s">
        <v>259</v>
      </c>
      <c r="C238" s="215">
        <f>'Survey Results'!D838/'Survey Results'!D$968</f>
        <v>0</v>
      </c>
      <c r="D238" s="211">
        <f t="shared" si="23"/>
        <v>0</v>
      </c>
      <c r="E238" s="218">
        <f>'Survey Results'!E838/'Survey Results'!E$968</f>
        <v>0</v>
      </c>
      <c r="F238" s="217">
        <f t="shared" si="24"/>
        <v>0</v>
      </c>
      <c r="G238" s="215">
        <f>'Survey Results'!F838/'Survey Results'!F$968</f>
        <v>0</v>
      </c>
      <c r="H238" s="212">
        <f t="shared" si="25"/>
        <v>0</v>
      </c>
      <c r="I238" s="218">
        <f>'Survey Results'!G838/'Survey Results'!G$968</f>
        <v>0</v>
      </c>
      <c r="J238" s="217">
        <f t="shared" si="26"/>
        <v>0</v>
      </c>
      <c r="K238" s="215">
        <f>'Survey Results'!H838/'Survey Results'!H$968</f>
        <v>0</v>
      </c>
      <c r="L238" s="211">
        <f t="shared" si="27"/>
        <v>0</v>
      </c>
      <c r="M238" s="221">
        <f t="shared" si="28"/>
        <v>0</v>
      </c>
      <c r="N238" s="222">
        <f t="shared" ref="N238:N301" si="29">D238+F238+H238+J238+L238</f>
        <v>0</v>
      </c>
    </row>
    <row r="239" spans="2:14" x14ac:dyDescent="0.45">
      <c r="B239" t="s">
        <v>260</v>
      </c>
      <c r="C239" s="215">
        <f>'Survey Results'!D839/'Survey Results'!D$968</f>
        <v>0</v>
      </c>
      <c r="D239" s="211">
        <f t="shared" si="23"/>
        <v>0</v>
      </c>
      <c r="E239" s="218">
        <f>'Survey Results'!E839/'Survey Results'!E$968</f>
        <v>0</v>
      </c>
      <c r="F239" s="217">
        <f t="shared" si="24"/>
        <v>0</v>
      </c>
      <c r="G239" s="215">
        <f>'Survey Results'!F839/'Survey Results'!F$968</f>
        <v>0</v>
      </c>
      <c r="H239" s="212">
        <f t="shared" si="25"/>
        <v>0</v>
      </c>
      <c r="I239" s="218">
        <f>'Survey Results'!G839/'Survey Results'!G$968</f>
        <v>0</v>
      </c>
      <c r="J239" s="217">
        <f t="shared" si="26"/>
        <v>0</v>
      </c>
      <c r="K239" s="215">
        <f>'Survey Results'!H839/'Survey Results'!H$968</f>
        <v>0</v>
      </c>
      <c r="L239" s="211">
        <f t="shared" si="27"/>
        <v>0</v>
      </c>
      <c r="M239" s="221">
        <f t="shared" si="28"/>
        <v>0</v>
      </c>
      <c r="N239" s="222">
        <f t="shared" si="29"/>
        <v>0</v>
      </c>
    </row>
    <row r="240" spans="2:14" x14ac:dyDescent="0.45">
      <c r="B240" t="s">
        <v>261</v>
      </c>
      <c r="C240" s="215">
        <f>'Survey Results'!D840/'Survey Results'!D$968</f>
        <v>1.7648696297670966E-2</v>
      </c>
      <c r="D240" s="211">
        <f t="shared" si="23"/>
        <v>0.10049666672897838</v>
      </c>
      <c r="E240" s="218">
        <f>'Survey Results'!E840/'Survey Results'!E$968</f>
        <v>1.0265392006616554E-2</v>
      </c>
      <c r="F240" s="217">
        <f t="shared" si="24"/>
        <v>4.2326196980709822E-2</v>
      </c>
      <c r="G240" s="215">
        <f>'Survey Results'!F840/'Survey Results'!F$968</f>
        <v>3.3473342438219915E-2</v>
      </c>
      <c r="H240" s="212">
        <f t="shared" si="25"/>
        <v>0.56794119427113665</v>
      </c>
      <c r="I240" s="218">
        <f>'Survey Results'!G840/'Survey Results'!G$968</f>
        <v>4.0530056821755825E-2</v>
      </c>
      <c r="J240" s="217">
        <f t="shared" si="26"/>
        <v>0.26843369103574954</v>
      </c>
      <c r="K240" s="215">
        <f>'Survey Results'!H840/'Survey Results'!H$968</f>
        <v>1.6687769877601379E-2</v>
      </c>
      <c r="L240" s="211">
        <f t="shared" si="27"/>
        <v>0.12979123308230253</v>
      </c>
      <c r="M240" s="221">
        <f t="shared" si="28"/>
        <v>2.6926914273665781E-2</v>
      </c>
      <c r="N240" s="222">
        <f t="shared" si="29"/>
        <v>1.108988982098877</v>
      </c>
    </row>
    <row r="241" spans="2:14" x14ac:dyDescent="0.45">
      <c r="B241" t="s">
        <v>262</v>
      </c>
      <c r="C241" s="215">
        <f>'Survey Results'!D841/'Survey Results'!D$968</f>
        <v>0</v>
      </c>
      <c r="D241" s="211">
        <f t="shared" si="23"/>
        <v>0</v>
      </c>
      <c r="E241" s="218">
        <f>'Survey Results'!E841/'Survey Results'!E$968</f>
        <v>0</v>
      </c>
      <c r="F241" s="217">
        <f t="shared" si="24"/>
        <v>0</v>
      </c>
      <c r="G241" s="215">
        <f>'Survey Results'!F841/'Survey Results'!F$968</f>
        <v>0</v>
      </c>
      <c r="H241" s="212">
        <f t="shared" si="25"/>
        <v>0</v>
      </c>
      <c r="I241" s="218">
        <f>'Survey Results'!G841/'Survey Results'!G$968</f>
        <v>0</v>
      </c>
      <c r="J241" s="217">
        <f t="shared" si="26"/>
        <v>0</v>
      </c>
      <c r="K241" s="215">
        <f>'Survey Results'!H841/'Survey Results'!H$968</f>
        <v>0</v>
      </c>
      <c r="L241" s="211">
        <f t="shared" si="27"/>
        <v>0</v>
      </c>
      <c r="M241" s="221">
        <f t="shared" si="28"/>
        <v>0</v>
      </c>
      <c r="N241" s="222">
        <f t="shared" si="29"/>
        <v>0</v>
      </c>
    </row>
    <row r="242" spans="2:14" x14ac:dyDescent="0.45">
      <c r="B242" t="s">
        <v>263</v>
      </c>
      <c r="C242" s="215">
        <f>'Survey Results'!D842/'Survey Results'!D$968</f>
        <v>0</v>
      </c>
      <c r="D242" s="211">
        <f t="shared" si="23"/>
        <v>0</v>
      </c>
      <c r="E242" s="218">
        <f>'Survey Results'!E842/'Survey Results'!E$968</f>
        <v>0</v>
      </c>
      <c r="F242" s="217">
        <f t="shared" si="24"/>
        <v>0</v>
      </c>
      <c r="G242" s="215">
        <f>'Survey Results'!F842/'Survey Results'!F$968</f>
        <v>0</v>
      </c>
      <c r="H242" s="212">
        <f t="shared" si="25"/>
        <v>0</v>
      </c>
      <c r="I242" s="218">
        <f>'Survey Results'!G842/'Survey Results'!G$968</f>
        <v>0</v>
      </c>
      <c r="J242" s="217">
        <f t="shared" si="26"/>
        <v>0</v>
      </c>
      <c r="K242" s="215">
        <f>'Survey Results'!H842/'Survey Results'!H$968</f>
        <v>0</v>
      </c>
      <c r="L242" s="211">
        <f t="shared" si="27"/>
        <v>0</v>
      </c>
      <c r="M242" s="221">
        <f t="shared" si="28"/>
        <v>0</v>
      </c>
      <c r="N242" s="222">
        <f t="shared" si="29"/>
        <v>0</v>
      </c>
    </row>
    <row r="243" spans="2:14" x14ac:dyDescent="0.45">
      <c r="B243" t="s">
        <v>264</v>
      </c>
      <c r="C243" s="215">
        <f>'Survey Results'!D843/'Survey Results'!D$968</f>
        <v>0</v>
      </c>
      <c r="D243" s="211">
        <f t="shared" si="23"/>
        <v>0</v>
      </c>
      <c r="E243" s="218">
        <f>'Survey Results'!E843/'Survey Results'!E$968</f>
        <v>0</v>
      </c>
      <c r="F243" s="217">
        <f t="shared" si="24"/>
        <v>0</v>
      </c>
      <c r="G243" s="215">
        <f>'Survey Results'!F843/'Survey Results'!F$968</f>
        <v>0</v>
      </c>
      <c r="H243" s="212">
        <f t="shared" si="25"/>
        <v>0</v>
      </c>
      <c r="I243" s="218">
        <f>'Survey Results'!G843/'Survey Results'!G$968</f>
        <v>0</v>
      </c>
      <c r="J243" s="217">
        <f t="shared" si="26"/>
        <v>0</v>
      </c>
      <c r="K243" s="215">
        <f>'Survey Results'!H843/'Survey Results'!H$968</f>
        <v>0</v>
      </c>
      <c r="L243" s="211">
        <f t="shared" si="27"/>
        <v>0</v>
      </c>
      <c r="M243" s="221">
        <f t="shared" si="28"/>
        <v>0</v>
      </c>
      <c r="N243" s="222">
        <f t="shared" si="29"/>
        <v>0</v>
      </c>
    </row>
    <row r="244" spans="2:14" x14ac:dyDescent="0.45">
      <c r="B244" t="s">
        <v>265</v>
      </c>
      <c r="C244" s="215">
        <f>'Survey Results'!D844/'Survey Results'!D$968</f>
        <v>0</v>
      </c>
      <c r="D244" s="211">
        <f t="shared" si="23"/>
        <v>0</v>
      </c>
      <c r="E244" s="218">
        <f>'Survey Results'!E844/'Survey Results'!E$968</f>
        <v>0</v>
      </c>
      <c r="F244" s="217">
        <f t="shared" si="24"/>
        <v>0</v>
      </c>
      <c r="G244" s="215">
        <f>'Survey Results'!F844/'Survey Results'!F$968</f>
        <v>0</v>
      </c>
      <c r="H244" s="212">
        <f t="shared" si="25"/>
        <v>0</v>
      </c>
      <c r="I244" s="218">
        <f>'Survey Results'!G844/'Survey Results'!G$968</f>
        <v>0</v>
      </c>
      <c r="J244" s="217">
        <f t="shared" si="26"/>
        <v>0</v>
      </c>
      <c r="K244" s="215">
        <f>'Survey Results'!H844/'Survey Results'!H$968</f>
        <v>0</v>
      </c>
      <c r="L244" s="211">
        <f t="shared" si="27"/>
        <v>0</v>
      </c>
      <c r="M244" s="221">
        <f t="shared" si="28"/>
        <v>0</v>
      </c>
      <c r="N244" s="222">
        <f t="shared" si="29"/>
        <v>0</v>
      </c>
    </row>
    <row r="245" spans="2:14" x14ac:dyDescent="0.45">
      <c r="B245" t="s">
        <v>266</v>
      </c>
      <c r="C245" s="215">
        <f>'Survey Results'!D845/'Survey Results'!D$968</f>
        <v>0</v>
      </c>
      <c r="D245" s="211">
        <f t="shared" si="23"/>
        <v>0</v>
      </c>
      <c r="E245" s="218">
        <f>'Survey Results'!E845/'Survey Results'!E$968</f>
        <v>0</v>
      </c>
      <c r="F245" s="217">
        <f t="shared" si="24"/>
        <v>0</v>
      </c>
      <c r="G245" s="215">
        <f>'Survey Results'!F845/'Survey Results'!F$968</f>
        <v>0</v>
      </c>
      <c r="H245" s="212">
        <f t="shared" si="25"/>
        <v>0</v>
      </c>
      <c r="I245" s="218">
        <f>'Survey Results'!G845/'Survey Results'!G$968</f>
        <v>0</v>
      </c>
      <c r="J245" s="217">
        <f t="shared" si="26"/>
        <v>0</v>
      </c>
      <c r="K245" s="215">
        <f>'Survey Results'!H845/'Survey Results'!H$968</f>
        <v>0</v>
      </c>
      <c r="L245" s="211">
        <f t="shared" si="27"/>
        <v>0</v>
      </c>
      <c r="M245" s="221">
        <f t="shared" si="28"/>
        <v>0</v>
      </c>
      <c r="N245" s="222">
        <f t="shared" si="29"/>
        <v>0</v>
      </c>
    </row>
    <row r="246" spans="2:14" x14ac:dyDescent="0.45">
      <c r="B246" t="s">
        <v>267</v>
      </c>
      <c r="C246" s="215">
        <f>'Survey Results'!D846/'Survey Results'!D$968</f>
        <v>0</v>
      </c>
      <c r="D246" s="211">
        <f t="shared" si="23"/>
        <v>0</v>
      </c>
      <c r="E246" s="218">
        <f>'Survey Results'!E846/'Survey Results'!E$968</f>
        <v>0</v>
      </c>
      <c r="F246" s="217">
        <f t="shared" si="24"/>
        <v>0</v>
      </c>
      <c r="G246" s="215">
        <f>'Survey Results'!F846/'Survey Results'!F$968</f>
        <v>0</v>
      </c>
      <c r="H246" s="212">
        <f t="shared" si="25"/>
        <v>0</v>
      </c>
      <c r="I246" s="218">
        <f>'Survey Results'!G846/'Survey Results'!G$968</f>
        <v>0</v>
      </c>
      <c r="J246" s="217">
        <f t="shared" si="26"/>
        <v>0</v>
      </c>
      <c r="K246" s="215">
        <f>'Survey Results'!H846/'Survey Results'!H$968</f>
        <v>0</v>
      </c>
      <c r="L246" s="211">
        <f t="shared" si="27"/>
        <v>0</v>
      </c>
      <c r="M246" s="221">
        <f t="shared" si="28"/>
        <v>0</v>
      </c>
      <c r="N246" s="222">
        <f t="shared" si="29"/>
        <v>0</v>
      </c>
    </row>
    <row r="247" spans="2:14" x14ac:dyDescent="0.45">
      <c r="B247" t="s">
        <v>268</v>
      </c>
      <c r="C247" s="215">
        <f>'Survey Results'!D847/'Survey Results'!D$968</f>
        <v>0</v>
      </c>
      <c r="D247" s="211">
        <f t="shared" si="23"/>
        <v>0</v>
      </c>
      <c r="E247" s="218">
        <f>'Survey Results'!E847/'Survey Results'!E$968</f>
        <v>0</v>
      </c>
      <c r="F247" s="217">
        <f t="shared" si="24"/>
        <v>0</v>
      </c>
      <c r="G247" s="215">
        <f>'Survey Results'!F847/'Survey Results'!F$968</f>
        <v>0</v>
      </c>
      <c r="H247" s="212">
        <f t="shared" si="25"/>
        <v>0</v>
      </c>
      <c r="I247" s="218">
        <f>'Survey Results'!G847/'Survey Results'!G$968</f>
        <v>0</v>
      </c>
      <c r="J247" s="217">
        <f t="shared" si="26"/>
        <v>0</v>
      </c>
      <c r="K247" s="215">
        <f>'Survey Results'!H847/'Survey Results'!H$968</f>
        <v>0</v>
      </c>
      <c r="L247" s="211">
        <f t="shared" si="27"/>
        <v>0</v>
      </c>
      <c r="M247" s="221">
        <f t="shared" si="28"/>
        <v>0</v>
      </c>
      <c r="N247" s="222">
        <f t="shared" si="29"/>
        <v>0</v>
      </c>
    </row>
    <row r="248" spans="2:14" x14ac:dyDescent="0.45">
      <c r="B248" t="s">
        <v>269</v>
      </c>
      <c r="C248" s="215">
        <f>'Survey Results'!D848/'Survey Results'!D$968</f>
        <v>0</v>
      </c>
      <c r="D248" s="211">
        <f t="shared" si="23"/>
        <v>0</v>
      </c>
      <c r="E248" s="218">
        <f>'Survey Results'!E848/'Survey Results'!E$968</f>
        <v>0</v>
      </c>
      <c r="F248" s="217">
        <f t="shared" si="24"/>
        <v>0</v>
      </c>
      <c r="G248" s="215">
        <f>'Survey Results'!F848/'Survey Results'!F$968</f>
        <v>0</v>
      </c>
      <c r="H248" s="212">
        <f t="shared" si="25"/>
        <v>0</v>
      </c>
      <c r="I248" s="218">
        <f>'Survey Results'!G848/'Survey Results'!G$968</f>
        <v>0</v>
      </c>
      <c r="J248" s="217">
        <f t="shared" si="26"/>
        <v>0</v>
      </c>
      <c r="K248" s="215">
        <f>'Survey Results'!H848/'Survey Results'!H$968</f>
        <v>0</v>
      </c>
      <c r="L248" s="211">
        <f t="shared" si="27"/>
        <v>0</v>
      </c>
      <c r="M248" s="221">
        <f t="shared" si="28"/>
        <v>0</v>
      </c>
      <c r="N248" s="222">
        <f t="shared" si="29"/>
        <v>0</v>
      </c>
    </row>
    <row r="249" spans="2:14" x14ac:dyDescent="0.45">
      <c r="B249" t="s">
        <v>270</v>
      </c>
      <c r="C249" s="215">
        <f>'Survey Results'!D849/'Survey Results'!D$968</f>
        <v>8.8150691287000107E-3</v>
      </c>
      <c r="D249" s="211">
        <f t="shared" si="23"/>
        <v>5.0195496000278374E-2</v>
      </c>
      <c r="E249" s="218">
        <f>'Survey Results'!E849/'Survey Results'!E$968</f>
        <v>3.5782918582305576E-2</v>
      </c>
      <c r="F249" s="217">
        <f t="shared" si="24"/>
        <v>0.14753989516261648</v>
      </c>
      <c r="G249" s="215">
        <f>'Survey Results'!F849/'Survey Results'!F$968</f>
        <v>0</v>
      </c>
      <c r="H249" s="212">
        <f t="shared" si="25"/>
        <v>0</v>
      </c>
      <c r="I249" s="218">
        <f>'Survey Results'!G849/'Survey Results'!G$968</f>
        <v>0</v>
      </c>
      <c r="J249" s="217">
        <f t="shared" si="26"/>
        <v>0</v>
      </c>
      <c r="K249" s="215">
        <f>'Survey Results'!H849/'Survey Results'!H$968</f>
        <v>0</v>
      </c>
      <c r="L249" s="211">
        <f t="shared" si="27"/>
        <v>0</v>
      </c>
      <c r="M249" s="221">
        <f t="shared" si="28"/>
        <v>4.8011332958746373E-3</v>
      </c>
      <c r="N249" s="222">
        <f t="shared" si="29"/>
        <v>0.19773539116289485</v>
      </c>
    </row>
    <row r="250" spans="2:14" x14ac:dyDescent="0.45">
      <c r="B250" t="s">
        <v>271</v>
      </c>
      <c r="C250" s="215">
        <f>'Survey Results'!D850/'Survey Results'!D$968</f>
        <v>0</v>
      </c>
      <c r="D250" s="211">
        <f t="shared" si="23"/>
        <v>0</v>
      </c>
      <c r="E250" s="218">
        <f>'Survey Results'!E850/'Survey Results'!E$968</f>
        <v>0</v>
      </c>
      <c r="F250" s="217">
        <f t="shared" si="24"/>
        <v>0</v>
      </c>
      <c r="G250" s="215">
        <f>'Survey Results'!F850/'Survey Results'!F$968</f>
        <v>0</v>
      </c>
      <c r="H250" s="212">
        <f t="shared" si="25"/>
        <v>0</v>
      </c>
      <c r="I250" s="218">
        <f>'Survey Results'!G850/'Survey Results'!G$968</f>
        <v>0</v>
      </c>
      <c r="J250" s="217">
        <f t="shared" si="26"/>
        <v>0</v>
      </c>
      <c r="K250" s="215">
        <f>'Survey Results'!H850/'Survey Results'!H$968</f>
        <v>3.3343073276841668E-2</v>
      </c>
      <c r="L250" s="211">
        <f t="shared" si="27"/>
        <v>0.25932995403798581</v>
      </c>
      <c r="M250" s="221">
        <f t="shared" si="28"/>
        <v>6.2966860389889199E-3</v>
      </c>
      <c r="N250" s="222">
        <f t="shared" si="29"/>
        <v>0.25932995403798581</v>
      </c>
    </row>
    <row r="251" spans="2:14" x14ac:dyDescent="0.45">
      <c r="B251" t="s">
        <v>272</v>
      </c>
      <c r="C251" s="215">
        <f>'Survey Results'!D851/'Survey Results'!D$968</f>
        <v>0</v>
      </c>
      <c r="D251" s="211">
        <f t="shared" si="23"/>
        <v>0</v>
      </c>
      <c r="E251" s="218">
        <f>'Survey Results'!E851/'Survey Results'!E$968</f>
        <v>0</v>
      </c>
      <c r="F251" s="217">
        <f t="shared" si="24"/>
        <v>0</v>
      </c>
      <c r="G251" s="215">
        <f>'Survey Results'!F851/'Survey Results'!F$968</f>
        <v>0</v>
      </c>
      <c r="H251" s="212">
        <f t="shared" si="25"/>
        <v>0</v>
      </c>
      <c r="I251" s="218">
        <f>'Survey Results'!G851/'Survey Results'!G$968</f>
        <v>0</v>
      </c>
      <c r="J251" s="217">
        <f t="shared" si="26"/>
        <v>0</v>
      </c>
      <c r="K251" s="215">
        <f>'Survey Results'!H851/'Survey Results'!H$968</f>
        <v>0</v>
      </c>
      <c r="L251" s="211">
        <f t="shared" si="27"/>
        <v>0</v>
      </c>
      <c r="M251" s="221">
        <f t="shared" si="28"/>
        <v>0</v>
      </c>
      <c r="N251" s="222">
        <f t="shared" si="29"/>
        <v>0</v>
      </c>
    </row>
    <row r="252" spans="2:14" x14ac:dyDescent="0.45">
      <c r="B252" t="s">
        <v>273</v>
      </c>
      <c r="C252" s="215">
        <f>'Survey Results'!D852/'Survey Results'!D$968</f>
        <v>3.9621415978472678E-2</v>
      </c>
      <c r="D252" s="211">
        <f t="shared" si="23"/>
        <v>0.22561554518019858</v>
      </c>
      <c r="E252" s="218">
        <f>'Survey Results'!E852/'Survey Results'!E$968</f>
        <v>4.093994015908925E-2</v>
      </c>
      <c r="F252" s="217">
        <f t="shared" si="24"/>
        <v>0.16880329269794939</v>
      </c>
      <c r="G252" s="215">
        <f>'Survey Results'!F852/'Survey Results'!F$968</f>
        <v>0</v>
      </c>
      <c r="H252" s="212">
        <f t="shared" si="25"/>
        <v>0</v>
      </c>
      <c r="I252" s="218">
        <f>'Survey Results'!G852/'Survey Results'!G$968</f>
        <v>0</v>
      </c>
      <c r="J252" s="217">
        <f t="shared" si="26"/>
        <v>0</v>
      </c>
      <c r="K252" s="215">
        <f>'Survey Results'!H852/'Survey Results'!H$968</f>
        <v>5.0030843154443047E-2</v>
      </c>
      <c r="L252" s="211">
        <f t="shared" si="27"/>
        <v>0.38912118712028837</v>
      </c>
      <c r="M252" s="221">
        <f t="shared" si="28"/>
        <v>1.9024819383857253E-2</v>
      </c>
      <c r="N252" s="222">
        <f t="shared" si="29"/>
        <v>0.78354002499843634</v>
      </c>
    </row>
    <row r="253" spans="2:14" x14ac:dyDescent="0.45">
      <c r="B253" t="s">
        <v>274</v>
      </c>
      <c r="C253" s="215">
        <f>'Survey Results'!D853/'Survey Results'!D$968</f>
        <v>0</v>
      </c>
      <c r="D253" s="211">
        <f t="shared" si="23"/>
        <v>0</v>
      </c>
      <c r="E253" s="218">
        <f>'Survey Results'!E853/'Survey Results'!E$968</f>
        <v>0</v>
      </c>
      <c r="F253" s="217">
        <f t="shared" si="24"/>
        <v>0</v>
      </c>
      <c r="G253" s="215">
        <f>'Survey Results'!F853/'Survey Results'!F$968</f>
        <v>0</v>
      </c>
      <c r="H253" s="212">
        <f t="shared" si="25"/>
        <v>0</v>
      </c>
      <c r="I253" s="218">
        <f>'Survey Results'!G853/'Survey Results'!G$968</f>
        <v>0</v>
      </c>
      <c r="J253" s="217">
        <f t="shared" si="26"/>
        <v>0</v>
      </c>
      <c r="K253" s="215">
        <f>'Survey Results'!H853/'Survey Results'!H$968</f>
        <v>0</v>
      </c>
      <c r="L253" s="211">
        <f t="shared" si="27"/>
        <v>0</v>
      </c>
      <c r="M253" s="221">
        <f t="shared" si="28"/>
        <v>0</v>
      </c>
      <c r="N253" s="222">
        <f t="shared" si="29"/>
        <v>0</v>
      </c>
    </row>
    <row r="254" spans="2:14" x14ac:dyDescent="0.45">
      <c r="B254" t="s">
        <v>275</v>
      </c>
      <c r="C254" s="215">
        <f>'Survey Results'!D854/'Survey Results'!D$968</f>
        <v>0</v>
      </c>
      <c r="D254" s="211">
        <f t="shared" ref="D254:D317" si="30">C254*$D$187</f>
        <v>0</v>
      </c>
      <c r="E254" s="218">
        <f>'Survey Results'!E854/'Survey Results'!E$968</f>
        <v>0</v>
      </c>
      <c r="F254" s="217">
        <f t="shared" ref="F254:F317" si="31">E254*$F$187</f>
        <v>0</v>
      </c>
      <c r="G254" s="215">
        <f>'Survey Results'!F854/'Survey Results'!F$968</f>
        <v>0</v>
      </c>
      <c r="H254" s="212">
        <f t="shared" ref="H254:H317" si="32">G254*$H$187</f>
        <v>0</v>
      </c>
      <c r="I254" s="218">
        <f>'Survey Results'!G854/'Survey Results'!G$968</f>
        <v>1.1594992975908418E-2</v>
      </c>
      <c r="J254" s="217">
        <f t="shared" ref="J254:J317" si="33">I254*$J$187</f>
        <v>7.679453240701993E-2</v>
      </c>
      <c r="K254" s="215">
        <f>'Survey Results'!H854/'Survey Results'!H$968</f>
        <v>0</v>
      </c>
      <c r="L254" s="211">
        <f t="shared" ref="L254:L317" si="34">K254*$L$187</f>
        <v>0</v>
      </c>
      <c r="M254" s="221">
        <f t="shared" ref="M254:M317" si="35">N254/$N$187</f>
        <v>1.8646170739194114E-3</v>
      </c>
      <c r="N254" s="222">
        <f t="shared" si="29"/>
        <v>7.679453240701993E-2</v>
      </c>
    </row>
    <row r="255" spans="2:14" x14ac:dyDescent="0.45">
      <c r="B255" t="s">
        <v>276</v>
      </c>
      <c r="C255" s="215">
        <f>'Survey Results'!D855/'Survey Results'!D$968</f>
        <v>0</v>
      </c>
      <c r="D255" s="211">
        <f t="shared" si="30"/>
        <v>0</v>
      </c>
      <c r="E255" s="218">
        <f>'Survey Results'!E855/'Survey Results'!E$968</f>
        <v>0</v>
      </c>
      <c r="F255" s="217">
        <f t="shared" si="31"/>
        <v>0</v>
      </c>
      <c r="G255" s="215">
        <f>'Survey Results'!F855/'Survey Results'!F$968</f>
        <v>0</v>
      </c>
      <c r="H255" s="212">
        <f t="shared" si="32"/>
        <v>0</v>
      </c>
      <c r="I255" s="218">
        <f>'Survey Results'!G855/'Survey Results'!G$968</f>
        <v>4.0530056821755825E-2</v>
      </c>
      <c r="J255" s="217">
        <f t="shared" si="33"/>
        <v>0.26843369103574954</v>
      </c>
      <c r="K255" s="215">
        <f>'Survey Results'!H855/'Survey Results'!H$968</f>
        <v>0</v>
      </c>
      <c r="L255" s="211">
        <f t="shared" si="34"/>
        <v>0</v>
      </c>
      <c r="M255" s="221">
        <f t="shared" si="35"/>
        <v>6.5177302059425341E-3</v>
      </c>
      <c r="N255" s="222">
        <f t="shared" si="29"/>
        <v>0.26843369103574954</v>
      </c>
    </row>
    <row r="256" spans="2:14" x14ac:dyDescent="0.45">
      <c r="B256" t="s">
        <v>277</v>
      </c>
      <c r="C256" s="215">
        <f>'Survey Results'!D856/'Survey Results'!D$968</f>
        <v>9.056323652222327E-2</v>
      </c>
      <c r="D256" s="211">
        <f t="shared" si="30"/>
        <v>0.51569267469759683</v>
      </c>
      <c r="E256" s="218">
        <f>'Survey Results'!E856/'Survey Results'!E$968</f>
        <v>9.2047970030893475E-2</v>
      </c>
      <c r="F256" s="217">
        <f t="shared" si="31"/>
        <v>0.37953158619669664</v>
      </c>
      <c r="G256" s="215">
        <f>'Survey Results'!F856/'Survey Results'!F$968</f>
        <v>8.3747777462828878E-3</v>
      </c>
      <c r="H256" s="212">
        <f t="shared" si="32"/>
        <v>0.14209460210786712</v>
      </c>
      <c r="I256" s="218">
        <f>'Survey Results'!G856/'Survey Results'!G$968</f>
        <v>0</v>
      </c>
      <c r="J256" s="217">
        <f t="shared" si="33"/>
        <v>0</v>
      </c>
      <c r="K256" s="215">
        <f>'Survey Results'!H856/'Survey Results'!H$968</f>
        <v>1.6687769877601379E-2</v>
      </c>
      <c r="L256" s="211">
        <f t="shared" si="34"/>
        <v>0.12979123308230253</v>
      </c>
      <c r="M256" s="221">
        <f t="shared" si="35"/>
        <v>2.8338129604964988E-2</v>
      </c>
      <c r="N256" s="222">
        <f t="shared" si="29"/>
        <v>1.1671100960844631</v>
      </c>
    </row>
    <row r="257" spans="2:14" x14ac:dyDescent="0.45">
      <c r="B257" t="s">
        <v>278</v>
      </c>
      <c r="C257" s="215">
        <f>'Survey Results'!D857/'Survey Results'!D$968</f>
        <v>7.4900250533543669E-2</v>
      </c>
      <c r="D257" s="211">
        <f t="shared" si="30"/>
        <v>0.42650320390973373</v>
      </c>
      <c r="E257" s="218">
        <f>'Survey Results'!E857/'Survey Results'!E$968</f>
        <v>1.0265392006616554E-2</v>
      </c>
      <c r="F257" s="217">
        <f t="shared" si="31"/>
        <v>4.2326196980709822E-2</v>
      </c>
      <c r="G257" s="215">
        <f>'Survey Results'!F857/'Survey Results'!F$968</f>
        <v>8.5938103950318256E-2</v>
      </c>
      <c r="H257" s="212">
        <f t="shared" si="32"/>
        <v>1.4581092247068828</v>
      </c>
      <c r="I257" s="218">
        <f>'Survey Results'!G857/'Survey Results'!G$968</f>
        <v>0.22024196422955156</v>
      </c>
      <c r="J257" s="217">
        <f t="shared" si="33"/>
        <v>1.4586795088667943</v>
      </c>
      <c r="K257" s="215">
        <f>'Survey Results'!H857/'Survey Results'!H$968</f>
        <v>0.10827570533424241</v>
      </c>
      <c r="L257" s="211">
        <f t="shared" si="34"/>
        <v>0.8421279422752509</v>
      </c>
      <c r="M257" s="221">
        <f t="shared" si="35"/>
        <v>0.10265219764738652</v>
      </c>
      <c r="N257" s="222">
        <f t="shared" si="29"/>
        <v>4.227746076739372</v>
      </c>
    </row>
    <row r="258" spans="2:14" x14ac:dyDescent="0.45">
      <c r="B258" t="s">
        <v>279</v>
      </c>
      <c r="C258" s="215">
        <f>'Survey Results'!D858/'Survey Results'!D$968</f>
        <v>0.17615291825183263</v>
      </c>
      <c r="D258" s="211">
        <f t="shared" si="30"/>
        <v>1.0030645221781944</v>
      </c>
      <c r="E258" s="218">
        <f>'Survey Results'!E858/'Survey Results'!E$968</f>
        <v>0.276241212386582</v>
      </c>
      <c r="F258" s="217">
        <f t="shared" si="31"/>
        <v>1.1389959547700017</v>
      </c>
      <c r="G258" s="215">
        <f>'Survey Results'!F858/'Survey Results'!F$968</f>
        <v>5.0222897930785694E-2</v>
      </c>
      <c r="H258" s="212">
        <f t="shared" si="32"/>
        <v>0.852130398486871</v>
      </c>
      <c r="I258" s="218">
        <f>'Survey Results'!G858/'Survey Results'!G$968</f>
        <v>0.32807749564925681</v>
      </c>
      <c r="J258" s="217">
        <f t="shared" si="33"/>
        <v>2.1728825471476325</v>
      </c>
      <c r="K258" s="215">
        <f>'Survey Results'!H858/'Survey Results'!H$968</f>
        <v>0.19164962176552713</v>
      </c>
      <c r="L258" s="211">
        <f t="shared" si="34"/>
        <v>1.4905790834335251</v>
      </c>
      <c r="M258" s="221">
        <f t="shared" si="35"/>
        <v>0.16165177579498388</v>
      </c>
      <c r="N258" s="222">
        <f t="shared" si="29"/>
        <v>6.657652506016225</v>
      </c>
    </row>
    <row r="259" spans="2:14" x14ac:dyDescent="0.45">
      <c r="B259" t="s">
        <v>280</v>
      </c>
      <c r="C259" s="215">
        <f>'Survey Results'!D859/'Survey Results'!D$968</f>
        <v>0</v>
      </c>
      <c r="D259" s="211">
        <f t="shared" si="30"/>
        <v>0</v>
      </c>
      <c r="E259" s="218">
        <f>'Survey Results'!E859/'Survey Results'!E$968</f>
        <v>0</v>
      </c>
      <c r="F259" s="217">
        <f t="shared" si="31"/>
        <v>0</v>
      </c>
      <c r="G259" s="215">
        <f>'Survey Results'!F859/'Survey Results'!F$968</f>
        <v>0</v>
      </c>
      <c r="H259" s="212">
        <f t="shared" si="32"/>
        <v>0</v>
      </c>
      <c r="I259" s="218">
        <f>'Survey Results'!G859/'Survey Results'!G$968</f>
        <v>0</v>
      </c>
      <c r="J259" s="217">
        <f t="shared" si="33"/>
        <v>0</v>
      </c>
      <c r="K259" s="215">
        <f>'Survey Results'!H859/'Survey Results'!H$968</f>
        <v>0</v>
      </c>
      <c r="L259" s="211">
        <f t="shared" si="34"/>
        <v>0</v>
      </c>
      <c r="M259" s="221">
        <f t="shared" si="35"/>
        <v>0</v>
      </c>
      <c r="N259" s="222">
        <f t="shared" si="29"/>
        <v>0</v>
      </c>
    </row>
    <row r="260" spans="2:14" x14ac:dyDescent="0.45">
      <c r="B260" t="s">
        <v>281</v>
      </c>
      <c r="C260" s="215">
        <f>'Survey Results'!D860/'Survey Results'!D$968</f>
        <v>0</v>
      </c>
      <c r="D260" s="211">
        <f t="shared" si="30"/>
        <v>0</v>
      </c>
      <c r="E260" s="218">
        <f>'Survey Results'!E860/'Survey Results'!E$968</f>
        <v>0</v>
      </c>
      <c r="F260" s="217">
        <f t="shared" si="31"/>
        <v>0</v>
      </c>
      <c r="G260" s="215">
        <f>'Survey Results'!F860/'Survey Results'!F$968</f>
        <v>0</v>
      </c>
      <c r="H260" s="212">
        <f t="shared" si="32"/>
        <v>0</v>
      </c>
      <c r="I260" s="218">
        <f>'Survey Results'!G860/'Survey Results'!G$968</f>
        <v>0</v>
      </c>
      <c r="J260" s="217">
        <f t="shared" si="33"/>
        <v>0</v>
      </c>
      <c r="K260" s="215">
        <f>'Survey Results'!H860/'Survey Results'!H$968</f>
        <v>0</v>
      </c>
      <c r="L260" s="211">
        <f t="shared" si="34"/>
        <v>0</v>
      </c>
      <c r="M260" s="221">
        <f t="shared" si="35"/>
        <v>0</v>
      </c>
      <c r="N260" s="222">
        <f t="shared" si="29"/>
        <v>0</v>
      </c>
    </row>
    <row r="261" spans="2:14" x14ac:dyDescent="0.45">
      <c r="B261" t="s">
        <v>282</v>
      </c>
      <c r="C261" s="215">
        <f>'Survey Results'!D861/'Survey Results'!D$968</f>
        <v>0</v>
      </c>
      <c r="D261" s="211">
        <f t="shared" si="30"/>
        <v>0</v>
      </c>
      <c r="E261" s="218">
        <f>'Survey Results'!E861/'Survey Results'!E$968</f>
        <v>0</v>
      </c>
      <c r="F261" s="217">
        <f t="shared" si="31"/>
        <v>0</v>
      </c>
      <c r="G261" s="215">
        <f>'Survey Results'!F861/'Survey Results'!F$968</f>
        <v>0</v>
      </c>
      <c r="H261" s="212">
        <f t="shared" si="32"/>
        <v>0</v>
      </c>
      <c r="I261" s="218">
        <f>'Survey Results'!G861/'Survey Results'!G$968</f>
        <v>0</v>
      </c>
      <c r="J261" s="217">
        <f t="shared" si="33"/>
        <v>0</v>
      </c>
      <c r="K261" s="215">
        <f>'Survey Results'!H861/'Survey Results'!H$968</f>
        <v>0</v>
      </c>
      <c r="L261" s="211">
        <f t="shared" si="34"/>
        <v>0</v>
      </c>
      <c r="M261" s="221">
        <f t="shared" si="35"/>
        <v>0</v>
      </c>
      <c r="N261" s="222">
        <f t="shared" si="29"/>
        <v>0</v>
      </c>
    </row>
    <row r="262" spans="2:14" x14ac:dyDescent="0.45">
      <c r="B262" t="s">
        <v>283</v>
      </c>
      <c r="C262" s="215">
        <f>'Survey Results'!D862/'Survey Results'!D$968</f>
        <v>0</v>
      </c>
      <c r="D262" s="211">
        <f t="shared" si="30"/>
        <v>0</v>
      </c>
      <c r="E262" s="218">
        <f>'Survey Results'!E862/'Survey Results'!E$968</f>
        <v>0</v>
      </c>
      <c r="F262" s="217">
        <f t="shared" si="31"/>
        <v>0</v>
      </c>
      <c r="G262" s="215">
        <f>'Survey Results'!F862/'Survey Results'!F$968</f>
        <v>0</v>
      </c>
      <c r="H262" s="212">
        <f t="shared" si="32"/>
        <v>0</v>
      </c>
      <c r="I262" s="218">
        <f>'Survey Results'!G862/'Survey Results'!G$968</f>
        <v>0</v>
      </c>
      <c r="J262" s="217">
        <f t="shared" si="33"/>
        <v>0</v>
      </c>
      <c r="K262" s="215">
        <f>'Survey Results'!H862/'Survey Results'!H$968</f>
        <v>0</v>
      </c>
      <c r="L262" s="211">
        <f t="shared" si="34"/>
        <v>0</v>
      </c>
      <c r="M262" s="221">
        <f t="shared" si="35"/>
        <v>0</v>
      </c>
      <c r="N262" s="222">
        <f t="shared" si="29"/>
        <v>0</v>
      </c>
    </row>
    <row r="263" spans="2:14" x14ac:dyDescent="0.45">
      <c r="B263" t="s">
        <v>284</v>
      </c>
      <c r="C263" s="215">
        <f>'Survey Results'!D863/'Survey Results'!D$968</f>
        <v>0</v>
      </c>
      <c r="D263" s="211">
        <f t="shared" si="30"/>
        <v>0</v>
      </c>
      <c r="E263" s="218">
        <f>'Survey Results'!E863/'Survey Results'!E$968</f>
        <v>0</v>
      </c>
      <c r="F263" s="217">
        <f t="shared" si="31"/>
        <v>0</v>
      </c>
      <c r="G263" s="215">
        <f>'Survey Results'!F863/'Survey Results'!F$968</f>
        <v>0</v>
      </c>
      <c r="H263" s="212">
        <f t="shared" si="32"/>
        <v>0</v>
      </c>
      <c r="I263" s="218">
        <f>'Survey Results'!G863/'Survey Results'!G$968</f>
        <v>0</v>
      </c>
      <c r="J263" s="217">
        <f t="shared" si="33"/>
        <v>0</v>
      </c>
      <c r="K263" s="215">
        <f>'Survey Results'!H863/'Survey Results'!H$968</f>
        <v>0</v>
      </c>
      <c r="L263" s="211">
        <f t="shared" si="34"/>
        <v>0</v>
      </c>
      <c r="M263" s="221">
        <f t="shared" si="35"/>
        <v>0</v>
      </c>
      <c r="N263" s="222">
        <f t="shared" si="29"/>
        <v>0</v>
      </c>
    </row>
    <row r="264" spans="2:14" x14ac:dyDescent="0.45">
      <c r="B264" t="s">
        <v>285</v>
      </c>
      <c r="C264" s="215">
        <f>'Survey Results'!D864/'Survey Results'!D$968</f>
        <v>0</v>
      </c>
      <c r="D264" s="211">
        <f t="shared" si="30"/>
        <v>0</v>
      </c>
      <c r="E264" s="218">
        <f>'Survey Results'!E864/'Survey Results'!E$968</f>
        <v>0</v>
      </c>
      <c r="F264" s="217">
        <f t="shared" si="31"/>
        <v>0</v>
      </c>
      <c r="G264" s="215">
        <f>'Survey Results'!F864/'Survey Results'!F$968</f>
        <v>0</v>
      </c>
      <c r="H264" s="212">
        <f t="shared" si="32"/>
        <v>0</v>
      </c>
      <c r="I264" s="218">
        <f>'Survey Results'!G864/'Survey Results'!G$968</f>
        <v>0</v>
      </c>
      <c r="J264" s="217">
        <f t="shared" si="33"/>
        <v>0</v>
      </c>
      <c r="K264" s="215">
        <f>'Survey Results'!H864/'Survey Results'!H$968</f>
        <v>0</v>
      </c>
      <c r="L264" s="211">
        <f t="shared" si="34"/>
        <v>0</v>
      </c>
      <c r="M264" s="221">
        <f t="shared" si="35"/>
        <v>0</v>
      </c>
      <c r="N264" s="222">
        <f t="shared" si="29"/>
        <v>0</v>
      </c>
    </row>
    <row r="265" spans="2:14" x14ac:dyDescent="0.45">
      <c r="B265" t="s">
        <v>286</v>
      </c>
      <c r="C265" s="215">
        <f>'Survey Results'!D865/'Survey Results'!D$968</f>
        <v>0</v>
      </c>
      <c r="D265" s="211">
        <f t="shared" si="30"/>
        <v>0</v>
      </c>
      <c r="E265" s="218">
        <f>'Survey Results'!E865/'Survey Results'!E$968</f>
        <v>0</v>
      </c>
      <c r="F265" s="217">
        <f t="shared" si="31"/>
        <v>0</v>
      </c>
      <c r="G265" s="215">
        <f>'Survey Results'!F865/'Survey Results'!F$968</f>
        <v>0</v>
      </c>
      <c r="H265" s="212">
        <f t="shared" si="32"/>
        <v>0</v>
      </c>
      <c r="I265" s="218">
        <f>'Survey Results'!G865/'Survey Results'!G$968</f>
        <v>0</v>
      </c>
      <c r="J265" s="217">
        <f t="shared" si="33"/>
        <v>0</v>
      </c>
      <c r="K265" s="215">
        <f>'Survey Results'!H865/'Survey Results'!H$968</f>
        <v>0</v>
      </c>
      <c r="L265" s="211">
        <f t="shared" si="34"/>
        <v>0</v>
      </c>
      <c r="M265" s="221">
        <f t="shared" si="35"/>
        <v>0</v>
      </c>
      <c r="N265" s="222">
        <f t="shared" si="29"/>
        <v>0</v>
      </c>
    </row>
    <row r="266" spans="2:14" x14ac:dyDescent="0.45">
      <c r="B266" t="s">
        <v>287</v>
      </c>
      <c r="C266" s="215">
        <f>'Survey Results'!D866/'Survey Results'!D$968</f>
        <v>0</v>
      </c>
      <c r="D266" s="211">
        <f t="shared" si="30"/>
        <v>0</v>
      </c>
      <c r="E266" s="218">
        <f>'Survey Results'!E866/'Survey Results'!E$968</f>
        <v>0</v>
      </c>
      <c r="F266" s="217">
        <f t="shared" si="31"/>
        <v>0</v>
      </c>
      <c r="G266" s="215">
        <f>'Survey Results'!F866/'Survey Results'!F$968</f>
        <v>0</v>
      </c>
      <c r="H266" s="212">
        <f t="shared" si="32"/>
        <v>0</v>
      </c>
      <c r="I266" s="218">
        <f>'Survey Results'!G866/'Survey Results'!G$968</f>
        <v>9.8169542700186643E-2</v>
      </c>
      <c r="J266" s="217">
        <f t="shared" si="33"/>
        <v>0.6501844497824002</v>
      </c>
      <c r="K266" s="215">
        <f>'Survey Results'!H866/'Survey Results'!H$968</f>
        <v>0</v>
      </c>
      <c r="L266" s="211">
        <f t="shared" si="34"/>
        <v>0</v>
      </c>
      <c r="M266" s="221">
        <f t="shared" si="35"/>
        <v>1.5786866437777006E-2</v>
      </c>
      <c r="N266" s="222">
        <f t="shared" si="29"/>
        <v>0.6501844497824002</v>
      </c>
    </row>
    <row r="267" spans="2:14" x14ac:dyDescent="0.45">
      <c r="B267" t="s">
        <v>288</v>
      </c>
      <c r="C267" s="215">
        <f>'Survey Results'!D867/'Survey Results'!D$968</f>
        <v>0</v>
      </c>
      <c r="D267" s="211">
        <f t="shared" si="30"/>
        <v>0</v>
      </c>
      <c r="E267" s="218">
        <f>'Survey Results'!E867/'Survey Results'!E$968</f>
        <v>0</v>
      </c>
      <c r="F267" s="217">
        <f t="shared" si="31"/>
        <v>0</v>
      </c>
      <c r="G267" s="215">
        <f>'Survey Results'!F867/'Survey Results'!F$968</f>
        <v>0</v>
      </c>
      <c r="H267" s="212">
        <f t="shared" si="32"/>
        <v>0</v>
      </c>
      <c r="I267" s="218">
        <f>'Survey Results'!G867/'Survey Results'!G$968</f>
        <v>0</v>
      </c>
      <c r="J267" s="217">
        <f t="shared" si="33"/>
        <v>0</v>
      </c>
      <c r="K267" s="215">
        <f>'Survey Results'!H867/'Survey Results'!H$968</f>
        <v>0</v>
      </c>
      <c r="L267" s="211">
        <f t="shared" si="34"/>
        <v>0</v>
      </c>
      <c r="M267" s="221">
        <f t="shared" si="35"/>
        <v>0</v>
      </c>
      <c r="N267" s="222">
        <f t="shared" si="29"/>
        <v>0</v>
      </c>
    </row>
    <row r="268" spans="2:14" x14ac:dyDescent="0.45">
      <c r="B268" t="s">
        <v>289</v>
      </c>
      <c r="C268" s="215">
        <f>'Survey Results'!D868/'Survey Results'!D$968</f>
        <v>0</v>
      </c>
      <c r="D268" s="211">
        <f t="shared" si="30"/>
        <v>0</v>
      </c>
      <c r="E268" s="218">
        <f>'Survey Results'!E868/'Survey Results'!E$968</f>
        <v>0</v>
      </c>
      <c r="F268" s="217">
        <f t="shared" si="31"/>
        <v>0</v>
      </c>
      <c r="G268" s="215">
        <f>'Survey Results'!F868/'Survey Results'!F$968</f>
        <v>0</v>
      </c>
      <c r="H268" s="212">
        <f t="shared" si="32"/>
        <v>0</v>
      </c>
      <c r="I268" s="218">
        <f>'Survey Results'!G868/'Survey Results'!G$968</f>
        <v>0</v>
      </c>
      <c r="J268" s="217">
        <f t="shared" si="33"/>
        <v>0</v>
      </c>
      <c r="K268" s="215">
        <f>'Survey Results'!H868/'Survey Results'!H$968</f>
        <v>0</v>
      </c>
      <c r="L268" s="211">
        <f t="shared" si="34"/>
        <v>0</v>
      </c>
      <c r="M268" s="221">
        <f t="shared" si="35"/>
        <v>0</v>
      </c>
      <c r="N268" s="222">
        <f t="shared" si="29"/>
        <v>0</v>
      </c>
    </row>
    <row r="269" spans="2:14" x14ac:dyDescent="0.45">
      <c r="B269" t="s">
        <v>290</v>
      </c>
      <c r="C269" s="215">
        <f>'Survey Results'!D869/'Survey Results'!D$968</f>
        <v>0</v>
      </c>
      <c r="D269" s="211">
        <f t="shared" si="30"/>
        <v>0</v>
      </c>
      <c r="E269" s="218">
        <f>'Survey Results'!E869/'Survey Results'!E$968</f>
        <v>0</v>
      </c>
      <c r="F269" s="217">
        <f t="shared" si="31"/>
        <v>0</v>
      </c>
      <c r="G269" s="215">
        <f>'Survey Results'!F869/'Survey Results'!F$968</f>
        <v>0</v>
      </c>
      <c r="H269" s="212">
        <f t="shared" si="32"/>
        <v>0</v>
      </c>
      <c r="I269" s="218">
        <f>'Survey Results'!G869/'Survey Results'!G$968</f>
        <v>0</v>
      </c>
      <c r="J269" s="217">
        <f t="shared" si="33"/>
        <v>0</v>
      </c>
      <c r="K269" s="215">
        <f>'Survey Results'!H869/'Survey Results'!H$968</f>
        <v>1.6687769877601379E-2</v>
      </c>
      <c r="L269" s="211">
        <f t="shared" si="34"/>
        <v>0.12979123308230253</v>
      </c>
      <c r="M269" s="221">
        <f t="shared" si="35"/>
        <v>3.1514085920548241E-3</v>
      </c>
      <c r="N269" s="222">
        <f t="shared" si="29"/>
        <v>0.12979123308230253</v>
      </c>
    </row>
    <row r="270" spans="2:14" x14ac:dyDescent="0.45">
      <c r="B270" t="s">
        <v>291</v>
      </c>
      <c r="C270" s="215">
        <f>'Survey Results'!D870/'Survey Results'!D$968</f>
        <v>0</v>
      </c>
      <c r="D270" s="211">
        <f t="shared" si="30"/>
        <v>0</v>
      </c>
      <c r="E270" s="218">
        <f>'Survey Results'!E870/'Survey Results'!E$968</f>
        <v>0</v>
      </c>
      <c r="F270" s="217">
        <f t="shared" si="31"/>
        <v>0</v>
      </c>
      <c r="G270" s="215">
        <f>'Survey Results'!F870/'Survey Results'!F$968</f>
        <v>0</v>
      </c>
      <c r="H270" s="212">
        <f t="shared" si="32"/>
        <v>0</v>
      </c>
      <c r="I270" s="218">
        <f>'Survey Results'!G870/'Survey Results'!G$968</f>
        <v>0</v>
      </c>
      <c r="J270" s="217">
        <f t="shared" si="33"/>
        <v>0</v>
      </c>
      <c r="K270" s="215">
        <f>'Survey Results'!H870/'Survey Results'!H$968</f>
        <v>0</v>
      </c>
      <c r="L270" s="211">
        <f t="shared" si="34"/>
        <v>0</v>
      </c>
      <c r="M270" s="221">
        <f t="shared" si="35"/>
        <v>0</v>
      </c>
      <c r="N270" s="222">
        <f t="shared" si="29"/>
        <v>0</v>
      </c>
    </row>
    <row r="271" spans="2:14" x14ac:dyDescent="0.45">
      <c r="B271" t="s">
        <v>292</v>
      </c>
      <c r="C271" s="215">
        <f>'Survey Results'!D871/'Survey Results'!D$968</f>
        <v>0</v>
      </c>
      <c r="D271" s="211">
        <f t="shared" si="30"/>
        <v>0</v>
      </c>
      <c r="E271" s="218">
        <f>'Survey Results'!E871/'Survey Results'!E$968</f>
        <v>0</v>
      </c>
      <c r="F271" s="217">
        <f t="shared" si="31"/>
        <v>0</v>
      </c>
      <c r="G271" s="215">
        <f>'Survey Results'!F871/'Survey Results'!F$968</f>
        <v>8.3747777462828878E-3</v>
      </c>
      <c r="H271" s="212">
        <f t="shared" si="32"/>
        <v>0.14209460210786712</v>
      </c>
      <c r="I271" s="218">
        <f>'Survey Results'!G871/'Survey Results'!G$968</f>
        <v>1.1594992975908418E-2</v>
      </c>
      <c r="J271" s="217">
        <f t="shared" si="33"/>
        <v>7.679453240701993E-2</v>
      </c>
      <c r="K271" s="215">
        <f>'Survey Results'!H871/'Survey Results'!H$968</f>
        <v>0</v>
      </c>
      <c r="L271" s="211">
        <f t="shared" si="34"/>
        <v>0</v>
      </c>
      <c r="M271" s="221">
        <f t="shared" si="35"/>
        <v>5.3147588079407579E-3</v>
      </c>
      <c r="N271" s="222">
        <f t="shared" si="29"/>
        <v>0.21888913451488706</v>
      </c>
    </row>
    <row r="272" spans="2:14" x14ac:dyDescent="0.45">
      <c r="B272" t="s">
        <v>293</v>
      </c>
      <c r="C272" s="215">
        <f>'Survey Results'!D872/'Survey Results'!D$968</f>
        <v>0</v>
      </c>
      <c r="D272" s="211">
        <f t="shared" si="30"/>
        <v>0</v>
      </c>
      <c r="E272" s="218">
        <f>'Survey Results'!E872/'Survey Results'!E$968</f>
        <v>0</v>
      </c>
      <c r="F272" s="217">
        <f t="shared" si="31"/>
        <v>0</v>
      </c>
      <c r="G272" s="215">
        <f>'Survey Results'!F872/'Survey Results'!F$968</f>
        <v>0</v>
      </c>
      <c r="H272" s="212">
        <f t="shared" si="32"/>
        <v>0</v>
      </c>
      <c r="I272" s="218">
        <f>'Survey Results'!G872/'Survey Results'!G$968</f>
        <v>0</v>
      </c>
      <c r="J272" s="217">
        <f t="shared" si="33"/>
        <v>0</v>
      </c>
      <c r="K272" s="215">
        <f>'Survey Results'!H872/'Survey Results'!H$968</f>
        <v>0</v>
      </c>
      <c r="L272" s="211">
        <f t="shared" si="34"/>
        <v>0</v>
      </c>
      <c r="M272" s="221">
        <f t="shared" si="35"/>
        <v>0</v>
      </c>
      <c r="N272" s="222">
        <f t="shared" si="29"/>
        <v>0</v>
      </c>
    </row>
    <row r="273" spans="2:14" x14ac:dyDescent="0.45">
      <c r="B273" t="s">
        <v>205</v>
      </c>
      <c r="C273" s="215">
        <f>'Survey Results'!D873/'Survey Results'!D$968</f>
        <v>0</v>
      </c>
      <c r="D273" s="211">
        <f t="shared" si="30"/>
        <v>0</v>
      </c>
      <c r="E273" s="218">
        <f>'Survey Results'!E873/'Survey Results'!E$968</f>
        <v>0</v>
      </c>
      <c r="F273" s="217">
        <f t="shared" si="31"/>
        <v>0</v>
      </c>
      <c r="G273" s="215">
        <f>'Survey Results'!F873/'Survey Results'!F$968</f>
        <v>0</v>
      </c>
      <c r="H273" s="212">
        <f t="shared" si="32"/>
        <v>0</v>
      </c>
      <c r="I273" s="218">
        <f>'Survey Results'!G873/'Survey Results'!G$968</f>
        <v>0</v>
      </c>
      <c r="J273" s="217">
        <f t="shared" si="33"/>
        <v>0</v>
      </c>
      <c r="K273" s="215">
        <f>'Survey Results'!H873/'Survey Results'!H$968</f>
        <v>1.6687769877601379E-2</v>
      </c>
      <c r="L273" s="211">
        <f t="shared" si="34"/>
        <v>0.12979123308230253</v>
      </c>
      <c r="M273" s="221">
        <f t="shared" si="35"/>
        <v>3.1514085920548241E-3</v>
      </c>
      <c r="N273" s="222">
        <f t="shared" si="29"/>
        <v>0.12979123308230253</v>
      </c>
    </row>
    <row r="274" spans="2:14" x14ac:dyDescent="0.45">
      <c r="B274" t="s">
        <v>294</v>
      </c>
      <c r="C274" s="215">
        <f>'Survey Results'!D874/'Survey Results'!D$968</f>
        <v>0</v>
      </c>
      <c r="D274" s="211">
        <f t="shared" si="30"/>
        <v>0</v>
      </c>
      <c r="E274" s="218">
        <f>'Survey Results'!E874/'Survey Results'!E$968</f>
        <v>0</v>
      </c>
      <c r="F274" s="217">
        <f t="shared" si="31"/>
        <v>0</v>
      </c>
      <c r="G274" s="215">
        <f>'Survey Results'!F874/'Survey Results'!F$968</f>
        <v>0</v>
      </c>
      <c r="H274" s="212">
        <f t="shared" si="32"/>
        <v>0</v>
      </c>
      <c r="I274" s="218">
        <f>'Survey Results'!G874/'Survey Results'!G$968</f>
        <v>0</v>
      </c>
      <c r="J274" s="217">
        <f t="shared" si="33"/>
        <v>0</v>
      </c>
      <c r="K274" s="215">
        <f>'Survey Results'!H874/'Survey Results'!H$968</f>
        <v>0</v>
      </c>
      <c r="L274" s="211">
        <f t="shared" si="34"/>
        <v>0</v>
      </c>
      <c r="M274" s="221">
        <f t="shared" si="35"/>
        <v>0</v>
      </c>
      <c r="N274" s="222">
        <f t="shared" si="29"/>
        <v>0</v>
      </c>
    </row>
    <row r="275" spans="2:14" x14ac:dyDescent="0.45">
      <c r="B275" t="s">
        <v>295</v>
      </c>
      <c r="C275" s="215">
        <f>'Survey Results'!D875/'Survey Results'!D$968</f>
        <v>0</v>
      </c>
      <c r="D275" s="211">
        <f t="shared" si="30"/>
        <v>0</v>
      </c>
      <c r="E275" s="218">
        <f>'Survey Results'!E875/'Survey Results'!E$968</f>
        <v>0</v>
      </c>
      <c r="F275" s="217">
        <f t="shared" si="31"/>
        <v>0</v>
      </c>
      <c r="G275" s="215">
        <f>'Survey Results'!F875/'Survey Results'!F$968</f>
        <v>0</v>
      </c>
      <c r="H275" s="212">
        <f t="shared" si="32"/>
        <v>0</v>
      </c>
      <c r="I275" s="218">
        <f>'Survey Results'!G875/'Survey Results'!G$968</f>
        <v>0</v>
      </c>
      <c r="J275" s="217">
        <f t="shared" si="33"/>
        <v>0</v>
      </c>
      <c r="K275" s="215">
        <f>'Survey Results'!H875/'Survey Results'!H$968</f>
        <v>1.6687769877601379E-2</v>
      </c>
      <c r="L275" s="211">
        <f t="shared" si="34"/>
        <v>0.12979123308230253</v>
      </c>
      <c r="M275" s="221">
        <f t="shared" si="35"/>
        <v>3.1514085920548241E-3</v>
      </c>
      <c r="N275" s="222">
        <f t="shared" si="29"/>
        <v>0.12979123308230253</v>
      </c>
    </row>
    <row r="276" spans="2:14" x14ac:dyDescent="0.45">
      <c r="B276" t="s">
        <v>296</v>
      </c>
      <c r="C276" s="215">
        <f>'Survey Results'!D876/'Survey Results'!D$968</f>
        <v>0</v>
      </c>
      <c r="D276" s="211">
        <f t="shared" si="30"/>
        <v>0</v>
      </c>
      <c r="E276" s="218">
        <f>'Survey Results'!E876/'Survey Results'!E$968</f>
        <v>0</v>
      </c>
      <c r="F276" s="217">
        <f t="shared" si="31"/>
        <v>0</v>
      </c>
      <c r="G276" s="215">
        <f>'Survey Results'!F876/'Survey Results'!F$968</f>
        <v>0</v>
      </c>
      <c r="H276" s="212">
        <f t="shared" si="32"/>
        <v>0</v>
      </c>
      <c r="I276" s="218">
        <f>'Survey Results'!G876/'Survey Results'!G$968</f>
        <v>0</v>
      </c>
      <c r="J276" s="217">
        <f t="shared" si="33"/>
        <v>0</v>
      </c>
      <c r="K276" s="215">
        <f>'Survey Results'!H876/'Survey Results'!H$968</f>
        <v>3.3343073276841668E-2</v>
      </c>
      <c r="L276" s="211">
        <f t="shared" si="34"/>
        <v>0.25932995403798581</v>
      </c>
      <c r="M276" s="221">
        <f t="shared" si="35"/>
        <v>6.2966860389889199E-3</v>
      </c>
      <c r="N276" s="222">
        <f t="shared" si="29"/>
        <v>0.25932995403798581</v>
      </c>
    </row>
    <row r="277" spans="2:14" x14ac:dyDescent="0.45">
      <c r="B277" t="s">
        <v>297</v>
      </c>
      <c r="C277" s="215">
        <f>'Survey Results'!D877/'Survey Results'!D$968</f>
        <v>0</v>
      </c>
      <c r="D277" s="211">
        <f t="shared" si="30"/>
        <v>0</v>
      </c>
      <c r="E277" s="218">
        <f>'Survey Results'!E877/'Survey Results'!E$968</f>
        <v>0</v>
      </c>
      <c r="F277" s="217">
        <f t="shared" si="31"/>
        <v>0</v>
      </c>
      <c r="G277" s="215">
        <f>'Survey Results'!F877/'Survey Results'!F$968</f>
        <v>0</v>
      </c>
      <c r="H277" s="212">
        <f t="shared" si="32"/>
        <v>0</v>
      </c>
      <c r="I277" s="218">
        <f>'Survey Results'!G877/'Survey Results'!G$968</f>
        <v>1.1594992975908418E-2</v>
      </c>
      <c r="J277" s="217">
        <f t="shared" si="33"/>
        <v>7.679453240701993E-2</v>
      </c>
      <c r="K277" s="215">
        <f>'Survey Results'!H877/'Survey Results'!H$968</f>
        <v>0</v>
      </c>
      <c r="L277" s="211">
        <f t="shared" si="34"/>
        <v>0</v>
      </c>
      <c r="M277" s="221">
        <f t="shared" si="35"/>
        <v>1.8646170739194114E-3</v>
      </c>
      <c r="N277" s="222">
        <f t="shared" si="29"/>
        <v>7.679453240701993E-2</v>
      </c>
    </row>
    <row r="278" spans="2:14" x14ac:dyDescent="0.45">
      <c r="B278" t="s">
        <v>298</v>
      </c>
      <c r="C278" s="215">
        <f>'Survey Results'!D878/'Survey Results'!D$968</f>
        <v>8.8150691287000107E-3</v>
      </c>
      <c r="D278" s="211">
        <f t="shared" si="30"/>
        <v>5.0195496000278374E-2</v>
      </c>
      <c r="E278" s="218">
        <f>'Survey Results'!E878/'Survey Results'!E$968</f>
        <v>3.5782918582305576E-2</v>
      </c>
      <c r="F278" s="217">
        <f t="shared" si="31"/>
        <v>0.14753989516261648</v>
      </c>
      <c r="G278" s="215">
        <f>'Survey Results'!F878/'Survey Results'!F$968</f>
        <v>3.7596309944082265E-2</v>
      </c>
      <c r="H278" s="212">
        <f t="shared" si="32"/>
        <v>0.63789545992424057</v>
      </c>
      <c r="I278" s="218">
        <f>'Survey Results'!G878/'Survey Results'!G$968</f>
        <v>1.1594992975908418E-2</v>
      </c>
      <c r="J278" s="217">
        <f t="shared" si="33"/>
        <v>7.679453240701993E-2</v>
      </c>
      <c r="K278" s="215">
        <f>'Survey Results'!H878/'Survey Results'!H$968</f>
        <v>0</v>
      </c>
      <c r="L278" s="211">
        <f t="shared" si="34"/>
        <v>0</v>
      </c>
      <c r="M278" s="221">
        <f t="shared" si="35"/>
        <v>2.2154232800369881E-2</v>
      </c>
      <c r="N278" s="222">
        <f t="shared" si="29"/>
        <v>0.91242538349415536</v>
      </c>
    </row>
    <row r="279" spans="2:14" x14ac:dyDescent="0.45">
      <c r="B279" t="s">
        <v>8</v>
      </c>
      <c r="C279" s="215">
        <f>'Survey Results'!D879/'Survey Results'!D$968</f>
        <v>0</v>
      </c>
      <c r="D279" s="211">
        <f t="shared" si="30"/>
        <v>0</v>
      </c>
      <c r="E279" s="218">
        <f>'Survey Results'!E879/'Survey Results'!E$968</f>
        <v>0</v>
      </c>
      <c r="F279" s="217">
        <f t="shared" si="31"/>
        <v>0</v>
      </c>
      <c r="G279" s="215">
        <f>'Survey Results'!F879/'Survey Results'!F$968</f>
        <v>0</v>
      </c>
      <c r="H279" s="212">
        <f t="shared" si="32"/>
        <v>0</v>
      </c>
      <c r="I279" s="218">
        <f>'Survey Results'!G879/'Survey Results'!G$968</f>
        <v>0</v>
      </c>
      <c r="J279" s="217">
        <f t="shared" si="33"/>
        <v>0</v>
      </c>
      <c r="K279" s="215">
        <f>'Survey Results'!H879/'Survey Results'!H$968</f>
        <v>0</v>
      </c>
      <c r="L279" s="211">
        <f t="shared" si="34"/>
        <v>0</v>
      </c>
      <c r="M279" s="221">
        <f t="shared" si="35"/>
        <v>0</v>
      </c>
      <c r="N279" s="222">
        <f t="shared" si="29"/>
        <v>0</v>
      </c>
    </row>
    <row r="280" spans="2:14" x14ac:dyDescent="0.45">
      <c r="B280" t="s">
        <v>299</v>
      </c>
      <c r="C280" s="215">
        <f>'Survey Results'!D880/'Survey Results'!D$968</f>
        <v>0</v>
      </c>
      <c r="D280" s="211">
        <f t="shared" si="30"/>
        <v>0</v>
      </c>
      <c r="E280" s="218">
        <f>'Survey Results'!E880/'Survey Results'!E$968</f>
        <v>8.6672018292831263E-2</v>
      </c>
      <c r="F280" s="217">
        <f t="shared" si="31"/>
        <v>0.35736549725656191</v>
      </c>
      <c r="G280" s="215">
        <f>'Survey Results'!F880/'Survey Results'!F$968</f>
        <v>8.1943979179014123E-2</v>
      </c>
      <c r="H280" s="212">
        <f t="shared" si="32"/>
        <v>1.3903410298554386</v>
      </c>
      <c r="I280" s="218">
        <f>'Survey Results'!G880/'Survey Results'!G$968</f>
        <v>0</v>
      </c>
      <c r="J280" s="217">
        <f t="shared" si="33"/>
        <v>0</v>
      </c>
      <c r="K280" s="215">
        <f>'Survey Results'!H880/'Survey Results'!H$968</f>
        <v>0</v>
      </c>
      <c r="L280" s="211">
        <f t="shared" si="34"/>
        <v>0</v>
      </c>
      <c r="M280" s="221">
        <f t="shared" si="35"/>
        <v>4.2435357420778322E-2</v>
      </c>
      <c r="N280" s="222">
        <f t="shared" si="29"/>
        <v>1.7477065271120005</v>
      </c>
    </row>
    <row r="281" spans="2:14" x14ac:dyDescent="0.45">
      <c r="B281" t="s">
        <v>300</v>
      </c>
      <c r="C281" s="215">
        <f>'Survey Results'!D881/'Survey Results'!D$968</f>
        <v>0</v>
      </c>
      <c r="D281" s="211">
        <f t="shared" si="30"/>
        <v>0</v>
      </c>
      <c r="E281" s="218">
        <f>'Survey Results'!E881/'Survey Results'!E$968</f>
        <v>0</v>
      </c>
      <c r="F281" s="217">
        <f t="shared" si="31"/>
        <v>0</v>
      </c>
      <c r="G281" s="215">
        <f>'Survey Results'!F881/'Survey Results'!F$968</f>
        <v>0</v>
      </c>
      <c r="H281" s="212">
        <f t="shared" si="32"/>
        <v>0</v>
      </c>
      <c r="I281" s="218">
        <f>'Survey Results'!G881/'Survey Results'!G$968</f>
        <v>0</v>
      </c>
      <c r="J281" s="217">
        <f t="shared" si="33"/>
        <v>0</v>
      </c>
      <c r="K281" s="215">
        <f>'Survey Results'!H881/'Survey Results'!H$968</f>
        <v>0</v>
      </c>
      <c r="L281" s="211">
        <f t="shared" si="34"/>
        <v>0</v>
      </c>
      <c r="M281" s="221">
        <f t="shared" si="35"/>
        <v>0</v>
      </c>
      <c r="N281" s="222">
        <f t="shared" si="29"/>
        <v>0</v>
      </c>
    </row>
    <row r="282" spans="2:14" x14ac:dyDescent="0.45">
      <c r="B282" t="s">
        <v>94</v>
      </c>
      <c r="C282" s="215">
        <f>'Survey Results'!D882/'Survey Results'!D$968</f>
        <v>0</v>
      </c>
      <c r="D282" s="211">
        <f t="shared" si="30"/>
        <v>0</v>
      </c>
      <c r="E282" s="218">
        <f>'Survey Results'!E882/'Survey Results'!E$968</f>
        <v>0</v>
      </c>
      <c r="F282" s="217">
        <f t="shared" si="31"/>
        <v>0</v>
      </c>
      <c r="G282" s="215">
        <f>'Survey Results'!F882/'Survey Results'!F$968</f>
        <v>0</v>
      </c>
      <c r="H282" s="212">
        <f t="shared" si="32"/>
        <v>0</v>
      </c>
      <c r="I282" s="218">
        <f>'Survey Results'!G882/'Survey Results'!G$968</f>
        <v>0</v>
      </c>
      <c r="J282" s="217">
        <f t="shared" si="33"/>
        <v>0</v>
      </c>
      <c r="K282" s="215">
        <f>'Survey Results'!H882/'Survey Results'!H$968</f>
        <v>0</v>
      </c>
      <c r="L282" s="211">
        <f t="shared" si="34"/>
        <v>0</v>
      </c>
      <c r="M282" s="221">
        <f t="shared" si="35"/>
        <v>0</v>
      </c>
      <c r="N282" s="222">
        <f t="shared" si="29"/>
        <v>0</v>
      </c>
    </row>
    <row r="283" spans="2:14" x14ac:dyDescent="0.45">
      <c r="B283" t="s">
        <v>301</v>
      </c>
      <c r="C283" s="215">
        <f>'Survey Results'!D883/'Survey Results'!D$968</f>
        <v>0</v>
      </c>
      <c r="D283" s="211">
        <f t="shared" si="30"/>
        <v>0</v>
      </c>
      <c r="E283" s="218">
        <f>'Survey Results'!E883/'Survey Results'!E$968</f>
        <v>0</v>
      </c>
      <c r="F283" s="217">
        <f t="shared" si="31"/>
        <v>0</v>
      </c>
      <c r="G283" s="215">
        <f>'Survey Results'!F883/'Survey Results'!F$968</f>
        <v>7.9212513206380314E-2</v>
      </c>
      <c r="H283" s="212">
        <f t="shared" si="32"/>
        <v>1.3439963288602572</v>
      </c>
      <c r="I283" s="218">
        <f>'Survey Results'!G883/'Survey Results'!G$968</f>
        <v>0</v>
      </c>
      <c r="J283" s="217">
        <f t="shared" si="33"/>
        <v>0</v>
      </c>
      <c r="K283" s="215">
        <f>'Survey Results'!H883/'Survey Results'!H$968</f>
        <v>0</v>
      </c>
      <c r="L283" s="211">
        <f t="shared" si="34"/>
        <v>0</v>
      </c>
      <c r="M283" s="221">
        <f t="shared" si="35"/>
        <v>3.2633032893481906E-2</v>
      </c>
      <c r="N283" s="222">
        <f t="shared" si="29"/>
        <v>1.3439963288602572</v>
      </c>
    </row>
    <row r="284" spans="2:14" x14ac:dyDescent="0.45">
      <c r="B284" t="s">
        <v>302</v>
      </c>
      <c r="C284" s="215">
        <f>'Survey Results'!D884/'Survey Results'!D$968</f>
        <v>0</v>
      </c>
      <c r="D284" s="211">
        <f t="shared" si="30"/>
        <v>0</v>
      </c>
      <c r="E284" s="218">
        <f>'Survey Results'!E884/'Survey Results'!E$968</f>
        <v>1.0265392006616554E-2</v>
      </c>
      <c r="F284" s="217">
        <f t="shared" si="31"/>
        <v>4.2326196980709822E-2</v>
      </c>
      <c r="G284" s="215">
        <f>'Survey Results'!F884/'Survey Results'!F$968</f>
        <v>0</v>
      </c>
      <c r="H284" s="212">
        <f t="shared" si="32"/>
        <v>0</v>
      </c>
      <c r="I284" s="218">
        <f>'Survey Results'!G884/'Survey Results'!G$968</f>
        <v>0</v>
      </c>
      <c r="J284" s="217">
        <f t="shared" si="33"/>
        <v>0</v>
      </c>
      <c r="K284" s="215">
        <f>'Survey Results'!H884/'Survey Results'!H$968</f>
        <v>0</v>
      </c>
      <c r="L284" s="211">
        <f t="shared" si="34"/>
        <v>0</v>
      </c>
      <c r="M284" s="221">
        <f t="shared" si="35"/>
        <v>1.0277053208164772E-3</v>
      </c>
      <c r="N284" s="222">
        <f t="shared" si="29"/>
        <v>4.2326196980709822E-2</v>
      </c>
    </row>
    <row r="285" spans="2:14" x14ac:dyDescent="0.45">
      <c r="B285" t="s">
        <v>303</v>
      </c>
      <c r="C285" s="215">
        <f>'Survey Results'!D885/'Survey Results'!D$968</f>
        <v>0</v>
      </c>
      <c r="D285" s="211">
        <f t="shared" si="30"/>
        <v>0</v>
      </c>
      <c r="E285" s="218">
        <f>'Survey Results'!E885/'Survey Results'!E$968</f>
        <v>0</v>
      </c>
      <c r="F285" s="217">
        <f t="shared" si="31"/>
        <v>0</v>
      </c>
      <c r="G285" s="215">
        <f>'Survey Results'!F885/'Survey Results'!F$968</f>
        <v>0</v>
      </c>
      <c r="H285" s="212">
        <f t="shared" si="32"/>
        <v>0</v>
      </c>
      <c r="I285" s="218">
        <f>'Survey Results'!G885/'Survey Results'!G$968</f>
        <v>0</v>
      </c>
      <c r="J285" s="217">
        <f t="shared" si="33"/>
        <v>0</v>
      </c>
      <c r="K285" s="215">
        <f>'Survey Results'!H885/'Survey Results'!H$968</f>
        <v>0</v>
      </c>
      <c r="L285" s="211">
        <f t="shared" si="34"/>
        <v>0</v>
      </c>
      <c r="M285" s="221">
        <f t="shared" si="35"/>
        <v>0</v>
      </c>
      <c r="N285" s="222">
        <f t="shared" si="29"/>
        <v>0</v>
      </c>
    </row>
    <row r="286" spans="2:14" x14ac:dyDescent="0.45">
      <c r="B286" t="s">
        <v>304</v>
      </c>
      <c r="C286" s="215">
        <f>'Survey Results'!D886/'Survey Results'!D$968</f>
        <v>0</v>
      </c>
      <c r="D286" s="211">
        <f t="shared" si="30"/>
        <v>0</v>
      </c>
      <c r="E286" s="218">
        <f>'Survey Results'!E886/'Survey Results'!E$968</f>
        <v>0</v>
      </c>
      <c r="F286" s="217">
        <f t="shared" si="31"/>
        <v>0</v>
      </c>
      <c r="G286" s="215">
        <f>'Survey Results'!F886/'Survey Results'!F$968</f>
        <v>0</v>
      </c>
      <c r="H286" s="212">
        <f t="shared" si="32"/>
        <v>0</v>
      </c>
      <c r="I286" s="218">
        <f>'Survey Results'!G886/'Survey Results'!G$968</f>
        <v>0</v>
      </c>
      <c r="J286" s="217">
        <f t="shared" si="33"/>
        <v>0</v>
      </c>
      <c r="K286" s="215">
        <f>'Survey Results'!H886/'Survey Results'!H$968</f>
        <v>1.6687769877601379E-2</v>
      </c>
      <c r="L286" s="211">
        <f t="shared" si="34"/>
        <v>0.12979123308230253</v>
      </c>
      <c r="M286" s="221">
        <f t="shared" si="35"/>
        <v>3.1514085920548241E-3</v>
      </c>
      <c r="N286" s="222">
        <f t="shared" si="29"/>
        <v>0.12979123308230253</v>
      </c>
    </row>
    <row r="287" spans="2:14" x14ac:dyDescent="0.45">
      <c r="B287" t="s">
        <v>305</v>
      </c>
      <c r="C287" s="215">
        <f>'Survey Results'!D887/'Survey Results'!D$968</f>
        <v>0</v>
      </c>
      <c r="D287" s="211">
        <f t="shared" si="30"/>
        <v>0</v>
      </c>
      <c r="E287" s="218">
        <f>'Survey Results'!E887/'Survey Results'!E$968</f>
        <v>0</v>
      </c>
      <c r="F287" s="217">
        <f t="shared" si="31"/>
        <v>0</v>
      </c>
      <c r="G287" s="215">
        <f>'Survey Results'!F887/'Survey Results'!F$968</f>
        <v>0</v>
      </c>
      <c r="H287" s="212">
        <f t="shared" si="32"/>
        <v>0</v>
      </c>
      <c r="I287" s="218">
        <f>'Survey Results'!G887/'Survey Results'!G$968</f>
        <v>0</v>
      </c>
      <c r="J287" s="217">
        <f t="shared" si="33"/>
        <v>0</v>
      </c>
      <c r="K287" s="215">
        <f>'Survey Results'!H887/'Survey Results'!H$968</f>
        <v>0</v>
      </c>
      <c r="L287" s="211">
        <f t="shared" si="34"/>
        <v>0</v>
      </c>
      <c r="M287" s="221">
        <f t="shared" si="35"/>
        <v>0</v>
      </c>
      <c r="N287" s="222">
        <f t="shared" si="29"/>
        <v>0</v>
      </c>
    </row>
    <row r="288" spans="2:14" x14ac:dyDescent="0.45">
      <c r="B288" t="s">
        <v>306</v>
      </c>
      <c r="C288" s="215">
        <f>'Survey Results'!D888/'Survey Results'!D$968</f>
        <v>0</v>
      </c>
      <c r="D288" s="211">
        <f t="shared" si="30"/>
        <v>0</v>
      </c>
      <c r="E288" s="218">
        <f>'Survey Results'!E888/'Survey Results'!E$968</f>
        <v>0</v>
      </c>
      <c r="F288" s="217">
        <f t="shared" si="31"/>
        <v>0</v>
      </c>
      <c r="G288" s="215">
        <f>'Survey Results'!F888/'Survey Results'!F$968</f>
        <v>0</v>
      </c>
      <c r="H288" s="212">
        <f t="shared" si="32"/>
        <v>0</v>
      </c>
      <c r="I288" s="218">
        <f>'Survey Results'!G888/'Survey Results'!G$968</f>
        <v>0</v>
      </c>
      <c r="J288" s="217">
        <f t="shared" si="33"/>
        <v>0</v>
      </c>
      <c r="K288" s="215">
        <f>'Survey Results'!H888/'Survey Results'!H$968</f>
        <v>0</v>
      </c>
      <c r="L288" s="211">
        <f t="shared" si="34"/>
        <v>0</v>
      </c>
      <c r="M288" s="221">
        <f t="shared" si="35"/>
        <v>0</v>
      </c>
      <c r="N288" s="222">
        <f t="shared" si="29"/>
        <v>0</v>
      </c>
    </row>
    <row r="289" spans="2:14" x14ac:dyDescent="0.45">
      <c r="B289" t="s">
        <v>307</v>
      </c>
      <c r="C289" s="215">
        <f>'Survey Results'!D889/'Survey Results'!D$968</f>
        <v>0</v>
      </c>
      <c r="D289" s="211">
        <f t="shared" si="30"/>
        <v>0</v>
      </c>
      <c r="E289" s="218">
        <f>'Survey Results'!E889/'Survey Results'!E$968</f>
        <v>0</v>
      </c>
      <c r="F289" s="217">
        <f t="shared" si="31"/>
        <v>0</v>
      </c>
      <c r="G289" s="215">
        <f>'Survey Results'!F889/'Survey Results'!F$968</f>
        <v>0</v>
      </c>
      <c r="H289" s="212">
        <f t="shared" si="32"/>
        <v>0</v>
      </c>
      <c r="I289" s="218">
        <f>'Survey Results'!G889/'Survey Results'!G$968</f>
        <v>0</v>
      </c>
      <c r="J289" s="217">
        <f t="shared" si="33"/>
        <v>0</v>
      </c>
      <c r="K289" s="215">
        <f>'Survey Results'!H889/'Survey Results'!H$968</f>
        <v>0</v>
      </c>
      <c r="L289" s="211">
        <f t="shared" si="34"/>
        <v>0</v>
      </c>
      <c r="M289" s="221">
        <f t="shared" si="35"/>
        <v>0</v>
      </c>
      <c r="N289" s="222">
        <f t="shared" si="29"/>
        <v>0</v>
      </c>
    </row>
    <row r="290" spans="2:14" x14ac:dyDescent="0.45">
      <c r="B290" t="s">
        <v>308</v>
      </c>
      <c r="C290" s="215">
        <f>'Survey Results'!D890/'Survey Results'!D$968</f>
        <v>0</v>
      </c>
      <c r="D290" s="211">
        <f t="shared" si="30"/>
        <v>0</v>
      </c>
      <c r="E290" s="218">
        <f>'Survey Results'!E890/'Survey Results'!E$968</f>
        <v>0</v>
      </c>
      <c r="F290" s="217">
        <f t="shared" si="31"/>
        <v>0</v>
      </c>
      <c r="G290" s="215">
        <f>'Survey Results'!F890/'Survey Results'!F$968</f>
        <v>0</v>
      </c>
      <c r="H290" s="212">
        <f t="shared" si="32"/>
        <v>0</v>
      </c>
      <c r="I290" s="218">
        <f>'Survey Results'!G890/'Survey Results'!G$968</f>
        <v>0</v>
      </c>
      <c r="J290" s="217">
        <f t="shared" si="33"/>
        <v>0</v>
      </c>
      <c r="K290" s="215">
        <f>'Survey Results'!H890/'Survey Results'!H$968</f>
        <v>0</v>
      </c>
      <c r="L290" s="211">
        <f t="shared" si="34"/>
        <v>0</v>
      </c>
      <c r="M290" s="221">
        <f t="shared" si="35"/>
        <v>0</v>
      </c>
      <c r="N290" s="222">
        <f t="shared" si="29"/>
        <v>0</v>
      </c>
    </row>
    <row r="291" spans="2:14" x14ac:dyDescent="0.45">
      <c r="B291" t="s">
        <v>309</v>
      </c>
      <c r="C291" s="215">
        <f>'Survey Results'!D891/'Survey Results'!D$968</f>
        <v>0</v>
      </c>
      <c r="D291" s="211">
        <f t="shared" si="30"/>
        <v>0</v>
      </c>
      <c r="E291" s="218">
        <f>'Survey Results'!E891/'Survey Results'!E$968</f>
        <v>0</v>
      </c>
      <c r="F291" s="217">
        <f t="shared" si="31"/>
        <v>0</v>
      </c>
      <c r="G291" s="215">
        <f>'Survey Results'!F891/'Survey Results'!F$968</f>
        <v>0</v>
      </c>
      <c r="H291" s="212">
        <f t="shared" si="32"/>
        <v>0</v>
      </c>
      <c r="I291" s="218">
        <f>'Survey Results'!G891/'Survey Results'!G$968</f>
        <v>0</v>
      </c>
      <c r="J291" s="217">
        <f t="shared" si="33"/>
        <v>0</v>
      </c>
      <c r="K291" s="215">
        <f>'Survey Results'!H891/'Survey Results'!H$968</f>
        <v>0</v>
      </c>
      <c r="L291" s="211">
        <f t="shared" si="34"/>
        <v>0</v>
      </c>
      <c r="M291" s="221">
        <f t="shared" si="35"/>
        <v>0</v>
      </c>
      <c r="N291" s="222">
        <f t="shared" si="29"/>
        <v>0</v>
      </c>
    </row>
    <row r="292" spans="2:14" x14ac:dyDescent="0.45">
      <c r="B292" t="s">
        <v>310</v>
      </c>
      <c r="C292" s="215">
        <f>'Survey Results'!D892/'Survey Results'!D$968</f>
        <v>0</v>
      </c>
      <c r="D292" s="211">
        <f t="shared" si="30"/>
        <v>0</v>
      </c>
      <c r="E292" s="218">
        <f>'Survey Results'!E892/'Survey Results'!E$968</f>
        <v>0</v>
      </c>
      <c r="F292" s="217">
        <f t="shared" si="31"/>
        <v>0</v>
      </c>
      <c r="G292" s="215">
        <f>'Survey Results'!F892/'Survey Results'!F$968</f>
        <v>0</v>
      </c>
      <c r="H292" s="212">
        <f t="shared" si="32"/>
        <v>0</v>
      </c>
      <c r="I292" s="218">
        <f>'Survey Results'!G892/'Survey Results'!G$968</f>
        <v>0</v>
      </c>
      <c r="J292" s="217">
        <f t="shared" si="33"/>
        <v>0</v>
      </c>
      <c r="K292" s="215">
        <f>'Survey Results'!H892/'Survey Results'!H$968</f>
        <v>0</v>
      </c>
      <c r="L292" s="211">
        <f t="shared" si="34"/>
        <v>0</v>
      </c>
      <c r="M292" s="221">
        <f t="shared" si="35"/>
        <v>0</v>
      </c>
      <c r="N292" s="222">
        <f t="shared" si="29"/>
        <v>0</v>
      </c>
    </row>
    <row r="293" spans="2:14" x14ac:dyDescent="0.45">
      <c r="B293" t="s">
        <v>311</v>
      </c>
      <c r="C293" s="215">
        <f>'Survey Results'!D893/'Survey Results'!D$968</f>
        <v>0</v>
      </c>
      <c r="D293" s="211">
        <f t="shared" si="30"/>
        <v>0</v>
      </c>
      <c r="E293" s="218">
        <f>'Survey Results'!E893/'Survey Results'!E$968</f>
        <v>0</v>
      </c>
      <c r="F293" s="217">
        <f t="shared" si="31"/>
        <v>0</v>
      </c>
      <c r="G293" s="215">
        <f>'Survey Results'!F893/'Survey Results'!F$968</f>
        <v>0</v>
      </c>
      <c r="H293" s="212">
        <f t="shared" si="32"/>
        <v>0</v>
      </c>
      <c r="I293" s="218">
        <f>'Survey Results'!G893/'Survey Results'!G$968</f>
        <v>0</v>
      </c>
      <c r="J293" s="217">
        <f t="shared" si="33"/>
        <v>0</v>
      </c>
      <c r="K293" s="215">
        <f>'Survey Results'!H893/'Survey Results'!H$968</f>
        <v>0</v>
      </c>
      <c r="L293" s="211">
        <f t="shared" si="34"/>
        <v>0</v>
      </c>
      <c r="M293" s="221">
        <f t="shared" si="35"/>
        <v>0</v>
      </c>
      <c r="N293" s="222">
        <f t="shared" si="29"/>
        <v>0</v>
      </c>
    </row>
    <row r="294" spans="2:14" x14ac:dyDescent="0.45">
      <c r="B294" t="s">
        <v>102</v>
      </c>
      <c r="C294" s="215">
        <f>'Survey Results'!D894/'Survey Results'!D$968</f>
        <v>0</v>
      </c>
      <c r="D294" s="211">
        <f t="shared" si="30"/>
        <v>0</v>
      </c>
      <c r="E294" s="218">
        <f>'Survey Results'!E894/'Survey Results'!E$968</f>
        <v>0</v>
      </c>
      <c r="F294" s="217">
        <f t="shared" si="31"/>
        <v>0</v>
      </c>
      <c r="G294" s="215">
        <f>'Survey Results'!F894/'Survey Results'!F$968</f>
        <v>0</v>
      </c>
      <c r="H294" s="212">
        <f t="shared" si="32"/>
        <v>0</v>
      </c>
      <c r="I294" s="218">
        <f>'Survey Results'!G894/'Survey Results'!G$968</f>
        <v>0</v>
      </c>
      <c r="J294" s="217">
        <f t="shared" si="33"/>
        <v>0</v>
      </c>
      <c r="K294" s="215">
        <f>'Survey Results'!H894/'Survey Results'!H$968</f>
        <v>0</v>
      </c>
      <c r="L294" s="211">
        <f t="shared" si="34"/>
        <v>0</v>
      </c>
      <c r="M294" s="221">
        <f t="shared" si="35"/>
        <v>0</v>
      </c>
      <c r="N294" s="222">
        <f t="shared" si="29"/>
        <v>0</v>
      </c>
    </row>
    <row r="295" spans="2:14" x14ac:dyDescent="0.45">
      <c r="B295" t="s">
        <v>109</v>
      </c>
      <c r="C295" s="215">
        <f>'Survey Results'!D895/'Survey Results'!D$968</f>
        <v>0</v>
      </c>
      <c r="D295" s="211">
        <f t="shared" si="30"/>
        <v>0</v>
      </c>
      <c r="E295" s="218">
        <f>'Survey Results'!E895/'Survey Results'!E$968</f>
        <v>0</v>
      </c>
      <c r="F295" s="217">
        <f t="shared" si="31"/>
        <v>0</v>
      </c>
      <c r="G295" s="215">
        <f>'Survey Results'!F895/'Survey Results'!F$968</f>
        <v>0</v>
      </c>
      <c r="H295" s="212">
        <f t="shared" si="32"/>
        <v>0</v>
      </c>
      <c r="I295" s="218">
        <f>'Survey Results'!G895/'Survey Results'!G$968</f>
        <v>0</v>
      </c>
      <c r="J295" s="217">
        <f t="shared" si="33"/>
        <v>0</v>
      </c>
      <c r="K295" s="215">
        <f>'Survey Results'!H895/'Survey Results'!H$968</f>
        <v>0</v>
      </c>
      <c r="L295" s="211">
        <f t="shared" si="34"/>
        <v>0</v>
      </c>
      <c r="M295" s="221">
        <f t="shared" si="35"/>
        <v>0</v>
      </c>
      <c r="N295" s="222">
        <f t="shared" si="29"/>
        <v>0</v>
      </c>
    </row>
    <row r="296" spans="2:14" x14ac:dyDescent="0.45">
      <c r="B296" t="s">
        <v>116</v>
      </c>
      <c r="C296" s="215">
        <f>'Survey Results'!D896/'Survey Results'!D$968</f>
        <v>0</v>
      </c>
      <c r="D296" s="211">
        <f t="shared" si="30"/>
        <v>0</v>
      </c>
      <c r="E296" s="218">
        <f>'Survey Results'!E896/'Survey Results'!E$968</f>
        <v>0</v>
      </c>
      <c r="F296" s="217">
        <f t="shared" si="31"/>
        <v>0</v>
      </c>
      <c r="G296" s="215">
        <f>'Survey Results'!F896/'Survey Results'!F$968</f>
        <v>0</v>
      </c>
      <c r="H296" s="212">
        <f t="shared" si="32"/>
        <v>0</v>
      </c>
      <c r="I296" s="218">
        <f>'Survey Results'!G896/'Survey Results'!G$968</f>
        <v>0</v>
      </c>
      <c r="J296" s="217">
        <f t="shared" si="33"/>
        <v>0</v>
      </c>
      <c r="K296" s="215">
        <f>'Survey Results'!H896/'Survey Results'!H$968</f>
        <v>0</v>
      </c>
      <c r="L296" s="211">
        <f t="shared" si="34"/>
        <v>0</v>
      </c>
      <c r="M296" s="221">
        <f t="shared" si="35"/>
        <v>0</v>
      </c>
      <c r="N296" s="222">
        <f t="shared" si="29"/>
        <v>0</v>
      </c>
    </row>
    <row r="297" spans="2:14" x14ac:dyDescent="0.45">
      <c r="B297" t="s">
        <v>312</v>
      </c>
      <c r="C297" s="215">
        <f>'Survey Results'!D897/'Survey Results'!D$968</f>
        <v>0</v>
      </c>
      <c r="D297" s="211">
        <f t="shared" si="30"/>
        <v>0</v>
      </c>
      <c r="E297" s="218">
        <f>'Survey Results'!E897/'Survey Results'!E$968</f>
        <v>0</v>
      </c>
      <c r="F297" s="217">
        <f t="shared" si="31"/>
        <v>0</v>
      </c>
      <c r="G297" s="215">
        <f>'Survey Results'!F897/'Survey Results'!F$968</f>
        <v>0</v>
      </c>
      <c r="H297" s="212">
        <f t="shared" si="32"/>
        <v>0</v>
      </c>
      <c r="I297" s="218">
        <f>'Survey Results'!G897/'Survey Results'!G$968</f>
        <v>0</v>
      </c>
      <c r="J297" s="217">
        <f t="shared" si="33"/>
        <v>0</v>
      </c>
      <c r="K297" s="215">
        <f>'Survey Results'!H897/'Survey Results'!H$968</f>
        <v>0</v>
      </c>
      <c r="L297" s="211">
        <f t="shared" si="34"/>
        <v>0</v>
      </c>
      <c r="M297" s="221">
        <f t="shared" si="35"/>
        <v>0</v>
      </c>
      <c r="N297" s="222">
        <f t="shared" si="29"/>
        <v>0</v>
      </c>
    </row>
    <row r="298" spans="2:14" x14ac:dyDescent="0.45">
      <c r="B298" t="s">
        <v>313</v>
      </c>
      <c r="C298" s="215">
        <f>'Survey Results'!D898/'Survey Results'!D$968</f>
        <v>0</v>
      </c>
      <c r="D298" s="211">
        <f t="shared" si="30"/>
        <v>0</v>
      </c>
      <c r="E298" s="218">
        <f>'Survey Results'!E898/'Survey Results'!E$968</f>
        <v>0</v>
      </c>
      <c r="F298" s="217">
        <f t="shared" si="31"/>
        <v>0</v>
      </c>
      <c r="G298" s="215">
        <f>'Survey Results'!F898/'Survey Results'!F$968</f>
        <v>0</v>
      </c>
      <c r="H298" s="212">
        <f t="shared" si="32"/>
        <v>0</v>
      </c>
      <c r="I298" s="218">
        <f>'Survey Results'!G898/'Survey Results'!G$968</f>
        <v>0</v>
      </c>
      <c r="J298" s="217">
        <f t="shared" si="33"/>
        <v>0</v>
      </c>
      <c r="K298" s="215">
        <f>'Survey Results'!H898/'Survey Results'!H$968</f>
        <v>0</v>
      </c>
      <c r="L298" s="211">
        <f t="shared" si="34"/>
        <v>0</v>
      </c>
      <c r="M298" s="221">
        <f t="shared" si="35"/>
        <v>0</v>
      </c>
      <c r="N298" s="222">
        <f t="shared" si="29"/>
        <v>0</v>
      </c>
    </row>
    <row r="299" spans="2:14" x14ac:dyDescent="0.45">
      <c r="B299" t="s">
        <v>314</v>
      </c>
      <c r="C299" s="215">
        <f>'Survey Results'!D899/'Survey Results'!D$968</f>
        <v>0</v>
      </c>
      <c r="D299" s="211">
        <f t="shared" si="30"/>
        <v>0</v>
      </c>
      <c r="E299" s="218">
        <f>'Survey Results'!E899/'Survey Results'!E$968</f>
        <v>0</v>
      </c>
      <c r="F299" s="217">
        <f t="shared" si="31"/>
        <v>0</v>
      </c>
      <c r="G299" s="215">
        <f>'Survey Results'!F899/'Survey Results'!F$968</f>
        <v>0</v>
      </c>
      <c r="H299" s="212">
        <f t="shared" si="32"/>
        <v>0</v>
      </c>
      <c r="I299" s="218">
        <f>'Survey Results'!G899/'Survey Results'!G$968</f>
        <v>0</v>
      </c>
      <c r="J299" s="217">
        <f t="shared" si="33"/>
        <v>0</v>
      </c>
      <c r="K299" s="215">
        <f>'Survey Results'!H899/'Survey Results'!H$968</f>
        <v>0</v>
      </c>
      <c r="L299" s="211">
        <f t="shared" si="34"/>
        <v>0</v>
      </c>
      <c r="M299" s="221">
        <f t="shared" si="35"/>
        <v>0</v>
      </c>
      <c r="N299" s="222">
        <f t="shared" si="29"/>
        <v>0</v>
      </c>
    </row>
    <row r="300" spans="2:14" x14ac:dyDescent="0.45">
      <c r="B300" t="s">
        <v>315</v>
      </c>
      <c r="C300" s="215">
        <f>'Survey Results'!D900/'Survey Results'!D$968</f>
        <v>0</v>
      </c>
      <c r="D300" s="211">
        <f t="shared" si="30"/>
        <v>0</v>
      </c>
      <c r="E300" s="218">
        <f>'Survey Results'!E900/'Survey Results'!E$968</f>
        <v>0</v>
      </c>
      <c r="F300" s="217">
        <f t="shared" si="31"/>
        <v>0</v>
      </c>
      <c r="G300" s="215">
        <f>'Survey Results'!F900/'Survey Results'!F$968</f>
        <v>0</v>
      </c>
      <c r="H300" s="212">
        <f t="shared" si="32"/>
        <v>0</v>
      </c>
      <c r="I300" s="218">
        <f>'Survey Results'!G900/'Survey Results'!G$968</f>
        <v>0</v>
      </c>
      <c r="J300" s="217">
        <f t="shared" si="33"/>
        <v>0</v>
      </c>
      <c r="K300" s="215">
        <f>'Survey Results'!H900/'Survey Results'!H$968</f>
        <v>0</v>
      </c>
      <c r="L300" s="211">
        <f t="shared" si="34"/>
        <v>0</v>
      </c>
      <c r="M300" s="221">
        <f t="shared" si="35"/>
        <v>0</v>
      </c>
      <c r="N300" s="222">
        <f t="shared" si="29"/>
        <v>0</v>
      </c>
    </row>
    <row r="301" spans="2:14" x14ac:dyDescent="0.45">
      <c r="B301" t="s">
        <v>316</v>
      </c>
      <c r="C301" s="215">
        <f>'Survey Results'!D901/'Survey Results'!D$968</f>
        <v>0</v>
      </c>
      <c r="D301" s="211">
        <f t="shared" si="30"/>
        <v>0</v>
      </c>
      <c r="E301" s="218">
        <f>'Survey Results'!E901/'Survey Results'!E$968</f>
        <v>0</v>
      </c>
      <c r="F301" s="217">
        <f t="shared" si="31"/>
        <v>0</v>
      </c>
      <c r="G301" s="215">
        <f>'Survey Results'!F901/'Survey Results'!F$968</f>
        <v>0</v>
      </c>
      <c r="H301" s="212">
        <f t="shared" si="32"/>
        <v>0</v>
      </c>
      <c r="I301" s="218">
        <f>'Survey Results'!G901/'Survey Results'!G$968</f>
        <v>0</v>
      </c>
      <c r="J301" s="217">
        <f t="shared" si="33"/>
        <v>0</v>
      </c>
      <c r="K301" s="215">
        <f>'Survey Results'!H901/'Survey Results'!H$968</f>
        <v>0</v>
      </c>
      <c r="L301" s="211">
        <f t="shared" si="34"/>
        <v>0</v>
      </c>
      <c r="M301" s="221">
        <f t="shared" si="35"/>
        <v>0</v>
      </c>
      <c r="N301" s="222">
        <f t="shared" si="29"/>
        <v>0</v>
      </c>
    </row>
    <row r="302" spans="2:14" x14ac:dyDescent="0.45">
      <c r="B302" t="s">
        <v>317</v>
      </c>
      <c r="C302" s="215">
        <f>'Survey Results'!D902/'Survey Results'!D$968</f>
        <v>0</v>
      </c>
      <c r="D302" s="211">
        <f t="shared" si="30"/>
        <v>0</v>
      </c>
      <c r="E302" s="218">
        <f>'Survey Results'!E902/'Survey Results'!E$968</f>
        <v>0</v>
      </c>
      <c r="F302" s="217">
        <f t="shared" si="31"/>
        <v>0</v>
      </c>
      <c r="G302" s="215">
        <f>'Survey Results'!F902/'Survey Results'!F$968</f>
        <v>0</v>
      </c>
      <c r="H302" s="212">
        <f t="shared" si="32"/>
        <v>0</v>
      </c>
      <c r="I302" s="218">
        <f>'Survey Results'!G902/'Survey Results'!G$968</f>
        <v>0</v>
      </c>
      <c r="J302" s="217">
        <f t="shared" si="33"/>
        <v>0</v>
      </c>
      <c r="K302" s="215">
        <f>'Survey Results'!H902/'Survey Results'!H$968</f>
        <v>0</v>
      </c>
      <c r="L302" s="211">
        <f t="shared" si="34"/>
        <v>0</v>
      </c>
      <c r="M302" s="221">
        <f t="shared" si="35"/>
        <v>0</v>
      </c>
      <c r="N302" s="222">
        <f t="shared" ref="N302:N365" si="36">D302+F302+H302+J302+L302</f>
        <v>0</v>
      </c>
    </row>
    <row r="303" spans="2:14" x14ac:dyDescent="0.45">
      <c r="B303" t="s">
        <v>318</v>
      </c>
      <c r="C303" s="215">
        <f>'Survey Results'!D903/'Survey Results'!D$968</f>
        <v>0</v>
      </c>
      <c r="D303" s="211">
        <f t="shared" si="30"/>
        <v>0</v>
      </c>
      <c r="E303" s="218">
        <f>'Survey Results'!E903/'Survey Results'!E$968</f>
        <v>0</v>
      </c>
      <c r="F303" s="217">
        <f t="shared" si="31"/>
        <v>0</v>
      </c>
      <c r="G303" s="215">
        <f>'Survey Results'!F903/'Survey Results'!F$968</f>
        <v>7.0837735460097417E-2</v>
      </c>
      <c r="H303" s="212">
        <f t="shared" si="32"/>
        <v>1.2019017267523899</v>
      </c>
      <c r="I303" s="218">
        <f>'Survey Results'!G903/'Survey Results'!G$968</f>
        <v>0</v>
      </c>
      <c r="J303" s="217">
        <f t="shared" si="33"/>
        <v>0</v>
      </c>
      <c r="K303" s="215">
        <f>'Survey Results'!H903/'Survey Results'!H$968</f>
        <v>0</v>
      </c>
      <c r="L303" s="211">
        <f t="shared" si="34"/>
        <v>0</v>
      </c>
      <c r="M303" s="221">
        <f t="shared" si="35"/>
        <v>2.9182891159460558E-2</v>
      </c>
      <c r="N303" s="222">
        <f t="shared" si="36"/>
        <v>1.2019017267523899</v>
      </c>
    </row>
    <row r="304" spans="2:14" x14ac:dyDescent="0.45">
      <c r="B304" t="s">
        <v>319</v>
      </c>
      <c r="C304" s="215">
        <f>'Survey Results'!D904/'Survey Results'!D$968</f>
        <v>0</v>
      </c>
      <c r="D304" s="211">
        <f t="shared" si="30"/>
        <v>0</v>
      </c>
      <c r="E304" s="218">
        <f>'Survey Results'!E904/'Survey Results'!E$968</f>
        <v>0</v>
      </c>
      <c r="F304" s="217">
        <f t="shared" si="31"/>
        <v>0</v>
      </c>
      <c r="G304" s="215">
        <f>'Survey Results'!F904/'Survey Results'!F$968</f>
        <v>0</v>
      </c>
      <c r="H304" s="212">
        <f t="shared" si="32"/>
        <v>0</v>
      </c>
      <c r="I304" s="218">
        <f>'Survey Results'!G904/'Survey Results'!G$968</f>
        <v>0</v>
      </c>
      <c r="J304" s="217">
        <f t="shared" si="33"/>
        <v>0</v>
      </c>
      <c r="K304" s="215">
        <f>'Survey Results'!H904/'Survey Results'!H$968</f>
        <v>0</v>
      </c>
      <c r="L304" s="211">
        <f t="shared" si="34"/>
        <v>0</v>
      </c>
      <c r="M304" s="221">
        <f t="shared" si="35"/>
        <v>0</v>
      </c>
      <c r="N304" s="222">
        <f t="shared" si="36"/>
        <v>0</v>
      </c>
    </row>
    <row r="305" spans="2:14" x14ac:dyDescent="0.45">
      <c r="B305" t="s">
        <v>320</v>
      </c>
      <c r="C305" s="215">
        <f>'Survey Results'!D905/'Survey Results'!D$968</f>
        <v>0</v>
      </c>
      <c r="D305" s="211">
        <f t="shared" si="30"/>
        <v>0</v>
      </c>
      <c r="E305" s="218">
        <f>'Survey Results'!E905/'Survey Results'!E$968</f>
        <v>0</v>
      </c>
      <c r="F305" s="217">
        <f t="shared" si="31"/>
        <v>0</v>
      </c>
      <c r="G305" s="215">
        <f>'Survey Results'!F905/'Survey Results'!F$968</f>
        <v>8.3747777462828878E-3</v>
      </c>
      <c r="H305" s="212">
        <f t="shared" si="32"/>
        <v>0.14209460210786712</v>
      </c>
      <c r="I305" s="218">
        <f>'Survey Results'!G905/'Survey Results'!G$968</f>
        <v>0</v>
      </c>
      <c r="J305" s="217">
        <f t="shared" si="33"/>
        <v>0</v>
      </c>
      <c r="K305" s="215">
        <f>'Survey Results'!H905/'Survey Results'!H$968</f>
        <v>0</v>
      </c>
      <c r="L305" s="211">
        <f t="shared" si="34"/>
        <v>0</v>
      </c>
      <c r="M305" s="221">
        <f t="shared" si="35"/>
        <v>3.4501417340213462E-3</v>
      </c>
      <c r="N305" s="222">
        <f t="shared" si="36"/>
        <v>0.14209460210786712</v>
      </c>
    </row>
    <row r="306" spans="2:14" x14ac:dyDescent="0.45">
      <c r="B306" t="s">
        <v>321</v>
      </c>
      <c r="C306" s="215">
        <f>'Survey Results'!D906/'Survey Results'!D$968</f>
        <v>0</v>
      </c>
      <c r="D306" s="211">
        <f t="shared" si="30"/>
        <v>0</v>
      </c>
      <c r="E306" s="218">
        <f>'Survey Results'!E906/'Survey Results'!E$968</f>
        <v>0</v>
      </c>
      <c r="F306" s="217">
        <f t="shared" si="31"/>
        <v>0</v>
      </c>
      <c r="G306" s="215">
        <f>'Survey Results'!F906/'Survey Results'!F$968</f>
        <v>0</v>
      </c>
      <c r="H306" s="212">
        <f t="shared" si="32"/>
        <v>0</v>
      </c>
      <c r="I306" s="218">
        <f>'Survey Results'!G906/'Survey Results'!G$968</f>
        <v>0</v>
      </c>
      <c r="J306" s="217">
        <f t="shared" si="33"/>
        <v>0</v>
      </c>
      <c r="K306" s="215">
        <f>'Survey Results'!H906/'Survey Results'!H$968</f>
        <v>0</v>
      </c>
      <c r="L306" s="211">
        <f t="shared" si="34"/>
        <v>0</v>
      </c>
      <c r="M306" s="221">
        <f t="shared" si="35"/>
        <v>0</v>
      </c>
      <c r="N306" s="222">
        <f t="shared" si="36"/>
        <v>0</v>
      </c>
    </row>
    <row r="307" spans="2:14" x14ac:dyDescent="0.45">
      <c r="B307" t="s">
        <v>322</v>
      </c>
      <c r="C307" s="215">
        <f>'Survey Results'!D907/'Survey Results'!D$968</f>
        <v>0</v>
      </c>
      <c r="D307" s="211">
        <f t="shared" si="30"/>
        <v>0</v>
      </c>
      <c r="E307" s="218">
        <f>'Survey Results'!E907/'Survey Results'!E$968</f>
        <v>0</v>
      </c>
      <c r="F307" s="217">
        <f t="shared" si="31"/>
        <v>0</v>
      </c>
      <c r="G307" s="215">
        <f>'Survey Results'!F907/'Survey Results'!F$968</f>
        <v>0</v>
      </c>
      <c r="H307" s="212">
        <f t="shared" si="32"/>
        <v>0</v>
      </c>
      <c r="I307" s="218">
        <f>'Survey Results'!G907/'Survey Results'!G$968</f>
        <v>0</v>
      </c>
      <c r="J307" s="217">
        <f t="shared" si="33"/>
        <v>0</v>
      </c>
      <c r="K307" s="215">
        <f>'Survey Results'!H907/'Survey Results'!H$968</f>
        <v>0</v>
      </c>
      <c r="L307" s="211">
        <f t="shared" si="34"/>
        <v>0</v>
      </c>
      <c r="M307" s="221">
        <f t="shared" si="35"/>
        <v>0</v>
      </c>
      <c r="N307" s="222">
        <f t="shared" si="36"/>
        <v>0</v>
      </c>
    </row>
    <row r="308" spans="2:14" x14ac:dyDescent="0.45">
      <c r="B308" t="s">
        <v>323</v>
      </c>
      <c r="C308" s="215">
        <f>'Survey Results'!D908/'Survey Results'!D$968</f>
        <v>0</v>
      </c>
      <c r="D308" s="211">
        <f t="shared" si="30"/>
        <v>0</v>
      </c>
      <c r="E308" s="218">
        <f>'Survey Results'!E908/'Survey Results'!E$968</f>
        <v>0</v>
      </c>
      <c r="F308" s="217">
        <f t="shared" si="31"/>
        <v>0</v>
      </c>
      <c r="G308" s="215">
        <f>'Survey Results'!F908/'Survey Results'!F$968</f>
        <v>0</v>
      </c>
      <c r="H308" s="212">
        <f t="shared" si="32"/>
        <v>0</v>
      </c>
      <c r="I308" s="218">
        <f>'Survey Results'!G908/'Survey Results'!G$968</f>
        <v>0</v>
      </c>
      <c r="J308" s="217">
        <f t="shared" si="33"/>
        <v>0</v>
      </c>
      <c r="K308" s="215">
        <f>'Survey Results'!H908/'Survey Results'!H$968</f>
        <v>0</v>
      </c>
      <c r="L308" s="211">
        <f t="shared" si="34"/>
        <v>0</v>
      </c>
      <c r="M308" s="221">
        <f t="shared" si="35"/>
        <v>0</v>
      </c>
      <c r="N308" s="222">
        <f t="shared" si="36"/>
        <v>0</v>
      </c>
    </row>
    <row r="309" spans="2:14" x14ac:dyDescent="0.45">
      <c r="B309" t="s">
        <v>324</v>
      </c>
      <c r="C309" s="215">
        <f>'Survey Results'!D909/'Survey Results'!D$968</f>
        <v>8.8150691287000107E-3</v>
      </c>
      <c r="D309" s="211">
        <f t="shared" si="30"/>
        <v>5.0195496000278374E-2</v>
      </c>
      <c r="E309" s="218">
        <f>'Survey Results'!E909/'Survey Results'!E$968</f>
        <v>0</v>
      </c>
      <c r="F309" s="217">
        <f t="shared" si="31"/>
        <v>0</v>
      </c>
      <c r="G309" s="215">
        <f>'Survey Results'!F909/'Survey Results'!F$968</f>
        <v>0</v>
      </c>
      <c r="H309" s="212">
        <f t="shared" si="32"/>
        <v>0</v>
      </c>
      <c r="I309" s="218">
        <f>'Survey Results'!G909/'Survey Results'!G$968</f>
        <v>0</v>
      </c>
      <c r="J309" s="217">
        <f t="shared" si="33"/>
        <v>0</v>
      </c>
      <c r="K309" s="215">
        <f>'Survey Results'!H909/'Survey Results'!H$968</f>
        <v>0</v>
      </c>
      <c r="L309" s="211">
        <f t="shared" si="34"/>
        <v>0</v>
      </c>
      <c r="M309" s="221">
        <f t="shared" si="35"/>
        <v>1.2187765970096179E-3</v>
      </c>
      <c r="N309" s="222">
        <f t="shared" si="36"/>
        <v>5.0195496000278374E-2</v>
      </c>
    </row>
    <row r="310" spans="2:14" x14ac:dyDescent="0.45">
      <c r="B310" t="s">
        <v>325</v>
      </c>
      <c r="C310" s="215">
        <f>'Survey Results'!D910/'Survey Results'!D$968</f>
        <v>0</v>
      </c>
      <c r="D310" s="211">
        <f t="shared" si="30"/>
        <v>0</v>
      </c>
      <c r="E310" s="218">
        <f>'Survey Results'!E910/'Survey Results'!E$968</f>
        <v>0</v>
      </c>
      <c r="F310" s="217">
        <f t="shared" si="31"/>
        <v>0</v>
      </c>
      <c r="G310" s="215">
        <f>'Survey Results'!F910/'Survey Results'!F$968</f>
        <v>0</v>
      </c>
      <c r="H310" s="212">
        <f t="shared" si="32"/>
        <v>0</v>
      </c>
      <c r="I310" s="218">
        <f>'Survey Results'!G910/'Survey Results'!G$968</f>
        <v>0</v>
      </c>
      <c r="J310" s="217">
        <f t="shared" si="33"/>
        <v>0</v>
      </c>
      <c r="K310" s="215">
        <f>'Survey Results'!H910/'Survey Results'!H$968</f>
        <v>0</v>
      </c>
      <c r="L310" s="211">
        <f t="shared" si="34"/>
        <v>0</v>
      </c>
      <c r="M310" s="221">
        <f t="shared" si="35"/>
        <v>0</v>
      </c>
      <c r="N310" s="222">
        <f t="shared" si="36"/>
        <v>0</v>
      </c>
    </row>
    <row r="311" spans="2:14" x14ac:dyDescent="0.45">
      <c r="B311" t="s">
        <v>326</v>
      </c>
      <c r="C311" s="215">
        <f>'Survey Results'!D911/'Survey Results'!D$968</f>
        <v>0</v>
      </c>
      <c r="D311" s="211">
        <f t="shared" si="30"/>
        <v>0</v>
      </c>
      <c r="E311" s="218">
        <f>'Survey Results'!E911/'Survey Results'!E$968</f>
        <v>0</v>
      </c>
      <c r="F311" s="217">
        <f t="shared" si="31"/>
        <v>0</v>
      </c>
      <c r="G311" s="215">
        <f>'Survey Results'!F911/'Survey Results'!F$968</f>
        <v>0</v>
      </c>
      <c r="H311" s="212">
        <f t="shared" si="32"/>
        <v>0</v>
      </c>
      <c r="I311" s="218">
        <f>'Survey Results'!G911/'Survey Results'!G$968</f>
        <v>0</v>
      </c>
      <c r="J311" s="217">
        <f t="shared" si="33"/>
        <v>0</v>
      </c>
      <c r="K311" s="215">
        <f>'Survey Results'!H911/'Survey Results'!H$968</f>
        <v>0</v>
      </c>
      <c r="L311" s="211">
        <f t="shared" si="34"/>
        <v>0</v>
      </c>
      <c r="M311" s="221">
        <f t="shared" si="35"/>
        <v>0</v>
      </c>
      <c r="N311" s="222">
        <f t="shared" si="36"/>
        <v>0</v>
      </c>
    </row>
    <row r="312" spans="2:14" x14ac:dyDescent="0.45">
      <c r="B312" t="s">
        <v>327</v>
      </c>
      <c r="C312" s="215">
        <f>'Survey Results'!D912/'Survey Results'!D$968</f>
        <v>0</v>
      </c>
      <c r="D312" s="211">
        <f t="shared" si="30"/>
        <v>0</v>
      </c>
      <c r="E312" s="218">
        <f>'Survey Results'!E912/'Survey Results'!E$968</f>
        <v>0</v>
      </c>
      <c r="F312" s="217">
        <f t="shared" si="31"/>
        <v>0</v>
      </c>
      <c r="G312" s="215">
        <f>'Survey Results'!F912/'Survey Results'!F$968</f>
        <v>8.3747777462828878E-3</v>
      </c>
      <c r="H312" s="212">
        <f t="shared" si="32"/>
        <v>0.14209460210786712</v>
      </c>
      <c r="I312" s="218">
        <f>'Survey Results'!G912/'Survey Results'!G$968</f>
        <v>0</v>
      </c>
      <c r="J312" s="217">
        <f t="shared" si="33"/>
        <v>0</v>
      </c>
      <c r="K312" s="215">
        <f>'Survey Results'!H912/'Survey Results'!H$968</f>
        <v>0</v>
      </c>
      <c r="L312" s="211">
        <f t="shared" si="34"/>
        <v>0</v>
      </c>
      <c r="M312" s="221">
        <f t="shared" si="35"/>
        <v>3.4501417340213462E-3</v>
      </c>
      <c r="N312" s="222">
        <f t="shared" si="36"/>
        <v>0.14209460210786712</v>
      </c>
    </row>
    <row r="313" spans="2:14" x14ac:dyDescent="0.45">
      <c r="B313" t="s">
        <v>328</v>
      </c>
      <c r="C313" s="215">
        <f>'Survey Results'!D913/'Survey Results'!D$968</f>
        <v>0</v>
      </c>
      <c r="D313" s="211">
        <f t="shared" si="30"/>
        <v>0</v>
      </c>
      <c r="E313" s="218">
        <f>'Survey Results'!E913/'Survey Results'!E$968</f>
        <v>0</v>
      </c>
      <c r="F313" s="217">
        <f t="shared" si="31"/>
        <v>0</v>
      </c>
      <c r="G313" s="215">
        <f>'Survey Results'!F913/'Survey Results'!F$968</f>
        <v>0</v>
      </c>
      <c r="H313" s="212">
        <f t="shared" si="32"/>
        <v>0</v>
      </c>
      <c r="I313" s="218">
        <f>'Survey Results'!G913/'Survey Results'!G$968</f>
        <v>1.1594992975908418E-2</v>
      </c>
      <c r="J313" s="217">
        <f t="shared" si="33"/>
        <v>7.679453240701993E-2</v>
      </c>
      <c r="K313" s="215">
        <f>'Survey Results'!H913/'Survey Results'!H$968</f>
        <v>0</v>
      </c>
      <c r="L313" s="211">
        <f t="shared" si="34"/>
        <v>0</v>
      </c>
      <c r="M313" s="221">
        <f t="shared" si="35"/>
        <v>1.8646170739194114E-3</v>
      </c>
      <c r="N313" s="222">
        <f t="shared" si="36"/>
        <v>7.679453240701993E-2</v>
      </c>
    </row>
    <row r="314" spans="2:14" x14ac:dyDescent="0.45">
      <c r="B314" t="s">
        <v>329</v>
      </c>
      <c r="C314" s="215">
        <f>'Survey Results'!D914/'Survey Results'!D$968</f>
        <v>8.8150691287000107E-3</v>
      </c>
      <c r="D314" s="211">
        <f t="shared" si="30"/>
        <v>5.0195496000278374E-2</v>
      </c>
      <c r="E314" s="218">
        <f>'Survey Results'!E914/'Survey Results'!E$968</f>
        <v>0</v>
      </c>
      <c r="F314" s="217">
        <f t="shared" si="31"/>
        <v>0</v>
      </c>
      <c r="G314" s="215">
        <f>'Survey Results'!F914/'Survey Results'!F$968</f>
        <v>5.8494601489422031E-2</v>
      </c>
      <c r="H314" s="212">
        <f t="shared" si="32"/>
        <v>0.99247614395341066</v>
      </c>
      <c r="I314" s="218">
        <f>'Survey Results'!G914/'Survey Results'!G$968</f>
        <v>1.1594992975908418E-2</v>
      </c>
      <c r="J314" s="217">
        <f t="shared" si="33"/>
        <v>7.679453240701993E-2</v>
      </c>
      <c r="K314" s="215">
        <f>'Survey Results'!H914/'Survey Results'!H$968</f>
        <v>0</v>
      </c>
      <c r="L314" s="211">
        <f t="shared" si="34"/>
        <v>0</v>
      </c>
      <c r="M314" s="221">
        <f t="shared" si="35"/>
        <v>2.718130670547813E-2</v>
      </c>
      <c r="N314" s="222">
        <f t="shared" si="36"/>
        <v>1.1194661723607089</v>
      </c>
    </row>
    <row r="315" spans="2:14" x14ac:dyDescent="0.45">
      <c r="B315" t="s">
        <v>330</v>
      </c>
      <c r="C315" s="215">
        <f>'Survey Results'!D915/'Survey Results'!D$968</f>
        <v>7.4621879929479454E-2</v>
      </c>
      <c r="D315" s="211">
        <f t="shared" si="30"/>
        <v>0.42491808298340911</v>
      </c>
      <c r="E315" s="218">
        <f>'Survey Results'!E915/'Survey Results'!E$968</f>
        <v>8.6672018292831263E-2</v>
      </c>
      <c r="F315" s="217">
        <f t="shared" si="31"/>
        <v>0.35736549725656191</v>
      </c>
      <c r="G315" s="215">
        <f>'Survey Results'!F915/'Survey Results'!F$968</f>
        <v>0.10843404540417968</v>
      </c>
      <c r="H315" s="212">
        <f t="shared" si="32"/>
        <v>1.8397971866766305</v>
      </c>
      <c r="I315" s="218">
        <f>'Survey Results'!G915/'Survey Results'!G$968</f>
        <v>3.4805946365294708E-2</v>
      </c>
      <c r="J315" s="217">
        <f t="shared" si="33"/>
        <v>0.23052246617658784</v>
      </c>
      <c r="K315" s="215">
        <f>'Survey Results'!H915/'Survey Results'!H$968</f>
        <v>0</v>
      </c>
      <c r="L315" s="211">
        <f t="shared" si="34"/>
        <v>0</v>
      </c>
      <c r="M315" s="221">
        <f t="shared" si="35"/>
        <v>6.9262908788244079E-2</v>
      </c>
      <c r="N315" s="222">
        <f t="shared" si="36"/>
        <v>2.8526032330931894</v>
      </c>
    </row>
    <row r="316" spans="2:14" x14ac:dyDescent="0.45">
      <c r="B316" t="s">
        <v>331</v>
      </c>
      <c r="C316" s="215">
        <f>'Survey Results'!D916/'Survey Results'!D$968</f>
        <v>0</v>
      </c>
      <c r="D316" s="211">
        <f t="shared" si="30"/>
        <v>0</v>
      </c>
      <c r="E316" s="218">
        <f>'Survey Results'!E916/'Survey Results'!E$968</f>
        <v>0</v>
      </c>
      <c r="F316" s="217">
        <f t="shared" si="31"/>
        <v>0</v>
      </c>
      <c r="G316" s="215">
        <f>'Survey Results'!F916/'Survey Results'!F$968</f>
        <v>0</v>
      </c>
      <c r="H316" s="212">
        <f t="shared" si="32"/>
        <v>0</v>
      </c>
      <c r="I316" s="218">
        <f>'Survey Results'!G916/'Survey Results'!G$968</f>
        <v>0</v>
      </c>
      <c r="J316" s="217">
        <f t="shared" si="33"/>
        <v>0</v>
      </c>
      <c r="K316" s="215">
        <f>'Survey Results'!H916/'Survey Results'!H$968</f>
        <v>0</v>
      </c>
      <c r="L316" s="211">
        <f t="shared" si="34"/>
        <v>0</v>
      </c>
      <c r="M316" s="221">
        <f t="shared" si="35"/>
        <v>0</v>
      </c>
      <c r="N316" s="222">
        <f t="shared" si="36"/>
        <v>0</v>
      </c>
    </row>
    <row r="317" spans="2:14" x14ac:dyDescent="0.45">
      <c r="B317" t="s">
        <v>332</v>
      </c>
      <c r="C317" s="215">
        <f>'Survey Results'!D917/'Survey Results'!D$968</f>
        <v>0</v>
      </c>
      <c r="D317" s="211">
        <f t="shared" si="30"/>
        <v>0</v>
      </c>
      <c r="E317" s="218">
        <f>'Survey Results'!E917/'Survey Results'!E$968</f>
        <v>0</v>
      </c>
      <c r="F317" s="217">
        <f t="shared" si="31"/>
        <v>0</v>
      </c>
      <c r="G317" s="215">
        <f>'Survey Results'!F917/'Survey Results'!F$968</f>
        <v>0</v>
      </c>
      <c r="H317" s="212">
        <f t="shared" si="32"/>
        <v>0</v>
      </c>
      <c r="I317" s="218">
        <f>'Survey Results'!G917/'Survey Results'!G$968</f>
        <v>0</v>
      </c>
      <c r="J317" s="217">
        <f t="shared" si="33"/>
        <v>0</v>
      </c>
      <c r="K317" s="215">
        <f>'Survey Results'!H917/'Survey Results'!H$968</f>
        <v>0</v>
      </c>
      <c r="L317" s="211">
        <f t="shared" si="34"/>
        <v>0</v>
      </c>
      <c r="M317" s="221">
        <f t="shared" si="35"/>
        <v>0</v>
      </c>
      <c r="N317" s="222">
        <f t="shared" si="36"/>
        <v>0</v>
      </c>
    </row>
    <row r="318" spans="2:14" x14ac:dyDescent="0.45">
      <c r="B318" t="s">
        <v>333</v>
      </c>
      <c r="C318" s="215">
        <f>'Survey Results'!D918/'Survey Results'!D$968</f>
        <v>0</v>
      </c>
      <c r="D318" s="211">
        <f t="shared" ref="D318:D367" si="37">C318*$D$187</f>
        <v>0</v>
      </c>
      <c r="E318" s="218">
        <f>'Survey Results'!E918/'Survey Results'!E$968</f>
        <v>0</v>
      </c>
      <c r="F318" s="217">
        <f t="shared" ref="F318:F367" si="38">E318*$F$187</f>
        <v>0</v>
      </c>
      <c r="G318" s="215">
        <f>'Survey Results'!F918/'Survey Results'!F$968</f>
        <v>0</v>
      </c>
      <c r="H318" s="212">
        <f t="shared" ref="H318:H367" si="39">G318*$H$187</f>
        <v>0</v>
      </c>
      <c r="I318" s="218">
        <f>'Survey Results'!G918/'Survey Results'!G$968</f>
        <v>0</v>
      </c>
      <c r="J318" s="217">
        <f t="shared" ref="J318:J367" si="40">I318*$J$187</f>
        <v>0</v>
      </c>
      <c r="K318" s="215">
        <f>'Survey Results'!H918/'Survey Results'!H$968</f>
        <v>0</v>
      </c>
      <c r="L318" s="211">
        <f t="shared" ref="L318:L367" si="41">K318*$L$187</f>
        <v>0</v>
      </c>
      <c r="M318" s="221">
        <f t="shared" ref="M318:M367" si="42">N318/$N$187</f>
        <v>0</v>
      </c>
      <c r="N318" s="222">
        <f t="shared" si="36"/>
        <v>0</v>
      </c>
    </row>
    <row r="319" spans="2:14" x14ac:dyDescent="0.45">
      <c r="B319" t="s">
        <v>334</v>
      </c>
      <c r="C319" s="215">
        <f>'Survey Results'!D919/'Survey Results'!D$968</f>
        <v>0</v>
      </c>
      <c r="D319" s="211">
        <f t="shared" si="37"/>
        <v>0</v>
      </c>
      <c r="E319" s="218">
        <f>'Survey Results'!E919/'Survey Results'!E$968</f>
        <v>0</v>
      </c>
      <c r="F319" s="217">
        <f t="shared" si="38"/>
        <v>0</v>
      </c>
      <c r="G319" s="215">
        <f>'Survey Results'!F919/'Survey Results'!F$968</f>
        <v>0</v>
      </c>
      <c r="H319" s="212">
        <f t="shared" si="39"/>
        <v>0</v>
      </c>
      <c r="I319" s="218">
        <f>'Survey Results'!G919/'Survey Results'!G$968</f>
        <v>0</v>
      </c>
      <c r="J319" s="217">
        <f t="shared" si="40"/>
        <v>0</v>
      </c>
      <c r="K319" s="215">
        <f>'Survey Results'!H919/'Survey Results'!H$968</f>
        <v>0</v>
      </c>
      <c r="L319" s="211">
        <f t="shared" si="41"/>
        <v>0</v>
      </c>
      <c r="M319" s="221">
        <f t="shared" si="42"/>
        <v>0</v>
      </c>
      <c r="N319" s="222">
        <f t="shared" si="36"/>
        <v>0</v>
      </c>
    </row>
    <row r="320" spans="2:14" x14ac:dyDescent="0.45">
      <c r="B320" t="s">
        <v>335</v>
      </c>
      <c r="C320" s="215">
        <f>'Survey Results'!D920/'Survey Results'!D$968</f>
        <v>0</v>
      </c>
      <c r="D320" s="211">
        <f t="shared" si="37"/>
        <v>0</v>
      </c>
      <c r="E320" s="218">
        <f>'Survey Results'!E920/'Survey Results'!E$968</f>
        <v>0</v>
      </c>
      <c r="F320" s="217">
        <f t="shared" si="38"/>
        <v>0</v>
      </c>
      <c r="G320" s="215">
        <f>'Survey Results'!F920/'Survey Results'!F$968</f>
        <v>0</v>
      </c>
      <c r="H320" s="212">
        <f t="shared" si="39"/>
        <v>0</v>
      </c>
      <c r="I320" s="218">
        <f>'Survey Results'!G920/'Survey Results'!G$968</f>
        <v>0</v>
      </c>
      <c r="J320" s="217">
        <f t="shared" si="40"/>
        <v>0</v>
      </c>
      <c r="K320" s="215">
        <f>'Survey Results'!H920/'Survey Results'!H$968</f>
        <v>0</v>
      </c>
      <c r="L320" s="211">
        <f t="shared" si="41"/>
        <v>0</v>
      </c>
      <c r="M320" s="221">
        <f t="shared" si="42"/>
        <v>0</v>
      </c>
      <c r="N320" s="222">
        <f t="shared" si="36"/>
        <v>0</v>
      </c>
    </row>
    <row r="321" spans="2:14" x14ac:dyDescent="0.45">
      <c r="B321" t="s">
        <v>336</v>
      </c>
      <c r="C321" s="215">
        <f>'Survey Results'!D921/'Survey Results'!D$968</f>
        <v>0</v>
      </c>
      <c r="D321" s="211">
        <f t="shared" si="37"/>
        <v>0</v>
      </c>
      <c r="E321" s="218">
        <f>'Survey Results'!E921/'Survey Results'!E$968</f>
        <v>1.0265392006616554E-2</v>
      </c>
      <c r="F321" s="217">
        <f t="shared" si="38"/>
        <v>4.2326196980709822E-2</v>
      </c>
      <c r="G321" s="215">
        <f>'Survey Results'!F921/'Survey Results'!F$968</f>
        <v>0</v>
      </c>
      <c r="H321" s="212">
        <f t="shared" si="39"/>
        <v>0</v>
      </c>
      <c r="I321" s="218">
        <f>'Survey Results'!G921/'Survey Results'!G$968</f>
        <v>0</v>
      </c>
      <c r="J321" s="217">
        <f t="shared" si="40"/>
        <v>0</v>
      </c>
      <c r="K321" s="215">
        <f>'Survey Results'!H921/'Survey Results'!H$968</f>
        <v>0</v>
      </c>
      <c r="L321" s="211">
        <f t="shared" si="41"/>
        <v>0</v>
      </c>
      <c r="M321" s="221">
        <f t="shared" si="42"/>
        <v>1.0277053208164772E-3</v>
      </c>
      <c r="N321" s="222">
        <f t="shared" si="36"/>
        <v>4.2326196980709822E-2</v>
      </c>
    </row>
    <row r="322" spans="2:14" x14ac:dyDescent="0.45">
      <c r="B322" t="s">
        <v>337</v>
      </c>
      <c r="C322" s="215">
        <f>'Survey Results'!D922/'Survey Results'!D$968</f>
        <v>0</v>
      </c>
      <c r="D322" s="211">
        <f t="shared" si="37"/>
        <v>0</v>
      </c>
      <c r="E322" s="218">
        <f>'Survey Results'!E922/'Survey Results'!E$968</f>
        <v>0</v>
      </c>
      <c r="F322" s="217">
        <f t="shared" si="38"/>
        <v>0</v>
      </c>
      <c r="G322" s="215">
        <f>'Survey Results'!F922/'Survey Results'!F$968</f>
        <v>0</v>
      </c>
      <c r="H322" s="212">
        <f t="shared" si="39"/>
        <v>0</v>
      </c>
      <c r="I322" s="218">
        <f>'Survey Results'!G922/'Survey Results'!G$968</f>
        <v>0</v>
      </c>
      <c r="J322" s="217">
        <f t="shared" si="40"/>
        <v>0</v>
      </c>
      <c r="K322" s="215">
        <f>'Survey Results'!H922/'Survey Results'!H$968</f>
        <v>0</v>
      </c>
      <c r="L322" s="211">
        <f t="shared" si="41"/>
        <v>0</v>
      </c>
      <c r="M322" s="221">
        <f t="shared" si="42"/>
        <v>0</v>
      </c>
      <c r="N322" s="222">
        <f t="shared" si="36"/>
        <v>0</v>
      </c>
    </row>
    <row r="323" spans="2:14" x14ac:dyDescent="0.45">
      <c r="B323" t="s">
        <v>338</v>
      </c>
      <c r="C323" s="215">
        <f>'Survey Results'!D923/'Survey Results'!D$968</f>
        <v>0</v>
      </c>
      <c r="D323" s="211">
        <f t="shared" si="37"/>
        <v>0</v>
      </c>
      <c r="E323" s="218">
        <f>'Survey Results'!E923/'Survey Results'!E$968</f>
        <v>0</v>
      </c>
      <c r="F323" s="217">
        <f t="shared" si="38"/>
        <v>0</v>
      </c>
      <c r="G323" s="215">
        <f>'Survey Results'!F923/'Survey Results'!F$968</f>
        <v>8.3747777462828878E-3</v>
      </c>
      <c r="H323" s="212">
        <f t="shared" si="39"/>
        <v>0.14209460210786712</v>
      </c>
      <c r="I323" s="218">
        <f>'Survey Results'!G923/'Survey Results'!G$968</f>
        <v>0</v>
      </c>
      <c r="J323" s="217">
        <f t="shared" si="40"/>
        <v>0</v>
      </c>
      <c r="K323" s="215">
        <f>'Survey Results'!H923/'Survey Results'!H$968</f>
        <v>0</v>
      </c>
      <c r="L323" s="211">
        <f t="shared" si="41"/>
        <v>0</v>
      </c>
      <c r="M323" s="221">
        <f t="shared" si="42"/>
        <v>3.4501417340213462E-3</v>
      </c>
      <c r="N323" s="222">
        <f t="shared" si="36"/>
        <v>0.14209460210786712</v>
      </c>
    </row>
    <row r="324" spans="2:14" x14ac:dyDescent="0.45">
      <c r="B324" t="s">
        <v>339</v>
      </c>
      <c r="C324" s="215">
        <f>'Survey Results'!D924/'Survey Results'!D$968</f>
        <v>0</v>
      </c>
      <c r="D324" s="211">
        <f t="shared" si="37"/>
        <v>0</v>
      </c>
      <c r="E324" s="218">
        <f>'Survey Results'!E924/'Survey Results'!E$968</f>
        <v>0</v>
      </c>
      <c r="F324" s="217">
        <f t="shared" si="38"/>
        <v>0</v>
      </c>
      <c r="G324" s="215">
        <f>'Survey Results'!F924/'Survey Results'!F$968</f>
        <v>0</v>
      </c>
      <c r="H324" s="212">
        <f t="shared" si="39"/>
        <v>0</v>
      </c>
      <c r="I324" s="218">
        <f>'Survey Results'!G924/'Survey Results'!G$968</f>
        <v>0</v>
      </c>
      <c r="J324" s="217">
        <f t="shared" si="40"/>
        <v>0</v>
      </c>
      <c r="K324" s="215">
        <f>'Survey Results'!H924/'Survey Results'!H$968</f>
        <v>0</v>
      </c>
      <c r="L324" s="211">
        <f t="shared" si="41"/>
        <v>0</v>
      </c>
      <c r="M324" s="221">
        <f t="shared" si="42"/>
        <v>0</v>
      </c>
      <c r="N324" s="222">
        <f t="shared" si="36"/>
        <v>0</v>
      </c>
    </row>
    <row r="325" spans="2:14" x14ac:dyDescent="0.45">
      <c r="B325" t="s">
        <v>340</v>
      </c>
      <c r="C325" s="215">
        <f>'Survey Results'!D925/'Survey Results'!D$968</f>
        <v>0</v>
      </c>
      <c r="D325" s="211">
        <f t="shared" si="37"/>
        <v>0</v>
      </c>
      <c r="E325" s="218">
        <f>'Survey Results'!E925/'Survey Results'!E$968</f>
        <v>0</v>
      </c>
      <c r="F325" s="217">
        <f t="shared" si="38"/>
        <v>0</v>
      </c>
      <c r="G325" s="215">
        <f>'Survey Results'!F925/'Survey Results'!F$968</f>
        <v>0</v>
      </c>
      <c r="H325" s="212">
        <f t="shared" si="39"/>
        <v>0</v>
      </c>
      <c r="I325" s="218">
        <f>'Survey Results'!G925/'Survey Results'!G$968</f>
        <v>0</v>
      </c>
      <c r="J325" s="217">
        <f t="shared" si="40"/>
        <v>0</v>
      </c>
      <c r="K325" s="215">
        <f>'Survey Results'!H925/'Survey Results'!H$968</f>
        <v>0</v>
      </c>
      <c r="L325" s="211">
        <f t="shared" si="41"/>
        <v>0</v>
      </c>
      <c r="M325" s="221">
        <f t="shared" si="42"/>
        <v>0</v>
      </c>
      <c r="N325" s="222">
        <f t="shared" si="36"/>
        <v>0</v>
      </c>
    </row>
    <row r="326" spans="2:14" x14ac:dyDescent="0.45">
      <c r="B326" t="s">
        <v>341</v>
      </c>
      <c r="C326" s="215">
        <f>'Survey Results'!D926/'Survey Results'!D$968</f>
        <v>0</v>
      </c>
      <c r="D326" s="211">
        <f t="shared" si="37"/>
        <v>0</v>
      </c>
      <c r="E326" s="218">
        <f>'Survey Results'!E926/'Survey Results'!E$968</f>
        <v>0</v>
      </c>
      <c r="F326" s="217">
        <f t="shared" si="38"/>
        <v>0</v>
      </c>
      <c r="G326" s="215">
        <f>'Survey Results'!F926/'Survey Results'!F$968</f>
        <v>0</v>
      </c>
      <c r="H326" s="212">
        <f t="shared" si="39"/>
        <v>0</v>
      </c>
      <c r="I326" s="218">
        <f>'Survey Results'!G926/'Survey Results'!G$968</f>
        <v>0</v>
      </c>
      <c r="J326" s="217">
        <f t="shared" si="40"/>
        <v>0</v>
      </c>
      <c r="K326" s="215">
        <f>'Survey Results'!H926/'Survey Results'!H$968</f>
        <v>0</v>
      </c>
      <c r="L326" s="211">
        <f t="shared" si="41"/>
        <v>0</v>
      </c>
      <c r="M326" s="221">
        <f t="shared" si="42"/>
        <v>0</v>
      </c>
      <c r="N326" s="222">
        <f t="shared" si="36"/>
        <v>0</v>
      </c>
    </row>
    <row r="327" spans="2:14" x14ac:dyDescent="0.45">
      <c r="B327" t="s">
        <v>342</v>
      </c>
      <c r="C327" s="215">
        <f>'Survey Results'!D927/'Survey Results'!D$968</f>
        <v>0</v>
      </c>
      <c r="D327" s="211">
        <f t="shared" si="37"/>
        <v>0</v>
      </c>
      <c r="E327" s="218">
        <f>'Survey Results'!E927/'Survey Results'!E$968</f>
        <v>0</v>
      </c>
      <c r="F327" s="217">
        <f t="shared" si="38"/>
        <v>0</v>
      </c>
      <c r="G327" s="215">
        <f>'Survey Results'!F927/'Survey Results'!F$968</f>
        <v>0</v>
      </c>
      <c r="H327" s="212">
        <f t="shared" si="39"/>
        <v>0</v>
      </c>
      <c r="I327" s="218">
        <f>'Survey Results'!G927/'Survey Results'!G$968</f>
        <v>0</v>
      </c>
      <c r="J327" s="217">
        <f t="shared" si="40"/>
        <v>0</v>
      </c>
      <c r="K327" s="215">
        <f>'Survey Results'!H927/'Survey Results'!H$968</f>
        <v>1.6687769877601379E-2</v>
      </c>
      <c r="L327" s="211">
        <f t="shared" si="41"/>
        <v>0.12979123308230253</v>
      </c>
      <c r="M327" s="221">
        <f t="shared" si="42"/>
        <v>3.1514085920548241E-3</v>
      </c>
      <c r="N327" s="222">
        <f t="shared" si="36"/>
        <v>0.12979123308230253</v>
      </c>
    </row>
    <row r="328" spans="2:14" x14ac:dyDescent="0.45">
      <c r="B328" t="s">
        <v>343</v>
      </c>
      <c r="C328" s="215">
        <f>'Survey Results'!D928/'Survey Results'!D$968</f>
        <v>0</v>
      </c>
      <c r="D328" s="211">
        <f t="shared" si="37"/>
        <v>0</v>
      </c>
      <c r="E328" s="218">
        <f>'Survey Results'!E928/'Survey Results'!E$968</f>
        <v>0</v>
      </c>
      <c r="F328" s="217">
        <f t="shared" si="38"/>
        <v>0</v>
      </c>
      <c r="G328" s="215">
        <f>'Survey Results'!F928/'Survey Results'!F$968</f>
        <v>0</v>
      </c>
      <c r="H328" s="212">
        <f t="shared" si="39"/>
        <v>0</v>
      </c>
      <c r="I328" s="218">
        <f>'Survey Results'!G928/'Survey Results'!G$968</f>
        <v>0</v>
      </c>
      <c r="J328" s="217">
        <f t="shared" si="40"/>
        <v>0</v>
      </c>
      <c r="K328" s="215">
        <f>'Survey Results'!H928/'Survey Results'!H$968</f>
        <v>0</v>
      </c>
      <c r="L328" s="211">
        <f t="shared" si="41"/>
        <v>0</v>
      </c>
      <c r="M328" s="221">
        <f t="shared" si="42"/>
        <v>0</v>
      </c>
      <c r="N328" s="222">
        <f t="shared" si="36"/>
        <v>0</v>
      </c>
    </row>
    <row r="329" spans="2:14" x14ac:dyDescent="0.45">
      <c r="B329" t="s">
        <v>344</v>
      </c>
      <c r="C329" s="215">
        <f>'Survey Results'!D929/'Survey Results'!D$968</f>
        <v>0</v>
      </c>
      <c r="D329" s="211">
        <f t="shared" si="37"/>
        <v>0</v>
      </c>
      <c r="E329" s="218">
        <f>'Survey Results'!E929/'Survey Results'!E$968</f>
        <v>0</v>
      </c>
      <c r="F329" s="217">
        <f t="shared" si="38"/>
        <v>0</v>
      </c>
      <c r="G329" s="215">
        <f>'Survey Results'!F929/'Survey Results'!F$968</f>
        <v>0</v>
      </c>
      <c r="H329" s="212">
        <f t="shared" si="39"/>
        <v>0</v>
      </c>
      <c r="I329" s="218">
        <f>'Survey Results'!G929/'Survey Results'!G$968</f>
        <v>0</v>
      </c>
      <c r="J329" s="217">
        <f t="shared" si="40"/>
        <v>0</v>
      </c>
      <c r="K329" s="215">
        <f>'Survey Results'!H929/'Survey Results'!H$968</f>
        <v>0</v>
      </c>
      <c r="L329" s="211">
        <f t="shared" si="41"/>
        <v>0</v>
      </c>
      <c r="M329" s="221">
        <f t="shared" si="42"/>
        <v>0</v>
      </c>
      <c r="N329" s="222">
        <f t="shared" si="36"/>
        <v>0</v>
      </c>
    </row>
    <row r="330" spans="2:14" x14ac:dyDescent="0.45">
      <c r="B330" t="s">
        <v>345</v>
      </c>
      <c r="C330" s="215">
        <f>'Survey Results'!D930/'Survey Results'!D$968</f>
        <v>0</v>
      </c>
      <c r="D330" s="211">
        <f t="shared" si="37"/>
        <v>0</v>
      </c>
      <c r="E330" s="218">
        <f>'Survey Results'!E930/'Survey Results'!E$968</f>
        <v>0</v>
      </c>
      <c r="F330" s="217">
        <f t="shared" si="38"/>
        <v>0</v>
      </c>
      <c r="G330" s="215">
        <f>'Survey Results'!F930/'Survey Results'!F$968</f>
        <v>0</v>
      </c>
      <c r="H330" s="212">
        <f t="shared" si="39"/>
        <v>0</v>
      </c>
      <c r="I330" s="218">
        <f>'Survey Results'!G930/'Survey Results'!G$968</f>
        <v>0</v>
      </c>
      <c r="J330" s="217">
        <f t="shared" si="40"/>
        <v>0</v>
      </c>
      <c r="K330" s="215">
        <f>'Survey Results'!H930/'Survey Results'!H$968</f>
        <v>0</v>
      </c>
      <c r="L330" s="211">
        <f t="shared" si="41"/>
        <v>0</v>
      </c>
      <c r="M330" s="221">
        <f t="shared" si="42"/>
        <v>0</v>
      </c>
      <c r="N330" s="222">
        <f t="shared" si="36"/>
        <v>0</v>
      </c>
    </row>
    <row r="331" spans="2:14" x14ac:dyDescent="0.45">
      <c r="B331" t="s">
        <v>133</v>
      </c>
      <c r="C331" s="215">
        <f>'Survey Results'!D931/'Survey Results'!D$968</f>
        <v>0</v>
      </c>
      <c r="D331" s="211">
        <f t="shared" si="37"/>
        <v>0</v>
      </c>
      <c r="E331" s="218">
        <f>'Survey Results'!E931/'Survey Results'!E$968</f>
        <v>0</v>
      </c>
      <c r="F331" s="217">
        <f t="shared" si="38"/>
        <v>0</v>
      </c>
      <c r="G331" s="215">
        <f>'Survey Results'!F931/'Survey Results'!F$968</f>
        <v>0</v>
      </c>
      <c r="H331" s="212">
        <f t="shared" si="39"/>
        <v>0</v>
      </c>
      <c r="I331" s="218">
        <f>'Survey Results'!G931/'Survey Results'!G$968</f>
        <v>0</v>
      </c>
      <c r="J331" s="217">
        <f t="shared" si="40"/>
        <v>0</v>
      </c>
      <c r="K331" s="215">
        <f>'Survey Results'!H931/'Survey Results'!H$968</f>
        <v>0</v>
      </c>
      <c r="L331" s="211">
        <f t="shared" si="41"/>
        <v>0</v>
      </c>
      <c r="M331" s="221">
        <f t="shared" si="42"/>
        <v>0</v>
      </c>
      <c r="N331" s="222">
        <f t="shared" si="36"/>
        <v>0</v>
      </c>
    </row>
    <row r="332" spans="2:14" x14ac:dyDescent="0.45">
      <c r="B332" t="s">
        <v>134</v>
      </c>
      <c r="C332" s="215">
        <f>'Survey Results'!D932/'Survey Results'!D$968</f>
        <v>0</v>
      </c>
      <c r="D332" s="211">
        <f t="shared" si="37"/>
        <v>0</v>
      </c>
      <c r="E332" s="218">
        <f>'Survey Results'!E932/'Survey Results'!E$968</f>
        <v>0</v>
      </c>
      <c r="F332" s="217">
        <f t="shared" si="38"/>
        <v>0</v>
      </c>
      <c r="G332" s="215">
        <f>'Survey Results'!F932/'Survey Results'!F$968</f>
        <v>0</v>
      </c>
      <c r="H332" s="212">
        <f t="shared" si="39"/>
        <v>0</v>
      </c>
      <c r="I332" s="218">
        <f>'Survey Results'!G932/'Survey Results'!G$968</f>
        <v>0</v>
      </c>
      <c r="J332" s="217">
        <f t="shared" si="40"/>
        <v>0</v>
      </c>
      <c r="K332" s="215">
        <f>'Survey Results'!H932/'Survey Results'!H$968</f>
        <v>0</v>
      </c>
      <c r="L332" s="211">
        <f t="shared" si="41"/>
        <v>0</v>
      </c>
      <c r="M332" s="221">
        <f t="shared" si="42"/>
        <v>0</v>
      </c>
      <c r="N332" s="222">
        <f t="shared" si="36"/>
        <v>0</v>
      </c>
    </row>
    <row r="333" spans="2:14" x14ac:dyDescent="0.45">
      <c r="B333" t="s">
        <v>346</v>
      </c>
      <c r="C333" s="215">
        <f>'Survey Results'!D933/'Survey Results'!D$968</f>
        <v>0</v>
      </c>
      <c r="D333" s="211">
        <f t="shared" si="37"/>
        <v>0</v>
      </c>
      <c r="E333" s="218">
        <f>'Survey Results'!E933/'Survey Results'!E$968</f>
        <v>0</v>
      </c>
      <c r="F333" s="217">
        <f t="shared" si="38"/>
        <v>0</v>
      </c>
      <c r="G333" s="215">
        <f>'Survey Results'!F933/'Survey Results'!F$968</f>
        <v>0</v>
      </c>
      <c r="H333" s="212">
        <f t="shared" si="39"/>
        <v>0</v>
      </c>
      <c r="I333" s="218">
        <f>'Survey Results'!G933/'Survey Results'!G$968</f>
        <v>0</v>
      </c>
      <c r="J333" s="217">
        <f t="shared" si="40"/>
        <v>0</v>
      </c>
      <c r="K333" s="215">
        <f>'Survey Results'!H933/'Survey Results'!H$968</f>
        <v>0</v>
      </c>
      <c r="L333" s="211">
        <f t="shared" si="41"/>
        <v>0</v>
      </c>
      <c r="M333" s="221">
        <f t="shared" si="42"/>
        <v>0</v>
      </c>
      <c r="N333" s="222">
        <f t="shared" si="36"/>
        <v>0</v>
      </c>
    </row>
    <row r="334" spans="2:14" x14ac:dyDescent="0.45">
      <c r="B334" t="s">
        <v>347</v>
      </c>
      <c r="C334" s="215">
        <f>'Survey Results'!D934/'Survey Results'!D$968</f>
        <v>0</v>
      </c>
      <c r="D334" s="211">
        <f t="shared" si="37"/>
        <v>0</v>
      </c>
      <c r="E334" s="218">
        <f>'Survey Results'!E934/'Survey Results'!E$968</f>
        <v>0</v>
      </c>
      <c r="F334" s="217">
        <f t="shared" si="38"/>
        <v>0</v>
      </c>
      <c r="G334" s="215">
        <f>'Survey Results'!F934/'Survey Results'!F$968</f>
        <v>0</v>
      </c>
      <c r="H334" s="212">
        <f t="shared" si="39"/>
        <v>0</v>
      </c>
      <c r="I334" s="218">
        <f>'Survey Results'!G934/'Survey Results'!G$968</f>
        <v>0</v>
      </c>
      <c r="J334" s="217">
        <f t="shared" si="40"/>
        <v>0</v>
      </c>
      <c r="K334" s="215">
        <f>'Survey Results'!H934/'Survey Results'!H$968</f>
        <v>0</v>
      </c>
      <c r="L334" s="211">
        <f t="shared" si="41"/>
        <v>0</v>
      </c>
      <c r="M334" s="221">
        <f t="shared" si="42"/>
        <v>0</v>
      </c>
      <c r="N334" s="222">
        <f t="shared" si="36"/>
        <v>0</v>
      </c>
    </row>
    <row r="335" spans="2:14" x14ac:dyDescent="0.45">
      <c r="B335" t="s">
        <v>348</v>
      </c>
      <c r="C335" s="215">
        <f>'Survey Results'!D935/'Survey Results'!D$968</f>
        <v>0</v>
      </c>
      <c r="D335" s="211">
        <f t="shared" si="37"/>
        <v>0</v>
      </c>
      <c r="E335" s="218">
        <f>'Survey Results'!E935/'Survey Results'!E$968</f>
        <v>0</v>
      </c>
      <c r="F335" s="217">
        <f t="shared" si="38"/>
        <v>0</v>
      </c>
      <c r="G335" s="215">
        <f>'Survey Results'!F935/'Survey Results'!F$968</f>
        <v>0</v>
      </c>
      <c r="H335" s="212">
        <f t="shared" si="39"/>
        <v>0</v>
      </c>
      <c r="I335" s="218">
        <f>'Survey Results'!G935/'Survey Results'!G$968</f>
        <v>0</v>
      </c>
      <c r="J335" s="217">
        <f t="shared" si="40"/>
        <v>0</v>
      </c>
      <c r="K335" s="215">
        <f>'Survey Results'!H935/'Survey Results'!H$968</f>
        <v>0</v>
      </c>
      <c r="L335" s="211">
        <f t="shared" si="41"/>
        <v>0</v>
      </c>
      <c r="M335" s="221">
        <f t="shared" si="42"/>
        <v>0</v>
      </c>
      <c r="N335" s="222">
        <f t="shared" si="36"/>
        <v>0</v>
      </c>
    </row>
    <row r="336" spans="2:14" x14ac:dyDescent="0.45">
      <c r="B336" t="s">
        <v>349</v>
      </c>
      <c r="C336" s="215">
        <f>'Survey Results'!D936/'Survey Results'!D$968</f>
        <v>0</v>
      </c>
      <c r="D336" s="211">
        <f t="shared" si="37"/>
        <v>0</v>
      </c>
      <c r="E336" s="218">
        <f>'Survey Results'!E936/'Survey Results'!E$968</f>
        <v>0</v>
      </c>
      <c r="F336" s="217">
        <f t="shared" si="38"/>
        <v>0</v>
      </c>
      <c r="G336" s="215">
        <f>'Survey Results'!F936/'Survey Results'!F$968</f>
        <v>0</v>
      </c>
      <c r="H336" s="212">
        <f t="shared" si="39"/>
        <v>0</v>
      </c>
      <c r="I336" s="218">
        <f>'Survey Results'!G936/'Survey Results'!G$968</f>
        <v>0</v>
      </c>
      <c r="J336" s="217">
        <f t="shared" si="40"/>
        <v>0</v>
      </c>
      <c r="K336" s="215">
        <f>'Survey Results'!H936/'Survey Results'!H$968</f>
        <v>0</v>
      </c>
      <c r="L336" s="211">
        <f t="shared" si="41"/>
        <v>0</v>
      </c>
      <c r="M336" s="221">
        <f t="shared" si="42"/>
        <v>0</v>
      </c>
      <c r="N336" s="222">
        <f t="shared" si="36"/>
        <v>0</v>
      </c>
    </row>
    <row r="337" spans="2:14" x14ac:dyDescent="0.45">
      <c r="B337" t="s">
        <v>350</v>
      </c>
      <c r="C337" s="215">
        <f>'Survey Results'!D937/'Survey Results'!D$968</f>
        <v>0</v>
      </c>
      <c r="D337" s="211">
        <f t="shared" si="37"/>
        <v>0</v>
      </c>
      <c r="E337" s="218">
        <f>'Survey Results'!E937/'Survey Results'!E$968</f>
        <v>1.0265392006616554E-2</v>
      </c>
      <c r="F337" s="217">
        <f t="shared" si="38"/>
        <v>4.2326196980709822E-2</v>
      </c>
      <c r="G337" s="215">
        <f>'Survey Results'!F937/'Survey Results'!F$968</f>
        <v>0</v>
      </c>
      <c r="H337" s="212">
        <f t="shared" si="39"/>
        <v>0</v>
      </c>
      <c r="I337" s="218">
        <f>'Survey Results'!G937/'Survey Results'!G$968</f>
        <v>0</v>
      </c>
      <c r="J337" s="217">
        <f t="shared" si="40"/>
        <v>0</v>
      </c>
      <c r="K337" s="215">
        <f>'Survey Results'!H937/'Survey Results'!H$968</f>
        <v>0</v>
      </c>
      <c r="L337" s="211">
        <f t="shared" si="41"/>
        <v>0</v>
      </c>
      <c r="M337" s="221">
        <f t="shared" si="42"/>
        <v>1.0277053208164772E-3</v>
      </c>
      <c r="N337" s="222">
        <f t="shared" si="36"/>
        <v>4.2326196980709822E-2</v>
      </c>
    </row>
    <row r="338" spans="2:14" x14ac:dyDescent="0.45">
      <c r="B338" t="s">
        <v>351</v>
      </c>
      <c r="C338" s="215">
        <f>'Survey Results'!D938/'Survey Results'!D$968</f>
        <v>0</v>
      </c>
      <c r="D338" s="211">
        <f t="shared" si="37"/>
        <v>0</v>
      </c>
      <c r="E338" s="218">
        <f>'Survey Results'!E938/'Survey Results'!E$968</f>
        <v>0</v>
      </c>
      <c r="F338" s="217">
        <f t="shared" si="38"/>
        <v>0</v>
      </c>
      <c r="G338" s="215">
        <f>'Survey Results'!F938/'Survey Results'!F$968</f>
        <v>0</v>
      </c>
      <c r="H338" s="212">
        <f t="shared" si="39"/>
        <v>0</v>
      </c>
      <c r="I338" s="218">
        <f>'Survey Results'!G938/'Survey Results'!G$968</f>
        <v>0</v>
      </c>
      <c r="J338" s="217">
        <f t="shared" si="40"/>
        <v>0</v>
      </c>
      <c r="K338" s="215">
        <f>'Survey Results'!H938/'Survey Results'!H$968</f>
        <v>0</v>
      </c>
      <c r="L338" s="211">
        <f t="shared" si="41"/>
        <v>0</v>
      </c>
      <c r="M338" s="221">
        <f t="shared" si="42"/>
        <v>0</v>
      </c>
      <c r="N338" s="222">
        <f t="shared" si="36"/>
        <v>0</v>
      </c>
    </row>
    <row r="339" spans="2:14" x14ac:dyDescent="0.45">
      <c r="B339" t="s">
        <v>352</v>
      </c>
      <c r="C339" s="215">
        <f>'Survey Results'!D939/'Survey Results'!D$968</f>
        <v>0</v>
      </c>
      <c r="D339" s="211">
        <f t="shared" si="37"/>
        <v>0</v>
      </c>
      <c r="E339" s="218">
        <f>'Survey Results'!E939/'Survey Results'!E$968</f>
        <v>0</v>
      </c>
      <c r="F339" s="217">
        <f t="shared" si="38"/>
        <v>0</v>
      </c>
      <c r="G339" s="215">
        <f>'Survey Results'!F939/'Survey Results'!F$968</f>
        <v>0</v>
      </c>
      <c r="H339" s="212">
        <f t="shared" si="39"/>
        <v>0</v>
      </c>
      <c r="I339" s="218">
        <f>'Survey Results'!G939/'Survey Results'!G$968</f>
        <v>0</v>
      </c>
      <c r="J339" s="217">
        <f t="shared" si="40"/>
        <v>0</v>
      </c>
      <c r="K339" s="215">
        <f>'Survey Results'!H939/'Survey Results'!H$968</f>
        <v>0</v>
      </c>
      <c r="L339" s="211">
        <f t="shared" si="41"/>
        <v>0</v>
      </c>
      <c r="M339" s="221">
        <f t="shared" si="42"/>
        <v>0</v>
      </c>
      <c r="N339" s="222">
        <f t="shared" si="36"/>
        <v>0</v>
      </c>
    </row>
    <row r="340" spans="2:14" x14ac:dyDescent="0.45">
      <c r="B340" t="s">
        <v>353</v>
      </c>
      <c r="C340" s="215">
        <f>'Survey Results'!D940/'Survey Results'!D$968</f>
        <v>0</v>
      </c>
      <c r="D340" s="211">
        <f t="shared" si="37"/>
        <v>0</v>
      </c>
      <c r="E340" s="218">
        <f>'Survey Results'!E940/'Survey Results'!E$968</f>
        <v>0</v>
      </c>
      <c r="F340" s="217">
        <f t="shared" si="38"/>
        <v>0</v>
      </c>
      <c r="G340" s="215">
        <f>'Survey Results'!F940/'Survey Results'!F$968</f>
        <v>0</v>
      </c>
      <c r="H340" s="212">
        <f t="shared" si="39"/>
        <v>0</v>
      </c>
      <c r="I340" s="218">
        <f>'Survey Results'!G940/'Survey Results'!G$968</f>
        <v>0</v>
      </c>
      <c r="J340" s="217">
        <f t="shared" si="40"/>
        <v>0</v>
      </c>
      <c r="K340" s="215">
        <f>'Survey Results'!H940/'Survey Results'!H$968</f>
        <v>0</v>
      </c>
      <c r="L340" s="211">
        <f t="shared" si="41"/>
        <v>0</v>
      </c>
      <c r="M340" s="221">
        <f t="shared" si="42"/>
        <v>0</v>
      </c>
      <c r="N340" s="222">
        <f t="shared" si="36"/>
        <v>0</v>
      </c>
    </row>
    <row r="341" spans="2:14" x14ac:dyDescent="0.45">
      <c r="B341" t="s">
        <v>354</v>
      </c>
      <c r="C341" s="215">
        <f>'Survey Results'!D941/'Survey Results'!D$968</f>
        <v>0</v>
      </c>
      <c r="D341" s="211">
        <f t="shared" si="37"/>
        <v>0</v>
      </c>
      <c r="E341" s="218">
        <f>'Survey Results'!E941/'Survey Results'!E$968</f>
        <v>0</v>
      </c>
      <c r="F341" s="217">
        <f t="shared" si="38"/>
        <v>0</v>
      </c>
      <c r="G341" s="215">
        <f>'Survey Results'!F941/'Survey Results'!F$968</f>
        <v>0</v>
      </c>
      <c r="H341" s="212">
        <f t="shared" si="39"/>
        <v>0</v>
      </c>
      <c r="I341" s="218">
        <f>'Survey Results'!G941/'Survey Results'!G$968</f>
        <v>0</v>
      </c>
      <c r="J341" s="217">
        <f t="shared" si="40"/>
        <v>0</v>
      </c>
      <c r="K341" s="215">
        <f>'Survey Results'!H941/'Survey Results'!H$968</f>
        <v>0</v>
      </c>
      <c r="L341" s="211">
        <f t="shared" si="41"/>
        <v>0</v>
      </c>
      <c r="M341" s="221">
        <f t="shared" si="42"/>
        <v>0</v>
      </c>
      <c r="N341" s="222">
        <f t="shared" si="36"/>
        <v>0</v>
      </c>
    </row>
    <row r="342" spans="2:14" x14ac:dyDescent="0.45">
      <c r="B342" t="s">
        <v>355</v>
      </c>
      <c r="C342" s="215">
        <f>'Survey Results'!D942/'Survey Results'!D$968</f>
        <v>0</v>
      </c>
      <c r="D342" s="211">
        <f t="shared" si="37"/>
        <v>0</v>
      </c>
      <c r="E342" s="218">
        <f>'Survey Results'!E942/'Survey Results'!E$968</f>
        <v>0</v>
      </c>
      <c r="F342" s="217">
        <f t="shared" si="38"/>
        <v>0</v>
      </c>
      <c r="G342" s="215">
        <f>'Survey Results'!F942/'Survey Results'!F$968</f>
        <v>8.3747777462828878E-3</v>
      </c>
      <c r="H342" s="212">
        <f t="shared" si="39"/>
        <v>0.14209460210786712</v>
      </c>
      <c r="I342" s="218">
        <f>'Survey Results'!G942/'Survey Results'!G$968</f>
        <v>0</v>
      </c>
      <c r="J342" s="217">
        <f t="shared" si="40"/>
        <v>0</v>
      </c>
      <c r="K342" s="215">
        <f>'Survey Results'!H942/'Survey Results'!H$968</f>
        <v>0</v>
      </c>
      <c r="L342" s="211">
        <f t="shared" si="41"/>
        <v>0</v>
      </c>
      <c r="M342" s="221">
        <f t="shared" si="42"/>
        <v>3.4501417340213462E-3</v>
      </c>
      <c r="N342" s="222">
        <f t="shared" si="36"/>
        <v>0.14209460210786712</v>
      </c>
    </row>
    <row r="343" spans="2:14" x14ac:dyDescent="0.45">
      <c r="B343" t="s">
        <v>356</v>
      </c>
      <c r="C343" s="215">
        <f>'Survey Results'!D943/'Survey Results'!D$968</f>
        <v>0</v>
      </c>
      <c r="D343" s="211">
        <f t="shared" si="37"/>
        <v>0</v>
      </c>
      <c r="E343" s="218">
        <f>'Survey Results'!E943/'Survey Results'!E$968</f>
        <v>0</v>
      </c>
      <c r="F343" s="217">
        <f t="shared" si="38"/>
        <v>0</v>
      </c>
      <c r="G343" s="215">
        <f>'Survey Results'!F943/'Survey Results'!F$968</f>
        <v>0</v>
      </c>
      <c r="H343" s="212">
        <f t="shared" si="39"/>
        <v>0</v>
      </c>
      <c r="I343" s="218">
        <f>'Survey Results'!G943/'Survey Results'!G$968</f>
        <v>0</v>
      </c>
      <c r="J343" s="217">
        <f t="shared" si="40"/>
        <v>0</v>
      </c>
      <c r="K343" s="215">
        <f>'Survey Results'!H943/'Survey Results'!H$968</f>
        <v>0</v>
      </c>
      <c r="L343" s="211">
        <f t="shared" si="41"/>
        <v>0</v>
      </c>
      <c r="M343" s="221">
        <f t="shared" si="42"/>
        <v>0</v>
      </c>
      <c r="N343" s="222">
        <f t="shared" si="36"/>
        <v>0</v>
      </c>
    </row>
    <row r="344" spans="2:14" x14ac:dyDescent="0.45">
      <c r="B344" t="s">
        <v>357</v>
      </c>
      <c r="C344" s="215">
        <f>'Survey Results'!D944/'Survey Results'!D$968</f>
        <v>0</v>
      </c>
      <c r="D344" s="211">
        <f t="shared" si="37"/>
        <v>0</v>
      </c>
      <c r="E344" s="218">
        <f>'Survey Results'!E944/'Survey Results'!E$968</f>
        <v>0</v>
      </c>
      <c r="F344" s="217">
        <f t="shared" si="38"/>
        <v>0</v>
      </c>
      <c r="G344" s="215">
        <f>'Survey Results'!F944/'Survey Results'!F$968</f>
        <v>0</v>
      </c>
      <c r="H344" s="212">
        <f t="shared" si="39"/>
        <v>0</v>
      </c>
      <c r="I344" s="218">
        <f>'Survey Results'!G944/'Survey Results'!G$968</f>
        <v>0</v>
      </c>
      <c r="J344" s="217">
        <f t="shared" si="40"/>
        <v>0</v>
      </c>
      <c r="K344" s="215">
        <f>'Survey Results'!H944/'Survey Results'!H$968</f>
        <v>0</v>
      </c>
      <c r="L344" s="211">
        <f t="shared" si="41"/>
        <v>0</v>
      </c>
      <c r="M344" s="221">
        <f t="shared" si="42"/>
        <v>0</v>
      </c>
      <c r="N344" s="222">
        <f t="shared" si="36"/>
        <v>0</v>
      </c>
    </row>
    <row r="345" spans="2:14" x14ac:dyDescent="0.45">
      <c r="B345" t="s">
        <v>358</v>
      </c>
      <c r="C345" s="215">
        <f>'Survey Results'!D945/'Survey Results'!D$968</f>
        <v>0</v>
      </c>
      <c r="D345" s="211">
        <f t="shared" si="37"/>
        <v>0</v>
      </c>
      <c r="E345" s="218">
        <f>'Survey Results'!E945/'Survey Results'!E$968</f>
        <v>0</v>
      </c>
      <c r="F345" s="217">
        <f t="shared" si="38"/>
        <v>0</v>
      </c>
      <c r="G345" s="215">
        <f>'Survey Results'!F945/'Survey Results'!F$968</f>
        <v>0</v>
      </c>
      <c r="H345" s="212">
        <f t="shared" si="39"/>
        <v>0</v>
      </c>
      <c r="I345" s="218">
        <f>'Survey Results'!G945/'Survey Results'!G$968</f>
        <v>0</v>
      </c>
      <c r="J345" s="217">
        <f t="shared" si="40"/>
        <v>0</v>
      </c>
      <c r="K345" s="215">
        <f>'Survey Results'!H945/'Survey Results'!H$968</f>
        <v>0</v>
      </c>
      <c r="L345" s="211">
        <f t="shared" si="41"/>
        <v>0</v>
      </c>
      <c r="M345" s="221">
        <f t="shared" si="42"/>
        <v>0</v>
      </c>
      <c r="N345" s="222">
        <f t="shared" si="36"/>
        <v>0</v>
      </c>
    </row>
    <row r="346" spans="2:14" x14ac:dyDescent="0.45">
      <c r="B346" t="s">
        <v>359</v>
      </c>
      <c r="C346" s="215">
        <f>'Survey Results'!D946/'Survey Results'!D$968</f>
        <v>8.8150691287000107E-3</v>
      </c>
      <c r="D346" s="211">
        <f t="shared" si="37"/>
        <v>5.0195496000278374E-2</v>
      </c>
      <c r="E346" s="218">
        <f>'Survey Results'!E946/'Survey Results'!E$968</f>
        <v>0</v>
      </c>
      <c r="F346" s="217">
        <f t="shared" si="38"/>
        <v>0</v>
      </c>
      <c r="G346" s="215">
        <f>'Survey Results'!F946/'Survey Results'!F$968</f>
        <v>0</v>
      </c>
      <c r="H346" s="212">
        <f t="shared" si="39"/>
        <v>0</v>
      </c>
      <c r="I346" s="218">
        <f>'Survey Results'!G946/'Survey Results'!G$968</f>
        <v>0</v>
      </c>
      <c r="J346" s="217">
        <f t="shared" si="40"/>
        <v>0</v>
      </c>
      <c r="K346" s="215">
        <f>'Survey Results'!H946/'Survey Results'!H$968</f>
        <v>0</v>
      </c>
      <c r="L346" s="211">
        <f t="shared" si="41"/>
        <v>0</v>
      </c>
      <c r="M346" s="221">
        <f t="shared" si="42"/>
        <v>1.2187765970096179E-3</v>
      </c>
      <c r="N346" s="222">
        <f t="shared" si="36"/>
        <v>5.0195496000278374E-2</v>
      </c>
    </row>
    <row r="347" spans="2:14" x14ac:dyDescent="0.45">
      <c r="B347" t="s">
        <v>360</v>
      </c>
      <c r="C347" s="215">
        <f>'Survey Results'!D947/'Survey Results'!D$968</f>
        <v>0</v>
      </c>
      <c r="D347" s="211">
        <f t="shared" si="37"/>
        <v>0</v>
      </c>
      <c r="E347" s="218">
        <f>'Survey Results'!E947/'Survey Results'!E$968</f>
        <v>0</v>
      </c>
      <c r="F347" s="217">
        <f t="shared" si="38"/>
        <v>0</v>
      </c>
      <c r="G347" s="215">
        <f>'Survey Results'!F947/'Survey Results'!F$968</f>
        <v>0</v>
      </c>
      <c r="H347" s="212">
        <f t="shared" si="39"/>
        <v>0</v>
      </c>
      <c r="I347" s="218">
        <f>'Survey Results'!G947/'Survey Results'!G$968</f>
        <v>1.1594992975908418E-2</v>
      </c>
      <c r="J347" s="217">
        <f t="shared" si="40"/>
        <v>7.679453240701993E-2</v>
      </c>
      <c r="K347" s="215">
        <f>'Survey Results'!H947/'Survey Results'!H$968</f>
        <v>0</v>
      </c>
      <c r="L347" s="211">
        <f t="shared" si="41"/>
        <v>0</v>
      </c>
      <c r="M347" s="221">
        <f t="shared" si="42"/>
        <v>1.8646170739194114E-3</v>
      </c>
      <c r="N347" s="222">
        <f t="shared" si="36"/>
        <v>7.679453240701993E-2</v>
      </c>
    </row>
    <row r="348" spans="2:14" x14ac:dyDescent="0.45">
      <c r="B348" t="s">
        <v>361</v>
      </c>
      <c r="C348" s="215">
        <f>'Survey Results'!D948/'Survey Results'!D$968</f>
        <v>0</v>
      </c>
      <c r="D348" s="211">
        <f t="shared" si="37"/>
        <v>0</v>
      </c>
      <c r="E348" s="218">
        <f>'Survey Results'!E948/'Survey Results'!E$968</f>
        <v>0</v>
      </c>
      <c r="F348" s="217">
        <f t="shared" si="38"/>
        <v>0</v>
      </c>
      <c r="G348" s="215">
        <f>'Survey Results'!F948/'Survey Results'!F$968</f>
        <v>0</v>
      </c>
      <c r="H348" s="212">
        <f t="shared" si="39"/>
        <v>0</v>
      </c>
      <c r="I348" s="218">
        <f>'Survey Results'!G948/'Survey Results'!G$968</f>
        <v>0</v>
      </c>
      <c r="J348" s="217">
        <f t="shared" si="40"/>
        <v>0</v>
      </c>
      <c r="K348" s="215">
        <f>'Survey Results'!H948/'Survey Results'!H$968</f>
        <v>0</v>
      </c>
      <c r="L348" s="211">
        <f t="shared" si="41"/>
        <v>0</v>
      </c>
      <c r="M348" s="221">
        <f t="shared" si="42"/>
        <v>0</v>
      </c>
      <c r="N348" s="222">
        <f t="shared" si="36"/>
        <v>0</v>
      </c>
    </row>
    <row r="349" spans="2:14" x14ac:dyDescent="0.45">
      <c r="B349" t="s">
        <v>362</v>
      </c>
      <c r="C349" s="215">
        <f>'Survey Results'!D949/'Survey Results'!D$968</f>
        <v>0</v>
      </c>
      <c r="D349" s="211">
        <f t="shared" si="37"/>
        <v>0</v>
      </c>
      <c r="E349" s="218">
        <f>'Survey Results'!E949/'Survey Results'!E$968</f>
        <v>0</v>
      </c>
      <c r="F349" s="217">
        <f t="shared" si="38"/>
        <v>0</v>
      </c>
      <c r="G349" s="215">
        <f>'Survey Results'!F949/'Survey Results'!F$968</f>
        <v>0</v>
      </c>
      <c r="H349" s="212">
        <f t="shared" si="39"/>
        <v>0</v>
      </c>
      <c r="I349" s="218">
        <f>'Survey Results'!G949/'Survey Results'!G$968</f>
        <v>0</v>
      </c>
      <c r="J349" s="217">
        <f t="shared" si="40"/>
        <v>0</v>
      </c>
      <c r="K349" s="215">
        <f>'Survey Results'!H949/'Survey Results'!H$968</f>
        <v>0</v>
      </c>
      <c r="L349" s="211">
        <f t="shared" si="41"/>
        <v>0</v>
      </c>
      <c r="M349" s="221">
        <f t="shared" si="42"/>
        <v>0</v>
      </c>
      <c r="N349" s="222">
        <f t="shared" si="36"/>
        <v>0</v>
      </c>
    </row>
    <row r="350" spans="2:14" x14ac:dyDescent="0.45">
      <c r="B350" t="s">
        <v>363</v>
      </c>
      <c r="C350" s="215">
        <f>'Survey Results'!D950/'Survey Results'!D$968</f>
        <v>0</v>
      </c>
      <c r="D350" s="211">
        <f t="shared" si="37"/>
        <v>0</v>
      </c>
      <c r="E350" s="218">
        <f>'Survey Results'!E950/'Survey Results'!E$968</f>
        <v>0</v>
      </c>
      <c r="F350" s="217">
        <f t="shared" si="38"/>
        <v>0</v>
      </c>
      <c r="G350" s="215">
        <f>'Survey Results'!F950/'Survey Results'!F$968</f>
        <v>0</v>
      </c>
      <c r="H350" s="212">
        <f t="shared" si="39"/>
        <v>0</v>
      </c>
      <c r="I350" s="218">
        <f>'Survey Results'!G950/'Survey Results'!G$968</f>
        <v>0</v>
      </c>
      <c r="J350" s="217">
        <f t="shared" si="40"/>
        <v>0</v>
      </c>
      <c r="K350" s="215">
        <f>'Survey Results'!H950/'Survey Results'!H$968</f>
        <v>1.6687769877601379E-2</v>
      </c>
      <c r="L350" s="211">
        <f t="shared" si="41"/>
        <v>0.12979123308230253</v>
      </c>
      <c r="M350" s="221">
        <f t="shared" si="42"/>
        <v>3.1514085920548241E-3</v>
      </c>
      <c r="N350" s="222">
        <f t="shared" si="36"/>
        <v>0.12979123308230253</v>
      </c>
    </row>
    <row r="351" spans="2:14" x14ac:dyDescent="0.45">
      <c r="B351" t="s">
        <v>364</v>
      </c>
      <c r="C351" s="215">
        <f>'Survey Results'!D951/'Survey Results'!D$968</f>
        <v>0</v>
      </c>
      <c r="D351" s="211">
        <f t="shared" si="37"/>
        <v>0</v>
      </c>
      <c r="E351" s="218">
        <f>'Survey Results'!E951/'Survey Results'!E$968</f>
        <v>0</v>
      </c>
      <c r="F351" s="217">
        <f t="shared" si="38"/>
        <v>0</v>
      </c>
      <c r="G351" s="215">
        <f>'Survey Results'!F951/'Survey Results'!F$968</f>
        <v>0</v>
      </c>
      <c r="H351" s="212">
        <f t="shared" si="39"/>
        <v>0</v>
      </c>
      <c r="I351" s="218">
        <f>'Survey Results'!G951/'Survey Results'!G$968</f>
        <v>0</v>
      </c>
      <c r="J351" s="217">
        <f t="shared" si="40"/>
        <v>0</v>
      </c>
      <c r="K351" s="215">
        <f>'Survey Results'!H951/'Survey Results'!H$968</f>
        <v>0</v>
      </c>
      <c r="L351" s="211">
        <f t="shared" si="41"/>
        <v>0</v>
      </c>
      <c r="M351" s="221">
        <f t="shared" si="42"/>
        <v>0</v>
      </c>
      <c r="N351" s="222">
        <f t="shared" si="36"/>
        <v>0</v>
      </c>
    </row>
    <row r="352" spans="2:14" x14ac:dyDescent="0.45">
      <c r="B352" t="s">
        <v>365</v>
      </c>
      <c r="C352" s="215">
        <f>'Survey Results'!D952/'Survey Results'!D$968</f>
        <v>8.8150691287000107E-3</v>
      </c>
      <c r="D352" s="211">
        <f t="shared" si="37"/>
        <v>5.0195496000278374E-2</v>
      </c>
      <c r="E352" s="218">
        <f>'Survey Results'!E952/'Survey Results'!E$968</f>
        <v>0</v>
      </c>
      <c r="F352" s="217">
        <f t="shared" si="38"/>
        <v>0</v>
      </c>
      <c r="G352" s="215">
        <f>'Survey Results'!F952/'Survey Results'!F$968</f>
        <v>0</v>
      </c>
      <c r="H352" s="212">
        <f t="shared" si="39"/>
        <v>0</v>
      </c>
      <c r="I352" s="218">
        <f>'Survey Results'!G952/'Survey Results'!G$968</f>
        <v>0</v>
      </c>
      <c r="J352" s="217">
        <f t="shared" si="40"/>
        <v>0</v>
      </c>
      <c r="K352" s="215">
        <f>'Survey Results'!H952/'Survey Results'!H$968</f>
        <v>0</v>
      </c>
      <c r="L352" s="211">
        <f t="shared" si="41"/>
        <v>0</v>
      </c>
      <c r="M352" s="221">
        <f t="shared" si="42"/>
        <v>1.2187765970096179E-3</v>
      </c>
      <c r="N352" s="222">
        <f t="shared" si="36"/>
        <v>5.0195496000278374E-2</v>
      </c>
    </row>
    <row r="353" spans="2:14" x14ac:dyDescent="0.45">
      <c r="B353" t="s">
        <v>366</v>
      </c>
      <c r="C353" s="215">
        <f>'Survey Results'!D953/'Survey Results'!D$968</f>
        <v>0</v>
      </c>
      <c r="D353" s="211">
        <f t="shared" si="37"/>
        <v>0</v>
      </c>
      <c r="E353" s="218">
        <f>'Survey Results'!E953/'Survey Results'!E$968</f>
        <v>0</v>
      </c>
      <c r="F353" s="217">
        <f t="shared" si="38"/>
        <v>0</v>
      </c>
      <c r="G353" s="215">
        <f>'Survey Results'!F953/'Survey Results'!F$968</f>
        <v>0</v>
      </c>
      <c r="H353" s="212">
        <f t="shared" si="39"/>
        <v>0</v>
      </c>
      <c r="I353" s="218">
        <f>'Survey Results'!G953/'Survey Results'!G$968</f>
        <v>0</v>
      </c>
      <c r="J353" s="217">
        <f t="shared" si="40"/>
        <v>0</v>
      </c>
      <c r="K353" s="215">
        <f>'Survey Results'!H953/'Survey Results'!H$968</f>
        <v>0</v>
      </c>
      <c r="L353" s="211">
        <f t="shared" si="41"/>
        <v>0</v>
      </c>
      <c r="M353" s="221">
        <f t="shared" si="42"/>
        <v>0</v>
      </c>
      <c r="N353" s="222">
        <f t="shared" si="36"/>
        <v>0</v>
      </c>
    </row>
    <row r="354" spans="2:14" x14ac:dyDescent="0.45">
      <c r="B354" t="s">
        <v>367</v>
      </c>
      <c r="C354" s="215">
        <f>'Survey Results'!D954/'Survey Results'!D$968</f>
        <v>0</v>
      </c>
      <c r="D354" s="211">
        <f t="shared" si="37"/>
        <v>0</v>
      </c>
      <c r="E354" s="218">
        <f>'Survey Results'!E954/'Survey Results'!E$968</f>
        <v>0</v>
      </c>
      <c r="F354" s="217">
        <f t="shared" si="38"/>
        <v>0</v>
      </c>
      <c r="G354" s="215">
        <f>'Survey Results'!F954/'Survey Results'!F$968</f>
        <v>0</v>
      </c>
      <c r="H354" s="212">
        <f t="shared" si="39"/>
        <v>0</v>
      </c>
      <c r="I354" s="218">
        <f>'Survey Results'!G954/'Survey Results'!G$968</f>
        <v>0</v>
      </c>
      <c r="J354" s="217">
        <f t="shared" si="40"/>
        <v>0</v>
      </c>
      <c r="K354" s="215">
        <f>'Survey Results'!H954/'Survey Results'!H$968</f>
        <v>0</v>
      </c>
      <c r="L354" s="211">
        <f t="shared" si="41"/>
        <v>0</v>
      </c>
      <c r="M354" s="221">
        <f t="shared" si="42"/>
        <v>0</v>
      </c>
      <c r="N354" s="222">
        <f t="shared" si="36"/>
        <v>0</v>
      </c>
    </row>
    <row r="355" spans="2:14" x14ac:dyDescent="0.45">
      <c r="B355" t="s">
        <v>368</v>
      </c>
      <c r="C355" s="215">
        <f>'Survey Results'!D955/'Survey Results'!D$968</f>
        <v>0</v>
      </c>
      <c r="D355" s="211">
        <f t="shared" si="37"/>
        <v>0</v>
      </c>
      <c r="E355" s="218">
        <f>'Survey Results'!E955/'Survey Results'!E$968</f>
        <v>0</v>
      </c>
      <c r="F355" s="217">
        <f t="shared" si="38"/>
        <v>0</v>
      </c>
      <c r="G355" s="215">
        <f>'Survey Results'!F955/'Survey Results'!F$968</f>
        <v>0</v>
      </c>
      <c r="H355" s="212">
        <f t="shared" si="39"/>
        <v>0</v>
      </c>
      <c r="I355" s="218">
        <f>'Survey Results'!G955/'Survey Results'!G$968</f>
        <v>0</v>
      </c>
      <c r="J355" s="217">
        <f t="shared" si="40"/>
        <v>0</v>
      </c>
      <c r="K355" s="215">
        <f>'Survey Results'!H955/'Survey Results'!H$968</f>
        <v>0</v>
      </c>
      <c r="L355" s="211">
        <f t="shared" si="41"/>
        <v>0</v>
      </c>
      <c r="M355" s="221">
        <f t="shared" si="42"/>
        <v>0</v>
      </c>
      <c r="N355" s="222">
        <f t="shared" si="36"/>
        <v>0</v>
      </c>
    </row>
    <row r="356" spans="2:14" x14ac:dyDescent="0.45">
      <c r="B356" t="s">
        <v>227</v>
      </c>
      <c r="C356" s="215">
        <f>'Survey Results'!D956/'Survey Results'!D$968</f>
        <v>0</v>
      </c>
      <c r="D356" s="211">
        <f t="shared" si="37"/>
        <v>0</v>
      </c>
      <c r="E356" s="218">
        <f>'Survey Results'!E956/'Survey Results'!E$968</f>
        <v>0</v>
      </c>
      <c r="F356" s="217">
        <f t="shared" si="38"/>
        <v>0</v>
      </c>
      <c r="G356" s="215">
        <f>'Survey Results'!F956/'Survey Results'!F$968</f>
        <v>0</v>
      </c>
      <c r="H356" s="212">
        <f t="shared" si="39"/>
        <v>0</v>
      </c>
      <c r="I356" s="218">
        <f>'Survey Results'!G956/'Survey Results'!G$968</f>
        <v>0</v>
      </c>
      <c r="J356" s="217">
        <f t="shared" si="40"/>
        <v>0</v>
      </c>
      <c r="K356" s="215">
        <f>'Survey Results'!H956/'Survey Results'!H$968</f>
        <v>0</v>
      </c>
      <c r="L356" s="211">
        <f t="shared" si="41"/>
        <v>0</v>
      </c>
      <c r="M356" s="221">
        <f t="shared" si="42"/>
        <v>0</v>
      </c>
      <c r="N356" s="222">
        <f t="shared" si="36"/>
        <v>0</v>
      </c>
    </row>
    <row r="357" spans="2:14" x14ac:dyDescent="0.45">
      <c r="B357" t="s">
        <v>369</v>
      </c>
      <c r="C357" s="215">
        <f>'Survey Results'!D957/'Survey Results'!D$968</f>
        <v>0</v>
      </c>
      <c r="D357" s="211">
        <f t="shared" si="37"/>
        <v>0</v>
      </c>
      <c r="E357" s="218">
        <f>'Survey Results'!E957/'Survey Results'!E$968</f>
        <v>0</v>
      </c>
      <c r="F357" s="217">
        <f t="shared" si="38"/>
        <v>0</v>
      </c>
      <c r="G357" s="215">
        <f>'Survey Results'!F957/'Survey Results'!F$968</f>
        <v>0</v>
      </c>
      <c r="H357" s="212">
        <f t="shared" si="39"/>
        <v>0</v>
      </c>
      <c r="I357" s="218">
        <f>'Survey Results'!G957/'Survey Results'!G$968</f>
        <v>0</v>
      </c>
      <c r="J357" s="217">
        <f t="shared" si="40"/>
        <v>0</v>
      </c>
      <c r="K357" s="215">
        <f>'Survey Results'!H957/'Survey Results'!H$968</f>
        <v>0</v>
      </c>
      <c r="L357" s="211">
        <f t="shared" si="41"/>
        <v>0</v>
      </c>
      <c r="M357" s="221">
        <f t="shared" si="42"/>
        <v>0</v>
      </c>
      <c r="N357" s="222">
        <f t="shared" si="36"/>
        <v>0</v>
      </c>
    </row>
    <row r="358" spans="2:14" x14ac:dyDescent="0.45">
      <c r="B358" t="s">
        <v>370</v>
      </c>
      <c r="C358" s="215">
        <f>'Survey Results'!D958/'Survey Results'!D$968</f>
        <v>0</v>
      </c>
      <c r="D358" s="211">
        <f t="shared" si="37"/>
        <v>0</v>
      </c>
      <c r="E358" s="218">
        <f>'Survey Results'!E958/'Survey Results'!E$968</f>
        <v>0</v>
      </c>
      <c r="F358" s="217">
        <f t="shared" si="38"/>
        <v>0</v>
      </c>
      <c r="G358" s="215">
        <f>'Survey Results'!F958/'Survey Results'!F$968</f>
        <v>0</v>
      </c>
      <c r="H358" s="212">
        <f t="shared" si="39"/>
        <v>0</v>
      </c>
      <c r="I358" s="218">
        <f>'Survey Results'!G958/'Survey Results'!G$968</f>
        <v>0</v>
      </c>
      <c r="J358" s="217">
        <f t="shared" si="40"/>
        <v>0</v>
      </c>
      <c r="K358" s="215">
        <f>'Survey Results'!H958/'Survey Results'!H$968</f>
        <v>0</v>
      </c>
      <c r="L358" s="211">
        <f t="shared" si="41"/>
        <v>0</v>
      </c>
      <c r="M358" s="221">
        <f t="shared" si="42"/>
        <v>0</v>
      </c>
      <c r="N358" s="222">
        <f t="shared" si="36"/>
        <v>0</v>
      </c>
    </row>
    <row r="359" spans="2:14" x14ac:dyDescent="0.45">
      <c r="B359" t="s">
        <v>371</v>
      </c>
      <c r="C359" s="215">
        <f>'Survey Results'!D959/'Survey Results'!D$968</f>
        <v>0</v>
      </c>
      <c r="D359" s="211">
        <f t="shared" si="37"/>
        <v>0</v>
      </c>
      <c r="E359" s="218">
        <f>'Survey Results'!E959/'Survey Results'!E$968</f>
        <v>0</v>
      </c>
      <c r="F359" s="217">
        <f t="shared" si="38"/>
        <v>0</v>
      </c>
      <c r="G359" s="215">
        <f>'Survey Results'!F959/'Survey Results'!F$968</f>
        <v>0</v>
      </c>
      <c r="H359" s="212">
        <f t="shared" si="39"/>
        <v>0</v>
      </c>
      <c r="I359" s="218">
        <f>'Survey Results'!G959/'Survey Results'!G$968</f>
        <v>0</v>
      </c>
      <c r="J359" s="217">
        <f t="shared" si="40"/>
        <v>0</v>
      </c>
      <c r="K359" s="215">
        <f>'Survey Results'!H959/'Survey Results'!H$968</f>
        <v>0</v>
      </c>
      <c r="L359" s="211">
        <f t="shared" si="41"/>
        <v>0</v>
      </c>
      <c r="M359" s="221">
        <f t="shared" si="42"/>
        <v>0</v>
      </c>
      <c r="N359" s="222">
        <f t="shared" si="36"/>
        <v>0</v>
      </c>
    </row>
    <row r="360" spans="2:14" x14ac:dyDescent="0.45">
      <c r="B360" t="s">
        <v>372</v>
      </c>
      <c r="C360" s="215">
        <f>'Survey Results'!D960/'Survey Results'!D$968</f>
        <v>0</v>
      </c>
      <c r="D360" s="211">
        <f t="shared" si="37"/>
        <v>0</v>
      </c>
      <c r="E360" s="218">
        <f>'Survey Results'!E960/'Survey Results'!E$968</f>
        <v>0</v>
      </c>
      <c r="F360" s="217">
        <f t="shared" si="38"/>
        <v>0</v>
      </c>
      <c r="G360" s="215">
        <f>'Survey Results'!F960/'Survey Results'!F$968</f>
        <v>0</v>
      </c>
      <c r="H360" s="212">
        <f t="shared" si="39"/>
        <v>0</v>
      </c>
      <c r="I360" s="218">
        <f>'Survey Results'!G960/'Survey Results'!G$968</f>
        <v>0</v>
      </c>
      <c r="J360" s="217">
        <f t="shared" si="40"/>
        <v>0</v>
      </c>
      <c r="K360" s="215">
        <f>'Survey Results'!H960/'Survey Results'!H$968</f>
        <v>0</v>
      </c>
      <c r="L360" s="211">
        <f t="shared" si="41"/>
        <v>0</v>
      </c>
      <c r="M360" s="221">
        <f t="shared" si="42"/>
        <v>0</v>
      </c>
      <c r="N360" s="222">
        <f t="shared" si="36"/>
        <v>0</v>
      </c>
    </row>
    <row r="361" spans="2:14" x14ac:dyDescent="0.45">
      <c r="B361" t="s">
        <v>373</v>
      </c>
      <c r="C361" s="215">
        <f>'Survey Results'!D961/'Survey Results'!D$968</f>
        <v>0</v>
      </c>
      <c r="D361" s="211">
        <f t="shared" si="37"/>
        <v>0</v>
      </c>
      <c r="E361" s="218">
        <f>'Survey Results'!E961/'Survey Results'!E$968</f>
        <v>0</v>
      </c>
      <c r="F361" s="217">
        <f t="shared" si="38"/>
        <v>0</v>
      </c>
      <c r="G361" s="215">
        <f>'Survey Results'!F961/'Survey Results'!F$968</f>
        <v>0</v>
      </c>
      <c r="H361" s="212">
        <f t="shared" si="39"/>
        <v>0</v>
      </c>
      <c r="I361" s="218">
        <f>'Survey Results'!G961/'Survey Results'!G$968</f>
        <v>0</v>
      </c>
      <c r="J361" s="217">
        <f t="shared" si="40"/>
        <v>0</v>
      </c>
      <c r="K361" s="215">
        <f>'Survey Results'!H961/'Survey Results'!H$968</f>
        <v>0</v>
      </c>
      <c r="L361" s="211">
        <f t="shared" si="41"/>
        <v>0</v>
      </c>
      <c r="M361" s="221">
        <f t="shared" si="42"/>
        <v>0</v>
      </c>
      <c r="N361" s="222">
        <f t="shared" si="36"/>
        <v>0</v>
      </c>
    </row>
    <row r="362" spans="2:14" x14ac:dyDescent="0.45">
      <c r="B362" t="s">
        <v>374</v>
      </c>
      <c r="C362" s="215">
        <f>'Survey Results'!D962/'Survey Results'!D$968</f>
        <v>0</v>
      </c>
      <c r="D362" s="211">
        <f t="shared" si="37"/>
        <v>0</v>
      </c>
      <c r="E362" s="218">
        <f>'Survey Results'!E962/'Survey Results'!E$968</f>
        <v>0</v>
      </c>
      <c r="F362" s="217">
        <f t="shared" si="38"/>
        <v>0</v>
      </c>
      <c r="G362" s="215">
        <f>'Survey Results'!F962/'Survey Results'!F$968</f>
        <v>0</v>
      </c>
      <c r="H362" s="212">
        <f t="shared" si="39"/>
        <v>0</v>
      </c>
      <c r="I362" s="218">
        <f>'Survey Results'!G962/'Survey Results'!G$968</f>
        <v>0</v>
      </c>
      <c r="J362" s="217">
        <f t="shared" si="40"/>
        <v>0</v>
      </c>
      <c r="K362" s="215">
        <f>'Survey Results'!H962/'Survey Results'!H$968</f>
        <v>0</v>
      </c>
      <c r="L362" s="211">
        <f t="shared" si="41"/>
        <v>0</v>
      </c>
      <c r="M362" s="221">
        <f t="shared" si="42"/>
        <v>0</v>
      </c>
      <c r="N362" s="222">
        <f t="shared" si="36"/>
        <v>0</v>
      </c>
    </row>
    <row r="363" spans="2:14" x14ac:dyDescent="0.45">
      <c r="B363" t="s">
        <v>375</v>
      </c>
      <c r="C363" s="215">
        <f>'Survey Results'!D963/'Survey Results'!D$968</f>
        <v>0</v>
      </c>
      <c r="D363" s="211">
        <f t="shared" si="37"/>
        <v>0</v>
      </c>
      <c r="E363" s="218">
        <f>'Survey Results'!E963/'Survey Results'!E$968</f>
        <v>0</v>
      </c>
      <c r="F363" s="217">
        <f t="shared" si="38"/>
        <v>0</v>
      </c>
      <c r="G363" s="215">
        <f>'Survey Results'!F963/'Survey Results'!F$968</f>
        <v>0</v>
      </c>
      <c r="H363" s="212">
        <f t="shared" si="39"/>
        <v>0</v>
      </c>
      <c r="I363" s="218">
        <f>'Survey Results'!G963/'Survey Results'!G$968</f>
        <v>0</v>
      </c>
      <c r="J363" s="217">
        <f t="shared" si="40"/>
        <v>0</v>
      </c>
      <c r="K363" s="215">
        <f>'Survey Results'!H963/'Survey Results'!H$968</f>
        <v>0</v>
      </c>
      <c r="L363" s="211">
        <f t="shared" si="41"/>
        <v>0</v>
      </c>
      <c r="M363" s="221">
        <f t="shared" si="42"/>
        <v>0</v>
      </c>
      <c r="N363" s="222">
        <f t="shared" si="36"/>
        <v>0</v>
      </c>
    </row>
    <row r="364" spans="2:14" x14ac:dyDescent="0.45">
      <c r="B364" t="s">
        <v>376</v>
      </c>
      <c r="C364" s="215">
        <f>'Survey Results'!D964/'Survey Results'!D$968</f>
        <v>0</v>
      </c>
      <c r="D364" s="211">
        <f t="shared" si="37"/>
        <v>0</v>
      </c>
      <c r="E364" s="218">
        <f>'Survey Results'!E964/'Survey Results'!E$968</f>
        <v>0</v>
      </c>
      <c r="F364" s="217">
        <f t="shared" si="38"/>
        <v>0</v>
      </c>
      <c r="G364" s="215">
        <f>'Survey Results'!F964/'Survey Results'!F$968</f>
        <v>0</v>
      </c>
      <c r="H364" s="212">
        <f t="shared" si="39"/>
        <v>0</v>
      </c>
      <c r="I364" s="218">
        <f>'Survey Results'!G964/'Survey Results'!G$968</f>
        <v>0</v>
      </c>
      <c r="J364" s="217">
        <f t="shared" si="40"/>
        <v>0</v>
      </c>
      <c r="K364" s="215">
        <f>'Survey Results'!H964/'Survey Results'!H$968</f>
        <v>3.3343073276841668E-2</v>
      </c>
      <c r="L364" s="211">
        <f t="shared" si="41"/>
        <v>0.25932995403798581</v>
      </c>
      <c r="M364" s="221">
        <f t="shared" si="42"/>
        <v>6.2966860389889199E-3</v>
      </c>
      <c r="N364" s="222">
        <f t="shared" si="36"/>
        <v>0.25932995403798581</v>
      </c>
    </row>
    <row r="365" spans="2:14" x14ac:dyDescent="0.45">
      <c r="B365" t="s">
        <v>377</v>
      </c>
      <c r="C365" s="215">
        <f>'Survey Results'!D965/'Survey Results'!D$968</f>
        <v>0</v>
      </c>
      <c r="D365" s="211">
        <f t="shared" si="37"/>
        <v>0</v>
      </c>
      <c r="E365" s="218">
        <f>'Survey Results'!E965/'Survey Results'!E$968</f>
        <v>0</v>
      </c>
      <c r="F365" s="217">
        <f t="shared" si="38"/>
        <v>0</v>
      </c>
      <c r="G365" s="215">
        <f>'Survey Results'!F965/'Survey Results'!F$968</f>
        <v>0</v>
      </c>
      <c r="H365" s="212">
        <f t="shared" si="39"/>
        <v>0</v>
      </c>
      <c r="I365" s="218">
        <f>'Survey Results'!G965/'Survey Results'!G$968</f>
        <v>0</v>
      </c>
      <c r="J365" s="217">
        <f t="shared" si="40"/>
        <v>0</v>
      </c>
      <c r="K365" s="215">
        <f>'Survey Results'!H965/'Survey Results'!H$968</f>
        <v>7.493263205740075E-2</v>
      </c>
      <c r="L365" s="211">
        <f t="shared" si="41"/>
        <v>0.58279798823726514</v>
      </c>
      <c r="M365" s="221">
        <f t="shared" si="42"/>
        <v>1.4150682938643064E-2</v>
      </c>
      <c r="N365" s="222">
        <f t="shared" si="36"/>
        <v>0.58279798823726514</v>
      </c>
    </row>
    <row r="366" spans="2:14" x14ac:dyDescent="0.45">
      <c r="B366" t="s">
        <v>378</v>
      </c>
      <c r="C366" s="215">
        <f>'Survey Results'!D966/'Survey Results'!D$968</f>
        <v>0</v>
      </c>
      <c r="D366" s="211">
        <f t="shared" si="37"/>
        <v>0</v>
      </c>
      <c r="E366" s="218">
        <f>'Survey Results'!E966/'Survey Results'!E$968</f>
        <v>0</v>
      </c>
      <c r="F366" s="217">
        <f t="shared" si="38"/>
        <v>0</v>
      </c>
      <c r="G366" s="215">
        <f>'Survey Results'!F966/'Survey Results'!F$968</f>
        <v>0</v>
      </c>
      <c r="H366" s="212">
        <f t="shared" si="39"/>
        <v>0</v>
      </c>
      <c r="I366" s="218">
        <f>'Survey Results'!G966/'Survey Results'!G$968</f>
        <v>4.0530056821755825E-2</v>
      </c>
      <c r="J366" s="217">
        <f t="shared" si="40"/>
        <v>0.26843369103574954</v>
      </c>
      <c r="K366" s="215">
        <f>'Survey Results'!H966/'Survey Results'!H$968</f>
        <v>0</v>
      </c>
      <c r="L366" s="211">
        <f t="shared" si="41"/>
        <v>0</v>
      </c>
      <c r="M366" s="221">
        <f t="shared" si="42"/>
        <v>6.5177302059425341E-3</v>
      </c>
      <c r="N366" s="222">
        <f t="shared" ref="N366:N429" si="43">D366+F366+H366+J366+L366</f>
        <v>0.26843369103574954</v>
      </c>
    </row>
    <row r="367" spans="2:14" x14ac:dyDescent="0.45">
      <c r="B367" t="s">
        <v>379</v>
      </c>
      <c r="C367" s="215">
        <f>'Survey Results'!D967/'Survey Results'!D$968</f>
        <v>0</v>
      </c>
      <c r="D367" s="211">
        <f t="shared" si="37"/>
        <v>0</v>
      </c>
      <c r="E367" s="218">
        <f>'Survey Results'!E967/'Survey Results'!E$968</f>
        <v>0</v>
      </c>
      <c r="F367" s="217">
        <f t="shared" si="38"/>
        <v>0</v>
      </c>
      <c r="G367" s="215">
        <f>'Survey Results'!F967/'Survey Results'!F$968</f>
        <v>0</v>
      </c>
      <c r="H367" s="212">
        <f t="shared" si="39"/>
        <v>0</v>
      </c>
      <c r="I367" s="218">
        <f>'Survey Results'!G967/'Survey Results'!G$968</f>
        <v>0</v>
      </c>
      <c r="J367" s="217">
        <f t="shared" si="40"/>
        <v>0</v>
      </c>
      <c r="K367" s="215">
        <f>'Survey Results'!H967/'Survey Results'!H$968</f>
        <v>0</v>
      </c>
      <c r="L367" s="211">
        <f t="shared" si="41"/>
        <v>0</v>
      </c>
      <c r="M367" s="221">
        <f t="shared" si="42"/>
        <v>0</v>
      </c>
      <c r="N367" s="222">
        <f t="shared" si="43"/>
        <v>0</v>
      </c>
    </row>
    <row r="368" spans="2:14" s="208" customFormat="1" x14ac:dyDescent="0.45">
      <c r="B368" s="208" t="s">
        <v>1</v>
      </c>
      <c r="C368" s="213">
        <f t="shared" ref="C368:N368" si="44">SUM(C189:C367)</f>
        <v>1.0000000000000002</v>
      </c>
      <c r="D368" s="214">
        <f t="shared" si="44"/>
        <v>5.6942827410000021</v>
      </c>
      <c r="E368" s="219">
        <f t="shared" si="44"/>
        <v>1</v>
      </c>
      <c r="F368" s="220">
        <f t="shared" si="44"/>
        <v>4.1231934400000014</v>
      </c>
      <c r="G368" s="213">
        <f t="shared" si="44"/>
        <v>1.0000000000000002</v>
      </c>
      <c r="H368" s="214">
        <f t="shared" si="44"/>
        <v>16.966969920000004</v>
      </c>
      <c r="I368" s="219">
        <f t="shared" si="44"/>
        <v>1</v>
      </c>
      <c r="J368" s="220">
        <f t="shared" si="44"/>
        <v>6.6230770960000038</v>
      </c>
      <c r="K368" s="213">
        <f t="shared" si="44"/>
        <v>1</v>
      </c>
      <c r="L368" s="214">
        <f t="shared" si="44"/>
        <v>7.7776260120000025</v>
      </c>
      <c r="M368" s="221">
        <f t="shared" si="44"/>
        <v>1.0000000000000009</v>
      </c>
      <c r="N368" s="222">
        <f t="shared" si="44"/>
        <v>41.185149209000009</v>
      </c>
    </row>
    <row r="370" spans="1:14" x14ac:dyDescent="0.45">
      <c r="A370" t="s">
        <v>391</v>
      </c>
      <c r="B370" t="s">
        <v>392</v>
      </c>
      <c r="D370" s="211">
        <f>'Pop &amp; Exp'!B122</f>
        <v>3.6989815109999999</v>
      </c>
      <c r="F370" s="217">
        <f>'Pop &amp; Exp'!C122</f>
        <v>3.1596210600000001</v>
      </c>
      <c r="H370" s="212">
        <f>'Pop &amp; Exp'!D122</f>
        <v>11.9705616</v>
      </c>
      <c r="J370" s="217">
        <f>'Pop &amp; Exp'!E122</f>
        <v>4.6129603120000002</v>
      </c>
      <c r="L370" s="211">
        <f>'Pop &amp; Exp'!F122</f>
        <v>5.883076086</v>
      </c>
      <c r="N370" s="222">
        <f>D370+F370+H370+J370+L370</f>
        <v>29.325200569</v>
      </c>
    </row>
    <row r="372" spans="1:14" x14ac:dyDescent="0.45">
      <c r="B372" t="s">
        <v>97</v>
      </c>
      <c r="C372" s="215">
        <f>'Survey Results'!D972/'Survey Results'!D$1151</f>
        <v>0</v>
      </c>
      <c r="D372" s="211">
        <f>C372*$D$370</f>
        <v>0</v>
      </c>
      <c r="E372" s="218">
        <f>'Survey Results'!E972/'Survey Results'!E$1151</f>
        <v>0</v>
      </c>
      <c r="F372" s="217">
        <f>E372*$F$370</f>
        <v>0</v>
      </c>
      <c r="G372" s="215">
        <f>'Survey Results'!F972/'Survey Results'!F$1151</f>
        <v>0</v>
      </c>
      <c r="H372" s="212">
        <f>G372*$H$370</f>
        <v>0</v>
      </c>
      <c r="I372" s="218">
        <f>'Survey Results'!G972/'Survey Results'!G$1151</f>
        <v>0</v>
      </c>
      <c r="J372" s="217">
        <f>I372*$J$370</f>
        <v>0</v>
      </c>
      <c r="K372" s="215">
        <f>'Survey Results'!H972/'Survey Results'!H$1151</f>
        <v>0</v>
      </c>
      <c r="L372" s="211">
        <f>K372*$L$370</f>
        <v>0</v>
      </c>
      <c r="M372" s="221">
        <f>N372/$N$370</f>
        <v>0</v>
      </c>
      <c r="N372" s="222">
        <f t="shared" si="43"/>
        <v>0</v>
      </c>
    </row>
    <row r="373" spans="1:14" x14ac:dyDescent="0.45">
      <c r="B373" t="s">
        <v>98</v>
      </c>
      <c r="C373" s="215">
        <f>'Survey Results'!D973/'Survey Results'!D$1151</f>
        <v>0</v>
      </c>
      <c r="D373" s="211">
        <f t="shared" ref="D373:D436" si="45">C373*$D$370</f>
        <v>0</v>
      </c>
      <c r="E373" s="218">
        <f>'Survey Results'!E973/'Survey Results'!E$1151</f>
        <v>0</v>
      </c>
      <c r="F373" s="217">
        <f t="shared" ref="F373:F436" si="46">E373*$F$370</f>
        <v>0</v>
      </c>
      <c r="G373" s="215">
        <f>'Survey Results'!F973/'Survey Results'!F$1151</f>
        <v>0</v>
      </c>
      <c r="H373" s="212">
        <f t="shared" ref="H373:H436" si="47">G373*$H$370</f>
        <v>0</v>
      </c>
      <c r="I373" s="218">
        <f>'Survey Results'!G973/'Survey Results'!G$1151</f>
        <v>0</v>
      </c>
      <c r="J373" s="217">
        <f t="shared" ref="J373:J436" si="48">I373*$J$370</f>
        <v>0</v>
      </c>
      <c r="K373" s="215">
        <f>'Survey Results'!H973/'Survey Results'!H$1151</f>
        <v>0</v>
      </c>
      <c r="L373" s="211">
        <f t="shared" ref="L373:L436" si="49">K373*$L$370</f>
        <v>0</v>
      </c>
      <c r="M373" s="221">
        <f t="shared" ref="M373:M436" si="50">N373/$N$370</f>
        <v>0</v>
      </c>
      <c r="N373" s="222">
        <f t="shared" si="43"/>
        <v>0</v>
      </c>
    </row>
    <row r="374" spans="1:14" x14ac:dyDescent="0.45">
      <c r="B374" t="s">
        <v>147</v>
      </c>
      <c r="C374" s="215">
        <f>'Survey Results'!D974/'Survey Results'!D$1151</f>
        <v>0</v>
      </c>
      <c r="D374" s="211">
        <f t="shared" si="45"/>
        <v>0</v>
      </c>
      <c r="E374" s="218">
        <f>'Survey Results'!E974/'Survey Results'!E$1151</f>
        <v>0</v>
      </c>
      <c r="F374" s="217">
        <f t="shared" si="46"/>
        <v>0</v>
      </c>
      <c r="G374" s="215">
        <f>'Survey Results'!F974/'Survey Results'!F$1151</f>
        <v>0</v>
      </c>
      <c r="H374" s="212">
        <f t="shared" si="47"/>
        <v>0</v>
      </c>
      <c r="I374" s="218">
        <f>'Survey Results'!G974/'Survey Results'!G$1151</f>
        <v>0</v>
      </c>
      <c r="J374" s="217">
        <f t="shared" si="48"/>
        <v>0</v>
      </c>
      <c r="K374" s="215">
        <f>'Survey Results'!H974/'Survey Results'!H$1151</f>
        <v>0</v>
      </c>
      <c r="L374" s="211">
        <f t="shared" si="49"/>
        <v>0</v>
      </c>
      <c r="M374" s="221">
        <f t="shared" si="50"/>
        <v>0</v>
      </c>
      <c r="N374" s="222">
        <f t="shared" si="43"/>
        <v>0</v>
      </c>
    </row>
    <row r="375" spans="1:14" x14ac:dyDescent="0.45">
      <c r="B375" t="s">
        <v>148</v>
      </c>
      <c r="C375" s="215">
        <f>'Survey Results'!D975/'Survey Results'!D$1151</f>
        <v>0</v>
      </c>
      <c r="D375" s="211">
        <f t="shared" si="45"/>
        <v>0</v>
      </c>
      <c r="E375" s="218">
        <f>'Survey Results'!E975/'Survey Results'!E$1151</f>
        <v>0</v>
      </c>
      <c r="F375" s="217">
        <f t="shared" si="46"/>
        <v>0</v>
      </c>
      <c r="G375" s="215">
        <f>'Survey Results'!F975/'Survey Results'!F$1151</f>
        <v>0</v>
      </c>
      <c r="H375" s="212">
        <f t="shared" si="47"/>
        <v>0</v>
      </c>
      <c r="I375" s="218">
        <f>'Survey Results'!G975/'Survey Results'!G$1151</f>
        <v>0</v>
      </c>
      <c r="J375" s="217">
        <f t="shared" si="48"/>
        <v>0</v>
      </c>
      <c r="K375" s="215">
        <f>'Survey Results'!H975/'Survey Results'!H$1151</f>
        <v>0</v>
      </c>
      <c r="L375" s="211">
        <f t="shared" si="49"/>
        <v>0</v>
      </c>
      <c r="M375" s="221">
        <f t="shared" si="50"/>
        <v>0</v>
      </c>
      <c r="N375" s="222">
        <f t="shared" si="43"/>
        <v>0</v>
      </c>
    </row>
    <row r="376" spans="1:14" x14ac:dyDescent="0.45">
      <c r="B376" t="s">
        <v>149</v>
      </c>
      <c r="C376" s="215">
        <f>'Survey Results'!D976/'Survey Results'!D$1151</f>
        <v>0</v>
      </c>
      <c r="D376" s="211">
        <f t="shared" si="45"/>
        <v>0</v>
      </c>
      <c r="E376" s="218">
        <f>'Survey Results'!E976/'Survey Results'!E$1151</f>
        <v>0</v>
      </c>
      <c r="F376" s="217">
        <f t="shared" si="46"/>
        <v>0</v>
      </c>
      <c r="G376" s="215">
        <f>'Survey Results'!F976/'Survey Results'!F$1151</f>
        <v>0</v>
      </c>
      <c r="H376" s="212">
        <f t="shared" si="47"/>
        <v>0</v>
      </c>
      <c r="I376" s="218">
        <f>'Survey Results'!G976/'Survey Results'!G$1151</f>
        <v>0</v>
      </c>
      <c r="J376" s="217">
        <f t="shared" si="48"/>
        <v>0</v>
      </c>
      <c r="K376" s="215">
        <f>'Survey Results'!H976/'Survey Results'!H$1151</f>
        <v>0</v>
      </c>
      <c r="L376" s="211">
        <f t="shared" si="49"/>
        <v>0</v>
      </c>
      <c r="M376" s="221">
        <f t="shared" si="50"/>
        <v>0</v>
      </c>
      <c r="N376" s="222">
        <f t="shared" si="43"/>
        <v>0</v>
      </c>
    </row>
    <row r="377" spans="1:14" x14ac:dyDescent="0.45">
      <c r="B377" t="s">
        <v>156</v>
      </c>
      <c r="C377" s="215">
        <f>'Survey Results'!D977/'Survey Results'!D$1151</f>
        <v>0</v>
      </c>
      <c r="D377" s="211">
        <f t="shared" si="45"/>
        <v>0</v>
      </c>
      <c r="E377" s="218">
        <f>'Survey Results'!E977/'Survey Results'!E$1151</f>
        <v>0</v>
      </c>
      <c r="F377" s="217">
        <f t="shared" si="46"/>
        <v>0</v>
      </c>
      <c r="G377" s="215">
        <f>'Survey Results'!F977/'Survey Results'!F$1151</f>
        <v>0</v>
      </c>
      <c r="H377" s="212">
        <f t="shared" si="47"/>
        <v>0</v>
      </c>
      <c r="I377" s="218">
        <f>'Survey Results'!G977/'Survey Results'!G$1151</f>
        <v>0</v>
      </c>
      <c r="J377" s="217">
        <f t="shared" si="48"/>
        <v>0</v>
      </c>
      <c r="K377" s="215">
        <f>'Survey Results'!H977/'Survey Results'!H$1151</f>
        <v>0</v>
      </c>
      <c r="L377" s="211">
        <f t="shared" si="49"/>
        <v>0</v>
      </c>
      <c r="M377" s="221">
        <f t="shared" si="50"/>
        <v>0</v>
      </c>
      <c r="N377" s="222">
        <f t="shared" si="43"/>
        <v>0</v>
      </c>
    </row>
    <row r="378" spans="1:14" x14ac:dyDescent="0.45">
      <c r="B378" t="s">
        <v>157</v>
      </c>
      <c r="C378" s="215">
        <f>'Survey Results'!D978/'Survey Results'!D$1151</f>
        <v>0</v>
      </c>
      <c r="D378" s="211">
        <f t="shared" si="45"/>
        <v>0</v>
      </c>
      <c r="E378" s="218">
        <f>'Survey Results'!E978/'Survey Results'!E$1151</f>
        <v>0</v>
      </c>
      <c r="F378" s="217">
        <f t="shared" si="46"/>
        <v>0</v>
      </c>
      <c r="G378" s="215">
        <f>'Survey Results'!F978/'Survey Results'!F$1151</f>
        <v>0</v>
      </c>
      <c r="H378" s="212">
        <f t="shared" si="47"/>
        <v>0</v>
      </c>
      <c r="I378" s="218">
        <f>'Survey Results'!G978/'Survey Results'!G$1151</f>
        <v>0</v>
      </c>
      <c r="J378" s="217">
        <f t="shared" si="48"/>
        <v>0</v>
      </c>
      <c r="K378" s="215">
        <f>'Survey Results'!H978/'Survey Results'!H$1151</f>
        <v>0</v>
      </c>
      <c r="L378" s="211">
        <f t="shared" si="49"/>
        <v>0</v>
      </c>
      <c r="M378" s="221">
        <f t="shared" si="50"/>
        <v>0</v>
      </c>
      <c r="N378" s="222">
        <f t="shared" si="43"/>
        <v>0</v>
      </c>
    </row>
    <row r="379" spans="1:14" x14ac:dyDescent="0.45">
      <c r="B379" t="s">
        <v>158</v>
      </c>
      <c r="C379" s="215">
        <f>'Survey Results'!D979/'Survey Results'!D$1151</f>
        <v>0</v>
      </c>
      <c r="D379" s="211">
        <f t="shared" si="45"/>
        <v>0</v>
      </c>
      <c r="E379" s="218">
        <f>'Survey Results'!E979/'Survey Results'!E$1151</f>
        <v>0</v>
      </c>
      <c r="F379" s="217">
        <f t="shared" si="46"/>
        <v>0</v>
      </c>
      <c r="G379" s="215">
        <f>'Survey Results'!F979/'Survey Results'!F$1151</f>
        <v>0</v>
      </c>
      <c r="H379" s="212">
        <f t="shared" si="47"/>
        <v>0</v>
      </c>
      <c r="I379" s="218">
        <f>'Survey Results'!G979/'Survey Results'!G$1151</f>
        <v>0</v>
      </c>
      <c r="J379" s="217">
        <f t="shared" si="48"/>
        <v>0</v>
      </c>
      <c r="K379" s="215">
        <f>'Survey Results'!H979/'Survey Results'!H$1151</f>
        <v>0</v>
      </c>
      <c r="L379" s="211">
        <f t="shared" si="49"/>
        <v>0</v>
      </c>
      <c r="M379" s="221">
        <f t="shared" si="50"/>
        <v>0</v>
      </c>
      <c r="N379" s="222">
        <f t="shared" si="43"/>
        <v>0</v>
      </c>
    </row>
    <row r="380" spans="1:14" x14ac:dyDescent="0.45">
      <c r="B380" t="s">
        <v>159</v>
      </c>
      <c r="C380" s="215">
        <f>'Survey Results'!D980/'Survey Results'!D$1151</f>
        <v>0</v>
      </c>
      <c r="D380" s="211">
        <f t="shared" si="45"/>
        <v>0</v>
      </c>
      <c r="E380" s="218">
        <f>'Survey Results'!E980/'Survey Results'!E$1151</f>
        <v>0</v>
      </c>
      <c r="F380" s="217">
        <f t="shared" si="46"/>
        <v>0</v>
      </c>
      <c r="G380" s="215">
        <f>'Survey Results'!F980/'Survey Results'!F$1151</f>
        <v>0</v>
      </c>
      <c r="H380" s="212">
        <f t="shared" si="47"/>
        <v>0</v>
      </c>
      <c r="I380" s="218">
        <f>'Survey Results'!G980/'Survey Results'!G$1151</f>
        <v>0</v>
      </c>
      <c r="J380" s="217">
        <f t="shared" si="48"/>
        <v>0</v>
      </c>
      <c r="K380" s="215">
        <f>'Survey Results'!H980/'Survey Results'!H$1151</f>
        <v>0</v>
      </c>
      <c r="L380" s="211">
        <f t="shared" si="49"/>
        <v>0</v>
      </c>
      <c r="M380" s="221">
        <f t="shared" si="50"/>
        <v>0</v>
      </c>
      <c r="N380" s="222">
        <f t="shared" si="43"/>
        <v>0</v>
      </c>
    </row>
    <row r="381" spans="1:14" x14ac:dyDescent="0.45">
      <c r="B381" t="s">
        <v>176</v>
      </c>
      <c r="C381" s="215">
        <f>'Survey Results'!D981/'Survey Results'!D$1151</f>
        <v>0</v>
      </c>
      <c r="D381" s="211">
        <f t="shared" si="45"/>
        <v>0</v>
      </c>
      <c r="E381" s="218">
        <f>'Survey Results'!E981/'Survey Results'!E$1151</f>
        <v>0</v>
      </c>
      <c r="F381" s="217">
        <f t="shared" si="46"/>
        <v>0</v>
      </c>
      <c r="G381" s="215">
        <f>'Survey Results'!F981/'Survey Results'!F$1151</f>
        <v>0</v>
      </c>
      <c r="H381" s="212">
        <f t="shared" si="47"/>
        <v>0</v>
      </c>
      <c r="I381" s="218">
        <f>'Survey Results'!G981/'Survey Results'!G$1151</f>
        <v>0</v>
      </c>
      <c r="J381" s="217">
        <f t="shared" si="48"/>
        <v>0</v>
      </c>
      <c r="K381" s="215">
        <f>'Survey Results'!H981/'Survey Results'!H$1151</f>
        <v>0</v>
      </c>
      <c r="L381" s="211">
        <f t="shared" si="49"/>
        <v>0</v>
      </c>
      <c r="M381" s="221">
        <f t="shared" si="50"/>
        <v>0</v>
      </c>
      <c r="N381" s="222">
        <f t="shared" si="43"/>
        <v>0</v>
      </c>
    </row>
    <row r="382" spans="1:14" x14ac:dyDescent="0.45">
      <c r="B382" t="s">
        <v>177</v>
      </c>
      <c r="C382" s="215">
        <f>'Survey Results'!D982/'Survey Results'!D$1151</f>
        <v>0</v>
      </c>
      <c r="D382" s="211">
        <f t="shared" si="45"/>
        <v>0</v>
      </c>
      <c r="E382" s="218">
        <f>'Survey Results'!E982/'Survey Results'!E$1151</f>
        <v>0</v>
      </c>
      <c r="F382" s="217">
        <f t="shared" si="46"/>
        <v>0</v>
      </c>
      <c r="G382" s="215">
        <f>'Survey Results'!F982/'Survey Results'!F$1151</f>
        <v>0</v>
      </c>
      <c r="H382" s="212">
        <f t="shared" si="47"/>
        <v>0</v>
      </c>
      <c r="I382" s="218">
        <f>'Survey Results'!G982/'Survey Results'!G$1151</f>
        <v>0</v>
      </c>
      <c r="J382" s="217">
        <f t="shared" si="48"/>
        <v>0</v>
      </c>
      <c r="K382" s="215">
        <f>'Survey Results'!H982/'Survey Results'!H$1151</f>
        <v>0</v>
      </c>
      <c r="L382" s="211">
        <f t="shared" si="49"/>
        <v>0</v>
      </c>
      <c r="M382" s="221">
        <f t="shared" si="50"/>
        <v>0</v>
      </c>
      <c r="N382" s="222">
        <f t="shared" si="43"/>
        <v>0</v>
      </c>
    </row>
    <row r="383" spans="1:14" x14ac:dyDescent="0.45">
      <c r="B383" t="s">
        <v>178</v>
      </c>
      <c r="C383" s="215">
        <f>'Survey Results'!D983/'Survey Results'!D$1151</f>
        <v>0</v>
      </c>
      <c r="D383" s="211">
        <f t="shared" si="45"/>
        <v>0</v>
      </c>
      <c r="E383" s="218">
        <f>'Survey Results'!E983/'Survey Results'!E$1151</f>
        <v>0</v>
      </c>
      <c r="F383" s="217">
        <f t="shared" si="46"/>
        <v>0</v>
      </c>
      <c r="G383" s="215">
        <f>'Survey Results'!F983/'Survey Results'!F$1151</f>
        <v>0</v>
      </c>
      <c r="H383" s="212">
        <f t="shared" si="47"/>
        <v>0</v>
      </c>
      <c r="I383" s="218">
        <f>'Survey Results'!G983/'Survey Results'!G$1151</f>
        <v>0</v>
      </c>
      <c r="J383" s="217">
        <f t="shared" si="48"/>
        <v>0</v>
      </c>
      <c r="K383" s="215">
        <f>'Survey Results'!H983/'Survey Results'!H$1151</f>
        <v>0</v>
      </c>
      <c r="L383" s="211">
        <f t="shared" si="49"/>
        <v>0</v>
      </c>
      <c r="M383" s="221">
        <f t="shared" si="50"/>
        <v>0</v>
      </c>
      <c r="N383" s="222">
        <f t="shared" si="43"/>
        <v>0</v>
      </c>
    </row>
    <row r="384" spans="1:14" x14ac:dyDescent="0.45">
      <c r="B384" t="s">
        <v>179</v>
      </c>
      <c r="C384" s="215">
        <f>'Survey Results'!D984/'Survey Results'!D$1151</f>
        <v>0</v>
      </c>
      <c r="D384" s="211">
        <f t="shared" si="45"/>
        <v>0</v>
      </c>
      <c r="E384" s="218">
        <f>'Survey Results'!E984/'Survey Results'!E$1151</f>
        <v>0</v>
      </c>
      <c r="F384" s="217">
        <f t="shared" si="46"/>
        <v>0</v>
      </c>
      <c r="G384" s="215">
        <f>'Survey Results'!F984/'Survey Results'!F$1151</f>
        <v>0</v>
      </c>
      <c r="H384" s="212">
        <f t="shared" si="47"/>
        <v>0</v>
      </c>
      <c r="I384" s="218">
        <f>'Survey Results'!G984/'Survey Results'!G$1151</f>
        <v>0</v>
      </c>
      <c r="J384" s="217">
        <f t="shared" si="48"/>
        <v>0</v>
      </c>
      <c r="K384" s="215">
        <f>'Survey Results'!H984/'Survey Results'!H$1151</f>
        <v>0</v>
      </c>
      <c r="L384" s="211">
        <f t="shared" si="49"/>
        <v>0</v>
      </c>
      <c r="M384" s="221">
        <f t="shared" si="50"/>
        <v>0</v>
      </c>
      <c r="N384" s="222">
        <f t="shared" si="43"/>
        <v>0</v>
      </c>
    </row>
    <row r="385" spans="2:14" x14ac:dyDescent="0.45">
      <c r="B385" t="s">
        <v>180</v>
      </c>
      <c r="C385" s="215">
        <f>'Survey Results'!D985/'Survey Results'!D$1151</f>
        <v>0</v>
      </c>
      <c r="D385" s="211">
        <f t="shared" si="45"/>
        <v>0</v>
      </c>
      <c r="E385" s="218">
        <f>'Survey Results'!E985/'Survey Results'!E$1151</f>
        <v>0</v>
      </c>
      <c r="F385" s="217">
        <f t="shared" si="46"/>
        <v>0</v>
      </c>
      <c r="G385" s="215">
        <f>'Survey Results'!F985/'Survey Results'!F$1151</f>
        <v>0</v>
      </c>
      <c r="H385" s="212">
        <f t="shared" si="47"/>
        <v>0</v>
      </c>
      <c r="I385" s="218">
        <f>'Survey Results'!G985/'Survey Results'!G$1151</f>
        <v>0</v>
      </c>
      <c r="J385" s="217">
        <f t="shared" si="48"/>
        <v>0</v>
      </c>
      <c r="K385" s="215">
        <f>'Survey Results'!H985/'Survey Results'!H$1151</f>
        <v>0</v>
      </c>
      <c r="L385" s="211">
        <f t="shared" si="49"/>
        <v>0</v>
      </c>
      <c r="M385" s="221">
        <f t="shared" si="50"/>
        <v>0</v>
      </c>
      <c r="N385" s="222">
        <f t="shared" si="43"/>
        <v>0</v>
      </c>
    </row>
    <row r="386" spans="2:14" x14ac:dyDescent="0.45">
      <c r="B386" t="s">
        <v>181</v>
      </c>
      <c r="C386" s="215">
        <f>'Survey Results'!D986/'Survey Results'!D$1151</f>
        <v>0</v>
      </c>
      <c r="D386" s="211">
        <f t="shared" si="45"/>
        <v>0</v>
      </c>
      <c r="E386" s="218">
        <f>'Survey Results'!E986/'Survey Results'!E$1151</f>
        <v>0</v>
      </c>
      <c r="F386" s="217">
        <f t="shared" si="46"/>
        <v>0</v>
      </c>
      <c r="G386" s="215">
        <f>'Survey Results'!F986/'Survey Results'!F$1151</f>
        <v>0</v>
      </c>
      <c r="H386" s="212">
        <f t="shared" si="47"/>
        <v>0</v>
      </c>
      <c r="I386" s="218">
        <f>'Survey Results'!G986/'Survey Results'!G$1151</f>
        <v>0</v>
      </c>
      <c r="J386" s="217">
        <f t="shared" si="48"/>
        <v>0</v>
      </c>
      <c r="K386" s="215">
        <f>'Survey Results'!H986/'Survey Results'!H$1151</f>
        <v>0</v>
      </c>
      <c r="L386" s="211">
        <f t="shared" si="49"/>
        <v>0</v>
      </c>
      <c r="M386" s="221">
        <f t="shared" si="50"/>
        <v>0</v>
      </c>
      <c r="N386" s="222">
        <f t="shared" si="43"/>
        <v>0</v>
      </c>
    </row>
    <row r="387" spans="2:14" x14ac:dyDescent="0.45">
      <c r="B387" t="s">
        <v>190</v>
      </c>
      <c r="C387" s="215">
        <f>'Survey Results'!D987/'Survey Results'!D$1151</f>
        <v>0</v>
      </c>
      <c r="D387" s="211">
        <f t="shared" si="45"/>
        <v>0</v>
      </c>
      <c r="E387" s="218">
        <f>'Survey Results'!E987/'Survey Results'!E$1151</f>
        <v>0</v>
      </c>
      <c r="F387" s="217">
        <f t="shared" si="46"/>
        <v>0</v>
      </c>
      <c r="G387" s="215">
        <f>'Survey Results'!F987/'Survey Results'!F$1151</f>
        <v>0</v>
      </c>
      <c r="H387" s="212">
        <f t="shared" si="47"/>
        <v>0</v>
      </c>
      <c r="I387" s="218">
        <f>'Survey Results'!G987/'Survey Results'!G$1151</f>
        <v>0</v>
      </c>
      <c r="J387" s="217">
        <f t="shared" si="48"/>
        <v>0</v>
      </c>
      <c r="K387" s="215">
        <f>'Survey Results'!H987/'Survey Results'!H$1151</f>
        <v>0</v>
      </c>
      <c r="L387" s="211">
        <f t="shared" si="49"/>
        <v>0</v>
      </c>
      <c r="M387" s="221">
        <f t="shared" si="50"/>
        <v>0</v>
      </c>
      <c r="N387" s="222">
        <f t="shared" si="43"/>
        <v>0</v>
      </c>
    </row>
    <row r="388" spans="2:14" x14ac:dyDescent="0.45">
      <c r="B388" t="s">
        <v>191</v>
      </c>
      <c r="C388" s="215">
        <f>'Survey Results'!D988/'Survey Results'!D$1151</f>
        <v>0</v>
      </c>
      <c r="D388" s="211">
        <f t="shared" si="45"/>
        <v>0</v>
      </c>
      <c r="E388" s="218">
        <f>'Survey Results'!E988/'Survey Results'!E$1151</f>
        <v>0</v>
      </c>
      <c r="F388" s="217">
        <f t="shared" si="46"/>
        <v>0</v>
      </c>
      <c r="G388" s="215">
        <f>'Survey Results'!F988/'Survey Results'!F$1151</f>
        <v>0</v>
      </c>
      <c r="H388" s="212">
        <f t="shared" si="47"/>
        <v>0</v>
      </c>
      <c r="I388" s="218">
        <f>'Survey Results'!G988/'Survey Results'!G$1151</f>
        <v>0</v>
      </c>
      <c r="J388" s="217">
        <f t="shared" si="48"/>
        <v>0</v>
      </c>
      <c r="K388" s="215">
        <f>'Survey Results'!H988/'Survey Results'!H$1151</f>
        <v>0</v>
      </c>
      <c r="L388" s="211">
        <f t="shared" si="49"/>
        <v>0</v>
      </c>
      <c r="M388" s="221">
        <f t="shared" si="50"/>
        <v>0</v>
      </c>
      <c r="N388" s="222">
        <f t="shared" si="43"/>
        <v>0</v>
      </c>
    </row>
    <row r="389" spans="2:14" x14ac:dyDescent="0.45">
      <c r="B389" t="s">
        <v>192</v>
      </c>
      <c r="C389" s="215">
        <f>'Survey Results'!D989/'Survey Results'!D$1151</f>
        <v>0</v>
      </c>
      <c r="D389" s="211">
        <f t="shared" si="45"/>
        <v>0</v>
      </c>
      <c r="E389" s="218">
        <f>'Survey Results'!E989/'Survey Results'!E$1151</f>
        <v>0</v>
      </c>
      <c r="F389" s="217">
        <f t="shared" si="46"/>
        <v>0</v>
      </c>
      <c r="G389" s="215">
        <f>'Survey Results'!F989/'Survey Results'!F$1151</f>
        <v>0</v>
      </c>
      <c r="H389" s="212">
        <f t="shared" si="47"/>
        <v>0</v>
      </c>
      <c r="I389" s="218">
        <f>'Survey Results'!G989/'Survey Results'!G$1151</f>
        <v>0</v>
      </c>
      <c r="J389" s="217">
        <f t="shared" si="48"/>
        <v>0</v>
      </c>
      <c r="K389" s="215">
        <f>'Survey Results'!H989/'Survey Results'!H$1151</f>
        <v>8.617076564569396E-3</v>
      </c>
      <c r="L389" s="211">
        <f t="shared" si="49"/>
        <v>5.0694917068249246E-2</v>
      </c>
      <c r="M389" s="221">
        <f t="shared" si="50"/>
        <v>1.7287151011624936E-3</v>
      </c>
      <c r="N389" s="222">
        <f t="shared" si="43"/>
        <v>5.0694917068249246E-2</v>
      </c>
    </row>
    <row r="390" spans="2:14" x14ac:dyDescent="0.45">
      <c r="B390" t="s">
        <v>193</v>
      </c>
      <c r="C390" s="215">
        <f>'Survey Results'!D990/'Survey Results'!D$1151</f>
        <v>0</v>
      </c>
      <c r="D390" s="211">
        <f t="shared" si="45"/>
        <v>0</v>
      </c>
      <c r="E390" s="218">
        <f>'Survey Results'!E990/'Survey Results'!E$1151</f>
        <v>0</v>
      </c>
      <c r="F390" s="217">
        <f t="shared" si="46"/>
        <v>0</v>
      </c>
      <c r="G390" s="215">
        <f>'Survey Results'!F990/'Survey Results'!F$1151</f>
        <v>0</v>
      </c>
      <c r="H390" s="212">
        <f t="shared" si="47"/>
        <v>0</v>
      </c>
      <c r="I390" s="218">
        <f>'Survey Results'!G990/'Survey Results'!G$1151</f>
        <v>0</v>
      </c>
      <c r="J390" s="217">
        <f t="shared" si="48"/>
        <v>0</v>
      </c>
      <c r="K390" s="215">
        <f>'Survey Results'!H990/'Survey Results'!H$1151</f>
        <v>8.617076564569396E-3</v>
      </c>
      <c r="L390" s="211">
        <f t="shared" si="49"/>
        <v>5.0694917068249246E-2</v>
      </c>
      <c r="M390" s="221">
        <f t="shared" si="50"/>
        <v>1.7287151011624936E-3</v>
      </c>
      <c r="N390" s="222">
        <f t="shared" si="43"/>
        <v>5.0694917068249246E-2</v>
      </c>
    </row>
    <row r="391" spans="2:14" x14ac:dyDescent="0.45">
      <c r="B391" t="s">
        <v>197</v>
      </c>
      <c r="C391" s="215">
        <f>'Survey Results'!D991/'Survey Results'!D$1151</f>
        <v>0</v>
      </c>
      <c r="D391" s="211">
        <f t="shared" si="45"/>
        <v>0</v>
      </c>
      <c r="E391" s="218">
        <f>'Survey Results'!E991/'Survey Results'!E$1151</f>
        <v>0</v>
      </c>
      <c r="F391" s="217">
        <f t="shared" si="46"/>
        <v>0</v>
      </c>
      <c r="G391" s="215">
        <f>'Survey Results'!F991/'Survey Results'!F$1151</f>
        <v>0</v>
      </c>
      <c r="H391" s="212">
        <f t="shared" si="47"/>
        <v>0</v>
      </c>
      <c r="I391" s="218">
        <f>'Survey Results'!G991/'Survey Results'!G$1151</f>
        <v>0</v>
      </c>
      <c r="J391" s="217">
        <f t="shared" si="48"/>
        <v>0</v>
      </c>
      <c r="K391" s="215">
        <f>'Survey Results'!H991/'Survey Results'!H$1151</f>
        <v>0</v>
      </c>
      <c r="L391" s="211">
        <f t="shared" si="49"/>
        <v>0</v>
      </c>
      <c r="M391" s="221">
        <f t="shared" si="50"/>
        <v>0</v>
      </c>
      <c r="N391" s="222">
        <f t="shared" si="43"/>
        <v>0</v>
      </c>
    </row>
    <row r="392" spans="2:14" x14ac:dyDescent="0.45">
      <c r="B392" t="s">
        <v>198</v>
      </c>
      <c r="C392" s="215">
        <f>'Survey Results'!D992/'Survey Results'!D$1151</f>
        <v>0</v>
      </c>
      <c r="D392" s="211">
        <f t="shared" si="45"/>
        <v>0</v>
      </c>
      <c r="E392" s="218">
        <f>'Survey Results'!E992/'Survey Results'!E$1151</f>
        <v>0</v>
      </c>
      <c r="F392" s="217">
        <f t="shared" si="46"/>
        <v>0</v>
      </c>
      <c r="G392" s="215">
        <f>'Survey Results'!F992/'Survey Results'!F$1151</f>
        <v>0</v>
      </c>
      <c r="H392" s="212">
        <f t="shared" si="47"/>
        <v>0</v>
      </c>
      <c r="I392" s="218">
        <f>'Survey Results'!G992/'Survey Results'!G$1151</f>
        <v>0</v>
      </c>
      <c r="J392" s="217">
        <f t="shared" si="48"/>
        <v>0</v>
      </c>
      <c r="K392" s="215">
        <f>'Survey Results'!H992/'Survey Results'!H$1151</f>
        <v>0</v>
      </c>
      <c r="L392" s="211">
        <f t="shared" si="49"/>
        <v>0</v>
      </c>
      <c r="M392" s="221">
        <f t="shared" si="50"/>
        <v>0</v>
      </c>
      <c r="N392" s="222">
        <f t="shared" si="43"/>
        <v>0</v>
      </c>
    </row>
    <row r="393" spans="2:14" x14ac:dyDescent="0.45">
      <c r="B393" t="s">
        <v>199</v>
      </c>
      <c r="C393" s="215">
        <f>'Survey Results'!D993/'Survey Results'!D$1151</f>
        <v>0</v>
      </c>
      <c r="D393" s="211">
        <f t="shared" si="45"/>
        <v>0</v>
      </c>
      <c r="E393" s="218">
        <f>'Survey Results'!E993/'Survey Results'!E$1151</f>
        <v>0</v>
      </c>
      <c r="F393" s="217">
        <f t="shared" si="46"/>
        <v>0</v>
      </c>
      <c r="G393" s="215">
        <f>'Survey Results'!F993/'Survey Results'!F$1151</f>
        <v>0</v>
      </c>
      <c r="H393" s="212">
        <f t="shared" si="47"/>
        <v>0</v>
      </c>
      <c r="I393" s="218">
        <f>'Survey Results'!G993/'Survey Results'!G$1151</f>
        <v>0</v>
      </c>
      <c r="J393" s="217">
        <f t="shared" si="48"/>
        <v>0</v>
      </c>
      <c r="K393" s="215">
        <f>'Survey Results'!H993/'Survey Results'!H$1151</f>
        <v>0</v>
      </c>
      <c r="L393" s="211">
        <f t="shared" si="49"/>
        <v>0</v>
      </c>
      <c r="M393" s="221">
        <f t="shared" si="50"/>
        <v>0</v>
      </c>
      <c r="N393" s="222">
        <f t="shared" si="43"/>
        <v>0</v>
      </c>
    </row>
    <row r="394" spans="2:14" x14ac:dyDescent="0.45">
      <c r="B394" t="s">
        <v>200</v>
      </c>
      <c r="C394" s="215">
        <f>'Survey Results'!D994/'Survey Results'!D$1151</f>
        <v>0</v>
      </c>
      <c r="D394" s="211">
        <f t="shared" si="45"/>
        <v>0</v>
      </c>
      <c r="E394" s="218">
        <f>'Survey Results'!E994/'Survey Results'!E$1151</f>
        <v>0</v>
      </c>
      <c r="F394" s="217">
        <f t="shared" si="46"/>
        <v>0</v>
      </c>
      <c r="G394" s="215">
        <f>'Survey Results'!F994/'Survey Results'!F$1151</f>
        <v>0</v>
      </c>
      <c r="H394" s="212">
        <f t="shared" si="47"/>
        <v>0</v>
      </c>
      <c r="I394" s="218">
        <f>'Survey Results'!G994/'Survey Results'!G$1151</f>
        <v>0</v>
      </c>
      <c r="J394" s="217">
        <f t="shared" si="48"/>
        <v>0</v>
      </c>
      <c r="K394" s="215">
        <f>'Survey Results'!H994/'Survey Results'!H$1151</f>
        <v>0</v>
      </c>
      <c r="L394" s="211">
        <f t="shared" si="49"/>
        <v>0</v>
      </c>
      <c r="M394" s="221">
        <f t="shared" si="50"/>
        <v>0</v>
      </c>
      <c r="N394" s="222">
        <f t="shared" si="43"/>
        <v>0</v>
      </c>
    </row>
    <row r="395" spans="2:14" x14ac:dyDescent="0.45">
      <c r="B395" t="s">
        <v>233</v>
      </c>
      <c r="C395" s="215">
        <f>'Survey Results'!D995/'Survey Results'!D$1151</f>
        <v>0</v>
      </c>
      <c r="D395" s="211">
        <f t="shared" si="45"/>
        <v>0</v>
      </c>
      <c r="E395" s="218">
        <f>'Survey Results'!E995/'Survey Results'!E$1151</f>
        <v>0</v>
      </c>
      <c r="F395" s="217">
        <f t="shared" si="46"/>
        <v>0</v>
      </c>
      <c r="G395" s="215">
        <f>'Survey Results'!F995/'Survey Results'!F$1151</f>
        <v>0</v>
      </c>
      <c r="H395" s="212">
        <f t="shared" si="47"/>
        <v>0</v>
      </c>
      <c r="I395" s="218">
        <f>'Survey Results'!G995/'Survey Results'!G$1151</f>
        <v>0</v>
      </c>
      <c r="J395" s="217">
        <f t="shared" si="48"/>
        <v>0</v>
      </c>
      <c r="K395" s="215">
        <f>'Survey Results'!H995/'Survey Results'!H$1151</f>
        <v>0</v>
      </c>
      <c r="L395" s="211">
        <f t="shared" si="49"/>
        <v>0</v>
      </c>
      <c r="M395" s="221">
        <f t="shared" si="50"/>
        <v>0</v>
      </c>
      <c r="N395" s="222">
        <f t="shared" si="43"/>
        <v>0</v>
      </c>
    </row>
    <row r="396" spans="2:14" x14ac:dyDescent="0.45">
      <c r="B396" t="s">
        <v>234</v>
      </c>
      <c r="C396" s="215">
        <f>'Survey Results'!D996/'Survey Results'!D$1151</f>
        <v>0</v>
      </c>
      <c r="D396" s="211">
        <f t="shared" si="45"/>
        <v>0</v>
      </c>
      <c r="E396" s="218">
        <f>'Survey Results'!E996/'Survey Results'!E$1151</f>
        <v>0</v>
      </c>
      <c r="F396" s="217">
        <f t="shared" si="46"/>
        <v>0</v>
      </c>
      <c r="G396" s="215">
        <f>'Survey Results'!F996/'Survey Results'!F$1151</f>
        <v>0</v>
      </c>
      <c r="H396" s="212">
        <f t="shared" si="47"/>
        <v>0</v>
      </c>
      <c r="I396" s="218">
        <f>'Survey Results'!G996/'Survey Results'!G$1151</f>
        <v>8.2299014792987461E-3</v>
      </c>
      <c r="J396" s="217">
        <f t="shared" si="48"/>
        <v>3.7964208895675207E-2</v>
      </c>
      <c r="K396" s="215">
        <f>'Survey Results'!H996/'Survey Results'!H$1151</f>
        <v>8.617076564569396E-3</v>
      </c>
      <c r="L396" s="211">
        <f t="shared" si="49"/>
        <v>5.0694917068249246E-2</v>
      </c>
      <c r="M396" s="221">
        <f t="shared" si="50"/>
        <v>3.0233084256428584E-3</v>
      </c>
      <c r="N396" s="222">
        <f t="shared" si="43"/>
        <v>8.8659125963924446E-2</v>
      </c>
    </row>
    <row r="397" spans="2:14" x14ac:dyDescent="0.45">
      <c r="B397" t="s">
        <v>235</v>
      </c>
      <c r="C397" s="215">
        <f>'Survey Results'!D997/'Survey Results'!D$1151</f>
        <v>0</v>
      </c>
      <c r="D397" s="211">
        <f t="shared" si="45"/>
        <v>0</v>
      </c>
      <c r="E397" s="218">
        <f>'Survey Results'!E997/'Survey Results'!E$1151</f>
        <v>0</v>
      </c>
      <c r="F397" s="217">
        <f t="shared" si="46"/>
        <v>0</v>
      </c>
      <c r="G397" s="215">
        <f>'Survey Results'!F997/'Survey Results'!F$1151</f>
        <v>0</v>
      </c>
      <c r="H397" s="212">
        <f t="shared" si="47"/>
        <v>0</v>
      </c>
      <c r="I397" s="218">
        <f>'Survey Results'!G997/'Survey Results'!G$1151</f>
        <v>0</v>
      </c>
      <c r="J397" s="217">
        <f t="shared" si="48"/>
        <v>0</v>
      </c>
      <c r="K397" s="215">
        <f>'Survey Results'!H997/'Survey Results'!H$1151</f>
        <v>0</v>
      </c>
      <c r="L397" s="211">
        <f t="shared" si="49"/>
        <v>0</v>
      </c>
      <c r="M397" s="221">
        <f t="shared" si="50"/>
        <v>0</v>
      </c>
      <c r="N397" s="222">
        <f t="shared" si="43"/>
        <v>0</v>
      </c>
    </row>
    <row r="398" spans="2:14" x14ac:dyDescent="0.45">
      <c r="B398" t="s">
        <v>236</v>
      </c>
      <c r="C398" s="215">
        <f>'Survey Results'!D998/'Survey Results'!D$1151</f>
        <v>0</v>
      </c>
      <c r="D398" s="211">
        <f t="shared" si="45"/>
        <v>0</v>
      </c>
      <c r="E398" s="218">
        <f>'Survey Results'!E998/'Survey Results'!E$1151</f>
        <v>0</v>
      </c>
      <c r="F398" s="217">
        <f t="shared" si="46"/>
        <v>0</v>
      </c>
      <c r="G398" s="215">
        <f>'Survey Results'!F998/'Survey Results'!F$1151</f>
        <v>0</v>
      </c>
      <c r="H398" s="212">
        <f t="shared" si="47"/>
        <v>0</v>
      </c>
      <c r="I398" s="218">
        <f>'Survey Results'!G998/'Survey Results'!G$1151</f>
        <v>0</v>
      </c>
      <c r="J398" s="217">
        <f t="shared" si="48"/>
        <v>0</v>
      </c>
      <c r="K398" s="215">
        <f>'Survey Results'!H998/'Survey Results'!H$1151</f>
        <v>0</v>
      </c>
      <c r="L398" s="211">
        <f t="shared" si="49"/>
        <v>0</v>
      </c>
      <c r="M398" s="221">
        <f t="shared" si="50"/>
        <v>0</v>
      </c>
      <c r="N398" s="222">
        <f t="shared" si="43"/>
        <v>0</v>
      </c>
    </row>
    <row r="399" spans="2:14" x14ac:dyDescent="0.45">
      <c r="B399" t="s">
        <v>237</v>
      </c>
      <c r="C399" s="215">
        <f>'Survey Results'!D999/'Survey Results'!D$1151</f>
        <v>0</v>
      </c>
      <c r="D399" s="211">
        <f t="shared" si="45"/>
        <v>0</v>
      </c>
      <c r="E399" s="218">
        <f>'Survey Results'!E999/'Survey Results'!E$1151</f>
        <v>0</v>
      </c>
      <c r="F399" s="217">
        <f t="shared" si="46"/>
        <v>0</v>
      </c>
      <c r="G399" s="215">
        <f>'Survey Results'!F999/'Survey Results'!F$1151</f>
        <v>0</v>
      </c>
      <c r="H399" s="212">
        <f t="shared" si="47"/>
        <v>0</v>
      </c>
      <c r="I399" s="218">
        <f>'Survey Results'!G999/'Survey Results'!G$1151</f>
        <v>0</v>
      </c>
      <c r="J399" s="217">
        <f t="shared" si="48"/>
        <v>0</v>
      </c>
      <c r="K399" s="215">
        <f>'Survey Results'!H999/'Survey Results'!H$1151</f>
        <v>0</v>
      </c>
      <c r="L399" s="211">
        <f t="shared" si="49"/>
        <v>0</v>
      </c>
      <c r="M399" s="221">
        <f t="shared" si="50"/>
        <v>0</v>
      </c>
      <c r="N399" s="222">
        <f t="shared" si="43"/>
        <v>0</v>
      </c>
    </row>
    <row r="400" spans="2:14" x14ac:dyDescent="0.45">
      <c r="B400" t="s">
        <v>238</v>
      </c>
      <c r="C400" s="215">
        <f>'Survey Results'!D1000/'Survey Results'!D$1151</f>
        <v>0</v>
      </c>
      <c r="D400" s="211">
        <f t="shared" si="45"/>
        <v>0</v>
      </c>
      <c r="E400" s="218">
        <f>'Survey Results'!E1000/'Survey Results'!E$1151</f>
        <v>0</v>
      </c>
      <c r="F400" s="217">
        <f t="shared" si="46"/>
        <v>0</v>
      </c>
      <c r="G400" s="215">
        <f>'Survey Results'!F1000/'Survey Results'!F$1151</f>
        <v>0</v>
      </c>
      <c r="H400" s="212">
        <f t="shared" si="47"/>
        <v>0</v>
      </c>
      <c r="I400" s="218">
        <f>'Survey Results'!G1000/'Survey Results'!G$1151</f>
        <v>0</v>
      </c>
      <c r="J400" s="217">
        <f t="shared" si="48"/>
        <v>0</v>
      </c>
      <c r="K400" s="215">
        <f>'Survey Results'!H1000/'Survey Results'!H$1151</f>
        <v>0</v>
      </c>
      <c r="L400" s="211">
        <f t="shared" si="49"/>
        <v>0</v>
      </c>
      <c r="M400" s="221">
        <f t="shared" si="50"/>
        <v>0</v>
      </c>
      <c r="N400" s="222">
        <f t="shared" si="43"/>
        <v>0</v>
      </c>
    </row>
    <row r="401" spans="2:14" x14ac:dyDescent="0.45">
      <c r="B401" t="s">
        <v>239</v>
      </c>
      <c r="C401" s="215">
        <f>'Survey Results'!D1001/'Survey Results'!D$1151</f>
        <v>0</v>
      </c>
      <c r="D401" s="211">
        <f t="shared" si="45"/>
        <v>0</v>
      </c>
      <c r="E401" s="218">
        <f>'Survey Results'!E1001/'Survey Results'!E$1151</f>
        <v>0</v>
      </c>
      <c r="F401" s="217">
        <f t="shared" si="46"/>
        <v>0</v>
      </c>
      <c r="G401" s="215">
        <f>'Survey Results'!F1001/'Survey Results'!F$1151</f>
        <v>0</v>
      </c>
      <c r="H401" s="212">
        <f t="shared" si="47"/>
        <v>0</v>
      </c>
      <c r="I401" s="218">
        <f>'Survey Results'!G1001/'Survey Results'!G$1151</f>
        <v>0</v>
      </c>
      <c r="J401" s="217">
        <f t="shared" si="48"/>
        <v>0</v>
      </c>
      <c r="K401" s="215">
        <f>'Survey Results'!H1001/'Survey Results'!H$1151</f>
        <v>0</v>
      </c>
      <c r="L401" s="211">
        <f t="shared" si="49"/>
        <v>0</v>
      </c>
      <c r="M401" s="221">
        <f t="shared" si="50"/>
        <v>0</v>
      </c>
      <c r="N401" s="222">
        <f t="shared" si="43"/>
        <v>0</v>
      </c>
    </row>
    <row r="402" spans="2:14" x14ac:dyDescent="0.45">
      <c r="B402" t="s">
        <v>240</v>
      </c>
      <c r="C402" s="215">
        <f>'Survey Results'!D1002/'Survey Results'!D$1151</f>
        <v>9.5829886819859995E-3</v>
      </c>
      <c r="D402" s="211">
        <f t="shared" si="45"/>
        <v>3.5447297954788473E-2</v>
      </c>
      <c r="E402" s="218">
        <f>'Survey Results'!E1002/'Survey Results'!E$1151</f>
        <v>4.6540923328339909E-2</v>
      </c>
      <c r="F402" s="217">
        <f t="shared" si="46"/>
        <v>0.14705168150006809</v>
      </c>
      <c r="G402" s="215">
        <f>'Survey Results'!F1002/'Survey Results'!F$1151</f>
        <v>0</v>
      </c>
      <c r="H402" s="212">
        <f t="shared" si="47"/>
        <v>0</v>
      </c>
      <c r="I402" s="218">
        <f>'Survey Results'!G1002/'Survey Results'!G$1151</f>
        <v>0</v>
      </c>
      <c r="J402" s="217">
        <f t="shared" si="48"/>
        <v>0</v>
      </c>
      <c r="K402" s="215">
        <f>'Survey Results'!H1002/'Survey Results'!H$1151</f>
        <v>0</v>
      </c>
      <c r="L402" s="211">
        <f t="shared" si="49"/>
        <v>0</v>
      </c>
      <c r="M402" s="221">
        <f t="shared" si="50"/>
        <v>6.2232815433077814E-3</v>
      </c>
      <c r="N402" s="222">
        <f t="shared" si="43"/>
        <v>0.18249897945485655</v>
      </c>
    </row>
    <row r="403" spans="2:14" x14ac:dyDescent="0.45">
      <c r="B403" t="s">
        <v>241</v>
      </c>
      <c r="C403" s="215">
        <f>'Survey Results'!D1003/'Survey Results'!D$1151</f>
        <v>0</v>
      </c>
      <c r="D403" s="211">
        <f t="shared" si="45"/>
        <v>0</v>
      </c>
      <c r="E403" s="218">
        <f>'Survey Results'!E1003/'Survey Results'!E$1151</f>
        <v>0</v>
      </c>
      <c r="F403" s="217">
        <f t="shared" si="46"/>
        <v>0</v>
      </c>
      <c r="G403" s="215">
        <f>'Survey Results'!F1003/'Survey Results'!F$1151</f>
        <v>0</v>
      </c>
      <c r="H403" s="212">
        <f t="shared" si="47"/>
        <v>0</v>
      </c>
      <c r="I403" s="218">
        <f>'Survey Results'!G1003/'Survey Results'!G$1151</f>
        <v>0</v>
      </c>
      <c r="J403" s="217">
        <f t="shared" si="48"/>
        <v>0</v>
      </c>
      <c r="K403" s="215">
        <f>'Survey Results'!H1003/'Survey Results'!H$1151</f>
        <v>0</v>
      </c>
      <c r="L403" s="211">
        <f t="shared" si="49"/>
        <v>0</v>
      </c>
      <c r="M403" s="221">
        <f t="shared" si="50"/>
        <v>0</v>
      </c>
      <c r="N403" s="222">
        <f t="shared" si="43"/>
        <v>0</v>
      </c>
    </row>
    <row r="404" spans="2:14" x14ac:dyDescent="0.45">
      <c r="B404" t="s">
        <v>242</v>
      </c>
      <c r="C404" s="215">
        <f>'Survey Results'!D1004/'Survey Results'!D$1151</f>
        <v>0</v>
      </c>
      <c r="D404" s="211">
        <f t="shared" si="45"/>
        <v>0</v>
      </c>
      <c r="E404" s="218">
        <f>'Survey Results'!E1004/'Survey Results'!E$1151</f>
        <v>0</v>
      </c>
      <c r="F404" s="217">
        <f t="shared" si="46"/>
        <v>0</v>
      </c>
      <c r="G404" s="215">
        <f>'Survey Results'!F1004/'Survey Results'!F$1151</f>
        <v>0</v>
      </c>
      <c r="H404" s="212">
        <f t="shared" si="47"/>
        <v>0</v>
      </c>
      <c r="I404" s="218">
        <f>'Survey Results'!G1004/'Survey Results'!G$1151</f>
        <v>0</v>
      </c>
      <c r="J404" s="217">
        <f t="shared" si="48"/>
        <v>0</v>
      </c>
      <c r="K404" s="215">
        <f>'Survey Results'!H1004/'Survey Results'!H$1151</f>
        <v>0</v>
      </c>
      <c r="L404" s="211">
        <f t="shared" si="49"/>
        <v>0</v>
      </c>
      <c r="M404" s="221">
        <f t="shared" si="50"/>
        <v>0</v>
      </c>
      <c r="N404" s="222">
        <f t="shared" si="43"/>
        <v>0</v>
      </c>
    </row>
    <row r="405" spans="2:14" x14ac:dyDescent="0.45">
      <c r="B405" t="s">
        <v>243</v>
      </c>
      <c r="C405" s="215">
        <f>'Survey Results'!D1005/'Survey Results'!D$1151</f>
        <v>0</v>
      </c>
      <c r="D405" s="211">
        <f t="shared" si="45"/>
        <v>0</v>
      </c>
      <c r="E405" s="218">
        <f>'Survey Results'!E1005/'Survey Results'!E$1151</f>
        <v>0</v>
      </c>
      <c r="F405" s="217">
        <f t="shared" si="46"/>
        <v>0</v>
      </c>
      <c r="G405" s="215">
        <f>'Survey Results'!F1005/'Survey Results'!F$1151</f>
        <v>3.5385995973903128E-2</v>
      </c>
      <c r="H405" s="212">
        <f t="shared" si="47"/>
        <v>0.42359024458295941</v>
      </c>
      <c r="I405" s="218">
        <f>'Survey Results'!G1005/'Survey Results'!G$1151</f>
        <v>8.2299014792987461E-3</v>
      </c>
      <c r="J405" s="217">
        <f t="shared" si="48"/>
        <v>3.7964208895675207E-2</v>
      </c>
      <c r="K405" s="215">
        <f>'Survey Results'!H1005/'Survey Results'!H$1151</f>
        <v>0</v>
      </c>
      <c r="L405" s="211">
        <f t="shared" si="49"/>
        <v>0</v>
      </c>
      <c r="M405" s="221">
        <f t="shared" si="50"/>
        <v>1.5739174652621098E-2</v>
      </c>
      <c r="N405" s="222">
        <f t="shared" si="43"/>
        <v>0.46155445347863461</v>
      </c>
    </row>
    <row r="406" spans="2:14" x14ac:dyDescent="0.45">
      <c r="B406" t="s">
        <v>244</v>
      </c>
      <c r="C406" s="215">
        <f>'Survey Results'!D1006/'Survey Results'!D$1151</f>
        <v>0</v>
      </c>
      <c r="D406" s="211">
        <f t="shared" si="45"/>
        <v>0</v>
      </c>
      <c r="E406" s="218">
        <f>'Survey Results'!E1006/'Survey Results'!E$1151</f>
        <v>0</v>
      </c>
      <c r="F406" s="217">
        <f t="shared" si="46"/>
        <v>0</v>
      </c>
      <c r="G406" s="215">
        <f>'Survey Results'!F1006/'Survey Results'!F$1151</f>
        <v>0</v>
      </c>
      <c r="H406" s="212">
        <f t="shared" si="47"/>
        <v>0</v>
      </c>
      <c r="I406" s="218">
        <f>'Survey Results'!G1006/'Survey Results'!G$1151</f>
        <v>0</v>
      </c>
      <c r="J406" s="217">
        <f t="shared" si="48"/>
        <v>0</v>
      </c>
      <c r="K406" s="215">
        <f>'Survey Results'!H1006/'Survey Results'!H$1151</f>
        <v>0</v>
      </c>
      <c r="L406" s="211">
        <f t="shared" si="49"/>
        <v>0</v>
      </c>
      <c r="M406" s="221">
        <f t="shared" si="50"/>
        <v>0</v>
      </c>
      <c r="N406" s="222">
        <f t="shared" si="43"/>
        <v>0</v>
      </c>
    </row>
    <row r="407" spans="2:14" x14ac:dyDescent="0.45">
      <c r="B407" t="s">
        <v>245</v>
      </c>
      <c r="C407" s="215">
        <f>'Survey Results'!D1007/'Survey Results'!D$1151</f>
        <v>0</v>
      </c>
      <c r="D407" s="211">
        <f t="shared" si="45"/>
        <v>0</v>
      </c>
      <c r="E407" s="218">
        <f>'Survey Results'!E1007/'Survey Results'!E$1151</f>
        <v>0</v>
      </c>
      <c r="F407" s="217">
        <f t="shared" si="46"/>
        <v>0</v>
      </c>
      <c r="G407" s="215">
        <f>'Survey Results'!F1007/'Survey Results'!F$1151</f>
        <v>7.8824185685527869E-3</v>
      </c>
      <c r="H407" s="212">
        <f t="shared" si="47"/>
        <v>9.4356977031844952E-2</v>
      </c>
      <c r="I407" s="218">
        <f>'Survey Results'!G1007/'Survey Results'!G$1151</f>
        <v>0</v>
      </c>
      <c r="J407" s="217">
        <f t="shared" si="48"/>
        <v>0</v>
      </c>
      <c r="K407" s="215">
        <f>'Survey Results'!H1007/'Survey Results'!H$1151</f>
        <v>0</v>
      </c>
      <c r="L407" s="211">
        <f t="shared" si="49"/>
        <v>0</v>
      </c>
      <c r="M407" s="221">
        <f t="shared" si="50"/>
        <v>3.2176072184000944E-3</v>
      </c>
      <c r="N407" s="222">
        <f t="shared" si="43"/>
        <v>9.4356977031844952E-2</v>
      </c>
    </row>
    <row r="408" spans="2:14" x14ac:dyDescent="0.45">
      <c r="B408" t="s">
        <v>246</v>
      </c>
      <c r="C408" s="215">
        <f>'Survey Results'!D1008/'Survey Results'!D$1151</f>
        <v>0</v>
      </c>
      <c r="D408" s="211">
        <f t="shared" si="45"/>
        <v>0</v>
      </c>
      <c r="E408" s="218">
        <f>'Survey Results'!E1008/'Survey Results'!E$1151</f>
        <v>0</v>
      </c>
      <c r="F408" s="217">
        <f t="shared" si="46"/>
        <v>0</v>
      </c>
      <c r="G408" s="215">
        <f>'Survey Results'!F1008/'Survey Results'!F$1151</f>
        <v>0</v>
      </c>
      <c r="H408" s="212">
        <f t="shared" si="47"/>
        <v>0</v>
      </c>
      <c r="I408" s="218">
        <f>'Survey Results'!G1008/'Survey Results'!G$1151</f>
        <v>1.6474685239753546E-2</v>
      </c>
      <c r="J408" s="217">
        <f t="shared" si="48"/>
        <v>7.5997069163675324E-2</v>
      </c>
      <c r="K408" s="215">
        <f>'Survey Results'!H1008/'Survey Results'!H$1151</f>
        <v>0</v>
      </c>
      <c r="L408" s="211">
        <f t="shared" si="49"/>
        <v>0</v>
      </c>
      <c r="M408" s="221">
        <f t="shared" si="50"/>
        <v>2.5915276857138595E-3</v>
      </c>
      <c r="N408" s="222">
        <f t="shared" si="43"/>
        <v>7.5997069163675324E-2</v>
      </c>
    </row>
    <row r="409" spans="2:14" x14ac:dyDescent="0.45">
      <c r="B409" t="s">
        <v>247</v>
      </c>
      <c r="C409" s="215">
        <f>'Survey Results'!D1009/'Survey Results'!D$1151</f>
        <v>0</v>
      </c>
      <c r="D409" s="211">
        <f t="shared" si="45"/>
        <v>0</v>
      </c>
      <c r="E409" s="218">
        <f>'Survey Results'!E1009/'Survey Results'!E$1151</f>
        <v>0</v>
      </c>
      <c r="F409" s="217">
        <f t="shared" si="46"/>
        <v>0</v>
      </c>
      <c r="G409" s="215">
        <f>'Survey Results'!F1009/'Survey Results'!F$1151</f>
        <v>0</v>
      </c>
      <c r="H409" s="212">
        <f t="shared" si="47"/>
        <v>0</v>
      </c>
      <c r="I409" s="218">
        <f>'Survey Results'!G1009/'Survey Results'!G$1151</f>
        <v>0</v>
      </c>
      <c r="J409" s="217">
        <f t="shared" si="48"/>
        <v>0</v>
      </c>
      <c r="K409" s="215">
        <f>'Survey Results'!H1009/'Survey Results'!H$1151</f>
        <v>0</v>
      </c>
      <c r="L409" s="211">
        <f t="shared" si="49"/>
        <v>0</v>
      </c>
      <c r="M409" s="221">
        <f t="shared" si="50"/>
        <v>0</v>
      </c>
      <c r="N409" s="222">
        <f t="shared" si="43"/>
        <v>0</v>
      </c>
    </row>
    <row r="410" spans="2:14" x14ac:dyDescent="0.45">
      <c r="B410" t="s">
        <v>248</v>
      </c>
      <c r="C410" s="215">
        <f>'Survey Results'!D1010/'Survey Results'!D$1151</f>
        <v>0</v>
      </c>
      <c r="D410" s="211">
        <f t="shared" si="45"/>
        <v>0</v>
      </c>
      <c r="E410" s="218">
        <f>'Survey Results'!E1010/'Survey Results'!E$1151</f>
        <v>0</v>
      </c>
      <c r="F410" s="217">
        <f t="shared" si="46"/>
        <v>0</v>
      </c>
      <c r="G410" s="215">
        <f>'Survey Results'!F1010/'Survey Results'!F$1151</f>
        <v>0</v>
      </c>
      <c r="H410" s="212">
        <f t="shared" si="47"/>
        <v>0</v>
      </c>
      <c r="I410" s="218">
        <f>'Survey Results'!G1010/'Survey Results'!G$1151</f>
        <v>0</v>
      </c>
      <c r="J410" s="217">
        <f t="shared" si="48"/>
        <v>0</v>
      </c>
      <c r="K410" s="215">
        <f>'Survey Results'!H1010/'Survey Results'!H$1151</f>
        <v>0</v>
      </c>
      <c r="L410" s="211">
        <f t="shared" si="49"/>
        <v>0</v>
      </c>
      <c r="M410" s="221">
        <f t="shared" si="50"/>
        <v>0</v>
      </c>
      <c r="N410" s="222">
        <f t="shared" si="43"/>
        <v>0</v>
      </c>
    </row>
    <row r="411" spans="2:14" x14ac:dyDescent="0.45">
      <c r="B411" t="s">
        <v>249</v>
      </c>
      <c r="C411" s="215">
        <f>'Survey Results'!D1011/'Survey Results'!D$1151</f>
        <v>0</v>
      </c>
      <c r="D411" s="211">
        <f t="shared" si="45"/>
        <v>0</v>
      </c>
      <c r="E411" s="218">
        <f>'Survey Results'!E1011/'Survey Results'!E$1151</f>
        <v>0</v>
      </c>
      <c r="F411" s="217">
        <f t="shared" si="46"/>
        <v>0</v>
      </c>
      <c r="G411" s="215">
        <f>'Survey Results'!F1011/'Survey Results'!F$1151</f>
        <v>0</v>
      </c>
      <c r="H411" s="212">
        <f t="shared" si="47"/>
        <v>0</v>
      </c>
      <c r="I411" s="218">
        <f>'Survey Results'!G1011/'Survey Results'!G$1151</f>
        <v>0</v>
      </c>
      <c r="J411" s="217">
        <f t="shared" si="48"/>
        <v>0</v>
      </c>
      <c r="K411" s="215">
        <f>'Survey Results'!H1011/'Survey Results'!H$1151</f>
        <v>0</v>
      </c>
      <c r="L411" s="211">
        <f t="shared" si="49"/>
        <v>0</v>
      </c>
      <c r="M411" s="221">
        <f t="shared" si="50"/>
        <v>0</v>
      </c>
      <c r="N411" s="222">
        <f t="shared" si="43"/>
        <v>0</v>
      </c>
    </row>
    <row r="412" spans="2:14" x14ac:dyDescent="0.45">
      <c r="B412" t="s">
        <v>250</v>
      </c>
      <c r="C412" s="215">
        <f>'Survey Results'!D1012/'Survey Results'!D$1151</f>
        <v>0</v>
      </c>
      <c r="D412" s="211">
        <f t="shared" si="45"/>
        <v>0</v>
      </c>
      <c r="E412" s="218">
        <f>'Survey Results'!E1012/'Survey Results'!E$1151</f>
        <v>0</v>
      </c>
      <c r="F412" s="217">
        <f t="shared" si="46"/>
        <v>0</v>
      </c>
      <c r="G412" s="215">
        <f>'Survey Results'!F1012/'Survey Results'!F$1151</f>
        <v>0</v>
      </c>
      <c r="H412" s="212">
        <f t="shared" si="47"/>
        <v>0</v>
      </c>
      <c r="I412" s="218">
        <f>'Survey Results'!G1012/'Survey Results'!G$1151</f>
        <v>0</v>
      </c>
      <c r="J412" s="217">
        <f t="shared" si="48"/>
        <v>0</v>
      </c>
      <c r="K412" s="215">
        <f>'Survey Results'!H1012/'Survey Results'!H$1151</f>
        <v>0</v>
      </c>
      <c r="L412" s="211">
        <f t="shared" si="49"/>
        <v>0</v>
      </c>
      <c r="M412" s="221">
        <f t="shared" si="50"/>
        <v>0</v>
      </c>
      <c r="N412" s="222">
        <f t="shared" si="43"/>
        <v>0</v>
      </c>
    </row>
    <row r="413" spans="2:14" x14ac:dyDescent="0.45">
      <c r="B413" t="s">
        <v>251</v>
      </c>
      <c r="C413" s="215">
        <f>'Survey Results'!D1013/'Survey Results'!D$1151</f>
        <v>0</v>
      </c>
      <c r="D413" s="211">
        <f t="shared" si="45"/>
        <v>0</v>
      </c>
      <c r="E413" s="218">
        <f>'Survey Results'!E1013/'Survey Results'!E$1151</f>
        <v>0</v>
      </c>
      <c r="F413" s="217">
        <f t="shared" si="46"/>
        <v>0</v>
      </c>
      <c r="G413" s="215">
        <f>'Survey Results'!F1013/'Survey Results'!F$1151</f>
        <v>0</v>
      </c>
      <c r="H413" s="212">
        <f t="shared" si="47"/>
        <v>0</v>
      </c>
      <c r="I413" s="218">
        <f>'Survey Results'!G1013/'Survey Results'!G$1151</f>
        <v>0</v>
      </c>
      <c r="J413" s="217">
        <f t="shared" si="48"/>
        <v>0</v>
      </c>
      <c r="K413" s="215">
        <f>'Survey Results'!H1013/'Survey Results'!H$1151</f>
        <v>0</v>
      </c>
      <c r="L413" s="211">
        <f t="shared" si="49"/>
        <v>0</v>
      </c>
      <c r="M413" s="221">
        <f t="shared" si="50"/>
        <v>0</v>
      </c>
      <c r="N413" s="222">
        <f t="shared" si="43"/>
        <v>0</v>
      </c>
    </row>
    <row r="414" spans="2:14" x14ac:dyDescent="0.45">
      <c r="B414" t="s">
        <v>252</v>
      </c>
      <c r="C414" s="215">
        <f>'Survey Results'!D1014/'Survey Results'!D$1151</f>
        <v>0</v>
      </c>
      <c r="D414" s="211">
        <f t="shared" si="45"/>
        <v>0</v>
      </c>
      <c r="E414" s="218">
        <f>'Survey Results'!E1014/'Survey Results'!E$1151</f>
        <v>0</v>
      </c>
      <c r="F414" s="217">
        <f t="shared" si="46"/>
        <v>0</v>
      </c>
      <c r="G414" s="215">
        <f>'Survey Results'!F1014/'Survey Results'!F$1151</f>
        <v>0</v>
      </c>
      <c r="H414" s="212">
        <f t="shared" si="47"/>
        <v>0</v>
      </c>
      <c r="I414" s="218">
        <f>'Survey Results'!G1014/'Survey Results'!G$1151</f>
        <v>0</v>
      </c>
      <c r="J414" s="217">
        <f t="shared" si="48"/>
        <v>0</v>
      </c>
      <c r="K414" s="215">
        <f>'Survey Results'!H1014/'Survey Results'!H$1151</f>
        <v>0</v>
      </c>
      <c r="L414" s="211">
        <f t="shared" si="49"/>
        <v>0</v>
      </c>
      <c r="M414" s="221">
        <f t="shared" si="50"/>
        <v>0</v>
      </c>
      <c r="N414" s="222">
        <f t="shared" si="43"/>
        <v>0</v>
      </c>
    </row>
    <row r="415" spans="2:14" x14ac:dyDescent="0.45">
      <c r="B415" t="s">
        <v>253</v>
      </c>
      <c r="C415" s="215">
        <f>'Survey Results'!D1015/'Survey Results'!D$1151</f>
        <v>0</v>
      </c>
      <c r="D415" s="211">
        <f t="shared" si="45"/>
        <v>0</v>
      </c>
      <c r="E415" s="218">
        <f>'Survey Results'!E1015/'Survey Results'!E$1151</f>
        <v>0</v>
      </c>
      <c r="F415" s="217">
        <f t="shared" si="46"/>
        <v>0</v>
      </c>
      <c r="G415" s="215">
        <f>'Survey Results'!F1015/'Survey Results'!F$1151</f>
        <v>0</v>
      </c>
      <c r="H415" s="212">
        <f t="shared" si="47"/>
        <v>0</v>
      </c>
      <c r="I415" s="218">
        <f>'Survey Results'!G1015/'Survey Results'!G$1151</f>
        <v>0</v>
      </c>
      <c r="J415" s="217">
        <f t="shared" si="48"/>
        <v>0</v>
      </c>
      <c r="K415" s="215">
        <f>'Survey Results'!H1015/'Survey Results'!H$1151</f>
        <v>0</v>
      </c>
      <c r="L415" s="211">
        <f t="shared" si="49"/>
        <v>0</v>
      </c>
      <c r="M415" s="221">
        <f t="shared" si="50"/>
        <v>0</v>
      </c>
      <c r="N415" s="222">
        <f t="shared" si="43"/>
        <v>0</v>
      </c>
    </row>
    <row r="416" spans="2:14" x14ac:dyDescent="0.45">
      <c r="B416" t="s">
        <v>254</v>
      </c>
      <c r="C416" s="215">
        <f>'Survey Results'!D1016/'Survey Results'!D$1151</f>
        <v>0</v>
      </c>
      <c r="D416" s="211">
        <f t="shared" si="45"/>
        <v>0</v>
      </c>
      <c r="E416" s="218">
        <f>'Survey Results'!E1016/'Survey Results'!E$1151</f>
        <v>0</v>
      </c>
      <c r="F416" s="217">
        <f t="shared" si="46"/>
        <v>0</v>
      </c>
      <c r="G416" s="215">
        <f>'Survey Results'!F1016/'Survey Results'!F$1151</f>
        <v>0</v>
      </c>
      <c r="H416" s="212">
        <f t="shared" si="47"/>
        <v>0</v>
      </c>
      <c r="I416" s="218">
        <f>'Survey Results'!G1016/'Survey Results'!G$1151</f>
        <v>0</v>
      </c>
      <c r="J416" s="217">
        <f t="shared" si="48"/>
        <v>0</v>
      </c>
      <c r="K416" s="215">
        <f>'Survey Results'!H1016/'Survey Results'!H$1151</f>
        <v>0</v>
      </c>
      <c r="L416" s="211">
        <f t="shared" si="49"/>
        <v>0</v>
      </c>
      <c r="M416" s="221">
        <f t="shared" si="50"/>
        <v>0</v>
      </c>
      <c r="N416" s="222">
        <f t="shared" si="43"/>
        <v>0</v>
      </c>
    </row>
    <row r="417" spans="2:14" x14ac:dyDescent="0.45">
      <c r="B417" t="s">
        <v>255</v>
      </c>
      <c r="C417" s="215">
        <f>'Survey Results'!D1017/'Survey Results'!D$1151</f>
        <v>0</v>
      </c>
      <c r="D417" s="211">
        <f t="shared" si="45"/>
        <v>0</v>
      </c>
      <c r="E417" s="218">
        <f>'Survey Results'!E1017/'Survey Results'!E$1151</f>
        <v>0</v>
      </c>
      <c r="F417" s="217">
        <f t="shared" si="46"/>
        <v>0</v>
      </c>
      <c r="G417" s="215">
        <f>'Survey Results'!F1017/'Survey Results'!F$1151</f>
        <v>0</v>
      </c>
      <c r="H417" s="212">
        <f t="shared" si="47"/>
        <v>0</v>
      </c>
      <c r="I417" s="218">
        <f>'Survey Results'!G1017/'Survey Results'!G$1151</f>
        <v>0</v>
      </c>
      <c r="J417" s="217">
        <f t="shared" si="48"/>
        <v>0</v>
      </c>
      <c r="K417" s="215">
        <f>'Survey Results'!H1017/'Survey Results'!H$1151</f>
        <v>0</v>
      </c>
      <c r="L417" s="211">
        <f t="shared" si="49"/>
        <v>0</v>
      </c>
      <c r="M417" s="221">
        <f t="shared" si="50"/>
        <v>0</v>
      </c>
      <c r="N417" s="222">
        <f t="shared" si="43"/>
        <v>0</v>
      </c>
    </row>
    <row r="418" spans="2:14" x14ac:dyDescent="0.45">
      <c r="B418" t="s">
        <v>256</v>
      </c>
      <c r="C418" s="215">
        <f>'Survey Results'!D1018/'Survey Results'!D$1151</f>
        <v>0</v>
      </c>
      <c r="D418" s="211">
        <f t="shared" si="45"/>
        <v>0</v>
      </c>
      <c r="E418" s="218">
        <f>'Survey Results'!E1018/'Survey Results'!E$1151</f>
        <v>0</v>
      </c>
      <c r="F418" s="217">
        <f t="shared" si="46"/>
        <v>0</v>
      </c>
      <c r="G418" s="215">
        <f>'Survey Results'!F1018/'Survey Results'!F$1151</f>
        <v>0</v>
      </c>
      <c r="H418" s="212">
        <f t="shared" si="47"/>
        <v>0</v>
      </c>
      <c r="I418" s="218">
        <f>'Survey Results'!G1018/'Survey Results'!G$1151</f>
        <v>0</v>
      </c>
      <c r="J418" s="217">
        <f t="shared" si="48"/>
        <v>0</v>
      </c>
      <c r="K418" s="215">
        <f>'Survey Results'!H1018/'Survey Results'!H$1151</f>
        <v>0</v>
      </c>
      <c r="L418" s="211">
        <f t="shared" si="49"/>
        <v>0</v>
      </c>
      <c r="M418" s="221">
        <f t="shared" si="50"/>
        <v>0</v>
      </c>
      <c r="N418" s="222">
        <f t="shared" si="43"/>
        <v>0</v>
      </c>
    </row>
    <row r="419" spans="2:14" x14ac:dyDescent="0.45">
      <c r="B419" t="s">
        <v>257</v>
      </c>
      <c r="C419" s="215">
        <f>'Survey Results'!D1019/'Survey Results'!D$1151</f>
        <v>0</v>
      </c>
      <c r="D419" s="211">
        <f t="shared" si="45"/>
        <v>0</v>
      </c>
      <c r="E419" s="218">
        <f>'Survey Results'!E1019/'Survey Results'!E$1151</f>
        <v>0</v>
      </c>
      <c r="F419" s="217">
        <f t="shared" si="46"/>
        <v>0</v>
      </c>
      <c r="G419" s="215">
        <f>'Survey Results'!F1019/'Survey Results'!F$1151</f>
        <v>0</v>
      </c>
      <c r="H419" s="212">
        <f t="shared" si="47"/>
        <v>0</v>
      </c>
      <c r="I419" s="218">
        <f>'Survey Results'!G1019/'Survey Results'!G$1151</f>
        <v>0</v>
      </c>
      <c r="J419" s="217">
        <f t="shared" si="48"/>
        <v>0</v>
      </c>
      <c r="K419" s="215">
        <f>'Survey Results'!H1019/'Survey Results'!H$1151</f>
        <v>0</v>
      </c>
      <c r="L419" s="211">
        <f t="shared" si="49"/>
        <v>0</v>
      </c>
      <c r="M419" s="221">
        <f t="shared" si="50"/>
        <v>0</v>
      </c>
      <c r="N419" s="222">
        <f t="shared" si="43"/>
        <v>0</v>
      </c>
    </row>
    <row r="420" spans="2:14" x14ac:dyDescent="0.45">
      <c r="B420" t="s">
        <v>258</v>
      </c>
      <c r="C420" s="215">
        <f>'Survey Results'!D1020/'Survey Results'!D$1151</f>
        <v>0</v>
      </c>
      <c r="D420" s="211">
        <f t="shared" si="45"/>
        <v>0</v>
      </c>
      <c r="E420" s="218">
        <f>'Survey Results'!E1020/'Survey Results'!E$1151</f>
        <v>0</v>
      </c>
      <c r="F420" s="217">
        <f t="shared" si="46"/>
        <v>0</v>
      </c>
      <c r="G420" s="215">
        <f>'Survey Results'!F1020/'Survey Results'!F$1151</f>
        <v>0</v>
      </c>
      <c r="H420" s="212">
        <f t="shared" si="47"/>
        <v>0</v>
      </c>
      <c r="I420" s="218">
        <f>'Survey Results'!G1020/'Survey Results'!G$1151</f>
        <v>0</v>
      </c>
      <c r="J420" s="217">
        <f t="shared" si="48"/>
        <v>0</v>
      </c>
      <c r="K420" s="215">
        <f>'Survey Results'!H1020/'Survey Results'!H$1151</f>
        <v>0</v>
      </c>
      <c r="L420" s="211">
        <f t="shared" si="49"/>
        <v>0</v>
      </c>
      <c r="M420" s="221">
        <f t="shared" si="50"/>
        <v>0</v>
      </c>
      <c r="N420" s="222">
        <f t="shared" si="43"/>
        <v>0</v>
      </c>
    </row>
    <row r="421" spans="2:14" x14ac:dyDescent="0.45">
      <c r="B421" t="s">
        <v>259</v>
      </c>
      <c r="C421" s="215">
        <f>'Survey Results'!D1021/'Survey Results'!D$1151</f>
        <v>0</v>
      </c>
      <c r="D421" s="211">
        <f t="shared" si="45"/>
        <v>0</v>
      </c>
      <c r="E421" s="218">
        <f>'Survey Results'!E1021/'Survey Results'!E$1151</f>
        <v>0</v>
      </c>
      <c r="F421" s="217">
        <f t="shared" si="46"/>
        <v>0</v>
      </c>
      <c r="G421" s="215">
        <f>'Survey Results'!F1021/'Survey Results'!F$1151</f>
        <v>0</v>
      </c>
      <c r="H421" s="212">
        <f t="shared" si="47"/>
        <v>0</v>
      </c>
      <c r="I421" s="218">
        <f>'Survey Results'!G1021/'Survey Results'!G$1151</f>
        <v>0</v>
      </c>
      <c r="J421" s="217">
        <f t="shared" si="48"/>
        <v>0</v>
      </c>
      <c r="K421" s="215">
        <f>'Survey Results'!H1021/'Survey Results'!H$1151</f>
        <v>0</v>
      </c>
      <c r="L421" s="211">
        <f t="shared" si="49"/>
        <v>0</v>
      </c>
      <c r="M421" s="221">
        <f t="shared" si="50"/>
        <v>0</v>
      </c>
      <c r="N421" s="222">
        <f t="shared" si="43"/>
        <v>0</v>
      </c>
    </row>
    <row r="422" spans="2:14" x14ac:dyDescent="0.45">
      <c r="B422" t="s">
        <v>260</v>
      </c>
      <c r="C422" s="215">
        <f>'Survey Results'!D1022/'Survey Results'!D$1151</f>
        <v>0</v>
      </c>
      <c r="D422" s="211">
        <f t="shared" si="45"/>
        <v>0</v>
      </c>
      <c r="E422" s="218">
        <f>'Survey Results'!E1022/'Survey Results'!E$1151</f>
        <v>0</v>
      </c>
      <c r="F422" s="217">
        <f t="shared" si="46"/>
        <v>0</v>
      </c>
      <c r="G422" s="215">
        <f>'Survey Results'!F1022/'Survey Results'!F$1151</f>
        <v>0</v>
      </c>
      <c r="H422" s="212">
        <f t="shared" si="47"/>
        <v>0</v>
      </c>
      <c r="I422" s="218">
        <f>'Survey Results'!G1022/'Survey Results'!G$1151</f>
        <v>0</v>
      </c>
      <c r="J422" s="217">
        <f t="shared" si="48"/>
        <v>0</v>
      </c>
      <c r="K422" s="215">
        <f>'Survey Results'!H1022/'Survey Results'!H$1151</f>
        <v>0</v>
      </c>
      <c r="L422" s="211">
        <f t="shared" si="49"/>
        <v>0</v>
      </c>
      <c r="M422" s="221">
        <f t="shared" si="50"/>
        <v>0</v>
      </c>
      <c r="N422" s="222">
        <f t="shared" si="43"/>
        <v>0</v>
      </c>
    </row>
    <row r="423" spans="2:14" x14ac:dyDescent="0.45">
      <c r="B423" t="s">
        <v>261</v>
      </c>
      <c r="C423" s="215">
        <f>'Survey Results'!D1023/'Survey Results'!D$1151</f>
        <v>0</v>
      </c>
      <c r="D423" s="211">
        <f t="shared" si="45"/>
        <v>0</v>
      </c>
      <c r="E423" s="218">
        <f>'Survey Results'!E1023/'Survey Results'!E$1151</f>
        <v>7.1837123791365911E-3</v>
      </c>
      <c r="F423" s="217">
        <f t="shared" si="46"/>
        <v>2.2697808922102679E-2</v>
      </c>
      <c r="G423" s="215">
        <f>'Survey Results'!F1023/'Survey Results'!F$1151</f>
        <v>7.8824185685527869E-3</v>
      </c>
      <c r="H423" s="212">
        <f t="shared" si="47"/>
        <v>9.4356977031844952E-2</v>
      </c>
      <c r="I423" s="218">
        <f>'Survey Results'!G1023/'Survey Results'!G$1151</f>
        <v>8.2299014792987461E-3</v>
      </c>
      <c r="J423" s="217">
        <f t="shared" si="48"/>
        <v>3.7964208895675207E-2</v>
      </c>
      <c r="K423" s="215">
        <f>'Survey Results'!H1023/'Survey Results'!H$1151</f>
        <v>0</v>
      </c>
      <c r="L423" s="211">
        <f t="shared" si="49"/>
        <v>0</v>
      </c>
      <c r="M423" s="221">
        <f t="shared" si="50"/>
        <v>5.2862040784640079E-3</v>
      </c>
      <c r="N423" s="222">
        <f t="shared" si="43"/>
        <v>0.15501899484962284</v>
      </c>
    </row>
    <row r="424" spans="2:14" x14ac:dyDescent="0.45">
      <c r="B424" t="s">
        <v>262</v>
      </c>
      <c r="C424" s="215">
        <f>'Survey Results'!D1024/'Survey Results'!D$1151</f>
        <v>0</v>
      </c>
      <c r="D424" s="211">
        <f t="shared" si="45"/>
        <v>0</v>
      </c>
      <c r="E424" s="218">
        <f>'Survey Results'!E1024/'Survey Results'!E$1151</f>
        <v>0</v>
      </c>
      <c r="F424" s="217">
        <f t="shared" si="46"/>
        <v>0</v>
      </c>
      <c r="G424" s="215">
        <f>'Survey Results'!F1024/'Survey Results'!F$1151</f>
        <v>0</v>
      </c>
      <c r="H424" s="212">
        <f t="shared" si="47"/>
        <v>0</v>
      </c>
      <c r="I424" s="218">
        <f>'Survey Results'!G1024/'Survey Results'!G$1151</f>
        <v>0</v>
      </c>
      <c r="J424" s="217">
        <f t="shared" si="48"/>
        <v>0</v>
      </c>
      <c r="K424" s="215">
        <f>'Survey Results'!H1024/'Survey Results'!H$1151</f>
        <v>0</v>
      </c>
      <c r="L424" s="211">
        <f t="shared" si="49"/>
        <v>0</v>
      </c>
      <c r="M424" s="221">
        <f t="shared" si="50"/>
        <v>0</v>
      </c>
      <c r="N424" s="222">
        <f t="shared" si="43"/>
        <v>0</v>
      </c>
    </row>
    <row r="425" spans="2:14" x14ac:dyDescent="0.45">
      <c r="B425" t="s">
        <v>263</v>
      </c>
      <c r="C425" s="215">
        <f>'Survey Results'!D1025/'Survey Results'!D$1151</f>
        <v>0</v>
      </c>
      <c r="D425" s="211">
        <f t="shared" si="45"/>
        <v>0</v>
      </c>
      <c r="E425" s="218">
        <f>'Survey Results'!E1025/'Survey Results'!E$1151</f>
        <v>0</v>
      </c>
      <c r="F425" s="217">
        <f t="shared" si="46"/>
        <v>0</v>
      </c>
      <c r="G425" s="215">
        <f>'Survey Results'!F1025/'Survey Results'!F$1151</f>
        <v>0</v>
      </c>
      <c r="H425" s="212">
        <f t="shared" si="47"/>
        <v>0</v>
      </c>
      <c r="I425" s="218">
        <f>'Survey Results'!G1025/'Survey Results'!G$1151</f>
        <v>0</v>
      </c>
      <c r="J425" s="217">
        <f t="shared" si="48"/>
        <v>0</v>
      </c>
      <c r="K425" s="215">
        <f>'Survey Results'!H1025/'Survey Results'!H$1151</f>
        <v>0</v>
      </c>
      <c r="L425" s="211">
        <f t="shared" si="49"/>
        <v>0</v>
      </c>
      <c r="M425" s="221">
        <f t="shared" si="50"/>
        <v>0</v>
      </c>
      <c r="N425" s="222">
        <f t="shared" si="43"/>
        <v>0</v>
      </c>
    </row>
    <row r="426" spans="2:14" x14ac:dyDescent="0.45">
      <c r="B426" t="s">
        <v>264</v>
      </c>
      <c r="C426" s="215">
        <f>'Survey Results'!D1026/'Survey Results'!D$1151</f>
        <v>0</v>
      </c>
      <c r="D426" s="211">
        <f t="shared" si="45"/>
        <v>0</v>
      </c>
      <c r="E426" s="218">
        <f>'Survey Results'!E1026/'Survey Results'!E$1151</f>
        <v>0</v>
      </c>
      <c r="F426" s="217">
        <f t="shared" si="46"/>
        <v>0</v>
      </c>
      <c r="G426" s="215">
        <f>'Survey Results'!F1026/'Survey Results'!F$1151</f>
        <v>0</v>
      </c>
      <c r="H426" s="212">
        <f t="shared" si="47"/>
        <v>0</v>
      </c>
      <c r="I426" s="218">
        <f>'Survey Results'!G1026/'Survey Results'!G$1151</f>
        <v>0</v>
      </c>
      <c r="J426" s="217">
        <f t="shared" si="48"/>
        <v>0</v>
      </c>
      <c r="K426" s="215">
        <f>'Survey Results'!H1026/'Survey Results'!H$1151</f>
        <v>0</v>
      </c>
      <c r="L426" s="211">
        <f t="shared" si="49"/>
        <v>0</v>
      </c>
      <c r="M426" s="221">
        <f t="shared" si="50"/>
        <v>0</v>
      </c>
      <c r="N426" s="222">
        <f t="shared" si="43"/>
        <v>0</v>
      </c>
    </row>
    <row r="427" spans="2:14" x14ac:dyDescent="0.45">
      <c r="B427" t="s">
        <v>265</v>
      </c>
      <c r="C427" s="215">
        <f>'Survey Results'!D1027/'Survey Results'!D$1151</f>
        <v>0</v>
      </c>
      <c r="D427" s="211">
        <f t="shared" si="45"/>
        <v>0</v>
      </c>
      <c r="E427" s="218">
        <f>'Survey Results'!E1027/'Survey Results'!E$1151</f>
        <v>0</v>
      </c>
      <c r="F427" s="217">
        <f t="shared" si="46"/>
        <v>0</v>
      </c>
      <c r="G427" s="215">
        <f>'Survey Results'!F1027/'Survey Results'!F$1151</f>
        <v>0</v>
      </c>
      <c r="H427" s="212">
        <f t="shared" si="47"/>
        <v>0</v>
      </c>
      <c r="I427" s="218">
        <f>'Survey Results'!G1027/'Survey Results'!G$1151</f>
        <v>0</v>
      </c>
      <c r="J427" s="217">
        <f t="shared" si="48"/>
        <v>0</v>
      </c>
      <c r="K427" s="215">
        <f>'Survey Results'!H1027/'Survey Results'!H$1151</f>
        <v>0</v>
      </c>
      <c r="L427" s="211">
        <f t="shared" si="49"/>
        <v>0</v>
      </c>
      <c r="M427" s="221">
        <f t="shared" si="50"/>
        <v>0</v>
      </c>
      <c r="N427" s="222">
        <f t="shared" si="43"/>
        <v>0</v>
      </c>
    </row>
    <row r="428" spans="2:14" x14ac:dyDescent="0.45">
      <c r="B428" t="s">
        <v>266</v>
      </c>
      <c r="C428" s="215">
        <f>'Survey Results'!D1028/'Survey Results'!D$1151</f>
        <v>0</v>
      </c>
      <c r="D428" s="211">
        <f t="shared" si="45"/>
        <v>0</v>
      </c>
      <c r="E428" s="218">
        <f>'Survey Results'!E1028/'Survey Results'!E$1151</f>
        <v>0</v>
      </c>
      <c r="F428" s="217">
        <f t="shared" si="46"/>
        <v>0</v>
      </c>
      <c r="G428" s="215">
        <f>'Survey Results'!F1028/'Survey Results'!F$1151</f>
        <v>0</v>
      </c>
      <c r="H428" s="212">
        <f t="shared" si="47"/>
        <v>0</v>
      </c>
      <c r="I428" s="218">
        <f>'Survey Results'!G1028/'Survey Results'!G$1151</f>
        <v>0</v>
      </c>
      <c r="J428" s="217">
        <f t="shared" si="48"/>
        <v>0</v>
      </c>
      <c r="K428" s="215">
        <f>'Survey Results'!H1028/'Survey Results'!H$1151</f>
        <v>0</v>
      </c>
      <c r="L428" s="211">
        <f t="shared" si="49"/>
        <v>0</v>
      </c>
      <c r="M428" s="221">
        <f t="shared" si="50"/>
        <v>0</v>
      </c>
      <c r="N428" s="222">
        <f t="shared" si="43"/>
        <v>0</v>
      </c>
    </row>
    <row r="429" spans="2:14" x14ac:dyDescent="0.45">
      <c r="B429" t="s">
        <v>267</v>
      </c>
      <c r="C429" s="215">
        <f>'Survey Results'!D1029/'Survey Results'!D$1151</f>
        <v>0</v>
      </c>
      <c r="D429" s="211">
        <f t="shared" si="45"/>
        <v>0</v>
      </c>
      <c r="E429" s="218">
        <f>'Survey Results'!E1029/'Survey Results'!E$1151</f>
        <v>0</v>
      </c>
      <c r="F429" s="217">
        <f t="shared" si="46"/>
        <v>0</v>
      </c>
      <c r="G429" s="215">
        <f>'Survey Results'!F1029/'Survey Results'!F$1151</f>
        <v>0</v>
      </c>
      <c r="H429" s="212">
        <f t="shared" si="47"/>
        <v>0</v>
      </c>
      <c r="I429" s="218">
        <f>'Survey Results'!G1029/'Survey Results'!G$1151</f>
        <v>0</v>
      </c>
      <c r="J429" s="217">
        <f t="shared" si="48"/>
        <v>0</v>
      </c>
      <c r="K429" s="215">
        <f>'Survey Results'!H1029/'Survey Results'!H$1151</f>
        <v>0</v>
      </c>
      <c r="L429" s="211">
        <f t="shared" si="49"/>
        <v>0</v>
      </c>
      <c r="M429" s="221">
        <f t="shared" si="50"/>
        <v>0</v>
      </c>
      <c r="N429" s="222">
        <f t="shared" si="43"/>
        <v>0</v>
      </c>
    </row>
    <row r="430" spans="2:14" x14ac:dyDescent="0.45">
      <c r="B430" t="s">
        <v>268</v>
      </c>
      <c r="C430" s="215">
        <f>'Survey Results'!D1030/'Survey Results'!D$1151</f>
        <v>0</v>
      </c>
      <c r="D430" s="211">
        <f t="shared" si="45"/>
        <v>0</v>
      </c>
      <c r="E430" s="218">
        <f>'Survey Results'!E1030/'Survey Results'!E$1151</f>
        <v>0</v>
      </c>
      <c r="F430" s="217">
        <f t="shared" si="46"/>
        <v>0</v>
      </c>
      <c r="G430" s="215">
        <f>'Survey Results'!F1030/'Survey Results'!F$1151</f>
        <v>0</v>
      </c>
      <c r="H430" s="212">
        <f t="shared" si="47"/>
        <v>0</v>
      </c>
      <c r="I430" s="218">
        <f>'Survey Results'!G1030/'Survey Results'!G$1151</f>
        <v>0</v>
      </c>
      <c r="J430" s="217">
        <f t="shared" si="48"/>
        <v>0</v>
      </c>
      <c r="K430" s="215">
        <f>'Survey Results'!H1030/'Survey Results'!H$1151</f>
        <v>0</v>
      </c>
      <c r="L430" s="211">
        <f t="shared" si="49"/>
        <v>0</v>
      </c>
      <c r="M430" s="221">
        <f t="shared" si="50"/>
        <v>0</v>
      </c>
      <c r="N430" s="222">
        <f t="shared" ref="N430:N493" si="51">D430+F430+H430+J430+L430</f>
        <v>0</v>
      </c>
    </row>
    <row r="431" spans="2:14" x14ac:dyDescent="0.45">
      <c r="B431" t="s">
        <v>269</v>
      </c>
      <c r="C431" s="215">
        <f>'Survey Results'!D1031/'Survey Results'!D$1151</f>
        <v>0</v>
      </c>
      <c r="D431" s="211">
        <f t="shared" si="45"/>
        <v>0</v>
      </c>
      <c r="E431" s="218">
        <f>'Survey Results'!E1031/'Survey Results'!E$1151</f>
        <v>0</v>
      </c>
      <c r="F431" s="217">
        <f t="shared" si="46"/>
        <v>0</v>
      </c>
      <c r="G431" s="215">
        <f>'Survey Results'!F1031/'Survey Results'!F$1151</f>
        <v>0</v>
      </c>
      <c r="H431" s="212">
        <f t="shared" si="47"/>
        <v>0</v>
      </c>
      <c r="I431" s="218">
        <f>'Survey Results'!G1031/'Survey Results'!G$1151</f>
        <v>0</v>
      </c>
      <c r="J431" s="217">
        <f t="shared" si="48"/>
        <v>0</v>
      </c>
      <c r="K431" s="215">
        <f>'Survey Results'!H1031/'Survey Results'!H$1151</f>
        <v>0</v>
      </c>
      <c r="L431" s="211">
        <f t="shared" si="49"/>
        <v>0</v>
      </c>
      <c r="M431" s="221">
        <f t="shared" si="50"/>
        <v>0</v>
      </c>
      <c r="N431" s="222">
        <f t="shared" si="51"/>
        <v>0</v>
      </c>
    </row>
    <row r="432" spans="2:14" x14ac:dyDescent="0.45">
      <c r="B432" t="s">
        <v>270</v>
      </c>
      <c r="C432" s="215">
        <f>'Survey Results'!D1032/'Survey Results'!D$1151</f>
        <v>0</v>
      </c>
      <c r="D432" s="211">
        <f t="shared" si="45"/>
        <v>0</v>
      </c>
      <c r="E432" s="218">
        <f>'Survey Results'!E1032/'Survey Results'!E$1151</f>
        <v>0</v>
      </c>
      <c r="F432" s="217">
        <f t="shared" si="46"/>
        <v>0</v>
      </c>
      <c r="G432" s="215">
        <f>'Survey Results'!F1032/'Survey Results'!F$1151</f>
        <v>0</v>
      </c>
      <c r="H432" s="212">
        <f t="shared" si="47"/>
        <v>0</v>
      </c>
      <c r="I432" s="218">
        <f>'Survey Results'!G1032/'Survey Results'!G$1151</f>
        <v>0</v>
      </c>
      <c r="J432" s="217">
        <f t="shared" si="48"/>
        <v>0</v>
      </c>
      <c r="K432" s="215">
        <f>'Survey Results'!H1032/'Survey Results'!H$1151</f>
        <v>0</v>
      </c>
      <c r="L432" s="211">
        <f t="shared" si="49"/>
        <v>0</v>
      </c>
      <c r="M432" s="221">
        <f t="shared" si="50"/>
        <v>0</v>
      </c>
      <c r="N432" s="222">
        <f t="shared" si="51"/>
        <v>0</v>
      </c>
    </row>
    <row r="433" spans="2:14" x14ac:dyDescent="0.45">
      <c r="B433" t="s">
        <v>271</v>
      </c>
      <c r="C433" s="215">
        <f>'Survey Results'!D1033/'Survey Results'!D$1151</f>
        <v>0</v>
      </c>
      <c r="D433" s="211">
        <f t="shared" si="45"/>
        <v>0</v>
      </c>
      <c r="E433" s="218">
        <f>'Survey Results'!E1033/'Survey Results'!E$1151</f>
        <v>0</v>
      </c>
      <c r="F433" s="217">
        <f t="shared" si="46"/>
        <v>0</v>
      </c>
      <c r="G433" s="215">
        <f>'Survey Results'!F1033/'Survey Results'!F$1151</f>
        <v>7.8824185685527869E-3</v>
      </c>
      <c r="H433" s="212">
        <f t="shared" si="47"/>
        <v>9.4356977031844952E-2</v>
      </c>
      <c r="I433" s="218">
        <f>'Survey Results'!G1033/'Survey Results'!G$1151</f>
        <v>8.2299014792987461E-3</v>
      </c>
      <c r="J433" s="217">
        <f t="shared" si="48"/>
        <v>3.7964208895675207E-2</v>
      </c>
      <c r="K433" s="215">
        <f>'Survey Results'!H1033/'Survey Results'!H$1151</f>
        <v>1.7217388388740797E-2</v>
      </c>
      <c r="L433" s="211">
        <f t="shared" si="49"/>
        <v>0.10129120589317506</v>
      </c>
      <c r="M433" s="221">
        <f t="shared" si="50"/>
        <v>7.966267486253769E-3</v>
      </c>
      <c r="N433" s="222">
        <f t="shared" si="51"/>
        <v>0.23361239182069521</v>
      </c>
    </row>
    <row r="434" spans="2:14" x14ac:dyDescent="0.45">
      <c r="B434" t="s">
        <v>272</v>
      </c>
      <c r="C434" s="215">
        <f>'Survey Results'!D1034/'Survey Results'!D$1151</f>
        <v>0</v>
      </c>
      <c r="D434" s="211">
        <f t="shared" si="45"/>
        <v>0</v>
      </c>
      <c r="E434" s="218">
        <f>'Survey Results'!E1034/'Survey Results'!E$1151</f>
        <v>0</v>
      </c>
      <c r="F434" s="217">
        <f t="shared" si="46"/>
        <v>0</v>
      </c>
      <c r="G434" s="215">
        <f>'Survey Results'!F1034/'Survey Results'!F$1151</f>
        <v>0</v>
      </c>
      <c r="H434" s="212">
        <f t="shared" si="47"/>
        <v>0</v>
      </c>
      <c r="I434" s="218">
        <f>'Survey Results'!G1034/'Survey Results'!G$1151</f>
        <v>0</v>
      </c>
      <c r="J434" s="217">
        <f t="shared" si="48"/>
        <v>0</v>
      </c>
      <c r="K434" s="215">
        <f>'Survey Results'!H1034/'Survey Results'!H$1151</f>
        <v>8.617076564569396E-3</v>
      </c>
      <c r="L434" s="211">
        <f t="shared" si="49"/>
        <v>5.0694917068249246E-2</v>
      </c>
      <c r="M434" s="221">
        <f t="shared" si="50"/>
        <v>1.7287151011624936E-3</v>
      </c>
      <c r="N434" s="222">
        <f t="shared" si="51"/>
        <v>5.0694917068249246E-2</v>
      </c>
    </row>
    <row r="435" spans="2:14" x14ac:dyDescent="0.45">
      <c r="B435" t="s">
        <v>273</v>
      </c>
      <c r="C435" s="215">
        <f>'Survey Results'!D1035/'Survey Results'!D$1151</f>
        <v>0</v>
      </c>
      <c r="D435" s="211">
        <f t="shared" si="45"/>
        <v>0</v>
      </c>
      <c r="E435" s="218">
        <f>'Survey Results'!E1035/'Survey Results'!E$1151</f>
        <v>0</v>
      </c>
      <c r="F435" s="217">
        <f t="shared" si="46"/>
        <v>0</v>
      </c>
      <c r="G435" s="215">
        <f>'Survey Results'!F1035/'Survey Results'!F$1151</f>
        <v>2.7527831000945892E-2</v>
      </c>
      <c r="H435" s="212">
        <f t="shared" si="47"/>
        <v>0.32952359671121245</v>
      </c>
      <c r="I435" s="218">
        <f>'Survey Results'!G1035/'Survey Results'!G$1151</f>
        <v>0</v>
      </c>
      <c r="J435" s="217">
        <f t="shared" si="48"/>
        <v>0</v>
      </c>
      <c r="K435" s="215">
        <f>'Survey Results'!H1035/'Survey Results'!H$1151</f>
        <v>0</v>
      </c>
      <c r="L435" s="211">
        <f t="shared" si="49"/>
        <v>0</v>
      </c>
      <c r="M435" s="221">
        <f t="shared" si="50"/>
        <v>1.1236874439643409E-2</v>
      </c>
      <c r="N435" s="222">
        <f t="shared" si="51"/>
        <v>0.32952359671121245</v>
      </c>
    </row>
    <row r="436" spans="2:14" x14ac:dyDescent="0.45">
      <c r="B436" t="s">
        <v>274</v>
      </c>
      <c r="C436" s="215">
        <f>'Survey Results'!D1036/'Survey Results'!D$1151</f>
        <v>0</v>
      </c>
      <c r="D436" s="211">
        <f t="shared" si="45"/>
        <v>0</v>
      </c>
      <c r="E436" s="218">
        <f>'Survey Results'!E1036/'Survey Results'!E$1151</f>
        <v>0</v>
      </c>
      <c r="F436" s="217">
        <f t="shared" si="46"/>
        <v>0</v>
      </c>
      <c r="G436" s="215">
        <f>'Survey Results'!F1036/'Survey Results'!F$1151</f>
        <v>0</v>
      </c>
      <c r="H436" s="212">
        <f t="shared" si="47"/>
        <v>0</v>
      </c>
      <c r="I436" s="218">
        <f>'Survey Results'!G1036/'Survey Results'!G$1151</f>
        <v>0</v>
      </c>
      <c r="J436" s="217">
        <f t="shared" si="48"/>
        <v>0</v>
      </c>
      <c r="K436" s="215">
        <f>'Survey Results'!H1036/'Survey Results'!H$1151</f>
        <v>1.7217388388740797E-2</v>
      </c>
      <c r="L436" s="211">
        <f t="shared" si="49"/>
        <v>0.10129120589317506</v>
      </c>
      <c r="M436" s="221">
        <f t="shared" si="50"/>
        <v>3.4540669433733092E-3</v>
      </c>
      <c r="N436" s="222">
        <f t="shared" si="51"/>
        <v>0.10129120589317506</v>
      </c>
    </row>
    <row r="437" spans="2:14" x14ac:dyDescent="0.45">
      <c r="B437" t="s">
        <v>275</v>
      </c>
      <c r="C437" s="215">
        <f>'Survey Results'!D1037/'Survey Results'!D$1151</f>
        <v>0</v>
      </c>
      <c r="D437" s="211">
        <f t="shared" ref="D437:D500" si="52">C437*$D$370</f>
        <v>0</v>
      </c>
      <c r="E437" s="218">
        <f>'Survey Results'!E1037/'Survey Results'!E$1151</f>
        <v>0</v>
      </c>
      <c r="F437" s="217">
        <f t="shared" ref="F437:F500" si="53">E437*$F$370</f>
        <v>0</v>
      </c>
      <c r="G437" s="215">
        <f>'Survey Results'!F1037/'Survey Results'!F$1151</f>
        <v>7.8824185685527869E-3</v>
      </c>
      <c r="H437" s="212">
        <f t="shared" ref="H437:H500" si="54">G437*$H$370</f>
        <v>9.4356977031844952E-2</v>
      </c>
      <c r="I437" s="218">
        <f>'Survey Results'!G1037/'Survey Results'!G$1151</f>
        <v>1.6474685239753546E-2</v>
      </c>
      <c r="J437" s="217">
        <f t="shared" ref="J437:J500" si="55">I437*$J$370</f>
        <v>7.5997069163675324E-2</v>
      </c>
      <c r="K437" s="215">
        <f>'Survey Results'!H1037/'Survey Results'!H$1151</f>
        <v>0</v>
      </c>
      <c r="L437" s="211">
        <f t="shared" ref="L437:L500" si="56">K437*$L$370</f>
        <v>0</v>
      </c>
      <c r="M437" s="221">
        <f t="shared" ref="M437:M500" si="57">N437/$N$370</f>
        <v>5.8091349041139535E-3</v>
      </c>
      <c r="N437" s="222">
        <f t="shared" si="51"/>
        <v>0.17035404619552028</v>
      </c>
    </row>
    <row r="438" spans="2:14" x14ac:dyDescent="0.45">
      <c r="B438" t="s">
        <v>276</v>
      </c>
      <c r="C438" s="215">
        <f>'Survey Results'!D1038/'Survey Results'!D$1151</f>
        <v>0</v>
      </c>
      <c r="D438" s="211">
        <f t="shared" si="52"/>
        <v>0</v>
      </c>
      <c r="E438" s="218">
        <f>'Survey Results'!E1038/'Survey Results'!E$1151</f>
        <v>7.1837123791365911E-3</v>
      </c>
      <c r="F438" s="217">
        <f t="shared" si="53"/>
        <v>2.2697808922102679E-2</v>
      </c>
      <c r="G438" s="215">
        <f>'Survey Results'!F1038/'Survey Results'!F$1151</f>
        <v>7.4555552860711596E-2</v>
      </c>
      <c r="H438" s="212">
        <f t="shared" si="54"/>
        <v>0.89247183814120434</v>
      </c>
      <c r="I438" s="218">
        <f>'Survey Results'!G1038/'Survey Results'!G$1151</f>
        <v>0</v>
      </c>
      <c r="J438" s="217">
        <f t="shared" si="55"/>
        <v>0</v>
      </c>
      <c r="K438" s="215">
        <f>'Survey Results'!H1038/'Survey Results'!H$1151</f>
        <v>0</v>
      </c>
      <c r="L438" s="211">
        <f t="shared" si="56"/>
        <v>0</v>
      </c>
      <c r="M438" s="221">
        <f t="shared" si="57"/>
        <v>3.1207617656697061E-2</v>
      </c>
      <c r="N438" s="222">
        <f t="shared" si="51"/>
        <v>0.91516964706330706</v>
      </c>
    </row>
    <row r="439" spans="2:14" x14ac:dyDescent="0.45">
      <c r="B439" t="s">
        <v>277</v>
      </c>
      <c r="C439" s="215">
        <f>'Survey Results'!D1039/'Survey Results'!D$1151</f>
        <v>0</v>
      </c>
      <c r="D439" s="211">
        <f t="shared" si="52"/>
        <v>0</v>
      </c>
      <c r="E439" s="218">
        <f>'Survey Results'!E1039/'Survey Results'!E$1151</f>
        <v>0</v>
      </c>
      <c r="F439" s="217">
        <f t="shared" si="53"/>
        <v>0</v>
      </c>
      <c r="G439" s="215">
        <f>'Survey Results'!F1039/'Survey Results'!F$1151</f>
        <v>0</v>
      </c>
      <c r="H439" s="212">
        <f t="shared" si="54"/>
        <v>0</v>
      </c>
      <c r="I439" s="218">
        <f>'Survey Results'!G1039/'Survey Results'!G$1151</f>
        <v>0</v>
      </c>
      <c r="J439" s="217">
        <f t="shared" si="55"/>
        <v>0</v>
      </c>
      <c r="K439" s="215">
        <f>'Survey Results'!H1039/'Survey Results'!H$1151</f>
        <v>0</v>
      </c>
      <c r="L439" s="211">
        <f t="shared" si="56"/>
        <v>0</v>
      </c>
      <c r="M439" s="221">
        <f t="shared" si="57"/>
        <v>0</v>
      </c>
      <c r="N439" s="222">
        <f t="shared" si="51"/>
        <v>0</v>
      </c>
    </row>
    <row r="440" spans="2:14" x14ac:dyDescent="0.45">
      <c r="B440" t="s">
        <v>278</v>
      </c>
      <c r="C440" s="215">
        <f>'Survey Results'!D1040/'Survey Results'!D$1151</f>
        <v>0</v>
      </c>
      <c r="D440" s="211">
        <f t="shared" si="52"/>
        <v>0</v>
      </c>
      <c r="E440" s="218">
        <f>'Survey Results'!E1040/'Survey Results'!E$1151</f>
        <v>0</v>
      </c>
      <c r="F440" s="217">
        <f t="shared" si="53"/>
        <v>0</v>
      </c>
      <c r="G440" s="215">
        <f>'Survey Results'!F1040/'Survey Results'!F$1151</f>
        <v>0</v>
      </c>
      <c r="H440" s="212">
        <f t="shared" si="54"/>
        <v>0</v>
      </c>
      <c r="I440" s="218">
        <f>'Survey Results'!G1040/'Survey Results'!G$1151</f>
        <v>0</v>
      </c>
      <c r="J440" s="217">
        <f t="shared" si="55"/>
        <v>0</v>
      </c>
      <c r="K440" s="215">
        <f>'Survey Results'!H1040/'Survey Results'!H$1151</f>
        <v>0</v>
      </c>
      <c r="L440" s="211">
        <f t="shared" si="56"/>
        <v>0</v>
      </c>
      <c r="M440" s="221">
        <f t="shared" si="57"/>
        <v>0</v>
      </c>
      <c r="N440" s="222">
        <f t="shared" si="51"/>
        <v>0</v>
      </c>
    </row>
    <row r="441" spans="2:14" x14ac:dyDescent="0.45">
      <c r="B441" t="s">
        <v>279</v>
      </c>
      <c r="C441" s="215">
        <f>'Survey Results'!D1041/'Survey Results'!D$1151</f>
        <v>1.9186152076986707E-2</v>
      </c>
      <c r="D441" s="211">
        <f t="shared" si="52"/>
        <v>7.0969221800008073E-2</v>
      </c>
      <c r="E441" s="218">
        <f>'Survey Results'!E1041/'Survey Results'!E$1151</f>
        <v>7.1837123791365911E-3</v>
      </c>
      <c r="F441" s="217">
        <f t="shared" si="53"/>
        <v>2.2697808922102679E-2</v>
      </c>
      <c r="G441" s="215">
        <f>'Survey Results'!F1041/'Survey Results'!F$1151</f>
        <v>3.15054206786156E-2</v>
      </c>
      <c r="H441" s="212">
        <f t="shared" si="54"/>
        <v>0.37713757896728184</v>
      </c>
      <c r="I441" s="218">
        <f>'Survey Results'!G1041/'Survey Results'!G$1151</f>
        <v>3.6997350953954219E-2</v>
      </c>
      <c r="J441" s="217">
        <f t="shared" si="55"/>
        <v>0.17066731159972617</v>
      </c>
      <c r="K441" s="215">
        <f>'Survey Results'!H1041/'Survey Results'!H$1151</f>
        <v>0</v>
      </c>
      <c r="L441" s="211">
        <f t="shared" si="56"/>
        <v>0</v>
      </c>
      <c r="M441" s="221">
        <f t="shared" si="57"/>
        <v>2.1874425710398243E-2</v>
      </c>
      <c r="N441" s="222">
        <f t="shared" si="51"/>
        <v>0.64147192128911878</v>
      </c>
    </row>
    <row r="442" spans="2:14" x14ac:dyDescent="0.45">
      <c r="B442" t="s">
        <v>280</v>
      </c>
      <c r="C442" s="215">
        <f>'Survey Results'!D1042/'Survey Results'!D$1151</f>
        <v>0.15296467407751127</v>
      </c>
      <c r="D442" s="211">
        <f t="shared" si="52"/>
        <v>0.56581350124885521</v>
      </c>
      <c r="E442" s="218">
        <f>'Survey Results'!E1042/'Survey Results'!E$1151</f>
        <v>0.16444232602478551</v>
      </c>
      <c r="F442" s="217">
        <f t="shared" si="53"/>
        <v>0.5195754364632984</v>
      </c>
      <c r="G442" s="215">
        <f>'Survey Results'!F1042/'Survey Results'!F$1151</f>
        <v>0</v>
      </c>
      <c r="H442" s="212">
        <f t="shared" si="54"/>
        <v>0</v>
      </c>
      <c r="I442" s="218">
        <f>'Survey Results'!G1042/'Survey Results'!G$1151</f>
        <v>6.5764800428609688E-2</v>
      </c>
      <c r="J442" s="217">
        <f t="shared" si="55"/>
        <v>0.30337041430377709</v>
      </c>
      <c r="K442" s="215">
        <f>'Survey Results'!H1042/'Survey Results'!H$1151</f>
        <v>0.56565910576874712</v>
      </c>
      <c r="L442" s="211">
        <f t="shared" si="56"/>
        <v>3.3278155579762609</v>
      </c>
      <c r="M442" s="221">
        <f t="shared" si="57"/>
        <v>0.1608369190483265</v>
      </c>
      <c r="N442" s="222">
        <f t="shared" si="51"/>
        <v>4.7165749099921914</v>
      </c>
    </row>
    <row r="443" spans="2:14" x14ac:dyDescent="0.45">
      <c r="B443" t="s">
        <v>281</v>
      </c>
      <c r="C443" s="215">
        <f>'Survey Results'!D1043/'Survey Results'!D$1151</f>
        <v>0</v>
      </c>
      <c r="D443" s="211">
        <f t="shared" si="52"/>
        <v>0</v>
      </c>
      <c r="E443" s="218">
        <f>'Survey Results'!E1043/'Survey Results'!E$1151</f>
        <v>0</v>
      </c>
      <c r="F443" s="217">
        <f t="shared" si="53"/>
        <v>0</v>
      </c>
      <c r="G443" s="215">
        <f>'Survey Results'!F1043/'Survey Results'!F$1151</f>
        <v>0.32477989861997042</v>
      </c>
      <c r="H443" s="212">
        <f t="shared" si="54"/>
        <v>3.8877977828721111</v>
      </c>
      <c r="I443" s="218">
        <f>'Survey Results'!G1043/'Survey Results'!G$1151</f>
        <v>0.27810518796321099</v>
      </c>
      <c r="J443" s="217">
        <f t="shared" si="55"/>
        <v>1.2828881946355926</v>
      </c>
      <c r="K443" s="215">
        <f>'Survey Results'!H1043/'Survey Results'!H$1151</f>
        <v>0</v>
      </c>
      <c r="L443" s="211">
        <f t="shared" si="56"/>
        <v>0</v>
      </c>
      <c r="M443" s="221">
        <f t="shared" si="57"/>
        <v>0.17632227153370927</v>
      </c>
      <c r="N443" s="222">
        <f t="shared" si="51"/>
        <v>5.1706859775077039</v>
      </c>
    </row>
    <row r="444" spans="2:14" x14ac:dyDescent="0.45">
      <c r="B444" t="s">
        <v>282</v>
      </c>
      <c r="C444" s="215">
        <f>'Survey Results'!D1044/'Survey Results'!D$1151</f>
        <v>0</v>
      </c>
      <c r="D444" s="211">
        <f t="shared" si="52"/>
        <v>0</v>
      </c>
      <c r="E444" s="218">
        <f>'Survey Results'!E1044/'Survey Results'!E$1151</f>
        <v>0</v>
      </c>
      <c r="F444" s="217">
        <f t="shared" si="53"/>
        <v>0</v>
      </c>
      <c r="G444" s="215">
        <f>'Survey Results'!F1044/'Survey Results'!F$1151</f>
        <v>0</v>
      </c>
      <c r="H444" s="212">
        <f t="shared" si="54"/>
        <v>0</v>
      </c>
      <c r="I444" s="218">
        <f>'Survey Results'!G1044/'Survey Results'!G$1151</f>
        <v>0</v>
      </c>
      <c r="J444" s="217">
        <f t="shared" si="55"/>
        <v>0</v>
      </c>
      <c r="K444" s="215">
        <f>'Survey Results'!H1044/'Survey Results'!H$1151</f>
        <v>0</v>
      </c>
      <c r="L444" s="211">
        <f t="shared" si="56"/>
        <v>0</v>
      </c>
      <c r="M444" s="221">
        <f t="shared" si="57"/>
        <v>0</v>
      </c>
      <c r="N444" s="222">
        <f t="shared" si="51"/>
        <v>0</v>
      </c>
    </row>
    <row r="445" spans="2:14" x14ac:dyDescent="0.45">
      <c r="B445" t="s">
        <v>283</v>
      </c>
      <c r="C445" s="215">
        <f>'Survey Results'!D1045/'Survey Results'!D$1151</f>
        <v>0</v>
      </c>
      <c r="D445" s="211">
        <f t="shared" si="52"/>
        <v>0</v>
      </c>
      <c r="E445" s="218">
        <f>'Survey Results'!E1045/'Survey Results'!E$1151</f>
        <v>0</v>
      </c>
      <c r="F445" s="217">
        <f t="shared" si="53"/>
        <v>0</v>
      </c>
      <c r="G445" s="215">
        <f>'Survey Results'!F1045/'Survey Results'!F$1151</f>
        <v>0</v>
      </c>
      <c r="H445" s="212">
        <f t="shared" si="54"/>
        <v>0</v>
      </c>
      <c r="I445" s="218">
        <f>'Survey Results'!G1045/'Survey Results'!G$1151</f>
        <v>0</v>
      </c>
      <c r="J445" s="217">
        <f t="shared" si="55"/>
        <v>0</v>
      </c>
      <c r="K445" s="215">
        <f>'Survey Results'!H1045/'Survey Results'!H$1151</f>
        <v>0</v>
      </c>
      <c r="L445" s="211">
        <f t="shared" si="56"/>
        <v>0</v>
      </c>
      <c r="M445" s="221">
        <f t="shared" si="57"/>
        <v>0</v>
      </c>
      <c r="N445" s="222">
        <f t="shared" si="51"/>
        <v>0</v>
      </c>
    </row>
    <row r="446" spans="2:14" x14ac:dyDescent="0.45">
      <c r="B446" t="s">
        <v>284</v>
      </c>
      <c r="C446" s="215">
        <f>'Survey Results'!D1046/'Survey Results'!D$1151</f>
        <v>0</v>
      </c>
      <c r="D446" s="211">
        <f t="shared" si="52"/>
        <v>0</v>
      </c>
      <c r="E446" s="218">
        <f>'Survey Results'!E1046/'Survey Results'!E$1151</f>
        <v>0</v>
      </c>
      <c r="F446" s="217">
        <f t="shared" si="53"/>
        <v>0</v>
      </c>
      <c r="G446" s="215">
        <f>'Survey Results'!F1046/'Survey Results'!F$1151</f>
        <v>7.8824185685527869E-3</v>
      </c>
      <c r="H446" s="212">
        <f t="shared" si="54"/>
        <v>9.4356977031844952E-2</v>
      </c>
      <c r="I446" s="218">
        <f>'Survey Results'!G1046/'Survey Results'!G$1151</f>
        <v>6.1701937673006503E-2</v>
      </c>
      <c r="J446" s="217">
        <f t="shared" si="55"/>
        <v>0.28462858965907667</v>
      </c>
      <c r="K446" s="215">
        <f>'Survey Results'!H1046/'Survey Results'!H$1151</f>
        <v>3.4451541517879589E-2</v>
      </c>
      <c r="L446" s="211">
        <f t="shared" si="56"/>
        <v>0.20268104002967355</v>
      </c>
      <c r="M446" s="221">
        <f t="shared" si="57"/>
        <v>1.9835042742571436E-2</v>
      </c>
      <c r="N446" s="222">
        <f t="shared" si="51"/>
        <v>0.58166660672059523</v>
      </c>
    </row>
    <row r="447" spans="2:14" x14ac:dyDescent="0.45">
      <c r="B447" t="s">
        <v>285</v>
      </c>
      <c r="C447" s="215">
        <f>'Survey Results'!D1047/'Survey Results'!D$1151</f>
        <v>0</v>
      </c>
      <c r="D447" s="211">
        <f t="shared" si="52"/>
        <v>0</v>
      </c>
      <c r="E447" s="218">
        <f>'Survey Results'!E1047/'Survey Results'!E$1151</f>
        <v>0</v>
      </c>
      <c r="F447" s="217">
        <f t="shared" si="53"/>
        <v>0</v>
      </c>
      <c r="G447" s="215">
        <f>'Survey Results'!F1047/'Survey Results'!F$1151</f>
        <v>0</v>
      </c>
      <c r="H447" s="212">
        <f t="shared" si="54"/>
        <v>0</v>
      </c>
      <c r="I447" s="218">
        <f>'Survey Results'!G1047/'Survey Results'!G$1151</f>
        <v>0</v>
      </c>
      <c r="J447" s="217">
        <f t="shared" si="55"/>
        <v>0</v>
      </c>
      <c r="K447" s="215">
        <f>'Survey Results'!H1047/'Survey Results'!H$1151</f>
        <v>0</v>
      </c>
      <c r="L447" s="211">
        <f t="shared" si="56"/>
        <v>0</v>
      </c>
      <c r="M447" s="221">
        <f t="shared" si="57"/>
        <v>0</v>
      </c>
      <c r="N447" s="222">
        <f t="shared" si="51"/>
        <v>0</v>
      </c>
    </row>
    <row r="448" spans="2:14" x14ac:dyDescent="0.45">
      <c r="B448" t="s">
        <v>286</v>
      </c>
      <c r="C448" s="215">
        <f>'Survey Results'!D1048/'Survey Results'!D$1151</f>
        <v>0.67460205378578497</v>
      </c>
      <c r="D448" s="211">
        <f t="shared" si="52"/>
        <v>2.4953405242362461</v>
      </c>
      <c r="E448" s="218">
        <f>'Survey Results'!E1048/'Survey Results'!E$1151</f>
        <v>0.66743837668527839</v>
      </c>
      <c r="F448" s="217">
        <f t="shared" si="53"/>
        <v>2.1088523512270188</v>
      </c>
      <c r="G448" s="215">
        <f>'Survey Results'!F1048/'Survey Results'!F$1151</f>
        <v>0.18473963765128179</v>
      </c>
      <c r="H448" s="212">
        <f t="shared" si="54"/>
        <v>2.2114372124663482</v>
      </c>
      <c r="I448" s="218">
        <f>'Survey Results'!G1048/'Survey Results'!G$1151</f>
        <v>0.3477840283358633</v>
      </c>
      <c r="J448" s="217">
        <f t="shared" si="55"/>
        <v>1.6043139198608209</v>
      </c>
      <c r="K448" s="215">
        <f>'Survey Results'!H1048/'Survey Results'!H$1151</f>
        <v>0.15462120069070728</v>
      </c>
      <c r="L448" s="211">
        <f t="shared" si="56"/>
        <v>0.90964828817210674</v>
      </c>
      <c r="M448" s="221">
        <f t="shared" si="57"/>
        <v>0.31814248888121704</v>
      </c>
      <c r="N448" s="222">
        <f t="shared" si="51"/>
        <v>9.3295922959625415</v>
      </c>
    </row>
    <row r="449" spans="2:14" x14ac:dyDescent="0.45">
      <c r="B449" t="s">
        <v>287</v>
      </c>
      <c r="C449" s="215">
        <f>'Survey Results'!D1049/'Survey Results'!D$1151</f>
        <v>0</v>
      </c>
      <c r="D449" s="211">
        <f t="shared" si="52"/>
        <v>0</v>
      </c>
      <c r="E449" s="218">
        <f>'Survey Results'!E1049/'Survey Results'!E$1151</f>
        <v>0</v>
      </c>
      <c r="F449" s="217">
        <f t="shared" si="53"/>
        <v>0</v>
      </c>
      <c r="G449" s="215">
        <f>'Survey Results'!F1049/'Survey Results'!F$1151</f>
        <v>0</v>
      </c>
      <c r="H449" s="212">
        <f t="shared" si="54"/>
        <v>0</v>
      </c>
      <c r="I449" s="218">
        <f>'Survey Results'!G1049/'Survey Results'!G$1151</f>
        <v>6.9678840372652318E-2</v>
      </c>
      <c r="J449" s="217">
        <f t="shared" si="55"/>
        <v>0.32142572522522844</v>
      </c>
      <c r="K449" s="215">
        <f>'Survey Results'!H1049/'Survey Results'!H$1151</f>
        <v>0.14191352746902713</v>
      </c>
      <c r="L449" s="211">
        <f t="shared" si="56"/>
        <v>0.83488807973293766</v>
      </c>
      <c r="M449" s="221">
        <f t="shared" si="57"/>
        <v>3.9430721104104519E-2</v>
      </c>
      <c r="N449" s="222">
        <f t="shared" si="51"/>
        <v>1.156313804958166</v>
      </c>
    </row>
    <row r="450" spans="2:14" x14ac:dyDescent="0.45">
      <c r="B450" t="s">
        <v>288</v>
      </c>
      <c r="C450" s="215">
        <f>'Survey Results'!D1050/'Survey Results'!D$1151</f>
        <v>0</v>
      </c>
      <c r="D450" s="211">
        <f t="shared" si="52"/>
        <v>0</v>
      </c>
      <c r="E450" s="218">
        <f>'Survey Results'!E1050/'Survey Results'!E$1151</f>
        <v>0</v>
      </c>
      <c r="F450" s="217">
        <f t="shared" si="53"/>
        <v>0</v>
      </c>
      <c r="G450" s="215">
        <f>'Survey Results'!F1050/'Survey Results'!F$1151</f>
        <v>7.3027576338192138E-2</v>
      </c>
      <c r="H450" s="212">
        <f t="shared" si="54"/>
        <v>0.87418110105503144</v>
      </c>
      <c r="I450" s="218">
        <f>'Survey Results'!G1050/'Survey Results'!G$1151</f>
        <v>4.1179271958805844E-2</v>
      </c>
      <c r="J450" s="217">
        <f t="shared" si="55"/>
        <v>0.18995834722302588</v>
      </c>
      <c r="K450" s="215">
        <f>'Survey Results'!H1050/'Survey Results'!H$1151</f>
        <v>0</v>
      </c>
      <c r="L450" s="211">
        <f t="shared" si="56"/>
        <v>0</v>
      </c>
      <c r="M450" s="221">
        <f t="shared" si="57"/>
        <v>3.6287542033147116E-2</v>
      </c>
      <c r="N450" s="222">
        <f t="shared" si="51"/>
        <v>1.0641394482780573</v>
      </c>
    </row>
    <row r="451" spans="2:14" x14ac:dyDescent="0.45">
      <c r="B451" t="s">
        <v>289</v>
      </c>
      <c r="C451" s="215">
        <f>'Survey Results'!D1051/'Survey Results'!D$1151</f>
        <v>0</v>
      </c>
      <c r="D451" s="211">
        <f t="shared" si="52"/>
        <v>0</v>
      </c>
      <c r="E451" s="218">
        <f>'Survey Results'!E1051/'Survey Results'!E$1151</f>
        <v>0</v>
      </c>
      <c r="F451" s="217">
        <f t="shared" si="53"/>
        <v>0</v>
      </c>
      <c r="G451" s="215">
        <f>'Survey Results'!F1051/'Survey Results'!F$1151</f>
        <v>0</v>
      </c>
      <c r="H451" s="212">
        <f t="shared" si="54"/>
        <v>0</v>
      </c>
      <c r="I451" s="218">
        <f>'Survey Results'!G1051/'Survey Results'!G$1151</f>
        <v>0</v>
      </c>
      <c r="J451" s="217">
        <f t="shared" si="55"/>
        <v>0</v>
      </c>
      <c r="K451" s="215">
        <f>'Survey Results'!H1051/'Survey Results'!H$1151</f>
        <v>0</v>
      </c>
      <c r="L451" s="211">
        <f t="shared" si="56"/>
        <v>0</v>
      </c>
      <c r="M451" s="221">
        <f t="shared" si="57"/>
        <v>0</v>
      </c>
      <c r="N451" s="222">
        <f t="shared" si="51"/>
        <v>0</v>
      </c>
    </row>
    <row r="452" spans="2:14" x14ac:dyDescent="0.45">
      <c r="B452" t="s">
        <v>290</v>
      </c>
      <c r="C452" s="215">
        <f>'Survey Results'!D1052/'Survey Results'!D$1151</f>
        <v>0</v>
      </c>
      <c r="D452" s="211">
        <f t="shared" si="52"/>
        <v>0</v>
      </c>
      <c r="E452" s="218">
        <f>'Survey Results'!E1052/'Survey Results'!E$1151</f>
        <v>0</v>
      </c>
      <c r="F452" s="217">
        <f t="shared" si="53"/>
        <v>0</v>
      </c>
      <c r="G452" s="215">
        <f>'Survey Results'!F1052/'Survey Results'!F$1151</f>
        <v>0</v>
      </c>
      <c r="H452" s="212">
        <f t="shared" si="54"/>
        <v>0</v>
      </c>
      <c r="I452" s="218">
        <f>'Survey Results'!G1052/'Survey Results'!G$1151</f>
        <v>0</v>
      </c>
      <c r="J452" s="217">
        <f t="shared" si="55"/>
        <v>0</v>
      </c>
      <c r="K452" s="215">
        <f>'Survey Results'!H1052/'Survey Results'!H$1151</f>
        <v>0</v>
      </c>
      <c r="L452" s="211">
        <f t="shared" si="56"/>
        <v>0</v>
      </c>
      <c r="M452" s="221">
        <f t="shared" si="57"/>
        <v>0</v>
      </c>
      <c r="N452" s="222">
        <f t="shared" si="51"/>
        <v>0</v>
      </c>
    </row>
    <row r="453" spans="2:14" x14ac:dyDescent="0.45">
      <c r="B453" t="s">
        <v>291</v>
      </c>
      <c r="C453" s="215">
        <f>'Survey Results'!D1053/'Survey Results'!D$1151</f>
        <v>5.2676175681400941E-2</v>
      </c>
      <c r="D453" s="211">
        <f t="shared" si="52"/>
        <v>0.19484819991568991</v>
      </c>
      <c r="E453" s="218">
        <f>'Survey Results'!E1053/'Survey Results'!E$1151</f>
        <v>0</v>
      </c>
      <c r="F453" s="217">
        <f t="shared" si="53"/>
        <v>0</v>
      </c>
      <c r="G453" s="215">
        <f>'Survey Results'!F1053/'Survey Results'!F$1151</f>
        <v>7.8824185685527869E-3</v>
      </c>
      <c r="H453" s="212">
        <f t="shared" si="54"/>
        <v>9.4356977031844952E-2</v>
      </c>
      <c r="I453" s="218">
        <f>'Survey Results'!G1053/'Survey Results'!G$1151</f>
        <v>8.2299014792987461E-3</v>
      </c>
      <c r="J453" s="217">
        <f t="shared" si="55"/>
        <v>3.7964208895675207E-2</v>
      </c>
      <c r="K453" s="215">
        <f>'Survey Results'!H1053/'Survey Results'!H$1151</f>
        <v>0</v>
      </c>
      <c r="L453" s="211">
        <f t="shared" si="56"/>
        <v>0</v>
      </c>
      <c r="M453" s="221">
        <f t="shared" si="57"/>
        <v>1.1156594993217694E-2</v>
      </c>
      <c r="N453" s="222">
        <f t="shared" si="51"/>
        <v>0.32716938584321009</v>
      </c>
    </row>
    <row r="454" spans="2:14" x14ac:dyDescent="0.45">
      <c r="B454" t="s">
        <v>292</v>
      </c>
      <c r="C454" s="215">
        <f>'Survey Results'!D1054/'Survey Results'!D$1151</f>
        <v>0</v>
      </c>
      <c r="D454" s="211">
        <f t="shared" si="52"/>
        <v>0</v>
      </c>
      <c r="E454" s="218">
        <f>'Survey Results'!E1054/'Survey Results'!E$1151</f>
        <v>0</v>
      </c>
      <c r="F454" s="217">
        <f t="shared" si="53"/>
        <v>0</v>
      </c>
      <c r="G454" s="215">
        <f>'Survey Results'!F1054/'Survey Results'!F$1151</f>
        <v>0</v>
      </c>
      <c r="H454" s="212">
        <f t="shared" si="54"/>
        <v>0</v>
      </c>
      <c r="I454" s="218">
        <f>'Survey Results'!G1054/'Survey Results'!G$1151</f>
        <v>0</v>
      </c>
      <c r="J454" s="217">
        <f t="shared" si="55"/>
        <v>0</v>
      </c>
      <c r="K454" s="215">
        <f>'Survey Results'!H1054/'Survey Results'!H$1151</f>
        <v>0</v>
      </c>
      <c r="L454" s="211">
        <f t="shared" si="56"/>
        <v>0</v>
      </c>
      <c r="M454" s="221">
        <f t="shared" si="57"/>
        <v>0</v>
      </c>
      <c r="N454" s="222">
        <f t="shared" si="51"/>
        <v>0</v>
      </c>
    </row>
    <row r="455" spans="2:14" x14ac:dyDescent="0.45">
      <c r="B455" t="s">
        <v>293</v>
      </c>
      <c r="C455" s="215">
        <f>'Survey Results'!D1055/'Survey Results'!D$1151</f>
        <v>0</v>
      </c>
      <c r="D455" s="211">
        <f t="shared" si="52"/>
        <v>0</v>
      </c>
      <c r="E455" s="218">
        <f>'Survey Results'!E1055/'Survey Results'!E$1151</f>
        <v>0</v>
      </c>
      <c r="F455" s="217">
        <f t="shared" si="53"/>
        <v>0</v>
      </c>
      <c r="G455" s="215">
        <f>'Survey Results'!F1055/'Survey Results'!F$1151</f>
        <v>0</v>
      </c>
      <c r="H455" s="212">
        <f t="shared" si="54"/>
        <v>0</v>
      </c>
      <c r="I455" s="218">
        <f>'Survey Results'!G1055/'Survey Results'!G$1151</f>
        <v>0</v>
      </c>
      <c r="J455" s="217">
        <f t="shared" si="55"/>
        <v>0</v>
      </c>
      <c r="K455" s="215">
        <f>'Survey Results'!H1055/'Survey Results'!H$1151</f>
        <v>0</v>
      </c>
      <c r="L455" s="211">
        <f t="shared" si="56"/>
        <v>0</v>
      </c>
      <c r="M455" s="221">
        <f t="shared" si="57"/>
        <v>0</v>
      </c>
      <c r="N455" s="222">
        <f t="shared" si="51"/>
        <v>0</v>
      </c>
    </row>
    <row r="456" spans="2:14" x14ac:dyDescent="0.45">
      <c r="B456" t="s">
        <v>205</v>
      </c>
      <c r="C456" s="215">
        <f>'Survey Results'!D1056/'Survey Results'!D$1151</f>
        <v>0</v>
      </c>
      <c r="D456" s="211">
        <f t="shared" si="52"/>
        <v>0</v>
      </c>
      <c r="E456" s="218">
        <f>'Survey Results'!E1056/'Survey Results'!E$1151</f>
        <v>0</v>
      </c>
      <c r="F456" s="217">
        <f t="shared" si="53"/>
        <v>0</v>
      </c>
      <c r="G456" s="215">
        <f>'Survey Results'!F1056/'Survey Results'!F$1151</f>
        <v>0</v>
      </c>
      <c r="H456" s="212">
        <f t="shared" si="54"/>
        <v>0</v>
      </c>
      <c r="I456" s="218">
        <f>'Survey Results'!G1056/'Survey Results'!G$1151</f>
        <v>0</v>
      </c>
      <c r="J456" s="217">
        <f t="shared" si="55"/>
        <v>0</v>
      </c>
      <c r="K456" s="215">
        <f>'Survey Results'!H1056/'Survey Results'!H$1151</f>
        <v>8.617076564569396E-3</v>
      </c>
      <c r="L456" s="211">
        <f t="shared" si="56"/>
        <v>5.0694917068249246E-2</v>
      </c>
      <c r="M456" s="221">
        <f t="shared" si="57"/>
        <v>1.7287151011624936E-3</v>
      </c>
      <c r="N456" s="222">
        <f t="shared" si="51"/>
        <v>5.0694917068249246E-2</v>
      </c>
    </row>
    <row r="457" spans="2:14" x14ac:dyDescent="0.45">
      <c r="B457" t="s">
        <v>294</v>
      </c>
      <c r="C457" s="215">
        <f>'Survey Results'!D1057/'Survey Results'!D$1151</f>
        <v>0</v>
      </c>
      <c r="D457" s="211">
        <f t="shared" si="52"/>
        <v>0</v>
      </c>
      <c r="E457" s="218">
        <f>'Survey Results'!E1057/'Survey Results'!E$1151</f>
        <v>0</v>
      </c>
      <c r="F457" s="217">
        <f t="shared" si="53"/>
        <v>0</v>
      </c>
      <c r="G457" s="215">
        <f>'Survey Results'!F1057/'Survey Results'!F$1151</f>
        <v>0</v>
      </c>
      <c r="H457" s="212">
        <f t="shared" si="54"/>
        <v>0</v>
      </c>
      <c r="I457" s="218">
        <f>'Survey Results'!G1057/'Survey Results'!G$1151</f>
        <v>0</v>
      </c>
      <c r="J457" s="217">
        <f t="shared" si="55"/>
        <v>0</v>
      </c>
      <c r="K457" s="215">
        <f>'Survey Results'!H1057/'Survey Results'!H$1151</f>
        <v>0</v>
      </c>
      <c r="L457" s="211">
        <f t="shared" si="56"/>
        <v>0</v>
      </c>
      <c r="M457" s="221">
        <f t="shared" si="57"/>
        <v>0</v>
      </c>
      <c r="N457" s="222">
        <f t="shared" si="51"/>
        <v>0</v>
      </c>
    </row>
    <row r="458" spans="2:14" x14ac:dyDescent="0.45">
      <c r="B458" t="s">
        <v>295</v>
      </c>
      <c r="C458" s="215">
        <f>'Survey Results'!D1058/'Survey Results'!D$1151</f>
        <v>0</v>
      </c>
      <c r="D458" s="211">
        <f t="shared" si="52"/>
        <v>0</v>
      </c>
      <c r="E458" s="218">
        <f>'Survey Results'!E1058/'Survey Results'!E$1151</f>
        <v>0</v>
      </c>
      <c r="F458" s="217">
        <f t="shared" si="53"/>
        <v>0</v>
      </c>
      <c r="G458" s="215">
        <f>'Survey Results'!F1058/'Survey Results'!F$1151</f>
        <v>0</v>
      </c>
      <c r="H458" s="212">
        <f t="shared" si="54"/>
        <v>0</v>
      </c>
      <c r="I458" s="218">
        <f>'Survey Results'!G1058/'Survey Results'!G$1151</f>
        <v>0</v>
      </c>
      <c r="J458" s="217">
        <f t="shared" si="55"/>
        <v>0</v>
      </c>
      <c r="K458" s="215">
        <f>'Survey Results'!H1058/'Survey Results'!H$1151</f>
        <v>0</v>
      </c>
      <c r="L458" s="211">
        <f t="shared" si="56"/>
        <v>0</v>
      </c>
      <c r="M458" s="221">
        <f t="shared" si="57"/>
        <v>0</v>
      </c>
      <c r="N458" s="222">
        <f t="shared" si="51"/>
        <v>0</v>
      </c>
    </row>
    <row r="459" spans="2:14" x14ac:dyDescent="0.45">
      <c r="B459" t="s">
        <v>296</v>
      </c>
      <c r="C459" s="215">
        <f>'Survey Results'!D1059/'Survey Results'!D$1151</f>
        <v>0</v>
      </c>
      <c r="D459" s="211">
        <f t="shared" si="52"/>
        <v>0</v>
      </c>
      <c r="E459" s="218">
        <f>'Survey Results'!E1059/'Survey Results'!E$1151</f>
        <v>0</v>
      </c>
      <c r="F459" s="217">
        <f t="shared" si="53"/>
        <v>0</v>
      </c>
      <c r="G459" s="215">
        <f>'Survey Results'!F1059/'Survey Results'!F$1151</f>
        <v>0</v>
      </c>
      <c r="H459" s="212">
        <f t="shared" si="54"/>
        <v>0</v>
      </c>
      <c r="I459" s="218">
        <f>'Survey Results'!G1059/'Survey Results'!G$1151</f>
        <v>0</v>
      </c>
      <c r="J459" s="217">
        <f t="shared" si="55"/>
        <v>0</v>
      </c>
      <c r="K459" s="215">
        <f>'Survey Results'!H1059/'Survey Results'!H$1151</f>
        <v>0</v>
      </c>
      <c r="L459" s="211">
        <f t="shared" si="56"/>
        <v>0</v>
      </c>
      <c r="M459" s="221">
        <f t="shared" si="57"/>
        <v>0</v>
      </c>
      <c r="N459" s="222">
        <f t="shared" si="51"/>
        <v>0</v>
      </c>
    </row>
    <row r="460" spans="2:14" x14ac:dyDescent="0.45">
      <c r="B460" t="s">
        <v>297</v>
      </c>
      <c r="C460" s="215">
        <f>'Survey Results'!D1060/'Survey Results'!D$1151</f>
        <v>0</v>
      </c>
      <c r="D460" s="211">
        <f t="shared" si="52"/>
        <v>0</v>
      </c>
      <c r="E460" s="218">
        <f>'Survey Results'!E1060/'Survey Results'!E$1151</f>
        <v>0</v>
      </c>
      <c r="F460" s="217">
        <f t="shared" si="53"/>
        <v>0</v>
      </c>
      <c r="G460" s="215">
        <f>'Survey Results'!F1060/'Survey Results'!F$1151</f>
        <v>0</v>
      </c>
      <c r="H460" s="212">
        <f t="shared" si="54"/>
        <v>0</v>
      </c>
      <c r="I460" s="218">
        <f>'Survey Results'!G1060/'Survey Results'!G$1151</f>
        <v>0</v>
      </c>
      <c r="J460" s="217">
        <f t="shared" si="55"/>
        <v>0</v>
      </c>
      <c r="K460" s="215">
        <f>'Survey Results'!H1060/'Survey Results'!H$1151</f>
        <v>0</v>
      </c>
      <c r="L460" s="211">
        <f t="shared" si="56"/>
        <v>0</v>
      </c>
      <c r="M460" s="221">
        <f t="shared" si="57"/>
        <v>0</v>
      </c>
      <c r="N460" s="222">
        <f t="shared" si="51"/>
        <v>0</v>
      </c>
    </row>
    <row r="461" spans="2:14" x14ac:dyDescent="0.45">
      <c r="B461" t="s">
        <v>298</v>
      </c>
      <c r="C461" s="215">
        <f>'Survey Results'!D1061/'Survey Results'!D$1151</f>
        <v>0</v>
      </c>
      <c r="D461" s="211">
        <f t="shared" si="52"/>
        <v>0</v>
      </c>
      <c r="E461" s="218">
        <f>'Survey Results'!E1061/'Survey Results'!E$1151</f>
        <v>0</v>
      </c>
      <c r="F461" s="217">
        <f t="shared" si="53"/>
        <v>0</v>
      </c>
      <c r="G461" s="215">
        <f>'Survey Results'!F1061/'Survey Results'!F$1151</f>
        <v>0</v>
      </c>
      <c r="H461" s="212">
        <f t="shared" si="54"/>
        <v>0</v>
      </c>
      <c r="I461" s="218">
        <f>'Survey Results'!G1061/'Survey Results'!G$1151</f>
        <v>8.2299014792987461E-3</v>
      </c>
      <c r="J461" s="217">
        <f t="shared" si="55"/>
        <v>3.7964208895675207E-2</v>
      </c>
      <c r="K461" s="215">
        <f>'Survey Results'!H1061/'Survey Results'!H$1151</f>
        <v>0</v>
      </c>
      <c r="L461" s="211">
        <f t="shared" si="56"/>
        <v>0</v>
      </c>
      <c r="M461" s="221">
        <f t="shared" si="57"/>
        <v>1.2945933244803652E-3</v>
      </c>
      <c r="N461" s="222">
        <f t="shared" si="51"/>
        <v>3.7964208895675207E-2</v>
      </c>
    </row>
    <row r="462" spans="2:14" x14ac:dyDescent="0.45">
      <c r="B462" t="s">
        <v>8</v>
      </c>
      <c r="C462" s="215">
        <f>'Survey Results'!D1062/'Survey Results'!D$1151</f>
        <v>0</v>
      </c>
      <c r="D462" s="211">
        <f t="shared" si="52"/>
        <v>0</v>
      </c>
      <c r="E462" s="218">
        <f>'Survey Results'!E1062/'Survey Results'!E$1151</f>
        <v>0</v>
      </c>
      <c r="F462" s="217">
        <f t="shared" si="53"/>
        <v>0</v>
      </c>
      <c r="G462" s="215">
        <f>'Survey Results'!F1062/'Survey Results'!F$1151</f>
        <v>0</v>
      </c>
      <c r="H462" s="212">
        <f t="shared" si="54"/>
        <v>0</v>
      </c>
      <c r="I462" s="218">
        <f>'Survey Results'!G1062/'Survey Results'!G$1151</f>
        <v>0</v>
      </c>
      <c r="J462" s="217">
        <f t="shared" si="55"/>
        <v>0</v>
      </c>
      <c r="K462" s="215">
        <f>'Survey Results'!H1062/'Survey Results'!H$1151</f>
        <v>0</v>
      </c>
      <c r="L462" s="211">
        <f t="shared" si="56"/>
        <v>0</v>
      </c>
      <c r="M462" s="221">
        <f t="shared" si="57"/>
        <v>0</v>
      </c>
      <c r="N462" s="222">
        <f t="shared" si="51"/>
        <v>0</v>
      </c>
    </row>
    <row r="463" spans="2:14" x14ac:dyDescent="0.45">
      <c r="B463" t="s">
        <v>299</v>
      </c>
      <c r="C463" s="215">
        <f>'Survey Results'!D1063/'Survey Results'!D$1151</f>
        <v>0</v>
      </c>
      <c r="D463" s="211">
        <f t="shared" si="52"/>
        <v>0</v>
      </c>
      <c r="E463" s="218">
        <f>'Survey Results'!E1063/'Survey Results'!E$1151</f>
        <v>6.0653002859866537E-2</v>
      </c>
      <c r="F463" s="217">
        <f t="shared" si="53"/>
        <v>0.19164050518827455</v>
      </c>
      <c r="G463" s="215">
        <f>'Survey Results'!F1063/'Survey Results'!F$1151</f>
        <v>7.3027576338192138E-2</v>
      </c>
      <c r="H463" s="212">
        <f t="shared" si="54"/>
        <v>0.87418110105503144</v>
      </c>
      <c r="I463" s="218">
        <f>'Survey Results'!G1063/'Survey Results'!G$1151</f>
        <v>0</v>
      </c>
      <c r="J463" s="217">
        <f t="shared" si="55"/>
        <v>0</v>
      </c>
      <c r="K463" s="215">
        <f>'Survey Results'!H1063/'Survey Results'!H$1151</f>
        <v>0</v>
      </c>
      <c r="L463" s="211">
        <f t="shared" si="56"/>
        <v>0</v>
      </c>
      <c r="M463" s="221">
        <f t="shared" si="57"/>
        <v>3.6344904231277377E-2</v>
      </c>
      <c r="N463" s="222">
        <f t="shared" si="51"/>
        <v>1.0658216062433059</v>
      </c>
    </row>
    <row r="464" spans="2:14" x14ac:dyDescent="0.45">
      <c r="B464" t="s">
        <v>300</v>
      </c>
      <c r="C464" s="215">
        <f>'Survey Results'!D1064/'Survey Results'!D$1151</f>
        <v>0</v>
      </c>
      <c r="D464" s="211">
        <f t="shared" si="52"/>
        <v>0</v>
      </c>
      <c r="E464" s="218">
        <f>'Survey Results'!E1064/'Survey Results'!E$1151</f>
        <v>0</v>
      </c>
      <c r="F464" s="217">
        <f t="shared" si="53"/>
        <v>0</v>
      </c>
      <c r="G464" s="215">
        <f>'Survey Results'!F1064/'Survey Results'!F$1151</f>
        <v>0</v>
      </c>
      <c r="H464" s="212">
        <f t="shared" si="54"/>
        <v>0</v>
      </c>
      <c r="I464" s="218">
        <f>'Survey Results'!G1064/'Survey Results'!G$1151</f>
        <v>0</v>
      </c>
      <c r="J464" s="217">
        <f t="shared" si="55"/>
        <v>0</v>
      </c>
      <c r="K464" s="215">
        <f>'Survey Results'!H1064/'Survey Results'!H$1151</f>
        <v>0</v>
      </c>
      <c r="L464" s="211">
        <f t="shared" si="56"/>
        <v>0</v>
      </c>
      <c r="M464" s="221">
        <f t="shared" si="57"/>
        <v>0</v>
      </c>
      <c r="N464" s="222">
        <f t="shared" si="51"/>
        <v>0</v>
      </c>
    </row>
    <row r="465" spans="2:14" x14ac:dyDescent="0.45">
      <c r="B465" t="s">
        <v>94</v>
      </c>
      <c r="C465" s="215">
        <f>'Survey Results'!D1065/'Survey Results'!D$1151</f>
        <v>0</v>
      </c>
      <c r="D465" s="211">
        <f t="shared" si="52"/>
        <v>0</v>
      </c>
      <c r="E465" s="218">
        <f>'Survey Results'!E1065/'Survey Results'!E$1151</f>
        <v>0</v>
      </c>
      <c r="F465" s="217">
        <f t="shared" si="53"/>
        <v>0</v>
      </c>
      <c r="G465" s="215">
        <f>'Survey Results'!F1065/'Survey Results'!F$1151</f>
        <v>0</v>
      </c>
      <c r="H465" s="212">
        <f t="shared" si="54"/>
        <v>0</v>
      </c>
      <c r="I465" s="218">
        <f>'Survey Results'!G1065/'Survey Results'!G$1151</f>
        <v>0</v>
      </c>
      <c r="J465" s="217">
        <f t="shared" si="55"/>
        <v>0</v>
      </c>
      <c r="K465" s="215">
        <f>'Survey Results'!H1065/'Survey Results'!H$1151</f>
        <v>0</v>
      </c>
      <c r="L465" s="211">
        <f t="shared" si="56"/>
        <v>0</v>
      </c>
      <c r="M465" s="221">
        <f t="shared" si="57"/>
        <v>0</v>
      </c>
      <c r="N465" s="222">
        <f t="shared" si="51"/>
        <v>0</v>
      </c>
    </row>
    <row r="466" spans="2:14" x14ac:dyDescent="0.45">
      <c r="B466" t="s">
        <v>301</v>
      </c>
      <c r="C466" s="215">
        <f>'Survey Results'!D1066/'Survey Results'!D$1151</f>
        <v>9.5829886819859995E-3</v>
      </c>
      <c r="D466" s="211">
        <f t="shared" si="52"/>
        <v>3.5447297954788473E-2</v>
      </c>
      <c r="E466" s="218">
        <f>'Survey Results'!E1066/'Survey Results'!E$1151</f>
        <v>0</v>
      </c>
      <c r="F466" s="217">
        <f t="shared" si="53"/>
        <v>0</v>
      </c>
      <c r="G466" s="215">
        <f>'Survey Results'!F1066/'Survey Results'!F$1151</f>
        <v>0</v>
      </c>
      <c r="H466" s="212">
        <f t="shared" si="54"/>
        <v>0</v>
      </c>
      <c r="I466" s="218">
        <f>'Survey Results'!G1066/'Survey Results'!G$1151</f>
        <v>0</v>
      </c>
      <c r="J466" s="217">
        <f t="shared" si="55"/>
        <v>0</v>
      </c>
      <c r="K466" s="215">
        <f>'Survey Results'!H1066/'Survey Results'!H$1151</f>
        <v>0</v>
      </c>
      <c r="L466" s="211">
        <f t="shared" si="56"/>
        <v>0</v>
      </c>
      <c r="M466" s="221">
        <f t="shared" si="57"/>
        <v>1.2087657464228978E-3</v>
      </c>
      <c r="N466" s="222">
        <f t="shared" si="51"/>
        <v>3.5447297954788473E-2</v>
      </c>
    </row>
    <row r="467" spans="2:14" x14ac:dyDescent="0.45">
      <c r="B467" t="s">
        <v>302</v>
      </c>
      <c r="C467" s="215">
        <f>'Survey Results'!D1067/'Survey Results'!D$1151</f>
        <v>0</v>
      </c>
      <c r="D467" s="211">
        <f t="shared" si="52"/>
        <v>0</v>
      </c>
      <c r="E467" s="218">
        <f>'Survey Results'!E1067/'Survey Results'!E$1151</f>
        <v>0</v>
      </c>
      <c r="F467" s="217">
        <f t="shared" si="53"/>
        <v>0</v>
      </c>
      <c r="G467" s="215">
        <f>'Survey Results'!F1067/'Survey Results'!F$1151</f>
        <v>0</v>
      </c>
      <c r="H467" s="212">
        <f t="shared" si="54"/>
        <v>0</v>
      </c>
      <c r="I467" s="218">
        <f>'Survey Results'!G1067/'Survey Results'!G$1151</f>
        <v>0</v>
      </c>
      <c r="J467" s="217">
        <f t="shared" si="55"/>
        <v>0</v>
      </c>
      <c r="K467" s="215">
        <f>'Survey Results'!H1067/'Survey Results'!H$1151</f>
        <v>0</v>
      </c>
      <c r="L467" s="211">
        <f t="shared" si="56"/>
        <v>0</v>
      </c>
      <c r="M467" s="221">
        <f t="shared" si="57"/>
        <v>0</v>
      </c>
      <c r="N467" s="222">
        <f t="shared" si="51"/>
        <v>0</v>
      </c>
    </row>
    <row r="468" spans="2:14" x14ac:dyDescent="0.45">
      <c r="B468" t="s">
        <v>303</v>
      </c>
      <c r="C468" s="215">
        <f>'Survey Results'!D1068/'Survey Results'!D$1151</f>
        <v>0</v>
      </c>
      <c r="D468" s="211">
        <f t="shared" si="52"/>
        <v>0</v>
      </c>
      <c r="E468" s="218">
        <f>'Survey Results'!E1068/'Survey Results'!E$1151</f>
        <v>0</v>
      </c>
      <c r="F468" s="217">
        <f t="shared" si="53"/>
        <v>0</v>
      </c>
      <c r="G468" s="215">
        <f>'Survey Results'!F1068/'Survey Results'!F$1151</f>
        <v>0</v>
      </c>
      <c r="H468" s="212">
        <f t="shared" si="54"/>
        <v>0</v>
      </c>
      <c r="I468" s="218">
        <f>'Survey Results'!G1068/'Survey Results'!G$1151</f>
        <v>0</v>
      </c>
      <c r="J468" s="217">
        <f t="shared" si="55"/>
        <v>0</v>
      </c>
      <c r="K468" s="215">
        <f>'Survey Results'!H1068/'Survey Results'!H$1151</f>
        <v>0</v>
      </c>
      <c r="L468" s="211">
        <f t="shared" si="56"/>
        <v>0</v>
      </c>
      <c r="M468" s="221">
        <f t="shared" si="57"/>
        <v>0</v>
      </c>
      <c r="N468" s="222">
        <f t="shared" si="51"/>
        <v>0</v>
      </c>
    </row>
    <row r="469" spans="2:14" x14ac:dyDescent="0.45">
      <c r="B469" t="s">
        <v>304</v>
      </c>
      <c r="C469" s="215">
        <f>'Survey Results'!D1069/'Survey Results'!D$1151</f>
        <v>0</v>
      </c>
      <c r="D469" s="211">
        <f t="shared" si="52"/>
        <v>0</v>
      </c>
      <c r="E469" s="218">
        <f>'Survey Results'!E1069/'Survey Results'!E$1151</f>
        <v>0</v>
      </c>
      <c r="F469" s="217">
        <f t="shared" si="53"/>
        <v>0</v>
      </c>
      <c r="G469" s="215">
        <f>'Survey Results'!F1069/'Survey Results'!F$1151</f>
        <v>0</v>
      </c>
      <c r="H469" s="212">
        <f t="shared" si="54"/>
        <v>0</v>
      </c>
      <c r="I469" s="218">
        <f>'Survey Results'!G1069/'Survey Results'!G$1151</f>
        <v>0</v>
      </c>
      <c r="J469" s="217">
        <f t="shared" si="55"/>
        <v>0</v>
      </c>
      <c r="K469" s="215">
        <f>'Survey Results'!H1069/'Survey Results'!H$1151</f>
        <v>0</v>
      </c>
      <c r="L469" s="211">
        <f t="shared" si="56"/>
        <v>0</v>
      </c>
      <c r="M469" s="221">
        <f t="shared" si="57"/>
        <v>0</v>
      </c>
      <c r="N469" s="222">
        <f t="shared" si="51"/>
        <v>0</v>
      </c>
    </row>
    <row r="470" spans="2:14" x14ac:dyDescent="0.45">
      <c r="B470" t="s">
        <v>305</v>
      </c>
      <c r="C470" s="215">
        <f>'Survey Results'!D1070/'Survey Results'!D$1151</f>
        <v>0</v>
      </c>
      <c r="D470" s="211">
        <f t="shared" si="52"/>
        <v>0</v>
      </c>
      <c r="E470" s="218">
        <f>'Survey Results'!E1070/'Survey Results'!E$1151</f>
        <v>0</v>
      </c>
      <c r="F470" s="217">
        <f t="shared" si="53"/>
        <v>0</v>
      </c>
      <c r="G470" s="215">
        <f>'Survey Results'!F1070/'Survey Results'!F$1151</f>
        <v>0</v>
      </c>
      <c r="H470" s="212">
        <f t="shared" si="54"/>
        <v>0</v>
      </c>
      <c r="I470" s="218">
        <f>'Survey Results'!G1070/'Survey Results'!G$1151</f>
        <v>0</v>
      </c>
      <c r="J470" s="217">
        <f t="shared" si="55"/>
        <v>0</v>
      </c>
      <c r="K470" s="215">
        <f>'Survey Results'!H1070/'Survey Results'!H$1151</f>
        <v>0</v>
      </c>
      <c r="L470" s="211">
        <f t="shared" si="56"/>
        <v>0</v>
      </c>
      <c r="M470" s="221">
        <f t="shared" si="57"/>
        <v>0</v>
      </c>
      <c r="N470" s="222">
        <f t="shared" si="51"/>
        <v>0</v>
      </c>
    </row>
    <row r="471" spans="2:14" x14ac:dyDescent="0.45">
      <c r="B471" t="s">
        <v>306</v>
      </c>
      <c r="C471" s="215">
        <f>'Survey Results'!D1071/'Survey Results'!D$1151</f>
        <v>0</v>
      </c>
      <c r="D471" s="211">
        <f t="shared" si="52"/>
        <v>0</v>
      </c>
      <c r="E471" s="218">
        <f>'Survey Results'!E1071/'Survey Results'!E$1151</f>
        <v>0</v>
      </c>
      <c r="F471" s="217">
        <f t="shared" si="53"/>
        <v>0</v>
      </c>
      <c r="G471" s="215">
        <f>'Survey Results'!F1071/'Survey Results'!F$1151</f>
        <v>0</v>
      </c>
      <c r="H471" s="212">
        <f t="shared" si="54"/>
        <v>0</v>
      </c>
      <c r="I471" s="218">
        <f>'Survey Results'!G1071/'Survey Results'!G$1151</f>
        <v>0</v>
      </c>
      <c r="J471" s="217">
        <f t="shared" si="55"/>
        <v>0</v>
      </c>
      <c r="K471" s="215">
        <f>'Survey Results'!H1071/'Survey Results'!H$1151</f>
        <v>0</v>
      </c>
      <c r="L471" s="211">
        <f t="shared" si="56"/>
        <v>0</v>
      </c>
      <c r="M471" s="221">
        <f t="shared" si="57"/>
        <v>0</v>
      </c>
      <c r="N471" s="222">
        <f t="shared" si="51"/>
        <v>0</v>
      </c>
    </row>
    <row r="472" spans="2:14" x14ac:dyDescent="0.45">
      <c r="B472" t="s">
        <v>307</v>
      </c>
      <c r="C472" s="215">
        <f>'Survey Results'!D1072/'Survey Results'!D$1151</f>
        <v>0</v>
      </c>
      <c r="D472" s="211">
        <f t="shared" si="52"/>
        <v>0</v>
      </c>
      <c r="E472" s="218">
        <f>'Survey Results'!E1072/'Survey Results'!E$1151</f>
        <v>0</v>
      </c>
      <c r="F472" s="217">
        <f t="shared" si="53"/>
        <v>0</v>
      </c>
      <c r="G472" s="215">
        <f>'Survey Results'!F1072/'Survey Results'!F$1151</f>
        <v>0</v>
      </c>
      <c r="H472" s="212">
        <f t="shared" si="54"/>
        <v>0</v>
      </c>
      <c r="I472" s="218">
        <f>'Survey Results'!G1072/'Survey Results'!G$1151</f>
        <v>0</v>
      </c>
      <c r="J472" s="217">
        <f t="shared" si="55"/>
        <v>0</v>
      </c>
      <c r="K472" s="215">
        <f>'Survey Results'!H1072/'Survey Results'!H$1151</f>
        <v>0</v>
      </c>
      <c r="L472" s="211">
        <f t="shared" si="56"/>
        <v>0</v>
      </c>
      <c r="M472" s="221">
        <f t="shared" si="57"/>
        <v>0</v>
      </c>
      <c r="N472" s="222">
        <f t="shared" si="51"/>
        <v>0</v>
      </c>
    </row>
    <row r="473" spans="2:14" x14ac:dyDescent="0.45">
      <c r="B473" t="s">
        <v>308</v>
      </c>
      <c r="C473" s="215">
        <f>'Survey Results'!D1073/'Survey Results'!D$1151</f>
        <v>9.5829886819859995E-3</v>
      </c>
      <c r="D473" s="211">
        <f t="shared" si="52"/>
        <v>3.5447297954788473E-2</v>
      </c>
      <c r="E473" s="218">
        <f>'Survey Results'!E1073/'Survey Results'!E$1151</f>
        <v>0</v>
      </c>
      <c r="F473" s="217">
        <f t="shared" si="53"/>
        <v>0</v>
      </c>
      <c r="G473" s="215">
        <f>'Survey Results'!F1073/'Survey Results'!F$1151</f>
        <v>0</v>
      </c>
      <c r="H473" s="212">
        <f t="shared" si="54"/>
        <v>0</v>
      </c>
      <c r="I473" s="218">
        <f>'Survey Results'!G1073/'Survey Results'!G$1151</f>
        <v>8.2299014792987461E-3</v>
      </c>
      <c r="J473" s="217">
        <f t="shared" si="55"/>
        <v>3.7964208895675207E-2</v>
      </c>
      <c r="K473" s="215">
        <f>'Survey Results'!H1073/'Survey Results'!H$1151</f>
        <v>0</v>
      </c>
      <c r="L473" s="211">
        <f t="shared" si="56"/>
        <v>0</v>
      </c>
      <c r="M473" s="221">
        <f t="shared" si="57"/>
        <v>2.5033590709032634E-3</v>
      </c>
      <c r="N473" s="222">
        <f t="shared" si="51"/>
        <v>7.3411506850463687E-2</v>
      </c>
    </row>
    <row r="474" spans="2:14" x14ac:dyDescent="0.45">
      <c r="B474" t="s">
        <v>309</v>
      </c>
      <c r="C474" s="215">
        <f>'Survey Results'!D1074/'Survey Results'!D$1151</f>
        <v>0</v>
      </c>
      <c r="D474" s="211">
        <f t="shared" si="52"/>
        <v>0</v>
      </c>
      <c r="E474" s="218">
        <f>'Survey Results'!E1074/'Survey Results'!E$1151</f>
        <v>0</v>
      </c>
      <c r="F474" s="217">
        <f t="shared" si="53"/>
        <v>0</v>
      </c>
      <c r="G474" s="215">
        <f>'Survey Results'!F1074/'Survey Results'!F$1151</f>
        <v>0</v>
      </c>
      <c r="H474" s="212">
        <f t="shared" si="54"/>
        <v>0</v>
      </c>
      <c r="I474" s="218">
        <f>'Survey Results'!G1074/'Survey Results'!G$1151</f>
        <v>0</v>
      </c>
      <c r="J474" s="217">
        <f t="shared" si="55"/>
        <v>0</v>
      </c>
      <c r="K474" s="215">
        <f>'Survey Results'!H1074/'Survey Results'!H$1151</f>
        <v>0</v>
      </c>
      <c r="L474" s="211">
        <f t="shared" si="56"/>
        <v>0</v>
      </c>
      <c r="M474" s="221">
        <f t="shared" si="57"/>
        <v>0</v>
      </c>
      <c r="N474" s="222">
        <f t="shared" si="51"/>
        <v>0</v>
      </c>
    </row>
    <row r="475" spans="2:14" x14ac:dyDescent="0.45">
      <c r="B475" t="s">
        <v>310</v>
      </c>
      <c r="C475" s="215">
        <f>'Survey Results'!D1075/'Survey Results'!D$1151</f>
        <v>0</v>
      </c>
      <c r="D475" s="211">
        <f t="shared" si="52"/>
        <v>0</v>
      </c>
      <c r="E475" s="218">
        <f>'Survey Results'!E1075/'Survey Results'!E$1151</f>
        <v>0</v>
      </c>
      <c r="F475" s="217">
        <f t="shared" si="53"/>
        <v>0</v>
      </c>
      <c r="G475" s="215">
        <f>'Survey Results'!F1075/'Survey Results'!F$1151</f>
        <v>0</v>
      </c>
      <c r="H475" s="212">
        <f t="shared" si="54"/>
        <v>0</v>
      </c>
      <c r="I475" s="218">
        <f>'Survey Results'!G1075/'Survey Results'!G$1151</f>
        <v>0</v>
      </c>
      <c r="J475" s="217">
        <f t="shared" si="55"/>
        <v>0</v>
      </c>
      <c r="K475" s="215">
        <f>'Survey Results'!H1075/'Survey Results'!H$1151</f>
        <v>0</v>
      </c>
      <c r="L475" s="211">
        <f t="shared" si="56"/>
        <v>0</v>
      </c>
      <c r="M475" s="221">
        <f t="shared" si="57"/>
        <v>0</v>
      </c>
      <c r="N475" s="222">
        <f t="shared" si="51"/>
        <v>0</v>
      </c>
    </row>
    <row r="476" spans="2:14" x14ac:dyDescent="0.45">
      <c r="B476" t="s">
        <v>311</v>
      </c>
      <c r="C476" s="215">
        <f>'Survey Results'!D1076/'Survey Results'!D$1151</f>
        <v>0</v>
      </c>
      <c r="D476" s="211">
        <f t="shared" si="52"/>
        <v>0</v>
      </c>
      <c r="E476" s="218">
        <f>'Survey Results'!E1076/'Survey Results'!E$1151</f>
        <v>0</v>
      </c>
      <c r="F476" s="217">
        <f t="shared" si="53"/>
        <v>0</v>
      </c>
      <c r="G476" s="215">
        <f>'Survey Results'!F1076/'Survey Results'!F$1151</f>
        <v>0</v>
      </c>
      <c r="H476" s="212">
        <f t="shared" si="54"/>
        <v>0</v>
      </c>
      <c r="I476" s="218">
        <f>'Survey Results'!G1076/'Survey Results'!G$1151</f>
        <v>0</v>
      </c>
      <c r="J476" s="217">
        <f t="shared" si="55"/>
        <v>0</v>
      </c>
      <c r="K476" s="215">
        <f>'Survey Results'!H1076/'Survey Results'!H$1151</f>
        <v>0</v>
      </c>
      <c r="L476" s="211">
        <f t="shared" si="56"/>
        <v>0</v>
      </c>
      <c r="M476" s="221">
        <f t="shared" si="57"/>
        <v>0</v>
      </c>
      <c r="N476" s="222">
        <f t="shared" si="51"/>
        <v>0</v>
      </c>
    </row>
    <row r="477" spans="2:14" x14ac:dyDescent="0.45">
      <c r="B477" t="s">
        <v>102</v>
      </c>
      <c r="C477" s="215">
        <f>'Survey Results'!D1077/'Survey Results'!D$1151</f>
        <v>0</v>
      </c>
      <c r="D477" s="211">
        <f t="shared" si="52"/>
        <v>0</v>
      </c>
      <c r="E477" s="218">
        <f>'Survey Results'!E1077/'Survey Results'!E$1151</f>
        <v>0</v>
      </c>
      <c r="F477" s="217">
        <f t="shared" si="53"/>
        <v>0</v>
      </c>
      <c r="G477" s="215">
        <f>'Survey Results'!F1077/'Survey Results'!F$1151</f>
        <v>0</v>
      </c>
      <c r="H477" s="212">
        <f t="shared" si="54"/>
        <v>0</v>
      </c>
      <c r="I477" s="218">
        <f>'Survey Results'!G1077/'Survey Results'!G$1151</f>
        <v>0</v>
      </c>
      <c r="J477" s="217">
        <f t="shared" si="55"/>
        <v>0</v>
      </c>
      <c r="K477" s="215">
        <f>'Survey Results'!H1077/'Survey Results'!H$1151</f>
        <v>0</v>
      </c>
      <c r="L477" s="211">
        <f t="shared" si="56"/>
        <v>0</v>
      </c>
      <c r="M477" s="221">
        <f t="shared" si="57"/>
        <v>0</v>
      </c>
      <c r="N477" s="222">
        <f t="shared" si="51"/>
        <v>0</v>
      </c>
    </row>
    <row r="478" spans="2:14" x14ac:dyDescent="0.45">
      <c r="B478" t="s">
        <v>109</v>
      </c>
      <c r="C478" s="215">
        <f>'Survey Results'!D1078/'Survey Results'!D$1151</f>
        <v>0</v>
      </c>
      <c r="D478" s="211">
        <f t="shared" si="52"/>
        <v>0</v>
      </c>
      <c r="E478" s="218">
        <f>'Survey Results'!E1078/'Survey Results'!E$1151</f>
        <v>0</v>
      </c>
      <c r="F478" s="217">
        <f t="shared" si="53"/>
        <v>0</v>
      </c>
      <c r="G478" s="215">
        <f>'Survey Results'!F1078/'Survey Results'!F$1151</f>
        <v>0</v>
      </c>
      <c r="H478" s="212">
        <f t="shared" si="54"/>
        <v>0</v>
      </c>
      <c r="I478" s="218">
        <f>'Survey Results'!G1078/'Survey Results'!G$1151</f>
        <v>0</v>
      </c>
      <c r="J478" s="217">
        <f t="shared" si="55"/>
        <v>0</v>
      </c>
      <c r="K478" s="215">
        <f>'Survey Results'!H1078/'Survey Results'!H$1151</f>
        <v>0</v>
      </c>
      <c r="L478" s="211">
        <f t="shared" si="56"/>
        <v>0</v>
      </c>
      <c r="M478" s="221">
        <f t="shared" si="57"/>
        <v>0</v>
      </c>
      <c r="N478" s="222">
        <f t="shared" si="51"/>
        <v>0</v>
      </c>
    </row>
    <row r="479" spans="2:14" x14ac:dyDescent="0.45">
      <c r="B479" t="s">
        <v>116</v>
      </c>
      <c r="C479" s="215">
        <f>'Survey Results'!D1079/'Survey Results'!D$1151</f>
        <v>0</v>
      </c>
      <c r="D479" s="211">
        <f t="shared" si="52"/>
        <v>0</v>
      </c>
      <c r="E479" s="218">
        <f>'Survey Results'!E1079/'Survey Results'!E$1151</f>
        <v>0</v>
      </c>
      <c r="F479" s="217">
        <f t="shared" si="53"/>
        <v>0</v>
      </c>
      <c r="G479" s="215">
        <f>'Survey Results'!F1079/'Survey Results'!F$1151</f>
        <v>0</v>
      </c>
      <c r="H479" s="212">
        <f t="shared" si="54"/>
        <v>0</v>
      </c>
      <c r="I479" s="218">
        <f>'Survey Results'!G1079/'Survey Results'!G$1151</f>
        <v>0</v>
      </c>
      <c r="J479" s="217">
        <f t="shared" si="55"/>
        <v>0</v>
      </c>
      <c r="K479" s="215">
        <f>'Survey Results'!H1079/'Survey Results'!H$1151</f>
        <v>0</v>
      </c>
      <c r="L479" s="211">
        <f t="shared" si="56"/>
        <v>0</v>
      </c>
      <c r="M479" s="221">
        <f t="shared" si="57"/>
        <v>0</v>
      </c>
      <c r="N479" s="222">
        <f t="shared" si="51"/>
        <v>0</v>
      </c>
    </row>
    <row r="480" spans="2:14" x14ac:dyDescent="0.45">
      <c r="B480" t="s">
        <v>312</v>
      </c>
      <c r="C480" s="215">
        <f>'Survey Results'!D1080/'Survey Results'!D$1151</f>
        <v>0</v>
      </c>
      <c r="D480" s="211">
        <f t="shared" si="52"/>
        <v>0</v>
      </c>
      <c r="E480" s="218">
        <f>'Survey Results'!E1080/'Survey Results'!E$1151</f>
        <v>0</v>
      </c>
      <c r="F480" s="217">
        <f t="shared" si="53"/>
        <v>0</v>
      </c>
      <c r="G480" s="215">
        <f>'Survey Results'!F1080/'Survey Results'!F$1151</f>
        <v>0</v>
      </c>
      <c r="H480" s="212">
        <f t="shared" si="54"/>
        <v>0</v>
      </c>
      <c r="I480" s="218">
        <f>'Survey Results'!G1080/'Survey Results'!G$1151</f>
        <v>0</v>
      </c>
      <c r="J480" s="217">
        <f t="shared" si="55"/>
        <v>0</v>
      </c>
      <c r="K480" s="215">
        <f>'Survey Results'!H1080/'Survey Results'!H$1151</f>
        <v>0</v>
      </c>
      <c r="L480" s="211">
        <f t="shared" si="56"/>
        <v>0</v>
      </c>
      <c r="M480" s="221">
        <f t="shared" si="57"/>
        <v>0</v>
      </c>
      <c r="N480" s="222">
        <f t="shared" si="51"/>
        <v>0</v>
      </c>
    </row>
    <row r="481" spans="2:14" x14ac:dyDescent="0.45">
      <c r="B481" t="s">
        <v>313</v>
      </c>
      <c r="C481" s="215">
        <f>'Survey Results'!D1081/'Survey Results'!D$1151</f>
        <v>0</v>
      </c>
      <c r="D481" s="211">
        <f t="shared" si="52"/>
        <v>0</v>
      </c>
      <c r="E481" s="218">
        <f>'Survey Results'!E1081/'Survey Results'!E$1151</f>
        <v>0</v>
      </c>
      <c r="F481" s="217">
        <f t="shared" si="53"/>
        <v>0</v>
      </c>
      <c r="G481" s="215">
        <f>'Survey Results'!F1081/'Survey Results'!F$1151</f>
        <v>0</v>
      </c>
      <c r="H481" s="212">
        <f t="shared" si="54"/>
        <v>0</v>
      </c>
      <c r="I481" s="218">
        <f>'Survey Results'!G1081/'Survey Results'!G$1151</f>
        <v>0</v>
      </c>
      <c r="J481" s="217">
        <f t="shared" si="55"/>
        <v>0</v>
      </c>
      <c r="K481" s="215">
        <f>'Survey Results'!H1081/'Survey Results'!H$1151</f>
        <v>0</v>
      </c>
      <c r="L481" s="211">
        <f t="shared" si="56"/>
        <v>0</v>
      </c>
      <c r="M481" s="221">
        <f t="shared" si="57"/>
        <v>0</v>
      </c>
      <c r="N481" s="222">
        <f t="shared" si="51"/>
        <v>0</v>
      </c>
    </row>
    <row r="482" spans="2:14" x14ac:dyDescent="0.45">
      <c r="B482" t="s">
        <v>314</v>
      </c>
      <c r="C482" s="215">
        <f>'Survey Results'!D1082/'Survey Results'!D$1151</f>
        <v>0</v>
      </c>
      <c r="D482" s="211">
        <f t="shared" si="52"/>
        <v>0</v>
      </c>
      <c r="E482" s="218">
        <f>'Survey Results'!E1082/'Survey Results'!E$1151</f>
        <v>0</v>
      </c>
      <c r="F482" s="217">
        <f t="shared" si="53"/>
        <v>0</v>
      </c>
      <c r="G482" s="215">
        <f>'Survey Results'!F1082/'Survey Results'!F$1151</f>
        <v>0</v>
      </c>
      <c r="H482" s="212">
        <f t="shared" si="54"/>
        <v>0</v>
      </c>
      <c r="I482" s="218">
        <f>'Survey Results'!G1082/'Survey Results'!G$1151</f>
        <v>0</v>
      </c>
      <c r="J482" s="217">
        <f t="shared" si="55"/>
        <v>0</v>
      </c>
      <c r="K482" s="215">
        <f>'Survey Results'!H1082/'Survey Results'!H$1151</f>
        <v>0</v>
      </c>
      <c r="L482" s="211">
        <f t="shared" si="56"/>
        <v>0</v>
      </c>
      <c r="M482" s="221">
        <f t="shared" si="57"/>
        <v>0</v>
      </c>
      <c r="N482" s="222">
        <f t="shared" si="51"/>
        <v>0</v>
      </c>
    </row>
    <row r="483" spans="2:14" x14ac:dyDescent="0.45">
      <c r="B483" t="s">
        <v>315</v>
      </c>
      <c r="C483" s="215">
        <f>'Survey Results'!D1083/'Survey Results'!D$1151</f>
        <v>0</v>
      </c>
      <c r="D483" s="211">
        <f t="shared" si="52"/>
        <v>0</v>
      </c>
      <c r="E483" s="218">
        <f>'Survey Results'!E1083/'Survey Results'!E$1151</f>
        <v>0</v>
      </c>
      <c r="F483" s="217">
        <f t="shared" si="53"/>
        <v>0</v>
      </c>
      <c r="G483" s="215">
        <f>'Survey Results'!F1083/'Survey Results'!F$1151</f>
        <v>0</v>
      </c>
      <c r="H483" s="212">
        <f t="shared" si="54"/>
        <v>0</v>
      </c>
      <c r="I483" s="218">
        <f>'Survey Results'!G1083/'Survey Results'!G$1151</f>
        <v>0</v>
      </c>
      <c r="J483" s="217">
        <f t="shared" si="55"/>
        <v>0</v>
      </c>
      <c r="K483" s="215">
        <f>'Survey Results'!H1083/'Survey Results'!H$1151</f>
        <v>0</v>
      </c>
      <c r="L483" s="211">
        <f t="shared" si="56"/>
        <v>0</v>
      </c>
      <c r="M483" s="221">
        <f t="shared" si="57"/>
        <v>0</v>
      </c>
      <c r="N483" s="222">
        <f t="shared" si="51"/>
        <v>0</v>
      </c>
    </row>
    <row r="484" spans="2:14" x14ac:dyDescent="0.45">
      <c r="B484" t="s">
        <v>316</v>
      </c>
      <c r="C484" s="215">
        <f>'Survey Results'!D1084/'Survey Results'!D$1151</f>
        <v>0</v>
      </c>
      <c r="D484" s="211">
        <f t="shared" si="52"/>
        <v>0</v>
      </c>
      <c r="E484" s="218">
        <f>'Survey Results'!E1084/'Survey Results'!E$1151</f>
        <v>0</v>
      </c>
      <c r="F484" s="217">
        <f t="shared" si="53"/>
        <v>0</v>
      </c>
      <c r="G484" s="215">
        <f>'Survey Results'!F1084/'Survey Results'!F$1151</f>
        <v>0</v>
      </c>
      <c r="H484" s="212">
        <f t="shared" si="54"/>
        <v>0</v>
      </c>
      <c r="I484" s="218">
        <f>'Survey Results'!G1084/'Survey Results'!G$1151</f>
        <v>0</v>
      </c>
      <c r="J484" s="217">
        <f t="shared" si="55"/>
        <v>0</v>
      </c>
      <c r="K484" s="215">
        <f>'Survey Results'!H1084/'Survey Results'!H$1151</f>
        <v>0</v>
      </c>
      <c r="L484" s="211">
        <f t="shared" si="56"/>
        <v>0</v>
      </c>
      <c r="M484" s="221">
        <f t="shared" si="57"/>
        <v>0</v>
      </c>
      <c r="N484" s="222">
        <f t="shared" si="51"/>
        <v>0</v>
      </c>
    </row>
    <row r="485" spans="2:14" x14ac:dyDescent="0.45">
      <c r="B485" t="s">
        <v>317</v>
      </c>
      <c r="C485" s="215">
        <f>'Survey Results'!D1085/'Survey Results'!D$1151</f>
        <v>0</v>
      </c>
      <c r="D485" s="211">
        <f t="shared" si="52"/>
        <v>0</v>
      </c>
      <c r="E485" s="218">
        <f>'Survey Results'!E1085/'Survey Results'!E$1151</f>
        <v>0</v>
      </c>
      <c r="F485" s="217">
        <f t="shared" si="53"/>
        <v>0</v>
      </c>
      <c r="G485" s="215">
        <f>'Survey Results'!F1085/'Survey Results'!F$1151</f>
        <v>0</v>
      </c>
      <c r="H485" s="212">
        <f t="shared" si="54"/>
        <v>0</v>
      </c>
      <c r="I485" s="218">
        <f>'Survey Results'!G1085/'Survey Results'!G$1151</f>
        <v>0</v>
      </c>
      <c r="J485" s="217">
        <f t="shared" si="55"/>
        <v>0</v>
      </c>
      <c r="K485" s="215">
        <f>'Survey Results'!H1085/'Survey Results'!H$1151</f>
        <v>0</v>
      </c>
      <c r="L485" s="211">
        <f t="shared" si="56"/>
        <v>0</v>
      </c>
      <c r="M485" s="221">
        <f t="shared" si="57"/>
        <v>0</v>
      </c>
      <c r="N485" s="222">
        <f t="shared" si="51"/>
        <v>0</v>
      </c>
    </row>
    <row r="486" spans="2:14" x14ac:dyDescent="0.45">
      <c r="B486" t="s">
        <v>318</v>
      </c>
      <c r="C486" s="215">
        <f>'Survey Results'!D1086/'Survey Results'!D$1151</f>
        <v>0</v>
      </c>
      <c r="D486" s="211">
        <f t="shared" si="52"/>
        <v>0</v>
      </c>
      <c r="E486" s="218">
        <f>'Survey Results'!E1086/'Survey Results'!E$1151</f>
        <v>0</v>
      </c>
      <c r="F486" s="217">
        <f t="shared" si="53"/>
        <v>0</v>
      </c>
      <c r="G486" s="215">
        <f>'Survey Results'!F1086/'Survey Results'!F$1151</f>
        <v>0</v>
      </c>
      <c r="H486" s="212">
        <f t="shared" si="54"/>
        <v>0</v>
      </c>
      <c r="I486" s="218">
        <f>'Survey Results'!G1086/'Survey Results'!G$1151</f>
        <v>0</v>
      </c>
      <c r="J486" s="217">
        <f t="shared" si="55"/>
        <v>0</v>
      </c>
      <c r="K486" s="215">
        <f>'Survey Results'!H1086/'Survey Results'!H$1151</f>
        <v>0</v>
      </c>
      <c r="L486" s="211">
        <f t="shared" si="56"/>
        <v>0</v>
      </c>
      <c r="M486" s="221">
        <f t="shared" si="57"/>
        <v>0</v>
      </c>
      <c r="N486" s="222">
        <f t="shared" si="51"/>
        <v>0</v>
      </c>
    </row>
    <row r="487" spans="2:14" x14ac:dyDescent="0.45">
      <c r="B487" t="s">
        <v>319</v>
      </c>
      <c r="C487" s="215">
        <f>'Survey Results'!D1087/'Survey Results'!D$1151</f>
        <v>0</v>
      </c>
      <c r="D487" s="211">
        <f t="shared" si="52"/>
        <v>0</v>
      </c>
      <c r="E487" s="218">
        <f>'Survey Results'!E1087/'Survey Results'!E$1151</f>
        <v>0</v>
      </c>
      <c r="F487" s="217">
        <f t="shared" si="53"/>
        <v>0</v>
      </c>
      <c r="G487" s="215">
        <f>'Survey Results'!F1087/'Survey Results'!F$1151</f>
        <v>0</v>
      </c>
      <c r="H487" s="212">
        <f t="shared" si="54"/>
        <v>0</v>
      </c>
      <c r="I487" s="218">
        <f>'Survey Results'!G1087/'Survey Results'!G$1151</f>
        <v>0</v>
      </c>
      <c r="J487" s="217">
        <f t="shared" si="55"/>
        <v>0</v>
      </c>
      <c r="K487" s="215">
        <f>'Survey Results'!H1087/'Survey Results'!H$1151</f>
        <v>0</v>
      </c>
      <c r="L487" s="211">
        <f t="shared" si="56"/>
        <v>0</v>
      </c>
      <c r="M487" s="221">
        <f t="shared" si="57"/>
        <v>0</v>
      </c>
      <c r="N487" s="222">
        <f t="shared" si="51"/>
        <v>0</v>
      </c>
    </row>
    <row r="488" spans="2:14" x14ac:dyDescent="0.45">
      <c r="B488" t="s">
        <v>320</v>
      </c>
      <c r="C488" s="215">
        <f>'Survey Results'!D1088/'Survey Results'!D$1151</f>
        <v>0</v>
      </c>
      <c r="D488" s="211">
        <f t="shared" si="52"/>
        <v>0</v>
      </c>
      <c r="E488" s="218">
        <f>'Survey Results'!E1088/'Survey Results'!E$1151</f>
        <v>0</v>
      </c>
      <c r="F488" s="217">
        <f t="shared" si="53"/>
        <v>0</v>
      </c>
      <c r="G488" s="215">
        <f>'Survey Results'!F1088/'Survey Results'!F$1151</f>
        <v>0</v>
      </c>
      <c r="H488" s="212">
        <f t="shared" si="54"/>
        <v>0</v>
      </c>
      <c r="I488" s="218">
        <f>'Survey Results'!G1088/'Survey Results'!G$1151</f>
        <v>0</v>
      </c>
      <c r="J488" s="217">
        <f t="shared" si="55"/>
        <v>0</v>
      </c>
      <c r="K488" s="215">
        <f>'Survey Results'!H1088/'Survey Results'!H$1151</f>
        <v>0</v>
      </c>
      <c r="L488" s="211">
        <f t="shared" si="56"/>
        <v>0</v>
      </c>
      <c r="M488" s="221">
        <f t="shared" si="57"/>
        <v>0</v>
      </c>
      <c r="N488" s="222">
        <f t="shared" si="51"/>
        <v>0</v>
      </c>
    </row>
    <row r="489" spans="2:14" x14ac:dyDescent="0.45">
      <c r="B489" t="s">
        <v>321</v>
      </c>
      <c r="C489" s="215">
        <f>'Survey Results'!D1089/'Survey Results'!D$1151</f>
        <v>0</v>
      </c>
      <c r="D489" s="211">
        <f t="shared" si="52"/>
        <v>0</v>
      </c>
      <c r="E489" s="218">
        <f>'Survey Results'!E1089/'Survey Results'!E$1151</f>
        <v>0</v>
      </c>
      <c r="F489" s="217">
        <f t="shared" si="53"/>
        <v>0</v>
      </c>
      <c r="G489" s="215">
        <f>'Survey Results'!F1089/'Survey Results'!F$1151</f>
        <v>0</v>
      </c>
      <c r="H489" s="212">
        <f t="shared" si="54"/>
        <v>0</v>
      </c>
      <c r="I489" s="218">
        <f>'Survey Results'!G1089/'Survey Results'!G$1151</f>
        <v>0</v>
      </c>
      <c r="J489" s="217">
        <f t="shared" si="55"/>
        <v>0</v>
      </c>
      <c r="K489" s="215">
        <f>'Survey Results'!H1089/'Survey Results'!H$1151</f>
        <v>0</v>
      </c>
      <c r="L489" s="211">
        <f t="shared" si="56"/>
        <v>0</v>
      </c>
      <c r="M489" s="221">
        <f t="shared" si="57"/>
        <v>0</v>
      </c>
      <c r="N489" s="222">
        <f t="shared" si="51"/>
        <v>0</v>
      </c>
    </row>
    <row r="490" spans="2:14" x14ac:dyDescent="0.45">
      <c r="B490" t="s">
        <v>322</v>
      </c>
      <c r="C490" s="215">
        <f>'Survey Results'!D1090/'Survey Results'!D$1151</f>
        <v>0</v>
      </c>
      <c r="D490" s="211">
        <f t="shared" si="52"/>
        <v>0</v>
      </c>
      <c r="E490" s="218">
        <f>'Survey Results'!E1090/'Survey Results'!E$1151</f>
        <v>0</v>
      </c>
      <c r="F490" s="217">
        <f t="shared" si="53"/>
        <v>0</v>
      </c>
      <c r="G490" s="215">
        <f>'Survey Results'!F1090/'Survey Results'!F$1151</f>
        <v>0</v>
      </c>
      <c r="H490" s="212">
        <f t="shared" si="54"/>
        <v>0</v>
      </c>
      <c r="I490" s="218">
        <f>'Survey Results'!G1090/'Survey Results'!G$1151</f>
        <v>0</v>
      </c>
      <c r="J490" s="217">
        <f t="shared" si="55"/>
        <v>0</v>
      </c>
      <c r="K490" s="215">
        <f>'Survey Results'!H1090/'Survey Results'!H$1151</f>
        <v>0</v>
      </c>
      <c r="L490" s="211">
        <f t="shared" si="56"/>
        <v>0</v>
      </c>
      <c r="M490" s="221">
        <f t="shared" si="57"/>
        <v>0</v>
      </c>
      <c r="N490" s="222">
        <f t="shared" si="51"/>
        <v>0</v>
      </c>
    </row>
    <row r="491" spans="2:14" x14ac:dyDescent="0.45">
      <c r="B491" t="s">
        <v>323</v>
      </c>
      <c r="C491" s="215">
        <f>'Survey Results'!D1091/'Survey Results'!D$1151</f>
        <v>0</v>
      </c>
      <c r="D491" s="211">
        <f t="shared" si="52"/>
        <v>0</v>
      </c>
      <c r="E491" s="218">
        <f>'Survey Results'!E1091/'Survey Results'!E$1151</f>
        <v>0</v>
      </c>
      <c r="F491" s="217">
        <f t="shared" si="53"/>
        <v>0</v>
      </c>
      <c r="G491" s="215">
        <f>'Survey Results'!F1091/'Survey Results'!F$1151</f>
        <v>0</v>
      </c>
      <c r="H491" s="212">
        <f t="shared" si="54"/>
        <v>0</v>
      </c>
      <c r="I491" s="218">
        <f>'Survey Results'!G1091/'Survey Results'!G$1151</f>
        <v>0</v>
      </c>
      <c r="J491" s="217">
        <f t="shared" si="55"/>
        <v>0</v>
      </c>
      <c r="K491" s="215">
        <f>'Survey Results'!H1091/'Survey Results'!H$1151</f>
        <v>0</v>
      </c>
      <c r="L491" s="211">
        <f t="shared" si="56"/>
        <v>0</v>
      </c>
      <c r="M491" s="221">
        <f t="shared" si="57"/>
        <v>0</v>
      </c>
      <c r="N491" s="222">
        <f t="shared" si="51"/>
        <v>0</v>
      </c>
    </row>
    <row r="492" spans="2:14" x14ac:dyDescent="0.45">
      <c r="B492" t="s">
        <v>324</v>
      </c>
      <c r="C492" s="215">
        <f>'Survey Results'!D1092/'Survey Results'!D$1151</f>
        <v>0</v>
      </c>
      <c r="D492" s="211">
        <f t="shared" si="52"/>
        <v>0</v>
      </c>
      <c r="E492" s="218">
        <f>'Survey Results'!E1092/'Survey Results'!E$1151</f>
        <v>0</v>
      </c>
      <c r="F492" s="217">
        <f t="shared" si="53"/>
        <v>0</v>
      </c>
      <c r="G492" s="215">
        <f>'Survey Results'!F1092/'Survey Results'!F$1151</f>
        <v>0</v>
      </c>
      <c r="H492" s="212">
        <f t="shared" si="54"/>
        <v>0</v>
      </c>
      <c r="I492" s="218">
        <f>'Survey Results'!G1092/'Survey Results'!G$1151</f>
        <v>0</v>
      </c>
      <c r="J492" s="217">
        <f t="shared" si="55"/>
        <v>0</v>
      </c>
      <c r="K492" s="215">
        <f>'Survey Results'!H1092/'Survey Results'!H$1151</f>
        <v>0</v>
      </c>
      <c r="L492" s="211">
        <f t="shared" si="56"/>
        <v>0</v>
      </c>
      <c r="M492" s="221">
        <f t="shared" si="57"/>
        <v>0</v>
      </c>
      <c r="N492" s="222">
        <f t="shared" si="51"/>
        <v>0</v>
      </c>
    </row>
    <row r="493" spans="2:14" x14ac:dyDescent="0.45">
      <c r="B493" t="s">
        <v>325</v>
      </c>
      <c r="C493" s="215">
        <f>'Survey Results'!D1093/'Survey Results'!D$1151</f>
        <v>0</v>
      </c>
      <c r="D493" s="211">
        <f t="shared" si="52"/>
        <v>0</v>
      </c>
      <c r="E493" s="218">
        <f>'Survey Results'!E1093/'Survey Results'!E$1151</f>
        <v>0</v>
      </c>
      <c r="F493" s="217">
        <f t="shared" si="53"/>
        <v>0</v>
      </c>
      <c r="G493" s="215">
        <f>'Survey Results'!F1093/'Survey Results'!F$1151</f>
        <v>0</v>
      </c>
      <c r="H493" s="212">
        <f t="shared" si="54"/>
        <v>0</v>
      </c>
      <c r="I493" s="218">
        <f>'Survey Results'!G1093/'Survey Results'!G$1151</f>
        <v>0</v>
      </c>
      <c r="J493" s="217">
        <f t="shared" si="55"/>
        <v>0</v>
      </c>
      <c r="K493" s="215">
        <f>'Survey Results'!H1093/'Survey Results'!H$1151</f>
        <v>0</v>
      </c>
      <c r="L493" s="211">
        <f t="shared" si="56"/>
        <v>0</v>
      </c>
      <c r="M493" s="221">
        <f t="shared" si="57"/>
        <v>0</v>
      </c>
      <c r="N493" s="222">
        <f t="shared" si="51"/>
        <v>0</v>
      </c>
    </row>
    <row r="494" spans="2:14" x14ac:dyDescent="0.45">
      <c r="B494" t="s">
        <v>326</v>
      </c>
      <c r="C494" s="215">
        <f>'Survey Results'!D1094/'Survey Results'!D$1151</f>
        <v>0</v>
      </c>
      <c r="D494" s="211">
        <f t="shared" si="52"/>
        <v>0</v>
      </c>
      <c r="E494" s="218">
        <f>'Survey Results'!E1094/'Survey Results'!E$1151</f>
        <v>0</v>
      </c>
      <c r="F494" s="217">
        <f t="shared" si="53"/>
        <v>0</v>
      </c>
      <c r="G494" s="215">
        <f>'Survey Results'!F1094/'Survey Results'!F$1151</f>
        <v>0</v>
      </c>
      <c r="H494" s="212">
        <f t="shared" si="54"/>
        <v>0</v>
      </c>
      <c r="I494" s="218">
        <f>'Survey Results'!G1094/'Survey Results'!G$1151</f>
        <v>0</v>
      </c>
      <c r="J494" s="217">
        <f t="shared" si="55"/>
        <v>0</v>
      </c>
      <c r="K494" s="215">
        <f>'Survey Results'!H1094/'Survey Results'!H$1151</f>
        <v>0</v>
      </c>
      <c r="L494" s="211">
        <f t="shared" si="56"/>
        <v>0</v>
      </c>
      <c r="M494" s="221">
        <f t="shared" si="57"/>
        <v>0</v>
      </c>
      <c r="N494" s="222">
        <f t="shared" ref="N494:N557" si="58">D494+F494+H494+J494+L494</f>
        <v>0</v>
      </c>
    </row>
    <row r="495" spans="2:14" x14ac:dyDescent="0.45">
      <c r="B495" t="s">
        <v>327</v>
      </c>
      <c r="C495" s="215">
        <f>'Survey Results'!D1095/'Survey Results'!D$1151</f>
        <v>0</v>
      </c>
      <c r="D495" s="211">
        <f t="shared" si="52"/>
        <v>0</v>
      </c>
      <c r="E495" s="218">
        <f>'Survey Results'!E1095/'Survey Results'!E$1151</f>
        <v>0</v>
      </c>
      <c r="F495" s="217">
        <f t="shared" si="53"/>
        <v>0</v>
      </c>
      <c r="G495" s="215">
        <f>'Survey Results'!F1095/'Survey Results'!F$1151</f>
        <v>0</v>
      </c>
      <c r="H495" s="212">
        <f t="shared" si="54"/>
        <v>0</v>
      </c>
      <c r="I495" s="218">
        <f>'Survey Results'!G1095/'Survey Results'!G$1151</f>
        <v>0</v>
      </c>
      <c r="J495" s="217">
        <f t="shared" si="55"/>
        <v>0</v>
      </c>
      <c r="K495" s="215">
        <f>'Survey Results'!H1095/'Survey Results'!H$1151</f>
        <v>0</v>
      </c>
      <c r="L495" s="211">
        <f t="shared" si="56"/>
        <v>0</v>
      </c>
      <c r="M495" s="221">
        <f t="shared" si="57"/>
        <v>0</v>
      </c>
      <c r="N495" s="222">
        <f t="shared" si="58"/>
        <v>0</v>
      </c>
    </row>
    <row r="496" spans="2:14" x14ac:dyDescent="0.45">
      <c r="B496" t="s">
        <v>328</v>
      </c>
      <c r="C496" s="215">
        <f>'Survey Results'!D1096/'Survey Results'!D$1151</f>
        <v>0</v>
      </c>
      <c r="D496" s="211">
        <f t="shared" si="52"/>
        <v>0</v>
      </c>
      <c r="E496" s="218">
        <f>'Survey Results'!E1096/'Survey Results'!E$1151</f>
        <v>0</v>
      </c>
      <c r="F496" s="217">
        <f t="shared" si="53"/>
        <v>0</v>
      </c>
      <c r="G496" s="215">
        <f>'Survey Results'!F1096/'Survey Results'!F$1151</f>
        <v>0</v>
      </c>
      <c r="H496" s="212">
        <f t="shared" si="54"/>
        <v>0</v>
      </c>
      <c r="I496" s="218">
        <f>'Survey Results'!G1096/'Survey Results'!G$1151</f>
        <v>0</v>
      </c>
      <c r="J496" s="217">
        <f t="shared" si="55"/>
        <v>0</v>
      </c>
      <c r="K496" s="215">
        <f>'Survey Results'!H1096/'Survey Results'!H$1151</f>
        <v>0</v>
      </c>
      <c r="L496" s="211">
        <f t="shared" si="56"/>
        <v>0</v>
      </c>
      <c r="M496" s="221">
        <f t="shared" si="57"/>
        <v>0</v>
      </c>
      <c r="N496" s="222">
        <f t="shared" si="58"/>
        <v>0</v>
      </c>
    </row>
    <row r="497" spans="2:14" x14ac:dyDescent="0.45">
      <c r="B497" t="s">
        <v>329</v>
      </c>
      <c r="C497" s="215">
        <f>'Survey Results'!D1097/'Survey Results'!D$1151</f>
        <v>0</v>
      </c>
      <c r="D497" s="211">
        <f t="shared" si="52"/>
        <v>0</v>
      </c>
      <c r="E497" s="218">
        <f>'Survey Results'!E1097/'Survey Results'!E$1151</f>
        <v>0</v>
      </c>
      <c r="F497" s="217">
        <f t="shared" si="53"/>
        <v>0</v>
      </c>
      <c r="G497" s="215">
        <f>'Survey Results'!F1097/'Survey Results'!F$1151</f>
        <v>0</v>
      </c>
      <c r="H497" s="212">
        <f t="shared" si="54"/>
        <v>0</v>
      </c>
      <c r="I497" s="218">
        <f>'Survey Results'!G1097/'Survey Results'!G$1151</f>
        <v>0</v>
      </c>
      <c r="J497" s="217">
        <f t="shared" si="55"/>
        <v>0</v>
      </c>
      <c r="K497" s="215">
        <f>'Survey Results'!H1097/'Survey Results'!H$1151</f>
        <v>0</v>
      </c>
      <c r="L497" s="211">
        <f t="shared" si="56"/>
        <v>0</v>
      </c>
      <c r="M497" s="221">
        <f t="shared" si="57"/>
        <v>0</v>
      </c>
      <c r="N497" s="222">
        <f t="shared" si="58"/>
        <v>0</v>
      </c>
    </row>
    <row r="498" spans="2:14" x14ac:dyDescent="0.45">
      <c r="B498" t="s">
        <v>330</v>
      </c>
      <c r="C498" s="215">
        <f>'Survey Results'!D1098/'Survey Results'!D$1151</f>
        <v>0</v>
      </c>
      <c r="D498" s="211">
        <f t="shared" si="52"/>
        <v>0</v>
      </c>
      <c r="E498" s="218">
        <f>'Survey Results'!E1098/'Survey Results'!E$1151</f>
        <v>0</v>
      </c>
      <c r="F498" s="217">
        <f t="shared" si="53"/>
        <v>0</v>
      </c>
      <c r="G498" s="215">
        <f>'Survey Results'!F1098/'Survey Results'!F$1151</f>
        <v>0</v>
      </c>
      <c r="H498" s="212">
        <f t="shared" si="54"/>
        <v>0</v>
      </c>
      <c r="I498" s="218">
        <f>'Survey Results'!G1098/'Survey Results'!G$1151</f>
        <v>0</v>
      </c>
      <c r="J498" s="217">
        <f t="shared" si="55"/>
        <v>0</v>
      </c>
      <c r="K498" s="215">
        <f>'Survey Results'!H1098/'Survey Results'!H$1151</f>
        <v>0</v>
      </c>
      <c r="L498" s="211">
        <f t="shared" si="56"/>
        <v>0</v>
      </c>
      <c r="M498" s="221">
        <f t="shared" si="57"/>
        <v>0</v>
      </c>
      <c r="N498" s="222">
        <f t="shared" si="58"/>
        <v>0</v>
      </c>
    </row>
    <row r="499" spans="2:14" x14ac:dyDescent="0.45">
      <c r="B499" t="s">
        <v>331</v>
      </c>
      <c r="C499" s="215">
        <f>'Survey Results'!D1099/'Survey Results'!D$1151</f>
        <v>0</v>
      </c>
      <c r="D499" s="211">
        <f t="shared" si="52"/>
        <v>0</v>
      </c>
      <c r="E499" s="218">
        <f>'Survey Results'!E1099/'Survey Results'!E$1151</f>
        <v>0</v>
      </c>
      <c r="F499" s="217">
        <f t="shared" si="53"/>
        <v>0</v>
      </c>
      <c r="G499" s="215">
        <f>'Survey Results'!F1099/'Survey Results'!F$1151</f>
        <v>0</v>
      </c>
      <c r="H499" s="212">
        <f t="shared" si="54"/>
        <v>0</v>
      </c>
      <c r="I499" s="218">
        <f>'Survey Results'!G1099/'Survey Results'!G$1151</f>
        <v>0</v>
      </c>
      <c r="J499" s="217">
        <f t="shared" si="55"/>
        <v>0</v>
      </c>
      <c r="K499" s="215">
        <f>'Survey Results'!H1099/'Survey Results'!H$1151</f>
        <v>0</v>
      </c>
      <c r="L499" s="211">
        <f t="shared" si="56"/>
        <v>0</v>
      </c>
      <c r="M499" s="221">
        <f t="shared" si="57"/>
        <v>0</v>
      </c>
      <c r="N499" s="222">
        <f t="shared" si="58"/>
        <v>0</v>
      </c>
    </row>
    <row r="500" spans="2:14" x14ac:dyDescent="0.45">
      <c r="B500" t="s">
        <v>332</v>
      </c>
      <c r="C500" s="215">
        <f>'Survey Results'!D1100/'Survey Results'!D$1151</f>
        <v>0</v>
      </c>
      <c r="D500" s="211">
        <f t="shared" si="52"/>
        <v>0</v>
      </c>
      <c r="E500" s="218">
        <f>'Survey Results'!E1100/'Survey Results'!E$1151</f>
        <v>0</v>
      </c>
      <c r="F500" s="217">
        <f t="shared" si="53"/>
        <v>0</v>
      </c>
      <c r="G500" s="215">
        <f>'Survey Results'!F1100/'Survey Results'!F$1151</f>
        <v>0</v>
      </c>
      <c r="H500" s="212">
        <f t="shared" si="54"/>
        <v>0</v>
      </c>
      <c r="I500" s="218">
        <f>'Survey Results'!G1100/'Survey Results'!G$1151</f>
        <v>0</v>
      </c>
      <c r="J500" s="217">
        <f t="shared" si="55"/>
        <v>0</v>
      </c>
      <c r="K500" s="215">
        <f>'Survey Results'!H1100/'Survey Results'!H$1151</f>
        <v>0</v>
      </c>
      <c r="L500" s="211">
        <f t="shared" si="56"/>
        <v>0</v>
      </c>
      <c r="M500" s="221">
        <f t="shared" si="57"/>
        <v>0</v>
      </c>
      <c r="N500" s="222">
        <f t="shared" si="58"/>
        <v>0</v>
      </c>
    </row>
    <row r="501" spans="2:14" x14ac:dyDescent="0.45">
      <c r="B501" t="s">
        <v>333</v>
      </c>
      <c r="C501" s="215">
        <f>'Survey Results'!D1101/'Survey Results'!D$1151</f>
        <v>0</v>
      </c>
      <c r="D501" s="211">
        <f t="shared" ref="D501:D550" si="59">C501*$D$370</f>
        <v>0</v>
      </c>
      <c r="E501" s="218">
        <f>'Survey Results'!E1101/'Survey Results'!E$1151</f>
        <v>0</v>
      </c>
      <c r="F501" s="217">
        <f t="shared" ref="F501:F550" si="60">E501*$F$370</f>
        <v>0</v>
      </c>
      <c r="G501" s="215">
        <f>'Survey Results'!F1101/'Survey Results'!F$1151</f>
        <v>0</v>
      </c>
      <c r="H501" s="212">
        <f t="shared" ref="H501:H550" si="61">G501*$H$370</f>
        <v>0</v>
      </c>
      <c r="I501" s="218">
        <f>'Survey Results'!G1101/'Survey Results'!G$1151</f>
        <v>0</v>
      </c>
      <c r="J501" s="217">
        <f t="shared" ref="J501:J550" si="62">I501*$J$370</f>
        <v>0</v>
      </c>
      <c r="K501" s="215">
        <f>'Survey Results'!H1101/'Survey Results'!H$1151</f>
        <v>0</v>
      </c>
      <c r="L501" s="211">
        <f t="shared" ref="L501:L550" si="63">K501*$L$370</f>
        <v>0</v>
      </c>
      <c r="M501" s="221">
        <f t="shared" ref="M501:M550" si="64">N501/$N$370</f>
        <v>0</v>
      </c>
      <c r="N501" s="222">
        <f t="shared" si="58"/>
        <v>0</v>
      </c>
    </row>
    <row r="502" spans="2:14" x14ac:dyDescent="0.45">
      <c r="B502" t="s">
        <v>334</v>
      </c>
      <c r="C502" s="215">
        <f>'Survey Results'!D1102/'Survey Results'!D$1151</f>
        <v>0</v>
      </c>
      <c r="D502" s="211">
        <f t="shared" si="59"/>
        <v>0</v>
      </c>
      <c r="E502" s="218">
        <f>'Survey Results'!E1102/'Survey Results'!E$1151</f>
        <v>0</v>
      </c>
      <c r="F502" s="217">
        <f t="shared" si="60"/>
        <v>0</v>
      </c>
      <c r="G502" s="215">
        <f>'Survey Results'!F1102/'Survey Results'!F$1151</f>
        <v>0</v>
      </c>
      <c r="H502" s="212">
        <f t="shared" si="61"/>
        <v>0</v>
      </c>
      <c r="I502" s="218">
        <f>'Survey Results'!G1102/'Survey Results'!G$1151</f>
        <v>0</v>
      </c>
      <c r="J502" s="217">
        <f t="shared" si="62"/>
        <v>0</v>
      </c>
      <c r="K502" s="215">
        <f>'Survey Results'!H1102/'Survey Results'!H$1151</f>
        <v>0</v>
      </c>
      <c r="L502" s="211">
        <f t="shared" si="63"/>
        <v>0</v>
      </c>
      <c r="M502" s="221">
        <f t="shared" si="64"/>
        <v>0</v>
      </c>
      <c r="N502" s="222">
        <f t="shared" si="58"/>
        <v>0</v>
      </c>
    </row>
    <row r="503" spans="2:14" x14ac:dyDescent="0.45">
      <c r="B503" t="s">
        <v>335</v>
      </c>
      <c r="C503" s="215">
        <f>'Survey Results'!D1103/'Survey Results'!D$1151</f>
        <v>0</v>
      </c>
      <c r="D503" s="211">
        <f t="shared" si="59"/>
        <v>0</v>
      </c>
      <c r="E503" s="218">
        <f>'Survey Results'!E1103/'Survey Results'!E$1151</f>
        <v>0</v>
      </c>
      <c r="F503" s="217">
        <f t="shared" si="60"/>
        <v>0</v>
      </c>
      <c r="G503" s="215">
        <f>'Survey Results'!F1103/'Survey Results'!F$1151</f>
        <v>0</v>
      </c>
      <c r="H503" s="212">
        <f t="shared" si="61"/>
        <v>0</v>
      </c>
      <c r="I503" s="218">
        <f>'Survey Results'!G1103/'Survey Results'!G$1151</f>
        <v>0</v>
      </c>
      <c r="J503" s="217">
        <f t="shared" si="62"/>
        <v>0</v>
      </c>
      <c r="K503" s="215">
        <f>'Survey Results'!H1103/'Survey Results'!H$1151</f>
        <v>0</v>
      </c>
      <c r="L503" s="211">
        <f t="shared" si="63"/>
        <v>0</v>
      </c>
      <c r="M503" s="221">
        <f t="shared" si="64"/>
        <v>0</v>
      </c>
      <c r="N503" s="222">
        <f t="shared" si="58"/>
        <v>0</v>
      </c>
    </row>
    <row r="504" spans="2:14" x14ac:dyDescent="0.45">
      <c r="B504" t="s">
        <v>336</v>
      </c>
      <c r="C504" s="215">
        <f>'Survey Results'!D1104/'Survey Results'!D$1151</f>
        <v>0</v>
      </c>
      <c r="D504" s="211">
        <f t="shared" si="59"/>
        <v>0</v>
      </c>
      <c r="E504" s="218">
        <f>'Survey Results'!E1104/'Survey Results'!E$1151</f>
        <v>0</v>
      </c>
      <c r="F504" s="217">
        <f t="shared" si="60"/>
        <v>0</v>
      </c>
      <c r="G504" s="215">
        <f>'Survey Results'!F1104/'Survey Results'!F$1151</f>
        <v>0</v>
      </c>
      <c r="H504" s="212">
        <f t="shared" si="61"/>
        <v>0</v>
      </c>
      <c r="I504" s="218">
        <f>'Survey Results'!G1104/'Survey Results'!G$1151</f>
        <v>0</v>
      </c>
      <c r="J504" s="217">
        <f t="shared" si="62"/>
        <v>0</v>
      </c>
      <c r="K504" s="215">
        <f>'Survey Results'!H1104/'Survey Results'!H$1151</f>
        <v>0</v>
      </c>
      <c r="L504" s="211">
        <f t="shared" si="63"/>
        <v>0</v>
      </c>
      <c r="M504" s="221">
        <f t="shared" si="64"/>
        <v>0</v>
      </c>
      <c r="N504" s="222">
        <f t="shared" si="58"/>
        <v>0</v>
      </c>
    </row>
    <row r="505" spans="2:14" x14ac:dyDescent="0.45">
      <c r="B505" t="s">
        <v>337</v>
      </c>
      <c r="C505" s="215">
        <f>'Survey Results'!D1105/'Survey Results'!D$1151</f>
        <v>0</v>
      </c>
      <c r="D505" s="211">
        <f t="shared" si="59"/>
        <v>0</v>
      </c>
      <c r="E505" s="218">
        <f>'Survey Results'!E1105/'Survey Results'!E$1151</f>
        <v>0</v>
      </c>
      <c r="F505" s="217">
        <f t="shared" si="60"/>
        <v>0</v>
      </c>
      <c r="G505" s="215">
        <f>'Survey Results'!F1105/'Survey Results'!F$1151</f>
        <v>0</v>
      </c>
      <c r="H505" s="212">
        <f t="shared" si="61"/>
        <v>0</v>
      </c>
      <c r="I505" s="218">
        <f>'Survey Results'!G1105/'Survey Results'!G$1151</f>
        <v>0</v>
      </c>
      <c r="J505" s="217">
        <f t="shared" si="62"/>
        <v>0</v>
      </c>
      <c r="K505" s="215">
        <f>'Survey Results'!H1105/'Survey Results'!H$1151</f>
        <v>0</v>
      </c>
      <c r="L505" s="211">
        <f t="shared" si="63"/>
        <v>0</v>
      </c>
      <c r="M505" s="221">
        <f t="shared" si="64"/>
        <v>0</v>
      </c>
      <c r="N505" s="222">
        <f t="shared" si="58"/>
        <v>0</v>
      </c>
    </row>
    <row r="506" spans="2:14" x14ac:dyDescent="0.45">
      <c r="B506" t="s">
        <v>338</v>
      </c>
      <c r="C506" s="215">
        <f>'Survey Results'!D1106/'Survey Results'!D$1151</f>
        <v>0</v>
      </c>
      <c r="D506" s="211">
        <f t="shared" si="59"/>
        <v>0</v>
      </c>
      <c r="E506" s="218">
        <f>'Survey Results'!E1106/'Survey Results'!E$1151</f>
        <v>0</v>
      </c>
      <c r="F506" s="217">
        <f t="shared" si="60"/>
        <v>0</v>
      </c>
      <c r="G506" s="215">
        <f>'Survey Results'!F1106/'Survey Results'!F$1151</f>
        <v>0</v>
      </c>
      <c r="H506" s="212">
        <f t="shared" si="61"/>
        <v>0</v>
      </c>
      <c r="I506" s="218">
        <f>'Survey Results'!G1106/'Survey Results'!G$1151</f>
        <v>0</v>
      </c>
      <c r="J506" s="217">
        <f t="shared" si="62"/>
        <v>0</v>
      </c>
      <c r="K506" s="215">
        <f>'Survey Results'!H1106/'Survey Results'!H$1151</f>
        <v>0</v>
      </c>
      <c r="L506" s="211">
        <f t="shared" si="63"/>
        <v>0</v>
      </c>
      <c r="M506" s="221">
        <f t="shared" si="64"/>
        <v>0</v>
      </c>
      <c r="N506" s="222">
        <f t="shared" si="58"/>
        <v>0</v>
      </c>
    </row>
    <row r="507" spans="2:14" x14ac:dyDescent="0.45">
      <c r="B507" t="s">
        <v>339</v>
      </c>
      <c r="C507" s="215">
        <f>'Survey Results'!D1107/'Survey Results'!D$1151</f>
        <v>0</v>
      </c>
      <c r="D507" s="211">
        <f t="shared" si="59"/>
        <v>0</v>
      </c>
      <c r="E507" s="218">
        <f>'Survey Results'!E1107/'Survey Results'!E$1151</f>
        <v>0</v>
      </c>
      <c r="F507" s="217">
        <f t="shared" si="60"/>
        <v>0</v>
      </c>
      <c r="G507" s="215">
        <f>'Survey Results'!F1107/'Survey Results'!F$1151</f>
        <v>0</v>
      </c>
      <c r="H507" s="212">
        <f t="shared" si="61"/>
        <v>0</v>
      </c>
      <c r="I507" s="218">
        <f>'Survey Results'!G1107/'Survey Results'!G$1151</f>
        <v>0</v>
      </c>
      <c r="J507" s="217">
        <f t="shared" si="62"/>
        <v>0</v>
      </c>
      <c r="K507" s="215">
        <f>'Survey Results'!H1107/'Survey Results'!H$1151</f>
        <v>0</v>
      </c>
      <c r="L507" s="211">
        <f t="shared" si="63"/>
        <v>0</v>
      </c>
      <c r="M507" s="221">
        <f t="shared" si="64"/>
        <v>0</v>
      </c>
      <c r="N507" s="222">
        <f t="shared" si="58"/>
        <v>0</v>
      </c>
    </row>
    <row r="508" spans="2:14" x14ac:dyDescent="0.45">
      <c r="B508" t="s">
        <v>340</v>
      </c>
      <c r="C508" s="215">
        <f>'Survey Results'!D1108/'Survey Results'!D$1151</f>
        <v>0</v>
      </c>
      <c r="D508" s="211">
        <f t="shared" si="59"/>
        <v>0</v>
      </c>
      <c r="E508" s="218">
        <f>'Survey Results'!E1108/'Survey Results'!E$1151</f>
        <v>0</v>
      </c>
      <c r="F508" s="217">
        <f t="shared" si="60"/>
        <v>0</v>
      </c>
      <c r="G508" s="215">
        <f>'Survey Results'!F1108/'Survey Results'!F$1151</f>
        <v>0</v>
      </c>
      <c r="H508" s="212">
        <f t="shared" si="61"/>
        <v>0</v>
      </c>
      <c r="I508" s="218">
        <f>'Survey Results'!G1108/'Survey Results'!G$1151</f>
        <v>0</v>
      </c>
      <c r="J508" s="217">
        <f t="shared" si="62"/>
        <v>0</v>
      </c>
      <c r="K508" s="215">
        <f>'Survey Results'!H1108/'Survey Results'!H$1151</f>
        <v>0</v>
      </c>
      <c r="L508" s="211">
        <f t="shared" si="63"/>
        <v>0</v>
      </c>
      <c r="M508" s="221">
        <f t="shared" si="64"/>
        <v>0</v>
      </c>
      <c r="N508" s="222">
        <f t="shared" si="58"/>
        <v>0</v>
      </c>
    </row>
    <row r="509" spans="2:14" x14ac:dyDescent="0.45">
      <c r="B509" t="s">
        <v>341</v>
      </c>
      <c r="C509" s="215">
        <f>'Survey Results'!D1109/'Survey Results'!D$1151</f>
        <v>0</v>
      </c>
      <c r="D509" s="211">
        <f t="shared" si="59"/>
        <v>0</v>
      </c>
      <c r="E509" s="218">
        <f>'Survey Results'!E1109/'Survey Results'!E$1151</f>
        <v>0</v>
      </c>
      <c r="F509" s="217">
        <f t="shared" si="60"/>
        <v>0</v>
      </c>
      <c r="G509" s="215">
        <f>'Survey Results'!F1109/'Survey Results'!F$1151</f>
        <v>0</v>
      </c>
      <c r="H509" s="212">
        <f t="shared" si="61"/>
        <v>0</v>
      </c>
      <c r="I509" s="218">
        <f>'Survey Results'!G1109/'Survey Results'!G$1151</f>
        <v>0</v>
      </c>
      <c r="J509" s="217">
        <f t="shared" si="62"/>
        <v>0</v>
      </c>
      <c r="K509" s="215">
        <f>'Survey Results'!H1109/'Survey Results'!H$1151</f>
        <v>0</v>
      </c>
      <c r="L509" s="211">
        <f t="shared" si="63"/>
        <v>0</v>
      </c>
      <c r="M509" s="221">
        <f t="shared" si="64"/>
        <v>0</v>
      </c>
      <c r="N509" s="222">
        <f t="shared" si="58"/>
        <v>0</v>
      </c>
    </row>
    <row r="510" spans="2:14" x14ac:dyDescent="0.45">
      <c r="B510" t="s">
        <v>342</v>
      </c>
      <c r="C510" s="215">
        <f>'Survey Results'!D1110/'Survey Results'!D$1151</f>
        <v>0</v>
      </c>
      <c r="D510" s="211">
        <f t="shared" si="59"/>
        <v>0</v>
      </c>
      <c r="E510" s="218">
        <f>'Survey Results'!E1110/'Survey Results'!E$1151</f>
        <v>0</v>
      </c>
      <c r="F510" s="217">
        <f t="shared" si="60"/>
        <v>0</v>
      </c>
      <c r="G510" s="215">
        <f>'Survey Results'!F1110/'Survey Results'!F$1151</f>
        <v>0</v>
      </c>
      <c r="H510" s="212">
        <f t="shared" si="61"/>
        <v>0</v>
      </c>
      <c r="I510" s="218">
        <f>'Survey Results'!G1110/'Survey Results'!G$1151</f>
        <v>0</v>
      </c>
      <c r="J510" s="217">
        <f t="shared" si="62"/>
        <v>0</v>
      </c>
      <c r="K510" s="215">
        <f>'Survey Results'!H1110/'Survey Results'!H$1151</f>
        <v>0</v>
      </c>
      <c r="L510" s="211">
        <f t="shared" si="63"/>
        <v>0</v>
      </c>
      <c r="M510" s="221">
        <f t="shared" si="64"/>
        <v>0</v>
      </c>
      <c r="N510" s="222">
        <f t="shared" si="58"/>
        <v>0</v>
      </c>
    </row>
    <row r="511" spans="2:14" x14ac:dyDescent="0.45">
      <c r="B511" t="s">
        <v>343</v>
      </c>
      <c r="C511" s="215">
        <f>'Survey Results'!D1111/'Survey Results'!D$1151</f>
        <v>0</v>
      </c>
      <c r="D511" s="211">
        <f t="shared" si="59"/>
        <v>0</v>
      </c>
      <c r="E511" s="218">
        <f>'Survey Results'!E1111/'Survey Results'!E$1151</f>
        <v>0</v>
      </c>
      <c r="F511" s="217">
        <f t="shared" si="60"/>
        <v>0</v>
      </c>
      <c r="G511" s="215">
        <f>'Survey Results'!F1111/'Survey Results'!F$1151</f>
        <v>0</v>
      </c>
      <c r="H511" s="212">
        <f t="shared" si="61"/>
        <v>0</v>
      </c>
      <c r="I511" s="218">
        <f>'Survey Results'!G1111/'Survey Results'!G$1151</f>
        <v>0</v>
      </c>
      <c r="J511" s="217">
        <f t="shared" si="62"/>
        <v>0</v>
      </c>
      <c r="K511" s="215">
        <f>'Survey Results'!H1111/'Survey Results'!H$1151</f>
        <v>0</v>
      </c>
      <c r="L511" s="211">
        <f t="shared" si="63"/>
        <v>0</v>
      </c>
      <c r="M511" s="221">
        <f t="shared" si="64"/>
        <v>0</v>
      </c>
      <c r="N511" s="222">
        <f t="shared" si="58"/>
        <v>0</v>
      </c>
    </row>
    <row r="512" spans="2:14" x14ac:dyDescent="0.45">
      <c r="B512" t="s">
        <v>344</v>
      </c>
      <c r="C512" s="215">
        <f>'Survey Results'!D1112/'Survey Results'!D$1151</f>
        <v>0</v>
      </c>
      <c r="D512" s="211">
        <f t="shared" si="59"/>
        <v>0</v>
      </c>
      <c r="E512" s="218">
        <f>'Survey Results'!E1112/'Survey Results'!E$1151</f>
        <v>0</v>
      </c>
      <c r="F512" s="217">
        <f t="shared" si="60"/>
        <v>0</v>
      </c>
      <c r="G512" s="215">
        <f>'Survey Results'!F1112/'Survey Results'!F$1151</f>
        <v>0</v>
      </c>
      <c r="H512" s="212">
        <f t="shared" si="61"/>
        <v>0</v>
      </c>
      <c r="I512" s="218">
        <f>'Survey Results'!G1112/'Survey Results'!G$1151</f>
        <v>0</v>
      </c>
      <c r="J512" s="217">
        <f t="shared" si="62"/>
        <v>0</v>
      </c>
      <c r="K512" s="215">
        <f>'Survey Results'!H1112/'Survey Results'!H$1151</f>
        <v>0</v>
      </c>
      <c r="L512" s="211">
        <f t="shared" si="63"/>
        <v>0</v>
      </c>
      <c r="M512" s="221">
        <f t="shared" si="64"/>
        <v>0</v>
      </c>
      <c r="N512" s="222">
        <f t="shared" si="58"/>
        <v>0</v>
      </c>
    </row>
    <row r="513" spans="2:14" x14ac:dyDescent="0.45">
      <c r="B513" t="s">
        <v>345</v>
      </c>
      <c r="C513" s="215">
        <f>'Survey Results'!D1113/'Survey Results'!D$1151</f>
        <v>0</v>
      </c>
      <c r="D513" s="211">
        <f t="shared" si="59"/>
        <v>0</v>
      </c>
      <c r="E513" s="218">
        <f>'Survey Results'!E1113/'Survey Results'!E$1151</f>
        <v>0</v>
      </c>
      <c r="F513" s="217">
        <f t="shared" si="60"/>
        <v>0</v>
      </c>
      <c r="G513" s="215">
        <f>'Survey Results'!F1113/'Survey Results'!F$1151</f>
        <v>0</v>
      </c>
      <c r="H513" s="212">
        <f t="shared" si="61"/>
        <v>0</v>
      </c>
      <c r="I513" s="218">
        <f>'Survey Results'!G1113/'Survey Results'!G$1151</f>
        <v>0</v>
      </c>
      <c r="J513" s="217">
        <f t="shared" si="62"/>
        <v>0</v>
      </c>
      <c r="K513" s="215">
        <f>'Survey Results'!H1113/'Survey Results'!H$1151</f>
        <v>0</v>
      </c>
      <c r="L513" s="211">
        <f t="shared" si="63"/>
        <v>0</v>
      </c>
      <c r="M513" s="221">
        <f t="shared" si="64"/>
        <v>0</v>
      </c>
      <c r="N513" s="222">
        <f t="shared" si="58"/>
        <v>0</v>
      </c>
    </row>
    <row r="514" spans="2:14" x14ac:dyDescent="0.45">
      <c r="B514" t="s">
        <v>133</v>
      </c>
      <c r="C514" s="215">
        <f>'Survey Results'!D1114/'Survey Results'!D$1151</f>
        <v>0</v>
      </c>
      <c r="D514" s="211">
        <f t="shared" si="59"/>
        <v>0</v>
      </c>
      <c r="E514" s="218">
        <f>'Survey Results'!E1114/'Survey Results'!E$1151</f>
        <v>0</v>
      </c>
      <c r="F514" s="217">
        <f t="shared" si="60"/>
        <v>0</v>
      </c>
      <c r="G514" s="215">
        <f>'Survey Results'!F1114/'Survey Results'!F$1151</f>
        <v>0</v>
      </c>
      <c r="H514" s="212">
        <f t="shared" si="61"/>
        <v>0</v>
      </c>
      <c r="I514" s="218">
        <f>'Survey Results'!G1114/'Survey Results'!G$1151</f>
        <v>0</v>
      </c>
      <c r="J514" s="217">
        <f t="shared" si="62"/>
        <v>0</v>
      </c>
      <c r="K514" s="215">
        <f>'Survey Results'!H1114/'Survey Results'!H$1151</f>
        <v>0</v>
      </c>
      <c r="L514" s="211">
        <f t="shared" si="63"/>
        <v>0</v>
      </c>
      <c r="M514" s="221">
        <f t="shared" si="64"/>
        <v>0</v>
      </c>
      <c r="N514" s="222">
        <f t="shared" si="58"/>
        <v>0</v>
      </c>
    </row>
    <row r="515" spans="2:14" x14ac:dyDescent="0.45">
      <c r="B515" t="s">
        <v>134</v>
      </c>
      <c r="C515" s="215">
        <f>'Survey Results'!D1115/'Survey Results'!D$1151</f>
        <v>0</v>
      </c>
      <c r="D515" s="211">
        <f t="shared" si="59"/>
        <v>0</v>
      </c>
      <c r="E515" s="218">
        <f>'Survey Results'!E1115/'Survey Results'!E$1151</f>
        <v>0</v>
      </c>
      <c r="F515" s="217">
        <f t="shared" si="60"/>
        <v>0</v>
      </c>
      <c r="G515" s="215">
        <f>'Survey Results'!F1115/'Survey Results'!F$1151</f>
        <v>0</v>
      </c>
      <c r="H515" s="212">
        <f t="shared" si="61"/>
        <v>0</v>
      </c>
      <c r="I515" s="218">
        <f>'Survey Results'!G1115/'Survey Results'!G$1151</f>
        <v>0</v>
      </c>
      <c r="J515" s="217">
        <f t="shared" si="62"/>
        <v>0</v>
      </c>
      <c r="K515" s="215">
        <f>'Survey Results'!H1115/'Survey Results'!H$1151</f>
        <v>0</v>
      </c>
      <c r="L515" s="211">
        <f t="shared" si="63"/>
        <v>0</v>
      </c>
      <c r="M515" s="221">
        <f t="shared" si="64"/>
        <v>0</v>
      </c>
      <c r="N515" s="222">
        <f t="shared" si="58"/>
        <v>0</v>
      </c>
    </row>
    <row r="516" spans="2:14" x14ac:dyDescent="0.45">
      <c r="B516" t="s">
        <v>346</v>
      </c>
      <c r="C516" s="215">
        <f>'Survey Results'!D1116/'Survey Results'!D$1151</f>
        <v>0</v>
      </c>
      <c r="D516" s="211">
        <f t="shared" si="59"/>
        <v>0</v>
      </c>
      <c r="E516" s="218">
        <f>'Survey Results'!E1116/'Survey Results'!E$1151</f>
        <v>0</v>
      </c>
      <c r="F516" s="217">
        <f t="shared" si="60"/>
        <v>0</v>
      </c>
      <c r="G516" s="215">
        <f>'Survey Results'!F1116/'Survey Results'!F$1151</f>
        <v>0</v>
      </c>
      <c r="H516" s="212">
        <f t="shared" si="61"/>
        <v>0</v>
      </c>
      <c r="I516" s="218">
        <f>'Survey Results'!G1116/'Survey Results'!G$1151</f>
        <v>0</v>
      </c>
      <c r="J516" s="217">
        <f t="shared" si="62"/>
        <v>0</v>
      </c>
      <c r="K516" s="215">
        <f>'Survey Results'!H1116/'Survey Results'!H$1151</f>
        <v>0</v>
      </c>
      <c r="L516" s="211">
        <f t="shared" si="63"/>
        <v>0</v>
      </c>
      <c r="M516" s="221">
        <f t="shared" si="64"/>
        <v>0</v>
      </c>
      <c r="N516" s="222">
        <f t="shared" si="58"/>
        <v>0</v>
      </c>
    </row>
    <row r="517" spans="2:14" x14ac:dyDescent="0.45">
      <c r="B517" t="s">
        <v>347</v>
      </c>
      <c r="C517" s="215">
        <f>'Survey Results'!D1117/'Survey Results'!D$1151</f>
        <v>0</v>
      </c>
      <c r="D517" s="211">
        <f t="shared" si="59"/>
        <v>0</v>
      </c>
      <c r="E517" s="218">
        <f>'Survey Results'!E1117/'Survey Results'!E$1151</f>
        <v>0</v>
      </c>
      <c r="F517" s="217">
        <f t="shared" si="60"/>
        <v>0</v>
      </c>
      <c r="G517" s="215">
        <f>'Survey Results'!F1117/'Survey Results'!F$1151</f>
        <v>0</v>
      </c>
      <c r="H517" s="212">
        <f t="shared" si="61"/>
        <v>0</v>
      </c>
      <c r="I517" s="218">
        <f>'Survey Results'!G1117/'Survey Results'!G$1151</f>
        <v>0</v>
      </c>
      <c r="J517" s="217">
        <f t="shared" si="62"/>
        <v>0</v>
      </c>
      <c r="K517" s="215">
        <f>'Survey Results'!H1117/'Survey Results'!H$1151</f>
        <v>0</v>
      </c>
      <c r="L517" s="211">
        <f t="shared" si="63"/>
        <v>0</v>
      </c>
      <c r="M517" s="221">
        <f t="shared" si="64"/>
        <v>0</v>
      </c>
      <c r="N517" s="222">
        <f t="shared" si="58"/>
        <v>0</v>
      </c>
    </row>
    <row r="518" spans="2:14" x14ac:dyDescent="0.45">
      <c r="B518" t="s">
        <v>348</v>
      </c>
      <c r="C518" s="215">
        <f>'Survey Results'!D1118/'Survey Results'!D$1151</f>
        <v>0</v>
      </c>
      <c r="D518" s="211">
        <f t="shared" si="59"/>
        <v>0</v>
      </c>
      <c r="E518" s="218">
        <f>'Survey Results'!E1118/'Survey Results'!E$1151</f>
        <v>0</v>
      </c>
      <c r="F518" s="217">
        <f t="shared" si="60"/>
        <v>0</v>
      </c>
      <c r="G518" s="215">
        <f>'Survey Results'!F1118/'Survey Results'!F$1151</f>
        <v>0</v>
      </c>
      <c r="H518" s="212">
        <f t="shared" si="61"/>
        <v>0</v>
      </c>
      <c r="I518" s="218">
        <f>'Survey Results'!G1118/'Survey Results'!G$1151</f>
        <v>0</v>
      </c>
      <c r="J518" s="217">
        <f t="shared" si="62"/>
        <v>0</v>
      </c>
      <c r="K518" s="215">
        <f>'Survey Results'!H1118/'Survey Results'!H$1151</f>
        <v>0</v>
      </c>
      <c r="L518" s="211">
        <f t="shared" si="63"/>
        <v>0</v>
      </c>
      <c r="M518" s="221">
        <f t="shared" si="64"/>
        <v>0</v>
      </c>
      <c r="N518" s="222">
        <f t="shared" si="58"/>
        <v>0</v>
      </c>
    </row>
    <row r="519" spans="2:14" x14ac:dyDescent="0.45">
      <c r="B519" t="s">
        <v>349</v>
      </c>
      <c r="C519" s="215">
        <f>'Survey Results'!D1119/'Survey Results'!D$1151</f>
        <v>0</v>
      </c>
      <c r="D519" s="211">
        <f t="shared" si="59"/>
        <v>0</v>
      </c>
      <c r="E519" s="218">
        <f>'Survey Results'!E1119/'Survey Results'!E$1151</f>
        <v>0</v>
      </c>
      <c r="F519" s="217">
        <f t="shared" si="60"/>
        <v>0</v>
      </c>
      <c r="G519" s="215">
        <f>'Survey Results'!F1119/'Survey Results'!F$1151</f>
        <v>0</v>
      </c>
      <c r="H519" s="212">
        <f t="shared" si="61"/>
        <v>0</v>
      </c>
      <c r="I519" s="218">
        <f>'Survey Results'!G1119/'Survey Results'!G$1151</f>
        <v>0</v>
      </c>
      <c r="J519" s="217">
        <f t="shared" si="62"/>
        <v>0</v>
      </c>
      <c r="K519" s="215">
        <f>'Survey Results'!H1119/'Survey Results'!H$1151</f>
        <v>0</v>
      </c>
      <c r="L519" s="211">
        <f t="shared" si="63"/>
        <v>0</v>
      </c>
      <c r="M519" s="221">
        <f t="shared" si="64"/>
        <v>0</v>
      </c>
      <c r="N519" s="222">
        <f t="shared" si="58"/>
        <v>0</v>
      </c>
    </row>
    <row r="520" spans="2:14" x14ac:dyDescent="0.45">
      <c r="B520" t="s">
        <v>350</v>
      </c>
      <c r="C520" s="215">
        <f>'Survey Results'!D1120/'Survey Results'!D$1151</f>
        <v>0</v>
      </c>
      <c r="D520" s="211">
        <f t="shared" si="59"/>
        <v>0</v>
      </c>
      <c r="E520" s="218">
        <f>'Survey Results'!E1120/'Survey Results'!E$1151</f>
        <v>0</v>
      </c>
      <c r="F520" s="217">
        <f t="shared" si="60"/>
        <v>0</v>
      </c>
      <c r="G520" s="215">
        <f>'Survey Results'!F1120/'Survey Results'!F$1151</f>
        <v>0</v>
      </c>
      <c r="H520" s="212">
        <f t="shared" si="61"/>
        <v>0</v>
      </c>
      <c r="I520" s="218">
        <f>'Survey Results'!G1120/'Survey Results'!G$1151</f>
        <v>0</v>
      </c>
      <c r="J520" s="217">
        <f t="shared" si="62"/>
        <v>0</v>
      </c>
      <c r="K520" s="215">
        <f>'Survey Results'!H1120/'Survey Results'!H$1151</f>
        <v>0</v>
      </c>
      <c r="L520" s="211">
        <f t="shared" si="63"/>
        <v>0</v>
      </c>
      <c r="M520" s="221">
        <f t="shared" si="64"/>
        <v>0</v>
      </c>
      <c r="N520" s="222">
        <f t="shared" si="58"/>
        <v>0</v>
      </c>
    </row>
    <row r="521" spans="2:14" x14ac:dyDescent="0.45">
      <c r="B521" t="s">
        <v>351</v>
      </c>
      <c r="C521" s="215">
        <f>'Survey Results'!D1121/'Survey Results'!D$1151</f>
        <v>0</v>
      </c>
      <c r="D521" s="211">
        <f t="shared" si="59"/>
        <v>0</v>
      </c>
      <c r="E521" s="218">
        <f>'Survey Results'!E1121/'Survey Results'!E$1151</f>
        <v>0</v>
      </c>
      <c r="F521" s="217">
        <f t="shared" si="60"/>
        <v>0</v>
      </c>
      <c r="G521" s="215">
        <f>'Survey Results'!F1121/'Survey Results'!F$1151</f>
        <v>0</v>
      </c>
      <c r="H521" s="212">
        <f t="shared" si="61"/>
        <v>0</v>
      </c>
      <c r="I521" s="218">
        <f>'Survey Results'!G1121/'Survey Results'!G$1151</f>
        <v>0</v>
      </c>
      <c r="J521" s="217">
        <f t="shared" si="62"/>
        <v>0</v>
      </c>
      <c r="K521" s="215">
        <f>'Survey Results'!H1121/'Survey Results'!H$1151</f>
        <v>0</v>
      </c>
      <c r="L521" s="211">
        <f t="shared" si="63"/>
        <v>0</v>
      </c>
      <c r="M521" s="221">
        <f t="shared" si="64"/>
        <v>0</v>
      </c>
      <c r="N521" s="222">
        <f t="shared" si="58"/>
        <v>0</v>
      </c>
    </row>
    <row r="522" spans="2:14" x14ac:dyDescent="0.45">
      <c r="B522" t="s">
        <v>352</v>
      </c>
      <c r="C522" s="215">
        <f>'Survey Results'!D1122/'Survey Results'!D$1151</f>
        <v>0</v>
      </c>
      <c r="D522" s="211">
        <f t="shared" si="59"/>
        <v>0</v>
      </c>
      <c r="E522" s="218">
        <f>'Survey Results'!E1122/'Survey Results'!E$1151</f>
        <v>0</v>
      </c>
      <c r="F522" s="217">
        <f t="shared" si="60"/>
        <v>0</v>
      </c>
      <c r="G522" s="215">
        <f>'Survey Results'!F1122/'Survey Results'!F$1151</f>
        <v>7.8824185685527869E-3</v>
      </c>
      <c r="H522" s="212">
        <f t="shared" si="61"/>
        <v>9.4356977031844952E-2</v>
      </c>
      <c r="I522" s="218">
        <f>'Survey Results'!G1122/'Survey Results'!G$1151</f>
        <v>0</v>
      </c>
      <c r="J522" s="217">
        <f t="shared" si="62"/>
        <v>0</v>
      </c>
      <c r="K522" s="215">
        <f>'Survey Results'!H1122/'Survey Results'!H$1151</f>
        <v>0</v>
      </c>
      <c r="L522" s="211">
        <f t="shared" si="63"/>
        <v>0</v>
      </c>
      <c r="M522" s="221">
        <f t="shared" si="64"/>
        <v>3.2176072184000944E-3</v>
      </c>
      <c r="N522" s="222">
        <f t="shared" si="58"/>
        <v>9.4356977031844952E-2</v>
      </c>
    </row>
    <row r="523" spans="2:14" x14ac:dyDescent="0.45">
      <c r="B523" t="s">
        <v>353</v>
      </c>
      <c r="C523" s="215">
        <f>'Survey Results'!D1123/'Survey Results'!D$1151</f>
        <v>0</v>
      </c>
      <c r="D523" s="211">
        <f t="shared" si="59"/>
        <v>0</v>
      </c>
      <c r="E523" s="218">
        <f>'Survey Results'!E1123/'Survey Results'!E$1151</f>
        <v>0</v>
      </c>
      <c r="F523" s="217">
        <f t="shared" si="60"/>
        <v>0</v>
      </c>
      <c r="G523" s="215">
        <f>'Survey Results'!F1123/'Survey Results'!F$1151</f>
        <v>0</v>
      </c>
      <c r="H523" s="212">
        <f t="shared" si="61"/>
        <v>0</v>
      </c>
      <c r="I523" s="218">
        <f>'Survey Results'!G1123/'Survey Results'!G$1151</f>
        <v>0</v>
      </c>
      <c r="J523" s="217">
        <f t="shared" si="62"/>
        <v>0</v>
      </c>
      <c r="K523" s="215">
        <f>'Survey Results'!H1123/'Survey Results'!H$1151</f>
        <v>2.5834464953310196E-2</v>
      </c>
      <c r="L523" s="211">
        <f t="shared" si="63"/>
        <v>0.15198612296142433</v>
      </c>
      <c r="M523" s="221">
        <f t="shared" si="64"/>
        <v>5.1827820445358034E-3</v>
      </c>
      <c r="N523" s="222">
        <f t="shared" si="58"/>
        <v>0.15198612296142433</v>
      </c>
    </row>
    <row r="524" spans="2:14" x14ac:dyDescent="0.45">
      <c r="B524" t="s">
        <v>354</v>
      </c>
      <c r="C524" s="215">
        <f>'Survey Results'!D1124/'Survey Results'!D$1151</f>
        <v>0</v>
      </c>
      <c r="D524" s="211">
        <f t="shared" si="59"/>
        <v>0</v>
      </c>
      <c r="E524" s="218">
        <f>'Survey Results'!E1124/'Survey Results'!E$1151</f>
        <v>0</v>
      </c>
      <c r="F524" s="217">
        <f t="shared" si="60"/>
        <v>0</v>
      </c>
      <c r="G524" s="215">
        <f>'Survey Results'!F1124/'Survey Results'!F$1151</f>
        <v>0</v>
      </c>
      <c r="H524" s="212">
        <f t="shared" si="61"/>
        <v>0</v>
      </c>
      <c r="I524" s="218">
        <f>'Survey Results'!G1124/'Survey Results'!G$1151</f>
        <v>0</v>
      </c>
      <c r="J524" s="217">
        <f t="shared" si="62"/>
        <v>0</v>
      </c>
      <c r="K524" s="215">
        <f>'Survey Results'!H1124/'Survey Results'!H$1151</f>
        <v>0</v>
      </c>
      <c r="L524" s="211">
        <f t="shared" si="63"/>
        <v>0</v>
      </c>
      <c r="M524" s="221">
        <f t="shared" si="64"/>
        <v>0</v>
      </c>
      <c r="N524" s="222">
        <f t="shared" si="58"/>
        <v>0</v>
      </c>
    </row>
    <row r="525" spans="2:14" x14ac:dyDescent="0.45">
      <c r="B525" t="s">
        <v>355</v>
      </c>
      <c r="C525" s="215">
        <f>'Survey Results'!D1125/'Survey Results'!D$1151</f>
        <v>0</v>
      </c>
      <c r="D525" s="211">
        <f t="shared" si="59"/>
        <v>0</v>
      </c>
      <c r="E525" s="218">
        <f>'Survey Results'!E1125/'Survey Results'!E$1151</f>
        <v>0</v>
      </c>
      <c r="F525" s="217">
        <f t="shared" si="60"/>
        <v>0</v>
      </c>
      <c r="G525" s="215">
        <f>'Survey Results'!F1125/'Survey Results'!F$1151</f>
        <v>0</v>
      </c>
      <c r="H525" s="212">
        <f t="shared" si="61"/>
        <v>0</v>
      </c>
      <c r="I525" s="218">
        <f>'Survey Results'!G1125/'Survey Results'!G$1151</f>
        <v>0</v>
      </c>
      <c r="J525" s="217">
        <f t="shared" si="62"/>
        <v>0</v>
      </c>
      <c r="K525" s="215">
        <f>'Survey Results'!H1125/'Survey Results'!H$1151</f>
        <v>0</v>
      </c>
      <c r="L525" s="211">
        <f t="shared" si="63"/>
        <v>0</v>
      </c>
      <c r="M525" s="221">
        <f t="shared" si="64"/>
        <v>0</v>
      </c>
      <c r="N525" s="222">
        <f t="shared" si="58"/>
        <v>0</v>
      </c>
    </row>
    <row r="526" spans="2:14" x14ac:dyDescent="0.45">
      <c r="B526" t="s">
        <v>356</v>
      </c>
      <c r="C526" s="215">
        <f>'Survey Results'!D1126/'Survey Results'!D$1151</f>
        <v>0</v>
      </c>
      <c r="D526" s="211">
        <f t="shared" si="59"/>
        <v>0</v>
      </c>
      <c r="E526" s="218">
        <f>'Survey Results'!E1126/'Survey Results'!E$1151</f>
        <v>0</v>
      </c>
      <c r="F526" s="217">
        <f t="shared" si="60"/>
        <v>0</v>
      </c>
      <c r="G526" s="215">
        <f>'Survey Results'!F1126/'Survey Results'!F$1151</f>
        <v>0</v>
      </c>
      <c r="H526" s="212">
        <f t="shared" si="61"/>
        <v>0</v>
      </c>
      <c r="I526" s="218">
        <f>'Survey Results'!G1126/'Survey Results'!G$1151</f>
        <v>0</v>
      </c>
      <c r="J526" s="217">
        <f t="shared" si="62"/>
        <v>0</v>
      </c>
      <c r="K526" s="215">
        <f>'Survey Results'!H1126/'Survey Results'!H$1151</f>
        <v>0</v>
      </c>
      <c r="L526" s="211">
        <f t="shared" si="63"/>
        <v>0</v>
      </c>
      <c r="M526" s="221">
        <f t="shared" si="64"/>
        <v>0</v>
      </c>
      <c r="N526" s="222">
        <f t="shared" si="58"/>
        <v>0</v>
      </c>
    </row>
    <row r="527" spans="2:14" x14ac:dyDescent="0.45">
      <c r="B527" t="s">
        <v>357</v>
      </c>
      <c r="C527" s="215">
        <f>'Survey Results'!D1127/'Survey Results'!D$1151</f>
        <v>0</v>
      </c>
      <c r="D527" s="211">
        <f t="shared" si="59"/>
        <v>0</v>
      </c>
      <c r="E527" s="218">
        <f>'Survey Results'!E1127/'Survey Results'!E$1151</f>
        <v>0</v>
      </c>
      <c r="F527" s="217">
        <f t="shared" si="60"/>
        <v>0</v>
      </c>
      <c r="G527" s="215">
        <f>'Survey Results'!F1127/'Survey Results'!F$1151</f>
        <v>0</v>
      </c>
      <c r="H527" s="212">
        <f t="shared" si="61"/>
        <v>0</v>
      </c>
      <c r="I527" s="218">
        <f>'Survey Results'!G1127/'Survey Results'!G$1151</f>
        <v>0</v>
      </c>
      <c r="J527" s="217">
        <f t="shared" si="62"/>
        <v>0</v>
      </c>
      <c r="K527" s="215">
        <f>'Survey Results'!H1127/'Survey Results'!H$1151</f>
        <v>0</v>
      </c>
      <c r="L527" s="211">
        <f t="shared" si="63"/>
        <v>0</v>
      </c>
      <c r="M527" s="221">
        <f t="shared" si="64"/>
        <v>0</v>
      </c>
      <c r="N527" s="222">
        <f t="shared" si="58"/>
        <v>0</v>
      </c>
    </row>
    <row r="528" spans="2:14" x14ac:dyDescent="0.45">
      <c r="B528" t="s">
        <v>358</v>
      </c>
      <c r="C528" s="215">
        <f>'Survey Results'!D1128/'Survey Results'!D$1151</f>
        <v>0</v>
      </c>
      <c r="D528" s="211">
        <f t="shared" si="59"/>
        <v>0</v>
      </c>
      <c r="E528" s="218">
        <f>'Survey Results'!E1128/'Survey Results'!E$1151</f>
        <v>0</v>
      </c>
      <c r="F528" s="217">
        <f t="shared" si="60"/>
        <v>0</v>
      </c>
      <c r="G528" s="215">
        <f>'Survey Results'!F1128/'Survey Results'!F$1151</f>
        <v>0</v>
      </c>
      <c r="H528" s="212">
        <f t="shared" si="61"/>
        <v>0</v>
      </c>
      <c r="I528" s="218">
        <f>'Survey Results'!G1128/'Survey Results'!G$1151</f>
        <v>0</v>
      </c>
      <c r="J528" s="217">
        <f t="shared" si="62"/>
        <v>0</v>
      </c>
      <c r="K528" s="215">
        <f>'Survey Results'!H1128/'Survey Results'!H$1151</f>
        <v>0</v>
      </c>
      <c r="L528" s="211">
        <f t="shared" si="63"/>
        <v>0</v>
      </c>
      <c r="M528" s="221">
        <f t="shared" si="64"/>
        <v>0</v>
      </c>
      <c r="N528" s="222">
        <f t="shared" si="58"/>
        <v>0</v>
      </c>
    </row>
    <row r="529" spans="2:14" x14ac:dyDescent="0.45">
      <c r="B529" t="s">
        <v>359</v>
      </c>
      <c r="C529" s="215">
        <f>'Survey Results'!D1129/'Survey Results'!D$1151</f>
        <v>0</v>
      </c>
      <c r="D529" s="211">
        <f t="shared" si="59"/>
        <v>0</v>
      </c>
      <c r="E529" s="218">
        <f>'Survey Results'!E1129/'Survey Results'!E$1151</f>
        <v>0</v>
      </c>
      <c r="F529" s="217">
        <f t="shared" si="60"/>
        <v>0</v>
      </c>
      <c r="G529" s="215">
        <f>'Survey Results'!F1129/'Survey Results'!F$1151</f>
        <v>0</v>
      </c>
      <c r="H529" s="212">
        <f t="shared" si="61"/>
        <v>0</v>
      </c>
      <c r="I529" s="218">
        <f>'Survey Results'!G1129/'Survey Results'!G$1151</f>
        <v>0</v>
      </c>
      <c r="J529" s="217">
        <f t="shared" si="62"/>
        <v>0</v>
      </c>
      <c r="K529" s="215">
        <f>'Survey Results'!H1129/'Survey Results'!H$1151</f>
        <v>0</v>
      </c>
      <c r="L529" s="211">
        <f t="shared" si="63"/>
        <v>0</v>
      </c>
      <c r="M529" s="221">
        <f t="shared" si="64"/>
        <v>0</v>
      </c>
      <c r="N529" s="222">
        <f t="shared" si="58"/>
        <v>0</v>
      </c>
    </row>
    <row r="530" spans="2:14" x14ac:dyDescent="0.45">
      <c r="B530" t="s">
        <v>360</v>
      </c>
      <c r="C530" s="215">
        <f>'Survey Results'!D1130/'Survey Results'!D$1151</f>
        <v>0</v>
      </c>
      <c r="D530" s="211">
        <f t="shared" si="59"/>
        <v>0</v>
      </c>
      <c r="E530" s="218">
        <f>'Survey Results'!E1130/'Survey Results'!E$1151</f>
        <v>0</v>
      </c>
      <c r="F530" s="217">
        <f t="shared" si="60"/>
        <v>0</v>
      </c>
      <c r="G530" s="215">
        <f>'Survey Results'!F1130/'Survey Results'!F$1151</f>
        <v>0</v>
      </c>
      <c r="H530" s="212">
        <f t="shared" si="61"/>
        <v>0</v>
      </c>
      <c r="I530" s="218">
        <f>'Survey Results'!G1130/'Survey Results'!G$1151</f>
        <v>0</v>
      </c>
      <c r="J530" s="217">
        <f t="shared" si="62"/>
        <v>0</v>
      </c>
      <c r="K530" s="215">
        <f>'Survey Results'!H1130/'Survey Results'!H$1151</f>
        <v>0</v>
      </c>
      <c r="L530" s="211">
        <f t="shared" si="63"/>
        <v>0</v>
      </c>
      <c r="M530" s="221">
        <f t="shared" si="64"/>
        <v>0</v>
      </c>
      <c r="N530" s="222">
        <f t="shared" si="58"/>
        <v>0</v>
      </c>
    </row>
    <row r="531" spans="2:14" x14ac:dyDescent="0.45">
      <c r="B531" t="s">
        <v>361</v>
      </c>
      <c r="C531" s="215">
        <f>'Survey Results'!D1131/'Survey Results'!D$1151</f>
        <v>0</v>
      </c>
      <c r="D531" s="211">
        <f t="shared" si="59"/>
        <v>0</v>
      </c>
      <c r="E531" s="218">
        <f>'Survey Results'!E1131/'Survey Results'!E$1151</f>
        <v>0</v>
      </c>
      <c r="F531" s="217">
        <f t="shared" si="60"/>
        <v>0</v>
      </c>
      <c r="G531" s="215">
        <f>'Survey Results'!F1131/'Survey Results'!F$1151</f>
        <v>0</v>
      </c>
      <c r="H531" s="212">
        <f t="shared" si="61"/>
        <v>0</v>
      </c>
      <c r="I531" s="218">
        <f>'Survey Results'!G1131/'Survey Results'!G$1151</f>
        <v>0</v>
      </c>
      <c r="J531" s="217">
        <f t="shared" si="62"/>
        <v>0</v>
      </c>
      <c r="K531" s="215">
        <f>'Survey Results'!H1131/'Survey Results'!H$1151</f>
        <v>0</v>
      </c>
      <c r="L531" s="211">
        <f t="shared" si="63"/>
        <v>0</v>
      </c>
      <c r="M531" s="221">
        <f t="shared" si="64"/>
        <v>0</v>
      </c>
      <c r="N531" s="222">
        <f t="shared" si="58"/>
        <v>0</v>
      </c>
    </row>
    <row r="532" spans="2:14" x14ac:dyDescent="0.45">
      <c r="B532" t="s">
        <v>362</v>
      </c>
      <c r="C532" s="215">
        <f>'Survey Results'!D1132/'Survey Results'!D$1151</f>
        <v>2.8748966045958002E-2</v>
      </c>
      <c r="D532" s="211">
        <f t="shared" si="59"/>
        <v>0.10634189386436542</v>
      </c>
      <c r="E532" s="218">
        <f>'Survey Results'!E1132/'Survey Results'!E$1151</f>
        <v>3.9374233964319758E-2</v>
      </c>
      <c r="F532" s="217">
        <f t="shared" si="60"/>
        <v>0.12440765885503199</v>
      </c>
      <c r="G532" s="215">
        <f>'Survey Results'!F1132/'Survey Results'!F$1151</f>
        <v>0.12027358055831777</v>
      </c>
      <c r="H532" s="212">
        <f t="shared" si="61"/>
        <v>1.4397423049259053</v>
      </c>
      <c r="I532" s="218">
        <f>'Survey Results'!G1132/'Survey Results'!G$1151</f>
        <v>0</v>
      </c>
      <c r="J532" s="217">
        <f t="shared" si="62"/>
        <v>0</v>
      </c>
      <c r="K532" s="215">
        <f>'Survey Results'!H1132/'Survey Results'!H$1151</f>
        <v>0</v>
      </c>
      <c r="L532" s="211">
        <f t="shared" si="63"/>
        <v>0</v>
      </c>
      <c r="M532" s="221">
        <f t="shared" si="64"/>
        <v>5.6964379620005001E-2</v>
      </c>
      <c r="N532" s="222">
        <f t="shared" si="58"/>
        <v>1.6704918576453027</v>
      </c>
    </row>
    <row r="533" spans="2:14" x14ac:dyDescent="0.45">
      <c r="B533" t="s">
        <v>363</v>
      </c>
      <c r="C533" s="215">
        <f>'Survey Results'!D1133/'Survey Results'!D$1151</f>
        <v>0</v>
      </c>
      <c r="D533" s="211">
        <f t="shared" si="59"/>
        <v>0</v>
      </c>
      <c r="E533" s="218">
        <f>'Survey Results'!E1133/'Survey Results'!E$1151</f>
        <v>0</v>
      </c>
      <c r="F533" s="217">
        <f t="shared" si="60"/>
        <v>0</v>
      </c>
      <c r="G533" s="215">
        <f>'Survey Results'!F1133/'Survey Results'!F$1151</f>
        <v>0</v>
      </c>
      <c r="H533" s="212">
        <f t="shared" si="61"/>
        <v>0</v>
      </c>
      <c r="I533" s="218">
        <f>'Survey Results'!G1133/'Survey Results'!G$1151</f>
        <v>0</v>
      </c>
      <c r="J533" s="217">
        <f t="shared" si="62"/>
        <v>0</v>
      </c>
      <c r="K533" s="215">
        <f>'Survey Results'!H1133/'Survey Results'!H$1151</f>
        <v>0</v>
      </c>
      <c r="L533" s="211">
        <f t="shared" si="63"/>
        <v>0</v>
      </c>
      <c r="M533" s="221">
        <f t="shared" si="64"/>
        <v>0</v>
      </c>
      <c r="N533" s="222">
        <f t="shared" si="58"/>
        <v>0</v>
      </c>
    </row>
    <row r="534" spans="2:14" x14ac:dyDescent="0.45">
      <c r="B534" t="s">
        <v>364</v>
      </c>
      <c r="C534" s="215">
        <f>'Survey Results'!D1134/'Survey Results'!D$1151</f>
        <v>0</v>
      </c>
      <c r="D534" s="211">
        <f t="shared" si="59"/>
        <v>0</v>
      </c>
      <c r="E534" s="218">
        <f>'Survey Results'!E1134/'Survey Results'!E$1151</f>
        <v>0</v>
      </c>
      <c r="F534" s="217">
        <f t="shared" si="60"/>
        <v>0</v>
      </c>
      <c r="G534" s="215">
        <f>'Survey Results'!F1134/'Survey Results'!F$1151</f>
        <v>0</v>
      </c>
      <c r="H534" s="212">
        <f t="shared" si="61"/>
        <v>0</v>
      </c>
      <c r="I534" s="218">
        <f>'Survey Results'!G1134/'Survey Results'!G$1151</f>
        <v>0</v>
      </c>
      <c r="J534" s="217">
        <f t="shared" si="62"/>
        <v>0</v>
      </c>
      <c r="K534" s="215">
        <f>'Survey Results'!H1134/'Survey Results'!H$1151</f>
        <v>0</v>
      </c>
      <c r="L534" s="211">
        <f t="shared" si="63"/>
        <v>0</v>
      </c>
      <c r="M534" s="221">
        <f t="shared" si="64"/>
        <v>0</v>
      </c>
      <c r="N534" s="222">
        <f t="shared" si="58"/>
        <v>0</v>
      </c>
    </row>
    <row r="535" spans="2:14" x14ac:dyDescent="0.45">
      <c r="B535" t="s">
        <v>365</v>
      </c>
      <c r="C535" s="215">
        <f>'Survey Results'!D1135/'Survey Results'!D$1151</f>
        <v>0</v>
      </c>
      <c r="D535" s="211">
        <f t="shared" si="59"/>
        <v>0</v>
      </c>
      <c r="E535" s="218">
        <f>'Survey Results'!E1135/'Survey Results'!E$1151</f>
        <v>0</v>
      </c>
      <c r="F535" s="217">
        <f t="shared" si="60"/>
        <v>0</v>
      </c>
      <c r="G535" s="215">
        <f>'Survey Results'!F1135/'Survey Results'!F$1151</f>
        <v>0</v>
      </c>
      <c r="H535" s="212">
        <f t="shared" si="61"/>
        <v>0</v>
      </c>
      <c r="I535" s="218">
        <f>'Survey Results'!G1135/'Survey Results'!G$1151</f>
        <v>0</v>
      </c>
      <c r="J535" s="217">
        <f t="shared" si="62"/>
        <v>0</v>
      </c>
      <c r="K535" s="215">
        <f>'Survey Results'!H1135/'Survey Results'!H$1151</f>
        <v>0</v>
      </c>
      <c r="L535" s="211">
        <f t="shared" si="63"/>
        <v>0</v>
      </c>
      <c r="M535" s="221">
        <f t="shared" si="64"/>
        <v>0</v>
      </c>
      <c r="N535" s="222">
        <f t="shared" si="58"/>
        <v>0</v>
      </c>
    </row>
    <row r="536" spans="2:14" x14ac:dyDescent="0.45">
      <c r="B536" t="s">
        <v>366</v>
      </c>
      <c r="C536" s="215">
        <f>'Survey Results'!D1136/'Survey Results'!D$1151</f>
        <v>0</v>
      </c>
      <c r="D536" s="211">
        <f t="shared" si="59"/>
        <v>0</v>
      </c>
      <c r="E536" s="218">
        <f>'Survey Results'!E1136/'Survey Results'!E$1151</f>
        <v>0</v>
      </c>
      <c r="F536" s="217">
        <f t="shared" si="60"/>
        <v>0</v>
      </c>
      <c r="G536" s="215">
        <f>'Survey Results'!F1136/'Survey Results'!F$1151</f>
        <v>0</v>
      </c>
      <c r="H536" s="212">
        <f t="shared" si="61"/>
        <v>0</v>
      </c>
      <c r="I536" s="218">
        <f>'Survey Results'!G1136/'Survey Results'!G$1151</f>
        <v>0</v>
      </c>
      <c r="J536" s="217">
        <f t="shared" si="62"/>
        <v>0</v>
      </c>
      <c r="K536" s="215">
        <f>'Survey Results'!H1136/'Survey Results'!H$1151</f>
        <v>0</v>
      </c>
      <c r="L536" s="211">
        <f t="shared" si="63"/>
        <v>0</v>
      </c>
      <c r="M536" s="221">
        <f t="shared" si="64"/>
        <v>0</v>
      </c>
      <c r="N536" s="222">
        <f t="shared" si="58"/>
        <v>0</v>
      </c>
    </row>
    <row r="537" spans="2:14" x14ac:dyDescent="0.45">
      <c r="B537" t="s">
        <v>367</v>
      </c>
      <c r="C537" s="215">
        <f>'Survey Results'!D1137/'Survey Results'!D$1151</f>
        <v>0</v>
      </c>
      <c r="D537" s="211">
        <f t="shared" si="59"/>
        <v>0</v>
      </c>
      <c r="E537" s="218">
        <f>'Survey Results'!E1137/'Survey Results'!E$1151</f>
        <v>0</v>
      </c>
      <c r="F537" s="217">
        <f t="shared" si="60"/>
        <v>0</v>
      </c>
      <c r="G537" s="215">
        <f>'Survey Results'!F1137/'Survey Results'!F$1151</f>
        <v>0</v>
      </c>
      <c r="H537" s="212">
        <f t="shared" si="61"/>
        <v>0</v>
      </c>
      <c r="I537" s="218">
        <f>'Survey Results'!G1137/'Survey Results'!G$1151</f>
        <v>0</v>
      </c>
      <c r="J537" s="217">
        <f t="shared" si="62"/>
        <v>0</v>
      </c>
      <c r="K537" s="215">
        <f>'Survey Results'!H1137/'Survey Results'!H$1151</f>
        <v>0</v>
      </c>
      <c r="L537" s="211">
        <f t="shared" si="63"/>
        <v>0</v>
      </c>
      <c r="M537" s="221">
        <f t="shared" si="64"/>
        <v>0</v>
      </c>
      <c r="N537" s="222">
        <f t="shared" si="58"/>
        <v>0</v>
      </c>
    </row>
    <row r="538" spans="2:14" x14ac:dyDescent="0.45">
      <c r="B538" t="s">
        <v>368</v>
      </c>
      <c r="C538" s="215">
        <f>'Survey Results'!D1138/'Survey Results'!D$1151</f>
        <v>0</v>
      </c>
      <c r="D538" s="211">
        <f t="shared" si="59"/>
        <v>0</v>
      </c>
      <c r="E538" s="218">
        <f>'Survey Results'!E1138/'Survey Results'!E$1151</f>
        <v>0</v>
      </c>
      <c r="F538" s="217">
        <f t="shared" si="60"/>
        <v>0</v>
      </c>
      <c r="G538" s="215">
        <f>'Survey Results'!F1138/'Survey Results'!F$1151</f>
        <v>0</v>
      </c>
      <c r="H538" s="212">
        <f t="shared" si="61"/>
        <v>0</v>
      </c>
      <c r="I538" s="218">
        <f>'Survey Results'!G1138/'Survey Results'!G$1151</f>
        <v>0</v>
      </c>
      <c r="J538" s="217">
        <f t="shared" si="62"/>
        <v>0</v>
      </c>
      <c r="K538" s="215">
        <f>'Survey Results'!H1138/'Survey Results'!H$1151</f>
        <v>0</v>
      </c>
      <c r="L538" s="211">
        <f t="shared" si="63"/>
        <v>0</v>
      </c>
      <c r="M538" s="221">
        <f t="shared" si="64"/>
        <v>0</v>
      </c>
      <c r="N538" s="222">
        <f t="shared" si="58"/>
        <v>0</v>
      </c>
    </row>
    <row r="539" spans="2:14" x14ac:dyDescent="0.45">
      <c r="B539" t="s">
        <v>227</v>
      </c>
      <c r="C539" s="215">
        <f>'Survey Results'!D1139/'Survey Results'!D$1151</f>
        <v>0</v>
      </c>
      <c r="D539" s="211">
        <f t="shared" si="59"/>
        <v>0</v>
      </c>
      <c r="E539" s="218">
        <f>'Survey Results'!E1139/'Survey Results'!E$1151</f>
        <v>0</v>
      </c>
      <c r="F539" s="217">
        <f t="shared" si="60"/>
        <v>0</v>
      </c>
      <c r="G539" s="215">
        <f>'Survey Results'!F1139/'Survey Results'!F$1151</f>
        <v>0</v>
      </c>
      <c r="H539" s="212">
        <f t="shared" si="61"/>
        <v>0</v>
      </c>
      <c r="I539" s="218">
        <f>'Survey Results'!G1139/'Survey Results'!G$1151</f>
        <v>0</v>
      </c>
      <c r="J539" s="217">
        <f t="shared" si="62"/>
        <v>0</v>
      </c>
      <c r="K539" s="215">
        <f>'Survey Results'!H1139/'Survey Results'!H$1151</f>
        <v>0</v>
      </c>
      <c r="L539" s="211">
        <f t="shared" si="63"/>
        <v>0</v>
      </c>
      <c r="M539" s="221">
        <f t="shared" si="64"/>
        <v>0</v>
      </c>
      <c r="N539" s="222">
        <f t="shared" si="58"/>
        <v>0</v>
      </c>
    </row>
    <row r="540" spans="2:14" x14ac:dyDescent="0.45">
      <c r="B540" t="s">
        <v>369</v>
      </c>
      <c r="C540" s="215">
        <f>'Survey Results'!D1140/'Survey Results'!D$1151</f>
        <v>0</v>
      </c>
      <c r="D540" s="211">
        <f t="shared" si="59"/>
        <v>0</v>
      </c>
      <c r="E540" s="218">
        <f>'Survey Results'!E1140/'Survey Results'!E$1151</f>
        <v>0</v>
      </c>
      <c r="F540" s="217">
        <f t="shared" si="60"/>
        <v>0</v>
      </c>
      <c r="G540" s="215">
        <f>'Survey Results'!F1140/'Survey Results'!F$1151</f>
        <v>0</v>
      </c>
      <c r="H540" s="212">
        <f t="shared" si="61"/>
        <v>0</v>
      </c>
      <c r="I540" s="218">
        <f>'Survey Results'!G1140/'Survey Results'!G$1151</f>
        <v>0</v>
      </c>
      <c r="J540" s="217">
        <f t="shared" si="62"/>
        <v>0</v>
      </c>
      <c r="K540" s="215">
        <f>'Survey Results'!H1140/'Survey Results'!H$1151</f>
        <v>0</v>
      </c>
      <c r="L540" s="211">
        <f t="shared" si="63"/>
        <v>0</v>
      </c>
      <c r="M540" s="221">
        <f t="shared" si="64"/>
        <v>0</v>
      </c>
      <c r="N540" s="222">
        <f t="shared" si="58"/>
        <v>0</v>
      </c>
    </row>
    <row r="541" spans="2:14" x14ac:dyDescent="0.45">
      <c r="B541" t="s">
        <v>370</v>
      </c>
      <c r="C541" s="215">
        <f>'Survey Results'!D1141/'Survey Results'!D$1151</f>
        <v>0</v>
      </c>
      <c r="D541" s="211">
        <f t="shared" si="59"/>
        <v>0</v>
      </c>
      <c r="E541" s="218">
        <f>'Survey Results'!E1141/'Survey Results'!E$1151</f>
        <v>0</v>
      </c>
      <c r="F541" s="217">
        <f t="shared" si="60"/>
        <v>0</v>
      </c>
      <c r="G541" s="215">
        <f>'Survey Results'!F1141/'Survey Results'!F$1151</f>
        <v>0</v>
      </c>
      <c r="H541" s="212">
        <f t="shared" si="61"/>
        <v>0</v>
      </c>
      <c r="I541" s="218">
        <f>'Survey Results'!G1141/'Survey Results'!G$1151</f>
        <v>0</v>
      </c>
      <c r="J541" s="217">
        <f t="shared" si="62"/>
        <v>0</v>
      </c>
      <c r="K541" s="215">
        <f>'Survey Results'!H1141/'Survey Results'!H$1151</f>
        <v>0</v>
      </c>
      <c r="L541" s="211">
        <f t="shared" si="63"/>
        <v>0</v>
      </c>
      <c r="M541" s="221">
        <f t="shared" si="64"/>
        <v>0</v>
      </c>
      <c r="N541" s="222">
        <f t="shared" si="58"/>
        <v>0</v>
      </c>
    </row>
    <row r="542" spans="2:14" x14ac:dyDescent="0.45">
      <c r="B542" t="s">
        <v>371</v>
      </c>
      <c r="C542" s="215">
        <f>'Survey Results'!D1142/'Survey Results'!D$1151</f>
        <v>0</v>
      </c>
      <c r="D542" s="211">
        <f t="shared" si="59"/>
        <v>0</v>
      </c>
      <c r="E542" s="218">
        <f>'Survey Results'!E1142/'Survey Results'!E$1151</f>
        <v>0</v>
      </c>
      <c r="F542" s="217">
        <f t="shared" si="60"/>
        <v>0</v>
      </c>
      <c r="G542" s="215">
        <f>'Survey Results'!F1142/'Survey Results'!F$1151</f>
        <v>0</v>
      </c>
      <c r="H542" s="212">
        <f t="shared" si="61"/>
        <v>0</v>
      </c>
      <c r="I542" s="218">
        <f>'Survey Results'!G1142/'Survey Results'!G$1151</f>
        <v>0</v>
      </c>
      <c r="J542" s="217">
        <f t="shared" si="62"/>
        <v>0</v>
      </c>
      <c r="K542" s="215">
        <f>'Survey Results'!H1142/'Survey Results'!H$1151</f>
        <v>0</v>
      </c>
      <c r="L542" s="211">
        <f t="shared" si="63"/>
        <v>0</v>
      </c>
      <c r="M542" s="221">
        <f t="shared" si="64"/>
        <v>0</v>
      </c>
      <c r="N542" s="222">
        <f t="shared" si="58"/>
        <v>0</v>
      </c>
    </row>
    <row r="543" spans="2:14" x14ac:dyDescent="0.45">
      <c r="B543" t="s">
        <v>372</v>
      </c>
      <c r="C543" s="215">
        <f>'Survey Results'!D1143/'Survey Results'!D$1151</f>
        <v>0</v>
      </c>
      <c r="D543" s="211">
        <f t="shared" si="59"/>
        <v>0</v>
      </c>
      <c r="E543" s="218">
        <f>'Survey Results'!E1143/'Survey Results'!E$1151</f>
        <v>0</v>
      </c>
      <c r="F543" s="217">
        <f t="shared" si="60"/>
        <v>0</v>
      </c>
      <c r="G543" s="215">
        <f>'Survey Results'!F1143/'Survey Results'!F$1151</f>
        <v>0</v>
      </c>
      <c r="H543" s="212">
        <f t="shared" si="61"/>
        <v>0</v>
      </c>
      <c r="I543" s="218">
        <f>'Survey Results'!G1143/'Survey Results'!G$1151</f>
        <v>8.2299014792987461E-3</v>
      </c>
      <c r="J543" s="217">
        <f t="shared" si="62"/>
        <v>3.7964208895675207E-2</v>
      </c>
      <c r="K543" s="215">
        <f>'Survey Results'!H1143/'Survey Results'!H$1151</f>
        <v>0</v>
      </c>
      <c r="L543" s="211">
        <f t="shared" si="63"/>
        <v>0</v>
      </c>
      <c r="M543" s="221">
        <f t="shared" si="64"/>
        <v>1.2945933244803652E-3</v>
      </c>
      <c r="N543" s="222">
        <f t="shared" si="58"/>
        <v>3.7964208895675207E-2</v>
      </c>
    </row>
    <row r="544" spans="2:14" x14ac:dyDescent="0.45">
      <c r="B544" t="s">
        <v>373</v>
      </c>
      <c r="C544" s="215">
        <f>'Survey Results'!D1144/'Survey Results'!D$1151</f>
        <v>4.3073012286400231E-2</v>
      </c>
      <c r="D544" s="211">
        <f t="shared" si="59"/>
        <v>0.15932627607047029</v>
      </c>
      <c r="E544" s="218">
        <f>'Survey Results'!E1144/'Survey Results'!E$1151</f>
        <v>0</v>
      </c>
      <c r="F544" s="217">
        <f t="shared" si="60"/>
        <v>0</v>
      </c>
      <c r="G544" s="215">
        <f>'Survey Results'!F1144/'Survey Results'!F$1151</f>
        <v>0</v>
      </c>
      <c r="H544" s="212">
        <f t="shared" si="61"/>
        <v>0</v>
      </c>
      <c r="I544" s="218">
        <f>'Survey Results'!G1144/'Survey Results'!G$1151</f>
        <v>0</v>
      </c>
      <c r="J544" s="217">
        <f t="shared" si="62"/>
        <v>0</v>
      </c>
      <c r="K544" s="215">
        <f>'Survey Results'!H1144/'Survey Results'!H$1151</f>
        <v>0</v>
      </c>
      <c r="L544" s="211">
        <f t="shared" si="63"/>
        <v>0</v>
      </c>
      <c r="M544" s="221">
        <f t="shared" si="64"/>
        <v>5.4330839339218669E-3</v>
      </c>
      <c r="N544" s="222">
        <f t="shared" si="58"/>
        <v>0.15932627607047029</v>
      </c>
    </row>
    <row r="545" spans="1:14" x14ac:dyDescent="0.45">
      <c r="B545" t="s">
        <v>374</v>
      </c>
      <c r="C545" s="215">
        <f>'Survey Results'!D1145/'Survey Results'!D$1151</f>
        <v>0</v>
      </c>
      <c r="D545" s="211">
        <f t="shared" si="59"/>
        <v>0</v>
      </c>
      <c r="E545" s="218">
        <f>'Survey Results'!E1145/'Survey Results'!E$1151</f>
        <v>0</v>
      </c>
      <c r="F545" s="217">
        <f t="shared" si="60"/>
        <v>0</v>
      </c>
      <c r="G545" s="215">
        <f>'Survey Results'!F1145/'Survey Results'!F$1151</f>
        <v>0</v>
      </c>
      <c r="H545" s="212">
        <f t="shared" si="61"/>
        <v>0</v>
      </c>
      <c r="I545" s="218">
        <f>'Survey Results'!G1145/'Survey Results'!G$1151</f>
        <v>0</v>
      </c>
      <c r="J545" s="217">
        <f t="shared" si="62"/>
        <v>0</v>
      </c>
      <c r="K545" s="215">
        <f>'Survey Results'!H1145/'Survey Results'!H$1151</f>
        <v>0</v>
      </c>
      <c r="L545" s="211">
        <f t="shared" si="63"/>
        <v>0</v>
      </c>
      <c r="M545" s="221">
        <f t="shared" si="64"/>
        <v>0</v>
      </c>
      <c r="N545" s="222">
        <f t="shared" si="58"/>
        <v>0</v>
      </c>
    </row>
    <row r="546" spans="1:14" x14ac:dyDescent="0.45">
      <c r="B546" t="s">
        <v>375</v>
      </c>
      <c r="C546" s="215">
        <f>'Survey Results'!D1146/'Survey Results'!D$1151</f>
        <v>0</v>
      </c>
      <c r="D546" s="211">
        <f t="shared" si="59"/>
        <v>0</v>
      </c>
      <c r="E546" s="218">
        <f>'Survey Results'!E1146/'Survey Results'!E$1151</f>
        <v>0</v>
      </c>
      <c r="F546" s="217">
        <f t="shared" si="60"/>
        <v>0</v>
      </c>
      <c r="G546" s="215">
        <f>'Survey Results'!F1146/'Survey Results'!F$1151</f>
        <v>0</v>
      </c>
      <c r="H546" s="212">
        <f t="shared" si="61"/>
        <v>0</v>
      </c>
      <c r="I546" s="218">
        <f>'Survey Results'!G1146/'Survey Results'!G$1151</f>
        <v>0</v>
      </c>
      <c r="J546" s="217">
        <f t="shared" si="62"/>
        <v>0</v>
      </c>
      <c r="K546" s="215">
        <f>'Survey Results'!H1146/'Survey Results'!H$1151</f>
        <v>0</v>
      </c>
      <c r="L546" s="211">
        <f t="shared" si="63"/>
        <v>0</v>
      </c>
      <c r="M546" s="221">
        <f t="shared" si="64"/>
        <v>0</v>
      </c>
      <c r="N546" s="222">
        <f t="shared" si="58"/>
        <v>0</v>
      </c>
    </row>
    <row r="547" spans="1:14" x14ac:dyDescent="0.45">
      <c r="B547" t="s">
        <v>376</v>
      </c>
      <c r="C547" s="215">
        <f>'Survey Results'!D1147/'Survey Results'!D$1151</f>
        <v>0</v>
      </c>
      <c r="D547" s="211">
        <f t="shared" si="59"/>
        <v>0</v>
      </c>
      <c r="E547" s="218">
        <f>'Survey Results'!E1147/'Survey Results'!E$1151</f>
        <v>0</v>
      </c>
      <c r="F547" s="217">
        <f t="shared" si="60"/>
        <v>0</v>
      </c>
      <c r="G547" s="215">
        <f>'Survey Results'!F1147/'Survey Results'!F$1151</f>
        <v>0</v>
      </c>
      <c r="H547" s="212">
        <f t="shared" si="61"/>
        <v>0</v>
      </c>
      <c r="I547" s="218">
        <f>'Survey Results'!G1147/'Survey Results'!G$1151</f>
        <v>0</v>
      </c>
      <c r="J547" s="217">
        <f t="shared" si="62"/>
        <v>0</v>
      </c>
      <c r="K547" s="215">
        <f>'Survey Results'!H1147/'Survey Results'!H$1151</f>
        <v>0</v>
      </c>
      <c r="L547" s="211">
        <f t="shared" si="63"/>
        <v>0</v>
      </c>
      <c r="M547" s="221">
        <f t="shared" si="64"/>
        <v>0</v>
      </c>
      <c r="N547" s="222">
        <f t="shared" si="58"/>
        <v>0</v>
      </c>
    </row>
    <row r="548" spans="1:14" x14ac:dyDescent="0.45">
      <c r="B548" t="s">
        <v>377</v>
      </c>
      <c r="C548" s="215">
        <f>'Survey Results'!D1148/'Survey Results'!D$1151</f>
        <v>0</v>
      </c>
      <c r="D548" s="211">
        <f t="shared" si="59"/>
        <v>0</v>
      </c>
      <c r="E548" s="218">
        <f>'Survey Results'!E1148/'Survey Results'!E$1151</f>
        <v>0</v>
      </c>
      <c r="F548" s="217">
        <f t="shared" si="60"/>
        <v>0</v>
      </c>
      <c r="G548" s="215">
        <f>'Survey Results'!F1148/'Survey Results'!F$1151</f>
        <v>0</v>
      </c>
      <c r="H548" s="212">
        <f t="shared" si="61"/>
        <v>0</v>
      </c>
      <c r="I548" s="218">
        <f>'Survey Results'!G1148/'Survey Results'!G$1151</f>
        <v>0</v>
      </c>
      <c r="J548" s="217">
        <f t="shared" si="62"/>
        <v>0</v>
      </c>
      <c r="K548" s="215">
        <f>'Survey Results'!H1148/'Survey Results'!H$1151</f>
        <v>0</v>
      </c>
      <c r="L548" s="211">
        <f t="shared" si="63"/>
        <v>0</v>
      </c>
      <c r="M548" s="221">
        <f t="shared" si="64"/>
        <v>0</v>
      </c>
      <c r="N548" s="222">
        <f t="shared" si="58"/>
        <v>0</v>
      </c>
    </row>
    <row r="549" spans="1:14" x14ac:dyDescent="0.45">
      <c r="B549" t="s">
        <v>378</v>
      </c>
      <c r="C549" s="215">
        <f>'Survey Results'!D1149/'Survey Results'!D$1151</f>
        <v>0</v>
      </c>
      <c r="D549" s="211">
        <f t="shared" si="59"/>
        <v>0</v>
      </c>
      <c r="E549" s="218">
        <f>'Survey Results'!E1149/'Survey Results'!E$1151</f>
        <v>0</v>
      </c>
      <c r="F549" s="217">
        <f t="shared" si="60"/>
        <v>0</v>
      </c>
      <c r="G549" s="215">
        <f>'Survey Results'!F1149/'Survey Results'!F$1151</f>
        <v>0</v>
      </c>
      <c r="H549" s="212">
        <f t="shared" si="61"/>
        <v>0</v>
      </c>
      <c r="I549" s="218">
        <f>'Survey Results'!G1149/'Survey Results'!G$1151</f>
        <v>0</v>
      </c>
      <c r="J549" s="217">
        <f t="shared" si="62"/>
        <v>0</v>
      </c>
      <c r="K549" s="215">
        <f>'Survey Results'!H1149/'Survey Results'!H$1151</f>
        <v>0</v>
      </c>
      <c r="L549" s="211">
        <f t="shared" si="63"/>
        <v>0</v>
      </c>
      <c r="M549" s="221">
        <f t="shared" si="64"/>
        <v>0</v>
      </c>
      <c r="N549" s="222">
        <f t="shared" si="58"/>
        <v>0</v>
      </c>
    </row>
    <row r="550" spans="1:14" x14ac:dyDescent="0.45">
      <c r="B550" t="s">
        <v>379</v>
      </c>
      <c r="C550" s="215">
        <f>'Survey Results'!D1150/'Survey Results'!D$1151</f>
        <v>0</v>
      </c>
      <c r="D550" s="211">
        <f t="shared" si="59"/>
        <v>0</v>
      </c>
      <c r="E550" s="218">
        <f>'Survey Results'!E1150/'Survey Results'!E$1151</f>
        <v>0</v>
      </c>
      <c r="F550" s="217">
        <f t="shared" si="60"/>
        <v>0</v>
      </c>
      <c r="G550" s="215">
        <f>'Survey Results'!F1150/'Survey Results'!F$1151</f>
        <v>0</v>
      </c>
      <c r="H550" s="212">
        <f t="shared" si="61"/>
        <v>0</v>
      </c>
      <c r="I550" s="218">
        <f>'Survey Results'!G1150/'Survey Results'!G$1151</f>
        <v>0</v>
      </c>
      <c r="J550" s="217">
        <f t="shared" si="62"/>
        <v>0</v>
      </c>
      <c r="K550" s="215">
        <f>'Survey Results'!H1150/'Survey Results'!H$1151</f>
        <v>0</v>
      </c>
      <c r="L550" s="211">
        <f t="shared" si="63"/>
        <v>0</v>
      </c>
      <c r="M550" s="221">
        <f t="shared" si="64"/>
        <v>0</v>
      </c>
      <c r="N550" s="222">
        <f t="shared" si="58"/>
        <v>0</v>
      </c>
    </row>
    <row r="551" spans="1:14" s="208" customFormat="1" x14ac:dyDescent="0.45">
      <c r="B551" s="208" t="s">
        <v>1</v>
      </c>
      <c r="C551" s="213">
        <f t="shared" ref="C551:N551" si="65">SUM(C372:C550)</f>
        <v>1.0000000000000002</v>
      </c>
      <c r="D551" s="214">
        <f t="shared" si="65"/>
        <v>3.6989815109999999</v>
      </c>
      <c r="E551" s="219">
        <f t="shared" si="65"/>
        <v>0.99999999999999989</v>
      </c>
      <c r="F551" s="220">
        <f t="shared" si="65"/>
        <v>3.1596210599999996</v>
      </c>
      <c r="G551" s="213">
        <f t="shared" si="65"/>
        <v>1</v>
      </c>
      <c r="H551" s="214">
        <f t="shared" si="65"/>
        <v>11.9705616</v>
      </c>
      <c r="I551" s="219">
        <f t="shared" si="65"/>
        <v>0.99999999999999967</v>
      </c>
      <c r="J551" s="220">
        <f t="shared" si="65"/>
        <v>4.612960312000002</v>
      </c>
      <c r="K551" s="213">
        <f t="shared" si="65"/>
        <v>1</v>
      </c>
      <c r="L551" s="214">
        <f t="shared" si="65"/>
        <v>5.8830760859999991</v>
      </c>
      <c r="M551" s="221">
        <f t="shared" si="65"/>
        <v>0.99999999999999989</v>
      </c>
      <c r="N551" s="222">
        <f t="shared" si="65"/>
        <v>29.325200568999996</v>
      </c>
    </row>
    <row r="553" spans="1:14" x14ac:dyDescent="0.45">
      <c r="A553" t="s">
        <v>393</v>
      </c>
      <c r="B553" t="s">
        <v>394</v>
      </c>
      <c r="D553" s="211">
        <f>'Pop &amp; Exp'!B123</f>
        <v>4.5277989450000007</v>
      </c>
      <c r="F553" s="217">
        <f>'Pop &amp; Exp'!C123</f>
        <v>3.5753017030000001</v>
      </c>
      <c r="H553" s="212">
        <f>'Pop &amp; Exp'!D123</f>
        <v>12.921267071999999</v>
      </c>
      <c r="J553" s="217">
        <f>'Pop &amp; Exp'!E123</f>
        <v>4.9041695383999997</v>
      </c>
      <c r="L553" s="211">
        <f>'Pop &amp; Exp'!F123</f>
        <v>5.8049674486999994</v>
      </c>
      <c r="N553" s="222">
        <f>D553+F553+H553+J553+L553</f>
        <v>31.733504707099996</v>
      </c>
    </row>
    <row r="555" spans="1:14" x14ac:dyDescent="0.45">
      <c r="B555" t="s">
        <v>97</v>
      </c>
      <c r="C555" s="215">
        <f>'Survey Results'!D1155/'Survey Results'!D$1334</f>
        <v>0</v>
      </c>
      <c r="D555" s="211">
        <f>C555*$D$553</f>
        <v>0</v>
      </c>
      <c r="E555" s="218">
        <f>'Survey Results'!E1155/'Survey Results'!E$1334</f>
        <v>0</v>
      </c>
      <c r="F555" s="217">
        <f>E555*$F$553</f>
        <v>0</v>
      </c>
      <c r="G555" s="215">
        <f>'Survey Results'!F1155/'Survey Results'!F$1334</f>
        <v>0</v>
      </c>
      <c r="H555" s="212">
        <f>G555*$H$553</f>
        <v>0</v>
      </c>
      <c r="I555" s="218">
        <f>'Survey Results'!G1155/'Survey Results'!G$1334</f>
        <v>0</v>
      </c>
      <c r="J555" s="217">
        <f>I555*$J$553</f>
        <v>0</v>
      </c>
      <c r="K555" s="215">
        <f>'Survey Results'!H1155/'Survey Results'!H$1334</f>
        <v>0</v>
      </c>
      <c r="L555" s="211">
        <f>K555*$L$553</f>
        <v>0</v>
      </c>
      <c r="M555" s="221">
        <f>N555/$N$553</f>
        <v>0</v>
      </c>
      <c r="N555" s="222">
        <f t="shared" si="58"/>
        <v>0</v>
      </c>
    </row>
    <row r="556" spans="1:14" x14ac:dyDescent="0.45">
      <c r="B556" t="s">
        <v>98</v>
      </c>
      <c r="C556" s="215">
        <f>'Survey Results'!D1156/'Survey Results'!D$1334</f>
        <v>0</v>
      </c>
      <c r="D556" s="211">
        <f t="shared" ref="D556:D619" si="66">C556*$D$553</f>
        <v>0</v>
      </c>
      <c r="E556" s="218">
        <f>'Survey Results'!E1156/'Survey Results'!E$1334</f>
        <v>0</v>
      </c>
      <c r="F556" s="217">
        <f t="shared" ref="F556:F619" si="67">E556*$F$553</f>
        <v>0</v>
      </c>
      <c r="G556" s="215">
        <f>'Survey Results'!F1156/'Survey Results'!F$1334</f>
        <v>0</v>
      </c>
      <c r="H556" s="212">
        <f t="shared" ref="H556:H619" si="68">G556*$H$553</f>
        <v>0</v>
      </c>
      <c r="I556" s="218">
        <f>'Survey Results'!G1156/'Survey Results'!G$1334</f>
        <v>0</v>
      </c>
      <c r="J556" s="217">
        <f t="shared" ref="J556:J619" si="69">I556*$J$553</f>
        <v>0</v>
      </c>
      <c r="K556" s="215">
        <f>'Survey Results'!H1156/'Survey Results'!H$1334</f>
        <v>3.3926175130885104E-2</v>
      </c>
      <c r="L556" s="211">
        <f t="shared" ref="L556:L619" si="70">K556*$L$553</f>
        <v>0.19694034229368346</v>
      </c>
      <c r="M556" s="221">
        <f t="shared" ref="M556:M619" si="71">N556/$N$553</f>
        <v>6.2060697080716836E-3</v>
      </c>
      <c r="N556" s="222">
        <f t="shared" si="58"/>
        <v>0.19694034229368346</v>
      </c>
    </row>
    <row r="557" spans="1:14" x14ac:dyDescent="0.45">
      <c r="B557" t="s">
        <v>147</v>
      </c>
      <c r="C557" s="215">
        <f>'Survey Results'!D1157/'Survey Results'!D$1334</f>
        <v>0</v>
      </c>
      <c r="D557" s="211">
        <f t="shared" si="66"/>
        <v>0</v>
      </c>
      <c r="E557" s="218">
        <f>'Survey Results'!E1157/'Survey Results'!E$1334</f>
        <v>0</v>
      </c>
      <c r="F557" s="217">
        <f t="shared" si="67"/>
        <v>0</v>
      </c>
      <c r="G557" s="215">
        <f>'Survey Results'!F1157/'Survey Results'!F$1334</f>
        <v>0</v>
      </c>
      <c r="H557" s="212">
        <f t="shared" si="68"/>
        <v>0</v>
      </c>
      <c r="I557" s="218">
        <f>'Survey Results'!G1157/'Survey Results'!G$1334</f>
        <v>0</v>
      </c>
      <c r="J557" s="217">
        <f t="shared" si="69"/>
        <v>0</v>
      </c>
      <c r="K557" s="215">
        <f>'Survey Results'!H1157/'Survey Results'!H$1334</f>
        <v>0</v>
      </c>
      <c r="L557" s="211">
        <f t="shared" si="70"/>
        <v>0</v>
      </c>
      <c r="M557" s="221">
        <f t="shared" si="71"/>
        <v>0</v>
      </c>
      <c r="N557" s="222">
        <f t="shared" si="58"/>
        <v>0</v>
      </c>
    </row>
    <row r="558" spans="1:14" x14ac:dyDescent="0.45">
      <c r="B558" t="s">
        <v>148</v>
      </c>
      <c r="C558" s="215">
        <f>'Survey Results'!D1158/'Survey Results'!D$1334</f>
        <v>0</v>
      </c>
      <c r="D558" s="211">
        <f t="shared" si="66"/>
        <v>0</v>
      </c>
      <c r="E558" s="218">
        <f>'Survey Results'!E1158/'Survey Results'!E$1334</f>
        <v>0</v>
      </c>
      <c r="F558" s="217">
        <f t="shared" si="67"/>
        <v>0</v>
      </c>
      <c r="G558" s="215">
        <f>'Survey Results'!F1158/'Survey Results'!F$1334</f>
        <v>0</v>
      </c>
      <c r="H558" s="212">
        <f t="shared" si="68"/>
        <v>0</v>
      </c>
      <c r="I558" s="218">
        <f>'Survey Results'!G1158/'Survey Results'!G$1334</f>
        <v>0</v>
      </c>
      <c r="J558" s="217">
        <f t="shared" si="69"/>
        <v>0</v>
      </c>
      <c r="K558" s="215">
        <f>'Survey Results'!H1158/'Survey Results'!H$1334</f>
        <v>0</v>
      </c>
      <c r="L558" s="211">
        <f t="shared" si="70"/>
        <v>0</v>
      </c>
      <c r="M558" s="221">
        <f t="shared" si="71"/>
        <v>0</v>
      </c>
      <c r="N558" s="222">
        <f t="shared" ref="N558:N621" si="72">D558+F558+H558+J558+L558</f>
        <v>0</v>
      </c>
    </row>
    <row r="559" spans="1:14" x14ac:dyDescent="0.45">
      <c r="B559" t="s">
        <v>149</v>
      </c>
      <c r="C559" s="215">
        <f>'Survey Results'!D1159/'Survey Results'!D$1334</f>
        <v>0</v>
      </c>
      <c r="D559" s="211">
        <f t="shared" si="66"/>
        <v>0</v>
      </c>
      <c r="E559" s="218">
        <f>'Survey Results'!E1159/'Survey Results'!E$1334</f>
        <v>0</v>
      </c>
      <c r="F559" s="217">
        <f t="shared" si="67"/>
        <v>0</v>
      </c>
      <c r="G559" s="215">
        <f>'Survey Results'!F1159/'Survey Results'!F$1334</f>
        <v>0</v>
      </c>
      <c r="H559" s="212">
        <f t="shared" si="68"/>
        <v>0</v>
      </c>
      <c r="I559" s="218">
        <f>'Survey Results'!G1159/'Survey Results'!G$1334</f>
        <v>0</v>
      </c>
      <c r="J559" s="217">
        <f t="shared" si="69"/>
        <v>0</v>
      </c>
      <c r="K559" s="215">
        <f>'Survey Results'!H1159/'Survey Results'!H$1334</f>
        <v>0</v>
      </c>
      <c r="L559" s="211">
        <f t="shared" si="70"/>
        <v>0</v>
      </c>
      <c r="M559" s="221">
        <f t="shared" si="71"/>
        <v>0</v>
      </c>
      <c r="N559" s="222">
        <f t="shared" si="72"/>
        <v>0</v>
      </c>
    </row>
    <row r="560" spans="1:14" x14ac:dyDescent="0.45">
      <c r="B560" t="s">
        <v>156</v>
      </c>
      <c r="C560" s="215">
        <f>'Survey Results'!D1160/'Survey Results'!D$1334</f>
        <v>0</v>
      </c>
      <c r="D560" s="211">
        <f t="shared" si="66"/>
        <v>0</v>
      </c>
      <c r="E560" s="218">
        <f>'Survey Results'!E1160/'Survey Results'!E$1334</f>
        <v>0</v>
      </c>
      <c r="F560" s="217">
        <f t="shared" si="67"/>
        <v>0</v>
      </c>
      <c r="G560" s="215">
        <f>'Survey Results'!F1160/'Survey Results'!F$1334</f>
        <v>0</v>
      </c>
      <c r="H560" s="212">
        <f t="shared" si="68"/>
        <v>0</v>
      </c>
      <c r="I560" s="218">
        <f>'Survey Results'!G1160/'Survey Results'!G$1334</f>
        <v>0</v>
      </c>
      <c r="J560" s="217">
        <f t="shared" si="69"/>
        <v>0</v>
      </c>
      <c r="K560" s="215">
        <f>'Survey Results'!H1160/'Survey Results'!H$1334</f>
        <v>0</v>
      </c>
      <c r="L560" s="211">
        <f t="shared" si="70"/>
        <v>0</v>
      </c>
      <c r="M560" s="221">
        <f t="shared" si="71"/>
        <v>0</v>
      </c>
      <c r="N560" s="222">
        <f t="shared" si="72"/>
        <v>0</v>
      </c>
    </row>
    <row r="561" spans="2:14" x14ac:dyDescent="0.45">
      <c r="B561" t="s">
        <v>157</v>
      </c>
      <c r="C561" s="215">
        <f>'Survey Results'!D1161/'Survey Results'!D$1334</f>
        <v>7.0758618262445686E-2</v>
      </c>
      <c r="D561" s="211">
        <f t="shared" si="66"/>
        <v>0.32038079711835937</v>
      </c>
      <c r="E561" s="218">
        <f>'Survey Results'!E1161/'Survey Results'!E$1334</f>
        <v>0</v>
      </c>
      <c r="F561" s="217">
        <f t="shared" si="67"/>
        <v>0</v>
      </c>
      <c r="G561" s="215">
        <f>'Survey Results'!F1161/'Survey Results'!F$1334</f>
        <v>0</v>
      </c>
      <c r="H561" s="212">
        <f t="shared" si="68"/>
        <v>0</v>
      </c>
      <c r="I561" s="218">
        <f>'Survey Results'!G1161/'Survey Results'!G$1334</f>
        <v>0</v>
      </c>
      <c r="J561" s="217">
        <f t="shared" si="69"/>
        <v>0</v>
      </c>
      <c r="K561" s="215">
        <f>'Survey Results'!H1161/'Survey Results'!H$1334</f>
        <v>0</v>
      </c>
      <c r="L561" s="211">
        <f t="shared" si="70"/>
        <v>0</v>
      </c>
      <c r="M561" s="221">
        <f t="shared" si="71"/>
        <v>1.0095978999970903E-2</v>
      </c>
      <c r="N561" s="222">
        <f t="shared" si="72"/>
        <v>0.32038079711835937</v>
      </c>
    </row>
    <row r="562" spans="2:14" x14ac:dyDescent="0.45">
      <c r="B562" t="s">
        <v>158</v>
      </c>
      <c r="C562" s="215">
        <f>'Survey Results'!D1162/'Survey Results'!D$1334</f>
        <v>0</v>
      </c>
      <c r="D562" s="211">
        <f t="shared" si="66"/>
        <v>0</v>
      </c>
      <c r="E562" s="218">
        <f>'Survey Results'!E1162/'Survey Results'!E$1334</f>
        <v>0</v>
      </c>
      <c r="F562" s="217">
        <f t="shared" si="67"/>
        <v>0</v>
      </c>
      <c r="G562" s="215">
        <f>'Survey Results'!F1162/'Survey Results'!F$1334</f>
        <v>0</v>
      </c>
      <c r="H562" s="212">
        <f t="shared" si="68"/>
        <v>0</v>
      </c>
      <c r="I562" s="218">
        <f>'Survey Results'!G1162/'Survey Results'!G$1334</f>
        <v>0</v>
      </c>
      <c r="J562" s="217">
        <f t="shared" si="69"/>
        <v>0</v>
      </c>
      <c r="K562" s="215">
        <f>'Survey Results'!H1162/'Survey Results'!H$1334</f>
        <v>0</v>
      </c>
      <c r="L562" s="211">
        <f t="shared" si="70"/>
        <v>0</v>
      </c>
      <c r="M562" s="221">
        <f t="shared" si="71"/>
        <v>0</v>
      </c>
      <c r="N562" s="222">
        <f t="shared" si="72"/>
        <v>0</v>
      </c>
    </row>
    <row r="563" spans="2:14" x14ac:dyDescent="0.45">
      <c r="B563" t="s">
        <v>159</v>
      </c>
      <c r="C563" s="215">
        <f>'Survey Results'!D1163/'Survey Results'!D$1334</f>
        <v>0</v>
      </c>
      <c r="D563" s="211">
        <f t="shared" si="66"/>
        <v>0</v>
      </c>
      <c r="E563" s="218">
        <f>'Survey Results'!E1163/'Survey Results'!E$1334</f>
        <v>0</v>
      </c>
      <c r="F563" s="217">
        <f t="shared" si="67"/>
        <v>0</v>
      </c>
      <c r="G563" s="215">
        <f>'Survey Results'!F1163/'Survey Results'!F$1334</f>
        <v>0</v>
      </c>
      <c r="H563" s="212">
        <f t="shared" si="68"/>
        <v>0</v>
      </c>
      <c r="I563" s="218">
        <f>'Survey Results'!G1163/'Survey Results'!G$1334</f>
        <v>0</v>
      </c>
      <c r="J563" s="217">
        <f t="shared" si="69"/>
        <v>0</v>
      </c>
      <c r="K563" s="215">
        <f>'Survey Results'!H1163/'Survey Results'!H$1334</f>
        <v>0</v>
      </c>
      <c r="L563" s="211">
        <f t="shared" si="70"/>
        <v>0</v>
      </c>
      <c r="M563" s="221">
        <f t="shared" si="71"/>
        <v>0</v>
      </c>
      <c r="N563" s="222">
        <f t="shared" si="72"/>
        <v>0</v>
      </c>
    </row>
    <row r="564" spans="2:14" x14ac:dyDescent="0.45">
      <c r="B564" t="s">
        <v>176</v>
      </c>
      <c r="C564" s="215">
        <f>'Survey Results'!D1164/'Survey Results'!D$1334</f>
        <v>0</v>
      </c>
      <c r="D564" s="211">
        <f t="shared" si="66"/>
        <v>0</v>
      </c>
      <c r="E564" s="218">
        <f>'Survey Results'!E1164/'Survey Results'!E$1334</f>
        <v>7.8462893635763045E-2</v>
      </c>
      <c r="F564" s="217">
        <f t="shared" si="67"/>
        <v>0.28052851723825151</v>
      </c>
      <c r="G564" s="215">
        <f>'Survey Results'!F1164/'Survey Results'!F$1334</f>
        <v>9.1367015627370679E-2</v>
      </c>
      <c r="H564" s="212">
        <f t="shared" si="68"/>
        <v>1.180577610492854</v>
      </c>
      <c r="I564" s="218">
        <f>'Survey Results'!G1164/'Survey Results'!G$1334</f>
        <v>0</v>
      </c>
      <c r="J564" s="217">
        <f t="shared" si="69"/>
        <v>0</v>
      </c>
      <c r="K564" s="215">
        <f>'Survey Results'!H1164/'Survey Results'!H$1334</f>
        <v>0</v>
      </c>
      <c r="L564" s="211">
        <f t="shared" si="70"/>
        <v>0</v>
      </c>
      <c r="M564" s="221">
        <f t="shared" si="71"/>
        <v>4.6043011675423302E-2</v>
      </c>
      <c r="N564" s="222">
        <f t="shared" si="72"/>
        <v>1.4611061277311055</v>
      </c>
    </row>
    <row r="565" spans="2:14" x14ac:dyDescent="0.45">
      <c r="B565" t="s">
        <v>177</v>
      </c>
      <c r="C565" s="215">
        <f>'Survey Results'!D1165/'Survey Results'!D$1334</f>
        <v>0</v>
      </c>
      <c r="D565" s="211">
        <f t="shared" si="66"/>
        <v>0</v>
      </c>
      <c r="E565" s="218">
        <f>'Survey Results'!E1165/'Survey Results'!E$1334</f>
        <v>0</v>
      </c>
      <c r="F565" s="217">
        <f t="shared" si="67"/>
        <v>0</v>
      </c>
      <c r="G565" s="215">
        <f>'Survey Results'!F1165/'Survey Results'!F$1334</f>
        <v>0</v>
      </c>
      <c r="H565" s="212">
        <f t="shared" si="68"/>
        <v>0</v>
      </c>
      <c r="I565" s="218">
        <f>'Survey Results'!G1165/'Survey Results'!G$1334</f>
        <v>0</v>
      </c>
      <c r="J565" s="217">
        <f t="shared" si="69"/>
        <v>0</v>
      </c>
      <c r="K565" s="215">
        <f>'Survey Results'!H1165/'Survey Results'!H$1334</f>
        <v>0</v>
      </c>
      <c r="L565" s="211">
        <f t="shared" si="70"/>
        <v>0</v>
      </c>
      <c r="M565" s="221">
        <f t="shared" si="71"/>
        <v>0</v>
      </c>
      <c r="N565" s="222">
        <f t="shared" si="72"/>
        <v>0</v>
      </c>
    </row>
    <row r="566" spans="2:14" x14ac:dyDescent="0.45">
      <c r="B566" t="s">
        <v>178</v>
      </c>
      <c r="C566" s="215">
        <f>'Survey Results'!D1166/'Survey Results'!D$1334</f>
        <v>4.5946469107994443E-2</v>
      </c>
      <c r="D566" s="211">
        <f t="shared" si="66"/>
        <v>0.20803637435365235</v>
      </c>
      <c r="E566" s="218">
        <f>'Survey Results'!E1166/'Survey Results'!E$1334</f>
        <v>7.4036555824708195E-2</v>
      </c>
      <c r="F566" s="217">
        <f t="shared" si="67"/>
        <v>0.26470302412433377</v>
      </c>
      <c r="G566" s="215">
        <f>'Survey Results'!F1166/'Survey Results'!F$1334</f>
        <v>2.9555454407525418E-2</v>
      </c>
      <c r="H566" s="212">
        <f t="shared" si="68"/>
        <v>0.38189391983395543</v>
      </c>
      <c r="I566" s="218">
        <f>'Survey Results'!G1166/'Survey Results'!G$1334</f>
        <v>0.15227311137400706</v>
      </c>
      <c r="J566" s="217">
        <f t="shared" si="69"/>
        <v>0.74677315431779601</v>
      </c>
      <c r="K566" s="215">
        <f>'Survey Results'!H1166/'Survey Results'!H$1334</f>
        <v>0</v>
      </c>
      <c r="L566" s="211">
        <f t="shared" si="70"/>
        <v>0</v>
      </c>
      <c r="M566" s="221">
        <f t="shared" si="71"/>
        <v>5.0464217155045017E-2</v>
      </c>
      <c r="N566" s="222">
        <f t="shared" si="72"/>
        <v>1.6014064726297375</v>
      </c>
    </row>
    <row r="567" spans="2:14" x14ac:dyDescent="0.45">
      <c r="B567" t="s">
        <v>179</v>
      </c>
      <c r="C567" s="215">
        <f>'Survey Results'!D1167/'Survey Results'!D$1334</f>
        <v>0</v>
      </c>
      <c r="D567" s="211">
        <f t="shared" si="66"/>
        <v>0</v>
      </c>
      <c r="E567" s="218">
        <f>'Survey Results'!E1167/'Survey Results'!E$1334</f>
        <v>0</v>
      </c>
      <c r="F567" s="217">
        <f t="shared" si="67"/>
        <v>0</v>
      </c>
      <c r="G567" s="215">
        <f>'Survey Results'!F1167/'Survey Results'!F$1334</f>
        <v>0</v>
      </c>
      <c r="H567" s="212">
        <f t="shared" si="68"/>
        <v>0</v>
      </c>
      <c r="I567" s="218">
        <f>'Survey Results'!G1167/'Survey Results'!G$1334</f>
        <v>0</v>
      </c>
      <c r="J567" s="217">
        <f t="shared" si="69"/>
        <v>0</v>
      </c>
      <c r="K567" s="215">
        <f>'Survey Results'!H1167/'Survey Results'!H$1334</f>
        <v>9.7147933243871536E-3</v>
      </c>
      <c r="L567" s="211">
        <f t="shared" si="70"/>
        <v>5.6394059018915484E-2</v>
      </c>
      <c r="M567" s="221">
        <f t="shared" si="71"/>
        <v>1.7771141113921143E-3</v>
      </c>
      <c r="N567" s="222">
        <f t="shared" si="72"/>
        <v>5.6394059018915484E-2</v>
      </c>
    </row>
    <row r="568" spans="2:14" x14ac:dyDescent="0.45">
      <c r="B568" t="s">
        <v>180</v>
      </c>
      <c r="C568" s="215">
        <f>'Survey Results'!D1168/'Survey Results'!D$1334</f>
        <v>0</v>
      </c>
      <c r="D568" s="211">
        <f t="shared" si="66"/>
        <v>0</v>
      </c>
      <c r="E568" s="218">
        <f>'Survey Results'!E1168/'Survey Results'!E$1334</f>
        <v>0</v>
      </c>
      <c r="F568" s="217">
        <f t="shared" si="67"/>
        <v>0</v>
      </c>
      <c r="G568" s="215">
        <f>'Survey Results'!F1168/'Survey Results'!F$1334</f>
        <v>0</v>
      </c>
      <c r="H568" s="212">
        <f t="shared" si="68"/>
        <v>0</v>
      </c>
      <c r="I568" s="218">
        <f>'Survey Results'!G1168/'Survey Results'!G$1334</f>
        <v>0</v>
      </c>
      <c r="J568" s="217">
        <f t="shared" si="69"/>
        <v>0</v>
      </c>
      <c r="K568" s="215">
        <f>'Survey Results'!H1168/'Survey Results'!H$1334</f>
        <v>0</v>
      </c>
      <c r="L568" s="211">
        <f t="shared" si="70"/>
        <v>0</v>
      </c>
      <c r="M568" s="221">
        <f t="shared" si="71"/>
        <v>0</v>
      </c>
      <c r="N568" s="222">
        <f t="shared" si="72"/>
        <v>0</v>
      </c>
    </row>
    <row r="569" spans="2:14" x14ac:dyDescent="0.45">
      <c r="B569" t="s">
        <v>181</v>
      </c>
      <c r="C569" s="215">
        <f>'Survey Results'!D1169/'Survey Results'!D$1334</f>
        <v>0</v>
      </c>
      <c r="D569" s="211">
        <f t="shared" si="66"/>
        <v>0</v>
      </c>
      <c r="E569" s="218">
        <f>'Survey Results'!E1169/'Survey Results'!E$1334</f>
        <v>0</v>
      </c>
      <c r="F569" s="217">
        <f t="shared" si="67"/>
        <v>0</v>
      </c>
      <c r="G569" s="215">
        <f>'Survey Results'!F1169/'Survey Results'!F$1334</f>
        <v>0</v>
      </c>
      <c r="H569" s="212">
        <f t="shared" si="68"/>
        <v>0</v>
      </c>
      <c r="I569" s="218">
        <f>'Survey Results'!G1169/'Survey Results'!G$1334</f>
        <v>0</v>
      </c>
      <c r="J569" s="217">
        <f t="shared" si="69"/>
        <v>0</v>
      </c>
      <c r="K569" s="215">
        <f>'Survey Results'!H1169/'Survey Results'!H$1334</f>
        <v>0</v>
      </c>
      <c r="L569" s="211">
        <f t="shared" si="70"/>
        <v>0</v>
      </c>
      <c r="M569" s="221">
        <f t="shared" si="71"/>
        <v>0</v>
      </c>
      <c r="N569" s="222">
        <f t="shared" si="72"/>
        <v>0</v>
      </c>
    </row>
    <row r="570" spans="2:14" x14ac:dyDescent="0.45">
      <c r="B570" t="s">
        <v>190</v>
      </c>
      <c r="C570" s="215">
        <f>'Survey Results'!D1170/'Survey Results'!D$1334</f>
        <v>0</v>
      </c>
      <c r="D570" s="211">
        <f t="shared" si="66"/>
        <v>0</v>
      </c>
      <c r="E570" s="218">
        <f>'Survey Results'!E1170/'Survey Results'!E$1334</f>
        <v>0</v>
      </c>
      <c r="F570" s="217">
        <f t="shared" si="67"/>
        <v>0</v>
      </c>
      <c r="G570" s="215">
        <f>'Survey Results'!F1170/'Survey Results'!F$1334</f>
        <v>9.8619329388560158E-3</v>
      </c>
      <c r="H570" s="212">
        <f t="shared" si="68"/>
        <v>0.12742866934911243</v>
      </c>
      <c r="I570" s="218">
        <f>'Survey Results'!G1170/'Survey Results'!G$1334</f>
        <v>1.8708805137738715E-2</v>
      </c>
      <c r="J570" s="217">
        <f t="shared" si="69"/>
        <v>9.1751152256359617E-2</v>
      </c>
      <c r="K570" s="215">
        <f>'Survey Results'!H1170/'Survey Results'!H$1334</f>
        <v>0</v>
      </c>
      <c r="L570" s="211">
        <f t="shared" si="70"/>
        <v>0</v>
      </c>
      <c r="M570" s="221">
        <f t="shared" si="71"/>
        <v>6.9068898512313756E-3</v>
      </c>
      <c r="N570" s="222">
        <f t="shared" si="72"/>
        <v>0.21917982160547206</v>
      </c>
    </row>
    <row r="571" spans="2:14" x14ac:dyDescent="0.45">
      <c r="B571" t="s">
        <v>191</v>
      </c>
      <c r="C571" s="215">
        <f>'Survey Results'!D1171/'Survey Results'!D$1334</f>
        <v>0</v>
      </c>
      <c r="D571" s="211">
        <f t="shared" si="66"/>
        <v>0</v>
      </c>
      <c r="E571" s="218">
        <f>'Survey Results'!E1171/'Survey Results'!E$1334</f>
        <v>0</v>
      </c>
      <c r="F571" s="217">
        <f t="shared" si="67"/>
        <v>0</v>
      </c>
      <c r="G571" s="215">
        <f>'Survey Results'!F1171/'Survey Results'!F$1334</f>
        <v>0</v>
      </c>
      <c r="H571" s="212">
        <f t="shared" si="68"/>
        <v>0</v>
      </c>
      <c r="I571" s="218">
        <f>'Survey Results'!G1171/'Survey Results'!G$1334</f>
        <v>0</v>
      </c>
      <c r="J571" s="217">
        <f t="shared" si="69"/>
        <v>0</v>
      </c>
      <c r="K571" s="215">
        <f>'Survey Results'!H1171/'Survey Results'!H$1334</f>
        <v>0</v>
      </c>
      <c r="L571" s="211">
        <f t="shared" si="70"/>
        <v>0</v>
      </c>
      <c r="M571" s="221">
        <f t="shared" si="71"/>
        <v>0</v>
      </c>
      <c r="N571" s="222">
        <f t="shared" si="72"/>
        <v>0</v>
      </c>
    </row>
    <row r="572" spans="2:14" x14ac:dyDescent="0.45">
      <c r="B572" t="s">
        <v>192</v>
      </c>
      <c r="C572" s="215">
        <f>'Survey Results'!D1172/'Survey Results'!D$1334</f>
        <v>5.430517183733085E-2</v>
      </c>
      <c r="D572" s="211">
        <f t="shared" si="66"/>
        <v>0.24588289975311037</v>
      </c>
      <c r="E572" s="218">
        <f>'Survey Results'!E1172/'Survey Results'!E$1334</f>
        <v>6.4787491741907066E-2</v>
      </c>
      <c r="F572" s="217">
        <f t="shared" si="67"/>
        <v>0.23163482955793877</v>
      </c>
      <c r="G572" s="215">
        <f>'Survey Results'!F1172/'Survey Results'!F$1334</f>
        <v>0</v>
      </c>
      <c r="H572" s="212">
        <f t="shared" si="68"/>
        <v>0</v>
      </c>
      <c r="I572" s="218">
        <f>'Survey Results'!G1172/'Survey Results'!G$1334</f>
        <v>0.10718269393273618</v>
      </c>
      <c r="J572" s="217">
        <f t="shared" si="69"/>
        <v>0.52564210262857525</v>
      </c>
      <c r="K572" s="215">
        <f>'Survey Results'!H1172/'Survey Results'!H$1334</f>
        <v>0</v>
      </c>
      <c r="L572" s="211">
        <f t="shared" si="70"/>
        <v>0</v>
      </c>
      <c r="M572" s="221">
        <f t="shared" si="71"/>
        <v>3.161200885936747E-2</v>
      </c>
      <c r="N572" s="222">
        <f t="shared" si="72"/>
        <v>1.0031598319396244</v>
      </c>
    </row>
    <row r="573" spans="2:14" x14ac:dyDescent="0.45">
      <c r="B573" t="s">
        <v>193</v>
      </c>
      <c r="C573" s="215">
        <f>'Survey Results'!D1173/'Survey Results'!D$1334</f>
        <v>0</v>
      </c>
      <c r="D573" s="211">
        <f t="shared" si="66"/>
        <v>0</v>
      </c>
      <c r="E573" s="218">
        <f>'Survey Results'!E1173/'Survey Results'!E$1334</f>
        <v>0</v>
      </c>
      <c r="F573" s="217">
        <f t="shared" si="67"/>
        <v>0</v>
      </c>
      <c r="G573" s="215">
        <f>'Survey Results'!F1173/'Survey Results'!F$1334</f>
        <v>0</v>
      </c>
      <c r="H573" s="212">
        <f t="shared" si="68"/>
        <v>0</v>
      </c>
      <c r="I573" s="218">
        <f>'Survey Results'!G1173/'Survey Results'!G$1334</f>
        <v>0</v>
      </c>
      <c r="J573" s="217">
        <f t="shared" si="69"/>
        <v>0</v>
      </c>
      <c r="K573" s="215">
        <f>'Survey Results'!H1173/'Survey Results'!H$1334</f>
        <v>9.7147933243871536E-3</v>
      </c>
      <c r="L573" s="211">
        <f t="shared" si="70"/>
        <v>5.6394059018915484E-2</v>
      </c>
      <c r="M573" s="221">
        <f t="shared" si="71"/>
        <v>1.7771141113921143E-3</v>
      </c>
      <c r="N573" s="222">
        <f t="shared" si="72"/>
        <v>5.6394059018915484E-2</v>
      </c>
    </row>
    <row r="574" spans="2:14" x14ac:dyDescent="0.45">
      <c r="B574" t="s">
        <v>197</v>
      </c>
      <c r="C574" s="215">
        <f>'Survey Results'!D1174/'Survey Results'!D$1334</f>
        <v>0</v>
      </c>
      <c r="D574" s="211">
        <f t="shared" si="66"/>
        <v>0</v>
      </c>
      <c r="E574" s="218">
        <f>'Survey Results'!E1174/'Survey Results'!E$1334</f>
        <v>0</v>
      </c>
      <c r="F574" s="217">
        <f t="shared" si="67"/>
        <v>0</v>
      </c>
      <c r="G574" s="215">
        <f>'Survey Results'!F1174/'Survey Results'!F$1334</f>
        <v>0</v>
      </c>
      <c r="H574" s="212">
        <f t="shared" si="68"/>
        <v>0</v>
      </c>
      <c r="I574" s="218">
        <f>'Survey Results'!G1174/'Survey Results'!G$1334</f>
        <v>0</v>
      </c>
      <c r="J574" s="217">
        <f t="shared" si="69"/>
        <v>0</v>
      </c>
      <c r="K574" s="215">
        <f>'Survey Results'!H1174/'Survey Results'!H$1334</f>
        <v>0</v>
      </c>
      <c r="L574" s="211">
        <f t="shared" si="70"/>
        <v>0</v>
      </c>
      <c r="M574" s="221">
        <f t="shared" si="71"/>
        <v>0</v>
      </c>
      <c r="N574" s="222">
        <f t="shared" si="72"/>
        <v>0</v>
      </c>
    </row>
    <row r="575" spans="2:14" x14ac:dyDescent="0.45">
      <c r="B575" t="s">
        <v>198</v>
      </c>
      <c r="C575" s="215">
        <f>'Survey Results'!D1175/'Survey Results'!D$1334</f>
        <v>0</v>
      </c>
      <c r="D575" s="211">
        <f t="shared" si="66"/>
        <v>0</v>
      </c>
      <c r="E575" s="218">
        <f>'Survey Results'!E1175/'Survey Results'!E$1334</f>
        <v>0</v>
      </c>
      <c r="F575" s="217">
        <f t="shared" si="67"/>
        <v>0</v>
      </c>
      <c r="G575" s="215">
        <f>'Survey Results'!F1175/'Survey Results'!F$1334</f>
        <v>0</v>
      </c>
      <c r="H575" s="212">
        <f t="shared" si="68"/>
        <v>0</v>
      </c>
      <c r="I575" s="218">
        <f>'Survey Results'!G1175/'Survey Results'!G$1334</f>
        <v>0</v>
      </c>
      <c r="J575" s="217">
        <f t="shared" si="69"/>
        <v>0</v>
      </c>
      <c r="K575" s="215">
        <f>'Survey Results'!H1175/'Survey Results'!H$1334</f>
        <v>0</v>
      </c>
      <c r="L575" s="211">
        <f t="shared" si="70"/>
        <v>0</v>
      </c>
      <c r="M575" s="221">
        <f t="shared" si="71"/>
        <v>0</v>
      </c>
      <c r="N575" s="222">
        <f t="shared" si="72"/>
        <v>0</v>
      </c>
    </row>
    <row r="576" spans="2:14" x14ac:dyDescent="0.45">
      <c r="B576" t="s">
        <v>199</v>
      </c>
      <c r="C576" s="215">
        <f>'Survey Results'!D1176/'Survey Results'!D$1334</f>
        <v>0</v>
      </c>
      <c r="D576" s="211">
        <f t="shared" si="66"/>
        <v>0</v>
      </c>
      <c r="E576" s="218">
        <f>'Survey Results'!E1176/'Survey Results'!E$1334</f>
        <v>0</v>
      </c>
      <c r="F576" s="217">
        <f t="shared" si="67"/>
        <v>0</v>
      </c>
      <c r="G576" s="215">
        <f>'Survey Results'!F1176/'Survey Results'!F$1334</f>
        <v>0</v>
      </c>
      <c r="H576" s="212">
        <f t="shared" si="68"/>
        <v>0</v>
      </c>
      <c r="I576" s="218">
        <f>'Survey Results'!G1176/'Survey Results'!G$1334</f>
        <v>0</v>
      </c>
      <c r="J576" s="217">
        <f t="shared" si="69"/>
        <v>0</v>
      </c>
      <c r="K576" s="215">
        <f>'Survey Results'!H1176/'Survey Results'!H$1334</f>
        <v>0</v>
      </c>
      <c r="L576" s="211">
        <f t="shared" si="70"/>
        <v>0</v>
      </c>
      <c r="M576" s="221">
        <f t="shared" si="71"/>
        <v>0</v>
      </c>
      <c r="N576" s="222">
        <f t="shared" si="72"/>
        <v>0</v>
      </c>
    </row>
    <row r="577" spans="2:14" x14ac:dyDescent="0.45">
      <c r="B577" t="s">
        <v>200</v>
      </c>
      <c r="C577" s="215">
        <f>'Survey Results'!D1177/'Survey Results'!D$1334</f>
        <v>0</v>
      </c>
      <c r="D577" s="211">
        <f t="shared" si="66"/>
        <v>0</v>
      </c>
      <c r="E577" s="218">
        <f>'Survey Results'!E1177/'Survey Results'!E$1334</f>
        <v>0</v>
      </c>
      <c r="F577" s="217">
        <f t="shared" si="67"/>
        <v>0</v>
      </c>
      <c r="G577" s="215">
        <f>'Survey Results'!F1177/'Survey Results'!F$1334</f>
        <v>0</v>
      </c>
      <c r="H577" s="212">
        <f t="shared" si="68"/>
        <v>0</v>
      </c>
      <c r="I577" s="218">
        <f>'Survey Results'!G1177/'Survey Results'!G$1334</f>
        <v>0</v>
      </c>
      <c r="J577" s="217">
        <f t="shared" si="69"/>
        <v>0</v>
      </c>
      <c r="K577" s="215">
        <f>'Survey Results'!H1177/'Survey Results'!H$1334</f>
        <v>0</v>
      </c>
      <c r="L577" s="211">
        <f t="shared" si="70"/>
        <v>0</v>
      </c>
      <c r="M577" s="221">
        <f t="shared" si="71"/>
        <v>0</v>
      </c>
      <c r="N577" s="222">
        <f t="shared" si="72"/>
        <v>0</v>
      </c>
    </row>
    <row r="578" spans="2:14" x14ac:dyDescent="0.45">
      <c r="B578" t="s">
        <v>233</v>
      </c>
      <c r="C578" s="215">
        <f>'Survey Results'!D1178/'Survey Results'!D$1334</f>
        <v>0</v>
      </c>
      <c r="D578" s="211">
        <f t="shared" si="66"/>
        <v>0</v>
      </c>
      <c r="E578" s="218">
        <f>'Survey Results'!E1178/'Survey Results'!E$1334</f>
        <v>0</v>
      </c>
      <c r="F578" s="217">
        <f t="shared" si="67"/>
        <v>0</v>
      </c>
      <c r="G578" s="215">
        <f>'Survey Results'!F1178/'Survey Results'!F$1334</f>
        <v>0</v>
      </c>
      <c r="H578" s="212">
        <f t="shared" si="68"/>
        <v>0</v>
      </c>
      <c r="I578" s="218">
        <f>'Survey Results'!G1178/'Survey Results'!G$1334</f>
        <v>0</v>
      </c>
      <c r="J578" s="217">
        <f t="shared" si="69"/>
        <v>0</v>
      </c>
      <c r="K578" s="215">
        <f>'Survey Results'!H1178/'Survey Results'!H$1334</f>
        <v>0</v>
      </c>
      <c r="L578" s="211">
        <f t="shared" si="70"/>
        <v>0</v>
      </c>
      <c r="M578" s="221">
        <f t="shared" si="71"/>
        <v>0</v>
      </c>
      <c r="N578" s="222">
        <f t="shared" si="72"/>
        <v>0</v>
      </c>
    </row>
    <row r="579" spans="2:14" x14ac:dyDescent="0.45">
      <c r="B579" t="s">
        <v>234</v>
      </c>
      <c r="C579" s="215">
        <f>'Survey Results'!D1179/'Survey Results'!D$1334</f>
        <v>0</v>
      </c>
      <c r="D579" s="211">
        <f t="shared" si="66"/>
        <v>0</v>
      </c>
      <c r="E579" s="218">
        <f>'Survey Results'!E1179/'Survey Results'!E$1334</f>
        <v>9.2931072451001972E-3</v>
      </c>
      <c r="F579" s="217">
        <f t="shared" si="67"/>
        <v>3.3225662159568375E-2</v>
      </c>
      <c r="G579" s="215">
        <f>'Survey Results'!F1179/'Survey Results'!F$1334</f>
        <v>9.8619329388560158E-3</v>
      </c>
      <c r="H579" s="212">
        <f t="shared" si="68"/>
        <v>0.12742866934911243</v>
      </c>
      <c r="I579" s="218">
        <f>'Survey Results'!G1179/'Survey Results'!G$1334</f>
        <v>0</v>
      </c>
      <c r="J579" s="217">
        <f t="shared" si="69"/>
        <v>0</v>
      </c>
      <c r="K579" s="215">
        <f>'Survey Results'!H1179/'Survey Results'!H$1334</f>
        <v>9.7072331739401607E-2</v>
      </c>
      <c r="L579" s="211">
        <f t="shared" si="70"/>
        <v>0.56350172591663417</v>
      </c>
      <c r="M579" s="221">
        <f t="shared" si="71"/>
        <v>2.2819920588956998E-2</v>
      </c>
      <c r="N579" s="222">
        <f t="shared" si="72"/>
        <v>0.72415605742531497</v>
      </c>
    </row>
    <row r="580" spans="2:14" x14ac:dyDescent="0.45">
      <c r="B580" t="s">
        <v>235</v>
      </c>
      <c r="C580" s="215">
        <f>'Survey Results'!D1180/'Survey Results'!D$1334</f>
        <v>0</v>
      </c>
      <c r="D580" s="211">
        <f t="shared" si="66"/>
        <v>0</v>
      </c>
      <c r="E580" s="218">
        <f>'Survey Results'!E1180/'Survey Results'!E$1334</f>
        <v>0</v>
      </c>
      <c r="F580" s="217">
        <f t="shared" si="67"/>
        <v>0</v>
      </c>
      <c r="G580" s="215">
        <f>'Survey Results'!F1180/'Survey Results'!F$1334</f>
        <v>0</v>
      </c>
      <c r="H580" s="212">
        <f t="shared" si="68"/>
        <v>0</v>
      </c>
      <c r="I580" s="218">
        <f>'Survey Results'!G1180/'Survey Results'!G$1334</f>
        <v>0</v>
      </c>
      <c r="J580" s="217">
        <f t="shared" si="69"/>
        <v>0</v>
      </c>
      <c r="K580" s="215">
        <f>'Survey Results'!H1180/'Survey Results'!H$1334</f>
        <v>0</v>
      </c>
      <c r="L580" s="211">
        <f t="shared" si="70"/>
        <v>0</v>
      </c>
      <c r="M580" s="221">
        <f t="shared" si="71"/>
        <v>0</v>
      </c>
      <c r="N580" s="222">
        <f t="shared" si="72"/>
        <v>0</v>
      </c>
    </row>
    <row r="581" spans="2:14" x14ac:dyDescent="0.45">
      <c r="B581" t="s">
        <v>236</v>
      </c>
      <c r="C581" s="215">
        <f>'Survey Results'!D1181/'Survey Results'!D$1334</f>
        <v>0</v>
      </c>
      <c r="D581" s="211">
        <f t="shared" si="66"/>
        <v>0</v>
      </c>
      <c r="E581" s="218">
        <f>'Survey Results'!E1181/'Survey Results'!E$1334</f>
        <v>0</v>
      </c>
      <c r="F581" s="217">
        <f t="shared" si="67"/>
        <v>0</v>
      </c>
      <c r="G581" s="215">
        <f>'Survey Results'!F1181/'Survey Results'!F$1334</f>
        <v>0</v>
      </c>
      <c r="H581" s="212">
        <f t="shared" si="68"/>
        <v>0</v>
      </c>
      <c r="I581" s="218">
        <f>'Survey Results'!G1181/'Survey Results'!G$1334</f>
        <v>0</v>
      </c>
      <c r="J581" s="217">
        <f t="shared" si="69"/>
        <v>0</v>
      </c>
      <c r="K581" s="215">
        <f>'Survey Results'!H1181/'Survey Results'!H$1334</f>
        <v>0</v>
      </c>
      <c r="L581" s="211">
        <f t="shared" si="70"/>
        <v>0</v>
      </c>
      <c r="M581" s="221">
        <f t="shared" si="71"/>
        <v>0</v>
      </c>
      <c r="N581" s="222">
        <f t="shared" si="72"/>
        <v>0</v>
      </c>
    </row>
    <row r="582" spans="2:14" x14ac:dyDescent="0.45">
      <c r="B582" t="s">
        <v>237</v>
      </c>
      <c r="C582" s="215">
        <f>'Survey Results'!D1182/'Survey Results'!D$1334</f>
        <v>0</v>
      </c>
      <c r="D582" s="211">
        <f t="shared" si="66"/>
        <v>0</v>
      </c>
      <c r="E582" s="218">
        <f>'Survey Results'!E1182/'Survey Results'!E$1334</f>
        <v>0</v>
      </c>
      <c r="F582" s="217">
        <f t="shared" si="67"/>
        <v>0</v>
      </c>
      <c r="G582" s="215">
        <f>'Survey Results'!F1182/'Survey Results'!F$1334</f>
        <v>0</v>
      </c>
      <c r="H582" s="212">
        <f t="shared" si="68"/>
        <v>0</v>
      </c>
      <c r="I582" s="218">
        <f>'Survey Results'!G1182/'Survey Results'!G$1334</f>
        <v>9.3459523407131984E-3</v>
      </c>
      <c r="J582" s="217">
        <f t="shared" si="69"/>
        <v>4.5834134776663843E-2</v>
      </c>
      <c r="K582" s="215">
        <f>'Survey Results'!H1182/'Survey Results'!H$1334</f>
        <v>0</v>
      </c>
      <c r="L582" s="211">
        <f t="shared" si="70"/>
        <v>0</v>
      </c>
      <c r="M582" s="221">
        <f t="shared" si="71"/>
        <v>1.4443451865689767E-3</v>
      </c>
      <c r="N582" s="222">
        <f t="shared" si="72"/>
        <v>4.5834134776663843E-2</v>
      </c>
    </row>
    <row r="583" spans="2:14" x14ac:dyDescent="0.45">
      <c r="B583" t="s">
        <v>238</v>
      </c>
      <c r="C583" s="215">
        <f>'Survey Results'!D1183/'Survey Results'!D$1334</f>
        <v>0</v>
      </c>
      <c r="D583" s="211">
        <f t="shared" si="66"/>
        <v>0</v>
      </c>
      <c r="E583" s="218">
        <f>'Survey Results'!E1183/'Survey Results'!E$1334</f>
        <v>0</v>
      </c>
      <c r="F583" s="217">
        <f t="shared" si="67"/>
        <v>0</v>
      </c>
      <c r="G583" s="215">
        <f>'Survey Results'!F1183/'Survey Results'!F$1334</f>
        <v>0</v>
      </c>
      <c r="H583" s="212">
        <f t="shared" si="68"/>
        <v>0</v>
      </c>
      <c r="I583" s="218">
        <f>'Survey Results'!G1183/'Survey Results'!G$1334</f>
        <v>0</v>
      </c>
      <c r="J583" s="217">
        <f t="shared" si="69"/>
        <v>0</v>
      </c>
      <c r="K583" s="215">
        <f>'Survey Results'!H1183/'Survey Results'!H$1334</f>
        <v>5.8232058817970472E-2</v>
      </c>
      <c r="L583" s="211">
        <f t="shared" si="70"/>
        <v>0.33803520590910235</v>
      </c>
      <c r="M583" s="221">
        <f t="shared" si="71"/>
        <v>1.0652312407002148E-2</v>
      </c>
      <c r="N583" s="222">
        <f t="shared" si="72"/>
        <v>0.33803520590910235</v>
      </c>
    </row>
    <row r="584" spans="2:14" x14ac:dyDescent="0.45">
      <c r="B584" t="s">
        <v>239</v>
      </c>
      <c r="C584" s="215">
        <f>'Survey Results'!D1184/'Survey Results'!D$1334</f>
        <v>0</v>
      </c>
      <c r="D584" s="211">
        <f t="shared" si="66"/>
        <v>0</v>
      </c>
      <c r="E584" s="218">
        <f>'Survey Results'!E1184/'Survey Results'!E$1334</f>
        <v>0</v>
      </c>
      <c r="F584" s="217">
        <f t="shared" si="67"/>
        <v>0</v>
      </c>
      <c r="G584" s="215">
        <f>'Survey Results'!F1184/'Survey Results'!F$1334</f>
        <v>0</v>
      </c>
      <c r="H584" s="212">
        <f t="shared" si="68"/>
        <v>0</v>
      </c>
      <c r="I584" s="218">
        <f>'Survey Results'!G1184/'Survey Results'!G$1334</f>
        <v>0</v>
      </c>
      <c r="J584" s="217">
        <f t="shared" si="69"/>
        <v>0</v>
      </c>
      <c r="K584" s="215">
        <f>'Survey Results'!H1184/'Survey Results'!H$1334</f>
        <v>0</v>
      </c>
      <c r="L584" s="211">
        <f t="shared" si="70"/>
        <v>0</v>
      </c>
      <c r="M584" s="221">
        <f t="shared" si="71"/>
        <v>0</v>
      </c>
      <c r="N584" s="222">
        <f t="shared" si="72"/>
        <v>0</v>
      </c>
    </row>
    <row r="585" spans="2:14" x14ac:dyDescent="0.45">
      <c r="B585" t="s">
        <v>240</v>
      </c>
      <c r="C585" s="215">
        <f>'Survey Results'!D1185/'Survey Results'!D$1334</f>
        <v>0</v>
      </c>
      <c r="D585" s="211">
        <f t="shared" si="66"/>
        <v>0</v>
      </c>
      <c r="E585" s="218">
        <f>'Survey Results'!E1185/'Survey Results'!E$1334</f>
        <v>0</v>
      </c>
      <c r="F585" s="217">
        <f t="shared" si="67"/>
        <v>0</v>
      </c>
      <c r="G585" s="215">
        <f>'Survey Results'!F1185/'Survey Results'!F$1334</f>
        <v>9.8619329388560158E-3</v>
      </c>
      <c r="H585" s="212">
        <f t="shared" si="68"/>
        <v>0.12742866934911243</v>
      </c>
      <c r="I585" s="218">
        <f>'Survey Results'!G1185/'Survey Results'!G$1334</f>
        <v>0</v>
      </c>
      <c r="J585" s="217">
        <f t="shared" si="69"/>
        <v>0</v>
      </c>
      <c r="K585" s="215">
        <f>'Survey Results'!H1185/'Survey Results'!H$1334</f>
        <v>9.7147933243871536E-3</v>
      </c>
      <c r="L585" s="211">
        <f t="shared" si="70"/>
        <v>5.6394059018915484E-2</v>
      </c>
      <c r="M585" s="221">
        <f t="shared" si="71"/>
        <v>5.7927017537051225E-3</v>
      </c>
      <c r="N585" s="222">
        <f t="shared" si="72"/>
        <v>0.1838227283680279</v>
      </c>
    </row>
    <row r="586" spans="2:14" x14ac:dyDescent="0.45">
      <c r="B586" t="s">
        <v>241</v>
      </c>
      <c r="C586" s="215">
        <f>'Survey Results'!D1186/'Survey Results'!D$1334</f>
        <v>0</v>
      </c>
      <c r="D586" s="211">
        <f t="shared" si="66"/>
        <v>0</v>
      </c>
      <c r="E586" s="218">
        <f>'Survey Results'!E1186/'Survey Results'!E$1334</f>
        <v>0</v>
      </c>
      <c r="F586" s="217">
        <f t="shared" si="67"/>
        <v>0</v>
      </c>
      <c r="G586" s="215">
        <f>'Survey Results'!F1186/'Survey Results'!F$1334</f>
        <v>0</v>
      </c>
      <c r="H586" s="212">
        <f t="shared" si="68"/>
        <v>0</v>
      </c>
      <c r="I586" s="218">
        <f>'Survey Results'!G1186/'Survey Results'!G$1334</f>
        <v>0</v>
      </c>
      <c r="J586" s="217">
        <f t="shared" si="69"/>
        <v>0</v>
      </c>
      <c r="K586" s="215">
        <f>'Survey Results'!H1186/'Survey Results'!H$1334</f>
        <v>0</v>
      </c>
      <c r="L586" s="211">
        <f t="shared" si="70"/>
        <v>0</v>
      </c>
      <c r="M586" s="221">
        <f t="shared" si="71"/>
        <v>0</v>
      </c>
      <c r="N586" s="222">
        <f t="shared" si="72"/>
        <v>0</v>
      </c>
    </row>
    <row r="587" spans="2:14" x14ac:dyDescent="0.45">
      <c r="B587" t="s">
        <v>242</v>
      </c>
      <c r="C587" s="215">
        <f>'Survey Results'!D1187/'Survey Results'!D$1334</f>
        <v>0</v>
      </c>
      <c r="D587" s="211">
        <f t="shared" si="66"/>
        <v>0</v>
      </c>
      <c r="E587" s="218">
        <f>'Survey Results'!E1187/'Survey Results'!E$1334</f>
        <v>0</v>
      </c>
      <c r="F587" s="217">
        <f t="shared" si="67"/>
        <v>0</v>
      </c>
      <c r="G587" s="215">
        <f>'Survey Results'!F1187/'Survey Results'!F$1334</f>
        <v>0</v>
      </c>
      <c r="H587" s="212">
        <f t="shared" si="68"/>
        <v>0</v>
      </c>
      <c r="I587" s="218">
        <f>'Survey Results'!G1187/'Survey Results'!G$1334</f>
        <v>0</v>
      </c>
      <c r="J587" s="217">
        <f t="shared" si="69"/>
        <v>0</v>
      </c>
      <c r="K587" s="215">
        <f>'Survey Results'!H1187/'Survey Results'!H$1334</f>
        <v>0</v>
      </c>
      <c r="L587" s="211">
        <f t="shared" si="70"/>
        <v>0</v>
      </c>
      <c r="M587" s="221">
        <f t="shared" si="71"/>
        <v>0</v>
      </c>
      <c r="N587" s="222">
        <f t="shared" si="72"/>
        <v>0</v>
      </c>
    </row>
    <row r="588" spans="2:14" x14ac:dyDescent="0.45">
      <c r="B588" t="s">
        <v>243</v>
      </c>
      <c r="C588" s="215">
        <f>'Survey Results'!D1188/'Survey Results'!D$1334</f>
        <v>8.3587027293364081E-3</v>
      </c>
      <c r="D588" s="211">
        <f t="shared" si="66"/>
        <v>3.7846525399458014E-2</v>
      </c>
      <c r="E588" s="218">
        <f>'Survey Results'!E1188/'Survey Results'!E$1334</f>
        <v>9.2931072451001972E-3</v>
      </c>
      <c r="F588" s="217">
        <f t="shared" si="67"/>
        <v>3.3225662159568375E-2</v>
      </c>
      <c r="G588" s="215">
        <f>'Survey Results'!F1188/'Survey Results'!F$1334</f>
        <v>0.16713700500682752</v>
      </c>
      <c r="H588" s="212">
        <f t="shared" si="68"/>
        <v>2.1596218793074193</v>
      </c>
      <c r="I588" s="218">
        <f>'Survey Results'!G1188/'Survey Results'!G$1334</f>
        <v>6.07233395301673E-2</v>
      </c>
      <c r="J588" s="217">
        <f t="shared" si="69"/>
        <v>0.29779755199376701</v>
      </c>
      <c r="K588" s="215">
        <f>'Survey Results'!H1188/'Survey Results'!H$1334</f>
        <v>0</v>
      </c>
      <c r="L588" s="211">
        <f t="shared" si="70"/>
        <v>0</v>
      </c>
      <c r="M588" s="221">
        <f t="shared" si="71"/>
        <v>7.967892743641683E-2</v>
      </c>
      <c r="N588" s="222">
        <f t="shared" si="72"/>
        <v>2.5284916188602127</v>
      </c>
    </row>
    <row r="589" spans="2:14" x14ac:dyDescent="0.45">
      <c r="B589" t="s">
        <v>244</v>
      </c>
      <c r="C589" s="215">
        <f>'Survey Results'!D1189/'Survey Results'!D$1334</f>
        <v>0</v>
      </c>
      <c r="D589" s="211">
        <f t="shared" si="66"/>
        <v>0</v>
      </c>
      <c r="E589" s="218">
        <f>'Survey Results'!E1189/'Survey Results'!E$1334</f>
        <v>0</v>
      </c>
      <c r="F589" s="217">
        <f t="shared" si="67"/>
        <v>0</v>
      </c>
      <c r="G589" s="215">
        <f>'Survey Results'!F1189/'Survey Results'!F$1334</f>
        <v>0</v>
      </c>
      <c r="H589" s="212">
        <f t="shared" si="68"/>
        <v>0</v>
      </c>
      <c r="I589" s="218">
        <f>'Survey Results'!G1189/'Survey Results'!G$1334</f>
        <v>0</v>
      </c>
      <c r="J589" s="217">
        <f t="shared" si="69"/>
        <v>0</v>
      </c>
      <c r="K589" s="215">
        <f>'Survey Results'!H1189/'Survey Results'!H$1334</f>
        <v>0</v>
      </c>
      <c r="L589" s="211">
        <f t="shared" si="70"/>
        <v>0</v>
      </c>
      <c r="M589" s="221">
        <f t="shared" si="71"/>
        <v>0</v>
      </c>
      <c r="N589" s="222">
        <f t="shared" si="72"/>
        <v>0</v>
      </c>
    </row>
    <row r="590" spans="2:14" x14ac:dyDescent="0.45">
      <c r="B590" t="s">
        <v>245</v>
      </c>
      <c r="C590" s="215">
        <f>'Survey Results'!D1190/'Survey Results'!D$1334</f>
        <v>0</v>
      </c>
      <c r="D590" s="211">
        <f t="shared" si="66"/>
        <v>0</v>
      </c>
      <c r="E590" s="218">
        <f>'Survey Results'!E1190/'Survey Results'!E$1334</f>
        <v>0</v>
      </c>
      <c r="F590" s="217">
        <f t="shared" si="67"/>
        <v>0</v>
      </c>
      <c r="G590" s="215">
        <f>'Survey Results'!F1190/'Survey Results'!F$1334</f>
        <v>9.8619329388560158E-3</v>
      </c>
      <c r="H590" s="212">
        <f t="shared" si="68"/>
        <v>0.12742866934911243</v>
      </c>
      <c r="I590" s="218">
        <f>'Survey Results'!G1190/'Survey Results'!G$1334</f>
        <v>0</v>
      </c>
      <c r="J590" s="217">
        <f t="shared" si="69"/>
        <v>0</v>
      </c>
      <c r="K590" s="215">
        <f>'Survey Results'!H1190/'Survey Results'!H$1334</f>
        <v>0</v>
      </c>
      <c r="L590" s="211">
        <f t="shared" si="70"/>
        <v>0</v>
      </c>
      <c r="M590" s="221">
        <f t="shared" si="71"/>
        <v>4.0155876423130085E-3</v>
      </c>
      <c r="N590" s="222">
        <f t="shared" si="72"/>
        <v>0.12742866934911243</v>
      </c>
    </row>
    <row r="591" spans="2:14" x14ac:dyDescent="0.45">
      <c r="B591" t="s">
        <v>246</v>
      </c>
      <c r="C591" s="215">
        <f>'Survey Results'!D1191/'Survey Results'!D$1334</f>
        <v>0</v>
      </c>
      <c r="D591" s="211">
        <f t="shared" si="66"/>
        <v>0</v>
      </c>
      <c r="E591" s="218">
        <f>'Survey Results'!E1191/'Survey Results'!E$1334</f>
        <v>0</v>
      </c>
      <c r="F591" s="217">
        <f t="shared" si="67"/>
        <v>0</v>
      </c>
      <c r="G591" s="215">
        <f>'Survey Results'!F1191/'Survey Results'!F$1334</f>
        <v>9.8619329388560158E-3</v>
      </c>
      <c r="H591" s="212">
        <f t="shared" si="68"/>
        <v>0.12742866934911243</v>
      </c>
      <c r="I591" s="218">
        <f>'Survey Results'!G1191/'Survey Results'!G$1334</f>
        <v>0</v>
      </c>
      <c r="J591" s="217">
        <f t="shared" si="69"/>
        <v>0</v>
      </c>
      <c r="K591" s="215">
        <f>'Survey Results'!H1191/'Survey Results'!H$1334</f>
        <v>0</v>
      </c>
      <c r="L591" s="211">
        <f t="shared" si="70"/>
        <v>0</v>
      </c>
      <c r="M591" s="221">
        <f t="shared" si="71"/>
        <v>4.0155876423130085E-3</v>
      </c>
      <c r="N591" s="222">
        <f t="shared" si="72"/>
        <v>0.12742866934911243</v>
      </c>
    </row>
    <row r="592" spans="2:14" x14ac:dyDescent="0.45">
      <c r="B592" t="s">
        <v>247</v>
      </c>
      <c r="C592" s="215">
        <f>'Survey Results'!D1192/'Survey Results'!D$1334</f>
        <v>0</v>
      </c>
      <c r="D592" s="211">
        <f t="shared" si="66"/>
        <v>0</v>
      </c>
      <c r="E592" s="218">
        <f>'Survey Results'!E1192/'Survey Results'!E$1334</f>
        <v>0</v>
      </c>
      <c r="F592" s="217">
        <f t="shared" si="67"/>
        <v>0</v>
      </c>
      <c r="G592" s="215">
        <f>'Survey Results'!F1192/'Survey Results'!F$1334</f>
        <v>0</v>
      </c>
      <c r="H592" s="212">
        <f t="shared" si="68"/>
        <v>0</v>
      </c>
      <c r="I592" s="218">
        <f>'Survey Results'!G1192/'Survey Results'!G$1334</f>
        <v>0</v>
      </c>
      <c r="J592" s="217">
        <f t="shared" si="69"/>
        <v>0</v>
      </c>
      <c r="K592" s="215">
        <f>'Survey Results'!H1192/'Survey Results'!H$1334</f>
        <v>0</v>
      </c>
      <c r="L592" s="211">
        <f t="shared" si="70"/>
        <v>0</v>
      </c>
      <c r="M592" s="221">
        <f t="shared" si="71"/>
        <v>0</v>
      </c>
      <c r="N592" s="222">
        <f t="shared" si="72"/>
        <v>0</v>
      </c>
    </row>
    <row r="593" spans="2:14" x14ac:dyDescent="0.45">
      <c r="B593" t="s">
        <v>248</v>
      </c>
      <c r="C593" s="215">
        <f>'Survey Results'!D1193/'Survey Results'!D$1334</f>
        <v>0</v>
      </c>
      <c r="D593" s="211">
        <f t="shared" si="66"/>
        <v>0</v>
      </c>
      <c r="E593" s="218">
        <f>'Survey Results'!E1193/'Survey Results'!E$1334</f>
        <v>0</v>
      </c>
      <c r="F593" s="217">
        <f t="shared" si="67"/>
        <v>0</v>
      </c>
      <c r="G593" s="215">
        <f>'Survey Results'!F1193/'Survey Results'!F$1334</f>
        <v>0</v>
      </c>
      <c r="H593" s="212">
        <f t="shared" si="68"/>
        <v>0</v>
      </c>
      <c r="I593" s="218">
        <f>'Survey Results'!G1193/'Survey Results'!G$1334</f>
        <v>0</v>
      </c>
      <c r="J593" s="217">
        <f t="shared" si="69"/>
        <v>0</v>
      </c>
      <c r="K593" s="215">
        <f>'Survey Results'!H1193/'Survey Results'!H$1334</f>
        <v>0</v>
      </c>
      <c r="L593" s="211">
        <f t="shared" si="70"/>
        <v>0</v>
      </c>
      <c r="M593" s="221">
        <f t="shared" si="71"/>
        <v>0</v>
      </c>
      <c r="N593" s="222">
        <f t="shared" si="72"/>
        <v>0</v>
      </c>
    </row>
    <row r="594" spans="2:14" x14ac:dyDescent="0.45">
      <c r="B594" t="s">
        <v>249</v>
      </c>
      <c r="C594" s="215">
        <f>'Survey Results'!D1194/'Survey Results'!D$1334</f>
        <v>0</v>
      </c>
      <c r="D594" s="211">
        <f t="shared" si="66"/>
        <v>0</v>
      </c>
      <c r="E594" s="218">
        <f>'Survey Results'!E1194/'Survey Results'!E$1334</f>
        <v>0</v>
      </c>
      <c r="F594" s="217">
        <f t="shared" si="67"/>
        <v>0</v>
      </c>
      <c r="G594" s="215">
        <f>'Survey Results'!F1194/'Survey Results'!F$1334</f>
        <v>0</v>
      </c>
      <c r="H594" s="212">
        <f t="shared" si="68"/>
        <v>0</v>
      </c>
      <c r="I594" s="218">
        <f>'Survey Results'!G1194/'Survey Results'!G$1334</f>
        <v>0</v>
      </c>
      <c r="J594" s="217">
        <f t="shared" si="69"/>
        <v>0</v>
      </c>
      <c r="K594" s="215">
        <f>'Survey Results'!H1194/'Survey Results'!H$1334</f>
        <v>0</v>
      </c>
      <c r="L594" s="211">
        <f t="shared" si="70"/>
        <v>0</v>
      </c>
      <c r="M594" s="221">
        <f t="shared" si="71"/>
        <v>0</v>
      </c>
      <c r="N594" s="222">
        <f t="shared" si="72"/>
        <v>0</v>
      </c>
    </row>
    <row r="595" spans="2:14" x14ac:dyDescent="0.45">
      <c r="B595" t="s">
        <v>250</v>
      </c>
      <c r="C595" s="215">
        <f>'Survey Results'!D1195/'Survey Results'!D$1334</f>
        <v>0</v>
      </c>
      <c r="D595" s="211">
        <f t="shared" si="66"/>
        <v>0</v>
      </c>
      <c r="E595" s="218">
        <f>'Survey Results'!E1195/'Survey Results'!E$1334</f>
        <v>0</v>
      </c>
      <c r="F595" s="217">
        <f t="shared" si="67"/>
        <v>0</v>
      </c>
      <c r="G595" s="215">
        <f>'Survey Results'!F1195/'Survey Results'!F$1334</f>
        <v>0</v>
      </c>
      <c r="H595" s="212">
        <f t="shared" si="68"/>
        <v>0</v>
      </c>
      <c r="I595" s="218">
        <f>'Survey Results'!G1195/'Survey Results'!G$1334</f>
        <v>0</v>
      </c>
      <c r="J595" s="217">
        <f t="shared" si="69"/>
        <v>0</v>
      </c>
      <c r="K595" s="215">
        <f>'Survey Results'!H1195/'Survey Results'!H$1334</f>
        <v>0</v>
      </c>
      <c r="L595" s="211">
        <f t="shared" si="70"/>
        <v>0</v>
      </c>
      <c r="M595" s="221">
        <f t="shared" si="71"/>
        <v>0</v>
      </c>
      <c r="N595" s="222">
        <f t="shared" si="72"/>
        <v>0</v>
      </c>
    </row>
    <row r="596" spans="2:14" x14ac:dyDescent="0.45">
      <c r="B596" t="s">
        <v>251</v>
      </c>
      <c r="C596" s="215">
        <f>'Survey Results'!D1196/'Survey Results'!D$1334</f>
        <v>0</v>
      </c>
      <c r="D596" s="211">
        <f t="shared" si="66"/>
        <v>0</v>
      </c>
      <c r="E596" s="218">
        <f>'Survey Results'!E1196/'Survey Results'!E$1334</f>
        <v>0</v>
      </c>
      <c r="F596" s="217">
        <f t="shared" si="67"/>
        <v>0</v>
      </c>
      <c r="G596" s="215">
        <f>'Survey Results'!F1196/'Survey Results'!F$1334</f>
        <v>0</v>
      </c>
      <c r="H596" s="212">
        <f t="shared" si="68"/>
        <v>0</v>
      </c>
      <c r="I596" s="218">
        <f>'Survey Results'!G1196/'Survey Results'!G$1334</f>
        <v>0</v>
      </c>
      <c r="J596" s="217">
        <f t="shared" si="69"/>
        <v>0</v>
      </c>
      <c r="K596" s="215">
        <f>'Survey Results'!H1196/'Survey Results'!H$1334</f>
        <v>0</v>
      </c>
      <c r="L596" s="211">
        <f t="shared" si="70"/>
        <v>0</v>
      </c>
      <c r="M596" s="221">
        <f t="shared" si="71"/>
        <v>0</v>
      </c>
      <c r="N596" s="222">
        <f t="shared" si="72"/>
        <v>0</v>
      </c>
    </row>
    <row r="597" spans="2:14" x14ac:dyDescent="0.45">
      <c r="B597" t="s">
        <v>252</v>
      </c>
      <c r="C597" s="215">
        <f>'Survey Results'!D1197/'Survey Results'!D$1334</f>
        <v>0</v>
      </c>
      <c r="D597" s="211">
        <f t="shared" si="66"/>
        <v>0</v>
      </c>
      <c r="E597" s="218">
        <f>'Survey Results'!E1197/'Survey Results'!E$1334</f>
        <v>0</v>
      </c>
      <c r="F597" s="217">
        <f t="shared" si="67"/>
        <v>0</v>
      </c>
      <c r="G597" s="215">
        <f>'Survey Results'!F1197/'Survey Results'!F$1334</f>
        <v>0</v>
      </c>
      <c r="H597" s="212">
        <f t="shared" si="68"/>
        <v>0</v>
      </c>
      <c r="I597" s="218">
        <f>'Survey Results'!G1197/'Survey Results'!G$1334</f>
        <v>0</v>
      </c>
      <c r="J597" s="217">
        <f t="shared" si="69"/>
        <v>0</v>
      </c>
      <c r="K597" s="215">
        <f>'Survey Results'!H1197/'Survey Results'!H$1334</f>
        <v>0</v>
      </c>
      <c r="L597" s="211">
        <f t="shared" si="70"/>
        <v>0</v>
      </c>
      <c r="M597" s="221">
        <f t="shared" si="71"/>
        <v>0</v>
      </c>
      <c r="N597" s="222">
        <f t="shared" si="72"/>
        <v>0</v>
      </c>
    </row>
    <row r="598" spans="2:14" x14ac:dyDescent="0.45">
      <c r="B598" t="s">
        <v>253</v>
      </c>
      <c r="C598" s="215">
        <f>'Survey Results'!D1198/'Survey Results'!D$1334</f>
        <v>0</v>
      </c>
      <c r="D598" s="211">
        <f t="shared" si="66"/>
        <v>0</v>
      </c>
      <c r="E598" s="218">
        <f>'Survey Results'!E1198/'Survey Results'!E$1334</f>
        <v>0</v>
      </c>
      <c r="F598" s="217">
        <f t="shared" si="67"/>
        <v>0</v>
      </c>
      <c r="G598" s="215">
        <f>'Survey Results'!F1198/'Survey Results'!F$1334</f>
        <v>0</v>
      </c>
      <c r="H598" s="212">
        <f t="shared" si="68"/>
        <v>0</v>
      </c>
      <c r="I598" s="218">
        <f>'Survey Results'!G1198/'Survey Results'!G$1334</f>
        <v>0</v>
      </c>
      <c r="J598" s="217">
        <f t="shared" si="69"/>
        <v>0</v>
      </c>
      <c r="K598" s="215">
        <f>'Survey Results'!H1198/'Survey Results'!H$1334</f>
        <v>0</v>
      </c>
      <c r="L598" s="211">
        <f t="shared" si="70"/>
        <v>0</v>
      </c>
      <c r="M598" s="221">
        <f t="shared" si="71"/>
        <v>0</v>
      </c>
      <c r="N598" s="222">
        <f t="shared" si="72"/>
        <v>0</v>
      </c>
    </row>
    <row r="599" spans="2:14" x14ac:dyDescent="0.45">
      <c r="B599" t="s">
        <v>254</v>
      </c>
      <c r="C599" s="215">
        <f>'Survey Results'!D1199/'Survey Results'!D$1334</f>
        <v>0</v>
      </c>
      <c r="D599" s="211">
        <f t="shared" si="66"/>
        <v>0</v>
      </c>
      <c r="E599" s="218">
        <f>'Survey Results'!E1199/'Survey Results'!E$1334</f>
        <v>0</v>
      </c>
      <c r="F599" s="217">
        <f t="shared" si="67"/>
        <v>0</v>
      </c>
      <c r="G599" s="215">
        <f>'Survey Results'!F1199/'Survey Results'!F$1334</f>
        <v>0</v>
      </c>
      <c r="H599" s="212">
        <f t="shared" si="68"/>
        <v>0</v>
      </c>
      <c r="I599" s="218">
        <f>'Survey Results'!G1199/'Survey Results'!G$1334</f>
        <v>0</v>
      </c>
      <c r="J599" s="217">
        <f t="shared" si="69"/>
        <v>0</v>
      </c>
      <c r="K599" s="215">
        <f>'Survey Results'!H1199/'Survey Results'!H$1334</f>
        <v>0</v>
      </c>
      <c r="L599" s="211">
        <f t="shared" si="70"/>
        <v>0</v>
      </c>
      <c r="M599" s="221">
        <f t="shared" si="71"/>
        <v>0</v>
      </c>
      <c r="N599" s="222">
        <f t="shared" si="72"/>
        <v>0</v>
      </c>
    </row>
    <row r="600" spans="2:14" x14ac:dyDescent="0.45">
      <c r="B600" t="s">
        <v>255</v>
      </c>
      <c r="C600" s="215">
        <f>'Survey Results'!D1200/'Survey Results'!D$1334</f>
        <v>0</v>
      </c>
      <c r="D600" s="211">
        <f t="shared" si="66"/>
        <v>0</v>
      </c>
      <c r="E600" s="218">
        <f>'Survey Results'!E1200/'Survey Results'!E$1334</f>
        <v>0</v>
      </c>
      <c r="F600" s="217">
        <f t="shared" si="67"/>
        <v>0</v>
      </c>
      <c r="G600" s="215">
        <f>'Survey Results'!F1200/'Survey Results'!F$1334</f>
        <v>0</v>
      </c>
      <c r="H600" s="212">
        <f t="shared" si="68"/>
        <v>0</v>
      </c>
      <c r="I600" s="218">
        <f>'Survey Results'!G1200/'Survey Results'!G$1334</f>
        <v>0</v>
      </c>
      <c r="J600" s="217">
        <f t="shared" si="69"/>
        <v>0</v>
      </c>
      <c r="K600" s="215">
        <f>'Survey Results'!H1200/'Survey Results'!H$1334</f>
        <v>0</v>
      </c>
      <c r="L600" s="211">
        <f t="shared" si="70"/>
        <v>0</v>
      </c>
      <c r="M600" s="221">
        <f t="shared" si="71"/>
        <v>0</v>
      </c>
      <c r="N600" s="222">
        <f t="shared" si="72"/>
        <v>0</v>
      </c>
    </row>
    <row r="601" spans="2:14" x14ac:dyDescent="0.45">
      <c r="B601" t="s">
        <v>256</v>
      </c>
      <c r="C601" s="215">
        <f>'Survey Results'!D1201/'Survey Results'!D$1334</f>
        <v>0</v>
      </c>
      <c r="D601" s="211">
        <f t="shared" si="66"/>
        <v>0</v>
      </c>
      <c r="E601" s="218">
        <f>'Survey Results'!E1201/'Survey Results'!E$1334</f>
        <v>0</v>
      </c>
      <c r="F601" s="217">
        <f t="shared" si="67"/>
        <v>0</v>
      </c>
      <c r="G601" s="215">
        <f>'Survey Results'!F1201/'Survey Results'!F$1334</f>
        <v>0</v>
      </c>
      <c r="H601" s="212">
        <f t="shared" si="68"/>
        <v>0</v>
      </c>
      <c r="I601" s="218">
        <f>'Survey Results'!G1201/'Survey Results'!G$1334</f>
        <v>0</v>
      </c>
      <c r="J601" s="217">
        <f t="shared" si="69"/>
        <v>0</v>
      </c>
      <c r="K601" s="215">
        <f>'Survey Results'!H1201/'Survey Results'!H$1334</f>
        <v>0</v>
      </c>
      <c r="L601" s="211">
        <f t="shared" si="70"/>
        <v>0</v>
      </c>
      <c r="M601" s="221">
        <f t="shared" si="71"/>
        <v>0</v>
      </c>
      <c r="N601" s="222">
        <f t="shared" si="72"/>
        <v>0</v>
      </c>
    </row>
    <row r="602" spans="2:14" x14ac:dyDescent="0.45">
      <c r="B602" t="s">
        <v>257</v>
      </c>
      <c r="C602" s="215">
        <f>'Survey Results'!D1202/'Survey Results'!D$1334</f>
        <v>0</v>
      </c>
      <c r="D602" s="211">
        <f t="shared" si="66"/>
        <v>0</v>
      </c>
      <c r="E602" s="218">
        <f>'Survey Results'!E1202/'Survey Results'!E$1334</f>
        <v>0</v>
      </c>
      <c r="F602" s="217">
        <f t="shared" si="67"/>
        <v>0</v>
      </c>
      <c r="G602" s="215">
        <f>'Survey Results'!F1202/'Survey Results'!F$1334</f>
        <v>0</v>
      </c>
      <c r="H602" s="212">
        <f t="shared" si="68"/>
        <v>0</v>
      </c>
      <c r="I602" s="218">
        <f>'Survey Results'!G1202/'Survey Results'!G$1334</f>
        <v>0</v>
      </c>
      <c r="J602" s="217">
        <f t="shared" si="69"/>
        <v>0</v>
      </c>
      <c r="K602" s="215">
        <f>'Survey Results'!H1202/'Survey Results'!H$1334</f>
        <v>0</v>
      </c>
      <c r="L602" s="211">
        <f t="shared" si="70"/>
        <v>0</v>
      </c>
      <c r="M602" s="221">
        <f t="shared" si="71"/>
        <v>0</v>
      </c>
      <c r="N602" s="222">
        <f t="shared" si="72"/>
        <v>0</v>
      </c>
    </row>
    <row r="603" spans="2:14" x14ac:dyDescent="0.45">
      <c r="B603" t="s">
        <v>258</v>
      </c>
      <c r="C603" s="215">
        <f>'Survey Results'!D1203/'Survey Results'!D$1334</f>
        <v>0</v>
      </c>
      <c r="D603" s="211">
        <f t="shared" si="66"/>
        <v>0</v>
      </c>
      <c r="E603" s="218">
        <f>'Survey Results'!E1203/'Survey Results'!E$1334</f>
        <v>0</v>
      </c>
      <c r="F603" s="217">
        <f t="shared" si="67"/>
        <v>0</v>
      </c>
      <c r="G603" s="215">
        <f>'Survey Results'!F1203/'Survey Results'!F$1334</f>
        <v>9.8619329388560158E-3</v>
      </c>
      <c r="H603" s="212">
        <f t="shared" si="68"/>
        <v>0.12742866934911243</v>
      </c>
      <c r="I603" s="218">
        <f>'Survey Results'!G1203/'Survey Results'!G$1334</f>
        <v>0</v>
      </c>
      <c r="J603" s="217">
        <f t="shared" si="69"/>
        <v>0</v>
      </c>
      <c r="K603" s="215">
        <f>'Survey Results'!H1203/'Survey Results'!H$1334</f>
        <v>0</v>
      </c>
      <c r="L603" s="211">
        <f t="shared" si="70"/>
        <v>0</v>
      </c>
      <c r="M603" s="221">
        <f t="shared" si="71"/>
        <v>4.0155876423130085E-3</v>
      </c>
      <c r="N603" s="222">
        <f t="shared" si="72"/>
        <v>0.12742866934911243</v>
      </c>
    </row>
    <row r="604" spans="2:14" x14ac:dyDescent="0.45">
      <c r="B604" t="s">
        <v>259</v>
      </c>
      <c r="C604" s="215">
        <f>'Survey Results'!D1204/'Survey Results'!D$1334</f>
        <v>0</v>
      </c>
      <c r="D604" s="211">
        <f t="shared" si="66"/>
        <v>0</v>
      </c>
      <c r="E604" s="218">
        <f>'Survey Results'!E1204/'Survey Results'!E$1334</f>
        <v>0</v>
      </c>
      <c r="F604" s="217">
        <f t="shared" si="67"/>
        <v>0</v>
      </c>
      <c r="G604" s="215">
        <f>'Survey Results'!F1204/'Survey Results'!F$1334</f>
        <v>0</v>
      </c>
      <c r="H604" s="212">
        <f t="shared" si="68"/>
        <v>0</v>
      </c>
      <c r="I604" s="218">
        <f>'Survey Results'!G1204/'Survey Results'!G$1334</f>
        <v>0</v>
      </c>
      <c r="J604" s="217">
        <f t="shared" si="69"/>
        <v>0</v>
      </c>
      <c r="K604" s="215">
        <f>'Survey Results'!H1204/'Survey Results'!H$1334</f>
        <v>0</v>
      </c>
      <c r="L604" s="211">
        <f t="shared" si="70"/>
        <v>0</v>
      </c>
      <c r="M604" s="221">
        <f t="shared" si="71"/>
        <v>0</v>
      </c>
      <c r="N604" s="222">
        <f t="shared" si="72"/>
        <v>0</v>
      </c>
    </row>
    <row r="605" spans="2:14" x14ac:dyDescent="0.45">
      <c r="B605" t="s">
        <v>260</v>
      </c>
      <c r="C605" s="215">
        <f>'Survey Results'!D1205/'Survey Results'!D$1334</f>
        <v>0</v>
      </c>
      <c r="D605" s="211">
        <f t="shared" si="66"/>
        <v>0</v>
      </c>
      <c r="E605" s="218">
        <f>'Survey Results'!E1205/'Survey Results'!E$1334</f>
        <v>0</v>
      </c>
      <c r="F605" s="217">
        <f t="shared" si="67"/>
        <v>0</v>
      </c>
      <c r="G605" s="215">
        <f>'Survey Results'!F1205/'Survey Results'!F$1334</f>
        <v>0</v>
      </c>
      <c r="H605" s="212">
        <f t="shared" si="68"/>
        <v>0</v>
      </c>
      <c r="I605" s="218">
        <f>'Survey Results'!G1205/'Survey Results'!G$1334</f>
        <v>0</v>
      </c>
      <c r="J605" s="217">
        <f t="shared" si="69"/>
        <v>0</v>
      </c>
      <c r="K605" s="215">
        <f>'Survey Results'!H1205/'Survey Results'!H$1334</f>
        <v>0</v>
      </c>
      <c r="L605" s="211">
        <f t="shared" si="70"/>
        <v>0</v>
      </c>
      <c r="M605" s="221">
        <f t="shared" si="71"/>
        <v>0</v>
      </c>
      <c r="N605" s="222">
        <f t="shared" si="72"/>
        <v>0</v>
      </c>
    </row>
    <row r="606" spans="2:14" x14ac:dyDescent="0.45">
      <c r="B606" t="s">
        <v>261</v>
      </c>
      <c r="C606" s="215">
        <f>'Survey Results'!D1206/'Survey Results'!D$1334</f>
        <v>2.5076108188009226E-2</v>
      </c>
      <c r="D606" s="211">
        <f t="shared" si="66"/>
        <v>0.11353957619837406</v>
      </c>
      <c r="E606" s="218">
        <f>'Survey Results'!E1206/'Survey Results'!E$1334</f>
        <v>2.7813256991852012E-2</v>
      </c>
      <c r="F606" s="217">
        <f t="shared" si="67"/>
        <v>9.9440785088945161E-2</v>
      </c>
      <c r="G606" s="215">
        <f>'Survey Results'!F1206/'Survey Results'!F$1334</f>
        <v>8.8696707631618882E-2</v>
      </c>
      <c r="H606" s="212">
        <f t="shared" si="68"/>
        <v>1.1460738477152481</v>
      </c>
      <c r="I606" s="218">
        <f>'Survey Results'!G1206/'Survey Results'!G$1334</f>
        <v>9.3459523407131984E-3</v>
      </c>
      <c r="J606" s="217">
        <f t="shared" si="69"/>
        <v>4.5834134776663843E-2</v>
      </c>
      <c r="K606" s="215">
        <f>'Survey Results'!H1206/'Survey Results'!H$1334</f>
        <v>0</v>
      </c>
      <c r="L606" s="211">
        <f t="shared" si="70"/>
        <v>0</v>
      </c>
      <c r="M606" s="221">
        <f t="shared" si="71"/>
        <v>4.4271452420598975E-2</v>
      </c>
      <c r="N606" s="222">
        <f t="shared" si="72"/>
        <v>1.404888343779231</v>
      </c>
    </row>
    <row r="607" spans="2:14" x14ac:dyDescent="0.45">
      <c r="B607" t="s">
        <v>262</v>
      </c>
      <c r="C607" s="215">
        <f>'Survey Results'!D1207/'Survey Results'!D$1334</f>
        <v>0</v>
      </c>
      <c r="D607" s="211">
        <f t="shared" si="66"/>
        <v>0</v>
      </c>
      <c r="E607" s="218">
        <f>'Survey Results'!E1207/'Survey Results'!E$1334</f>
        <v>0</v>
      </c>
      <c r="F607" s="217">
        <f t="shared" si="67"/>
        <v>0</v>
      </c>
      <c r="G607" s="215">
        <f>'Survey Results'!F1207/'Survey Results'!F$1334</f>
        <v>0</v>
      </c>
      <c r="H607" s="212">
        <f t="shared" si="68"/>
        <v>0</v>
      </c>
      <c r="I607" s="218">
        <f>'Survey Results'!G1207/'Survey Results'!G$1334</f>
        <v>0</v>
      </c>
      <c r="J607" s="217">
        <f t="shared" si="69"/>
        <v>0</v>
      </c>
      <c r="K607" s="215">
        <f>'Survey Results'!H1207/'Survey Results'!H$1334</f>
        <v>0</v>
      </c>
      <c r="L607" s="211">
        <f t="shared" si="70"/>
        <v>0</v>
      </c>
      <c r="M607" s="221">
        <f t="shared" si="71"/>
        <v>0</v>
      </c>
      <c r="N607" s="222">
        <f t="shared" si="72"/>
        <v>0</v>
      </c>
    </row>
    <row r="608" spans="2:14" x14ac:dyDescent="0.45">
      <c r="B608" t="s">
        <v>263</v>
      </c>
      <c r="C608" s="215">
        <f>'Survey Results'!D1208/'Survey Results'!D$1334</f>
        <v>0</v>
      </c>
      <c r="D608" s="211">
        <f t="shared" si="66"/>
        <v>0</v>
      </c>
      <c r="E608" s="218">
        <f>'Survey Results'!E1208/'Survey Results'!E$1334</f>
        <v>0</v>
      </c>
      <c r="F608" s="217">
        <f t="shared" si="67"/>
        <v>0</v>
      </c>
      <c r="G608" s="215">
        <f>'Survey Results'!F1208/'Survey Results'!F$1334</f>
        <v>0</v>
      </c>
      <c r="H608" s="212">
        <f t="shared" si="68"/>
        <v>0</v>
      </c>
      <c r="I608" s="218">
        <f>'Survey Results'!G1208/'Survey Results'!G$1334</f>
        <v>0</v>
      </c>
      <c r="J608" s="217">
        <f t="shared" si="69"/>
        <v>0</v>
      </c>
      <c r="K608" s="215">
        <f>'Survey Results'!H1208/'Survey Results'!H$1334</f>
        <v>0</v>
      </c>
      <c r="L608" s="211">
        <f t="shared" si="70"/>
        <v>0</v>
      </c>
      <c r="M608" s="221">
        <f t="shared" si="71"/>
        <v>0</v>
      </c>
      <c r="N608" s="222">
        <f t="shared" si="72"/>
        <v>0</v>
      </c>
    </row>
    <row r="609" spans="2:14" x14ac:dyDescent="0.45">
      <c r="B609" t="s">
        <v>264</v>
      </c>
      <c r="C609" s="215">
        <f>'Survey Results'!D1209/'Survey Results'!D$1334</f>
        <v>0</v>
      </c>
      <c r="D609" s="211">
        <f t="shared" si="66"/>
        <v>0</v>
      </c>
      <c r="E609" s="218">
        <f>'Survey Results'!E1209/'Survey Results'!E$1334</f>
        <v>0</v>
      </c>
      <c r="F609" s="217">
        <f t="shared" si="67"/>
        <v>0</v>
      </c>
      <c r="G609" s="215">
        <f>'Survey Results'!F1209/'Survey Results'!F$1334</f>
        <v>0</v>
      </c>
      <c r="H609" s="212">
        <f t="shared" si="68"/>
        <v>0</v>
      </c>
      <c r="I609" s="218">
        <f>'Survey Results'!G1209/'Survey Results'!G$1334</f>
        <v>0</v>
      </c>
      <c r="J609" s="217">
        <f t="shared" si="69"/>
        <v>0</v>
      </c>
      <c r="K609" s="215">
        <f>'Survey Results'!H1209/'Survey Results'!H$1334</f>
        <v>0</v>
      </c>
      <c r="L609" s="211">
        <f t="shared" si="70"/>
        <v>0</v>
      </c>
      <c r="M609" s="221">
        <f t="shared" si="71"/>
        <v>0</v>
      </c>
      <c r="N609" s="222">
        <f t="shared" si="72"/>
        <v>0</v>
      </c>
    </row>
    <row r="610" spans="2:14" x14ac:dyDescent="0.45">
      <c r="B610" t="s">
        <v>265</v>
      </c>
      <c r="C610" s="215">
        <f>'Survey Results'!D1210/'Survey Results'!D$1334</f>
        <v>0</v>
      </c>
      <c r="D610" s="211">
        <f t="shared" si="66"/>
        <v>0</v>
      </c>
      <c r="E610" s="218">
        <f>'Survey Results'!E1210/'Survey Results'!E$1334</f>
        <v>0</v>
      </c>
      <c r="F610" s="217">
        <f t="shared" si="67"/>
        <v>0</v>
      </c>
      <c r="G610" s="215">
        <f>'Survey Results'!F1210/'Survey Results'!F$1334</f>
        <v>0</v>
      </c>
      <c r="H610" s="212">
        <f t="shared" si="68"/>
        <v>0</v>
      </c>
      <c r="I610" s="218">
        <f>'Survey Results'!G1210/'Survey Results'!G$1334</f>
        <v>0</v>
      </c>
      <c r="J610" s="217">
        <f t="shared" si="69"/>
        <v>0</v>
      </c>
      <c r="K610" s="215">
        <f>'Survey Results'!H1210/'Survey Results'!H$1334</f>
        <v>0</v>
      </c>
      <c r="L610" s="211">
        <f t="shared" si="70"/>
        <v>0</v>
      </c>
      <c r="M610" s="221">
        <f t="shared" si="71"/>
        <v>0</v>
      </c>
      <c r="N610" s="222">
        <f t="shared" si="72"/>
        <v>0</v>
      </c>
    </row>
    <row r="611" spans="2:14" x14ac:dyDescent="0.45">
      <c r="B611" t="s">
        <v>266</v>
      </c>
      <c r="C611" s="215">
        <f>'Survey Results'!D1211/'Survey Results'!D$1334</f>
        <v>0</v>
      </c>
      <c r="D611" s="211">
        <f t="shared" si="66"/>
        <v>0</v>
      </c>
      <c r="E611" s="218">
        <f>'Survey Results'!E1211/'Survey Results'!E$1334</f>
        <v>0</v>
      </c>
      <c r="F611" s="217">
        <f t="shared" si="67"/>
        <v>0</v>
      </c>
      <c r="G611" s="215">
        <f>'Survey Results'!F1211/'Survey Results'!F$1334</f>
        <v>0</v>
      </c>
      <c r="H611" s="212">
        <f t="shared" si="68"/>
        <v>0</v>
      </c>
      <c r="I611" s="218">
        <f>'Survey Results'!G1211/'Survey Results'!G$1334</f>
        <v>0</v>
      </c>
      <c r="J611" s="217">
        <f t="shared" si="69"/>
        <v>0</v>
      </c>
      <c r="K611" s="215">
        <f>'Survey Results'!H1211/'Survey Results'!H$1334</f>
        <v>0</v>
      </c>
      <c r="L611" s="211">
        <f t="shared" si="70"/>
        <v>0</v>
      </c>
      <c r="M611" s="221">
        <f t="shared" si="71"/>
        <v>0</v>
      </c>
      <c r="N611" s="222">
        <f t="shared" si="72"/>
        <v>0</v>
      </c>
    </row>
    <row r="612" spans="2:14" x14ac:dyDescent="0.45">
      <c r="B612" t="s">
        <v>267</v>
      </c>
      <c r="C612" s="215">
        <f>'Survey Results'!D1212/'Survey Results'!D$1334</f>
        <v>0</v>
      </c>
      <c r="D612" s="211">
        <f t="shared" si="66"/>
        <v>0</v>
      </c>
      <c r="E612" s="218">
        <f>'Survey Results'!E1212/'Survey Results'!E$1334</f>
        <v>0</v>
      </c>
      <c r="F612" s="217">
        <f t="shared" si="67"/>
        <v>0</v>
      </c>
      <c r="G612" s="215">
        <f>'Survey Results'!F1212/'Survey Results'!F$1334</f>
        <v>1.9723865877712032E-2</v>
      </c>
      <c r="H612" s="212">
        <f t="shared" si="68"/>
        <v>0.25485733869822486</v>
      </c>
      <c r="I612" s="218">
        <f>'Survey Results'!G1212/'Survey Results'!G$1334</f>
        <v>2.8054757478451913E-2</v>
      </c>
      <c r="J612" s="217">
        <f t="shared" si="69"/>
        <v>0.13758528703302345</v>
      </c>
      <c r="K612" s="215">
        <f>'Survey Results'!H1212/'Survey Results'!H$1334</f>
        <v>0</v>
      </c>
      <c r="L612" s="211">
        <f t="shared" si="70"/>
        <v>0</v>
      </c>
      <c r="M612" s="221">
        <f t="shared" si="71"/>
        <v>1.2366822680113361E-2</v>
      </c>
      <c r="N612" s="222">
        <f t="shared" si="72"/>
        <v>0.39244262573124833</v>
      </c>
    </row>
    <row r="613" spans="2:14" x14ac:dyDescent="0.45">
      <c r="B613" t="s">
        <v>268</v>
      </c>
      <c r="C613" s="215">
        <f>'Survey Results'!D1213/'Survey Results'!D$1334</f>
        <v>0</v>
      </c>
      <c r="D613" s="211">
        <f t="shared" si="66"/>
        <v>0</v>
      </c>
      <c r="E613" s="218">
        <f>'Survey Results'!E1213/'Survey Results'!E$1334</f>
        <v>0</v>
      </c>
      <c r="F613" s="217">
        <f t="shared" si="67"/>
        <v>0</v>
      </c>
      <c r="G613" s="215">
        <f>'Survey Results'!F1213/'Survey Results'!F$1334</f>
        <v>0</v>
      </c>
      <c r="H613" s="212">
        <f t="shared" si="68"/>
        <v>0</v>
      </c>
      <c r="I613" s="218">
        <f>'Survey Results'!G1213/'Survey Results'!G$1334</f>
        <v>0</v>
      </c>
      <c r="J613" s="217">
        <f t="shared" si="69"/>
        <v>0</v>
      </c>
      <c r="K613" s="215">
        <f>'Survey Results'!H1213/'Survey Results'!H$1334</f>
        <v>0</v>
      </c>
      <c r="L613" s="211">
        <f t="shared" si="70"/>
        <v>0</v>
      </c>
      <c r="M613" s="221">
        <f t="shared" si="71"/>
        <v>0</v>
      </c>
      <c r="N613" s="222">
        <f t="shared" si="72"/>
        <v>0</v>
      </c>
    </row>
    <row r="614" spans="2:14" x14ac:dyDescent="0.45">
      <c r="B614" t="s">
        <v>269</v>
      </c>
      <c r="C614" s="215">
        <f>'Survey Results'!D1214/'Survey Results'!D$1334</f>
        <v>0</v>
      </c>
      <c r="D614" s="211">
        <f t="shared" si="66"/>
        <v>0</v>
      </c>
      <c r="E614" s="218">
        <f>'Survey Results'!E1214/'Survey Results'!E$1334</f>
        <v>0</v>
      </c>
      <c r="F614" s="217">
        <f t="shared" si="67"/>
        <v>0</v>
      </c>
      <c r="G614" s="215">
        <f>'Survey Results'!F1214/'Survey Results'!F$1334</f>
        <v>0</v>
      </c>
      <c r="H614" s="212">
        <f t="shared" si="68"/>
        <v>0</v>
      </c>
      <c r="I614" s="218">
        <f>'Survey Results'!G1214/'Survey Results'!G$1334</f>
        <v>0</v>
      </c>
      <c r="J614" s="217">
        <f t="shared" si="69"/>
        <v>0</v>
      </c>
      <c r="K614" s="215">
        <f>'Survey Results'!H1214/'Survey Results'!H$1334</f>
        <v>0</v>
      </c>
      <c r="L614" s="211">
        <f t="shared" si="70"/>
        <v>0</v>
      </c>
      <c r="M614" s="221">
        <f t="shared" si="71"/>
        <v>0</v>
      </c>
      <c r="N614" s="222">
        <f t="shared" si="72"/>
        <v>0</v>
      </c>
    </row>
    <row r="615" spans="2:14" x14ac:dyDescent="0.45">
      <c r="B615" t="s">
        <v>270</v>
      </c>
      <c r="C615" s="215">
        <f>'Survey Results'!D1215/'Survey Results'!D$1334</f>
        <v>0</v>
      </c>
      <c r="D615" s="211">
        <f t="shared" si="66"/>
        <v>0</v>
      </c>
      <c r="E615" s="218">
        <f>'Survey Results'!E1215/'Survey Results'!E$1334</f>
        <v>0</v>
      </c>
      <c r="F615" s="217">
        <f t="shared" si="67"/>
        <v>0</v>
      </c>
      <c r="G615" s="215">
        <f>'Survey Results'!F1215/'Survey Results'!F$1334</f>
        <v>0</v>
      </c>
      <c r="H615" s="212">
        <f t="shared" si="68"/>
        <v>0</v>
      </c>
      <c r="I615" s="218">
        <f>'Survey Results'!G1215/'Survey Results'!G$1334</f>
        <v>0</v>
      </c>
      <c r="J615" s="217">
        <f t="shared" si="69"/>
        <v>0</v>
      </c>
      <c r="K615" s="215">
        <f>'Survey Results'!H1215/'Survey Results'!H$1334</f>
        <v>0</v>
      </c>
      <c r="L615" s="211">
        <f t="shared" si="70"/>
        <v>0</v>
      </c>
      <c r="M615" s="221">
        <f t="shared" si="71"/>
        <v>0</v>
      </c>
      <c r="N615" s="222">
        <f t="shared" si="72"/>
        <v>0</v>
      </c>
    </row>
    <row r="616" spans="2:14" x14ac:dyDescent="0.45">
      <c r="B616" t="s">
        <v>271</v>
      </c>
      <c r="C616" s="215">
        <f>'Survey Results'!D1216/'Survey Results'!D$1334</f>
        <v>0</v>
      </c>
      <c r="D616" s="211">
        <f t="shared" si="66"/>
        <v>0</v>
      </c>
      <c r="E616" s="218">
        <f>'Survey Results'!E1216/'Survey Results'!E$1334</f>
        <v>0</v>
      </c>
      <c r="F616" s="217">
        <f t="shared" si="67"/>
        <v>0</v>
      </c>
      <c r="G616" s="215">
        <f>'Survey Results'!F1216/'Survey Results'!F$1334</f>
        <v>0</v>
      </c>
      <c r="H616" s="212">
        <f t="shared" si="68"/>
        <v>0</v>
      </c>
      <c r="I616" s="218">
        <f>'Survey Results'!G1216/'Survey Results'!G$1334</f>
        <v>0</v>
      </c>
      <c r="J616" s="217">
        <f t="shared" si="69"/>
        <v>0</v>
      </c>
      <c r="K616" s="215">
        <f>'Survey Results'!H1216/'Survey Results'!H$1334</f>
        <v>0</v>
      </c>
      <c r="L616" s="211">
        <f t="shared" si="70"/>
        <v>0</v>
      </c>
      <c r="M616" s="221">
        <f t="shared" si="71"/>
        <v>0</v>
      </c>
      <c r="N616" s="222">
        <f t="shared" si="72"/>
        <v>0</v>
      </c>
    </row>
    <row r="617" spans="2:14" x14ac:dyDescent="0.45">
      <c r="B617" t="s">
        <v>272</v>
      </c>
      <c r="C617" s="215">
        <f>'Survey Results'!D1217/'Survey Results'!D$1334</f>
        <v>0</v>
      </c>
      <c r="D617" s="211">
        <f t="shared" si="66"/>
        <v>0</v>
      </c>
      <c r="E617" s="218">
        <f>'Survey Results'!E1217/'Survey Results'!E$1334</f>
        <v>0</v>
      </c>
      <c r="F617" s="217">
        <f t="shared" si="67"/>
        <v>0</v>
      </c>
      <c r="G617" s="215">
        <f>'Survey Results'!F1217/'Survey Results'!F$1334</f>
        <v>0</v>
      </c>
      <c r="H617" s="212">
        <f t="shared" si="68"/>
        <v>0</v>
      </c>
      <c r="I617" s="218">
        <f>'Survey Results'!G1217/'Survey Results'!G$1334</f>
        <v>0</v>
      </c>
      <c r="J617" s="217">
        <f t="shared" si="69"/>
        <v>0</v>
      </c>
      <c r="K617" s="215">
        <f>'Survey Results'!H1217/'Survey Results'!H$1334</f>
        <v>0</v>
      </c>
      <c r="L617" s="211">
        <f t="shared" si="70"/>
        <v>0</v>
      </c>
      <c r="M617" s="221">
        <f t="shared" si="71"/>
        <v>0</v>
      </c>
      <c r="N617" s="222">
        <f t="shared" si="72"/>
        <v>0</v>
      </c>
    </row>
    <row r="618" spans="2:14" x14ac:dyDescent="0.45">
      <c r="B618" t="s">
        <v>273</v>
      </c>
      <c r="C618" s="215">
        <f>'Survey Results'!D1218/'Survey Results'!D$1334</f>
        <v>0</v>
      </c>
      <c r="D618" s="211">
        <f t="shared" si="66"/>
        <v>0</v>
      </c>
      <c r="E618" s="218">
        <f>'Survey Results'!E1218/'Survey Results'!E$1334</f>
        <v>0</v>
      </c>
      <c r="F618" s="217">
        <f t="shared" si="67"/>
        <v>0</v>
      </c>
      <c r="G618" s="215">
        <f>'Survey Results'!F1218/'Survey Results'!F$1334</f>
        <v>0</v>
      </c>
      <c r="H618" s="212">
        <f t="shared" si="68"/>
        <v>0</v>
      </c>
      <c r="I618" s="218">
        <f>'Survey Results'!G1218/'Survey Results'!G$1334</f>
        <v>9.6028392766604687E-2</v>
      </c>
      <c r="J618" s="217">
        <f t="shared" si="69"/>
        <v>0.47093951862749356</v>
      </c>
      <c r="K618" s="215">
        <f>'Survey Results'!H1218/'Survey Results'!H$1334</f>
        <v>0</v>
      </c>
      <c r="L618" s="211">
        <f t="shared" si="70"/>
        <v>0</v>
      </c>
      <c r="M618" s="221">
        <f t="shared" si="71"/>
        <v>1.4840450904312703E-2</v>
      </c>
      <c r="N618" s="222">
        <f t="shared" si="72"/>
        <v>0.47093951862749356</v>
      </c>
    </row>
    <row r="619" spans="2:14" x14ac:dyDescent="0.45">
      <c r="B619" t="s">
        <v>274</v>
      </c>
      <c r="C619" s="215">
        <f>'Survey Results'!D1219/'Survey Results'!D$1334</f>
        <v>0</v>
      </c>
      <c r="D619" s="211">
        <f t="shared" si="66"/>
        <v>0</v>
      </c>
      <c r="E619" s="218">
        <f>'Survey Results'!E1219/'Survey Results'!E$1334</f>
        <v>0</v>
      </c>
      <c r="F619" s="217">
        <f t="shared" si="67"/>
        <v>0</v>
      </c>
      <c r="G619" s="215">
        <f>'Survey Results'!F1219/'Survey Results'!F$1334</f>
        <v>0</v>
      </c>
      <c r="H619" s="212">
        <f t="shared" si="68"/>
        <v>0</v>
      </c>
      <c r="I619" s="218">
        <f>'Survey Results'!G1219/'Survey Results'!G$1334</f>
        <v>0</v>
      </c>
      <c r="J619" s="217">
        <f t="shared" si="69"/>
        <v>0</v>
      </c>
      <c r="K619" s="215">
        <f>'Survey Results'!H1219/'Survey Results'!H$1334</f>
        <v>0</v>
      </c>
      <c r="L619" s="211">
        <f t="shared" si="70"/>
        <v>0</v>
      </c>
      <c r="M619" s="221">
        <f t="shared" si="71"/>
        <v>0</v>
      </c>
      <c r="N619" s="222">
        <f t="shared" si="72"/>
        <v>0</v>
      </c>
    </row>
    <row r="620" spans="2:14" x14ac:dyDescent="0.45">
      <c r="B620" t="s">
        <v>275</v>
      </c>
      <c r="C620" s="215">
        <f>'Survey Results'!D1220/'Survey Results'!D$1334</f>
        <v>0</v>
      </c>
      <c r="D620" s="211">
        <f t="shared" ref="D620:D683" si="73">C620*$D$553</f>
        <v>0</v>
      </c>
      <c r="E620" s="218">
        <f>'Survey Results'!E1220/'Survey Results'!E$1334</f>
        <v>9.2931072451001972E-3</v>
      </c>
      <c r="F620" s="217">
        <f t="shared" ref="F620:F683" si="74">E620*$F$553</f>
        <v>3.3225662159568375E-2</v>
      </c>
      <c r="G620" s="215">
        <f>'Survey Results'!F1220/'Survey Results'!F$1334</f>
        <v>5.9141253224093471E-2</v>
      </c>
      <c r="H620" s="212">
        <f t="shared" ref="H620:H683" si="75">G620*$H$553</f>
        <v>0.76417992788129274</v>
      </c>
      <c r="I620" s="218">
        <f>'Survey Results'!G1220/'Survey Results'!G$1334</f>
        <v>0.1307926314010478</v>
      </c>
      <c r="J620" s="217">
        <f t="shared" ref="J620:J683" si="76">I620*$J$553</f>
        <v>0.64142923876419788</v>
      </c>
      <c r="K620" s="215">
        <f>'Survey Results'!H1220/'Survey Results'!H$1334</f>
        <v>0</v>
      </c>
      <c r="L620" s="211">
        <f t="shared" ref="L620:L683" si="77">K620*$L$553</f>
        <v>0</v>
      </c>
      <c r="M620" s="221">
        <f t="shared" ref="M620:M683" si="78">N620/$N$553</f>
        <v>4.5341188818742002E-2</v>
      </c>
      <c r="N620" s="222">
        <f t="shared" si="72"/>
        <v>1.438834828805059</v>
      </c>
    </row>
    <row r="621" spans="2:14" x14ac:dyDescent="0.45">
      <c r="B621" t="s">
        <v>276</v>
      </c>
      <c r="C621" s="215">
        <f>'Survey Results'!D1221/'Survey Results'!D$1334</f>
        <v>0</v>
      </c>
      <c r="D621" s="211">
        <f t="shared" si="73"/>
        <v>0</v>
      </c>
      <c r="E621" s="218">
        <f>'Survey Results'!E1221/'Survey Results'!E$1334</f>
        <v>3.2393745870953533E-2</v>
      </c>
      <c r="F621" s="217">
        <f t="shared" si="74"/>
        <v>0.11581741477896938</v>
      </c>
      <c r="G621" s="215">
        <f>'Survey Results'!F1221/'Survey Results'!F$1334</f>
        <v>0.13093612501896529</v>
      </c>
      <c r="H621" s="212">
        <f t="shared" si="75"/>
        <v>1.6918606407428314</v>
      </c>
      <c r="I621" s="218">
        <f>'Survey Results'!G1221/'Survey Results'!G$1334</f>
        <v>2.8054757478451913E-2</v>
      </c>
      <c r="J621" s="217">
        <f t="shared" si="76"/>
        <v>0.13758528703302345</v>
      </c>
      <c r="K621" s="215">
        <f>'Survey Results'!H1221/'Survey Results'!H$1334</f>
        <v>0</v>
      </c>
      <c r="L621" s="211">
        <f t="shared" si="77"/>
        <v>0</v>
      </c>
      <c r="M621" s="221">
        <f t="shared" si="78"/>
        <v>6.1299984370134654E-2</v>
      </c>
      <c r="N621" s="222">
        <f t="shared" si="72"/>
        <v>1.9452633425548242</v>
      </c>
    </row>
    <row r="622" spans="2:14" x14ac:dyDescent="0.45">
      <c r="B622" t="s">
        <v>277</v>
      </c>
      <c r="C622" s="215">
        <f>'Survey Results'!D1222/'Survey Results'!D$1334</f>
        <v>0</v>
      </c>
      <c r="D622" s="211">
        <f t="shared" si="73"/>
        <v>0</v>
      </c>
      <c r="E622" s="218">
        <f>'Survey Results'!E1222/'Survey Results'!E$1334</f>
        <v>0</v>
      </c>
      <c r="F622" s="217">
        <f t="shared" si="74"/>
        <v>0</v>
      </c>
      <c r="G622" s="215">
        <f>'Survey Results'!F1222/'Survey Results'!F$1334</f>
        <v>0</v>
      </c>
      <c r="H622" s="212">
        <f t="shared" si="75"/>
        <v>0</v>
      </c>
      <c r="I622" s="218">
        <f>'Survey Results'!G1222/'Survey Results'!G$1334</f>
        <v>0</v>
      </c>
      <c r="J622" s="217">
        <f t="shared" si="76"/>
        <v>0</v>
      </c>
      <c r="K622" s="215">
        <f>'Survey Results'!H1222/'Survey Results'!H$1334</f>
        <v>3.3926175130885104E-2</v>
      </c>
      <c r="L622" s="211">
        <f t="shared" si="77"/>
        <v>0.19694034229368346</v>
      </c>
      <c r="M622" s="221">
        <f t="shared" si="78"/>
        <v>6.2060697080716836E-3</v>
      </c>
      <c r="N622" s="222">
        <f t="shared" ref="N622:N685" si="79">D622+F622+H622+J622+L622</f>
        <v>0.19694034229368346</v>
      </c>
    </row>
    <row r="623" spans="2:14" x14ac:dyDescent="0.45">
      <c r="B623" t="s">
        <v>278</v>
      </c>
      <c r="C623" s="215">
        <f>'Survey Results'!D1223/'Survey Results'!D$1334</f>
        <v>0.10259207770953949</v>
      </c>
      <c r="D623" s="211">
        <f t="shared" si="73"/>
        <v>0.46451630121861098</v>
      </c>
      <c r="E623" s="218">
        <f>'Survey Results'!E1223/'Survey Results'!E$1334</f>
        <v>9.7005064963664372E-2</v>
      </c>
      <c r="F623" s="217">
        <f t="shared" si="74"/>
        <v>0.34682237396421489</v>
      </c>
      <c r="G623" s="215">
        <f>'Survey Results'!F1223/'Survey Results'!F$1334</f>
        <v>9.8619329388560158E-3</v>
      </c>
      <c r="H623" s="212">
        <f t="shared" si="75"/>
        <v>0.12742866934911243</v>
      </c>
      <c r="I623" s="218">
        <f>'Survey Results'!G1223/'Survey Results'!G$1334</f>
        <v>5.6092614500591498E-2</v>
      </c>
      <c r="J623" s="217">
        <f t="shared" si="76"/>
        <v>0.27508769136301492</v>
      </c>
      <c r="K623" s="215">
        <f>'Survey Results'!H1223/'Survey Results'!H$1334</f>
        <v>0.22793853597686592</v>
      </c>
      <c r="L623" s="211">
        <f t="shared" si="77"/>
        <v>1.3231757816500405</v>
      </c>
      <c r="M623" s="221">
        <f t="shared" si="78"/>
        <v>7.9948018378737828E-2</v>
      </c>
      <c r="N623" s="222">
        <f t="shared" si="79"/>
        <v>2.537030817544994</v>
      </c>
    </row>
    <row r="624" spans="2:14" x14ac:dyDescent="0.45">
      <c r="B624" t="s">
        <v>279</v>
      </c>
      <c r="C624" s="215">
        <f>'Survey Results'!D1224/'Survey Results'!D$1334</f>
        <v>2.5076108188009226E-2</v>
      </c>
      <c r="D624" s="211">
        <f t="shared" si="73"/>
        <v>0.11353957619837406</v>
      </c>
      <c r="E624" s="218">
        <f>'Survey Results'!E1224/'Survey Results'!E$1334</f>
        <v>9.2931072451001972E-3</v>
      </c>
      <c r="F624" s="217">
        <f t="shared" si="74"/>
        <v>3.3225662159568375E-2</v>
      </c>
      <c r="G624" s="215">
        <f>'Survey Results'!F1224/'Survey Results'!F$1334</f>
        <v>0</v>
      </c>
      <c r="H624" s="212">
        <f t="shared" si="75"/>
        <v>0</v>
      </c>
      <c r="I624" s="218">
        <f>'Survey Results'!G1224/'Survey Results'!G$1334</f>
        <v>9.3459523407131984E-3</v>
      </c>
      <c r="J624" s="217">
        <f t="shared" si="76"/>
        <v>4.5834134776663843E-2</v>
      </c>
      <c r="K624" s="215">
        <f>'Survey Results'!H1224/'Survey Results'!H$1334</f>
        <v>9.7147933243871536E-3</v>
      </c>
      <c r="L624" s="211">
        <f t="shared" si="77"/>
        <v>5.6394059018915484E-2</v>
      </c>
      <c r="M624" s="221">
        <f t="shared" si="78"/>
        <v>7.8463893116039081E-3</v>
      </c>
      <c r="N624" s="222">
        <f t="shared" si="79"/>
        <v>0.24899343215352174</v>
      </c>
    </row>
    <row r="625" spans="2:14" x14ac:dyDescent="0.45">
      <c r="B625" t="s">
        <v>280</v>
      </c>
      <c r="C625" s="215">
        <f>'Survey Results'!D1225/'Survey Results'!D$1334</f>
        <v>0</v>
      </c>
      <c r="D625" s="211">
        <f t="shared" si="73"/>
        <v>0</v>
      </c>
      <c r="E625" s="218">
        <f>'Survey Results'!E1225/'Survey Results'!E$1334</f>
        <v>0</v>
      </c>
      <c r="F625" s="217">
        <f t="shared" si="74"/>
        <v>0</v>
      </c>
      <c r="G625" s="215">
        <f>'Survey Results'!F1225/'Survey Results'!F$1334</f>
        <v>0</v>
      </c>
      <c r="H625" s="212">
        <f t="shared" si="75"/>
        <v>0</v>
      </c>
      <c r="I625" s="218">
        <f>'Survey Results'!G1225/'Survey Results'!G$1334</f>
        <v>0</v>
      </c>
      <c r="J625" s="217">
        <f t="shared" si="76"/>
        <v>0</v>
      </c>
      <c r="K625" s="215">
        <f>'Survey Results'!H1225/'Survey Results'!H$1334</f>
        <v>0</v>
      </c>
      <c r="L625" s="211">
        <f t="shared" si="77"/>
        <v>0</v>
      </c>
      <c r="M625" s="221">
        <f t="shared" si="78"/>
        <v>0</v>
      </c>
      <c r="N625" s="222">
        <f t="shared" si="79"/>
        <v>0</v>
      </c>
    </row>
    <row r="626" spans="2:14" x14ac:dyDescent="0.45">
      <c r="B626" t="s">
        <v>281</v>
      </c>
      <c r="C626" s="215">
        <f>'Survey Results'!D1226/'Survey Results'!D$1334</f>
        <v>0</v>
      </c>
      <c r="D626" s="211">
        <f t="shared" si="73"/>
        <v>0</v>
      </c>
      <c r="E626" s="218">
        <f>'Survey Results'!E1226/'Survey Results'!E$1334</f>
        <v>0</v>
      </c>
      <c r="F626" s="217">
        <f t="shared" si="74"/>
        <v>0</v>
      </c>
      <c r="G626" s="215">
        <f>'Survey Results'!F1226/'Survey Results'!F$1334</f>
        <v>9.8619329388560158E-3</v>
      </c>
      <c r="H626" s="212">
        <f t="shared" si="75"/>
        <v>0.12742866934911243</v>
      </c>
      <c r="I626" s="218">
        <f>'Survey Results'!G1226/'Survey Results'!G$1334</f>
        <v>0</v>
      </c>
      <c r="J626" s="217">
        <f t="shared" si="76"/>
        <v>0</v>
      </c>
      <c r="K626" s="215">
        <f>'Survey Results'!H1226/'Survey Results'!H$1334</f>
        <v>0</v>
      </c>
      <c r="L626" s="211">
        <f t="shared" si="77"/>
        <v>0</v>
      </c>
      <c r="M626" s="221">
        <f t="shared" si="78"/>
        <v>4.0155876423130085E-3</v>
      </c>
      <c r="N626" s="222">
        <f t="shared" si="79"/>
        <v>0.12742866934911243</v>
      </c>
    </row>
    <row r="627" spans="2:14" x14ac:dyDescent="0.45">
      <c r="B627" t="s">
        <v>282</v>
      </c>
      <c r="C627" s="215">
        <f>'Survey Results'!D1227/'Survey Results'!D$1334</f>
        <v>0</v>
      </c>
      <c r="D627" s="211">
        <f t="shared" si="73"/>
        <v>0</v>
      </c>
      <c r="E627" s="218">
        <f>'Survey Results'!E1227/'Survey Results'!E$1334</f>
        <v>0</v>
      </c>
      <c r="F627" s="217">
        <f t="shared" si="74"/>
        <v>0</v>
      </c>
      <c r="G627" s="215">
        <f>'Survey Results'!F1227/'Survey Results'!F$1334</f>
        <v>0</v>
      </c>
      <c r="H627" s="212">
        <f t="shared" si="75"/>
        <v>0</v>
      </c>
      <c r="I627" s="218">
        <f>'Survey Results'!G1227/'Survey Results'!G$1334</f>
        <v>0</v>
      </c>
      <c r="J627" s="217">
        <f t="shared" si="76"/>
        <v>0</v>
      </c>
      <c r="K627" s="215">
        <f>'Survey Results'!H1227/'Survey Results'!H$1334</f>
        <v>0</v>
      </c>
      <c r="L627" s="211">
        <f t="shared" si="77"/>
        <v>0</v>
      </c>
      <c r="M627" s="221">
        <f t="shared" si="78"/>
        <v>0</v>
      </c>
      <c r="N627" s="222">
        <f t="shared" si="79"/>
        <v>0</v>
      </c>
    </row>
    <row r="628" spans="2:14" x14ac:dyDescent="0.45">
      <c r="B628" t="s">
        <v>283</v>
      </c>
      <c r="C628" s="215">
        <f>'Survey Results'!D1228/'Survey Results'!D$1334</f>
        <v>0</v>
      </c>
      <c r="D628" s="211">
        <f t="shared" si="73"/>
        <v>0</v>
      </c>
      <c r="E628" s="218">
        <f>'Survey Results'!E1228/'Survey Results'!E$1334</f>
        <v>0</v>
      </c>
      <c r="F628" s="217">
        <f t="shared" si="74"/>
        <v>0</v>
      </c>
      <c r="G628" s="215">
        <f>'Survey Results'!F1228/'Survey Results'!F$1334</f>
        <v>0</v>
      </c>
      <c r="H628" s="212">
        <f t="shared" si="75"/>
        <v>0</v>
      </c>
      <c r="I628" s="218">
        <f>'Survey Results'!G1228/'Survey Results'!G$1334</f>
        <v>0</v>
      </c>
      <c r="J628" s="217">
        <f t="shared" si="76"/>
        <v>0</v>
      </c>
      <c r="K628" s="215">
        <f>'Survey Results'!H1228/'Survey Results'!H$1334</f>
        <v>0</v>
      </c>
      <c r="L628" s="211">
        <f t="shared" si="77"/>
        <v>0</v>
      </c>
      <c r="M628" s="221">
        <f t="shared" si="78"/>
        <v>0</v>
      </c>
      <c r="N628" s="222">
        <f t="shared" si="79"/>
        <v>0</v>
      </c>
    </row>
    <row r="629" spans="2:14" x14ac:dyDescent="0.45">
      <c r="B629" t="s">
        <v>284</v>
      </c>
      <c r="C629" s="215">
        <f>'Survey Results'!D1229/'Survey Results'!D$1334</f>
        <v>0</v>
      </c>
      <c r="D629" s="211">
        <f t="shared" si="73"/>
        <v>0</v>
      </c>
      <c r="E629" s="218">
        <f>'Survey Results'!E1229/'Survey Results'!E$1334</f>
        <v>0</v>
      </c>
      <c r="F629" s="217">
        <f t="shared" si="74"/>
        <v>0</v>
      </c>
      <c r="G629" s="215">
        <f>'Survey Results'!F1229/'Survey Results'!F$1334</f>
        <v>0</v>
      </c>
      <c r="H629" s="212">
        <f t="shared" si="75"/>
        <v>0</v>
      </c>
      <c r="I629" s="218">
        <f>'Survey Results'!G1229/'Survey Results'!G$1334</f>
        <v>0</v>
      </c>
      <c r="J629" s="217">
        <f t="shared" si="76"/>
        <v>0</v>
      </c>
      <c r="K629" s="215">
        <f>'Survey Results'!H1229/'Survey Results'!H$1334</f>
        <v>0</v>
      </c>
      <c r="L629" s="211">
        <f t="shared" si="77"/>
        <v>0</v>
      </c>
      <c r="M629" s="221">
        <f t="shared" si="78"/>
        <v>0</v>
      </c>
      <c r="N629" s="222">
        <f t="shared" si="79"/>
        <v>0</v>
      </c>
    </row>
    <row r="630" spans="2:14" x14ac:dyDescent="0.45">
      <c r="B630" t="s">
        <v>285</v>
      </c>
      <c r="C630" s="215">
        <f>'Survey Results'!D1230/'Survey Results'!D$1334</f>
        <v>0</v>
      </c>
      <c r="D630" s="211">
        <f t="shared" si="73"/>
        <v>0</v>
      </c>
      <c r="E630" s="218">
        <f>'Survey Results'!E1230/'Survey Results'!E$1334</f>
        <v>0</v>
      </c>
      <c r="F630" s="217">
        <f t="shared" si="74"/>
        <v>0</v>
      </c>
      <c r="G630" s="215">
        <f>'Survey Results'!F1230/'Survey Results'!F$1334</f>
        <v>0</v>
      </c>
      <c r="H630" s="212">
        <f t="shared" si="75"/>
        <v>0</v>
      </c>
      <c r="I630" s="218">
        <f>'Survey Results'!G1230/'Survey Results'!G$1334</f>
        <v>0</v>
      </c>
      <c r="J630" s="217">
        <f t="shared" si="76"/>
        <v>0</v>
      </c>
      <c r="K630" s="215">
        <f>'Survey Results'!H1230/'Survey Results'!H$1334</f>
        <v>0</v>
      </c>
      <c r="L630" s="211">
        <f t="shared" si="77"/>
        <v>0</v>
      </c>
      <c r="M630" s="221">
        <f t="shared" si="78"/>
        <v>0</v>
      </c>
      <c r="N630" s="222">
        <f t="shared" si="79"/>
        <v>0</v>
      </c>
    </row>
    <row r="631" spans="2:14" x14ac:dyDescent="0.45">
      <c r="B631" t="s">
        <v>286</v>
      </c>
      <c r="C631" s="215">
        <f>'Survey Results'!D1231/'Survey Results'!D$1334</f>
        <v>0</v>
      </c>
      <c r="D631" s="211">
        <f t="shared" si="73"/>
        <v>0</v>
      </c>
      <c r="E631" s="218">
        <f>'Survey Results'!E1231/'Survey Results'!E$1334</f>
        <v>9.2931072451001972E-3</v>
      </c>
      <c r="F631" s="217">
        <f t="shared" si="74"/>
        <v>3.3225662159568375E-2</v>
      </c>
      <c r="G631" s="215">
        <f>'Survey Results'!F1231/'Survey Results'!F$1334</f>
        <v>9.8619329388560158E-3</v>
      </c>
      <c r="H631" s="212">
        <f t="shared" si="75"/>
        <v>0.12742866934911243</v>
      </c>
      <c r="I631" s="218">
        <f>'Survey Results'!G1231/'Survey Results'!G$1334</f>
        <v>0</v>
      </c>
      <c r="J631" s="217">
        <f t="shared" si="76"/>
        <v>0</v>
      </c>
      <c r="K631" s="215">
        <f>'Survey Results'!H1231/'Survey Results'!H$1334</f>
        <v>9.7147933243871536E-3</v>
      </c>
      <c r="L631" s="211">
        <f t="shared" si="77"/>
        <v>5.6394059018915484E-2</v>
      </c>
      <c r="M631" s="221">
        <f t="shared" si="78"/>
        <v>6.839723268228683E-3</v>
      </c>
      <c r="N631" s="222">
        <f t="shared" si="79"/>
        <v>0.21704839052759628</v>
      </c>
    </row>
    <row r="632" spans="2:14" x14ac:dyDescent="0.45">
      <c r="B632" t="s">
        <v>287</v>
      </c>
      <c r="C632" s="215">
        <f>'Survey Results'!D1232/'Survey Results'!D$1334</f>
        <v>0</v>
      </c>
      <c r="D632" s="211">
        <f t="shared" si="73"/>
        <v>0</v>
      </c>
      <c r="E632" s="218">
        <f>'Survey Results'!E1232/'Survey Results'!E$1334</f>
        <v>0</v>
      </c>
      <c r="F632" s="217">
        <f t="shared" si="74"/>
        <v>0</v>
      </c>
      <c r="G632" s="215">
        <f>'Survey Results'!F1232/'Survey Results'!F$1334</f>
        <v>0</v>
      </c>
      <c r="H632" s="212">
        <f t="shared" si="75"/>
        <v>0</v>
      </c>
      <c r="I632" s="218">
        <f>'Survey Results'!G1232/'Survey Results'!G$1334</f>
        <v>0</v>
      </c>
      <c r="J632" s="217">
        <f t="shared" si="76"/>
        <v>0</v>
      </c>
      <c r="K632" s="215">
        <f>'Survey Results'!H1232/'Survey Results'!H$1334</f>
        <v>9.7147933243871536E-3</v>
      </c>
      <c r="L632" s="211">
        <f t="shared" si="77"/>
        <v>5.6394059018915484E-2</v>
      </c>
      <c r="M632" s="221">
        <f t="shared" si="78"/>
        <v>1.7771141113921143E-3</v>
      </c>
      <c r="N632" s="222">
        <f t="shared" si="79"/>
        <v>5.6394059018915484E-2</v>
      </c>
    </row>
    <row r="633" spans="2:14" x14ac:dyDescent="0.45">
      <c r="B633" t="s">
        <v>288</v>
      </c>
      <c r="C633" s="215">
        <f>'Survey Results'!D1233/'Survey Results'!D$1334</f>
        <v>0</v>
      </c>
      <c r="D633" s="211">
        <f t="shared" si="73"/>
        <v>0</v>
      </c>
      <c r="E633" s="218">
        <f>'Survey Results'!E1233/'Survey Results'!E$1334</f>
        <v>0</v>
      </c>
      <c r="F633" s="217">
        <f t="shared" si="74"/>
        <v>0</v>
      </c>
      <c r="G633" s="215">
        <f>'Survey Results'!F1233/'Survey Results'!F$1334</f>
        <v>0</v>
      </c>
      <c r="H633" s="212">
        <f t="shared" si="75"/>
        <v>0</v>
      </c>
      <c r="I633" s="218">
        <f>'Survey Results'!G1233/'Survey Results'!G$1334</f>
        <v>0</v>
      </c>
      <c r="J633" s="217">
        <f t="shared" si="76"/>
        <v>0</v>
      </c>
      <c r="K633" s="215">
        <f>'Survey Results'!H1233/'Survey Results'!H$1334</f>
        <v>0</v>
      </c>
      <c r="L633" s="211">
        <f t="shared" si="77"/>
        <v>0</v>
      </c>
      <c r="M633" s="221">
        <f t="shared" si="78"/>
        <v>0</v>
      </c>
      <c r="N633" s="222">
        <f t="shared" si="79"/>
        <v>0</v>
      </c>
    </row>
    <row r="634" spans="2:14" x14ac:dyDescent="0.45">
      <c r="B634" t="s">
        <v>289</v>
      </c>
      <c r="C634" s="215">
        <f>'Survey Results'!D1234/'Survey Results'!D$1334</f>
        <v>0</v>
      </c>
      <c r="D634" s="211">
        <f t="shared" si="73"/>
        <v>0</v>
      </c>
      <c r="E634" s="218">
        <f>'Survey Results'!E1234/'Survey Results'!E$1334</f>
        <v>0</v>
      </c>
      <c r="F634" s="217">
        <f t="shared" si="74"/>
        <v>0</v>
      </c>
      <c r="G634" s="215">
        <f>'Survey Results'!F1234/'Survey Results'!F$1334</f>
        <v>0</v>
      </c>
      <c r="H634" s="212">
        <f t="shared" si="75"/>
        <v>0</v>
      </c>
      <c r="I634" s="218">
        <f>'Survey Results'!G1234/'Survey Results'!G$1334</f>
        <v>0</v>
      </c>
      <c r="J634" s="217">
        <f t="shared" si="76"/>
        <v>0</v>
      </c>
      <c r="K634" s="215">
        <f>'Survey Results'!H1234/'Survey Results'!H$1334</f>
        <v>0</v>
      </c>
      <c r="L634" s="211">
        <f t="shared" si="77"/>
        <v>0</v>
      </c>
      <c r="M634" s="221">
        <f t="shared" si="78"/>
        <v>0</v>
      </c>
      <c r="N634" s="222">
        <f t="shared" si="79"/>
        <v>0</v>
      </c>
    </row>
    <row r="635" spans="2:14" x14ac:dyDescent="0.45">
      <c r="B635" t="s">
        <v>290</v>
      </c>
      <c r="C635" s="215">
        <f>'Survey Results'!D1235/'Survey Results'!D$1334</f>
        <v>0</v>
      </c>
      <c r="D635" s="211">
        <f t="shared" si="73"/>
        <v>0</v>
      </c>
      <c r="E635" s="218">
        <f>'Survey Results'!E1235/'Survey Results'!E$1334</f>
        <v>0</v>
      </c>
      <c r="F635" s="217">
        <f t="shared" si="74"/>
        <v>0</v>
      </c>
      <c r="G635" s="215">
        <f>'Survey Results'!F1235/'Survey Results'!F$1334</f>
        <v>0</v>
      </c>
      <c r="H635" s="212">
        <f t="shared" si="75"/>
        <v>0</v>
      </c>
      <c r="I635" s="218">
        <f>'Survey Results'!G1235/'Survey Results'!G$1334</f>
        <v>0</v>
      </c>
      <c r="J635" s="217">
        <f t="shared" si="76"/>
        <v>0</v>
      </c>
      <c r="K635" s="215">
        <f>'Survey Results'!H1235/'Survey Results'!H$1334</f>
        <v>0</v>
      </c>
      <c r="L635" s="211">
        <f t="shared" si="77"/>
        <v>0</v>
      </c>
      <c r="M635" s="221">
        <f t="shared" si="78"/>
        <v>0</v>
      </c>
      <c r="N635" s="222">
        <f t="shared" si="79"/>
        <v>0</v>
      </c>
    </row>
    <row r="636" spans="2:14" x14ac:dyDescent="0.45">
      <c r="B636" t="s">
        <v>291</v>
      </c>
      <c r="C636" s="215">
        <f>'Survey Results'!D1236/'Survey Results'!D$1334</f>
        <v>0.638675277596917</v>
      </c>
      <c r="D636" s="211">
        <f t="shared" si="73"/>
        <v>2.8917932481009032</v>
      </c>
      <c r="E636" s="218">
        <f>'Survey Results'!E1236/'Survey Results'!E$1334</f>
        <v>0.52327681127504944</v>
      </c>
      <c r="F636" s="217">
        <f t="shared" si="74"/>
        <v>1.8708724744920939</v>
      </c>
      <c r="G636" s="215">
        <f>'Survey Results'!F1236/'Survey Results'!F$1334</f>
        <v>0.25082688514641183</v>
      </c>
      <c r="H636" s="212">
        <f t="shared" si="75"/>
        <v>3.241001171814657</v>
      </c>
      <c r="I636" s="218">
        <f>'Survey Results'!G1236/'Survey Results'!G$1334</f>
        <v>0.26601318235592358</v>
      </c>
      <c r="J636" s="217">
        <f t="shared" si="76"/>
        <v>1.3045737457227646</v>
      </c>
      <c r="K636" s="215">
        <f>'Survey Results'!H1236/'Survey Results'!H$1334</f>
        <v>0.36644049216579405</v>
      </c>
      <c r="L636" s="211">
        <f t="shared" si="77"/>
        <v>2.1271751289080414</v>
      </c>
      <c r="M636" s="221">
        <f t="shared" si="78"/>
        <v>0.36035779453253775</v>
      </c>
      <c r="N636" s="222">
        <f t="shared" si="79"/>
        <v>11.43541576903846</v>
      </c>
    </row>
    <row r="637" spans="2:14" x14ac:dyDescent="0.45">
      <c r="B637" t="s">
        <v>292</v>
      </c>
      <c r="C637" s="215">
        <f>'Survey Results'!D1237/'Survey Results'!D$1334</f>
        <v>0</v>
      </c>
      <c r="D637" s="211">
        <f t="shared" si="73"/>
        <v>0</v>
      </c>
      <c r="E637" s="218">
        <f>'Survey Results'!E1237/'Survey Results'!E$1334</f>
        <v>9.2931072451001972E-3</v>
      </c>
      <c r="F637" s="217">
        <f t="shared" si="74"/>
        <v>3.3225662159568375E-2</v>
      </c>
      <c r="G637" s="215">
        <f>'Survey Results'!F1237/'Survey Results'!F$1334</f>
        <v>9.8619329388560158E-3</v>
      </c>
      <c r="H637" s="212">
        <f t="shared" si="75"/>
        <v>0.12742866934911243</v>
      </c>
      <c r="I637" s="218">
        <f>'Survey Results'!G1237/'Survey Results'!G$1334</f>
        <v>9.3459523407131984E-3</v>
      </c>
      <c r="J637" s="217">
        <f t="shared" si="76"/>
        <v>4.5834134776663843E-2</v>
      </c>
      <c r="K637" s="215">
        <f>'Survey Results'!H1237/'Survey Results'!H$1334</f>
        <v>0</v>
      </c>
      <c r="L637" s="211">
        <f t="shared" si="77"/>
        <v>0</v>
      </c>
      <c r="M637" s="221">
        <f t="shared" si="78"/>
        <v>6.5069543434055459E-3</v>
      </c>
      <c r="N637" s="222">
        <f t="shared" si="79"/>
        <v>0.20648846628534465</v>
      </c>
    </row>
    <row r="638" spans="2:14" x14ac:dyDescent="0.45">
      <c r="B638" t="s">
        <v>293</v>
      </c>
      <c r="C638" s="215">
        <f>'Survey Results'!D1238/'Survey Results'!D$1334</f>
        <v>0</v>
      </c>
      <c r="D638" s="211">
        <f t="shared" si="73"/>
        <v>0</v>
      </c>
      <c r="E638" s="218">
        <f>'Survey Results'!E1238/'Survey Results'!E$1334</f>
        <v>0</v>
      </c>
      <c r="F638" s="217">
        <f t="shared" si="74"/>
        <v>0</v>
      </c>
      <c r="G638" s="215">
        <f>'Survey Results'!F1238/'Survey Results'!F$1334</f>
        <v>0</v>
      </c>
      <c r="H638" s="212">
        <f t="shared" si="75"/>
        <v>0</v>
      </c>
      <c r="I638" s="218">
        <f>'Survey Results'!G1238/'Survey Results'!G$1334</f>
        <v>9.3459523407131984E-3</v>
      </c>
      <c r="J638" s="217">
        <f t="shared" si="76"/>
        <v>4.5834134776663843E-2</v>
      </c>
      <c r="K638" s="215">
        <f>'Survey Results'!H1238/'Survey Results'!H$1334</f>
        <v>0</v>
      </c>
      <c r="L638" s="211">
        <f t="shared" si="77"/>
        <v>0</v>
      </c>
      <c r="M638" s="221">
        <f t="shared" si="78"/>
        <v>1.4443451865689767E-3</v>
      </c>
      <c r="N638" s="222">
        <f t="shared" si="79"/>
        <v>4.5834134776663843E-2</v>
      </c>
    </row>
    <row r="639" spans="2:14" x14ac:dyDescent="0.45">
      <c r="B639" t="s">
        <v>205</v>
      </c>
      <c r="C639" s="215">
        <f>'Survey Results'!D1239/'Survey Results'!D$1334</f>
        <v>0</v>
      </c>
      <c r="D639" s="211">
        <f t="shared" si="73"/>
        <v>0</v>
      </c>
      <c r="E639" s="218">
        <f>'Survey Results'!E1239/'Survey Results'!E$1334</f>
        <v>0</v>
      </c>
      <c r="F639" s="217">
        <f t="shared" si="74"/>
        <v>0</v>
      </c>
      <c r="G639" s="215">
        <f>'Survey Results'!F1239/'Survey Results'!F$1334</f>
        <v>0</v>
      </c>
      <c r="H639" s="212">
        <f t="shared" si="75"/>
        <v>0</v>
      </c>
      <c r="I639" s="218">
        <f>'Survey Results'!G1239/'Survey Results'!G$1334</f>
        <v>0</v>
      </c>
      <c r="J639" s="217">
        <f t="shared" si="76"/>
        <v>0</v>
      </c>
      <c r="K639" s="215">
        <f>'Survey Results'!H1239/'Survey Results'!H$1334</f>
        <v>9.5031091118713246E-2</v>
      </c>
      <c r="L639" s="211">
        <f t="shared" si="77"/>
        <v>0.55165239055857396</v>
      </c>
      <c r="M639" s="221">
        <f t="shared" si="78"/>
        <v>1.7383910023501068E-2</v>
      </c>
      <c r="N639" s="222">
        <f t="shared" si="79"/>
        <v>0.55165239055857396</v>
      </c>
    </row>
    <row r="640" spans="2:14" x14ac:dyDescent="0.45">
      <c r="B640" t="s">
        <v>294</v>
      </c>
      <c r="C640" s="215">
        <f>'Survey Results'!D1240/'Survey Results'!D$1334</f>
        <v>0</v>
      </c>
      <c r="D640" s="211">
        <f t="shared" si="73"/>
        <v>0</v>
      </c>
      <c r="E640" s="218">
        <f>'Survey Results'!E1240/'Survey Results'!E$1334</f>
        <v>0</v>
      </c>
      <c r="F640" s="217">
        <f t="shared" si="74"/>
        <v>0</v>
      </c>
      <c r="G640" s="215">
        <f>'Survey Results'!F1240/'Survey Results'!F$1334</f>
        <v>0</v>
      </c>
      <c r="H640" s="212">
        <f t="shared" si="75"/>
        <v>0</v>
      </c>
      <c r="I640" s="218">
        <f>'Survey Results'!G1240/'Survey Results'!G$1334</f>
        <v>0</v>
      </c>
      <c r="J640" s="217">
        <f t="shared" si="76"/>
        <v>0</v>
      </c>
      <c r="K640" s="215">
        <f>'Survey Results'!H1240/'Survey Results'!H$1334</f>
        <v>9.7147933243871536E-3</v>
      </c>
      <c r="L640" s="211">
        <f t="shared" si="77"/>
        <v>5.6394059018915484E-2</v>
      </c>
      <c r="M640" s="221">
        <f t="shared" si="78"/>
        <v>1.7771141113921143E-3</v>
      </c>
      <c r="N640" s="222">
        <f t="shared" si="79"/>
        <v>5.6394059018915484E-2</v>
      </c>
    </row>
    <row r="641" spans="2:14" x14ac:dyDescent="0.45">
      <c r="B641" t="s">
        <v>295</v>
      </c>
      <c r="C641" s="215">
        <f>'Survey Results'!D1241/'Survey Results'!D$1334</f>
        <v>0</v>
      </c>
      <c r="D641" s="211">
        <f t="shared" si="73"/>
        <v>0</v>
      </c>
      <c r="E641" s="218">
        <f>'Survey Results'!E1241/'Survey Results'!E$1334</f>
        <v>0</v>
      </c>
      <c r="F641" s="217">
        <f t="shared" si="74"/>
        <v>0</v>
      </c>
      <c r="G641" s="215">
        <f>'Survey Results'!F1241/'Survey Results'!F$1334</f>
        <v>0</v>
      </c>
      <c r="H641" s="212">
        <f t="shared" si="75"/>
        <v>0</v>
      </c>
      <c r="I641" s="218">
        <f>'Survey Results'!G1241/'Survey Results'!G$1334</f>
        <v>0</v>
      </c>
      <c r="J641" s="217">
        <f t="shared" si="76"/>
        <v>0</v>
      </c>
      <c r="K641" s="215">
        <f>'Survey Results'!H1241/'Survey Results'!H$1334</f>
        <v>0</v>
      </c>
      <c r="L641" s="211">
        <f t="shared" si="77"/>
        <v>0</v>
      </c>
      <c r="M641" s="221">
        <f t="shared" si="78"/>
        <v>0</v>
      </c>
      <c r="N641" s="222">
        <f t="shared" si="79"/>
        <v>0</v>
      </c>
    </row>
    <row r="642" spans="2:14" x14ac:dyDescent="0.45">
      <c r="B642" t="s">
        <v>296</v>
      </c>
      <c r="C642" s="215">
        <f>'Survey Results'!D1242/'Survey Results'!D$1334</f>
        <v>0</v>
      </c>
      <c r="D642" s="211">
        <f t="shared" si="73"/>
        <v>0</v>
      </c>
      <c r="E642" s="218">
        <f>'Survey Results'!E1242/'Survey Results'!E$1334</f>
        <v>0</v>
      </c>
      <c r="F642" s="217">
        <f t="shared" si="74"/>
        <v>0</v>
      </c>
      <c r="G642" s="215">
        <f>'Survey Results'!F1242/'Survey Results'!F$1334</f>
        <v>0</v>
      </c>
      <c r="H642" s="212">
        <f t="shared" si="75"/>
        <v>0</v>
      </c>
      <c r="I642" s="218">
        <f>'Survey Results'!G1242/'Survey Results'!G$1334</f>
        <v>0</v>
      </c>
      <c r="J642" s="217">
        <f t="shared" si="76"/>
        <v>0</v>
      </c>
      <c r="K642" s="215">
        <f>'Survey Results'!H1242/'Survey Results'!H$1334</f>
        <v>0</v>
      </c>
      <c r="L642" s="211">
        <f t="shared" si="77"/>
        <v>0</v>
      </c>
      <c r="M642" s="221">
        <f t="shared" si="78"/>
        <v>0</v>
      </c>
      <c r="N642" s="222">
        <f t="shared" si="79"/>
        <v>0</v>
      </c>
    </row>
    <row r="643" spans="2:14" x14ac:dyDescent="0.45">
      <c r="B643" t="s">
        <v>297</v>
      </c>
      <c r="C643" s="215">
        <f>'Survey Results'!D1243/'Survey Results'!D$1334</f>
        <v>0</v>
      </c>
      <c r="D643" s="211">
        <f t="shared" si="73"/>
        <v>0</v>
      </c>
      <c r="E643" s="218">
        <f>'Survey Results'!E1243/'Survey Results'!E$1334</f>
        <v>0</v>
      </c>
      <c r="F643" s="217">
        <f t="shared" si="74"/>
        <v>0</v>
      </c>
      <c r="G643" s="215">
        <f>'Survey Results'!F1243/'Survey Results'!F$1334</f>
        <v>0</v>
      </c>
      <c r="H643" s="212">
        <f t="shared" si="75"/>
        <v>0</v>
      </c>
      <c r="I643" s="218">
        <f>'Survey Results'!G1243/'Survey Results'!G$1334</f>
        <v>0</v>
      </c>
      <c r="J643" s="217">
        <f t="shared" si="76"/>
        <v>0</v>
      </c>
      <c r="K643" s="215">
        <f>'Survey Results'!H1243/'Survey Results'!H$1334</f>
        <v>0</v>
      </c>
      <c r="L643" s="211">
        <f t="shared" si="77"/>
        <v>0</v>
      </c>
      <c r="M643" s="221">
        <f t="shared" si="78"/>
        <v>0</v>
      </c>
      <c r="N643" s="222">
        <f t="shared" si="79"/>
        <v>0</v>
      </c>
    </row>
    <row r="644" spans="2:14" x14ac:dyDescent="0.45">
      <c r="B644" t="s">
        <v>298</v>
      </c>
      <c r="C644" s="215">
        <f>'Survey Results'!D1244/'Survey Results'!D$1334</f>
        <v>0</v>
      </c>
      <c r="D644" s="211">
        <f t="shared" si="73"/>
        <v>0</v>
      </c>
      <c r="E644" s="218">
        <f>'Survey Results'!E1244/'Survey Results'!E$1334</f>
        <v>0</v>
      </c>
      <c r="F644" s="217">
        <f t="shared" si="74"/>
        <v>0</v>
      </c>
      <c r="G644" s="215">
        <f>'Survey Results'!F1244/'Survey Results'!F$1334</f>
        <v>0</v>
      </c>
      <c r="H644" s="212">
        <f t="shared" si="75"/>
        <v>0</v>
      </c>
      <c r="I644" s="218">
        <f>'Survey Results'!G1244/'Survey Results'!G$1334</f>
        <v>0</v>
      </c>
      <c r="J644" s="217">
        <f t="shared" si="76"/>
        <v>0</v>
      </c>
      <c r="K644" s="215">
        <f>'Survey Results'!H1244/'Survey Results'!H$1334</f>
        <v>0</v>
      </c>
      <c r="L644" s="211">
        <f t="shared" si="77"/>
        <v>0</v>
      </c>
      <c r="M644" s="221">
        <f t="shared" si="78"/>
        <v>0</v>
      </c>
      <c r="N644" s="222">
        <f t="shared" si="79"/>
        <v>0</v>
      </c>
    </row>
    <row r="645" spans="2:14" x14ac:dyDescent="0.45">
      <c r="B645" t="s">
        <v>8</v>
      </c>
      <c r="C645" s="215">
        <f>'Survey Results'!D1245/'Survey Results'!D$1334</f>
        <v>0</v>
      </c>
      <c r="D645" s="211">
        <f t="shared" si="73"/>
        <v>0</v>
      </c>
      <c r="E645" s="218">
        <f>'Survey Results'!E1245/'Survey Results'!E$1334</f>
        <v>0</v>
      </c>
      <c r="F645" s="217">
        <f t="shared" si="74"/>
        <v>0</v>
      </c>
      <c r="G645" s="215">
        <f>'Survey Results'!F1245/'Survey Results'!F$1334</f>
        <v>0</v>
      </c>
      <c r="H645" s="212">
        <f t="shared" si="75"/>
        <v>0</v>
      </c>
      <c r="I645" s="218">
        <f>'Survey Results'!G1245/'Survey Results'!G$1334</f>
        <v>0</v>
      </c>
      <c r="J645" s="217">
        <f t="shared" si="76"/>
        <v>0</v>
      </c>
      <c r="K645" s="215">
        <f>'Survey Results'!H1245/'Survey Results'!H$1334</f>
        <v>0</v>
      </c>
      <c r="L645" s="211">
        <f t="shared" si="77"/>
        <v>0</v>
      </c>
      <c r="M645" s="221">
        <f t="shared" si="78"/>
        <v>0</v>
      </c>
      <c r="N645" s="222">
        <f t="shared" si="79"/>
        <v>0</v>
      </c>
    </row>
    <row r="646" spans="2:14" x14ac:dyDescent="0.45">
      <c r="B646" t="s">
        <v>299</v>
      </c>
      <c r="C646" s="215">
        <f>'Survey Results'!D1246/'Survey Results'!D$1334</f>
        <v>0</v>
      </c>
      <c r="D646" s="211">
        <f t="shared" si="73"/>
        <v>0</v>
      </c>
      <c r="E646" s="218">
        <f>'Survey Results'!E1246/'Survey Results'!E$1334</f>
        <v>0</v>
      </c>
      <c r="F646" s="217">
        <f t="shared" si="74"/>
        <v>0</v>
      </c>
      <c r="G646" s="215">
        <f>'Survey Results'!F1246/'Survey Results'!F$1334</f>
        <v>0</v>
      </c>
      <c r="H646" s="212">
        <f t="shared" si="75"/>
        <v>0</v>
      </c>
      <c r="I646" s="218">
        <f>'Survey Results'!G1246/'Survey Results'!G$1334</f>
        <v>0</v>
      </c>
      <c r="J646" s="217">
        <f t="shared" si="76"/>
        <v>0</v>
      </c>
      <c r="K646" s="215">
        <f>'Survey Results'!H1246/'Survey Results'!H$1334</f>
        <v>0</v>
      </c>
      <c r="L646" s="211">
        <f t="shared" si="77"/>
        <v>0</v>
      </c>
      <c r="M646" s="221">
        <f t="shared" si="78"/>
        <v>0</v>
      </c>
      <c r="N646" s="222">
        <f t="shared" si="79"/>
        <v>0</v>
      </c>
    </row>
    <row r="647" spans="2:14" x14ac:dyDescent="0.45">
      <c r="B647" t="s">
        <v>300</v>
      </c>
      <c r="C647" s="215">
        <f>'Survey Results'!D1247/'Survey Results'!D$1334</f>
        <v>0</v>
      </c>
      <c r="D647" s="211">
        <f t="shared" si="73"/>
        <v>0</v>
      </c>
      <c r="E647" s="218">
        <f>'Survey Results'!E1247/'Survey Results'!E$1334</f>
        <v>0</v>
      </c>
      <c r="F647" s="217">
        <f t="shared" si="74"/>
        <v>0</v>
      </c>
      <c r="G647" s="215">
        <f>'Survey Results'!F1247/'Survey Results'!F$1334</f>
        <v>0</v>
      </c>
      <c r="H647" s="212">
        <f t="shared" si="75"/>
        <v>0</v>
      </c>
      <c r="I647" s="218">
        <f>'Survey Results'!G1247/'Survey Results'!G$1334</f>
        <v>0</v>
      </c>
      <c r="J647" s="217">
        <f t="shared" si="76"/>
        <v>0</v>
      </c>
      <c r="K647" s="215">
        <f>'Survey Results'!H1247/'Survey Results'!H$1334</f>
        <v>9.7147933243871536E-3</v>
      </c>
      <c r="L647" s="211">
        <f t="shared" si="77"/>
        <v>5.6394059018915484E-2</v>
      </c>
      <c r="M647" s="221">
        <f t="shared" si="78"/>
        <v>1.7771141113921143E-3</v>
      </c>
      <c r="N647" s="222">
        <f t="shared" si="79"/>
        <v>5.6394059018915484E-2</v>
      </c>
    </row>
    <row r="648" spans="2:14" x14ac:dyDescent="0.45">
      <c r="B648" t="s">
        <v>94</v>
      </c>
      <c r="C648" s="215">
        <f>'Survey Results'!D1248/'Survey Results'!D$1334</f>
        <v>0</v>
      </c>
      <c r="D648" s="211">
        <f t="shared" si="73"/>
        <v>0</v>
      </c>
      <c r="E648" s="218">
        <f>'Survey Results'!E1248/'Survey Results'!E$1334</f>
        <v>9.2931072451001972E-3</v>
      </c>
      <c r="F648" s="217">
        <f t="shared" si="74"/>
        <v>3.3225662159568375E-2</v>
      </c>
      <c r="G648" s="215">
        <f>'Survey Results'!F1248/'Survey Results'!F$1334</f>
        <v>0</v>
      </c>
      <c r="H648" s="212">
        <f t="shared" si="75"/>
        <v>0</v>
      </c>
      <c r="I648" s="218">
        <f>'Survey Results'!G1248/'Survey Results'!G$1334</f>
        <v>0</v>
      </c>
      <c r="J648" s="217">
        <f t="shared" si="76"/>
        <v>0</v>
      </c>
      <c r="K648" s="215">
        <f>'Survey Results'!H1248/'Survey Results'!H$1334</f>
        <v>0</v>
      </c>
      <c r="L648" s="211">
        <f t="shared" si="77"/>
        <v>0</v>
      </c>
      <c r="M648" s="221">
        <f t="shared" si="78"/>
        <v>1.0470215145235605E-3</v>
      </c>
      <c r="N648" s="222">
        <f t="shared" si="79"/>
        <v>3.3225662159568375E-2</v>
      </c>
    </row>
    <row r="649" spans="2:14" x14ac:dyDescent="0.45">
      <c r="B649" t="s">
        <v>301</v>
      </c>
      <c r="C649" s="215">
        <f>'Survey Results'!D1249/'Survey Results'!D$1334</f>
        <v>0</v>
      </c>
      <c r="D649" s="211">
        <f t="shared" si="73"/>
        <v>0</v>
      </c>
      <c r="E649" s="218">
        <f>'Survey Results'!E1249/'Survey Results'!E$1334</f>
        <v>0</v>
      </c>
      <c r="F649" s="217">
        <f t="shared" si="74"/>
        <v>0</v>
      </c>
      <c r="G649" s="215">
        <f>'Survey Results'!F1249/'Survey Results'!F$1334</f>
        <v>0</v>
      </c>
      <c r="H649" s="212">
        <f t="shared" si="75"/>
        <v>0</v>
      </c>
      <c r="I649" s="218">
        <f>'Survey Results'!G1249/'Survey Results'!G$1334</f>
        <v>0</v>
      </c>
      <c r="J649" s="217">
        <f t="shared" si="76"/>
        <v>0</v>
      </c>
      <c r="K649" s="215">
        <f>'Survey Results'!H1249/'Survey Results'!H$1334</f>
        <v>0</v>
      </c>
      <c r="L649" s="211">
        <f t="shared" si="77"/>
        <v>0</v>
      </c>
      <c r="M649" s="221">
        <f t="shared" si="78"/>
        <v>0</v>
      </c>
      <c r="N649" s="222">
        <f t="shared" si="79"/>
        <v>0</v>
      </c>
    </row>
    <row r="650" spans="2:14" x14ac:dyDescent="0.45">
      <c r="B650" t="s">
        <v>302</v>
      </c>
      <c r="C650" s="215">
        <f>'Survey Results'!D1250/'Survey Results'!D$1334</f>
        <v>0</v>
      </c>
      <c r="D650" s="211">
        <f t="shared" si="73"/>
        <v>0</v>
      </c>
      <c r="E650" s="218">
        <f>'Survey Results'!E1250/'Survey Results'!E$1334</f>
        <v>0</v>
      </c>
      <c r="F650" s="217">
        <f t="shared" si="74"/>
        <v>0</v>
      </c>
      <c r="G650" s="215">
        <f>'Survey Results'!F1250/'Survey Results'!F$1334</f>
        <v>0</v>
      </c>
      <c r="H650" s="212">
        <f t="shared" si="75"/>
        <v>0</v>
      </c>
      <c r="I650" s="218">
        <f>'Survey Results'!G1250/'Survey Results'!G$1334</f>
        <v>0</v>
      </c>
      <c r="J650" s="217">
        <f t="shared" si="76"/>
        <v>0</v>
      </c>
      <c r="K650" s="215">
        <f>'Survey Results'!H1250/'Survey Results'!H$1334</f>
        <v>0</v>
      </c>
      <c r="L650" s="211">
        <f t="shared" si="77"/>
        <v>0</v>
      </c>
      <c r="M650" s="221">
        <f t="shared" si="78"/>
        <v>0</v>
      </c>
      <c r="N650" s="222">
        <f t="shared" si="79"/>
        <v>0</v>
      </c>
    </row>
    <row r="651" spans="2:14" x14ac:dyDescent="0.45">
      <c r="B651" t="s">
        <v>303</v>
      </c>
      <c r="C651" s="215">
        <f>'Survey Results'!D1251/'Survey Results'!D$1334</f>
        <v>0</v>
      </c>
      <c r="D651" s="211">
        <f t="shared" si="73"/>
        <v>0</v>
      </c>
      <c r="E651" s="218">
        <f>'Survey Results'!E1251/'Survey Results'!E$1334</f>
        <v>0</v>
      </c>
      <c r="F651" s="217">
        <f t="shared" si="74"/>
        <v>0</v>
      </c>
      <c r="G651" s="215">
        <f>'Survey Results'!F1251/'Survey Results'!F$1334</f>
        <v>0</v>
      </c>
      <c r="H651" s="212">
        <f t="shared" si="75"/>
        <v>0</v>
      </c>
      <c r="I651" s="218">
        <f>'Survey Results'!G1251/'Survey Results'!G$1334</f>
        <v>0</v>
      </c>
      <c r="J651" s="217">
        <f t="shared" si="76"/>
        <v>0</v>
      </c>
      <c r="K651" s="215">
        <f>'Survey Results'!H1251/'Survey Results'!H$1334</f>
        <v>0</v>
      </c>
      <c r="L651" s="211">
        <f t="shared" si="77"/>
        <v>0</v>
      </c>
      <c r="M651" s="221">
        <f t="shared" si="78"/>
        <v>0</v>
      </c>
      <c r="N651" s="222">
        <f t="shared" si="79"/>
        <v>0</v>
      </c>
    </row>
    <row r="652" spans="2:14" x14ac:dyDescent="0.45">
      <c r="B652" t="s">
        <v>304</v>
      </c>
      <c r="C652" s="215">
        <f>'Survey Results'!D1252/'Survey Results'!D$1334</f>
        <v>0</v>
      </c>
      <c r="D652" s="211">
        <f t="shared" si="73"/>
        <v>0</v>
      </c>
      <c r="E652" s="218">
        <f>'Survey Results'!E1252/'Survey Results'!E$1334</f>
        <v>0</v>
      </c>
      <c r="F652" s="217">
        <f t="shared" si="74"/>
        <v>0</v>
      </c>
      <c r="G652" s="215">
        <f>'Survey Results'!F1252/'Survey Results'!F$1334</f>
        <v>0</v>
      </c>
      <c r="H652" s="212">
        <f t="shared" si="75"/>
        <v>0</v>
      </c>
      <c r="I652" s="218">
        <f>'Survey Results'!G1252/'Survey Results'!G$1334</f>
        <v>0</v>
      </c>
      <c r="J652" s="217">
        <f t="shared" si="76"/>
        <v>0</v>
      </c>
      <c r="K652" s="215">
        <f>'Survey Results'!H1252/'Survey Results'!H$1334</f>
        <v>0</v>
      </c>
      <c r="L652" s="211">
        <f t="shared" si="77"/>
        <v>0</v>
      </c>
      <c r="M652" s="221">
        <f t="shared" si="78"/>
        <v>0</v>
      </c>
      <c r="N652" s="222">
        <f t="shared" si="79"/>
        <v>0</v>
      </c>
    </row>
    <row r="653" spans="2:14" x14ac:dyDescent="0.45">
      <c r="B653" t="s">
        <v>305</v>
      </c>
      <c r="C653" s="215">
        <f>'Survey Results'!D1253/'Survey Results'!D$1334</f>
        <v>0</v>
      </c>
      <c r="D653" s="211">
        <f t="shared" si="73"/>
        <v>0</v>
      </c>
      <c r="E653" s="218">
        <f>'Survey Results'!E1253/'Survey Results'!E$1334</f>
        <v>0</v>
      </c>
      <c r="F653" s="217">
        <f t="shared" si="74"/>
        <v>0</v>
      </c>
      <c r="G653" s="215">
        <f>'Survey Results'!F1253/'Survey Results'!F$1334</f>
        <v>0</v>
      </c>
      <c r="H653" s="212">
        <f t="shared" si="75"/>
        <v>0</v>
      </c>
      <c r="I653" s="218">
        <f>'Survey Results'!G1253/'Survey Results'!G$1334</f>
        <v>0</v>
      </c>
      <c r="J653" s="217">
        <f t="shared" si="76"/>
        <v>0</v>
      </c>
      <c r="K653" s="215">
        <f>'Survey Results'!H1253/'Survey Results'!H$1334</f>
        <v>0</v>
      </c>
      <c r="L653" s="211">
        <f t="shared" si="77"/>
        <v>0</v>
      </c>
      <c r="M653" s="221">
        <f t="shared" si="78"/>
        <v>0</v>
      </c>
      <c r="N653" s="222">
        <f t="shared" si="79"/>
        <v>0</v>
      </c>
    </row>
    <row r="654" spans="2:14" x14ac:dyDescent="0.45">
      <c r="B654" t="s">
        <v>306</v>
      </c>
      <c r="C654" s="215">
        <f>'Survey Results'!D1254/'Survey Results'!D$1334</f>
        <v>0</v>
      </c>
      <c r="D654" s="211">
        <f t="shared" si="73"/>
        <v>0</v>
      </c>
      <c r="E654" s="218">
        <f>'Survey Results'!E1254/'Survey Results'!E$1334</f>
        <v>0</v>
      </c>
      <c r="F654" s="217">
        <f t="shared" si="74"/>
        <v>0</v>
      </c>
      <c r="G654" s="215">
        <f>'Survey Results'!F1254/'Survey Results'!F$1334</f>
        <v>0</v>
      </c>
      <c r="H654" s="212">
        <f t="shared" si="75"/>
        <v>0</v>
      </c>
      <c r="I654" s="218">
        <f>'Survey Results'!G1254/'Survey Results'!G$1334</f>
        <v>0</v>
      </c>
      <c r="J654" s="217">
        <f t="shared" si="76"/>
        <v>0</v>
      </c>
      <c r="K654" s="215">
        <f>'Survey Results'!H1254/'Survey Results'!H$1334</f>
        <v>0</v>
      </c>
      <c r="L654" s="211">
        <f t="shared" si="77"/>
        <v>0</v>
      </c>
      <c r="M654" s="221">
        <f t="shared" si="78"/>
        <v>0</v>
      </c>
      <c r="N654" s="222">
        <f t="shared" si="79"/>
        <v>0</v>
      </c>
    </row>
    <row r="655" spans="2:14" x14ac:dyDescent="0.45">
      <c r="B655" t="s">
        <v>307</v>
      </c>
      <c r="C655" s="215">
        <f>'Survey Results'!D1255/'Survey Results'!D$1334</f>
        <v>0</v>
      </c>
      <c r="D655" s="211">
        <f t="shared" si="73"/>
        <v>0</v>
      </c>
      <c r="E655" s="218">
        <f>'Survey Results'!E1255/'Survey Results'!E$1334</f>
        <v>0</v>
      </c>
      <c r="F655" s="217">
        <f t="shared" si="74"/>
        <v>0</v>
      </c>
      <c r="G655" s="215">
        <f>'Survey Results'!F1255/'Survey Results'!F$1334</f>
        <v>0</v>
      </c>
      <c r="H655" s="212">
        <f t="shared" si="75"/>
        <v>0</v>
      </c>
      <c r="I655" s="218">
        <f>'Survey Results'!G1255/'Survey Results'!G$1334</f>
        <v>0</v>
      </c>
      <c r="J655" s="217">
        <f t="shared" si="76"/>
        <v>0</v>
      </c>
      <c r="K655" s="215">
        <f>'Survey Results'!H1255/'Survey Results'!H$1334</f>
        <v>0</v>
      </c>
      <c r="L655" s="211">
        <f t="shared" si="77"/>
        <v>0</v>
      </c>
      <c r="M655" s="221">
        <f t="shared" si="78"/>
        <v>0</v>
      </c>
      <c r="N655" s="222">
        <f t="shared" si="79"/>
        <v>0</v>
      </c>
    </row>
    <row r="656" spans="2:14" x14ac:dyDescent="0.45">
      <c r="B656" t="s">
        <v>308</v>
      </c>
      <c r="C656" s="215">
        <f>'Survey Results'!D1256/'Survey Results'!D$1334</f>
        <v>0</v>
      </c>
      <c r="D656" s="211">
        <f t="shared" si="73"/>
        <v>0</v>
      </c>
      <c r="E656" s="218">
        <f>'Survey Results'!E1256/'Survey Results'!E$1334</f>
        <v>0</v>
      </c>
      <c r="F656" s="217">
        <f t="shared" si="74"/>
        <v>0</v>
      </c>
      <c r="G656" s="215">
        <f>'Survey Results'!F1256/'Survey Results'!F$1334</f>
        <v>0</v>
      </c>
      <c r="H656" s="212">
        <f t="shared" si="75"/>
        <v>0</v>
      </c>
      <c r="I656" s="218">
        <f>'Survey Results'!G1256/'Survey Results'!G$1334</f>
        <v>0</v>
      </c>
      <c r="J656" s="217">
        <f t="shared" si="76"/>
        <v>0</v>
      </c>
      <c r="K656" s="215">
        <f>'Survey Results'!H1256/'Survey Results'!H$1334</f>
        <v>0</v>
      </c>
      <c r="L656" s="211">
        <f t="shared" si="77"/>
        <v>0</v>
      </c>
      <c r="M656" s="221">
        <f t="shared" si="78"/>
        <v>0</v>
      </c>
      <c r="N656" s="222">
        <f t="shared" si="79"/>
        <v>0</v>
      </c>
    </row>
    <row r="657" spans="2:14" x14ac:dyDescent="0.45">
      <c r="B657" t="s">
        <v>309</v>
      </c>
      <c r="C657" s="215">
        <f>'Survey Results'!D1257/'Survey Results'!D$1334</f>
        <v>2.9211466380417762E-2</v>
      </c>
      <c r="D657" s="211">
        <f t="shared" si="73"/>
        <v>0.13226364665915852</v>
      </c>
      <c r="E657" s="218">
        <f>'Survey Results'!E1257/'Survey Results'!E$1334</f>
        <v>0</v>
      </c>
      <c r="F657" s="217">
        <f t="shared" si="74"/>
        <v>0</v>
      </c>
      <c r="G657" s="215">
        <f>'Survey Results'!F1257/'Survey Results'!F$1334</f>
        <v>0</v>
      </c>
      <c r="H657" s="212">
        <f t="shared" si="75"/>
        <v>0</v>
      </c>
      <c r="I657" s="218">
        <f>'Survey Results'!G1257/'Survey Results'!G$1334</f>
        <v>0</v>
      </c>
      <c r="J657" s="217">
        <f t="shared" si="76"/>
        <v>0</v>
      </c>
      <c r="K657" s="215">
        <f>'Survey Results'!H1257/'Survey Results'!H$1334</f>
        <v>0</v>
      </c>
      <c r="L657" s="211">
        <f t="shared" si="77"/>
        <v>0</v>
      </c>
      <c r="M657" s="221">
        <f t="shared" si="78"/>
        <v>4.1679495498512052E-3</v>
      </c>
      <c r="N657" s="222">
        <f t="shared" si="79"/>
        <v>0.13226364665915852</v>
      </c>
    </row>
    <row r="658" spans="2:14" x14ac:dyDescent="0.45">
      <c r="B658" t="s">
        <v>310</v>
      </c>
      <c r="C658" s="215">
        <f>'Survey Results'!D1258/'Survey Results'!D$1334</f>
        <v>0</v>
      </c>
      <c r="D658" s="211">
        <f t="shared" si="73"/>
        <v>0</v>
      </c>
      <c r="E658" s="218">
        <f>'Survey Results'!E1258/'Survey Results'!E$1334</f>
        <v>0</v>
      </c>
      <c r="F658" s="217">
        <f t="shared" si="74"/>
        <v>0</v>
      </c>
      <c r="G658" s="215">
        <f>'Survey Results'!F1258/'Survey Results'!F$1334</f>
        <v>0</v>
      </c>
      <c r="H658" s="212">
        <f t="shared" si="75"/>
        <v>0</v>
      </c>
      <c r="I658" s="218">
        <f>'Survey Results'!G1258/'Survey Results'!G$1334</f>
        <v>0</v>
      </c>
      <c r="J658" s="217">
        <f t="shared" si="76"/>
        <v>0</v>
      </c>
      <c r="K658" s="215">
        <f>'Survey Results'!H1258/'Survey Results'!H$1334</f>
        <v>0</v>
      </c>
      <c r="L658" s="211">
        <f t="shared" si="77"/>
        <v>0</v>
      </c>
      <c r="M658" s="221">
        <f t="shared" si="78"/>
        <v>0</v>
      </c>
      <c r="N658" s="222">
        <f t="shared" si="79"/>
        <v>0</v>
      </c>
    </row>
    <row r="659" spans="2:14" x14ac:dyDescent="0.45">
      <c r="B659" t="s">
        <v>311</v>
      </c>
      <c r="C659" s="215">
        <f>'Survey Results'!D1259/'Survey Results'!D$1334</f>
        <v>0</v>
      </c>
      <c r="D659" s="211">
        <f t="shared" si="73"/>
        <v>0</v>
      </c>
      <c r="E659" s="218">
        <f>'Survey Results'!E1259/'Survey Results'!E$1334</f>
        <v>0</v>
      </c>
      <c r="F659" s="217">
        <f t="shared" si="74"/>
        <v>0</v>
      </c>
      <c r="G659" s="215">
        <f>'Survey Results'!F1259/'Survey Results'!F$1334</f>
        <v>0</v>
      </c>
      <c r="H659" s="212">
        <f t="shared" si="75"/>
        <v>0</v>
      </c>
      <c r="I659" s="218">
        <f>'Survey Results'!G1259/'Survey Results'!G$1334</f>
        <v>0</v>
      </c>
      <c r="J659" s="217">
        <f t="shared" si="76"/>
        <v>0</v>
      </c>
      <c r="K659" s="215">
        <f>'Survey Results'!H1259/'Survey Results'!H$1334</f>
        <v>0</v>
      </c>
      <c r="L659" s="211">
        <f t="shared" si="77"/>
        <v>0</v>
      </c>
      <c r="M659" s="221">
        <f t="shared" si="78"/>
        <v>0</v>
      </c>
      <c r="N659" s="222">
        <f t="shared" si="79"/>
        <v>0</v>
      </c>
    </row>
    <row r="660" spans="2:14" x14ac:dyDescent="0.45">
      <c r="B660" t="s">
        <v>102</v>
      </c>
      <c r="C660" s="215">
        <f>'Survey Results'!D1260/'Survey Results'!D$1334</f>
        <v>0</v>
      </c>
      <c r="D660" s="211">
        <f t="shared" si="73"/>
        <v>0</v>
      </c>
      <c r="E660" s="218">
        <f>'Survey Results'!E1260/'Survey Results'!E$1334</f>
        <v>0</v>
      </c>
      <c r="F660" s="217">
        <f t="shared" si="74"/>
        <v>0</v>
      </c>
      <c r="G660" s="215">
        <f>'Survey Results'!F1260/'Survey Results'!F$1334</f>
        <v>0</v>
      </c>
      <c r="H660" s="212">
        <f t="shared" si="75"/>
        <v>0</v>
      </c>
      <c r="I660" s="218">
        <f>'Survey Results'!G1260/'Survey Results'!G$1334</f>
        <v>0</v>
      </c>
      <c r="J660" s="217">
        <f t="shared" si="76"/>
        <v>0</v>
      </c>
      <c r="K660" s="215">
        <f>'Survey Results'!H1260/'Survey Results'!H$1334</f>
        <v>0</v>
      </c>
      <c r="L660" s="211">
        <f t="shared" si="77"/>
        <v>0</v>
      </c>
      <c r="M660" s="221">
        <f t="shared" si="78"/>
        <v>0</v>
      </c>
      <c r="N660" s="222">
        <f t="shared" si="79"/>
        <v>0</v>
      </c>
    </row>
    <row r="661" spans="2:14" x14ac:dyDescent="0.45">
      <c r="B661" t="s">
        <v>109</v>
      </c>
      <c r="C661" s="215">
        <f>'Survey Results'!D1261/'Survey Results'!D$1334</f>
        <v>0</v>
      </c>
      <c r="D661" s="211">
        <f t="shared" si="73"/>
        <v>0</v>
      </c>
      <c r="E661" s="218">
        <f>'Survey Results'!E1261/'Survey Results'!E$1334</f>
        <v>0</v>
      </c>
      <c r="F661" s="217">
        <f t="shared" si="74"/>
        <v>0</v>
      </c>
      <c r="G661" s="215">
        <f>'Survey Results'!F1261/'Survey Results'!F$1334</f>
        <v>0</v>
      </c>
      <c r="H661" s="212">
        <f t="shared" si="75"/>
        <v>0</v>
      </c>
      <c r="I661" s="218">
        <f>'Survey Results'!G1261/'Survey Results'!G$1334</f>
        <v>0</v>
      </c>
      <c r="J661" s="217">
        <f t="shared" si="76"/>
        <v>0</v>
      </c>
      <c r="K661" s="215">
        <f>'Survey Results'!H1261/'Survey Results'!H$1334</f>
        <v>0</v>
      </c>
      <c r="L661" s="211">
        <f t="shared" si="77"/>
        <v>0</v>
      </c>
      <c r="M661" s="221">
        <f t="shared" si="78"/>
        <v>0</v>
      </c>
      <c r="N661" s="222">
        <f t="shared" si="79"/>
        <v>0</v>
      </c>
    </row>
    <row r="662" spans="2:14" x14ac:dyDescent="0.45">
      <c r="B662" t="s">
        <v>116</v>
      </c>
      <c r="C662" s="215">
        <f>'Survey Results'!D1262/'Survey Results'!D$1334</f>
        <v>0</v>
      </c>
      <c r="D662" s="211">
        <f t="shared" si="73"/>
        <v>0</v>
      </c>
      <c r="E662" s="218">
        <f>'Survey Results'!E1262/'Survey Results'!E$1334</f>
        <v>0</v>
      </c>
      <c r="F662" s="217">
        <f t="shared" si="74"/>
        <v>0</v>
      </c>
      <c r="G662" s="215">
        <f>'Survey Results'!F1262/'Survey Results'!F$1334</f>
        <v>0</v>
      </c>
      <c r="H662" s="212">
        <f t="shared" si="75"/>
        <v>0</v>
      </c>
      <c r="I662" s="218">
        <f>'Survey Results'!G1262/'Survey Results'!G$1334</f>
        <v>0</v>
      </c>
      <c r="J662" s="217">
        <f t="shared" si="76"/>
        <v>0</v>
      </c>
      <c r="K662" s="215">
        <f>'Survey Results'!H1262/'Survey Results'!H$1334</f>
        <v>0</v>
      </c>
      <c r="L662" s="211">
        <f t="shared" si="77"/>
        <v>0</v>
      </c>
      <c r="M662" s="221">
        <f t="shared" si="78"/>
        <v>0</v>
      </c>
      <c r="N662" s="222">
        <f t="shared" si="79"/>
        <v>0</v>
      </c>
    </row>
    <row r="663" spans="2:14" x14ac:dyDescent="0.45">
      <c r="B663" t="s">
        <v>312</v>
      </c>
      <c r="C663" s="215">
        <f>'Survey Results'!D1263/'Survey Results'!D$1334</f>
        <v>0</v>
      </c>
      <c r="D663" s="211">
        <f t="shared" si="73"/>
        <v>0</v>
      </c>
      <c r="E663" s="218">
        <f>'Survey Results'!E1263/'Survey Results'!E$1334</f>
        <v>0</v>
      </c>
      <c r="F663" s="217">
        <f t="shared" si="74"/>
        <v>0</v>
      </c>
      <c r="G663" s="215">
        <f>'Survey Results'!F1263/'Survey Results'!F$1334</f>
        <v>9.8619329388560158E-3</v>
      </c>
      <c r="H663" s="212">
        <f t="shared" si="75"/>
        <v>0.12742866934911243</v>
      </c>
      <c r="I663" s="218">
        <f>'Survey Results'!G1263/'Survey Results'!G$1334</f>
        <v>0</v>
      </c>
      <c r="J663" s="217">
        <f t="shared" si="76"/>
        <v>0</v>
      </c>
      <c r="K663" s="215">
        <f>'Survey Results'!H1263/'Survey Results'!H$1334</f>
        <v>0</v>
      </c>
      <c r="L663" s="211">
        <f t="shared" si="77"/>
        <v>0</v>
      </c>
      <c r="M663" s="221">
        <f t="shared" si="78"/>
        <v>4.0155876423130085E-3</v>
      </c>
      <c r="N663" s="222">
        <f t="shared" si="79"/>
        <v>0.12742866934911243</v>
      </c>
    </row>
    <row r="664" spans="2:14" x14ac:dyDescent="0.45">
      <c r="B664" t="s">
        <v>313</v>
      </c>
      <c r="C664" s="215">
        <f>'Survey Results'!D1264/'Survey Results'!D$1334</f>
        <v>0</v>
      </c>
      <c r="D664" s="211">
        <f t="shared" si="73"/>
        <v>0</v>
      </c>
      <c r="E664" s="218">
        <f>'Survey Results'!E1264/'Survey Results'!E$1334</f>
        <v>0</v>
      </c>
      <c r="F664" s="217">
        <f t="shared" si="74"/>
        <v>0</v>
      </c>
      <c r="G664" s="215">
        <f>'Survey Results'!F1264/'Survey Results'!F$1334</f>
        <v>0</v>
      </c>
      <c r="H664" s="212">
        <f t="shared" si="75"/>
        <v>0</v>
      </c>
      <c r="I664" s="218">
        <f>'Survey Results'!G1264/'Survey Results'!G$1334</f>
        <v>0</v>
      </c>
      <c r="J664" s="217">
        <f t="shared" si="76"/>
        <v>0</v>
      </c>
      <c r="K664" s="215">
        <f>'Survey Results'!H1264/'Survey Results'!H$1334</f>
        <v>0</v>
      </c>
      <c r="L664" s="211">
        <f t="shared" si="77"/>
        <v>0</v>
      </c>
      <c r="M664" s="221">
        <f t="shared" si="78"/>
        <v>0</v>
      </c>
      <c r="N664" s="222">
        <f t="shared" si="79"/>
        <v>0</v>
      </c>
    </row>
    <row r="665" spans="2:14" x14ac:dyDescent="0.45">
      <c r="B665" t="s">
        <v>314</v>
      </c>
      <c r="C665" s="215">
        <f>'Survey Results'!D1265/'Survey Results'!D$1334</f>
        <v>0</v>
      </c>
      <c r="D665" s="211">
        <f t="shared" si="73"/>
        <v>0</v>
      </c>
      <c r="E665" s="218">
        <f>'Survey Results'!E1265/'Survey Results'!E$1334</f>
        <v>0</v>
      </c>
      <c r="F665" s="217">
        <f t="shared" si="74"/>
        <v>0</v>
      </c>
      <c r="G665" s="215">
        <f>'Survey Results'!F1265/'Survey Results'!F$1334</f>
        <v>0</v>
      </c>
      <c r="H665" s="212">
        <f t="shared" si="75"/>
        <v>0</v>
      </c>
      <c r="I665" s="218">
        <f>'Survey Results'!G1265/'Survey Results'!G$1334</f>
        <v>0</v>
      </c>
      <c r="J665" s="217">
        <f t="shared" si="76"/>
        <v>0</v>
      </c>
      <c r="K665" s="215">
        <f>'Survey Results'!H1265/'Survey Results'!H$1334</f>
        <v>0</v>
      </c>
      <c r="L665" s="211">
        <f t="shared" si="77"/>
        <v>0</v>
      </c>
      <c r="M665" s="221">
        <f t="shared" si="78"/>
        <v>0</v>
      </c>
      <c r="N665" s="222">
        <f t="shared" si="79"/>
        <v>0</v>
      </c>
    </row>
    <row r="666" spans="2:14" x14ac:dyDescent="0.45">
      <c r="B666" t="s">
        <v>315</v>
      </c>
      <c r="C666" s="215">
        <f>'Survey Results'!D1266/'Survey Results'!D$1334</f>
        <v>0</v>
      </c>
      <c r="D666" s="211">
        <f t="shared" si="73"/>
        <v>0</v>
      </c>
      <c r="E666" s="218">
        <f>'Survey Results'!E1266/'Survey Results'!E$1334</f>
        <v>0</v>
      </c>
      <c r="F666" s="217">
        <f t="shared" si="74"/>
        <v>0</v>
      </c>
      <c r="G666" s="215">
        <f>'Survey Results'!F1266/'Survey Results'!F$1334</f>
        <v>0</v>
      </c>
      <c r="H666" s="212">
        <f t="shared" si="75"/>
        <v>0</v>
      </c>
      <c r="I666" s="218">
        <f>'Survey Results'!G1266/'Survey Results'!G$1334</f>
        <v>0</v>
      </c>
      <c r="J666" s="217">
        <f t="shared" si="76"/>
        <v>0</v>
      </c>
      <c r="K666" s="215">
        <f>'Survey Results'!H1266/'Survey Results'!H$1334</f>
        <v>0</v>
      </c>
      <c r="L666" s="211">
        <f t="shared" si="77"/>
        <v>0</v>
      </c>
      <c r="M666" s="221">
        <f t="shared" si="78"/>
        <v>0</v>
      </c>
      <c r="N666" s="222">
        <f t="shared" si="79"/>
        <v>0</v>
      </c>
    </row>
    <row r="667" spans="2:14" x14ac:dyDescent="0.45">
      <c r="B667" t="s">
        <v>316</v>
      </c>
      <c r="C667" s="215">
        <f>'Survey Results'!D1267/'Survey Results'!D$1334</f>
        <v>0</v>
      </c>
      <c r="D667" s="211">
        <f t="shared" si="73"/>
        <v>0</v>
      </c>
      <c r="E667" s="218">
        <f>'Survey Results'!E1267/'Survey Results'!E$1334</f>
        <v>0</v>
      </c>
      <c r="F667" s="217">
        <f t="shared" si="74"/>
        <v>0</v>
      </c>
      <c r="G667" s="215">
        <f>'Survey Results'!F1267/'Survey Results'!F$1334</f>
        <v>0</v>
      </c>
      <c r="H667" s="212">
        <f t="shared" si="75"/>
        <v>0</v>
      </c>
      <c r="I667" s="218">
        <f>'Survey Results'!G1267/'Survey Results'!G$1334</f>
        <v>0</v>
      </c>
      <c r="J667" s="217">
        <f t="shared" si="76"/>
        <v>0</v>
      </c>
      <c r="K667" s="215">
        <f>'Survey Results'!H1267/'Survey Results'!H$1334</f>
        <v>0</v>
      </c>
      <c r="L667" s="211">
        <f t="shared" si="77"/>
        <v>0</v>
      </c>
      <c r="M667" s="221">
        <f t="shared" si="78"/>
        <v>0</v>
      </c>
      <c r="N667" s="222">
        <f t="shared" si="79"/>
        <v>0</v>
      </c>
    </row>
    <row r="668" spans="2:14" x14ac:dyDescent="0.45">
      <c r="B668" t="s">
        <v>317</v>
      </c>
      <c r="C668" s="215">
        <f>'Survey Results'!D1268/'Survey Results'!D$1334</f>
        <v>0</v>
      </c>
      <c r="D668" s="211">
        <f t="shared" si="73"/>
        <v>0</v>
      </c>
      <c r="E668" s="218">
        <f>'Survey Results'!E1268/'Survey Results'!E$1334</f>
        <v>0</v>
      </c>
      <c r="F668" s="217">
        <f t="shared" si="74"/>
        <v>0</v>
      </c>
      <c r="G668" s="215">
        <f>'Survey Results'!F1268/'Survey Results'!F$1334</f>
        <v>0</v>
      </c>
      <c r="H668" s="212">
        <f t="shared" si="75"/>
        <v>0</v>
      </c>
      <c r="I668" s="218">
        <f>'Survey Results'!G1268/'Survey Results'!G$1334</f>
        <v>0</v>
      </c>
      <c r="J668" s="217">
        <f t="shared" si="76"/>
        <v>0</v>
      </c>
      <c r="K668" s="215">
        <f>'Survey Results'!H1268/'Survey Results'!H$1334</f>
        <v>0</v>
      </c>
      <c r="L668" s="211">
        <f t="shared" si="77"/>
        <v>0</v>
      </c>
      <c r="M668" s="221">
        <f t="shared" si="78"/>
        <v>0</v>
      </c>
      <c r="N668" s="222">
        <f t="shared" si="79"/>
        <v>0</v>
      </c>
    </row>
    <row r="669" spans="2:14" x14ac:dyDescent="0.45">
      <c r="B669" t="s">
        <v>318</v>
      </c>
      <c r="C669" s="215">
        <f>'Survey Results'!D1269/'Survey Results'!D$1334</f>
        <v>0</v>
      </c>
      <c r="D669" s="211">
        <f t="shared" si="73"/>
        <v>0</v>
      </c>
      <c r="E669" s="218">
        <f>'Survey Results'!E1269/'Survey Results'!E$1334</f>
        <v>0</v>
      </c>
      <c r="F669" s="217">
        <f t="shared" si="74"/>
        <v>0</v>
      </c>
      <c r="G669" s="215">
        <f>'Survey Results'!F1269/'Survey Results'!F$1334</f>
        <v>0</v>
      </c>
      <c r="H669" s="212">
        <f t="shared" si="75"/>
        <v>0</v>
      </c>
      <c r="I669" s="218">
        <f>'Survey Results'!G1269/'Survey Results'!G$1334</f>
        <v>0</v>
      </c>
      <c r="J669" s="217">
        <f t="shared" si="76"/>
        <v>0</v>
      </c>
      <c r="K669" s="215">
        <f>'Survey Results'!H1269/'Survey Results'!H$1334</f>
        <v>0</v>
      </c>
      <c r="L669" s="211">
        <f t="shared" si="77"/>
        <v>0</v>
      </c>
      <c r="M669" s="221">
        <f t="shared" si="78"/>
        <v>0</v>
      </c>
      <c r="N669" s="222">
        <f t="shared" si="79"/>
        <v>0</v>
      </c>
    </row>
    <row r="670" spans="2:14" x14ac:dyDescent="0.45">
      <c r="B670" t="s">
        <v>319</v>
      </c>
      <c r="C670" s="215">
        <f>'Survey Results'!D1270/'Survey Results'!D$1334</f>
        <v>0</v>
      </c>
      <c r="D670" s="211">
        <f t="shared" si="73"/>
        <v>0</v>
      </c>
      <c r="E670" s="218">
        <f>'Survey Results'!E1270/'Survey Results'!E$1334</f>
        <v>0</v>
      </c>
      <c r="F670" s="217">
        <f t="shared" si="74"/>
        <v>0</v>
      </c>
      <c r="G670" s="215">
        <f>'Survey Results'!F1270/'Survey Results'!F$1334</f>
        <v>0</v>
      </c>
      <c r="H670" s="212">
        <f t="shared" si="75"/>
        <v>0</v>
      </c>
      <c r="I670" s="218">
        <f>'Survey Results'!G1270/'Survey Results'!G$1334</f>
        <v>0</v>
      </c>
      <c r="J670" s="217">
        <f t="shared" si="76"/>
        <v>0</v>
      </c>
      <c r="K670" s="215">
        <f>'Survey Results'!H1270/'Survey Results'!H$1334</f>
        <v>0</v>
      </c>
      <c r="L670" s="211">
        <f t="shared" si="77"/>
        <v>0</v>
      </c>
      <c r="M670" s="221">
        <f t="shared" si="78"/>
        <v>0</v>
      </c>
      <c r="N670" s="222">
        <f t="shared" si="79"/>
        <v>0</v>
      </c>
    </row>
    <row r="671" spans="2:14" x14ac:dyDescent="0.45">
      <c r="B671" t="s">
        <v>320</v>
      </c>
      <c r="C671" s="215">
        <f>'Survey Results'!D1271/'Survey Results'!D$1334</f>
        <v>0</v>
      </c>
      <c r="D671" s="211">
        <f t="shared" si="73"/>
        <v>0</v>
      </c>
      <c r="E671" s="218">
        <f>'Survey Results'!E1271/'Survey Results'!E$1334</f>
        <v>0</v>
      </c>
      <c r="F671" s="217">
        <f t="shared" si="74"/>
        <v>0</v>
      </c>
      <c r="G671" s="215">
        <f>'Survey Results'!F1271/'Survey Results'!F$1334</f>
        <v>0</v>
      </c>
      <c r="H671" s="212">
        <f t="shared" si="75"/>
        <v>0</v>
      </c>
      <c r="I671" s="218">
        <f>'Survey Results'!G1271/'Survey Results'!G$1334</f>
        <v>0</v>
      </c>
      <c r="J671" s="217">
        <f t="shared" si="76"/>
        <v>0</v>
      </c>
      <c r="K671" s="215">
        <f>'Survey Results'!H1271/'Survey Results'!H$1334</f>
        <v>0</v>
      </c>
      <c r="L671" s="211">
        <f t="shared" si="77"/>
        <v>0</v>
      </c>
      <c r="M671" s="221">
        <f t="shared" si="78"/>
        <v>0</v>
      </c>
      <c r="N671" s="222">
        <f t="shared" si="79"/>
        <v>0</v>
      </c>
    </row>
    <row r="672" spans="2:14" x14ac:dyDescent="0.45">
      <c r="B672" t="s">
        <v>321</v>
      </c>
      <c r="C672" s="215">
        <f>'Survey Results'!D1272/'Survey Results'!D$1334</f>
        <v>0</v>
      </c>
      <c r="D672" s="211">
        <f t="shared" si="73"/>
        <v>0</v>
      </c>
      <c r="E672" s="218">
        <f>'Survey Results'!E1272/'Survey Results'!E$1334</f>
        <v>9.2931072451001972E-3</v>
      </c>
      <c r="F672" s="217">
        <f t="shared" si="74"/>
        <v>3.3225662159568375E-2</v>
      </c>
      <c r="G672" s="215">
        <f>'Survey Results'!F1272/'Survey Results'!F$1334</f>
        <v>0</v>
      </c>
      <c r="H672" s="212">
        <f t="shared" si="75"/>
        <v>0</v>
      </c>
      <c r="I672" s="218">
        <f>'Survey Results'!G1272/'Survey Results'!G$1334</f>
        <v>0</v>
      </c>
      <c r="J672" s="217">
        <f t="shared" si="76"/>
        <v>0</v>
      </c>
      <c r="K672" s="215">
        <f>'Survey Results'!H1272/'Survey Results'!H$1334</f>
        <v>0</v>
      </c>
      <c r="L672" s="211">
        <f t="shared" si="77"/>
        <v>0</v>
      </c>
      <c r="M672" s="221">
        <f t="shared" si="78"/>
        <v>1.0470215145235605E-3</v>
      </c>
      <c r="N672" s="222">
        <f t="shared" si="79"/>
        <v>3.3225662159568375E-2</v>
      </c>
    </row>
    <row r="673" spans="2:14" x14ac:dyDescent="0.45">
      <c r="B673" t="s">
        <v>322</v>
      </c>
      <c r="C673" s="215">
        <f>'Survey Results'!D1273/'Survey Results'!D$1334</f>
        <v>0</v>
      </c>
      <c r="D673" s="211">
        <f t="shared" si="73"/>
        <v>0</v>
      </c>
      <c r="E673" s="218">
        <f>'Survey Results'!E1273/'Survey Results'!E$1334</f>
        <v>0</v>
      </c>
      <c r="F673" s="217">
        <f t="shared" si="74"/>
        <v>0</v>
      </c>
      <c r="G673" s="215">
        <f>'Survey Results'!F1273/'Survey Results'!F$1334</f>
        <v>0</v>
      </c>
      <c r="H673" s="212">
        <f t="shared" si="75"/>
        <v>0</v>
      </c>
      <c r="I673" s="218">
        <f>'Survey Results'!G1273/'Survey Results'!G$1334</f>
        <v>0</v>
      </c>
      <c r="J673" s="217">
        <f t="shared" si="76"/>
        <v>0</v>
      </c>
      <c r="K673" s="215">
        <f>'Survey Results'!H1273/'Survey Results'!H$1334</f>
        <v>0</v>
      </c>
      <c r="L673" s="211">
        <f t="shared" si="77"/>
        <v>0</v>
      </c>
      <c r="M673" s="221">
        <f t="shared" si="78"/>
        <v>0</v>
      </c>
      <c r="N673" s="222">
        <f t="shared" si="79"/>
        <v>0</v>
      </c>
    </row>
    <row r="674" spans="2:14" x14ac:dyDescent="0.45">
      <c r="B674" t="s">
        <v>323</v>
      </c>
      <c r="C674" s="215">
        <f>'Survey Results'!D1274/'Survey Results'!D$1334</f>
        <v>0</v>
      </c>
      <c r="D674" s="211">
        <f t="shared" si="73"/>
        <v>0</v>
      </c>
      <c r="E674" s="218">
        <f>'Survey Results'!E1274/'Survey Results'!E$1334</f>
        <v>0</v>
      </c>
      <c r="F674" s="217">
        <f t="shared" si="74"/>
        <v>0</v>
      </c>
      <c r="G674" s="215">
        <f>'Survey Results'!F1274/'Survey Results'!F$1334</f>
        <v>0</v>
      </c>
      <c r="H674" s="212">
        <f t="shared" si="75"/>
        <v>0</v>
      </c>
      <c r="I674" s="218">
        <f>'Survey Results'!G1274/'Survey Results'!G$1334</f>
        <v>0</v>
      </c>
      <c r="J674" s="217">
        <f t="shared" si="76"/>
        <v>0</v>
      </c>
      <c r="K674" s="215">
        <f>'Survey Results'!H1274/'Survey Results'!H$1334</f>
        <v>0</v>
      </c>
      <c r="L674" s="211">
        <f t="shared" si="77"/>
        <v>0</v>
      </c>
      <c r="M674" s="221">
        <f t="shared" si="78"/>
        <v>0</v>
      </c>
      <c r="N674" s="222">
        <f t="shared" si="79"/>
        <v>0</v>
      </c>
    </row>
    <row r="675" spans="2:14" x14ac:dyDescent="0.45">
      <c r="B675" t="s">
        <v>324</v>
      </c>
      <c r="C675" s="215">
        <f>'Survey Results'!D1275/'Survey Results'!D$1334</f>
        <v>0</v>
      </c>
      <c r="D675" s="211">
        <f t="shared" si="73"/>
        <v>0</v>
      </c>
      <c r="E675" s="218">
        <f>'Survey Results'!E1275/'Survey Results'!E$1334</f>
        <v>0</v>
      </c>
      <c r="F675" s="217">
        <f t="shared" si="74"/>
        <v>0</v>
      </c>
      <c r="G675" s="215">
        <f>'Survey Results'!F1275/'Survey Results'!F$1334</f>
        <v>0</v>
      </c>
      <c r="H675" s="212">
        <f t="shared" si="75"/>
        <v>0</v>
      </c>
      <c r="I675" s="218">
        <f>'Survey Results'!G1275/'Survey Results'!G$1334</f>
        <v>0</v>
      </c>
      <c r="J675" s="217">
        <f t="shared" si="76"/>
        <v>0</v>
      </c>
      <c r="K675" s="215">
        <f>'Survey Results'!H1275/'Survey Results'!H$1334</f>
        <v>0</v>
      </c>
      <c r="L675" s="211">
        <f t="shared" si="77"/>
        <v>0</v>
      </c>
      <c r="M675" s="221">
        <f t="shared" si="78"/>
        <v>0</v>
      </c>
      <c r="N675" s="222">
        <f t="shared" si="79"/>
        <v>0</v>
      </c>
    </row>
    <row r="676" spans="2:14" x14ac:dyDescent="0.45">
      <c r="B676" t="s">
        <v>325</v>
      </c>
      <c r="C676" s="215">
        <f>'Survey Results'!D1276/'Survey Results'!D$1334</f>
        <v>0</v>
      </c>
      <c r="D676" s="211">
        <f t="shared" si="73"/>
        <v>0</v>
      </c>
      <c r="E676" s="218">
        <f>'Survey Results'!E1276/'Survey Results'!E$1334</f>
        <v>0</v>
      </c>
      <c r="F676" s="217">
        <f t="shared" si="74"/>
        <v>0</v>
      </c>
      <c r="G676" s="215">
        <f>'Survey Results'!F1276/'Survey Results'!F$1334</f>
        <v>0</v>
      </c>
      <c r="H676" s="212">
        <f t="shared" si="75"/>
        <v>0</v>
      </c>
      <c r="I676" s="218">
        <f>'Survey Results'!G1276/'Survey Results'!G$1334</f>
        <v>0</v>
      </c>
      <c r="J676" s="217">
        <f t="shared" si="76"/>
        <v>0</v>
      </c>
      <c r="K676" s="215">
        <f>'Survey Results'!H1276/'Survey Results'!H$1334</f>
        <v>0</v>
      </c>
      <c r="L676" s="211">
        <f t="shared" si="77"/>
        <v>0</v>
      </c>
      <c r="M676" s="221">
        <f t="shared" si="78"/>
        <v>0</v>
      </c>
      <c r="N676" s="222">
        <f t="shared" si="79"/>
        <v>0</v>
      </c>
    </row>
    <row r="677" spans="2:14" x14ac:dyDescent="0.45">
      <c r="B677" t="s">
        <v>326</v>
      </c>
      <c r="C677" s="215">
        <f>'Survey Results'!D1277/'Survey Results'!D$1334</f>
        <v>0</v>
      </c>
      <c r="D677" s="211">
        <f t="shared" si="73"/>
        <v>0</v>
      </c>
      <c r="E677" s="218">
        <f>'Survey Results'!E1277/'Survey Results'!E$1334</f>
        <v>0</v>
      </c>
      <c r="F677" s="217">
        <f t="shared" si="74"/>
        <v>0</v>
      </c>
      <c r="G677" s="215">
        <f>'Survey Results'!F1277/'Survey Results'!F$1334</f>
        <v>0</v>
      </c>
      <c r="H677" s="212">
        <f t="shared" si="75"/>
        <v>0</v>
      </c>
      <c r="I677" s="218">
        <f>'Survey Results'!G1277/'Survey Results'!G$1334</f>
        <v>0</v>
      </c>
      <c r="J677" s="217">
        <f t="shared" si="76"/>
        <v>0</v>
      </c>
      <c r="K677" s="215">
        <f>'Survey Results'!H1277/'Survey Results'!H$1334</f>
        <v>0</v>
      </c>
      <c r="L677" s="211">
        <f t="shared" si="77"/>
        <v>0</v>
      </c>
      <c r="M677" s="221">
        <f t="shared" si="78"/>
        <v>0</v>
      </c>
      <c r="N677" s="222">
        <f t="shared" si="79"/>
        <v>0</v>
      </c>
    </row>
    <row r="678" spans="2:14" x14ac:dyDescent="0.45">
      <c r="B678" t="s">
        <v>327</v>
      </c>
      <c r="C678" s="215">
        <f>'Survey Results'!D1278/'Survey Results'!D$1334</f>
        <v>0</v>
      </c>
      <c r="D678" s="211">
        <f t="shared" si="73"/>
        <v>0</v>
      </c>
      <c r="E678" s="218">
        <f>'Survey Results'!E1278/'Survey Results'!E$1334</f>
        <v>0</v>
      </c>
      <c r="F678" s="217">
        <f t="shared" si="74"/>
        <v>0</v>
      </c>
      <c r="G678" s="215">
        <f>'Survey Results'!F1278/'Survey Results'!F$1334</f>
        <v>0</v>
      </c>
      <c r="H678" s="212">
        <f t="shared" si="75"/>
        <v>0</v>
      </c>
      <c r="I678" s="218">
        <f>'Survey Results'!G1278/'Survey Results'!G$1334</f>
        <v>9.3459523407131984E-3</v>
      </c>
      <c r="J678" s="217">
        <f t="shared" si="76"/>
        <v>4.5834134776663843E-2</v>
      </c>
      <c r="K678" s="215">
        <f>'Survey Results'!H1278/'Survey Results'!H$1334</f>
        <v>0</v>
      </c>
      <c r="L678" s="211">
        <f t="shared" si="77"/>
        <v>0</v>
      </c>
      <c r="M678" s="221">
        <f t="shared" si="78"/>
        <v>1.4443451865689767E-3</v>
      </c>
      <c r="N678" s="222">
        <f t="shared" si="79"/>
        <v>4.5834134776663843E-2</v>
      </c>
    </row>
    <row r="679" spans="2:14" x14ac:dyDescent="0.45">
      <c r="B679" t="s">
        <v>328</v>
      </c>
      <c r="C679" s="215">
        <f>'Survey Results'!D1279/'Survey Results'!D$1334</f>
        <v>0</v>
      </c>
      <c r="D679" s="211">
        <f t="shared" si="73"/>
        <v>0</v>
      </c>
      <c r="E679" s="218">
        <f>'Survey Results'!E1279/'Survey Results'!E$1334</f>
        <v>0</v>
      </c>
      <c r="F679" s="217">
        <f t="shared" si="74"/>
        <v>0</v>
      </c>
      <c r="G679" s="215">
        <f>'Survey Results'!F1279/'Survey Results'!F$1334</f>
        <v>0</v>
      </c>
      <c r="H679" s="212">
        <f t="shared" si="75"/>
        <v>0</v>
      </c>
      <c r="I679" s="218">
        <f>'Survey Results'!G1279/'Survey Results'!G$1334</f>
        <v>0</v>
      </c>
      <c r="J679" s="217">
        <f t="shared" si="76"/>
        <v>0</v>
      </c>
      <c r="K679" s="215">
        <f>'Survey Results'!H1279/'Survey Results'!H$1334</f>
        <v>0</v>
      </c>
      <c r="L679" s="211">
        <f t="shared" si="77"/>
        <v>0</v>
      </c>
      <c r="M679" s="221">
        <f t="shared" si="78"/>
        <v>0</v>
      </c>
      <c r="N679" s="222">
        <f t="shared" si="79"/>
        <v>0</v>
      </c>
    </row>
    <row r="680" spans="2:14" x14ac:dyDescent="0.45">
      <c r="B680" t="s">
        <v>329</v>
      </c>
      <c r="C680" s="215">
        <f>'Survey Results'!D1280/'Survey Results'!D$1334</f>
        <v>0</v>
      </c>
      <c r="D680" s="211">
        <f t="shared" si="73"/>
        <v>0</v>
      </c>
      <c r="E680" s="218">
        <f>'Survey Results'!E1280/'Survey Results'!E$1334</f>
        <v>0</v>
      </c>
      <c r="F680" s="217">
        <f t="shared" si="74"/>
        <v>0</v>
      </c>
      <c r="G680" s="215">
        <f>'Survey Results'!F1280/'Survey Results'!F$1334</f>
        <v>0</v>
      </c>
      <c r="H680" s="212">
        <f t="shared" si="75"/>
        <v>0</v>
      </c>
      <c r="I680" s="218">
        <f>'Survey Results'!G1280/'Survey Results'!G$1334</f>
        <v>0</v>
      </c>
      <c r="J680" s="217">
        <f t="shared" si="76"/>
        <v>0</v>
      </c>
      <c r="K680" s="215">
        <f>'Survey Results'!H1280/'Survey Results'!H$1334</f>
        <v>0</v>
      </c>
      <c r="L680" s="211">
        <f t="shared" si="77"/>
        <v>0</v>
      </c>
      <c r="M680" s="221">
        <f t="shared" si="78"/>
        <v>0</v>
      </c>
      <c r="N680" s="222">
        <f t="shared" si="79"/>
        <v>0</v>
      </c>
    </row>
    <row r="681" spans="2:14" x14ac:dyDescent="0.45">
      <c r="B681" t="s">
        <v>330</v>
      </c>
      <c r="C681" s="215">
        <f>'Survey Results'!D1281/'Survey Results'!D$1334</f>
        <v>0</v>
      </c>
      <c r="D681" s="211">
        <f t="shared" si="73"/>
        <v>0</v>
      </c>
      <c r="E681" s="218">
        <f>'Survey Results'!E1281/'Survey Results'!E$1334</f>
        <v>0</v>
      </c>
      <c r="F681" s="217">
        <f t="shared" si="74"/>
        <v>0</v>
      </c>
      <c r="G681" s="215">
        <f>'Survey Results'!F1281/'Survey Results'!F$1334</f>
        <v>0</v>
      </c>
      <c r="H681" s="212">
        <f t="shared" si="75"/>
        <v>0</v>
      </c>
      <c r="I681" s="218">
        <f>'Survey Results'!G1281/'Survey Results'!G$1334</f>
        <v>0</v>
      </c>
      <c r="J681" s="217">
        <f t="shared" si="76"/>
        <v>0</v>
      </c>
      <c r="K681" s="215">
        <f>'Survey Results'!H1281/'Survey Results'!H$1334</f>
        <v>0</v>
      </c>
      <c r="L681" s="211">
        <f t="shared" si="77"/>
        <v>0</v>
      </c>
      <c r="M681" s="221">
        <f t="shared" si="78"/>
        <v>0</v>
      </c>
      <c r="N681" s="222">
        <f t="shared" si="79"/>
        <v>0</v>
      </c>
    </row>
    <row r="682" spans="2:14" x14ac:dyDescent="0.45">
      <c r="B682" t="s">
        <v>331</v>
      </c>
      <c r="C682" s="215">
        <f>'Survey Results'!D1282/'Survey Results'!D$1334</f>
        <v>0</v>
      </c>
      <c r="D682" s="211">
        <f t="shared" si="73"/>
        <v>0</v>
      </c>
      <c r="E682" s="218">
        <f>'Survey Results'!E1282/'Survey Results'!E$1334</f>
        <v>0</v>
      </c>
      <c r="F682" s="217">
        <f t="shared" si="74"/>
        <v>0</v>
      </c>
      <c r="G682" s="215">
        <f>'Survey Results'!F1282/'Survey Results'!F$1334</f>
        <v>0</v>
      </c>
      <c r="H682" s="212">
        <f t="shared" si="75"/>
        <v>0</v>
      </c>
      <c r="I682" s="218">
        <f>'Survey Results'!G1282/'Survey Results'!G$1334</f>
        <v>0</v>
      </c>
      <c r="J682" s="217">
        <f t="shared" si="76"/>
        <v>0</v>
      </c>
      <c r="K682" s="215">
        <f>'Survey Results'!H1282/'Survey Results'!H$1334</f>
        <v>0</v>
      </c>
      <c r="L682" s="211">
        <f t="shared" si="77"/>
        <v>0</v>
      </c>
      <c r="M682" s="221">
        <f t="shared" si="78"/>
        <v>0</v>
      </c>
      <c r="N682" s="222">
        <f t="shared" si="79"/>
        <v>0</v>
      </c>
    </row>
    <row r="683" spans="2:14" x14ac:dyDescent="0.45">
      <c r="B683" t="s">
        <v>332</v>
      </c>
      <c r="C683" s="215">
        <f>'Survey Results'!D1283/'Survey Results'!D$1334</f>
        <v>0</v>
      </c>
      <c r="D683" s="211">
        <f t="shared" si="73"/>
        <v>0</v>
      </c>
      <c r="E683" s="218">
        <f>'Survey Results'!E1283/'Survey Results'!E$1334</f>
        <v>0</v>
      </c>
      <c r="F683" s="217">
        <f t="shared" si="74"/>
        <v>0</v>
      </c>
      <c r="G683" s="215">
        <f>'Survey Results'!F1283/'Survey Results'!F$1334</f>
        <v>0</v>
      </c>
      <c r="H683" s="212">
        <f t="shared" si="75"/>
        <v>0</v>
      </c>
      <c r="I683" s="218">
        <f>'Survey Results'!G1283/'Survey Results'!G$1334</f>
        <v>0</v>
      </c>
      <c r="J683" s="217">
        <f t="shared" si="76"/>
        <v>0</v>
      </c>
      <c r="K683" s="215">
        <f>'Survey Results'!H1283/'Survey Results'!H$1334</f>
        <v>0</v>
      </c>
      <c r="L683" s="211">
        <f t="shared" si="77"/>
        <v>0</v>
      </c>
      <c r="M683" s="221">
        <f t="shared" si="78"/>
        <v>0</v>
      </c>
      <c r="N683" s="222">
        <f t="shared" si="79"/>
        <v>0</v>
      </c>
    </row>
    <row r="684" spans="2:14" x14ac:dyDescent="0.45">
      <c r="B684" t="s">
        <v>333</v>
      </c>
      <c r="C684" s="215">
        <f>'Survey Results'!D1284/'Survey Results'!D$1334</f>
        <v>0</v>
      </c>
      <c r="D684" s="211">
        <f t="shared" ref="D684:D733" si="80">C684*$D$553</f>
        <v>0</v>
      </c>
      <c r="E684" s="218">
        <f>'Survey Results'!E1284/'Survey Results'!E$1334</f>
        <v>0</v>
      </c>
      <c r="F684" s="217">
        <f t="shared" ref="F684:F733" si="81">E684*$F$553</f>
        <v>0</v>
      </c>
      <c r="G684" s="215">
        <f>'Survey Results'!F1284/'Survey Results'!F$1334</f>
        <v>0</v>
      </c>
      <c r="H684" s="212">
        <f t="shared" ref="H684:H733" si="82">G684*$H$553</f>
        <v>0</v>
      </c>
      <c r="I684" s="218">
        <f>'Survey Results'!G1284/'Survey Results'!G$1334</f>
        <v>0</v>
      </c>
      <c r="J684" s="217">
        <f t="shared" ref="J684:J733" si="83">I684*$J$553</f>
        <v>0</v>
      </c>
      <c r="K684" s="215">
        <f>'Survey Results'!H1284/'Survey Results'!H$1334</f>
        <v>0</v>
      </c>
      <c r="L684" s="211">
        <f t="shared" ref="L684:L733" si="84">K684*$L$553</f>
        <v>0</v>
      </c>
      <c r="M684" s="221">
        <f t="shared" ref="M684:M733" si="85">N684/$N$553</f>
        <v>0</v>
      </c>
      <c r="N684" s="222">
        <f t="shared" si="79"/>
        <v>0</v>
      </c>
    </row>
    <row r="685" spans="2:14" x14ac:dyDescent="0.45">
      <c r="B685" t="s">
        <v>334</v>
      </c>
      <c r="C685" s="215">
        <f>'Survey Results'!D1285/'Survey Results'!D$1334</f>
        <v>0</v>
      </c>
      <c r="D685" s="211">
        <f t="shared" si="80"/>
        <v>0</v>
      </c>
      <c r="E685" s="218">
        <f>'Survey Results'!E1285/'Survey Results'!E$1334</f>
        <v>0</v>
      </c>
      <c r="F685" s="217">
        <f t="shared" si="81"/>
        <v>0</v>
      </c>
      <c r="G685" s="215">
        <f>'Survey Results'!F1285/'Survey Results'!F$1334</f>
        <v>0</v>
      </c>
      <c r="H685" s="212">
        <f t="shared" si="82"/>
        <v>0</v>
      </c>
      <c r="I685" s="218">
        <f>'Survey Results'!G1285/'Survey Results'!G$1334</f>
        <v>0</v>
      </c>
      <c r="J685" s="217">
        <f t="shared" si="83"/>
        <v>0</v>
      </c>
      <c r="K685" s="215">
        <f>'Survey Results'!H1285/'Survey Results'!H$1334</f>
        <v>0</v>
      </c>
      <c r="L685" s="211">
        <f t="shared" si="84"/>
        <v>0</v>
      </c>
      <c r="M685" s="221">
        <f t="shared" si="85"/>
        <v>0</v>
      </c>
      <c r="N685" s="222">
        <f t="shared" si="79"/>
        <v>0</v>
      </c>
    </row>
    <row r="686" spans="2:14" x14ac:dyDescent="0.45">
      <c r="B686" t="s">
        <v>335</v>
      </c>
      <c r="C686" s="215">
        <f>'Survey Results'!D1286/'Survey Results'!D$1334</f>
        <v>0</v>
      </c>
      <c r="D686" s="211">
        <f t="shared" si="80"/>
        <v>0</v>
      </c>
      <c r="E686" s="218">
        <f>'Survey Results'!E1286/'Survey Results'!E$1334</f>
        <v>0</v>
      </c>
      <c r="F686" s="217">
        <f t="shared" si="81"/>
        <v>0</v>
      </c>
      <c r="G686" s="215">
        <f>'Survey Results'!F1286/'Survey Results'!F$1334</f>
        <v>0</v>
      </c>
      <c r="H686" s="212">
        <f t="shared" si="82"/>
        <v>0</v>
      </c>
      <c r="I686" s="218">
        <f>'Survey Results'!G1286/'Survey Results'!G$1334</f>
        <v>0</v>
      </c>
      <c r="J686" s="217">
        <f t="shared" si="83"/>
        <v>0</v>
      </c>
      <c r="K686" s="215">
        <f>'Survey Results'!H1286/'Survey Results'!H$1334</f>
        <v>0</v>
      </c>
      <c r="L686" s="211">
        <f t="shared" si="84"/>
        <v>0</v>
      </c>
      <c r="M686" s="221">
        <f t="shared" si="85"/>
        <v>0</v>
      </c>
      <c r="N686" s="222">
        <f t="shared" ref="N686:N749" si="86">D686+F686+H686+J686+L686</f>
        <v>0</v>
      </c>
    </row>
    <row r="687" spans="2:14" x14ac:dyDescent="0.45">
      <c r="B687" t="s">
        <v>336</v>
      </c>
      <c r="C687" s="215">
        <f>'Survey Results'!D1287/'Survey Results'!D$1334</f>
        <v>0</v>
      </c>
      <c r="D687" s="211">
        <f t="shared" si="80"/>
        <v>0</v>
      </c>
      <c r="E687" s="218">
        <f>'Survey Results'!E1287/'Survey Results'!E$1334</f>
        <v>0</v>
      </c>
      <c r="F687" s="217">
        <f t="shared" si="81"/>
        <v>0</v>
      </c>
      <c r="G687" s="215">
        <f>'Survey Results'!F1287/'Survey Results'!F$1334</f>
        <v>0</v>
      </c>
      <c r="H687" s="212">
        <f t="shared" si="82"/>
        <v>0</v>
      </c>
      <c r="I687" s="218">
        <f>'Survey Results'!G1287/'Survey Results'!G$1334</f>
        <v>0</v>
      </c>
      <c r="J687" s="217">
        <f t="shared" si="83"/>
        <v>0</v>
      </c>
      <c r="K687" s="215">
        <f>'Survey Results'!H1287/'Survey Results'!H$1334</f>
        <v>0</v>
      </c>
      <c r="L687" s="211">
        <f t="shared" si="84"/>
        <v>0</v>
      </c>
      <c r="M687" s="221">
        <f t="shared" si="85"/>
        <v>0</v>
      </c>
      <c r="N687" s="222">
        <f t="shared" si="86"/>
        <v>0</v>
      </c>
    </row>
    <row r="688" spans="2:14" x14ac:dyDescent="0.45">
      <c r="B688" t="s">
        <v>337</v>
      </c>
      <c r="C688" s="215">
        <f>'Survey Results'!D1288/'Survey Results'!D$1334</f>
        <v>0</v>
      </c>
      <c r="D688" s="211">
        <f t="shared" si="80"/>
        <v>0</v>
      </c>
      <c r="E688" s="218">
        <f>'Survey Results'!E1288/'Survey Results'!E$1334</f>
        <v>0</v>
      </c>
      <c r="F688" s="217">
        <f t="shared" si="81"/>
        <v>0</v>
      </c>
      <c r="G688" s="215">
        <f>'Survey Results'!F1288/'Survey Results'!F$1334</f>
        <v>0</v>
      </c>
      <c r="H688" s="212">
        <f t="shared" si="82"/>
        <v>0</v>
      </c>
      <c r="I688" s="218">
        <f>'Survey Results'!G1288/'Survey Results'!G$1334</f>
        <v>0</v>
      </c>
      <c r="J688" s="217">
        <f t="shared" si="83"/>
        <v>0</v>
      </c>
      <c r="K688" s="215">
        <f>'Survey Results'!H1288/'Survey Results'!H$1334</f>
        <v>0</v>
      </c>
      <c r="L688" s="211">
        <f t="shared" si="84"/>
        <v>0</v>
      </c>
      <c r="M688" s="221">
        <f t="shared" si="85"/>
        <v>0</v>
      </c>
      <c r="N688" s="222">
        <f t="shared" si="86"/>
        <v>0</v>
      </c>
    </row>
    <row r="689" spans="2:14" x14ac:dyDescent="0.45">
      <c r="B689" t="s">
        <v>338</v>
      </c>
      <c r="C689" s="215">
        <f>'Survey Results'!D1289/'Survey Results'!D$1334</f>
        <v>0</v>
      </c>
      <c r="D689" s="211">
        <f t="shared" si="80"/>
        <v>0</v>
      </c>
      <c r="E689" s="218">
        <f>'Survey Results'!E1289/'Survey Results'!E$1334</f>
        <v>0</v>
      </c>
      <c r="F689" s="217">
        <f t="shared" si="81"/>
        <v>0</v>
      </c>
      <c r="G689" s="215">
        <f>'Survey Results'!F1289/'Survey Results'!F$1334</f>
        <v>0</v>
      </c>
      <c r="H689" s="212">
        <f t="shared" si="82"/>
        <v>0</v>
      </c>
      <c r="I689" s="218">
        <f>'Survey Results'!G1289/'Survey Results'!G$1334</f>
        <v>0</v>
      </c>
      <c r="J689" s="217">
        <f t="shared" si="83"/>
        <v>0</v>
      </c>
      <c r="K689" s="215">
        <f>'Survey Results'!H1289/'Survey Results'!H$1334</f>
        <v>0</v>
      </c>
      <c r="L689" s="211">
        <f t="shared" si="84"/>
        <v>0</v>
      </c>
      <c r="M689" s="221">
        <f t="shared" si="85"/>
        <v>0</v>
      </c>
      <c r="N689" s="222">
        <f t="shared" si="86"/>
        <v>0</v>
      </c>
    </row>
    <row r="690" spans="2:14" x14ac:dyDescent="0.45">
      <c r="B690" t="s">
        <v>339</v>
      </c>
      <c r="C690" s="215">
        <f>'Survey Results'!D1290/'Survey Results'!D$1334</f>
        <v>0</v>
      </c>
      <c r="D690" s="211">
        <f t="shared" si="80"/>
        <v>0</v>
      </c>
      <c r="E690" s="218">
        <f>'Survey Results'!E1290/'Survey Results'!E$1334</f>
        <v>0</v>
      </c>
      <c r="F690" s="217">
        <f t="shared" si="81"/>
        <v>0</v>
      </c>
      <c r="G690" s="215">
        <f>'Survey Results'!F1290/'Survey Results'!F$1334</f>
        <v>4.4272492793202861E-2</v>
      </c>
      <c r="H690" s="212">
        <f t="shared" si="82"/>
        <v>0.57205670332416936</v>
      </c>
      <c r="I690" s="218">
        <f>'Survey Results'!G1290/'Survey Results'!G$1334</f>
        <v>0</v>
      </c>
      <c r="J690" s="217">
        <f t="shared" si="83"/>
        <v>0</v>
      </c>
      <c r="K690" s="215">
        <f>'Survey Results'!H1290/'Survey Results'!H$1334</f>
        <v>0</v>
      </c>
      <c r="L690" s="211">
        <f t="shared" si="84"/>
        <v>0</v>
      </c>
      <c r="M690" s="221">
        <f t="shared" si="85"/>
        <v>1.8026899600414398E-2</v>
      </c>
      <c r="N690" s="222">
        <f t="shared" si="86"/>
        <v>0.57205670332416936</v>
      </c>
    </row>
    <row r="691" spans="2:14" x14ac:dyDescent="0.45">
      <c r="B691" t="s">
        <v>340</v>
      </c>
      <c r="C691" s="215">
        <f>'Survey Results'!D1291/'Survey Results'!D$1334</f>
        <v>0</v>
      </c>
      <c r="D691" s="211">
        <f t="shared" si="80"/>
        <v>0</v>
      </c>
      <c r="E691" s="218">
        <f>'Survey Results'!E1291/'Survey Results'!E$1334</f>
        <v>0</v>
      </c>
      <c r="F691" s="217">
        <f t="shared" si="81"/>
        <v>0</v>
      </c>
      <c r="G691" s="215">
        <f>'Survey Results'!F1291/'Survey Results'!F$1334</f>
        <v>0</v>
      </c>
      <c r="H691" s="212">
        <f t="shared" si="82"/>
        <v>0</v>
      </c>
      <c r="I691" s="218">
        <f>'Survey Results'!G1291/'Survey Results'!G$1334</f>
        <v>0</v>
      </c>
      <c r="J691" s="217">
        <f t="shared" si="83"/>
        <v>0</v>
      </c>
      <c r="K691" s="215">
        <f>'Survey Results'!H1291/'Survey Results'!H$1334</f>
        <v>0</v>
      </c>
      <c r="L691" s="211">
        <f t="shared" si="84"/>
        <v>0</v>
      </c>
      <c r="M691" s="221">
        <f t="shared" si="85"/>
        <v>0</v>
      </c>
      <c r="N691" s="222">
        <f t="shared" si="86"/>
        <v>0</v>
      </c>
    </row>
    <row r="692" spans="2:14" x14ac:dyDescent="0.45">
      <c r="B692" t="s">
        <v>341</v>
      </c>
      <c r="C692" s="215">
        <f>'Survey Results'!D1292/'Survey Results'!D$1334</f>
        <v>0</v>
      </c>
      <c r="D692" s="211">
        <f t="shared" si="80"/>
        <v>0</v>
      </c>
      <c r="E692" s="218">
        <f>'Survey Results'!E1292/'Survey Results'!E$1334</f>
        <v>9.2931072451001972E-3</v>
      </c>
      <c r="F692" s="217">
        <f t="shared" si="81"/>
        <v>3.3225662159568375E-2</v>
      </c>
      <c r="G692" s="215">
        <f>'Survey Results'!F1292/'Survey Results'!F$1334</f>
        <v>0</v>
      </c>
      <c r="H692" s="212">
        <f t="shared" si="82"/>
        <v>0</v>
      </c>
      <c r="I692" s="218">
        <f>'Survey Results'!G1292/'Survey Results'!G$1334</f>
        <v>0</v>
      </c>
      <c r="J692" s="217">
        <f t="shared" si="83"/>
        <v>0</v>
      </c>
      <c r="K692" s="215">
        <f>'Survey Results'!H1292/'Survey Results'!H$1334</f>
        <v>0</v>
      </c>
      <c r="L692" s="211">
        <f t="shared" si="84"/>
        <v>0</v>
      </c>
      <c r="M692" s="221">
        <f t="shared" si="85"/>
        <v>1.0470215145235605E-3</v>
      </c>
      <c r="N692" s="222">
        <f t="shared" si="86"/>
        <v>3.3225662159568375E-2</v>
      </c>
    </row>
    <row r="693" spans="2:14" x14ac:dyDescent="0.45">
      <c r="B693" t="s">
        <v>342</v>
      </c>
      <c r="C693" s="215">
        <f>'Survey Results'!D1293/'Survey Results'!D$1334</f>
        <v>0</v>
      </c>
      <c r="D693" s="211">
        <f t="shared" si="80"/>
        <v>0</v>
      </c>
      <c r="E693" s="218">
        <f>'Survey Results'!E1293/'Survey Results'!E$1334</f>
        <v>0</v>
      </c>
      <c r="F693" s="217">
        <f t="shared" si="81"/>
        <v>0</v>
      </c>
      <c r="G693" s="215">
        <f>'Survey Results'!F1293/'Survey Results'!F$1334</f>
        <v>0</v>
      </c>
      <c r="H693" s="212">
        <f t="shared" si="82"/>
        <v>0</v>
      </c>
      <c r="I693" s="218">
        <f>'Survey Results'!G1293/'Survey Results'!G$1334</f>
        <v>0</v>
      </c>
      <c r="J693" s="217">
        <f t="shared" si="83"/>
        <v>0</v>
      </c>
      <c r="K693" s="215">
        <f>'Survey Results'!H1293/'Survey Results'!H$1334</f>
        <v>0</v>
      </c>
      <c r="L693" s="211">
        <f t="shared" si="84"/>
        <v>0</v>
      </c>
      <c r="M693" s="221">
        <f t="shared" si="85"/>
        <v>0</v>
      </c>
      <c r="N693" s="222">
        <f t="shared" si="86"/>
        <v>0</v>
      </c>
    </row>
    <row r="694" spans="2:14" x14ac:dyDescent="0.45">
      <c r="B694" t="s">
        <v>343</v>
      </c>
      <c r="C694" s="215">
        <f>'Survey Results'!D1294/'Survey Results'!D$1334</f>
        <v>0</v>
      </c>
      <c r="D694" s="211">
        <f t="shared" si="80"/>
        <v>0</v>
      </c>
      <c r="E694" s="218">
        <f>'Survey Results'!E1294/'Survey Results'!E$1334</f>
        <v>0</v>
      </c>
      <c r="F694" s="217">
        <f t="shared" si="81"/>
        <v>0</v>
      </c>
      <c r="G694" s="215">
        <f>'Survey Results'!F1294/'Survey Results'!F$1334</f>
        <v>0</v>
      </c>
      <c r="H694" s="212">
        <f t="shared" si="82"/>
        <v>0</v>
      </c>
      <c r="I694" s="218">
        <f>'Survey Results'!G1294/'Survey Results'!G$1334</f>
        <v>0</v>
      </c>
      <c r="J694" s="217">
        <f t="shared" si="83"/>
        <v>0</v>
      </c>
      <c r="K694" s="215">
        <f>'Survey Results'!H1294/'Survey Results'!H$1334</f>
        <v>0</v>
      </c>
      <c r="L694" s="211">
        <f t="shared" si="84"/>
        <v>0</v>
      </c>
      <c r="M694" s="221">
        <f t="shared" si="85"/>
        <v>0</v>
      </c>
      <c r="N694" s="222">
        <f t="shared" si="86"/>
        <v>0</v>
      </c>
    </row>
    <row r="695" spans="2:14" x14ac:dyDescent="0.45">
      <c r="B695" t="s">
        <v>344</v>
      </c>
      <c r="C695" s="215">
        <f>'Survey Results'!D1295/'Survey Results'!D$1334</f>
        <v>0</v>
      </c>
      <c r="D695" s="211">
        <f t="shared" si="80"/>
        <v>0</v>
      </c>
      <c r="E695" s="218">
        <f>'Survey Results'!E1295/'Survey Results'!E$1334</f>
        <v>0</v>
      </c>
      <c r="F695" s="217">
        <f t="shared" si="81"/>
        <v>0</v>
      </c>
      <c r="G695" s="215">
        <f>'Survey Results'!F1295/'Survey Results'!F$1334</f>
        <v>0</v>
      </c>
      <c r="H695" s="212">
        <f t="shared" si="82"/>
        <v>0</v>
      </c>
      <c r="I695" s="218">
        <f>'Survey Results'!G1295/'Survey Results'!G$1334</f>
        <v>0</v>
      </c>
      <c r="J695" s="217">
        <f t="shared" si="83"/>
        <v>0</v>
      </c>
      <c r="K695" s="215">
        <f>'Survey Results'!H1295/'Survey Results'!H$1334</f>
        <v>0</v>
      </c>
      <c r="L695" s="211">
        <f t="shared" si="84"/>
        <v>0</v>
      </c>
      <c r="M695" s="221">
        <f t="shared" si="85"/>
        <v>0</v>
      </c>
      <c r="N695" s="222">
        <f t="shared" si="86"/>
        <v>0</v>
      </c>
    </row>
    <row r="696" spans="2:14" x14ac:dyDescent="0.45">
      <c r="B696" t="s">
        <v>345</v>
      </c>
      <c r="C696" s="215">
        <f>'Survey Results'!D1296/'Survey Results'!D$1334</f>
        <v>0</v>
      </c>
      <c r="D696" s="211">
        <f t="shared" si="80"/>
        <v>0</v>
      </c>
      <c r="E696" s="218">
        <f>'Survey Results'!E1296/'Survey Results'!E$1334</f>
        <v>0</v>
      </c>
      <c r="F696" s="217">
        <f t="shared" si="81"/>
        <v>0</v>
      </c>
      <c r="G696" s="215">
        <f>'Survey Results'!F1296/'Survey Results'!F$1334</f>
        <v>0</v>
      </c>
      <c r="H696" s="212">
        <f t="shared" si="82"/>
        <v>0</v>
      </c>
      <c r="I696" s="218">
        <f>'Survey Results'!G1296/'Survey Results'!G$1334</f>
        <v>0</v>
      </c>
      <c r="J696" s="217">
        <f t="shared" si="83"/>
        <v>0</v>
      </c>
      <c r="K696" s="215">
        <f>'Survey Results'!H1296/'Survey Results'!H$1334</f>
        <v>0</v>
      </c>
      <c r="L696" s="211">
        <f t="shared" si="84"/>
        <v>0</v>
      </c>
      <c r="M696" s="221">
        <f t="shared" si="85"/>
        <v>0</v>
      </c>
      <c r="N696" s="222">
        <f t="shared" si="86"/>
        <v>0</v>
      </c>
    </row>
    <row r="697" spans="2:14" x14ac:dyDescent="0.45">
      <c r="B697" t="s">
        <v>133</v>
      </c>
      <c r="C697" s="215">
        <f>'Survey Results'!D1297/'Survey Results'!D$1334</f>
        <v>0</v>
      </c>
      <c r="D697" s="211">
        <f t="shared" si="80"/>
        <v>0</v>
      </c>
      <c r="E697" s="218">
        <f>'Survey Results'!E1297/'Survey Results'!E$1334</f>
        <v>9.2931072451001972E-3</v>
      </c>
      <c r="F697" s="217">
        <f t="shared" si="81"/>
        <v>3.3225662159568375E-2</v>
      </c>
      <c r="G697" s="215">
        <f>'Survey Results'!F1297/'Survey Results'!F$1334</f>
        <v>0</v>
      </c>
      <c r="H697" s="212">
        <f t="shared" si="82"/>
        <v>0</v>
      </c>
      <c r="I697" s="218">
        <f>'Survey Results'!G1297/'Survey Results'!G$1334</f>
        <v>0</v>
      </c>
      <c r="J697" s="217">
        <f t="shared" si="83"/>
        <v>0</v>
      </c>
      <c r="K697" s="215">
        <f>'Survey Results'!H1297/'Survey Results'!H$1334</f>
        <v>0</v>
      </c>
      <c r="L697" s="211">
        <f t="shared" si="84"/>
        <v>0</v>
      </c>
      <c r="M697" s="221">
        <f t="shared" si="85"/>
        <v>1.0470215145235605E-3</v>
      </c>
      <c r="N697" s="222">
        <f t="shared" si="86"/>
        <v>3.3225662159568375E-2</v>
      </c>
    </row>
    <row r="698" spans="2:14" x14ac:dyDescent="0.45">
      <c r="B698" t="s">
        <v>134</v>
      </c>
      <c r="C698" s="215">
        <f>'Survey Results'!D1298/'Survey Results'!D$1334</f>
        <v>0</v>
      </c>
      <c r="D698" s="211">
        <f t="shared" si="80"/>
        <v>0</v>
      </c>
      <c r="E698" s="218">
        <f>'Survey Results'!E1298/'Survey Results'!E$1334</f>
        <v>0</v>
      </c>
      <c r="F698" s="217">
        <f t="shared" si="81"/>
        <v>0</v>
      </c>
      <c r="G698" s="215">
        <f>'Survey Results'!F1298/'Survey Results'!F$1334</f>
        <v>0</v>
      </c>
      <c r="H698" s="212">
        <f t="shared" si="82"/>
        <v>0</v>
      </c>
      <c r="I698" s="218">
        <f>'Survey Results'!G1298/'Survey Results'!G$1334</f>
        <v>0</v>
      </c>
      <c r="J698" s="217">
        <f t="shared" si="83"/>
        <v>0</v>
      </c>
      <c r="K698" s="215">
        <f>'Survey Results'!H1298/'Survey Results'!H$1334</f>
        <v>9.7147933243871536E-3</v>
      </c>
      <c r="L698" s="211">
        <f t="shared" si="84"/>
        <v>5.6394059018915484E-2</v>
      </c>
      <c r="M698" s="221">
        <f t="shared" si="85"/>
        <v>1.7771141113921143E-3</v>
      </c>
      <c r="N698" s="222">
        <f t="shared" si="86"/>
        <v>5.6394059018915484E-2</v>
      </c>
    </row>
    <row r="699" spans="2:14" x14ac:dyDescent="0.45">
      <c r="B699" t="s">
        <v>346</v>
      </c>
      <c r="C699" s="215">
        <f>'Survey Results'!D1299/'Survey Results'!D$1334</f>
        <v>0</v>
      </c>
      <c r="D699" s="211">
        <f t="shared" si="80"/>
        <v>0</v>
      </c>
      <c r="E699" s="218">
        <f>'Survey Results'!E1299/'Survey Results'!E$1334</f>
        <v>0</v>
      </c>
      <c r="F699" s="217">
        <f t="shared" si="81"/>
        <v>0</v>
      </c>
      <c r="G699" s="215">
        <f>'Survey Results'!F1299/'Survey Results'!F$1334</f>
        <v>0</v>
      </c>
      <c r="H699" s="212">
        <f t="shared" si="82"/>
        <v>0</v>
      </c>
      <c r="I699" s="218">
        <f>'Survey Results'!G1299/'Survey Results'!G$1334</f>
        <v>0</v>
      </c>
      <c r="J699" s="217">
        <f t="shared" si="83"/>
        <v>0</v>
      </c>
      <c r="K699" s="215">
        <f>'Survey Results'!H1299/'Survey Results'!H$1334</f>
        <v>0</v>
      </c>
      <c r="L699" s="211">
        <f t="shared" si="84"/>
        <v>0</v>
      </c>
      <c r="M699" s="221">
        <f t="shared" si="85"/>
        <v>0</v>
      </c>
      <c r="N699" s="222">
        <f t="shared" si="86"/>
        <v>0</v>
      </c>
    </row>
    <row r="700" spans="2:14" x14ac:dyDescent="0.45">
      <c r="B700" t="s">
        <v>347</v>
      </c>
      <c r="C700" s="215">
        <f>'Survey Results'!D1300/'Survey Results'!D$1334</f>
        <v>0</v>
      </c>
      <c r="D700" s="211">
        <f t="shared" si="80"/>
        <v>0</v>
      </c>
      <c r="E700" s="218">
        <f>'Survey Results'!E1300/'Survey Results'!E$1334</f>
        <v>0</v>
      </c>
      <c r="F700" s="217">
        <f t="shared" si="81"/>
        <v>0</v>
      </c>
      <c r="G700" s="215">
        <f>'Survey Results'!F1300/'Survey Results'!F$1334</f>
        <v>0</v>
      </c>
      <c r="H700" s="212">
        <f t="shared" si="82"/>
        <v>0</v>
      </c>
      <c r="I700" s="218">
        <f>'Survey Results'!G1300/'Survey Results'!G$1334</f>
        <v>0</v>
      </c>
      <c r="J700" s="217">
        <f t="shared" si="83"/>
        <v>0</v>
      </c>
      <c r="K700" s="215">
        <f>'Survey Results'!H1300/'Survey Results'!H$1334</f>
        <v>0</v>
      </c>
      <c r="L700" s="211">
        <f t="shared" si="84"/>
        <v>0</v>
      </c>
      <c r="M700" s="221">
        <f t="shared" si="85"/>
        <v>0</v>
      </c>
      <c r="N700" s="222">
        <f t="shared" si="86"/>
        <v>0</v>
      </c>
    </row>
    <row r="701" spans="2:14" x14ac:dyDescent="0.45">
      <c r="B701" t="s">
        <v>348</v>
      </c>
      <c r="C701" s="215">
        <f>'Survey Results'!D1301/'Survey Results'!D$1334</f>
        <v>0</v>
      </c>
      <c r="D701" s="211">
        <f t="shared" si="80"/>
        <v>0</v>
      </c>
      <c r="E701" s="218">
        <f>'Survey Results'!E1301/'Survey Results'!E$1334</f>
        <v>0</v>
      </c>
      <c r="F701" s="217">
        <f t="shared" si="81"/>
        <v>0</v>
      </c>
      <c r="G701" s="215">
        <f>'Survey Results'!F1301/'Survey Results'!F$1334</f>
        <v>0</v>
      </c>
      <c r="H701" s="212">
        <f t="shared" si="82"/>
        <v>0</v>
      </c>
      <c r="I701" s="218">
        <f>'Survey Results'!G1301/'Survey Results'!G$1334</f>
        <v>0</v>
      </c>
      <c r="J701" s="217">
        <f t="shared" si="83"/>
        <v>0</v>
      </c>
      <c r="K701" s="215">
        <f>'Survey Results'!H1301/'Survey Results'!H$1334</f>
        <v>0</v>
      </c>
      <c r="L701" s="211">
        <f t="shared" si="84"/>
        <v>0</v>
      </c>
      <c r="M701" s="221">
        <f t="shared" si="85"/>
        <v>0</v>
      </c>
      <c r="N701" s="222">
        <f t="shared" si="86"/>
        <v>0</v>
      </c>
    </row>
    <row r="702" spans="2:14" x14ac:dyDescent="0.45">
      <c r="B702" t="s">
        <v>349</v>
      </c>
      <c r="C702" s="215">
        <f>'Survey Results'!D1302/'Survey Results'!D$1334</f>
        <v>0</v>
      </c>
      <c r="D702" s="211">
        <f t="shared" si="80"/>
        <v>0</v>
      </c>
      <c r="E702" s="218">
        <f>'Survey Results'!E1302/'Survey Results'!E$1334</f>
        <v>0</v>
      </c>
      <c r="F702" s="217">
        <f t="shared" si="81"/>
        <v>0</v>
      </c>
      <c r="G702" s="215">
        <f>'Survey Results'!F1302/'Survey Results'!F$1334</f>
        <v>0</v>
      </c>
      <c r="H702" s="212">
        <f t="shared" si="82"/>
        <v>0</v>
      </c>
      <c r="I702" s="218">
        <f>'Survey Results'!G1302/'Survey Results'!G$1334</f>
        <v>0</v>
      </c>
      <c r="J702" s="217">
        <f t="shared" si="83"/>
        <v>0</v>
      </c>
      <c r="K702" s="215">
        <f>'Survey Results'!H1302/'Survey Results'!H$1334</f>
        <v>0</v>
      </c>
      <c r="L702" s="211">
        <f t="shared" si="84"/>
        <v>0</v>
      </c>
      <c r="M702" s="221">
        <f t="shared" si="85"/>
        <v>0</v>
      </c>
      <c r="N702" s="222">
        <f t="shared" si="86"/>
        <v>0</v>
      </c>
    </row>
    <row r="703" spans="2:14" x14ac:dyDescent="0.45">
      <c r="B703" t="s">
        <v>350</v>
      </c>
      <c r="C703" s="215">
        <f>'Survey Results'!D1303/'Survey Results'!D$1334</f>
        <v>0</v>
      </c>
      <c r="D703" s="211">
        <f t="shared" si="80"/>
        <v>0</v>
      </c>
      <c r="E703" s="218">
        <f>'Survey Results'!E1303/'Survey Results'!E$1334</f>
        <v>0</v>
      </c>
      <c r="F703" s="217">
        <f t="shared" si="81"/>
        <v>0</v>
      </c>
      <c r="G703" s="215">
        <f>'Survey Results'!F1303/'Survey Results'!F$1334</f>
        <v>0</v>
      </c>
      <c r="H703" s="212">
        <f t="shared" si="82"/>
        <v>0</v>
      </c>
      <c r="I703" s="218">
        <f>'Survey Results'!G1303/'Survey Results'!G$1334</f>
        <v>0</v>
      </c>
      <c r="J703" s="217">
        <f t="shared" si="83"/>
        <v>0</v>
      </c>
      <c r="K703" s="215">
        <f>'Survey Results'!H1303/'Survey Results'!H$1334</f>
        <v>0</v>
      </c>
      <c r="L703" s="211">
        <f t="shared" si="84"/>
        <v>0</v>
      </c>
      <c r="M703" s="221">
        <f t="shared" si="85"/>
        <v>0</v>
      </c>
      <c r="N703" s="222">
        <f t="shared" si="86"/>
        <v>0</v>
      </c>
    </row>
    <row r="704" spans="2:14" x14ac:dyDescent="0.45">
      <c r="B704" t="s">
        <v>351</v>
      </c>
      <c r="C704" s="215">
        <f>'Survey Results'!D1304/'Survey Results'!D$1334</f>
        <v>0</v>
      </c>
      <c r="D704" s="211">
        <f t="shared" si="80"/>
        <v>0</v>
      </c>
      <c r="E704" s="218">
        <f>'Survey Results'!E1304/'Survey Results'!E$1334</f>
        <v>0</v>
      </c>
      <c r="F704" s="217">
        <f t="shared" si="81"/>
        <v>0</v>
      </c>
      <c r="G704" s="215">
        <f>'Survey Results'!F1304/'Survey Results'!F$1334</f>
        <v>0</v>
      </c>
      <c r="H704" s="212">
        <f t="shared" si="82"/>
        <v>0</v>
      </c>
      <c r="I704" s="218">
        <f>'Survey Results'!G1304/'Survey Results'!G$1334</f>
        <v>0</v>
      </c>
      <c r="J704" s="217">
        <f t="shared" si="83"/>
        <v>0</v>
      </c>
      <c r="K704" s="215">
        <f>'Survey Results'!H1304/'Survey Results'!H$1334</f>
        <v>0</v>
      </c>
      <c r="L704" s="211">
        <f t="shared" si="84"/>
        <v>0</v>
      </c>
      <c r="M704" s="221">
        <f t="shared" si="85"/>
        <v>0</v>
      </c>
      <c r="N704" s="222">
        <f t="shared" si="86"/>
        <v>0</v>
      </c>
    </row>
    <row r="705" spans="2:14" x14ac:dyDescent="0.45">
      <c r="B705" t="s">
        <v>352</v>
      </c>
      <c r="C705" s="215">
        <f>'Survey Results'!D1305/'Survey Results'!D$1334</f>
        <v>0</v>
      </c>
      <c r="D705" s="211">
        <f t="shared" si="80"/>
        <v>0</v>
      </c>
      <c r="E705" s="218">
        <f>'Survey Results'!E1305/'Survey Results'!E$1334</f>
        <v>0</v>
      </c>
      <c r="F705" s="217">
        <f t="shared" si="81"/>
        <v>0</v>
      </c>
      <c r="G705" s="215">
        <f>'Survey Results'!F1305/'Survey Results'!F$1334</f>
        <v>0</v>
      </c>
      <c r="H705" s="212">
        <f t="shared" si="82"/>
        <v>0</v>
      </c>
      <c r="I705" s="218">
        <f>'Survey Results'!G1305/'Survey Results'!G$1334</f>
        <v>0</v>
      </c>
      <c r="J705" s="217">
        <f t="shared" si="83"/>
        <v>0</v>
      </c>
      <c r="K705" s="215">
        <f>'Survey Results'!H1305/'Survey Results'!H$1334</f>
        <v>0</v>
      </c>
      <c r="L705" s="211">
        <f t="shared" si="84"/>
        <v>0</v>
      </c>
      <c r="M705" s="221">
        <f t="shared" si="85"/>
        <v>0</v>
      </c>
      <c r="N705" s="222">
        <f t="shared" si="86"/>
        <v>0</v>
      </c>
    </row>
    <row r="706" spans="2:14" x14ac:dyDescent="0.45">
      <c r="B706" t="s">
        <v>353</v>
      </c>
      <c r="C706" s="215">
        <f>'Survey Results'!D1306/'Survey Results'!D$1334</f>
        <v>0</v>
      </c>
      <c r="D706" s="211">
        <f t="shared" si="80"/>
        <v>0</v>
      </c>
      <c r="E706" s="218">
        <f>'Survey Results'!E1306/'Survey Results'!E$1334</f>
        <v>0</v>
      </c>
      <c r="F706" s="217">
        <f t="shared" si="81"/>
        <v>0</v>
      </c>
      <c r="G706" s="215">
        <f>'Survey Results'!F1306/'Survey Results'!F$1334</f>
        <v>0</v>
      </c>
      <c r="H706" s="212">
        <f t="shared" si="82"/>
        <v>0</v>
      </c>
      <c r="I706" s="218">
        <f>'Survey Results'!G1306/'Survey Results'!G$1334</f>
        <v>0</v>
      </c>
      <c r="J706" s="217">
        <f t="shared" si="83"/>
        <v>0</v>
      </c>
      <c r="K706" s="215">
        <f>'Survey Results'!H1306/'Survey Results'!H$1334</f>
        <v>0</v>
      </c>
      <c r="L706" s="211">
        <f t="shared" si="84"/>
        <v>0</v>
      </c>
      <c r="M706" s="221">
        <f t="shared" si="85"/>
        <v>0</v>
      </c>
      <c r="N706" s="222">
        <f t="shared" si="86"/>
        <v>0</v>
      </c>
    </row>
    <row r="707" spans="2:14" x14ac:dyDescent="0.45">
      <c r="B707" t="s">
        <v>354</v>
      </c>
      <c r="C707" s="215">
        <f>'Survey Results'!D1307/'Survey Results'!D$1334</f>
        <v>0</v>
      </c>
      <c r="D707" s="211">
        <f t="shared" si="80"/>
        <v>0</v>
      </c>
      <c r="E707" s="218">
        <f>'Survey Results'!E1307/'Survey Results'!E$1334</f>
        <v>0</v>
      </c>
      <c r="F707" s="217">
        <f t="shared" si="81"/>
        <v>0</v>
      </c>
      <c r="G707" s="215">
        <f>'Survey Results'!F1307/'Survey Results'!F$1334</f>
        <v>0</v>
      </c>
      <c r="H707" s="212">
        <f t="shared" si="82"/>
        <v>0</v>
      </c>
      <c r="I707" s="218">
        <f>'Survey Results'!G1307/'Survey Results'!G$1334</f>
        <v>0</v>
      </c>
      <c r="J707" s="217">
        <f t="shared" si="83"/>
        <v>0</v>
      </c>
      <c r="K707" s="215">
        <f>'Survey Results'!H1307/'Survey Results'!H$1334</f>
        <v>0</v>
      </c>
      <c r="L707" s="211">
        <f t="shared" si="84"/>
        <v>0</v>
      </c>
      <c r="M707" s="221">
        <f t="shared" si="85"/>
        <v>0</v>
      </c>
      <c r="N707" s="222">
        <f t="shared" si="86"/>
        <v>0</v>
      </c>
    </row>
    <row r="708" spans="2:14" x14ac:dyDescent="0.45">
      <c r="B708" t="s">
        <v>355</v>
      </c>
      <c r="C708" s="215">
        <f>'Survey Results'!D1308/'Survey Results'!D$1334</f>
        <v>0</v>
      </c>
      <c r="D708" s="211">
        <f t="shared" si="80"/>
        <v>0</v>
      </c>
      <c r="E708" s="218">
        <f>'Survey Results'!E1308/'Survey Results'!E$1334</f>
        <v>0</v>
      </c>
      <c r="F708" s="217">
        <f t="shared" si="81"/>
        <v>0</v>
      </c>
      <c r="G708" s="215">
        <f>'Survey Results'!F1308/'Survey Results'!F$1334</f>
        <v>0</v>
      </c>
      <c r="H708" s="212">
        <f t="shared" si="82"/>
        <v>0</v>
      </c>
      <c r="I708" s="218">
        <f>'Survey Results'!G1308/'Survey Results'!G$1334</f>
        <v>0</v>
      </c>
      <c r="J708" s="217">
        <f t="shared" si="83"/>
        <v>0</v>
      </c>
      <c r="K708" s="215">
        <f>'Survey Results'!H1308/'Survey Results'!H$1334</f>
        <v>0</v>
      </c>
      <c r="L708" s="211">
        <f t="shared" si="84"/>
        <v>0</v>
      </c>
      <c r="M708" s="221">
        <f t="shared" si="85"/>
        <v>0</v>
      </c>
      <c r="N708" s="222">
        <f t="shared" si="86"/>
        <v>0</v>
      </c>
    </row>
    <row r="709" spans="2:14" x14ac:dyDescent="0.45">
      <c r="B709" t="s">
        <v>356</v>
      </c>
      <c r="C709" s="215">
        <f>'Survey Results'!D1309/'Survey Results'!D$1334</f>
        <v>0</v>
      </c>
      <c r="D709" s="211">
        <f t="shared" si="80"/>
        <v>0</v>
      </c>
      <c r="E709" s="218">
        <f>'Survey Results'!E1309/'Survey Results'!E$1334</f>
        <v>0</v>
      </c>
      <c r="F709" s="217">
        <f t="shared" si="81"/>
        <v>0</v>
      </c>
      <c r="G709" s="215">
        <f>'Survey Results'!F1309/'Survey Results'!F$1334</f>
        <v>0</v>
      </c>
      <c r="H709" s="212">
        <f t="shared" si="82"/>
        <v>0</v>
      </c>
      <c r="I709" s="218">
        <f>'Survey Results'!G1309/'Survey Results'!G$1334</f>
        <v>0</v>
      </c>
      <c r="J709" s="217">
        <f t="shared" si="83"/>
        <v>0</v>
      </c>
      <c r="K709" s="215">
        <f>'Survey Results'!H1309/'Survey Results'!H$1334</f>
        <v>0</v>
      </c>
      <c r="L709" s="211">
        <f t="shared" si="84"/>
        <v>0</v>
      </c>
      <c r="M709" s="221">
        <f t="shared" si="85"/>
        <v>0</v>
      </c>
      <c r="N709" s="222">
        <f t="shared" si="86"/>
        <v>0</v>
      </c>
    </row>
    <row r="710" spans="2:14" x14ac:dyDescent="0.45">
      <c r="B710" t="s">
        <v>357</v>
      </c>
      <c r="C710" s="215">
        <f>'Survey Results'!D1310/'Survey Results'!D$1334</f>
        <v>0</v>
      </c>
      <c r="D710" s="211">
        <f t="shared" si="80"/>
        <v>0</v>
      </c>
      <c r="E710" s="218">
        <f>'Survey Results'!E1310/'Survey Results'!E$1334</f>
        <v>0</v>
      </c>
      <c r="F710" s="217">
        <f t="shared" si="81"/>
        <v>0</v>
      </c>
      <c r="G710" s="215">
        <f>'Survey Results'!F1310/'Survey Results'!F$1334</f>
        <v>0</v>
      </c>
      <c r="H710" s="212">
        <f t="shared" si="82"/>
        <v>0</v>
      </c>
      <c r="I710" s="218">
        <f>'Survey Results'!G1310/'Survey Results'!G$1334</f>
        <v>0</v>
      </c>
      <c r="J710" s="217">
        <f t="shared" si="83"/>
        <v>0</v>
      </c>
      <c r="K710" s="215">
        <f>'Survey Results'!H1310/'Survey Results'!H$1334</f>
        <v>0</v>
      </c>
      <c r="L710" s="211">
        <f t="shared" si="84"/>
        <v>0</v>
      </c>
      <c r="M710" s="221">
        <f t="shared" si="85"/>
        <v>0</v>
      </c>
      <c r="N710" s="222">
        <f t="shared" si="86"/>
        <v>0</v>
      </c>
    </row>
    <row r="711" spans="2:14" x14ac:dyDescent="0.45">
      <c r="B711" t="s">
        <v>358</v>
      </c>
      <c r="C711" s="215">
        <f>'Survey Results'!D1311/'Survey Results'!D$1334</f>
        <v>0</v>
      </c>
      <c r="D711" s="211">
        <f t="shared" si="80"/>
        <v>0</v>
      </c>
      <c r="E711" s="218">
        <f>'Survey Results'!E1311/'Survey Results'!E$1334</f>
        <v>0</v>
      </c>
      <c r="F711" s="217">
        <f t="shared" si="81"/>
        <v>0</v>
      </c>
      <c r="G711" s="215">
        <f>'Survey Results'!F1311/'Survey Results'!F$1334</f>
        <v>0</v>
      </c>
      <c r="H711" s="212">
        <f t="shared" si="82"/>
        <v>0</v>
      </c>
      <c r="I711" s="218">
        <f>'Survey Results'!G1311/'Survey Results'!G$1334</f>
        <v>0</v>
      </c>
      <c r="J711" s="217">
        <f t="shared" si="83"/>
        <v>0</v>
      </c>
      <c r="K711" s="215">
        <f>'Survey Results'!H1311/'Survey Results'!H$1334</f>
        <v>0</v>
      </c>
      <c r="L711" s="211">
        <f t="shared" si="84"/>
        <v>0</v>
      </c>
      <c r="M711" s="221">
        <f t="shared" si="85"/>
        <v>0</v>
      </c>
      <c r="N711" s="222">
        <f t="shared" si="86"/>
        <v>0</v>
      </c>
    </row>
    <row r="712" spans="2:14" x14ac:dyDescent="0.45">
      <c r="B712" t="s">
        <v>359</v>
      </c>
      <c r="C712" s="215">
        <f>'Survey Results'!D1312/'Survey Results'!D$1334</f>
        <v>0</v>
      </c>
      <c r="D712" s="211">
        <f t="shared" si="80"/>
        <v>0</v>
      </c>
      <c r="E712" s="218">
        <f>'Survey Results'!E1312/'Survey Results'!E$1334</f>
        <v>0</v>
      </c>
      <c r="F712" s="217">
        <f t="shared" si="81"/>
        <v>0</v>
      </c>
      <c r="G712" s="215">
        <f>'Survey Results'!F1312/'Survey Results'!F$1334</f>
        <v>0</v>
      </c>
      <c r="H712" s="212">
        <f t="shared" si="82"/>
        <v>0</v>
      </c>
      <c r="I712" s="218">
        <f>'Survey Results'!G1312/'Survey Results'!G$1334</f>
        <v>0</v>
      </c>
      <c r="J712" s="217">
        <f t="shared" si="83"/>
        <v>0</v>
      </c>
      <c r="K712" s="215">
        <f>'Survey Results'!H1312/'Survey Results'!H$1334</f>
        <v>0</v>
      </c>
      <c r="L712" s="211">
        <f t="shared" si="84"/>
        <v>0</v>
      </c>
      <c r="M712" s="221">
        <f t="shared" si="85"/>
        <v>0</v>
      </c>
      <c r="N712" s="222">
        <f t="shared" si="86"/>
        <v>0</v>
      </c>
    </row>
    <row r="713" spans="2:14" x14ac:dyDescent="0.45">
      <c r="B713" t="s">
        <v>360</v>
      </c>
      <c r="C713" s="215">
        <f>'Survey Results'!D1313/'Survey Results'!D$1334</f>
        <v>0</v>
      </c>
      <c r="D713" s="211">
        <f t="shared" si="80"/>
        <v>0</v>
      </c>
      <c r="E713" s="218">
        <f>'Survey Results'!E1313/'Survey Results'!E$1334</f>
        <v>0</v>
      </c>
      <c r="F713" s="217">
        <f t="shared" si="81"/>
        <v>0</v>
      </c>
      <c r="G713" s="215">
        <f>'Survey Results'!F1313/'Survey Results'!F$1334</f>
        <v>0</v>
      </c>
      <c r="H713" s="212">
        <f t="shared" si="82"/>
        <v>0</v>
      </c>
      <c r="I713" s="218">
        <f>'Survey Results'!G1313/'Survey Results'!G$1334</f>
        <v>0</v>
      </c>
      <c r="J713" s="217">
        <f t="shared" si="83"/>
        <v>0</v>
      </c>
      <c r="K713" s="215">
        <f>'Survey Results'!H1313/'Survey Results'!H$1334</f>
        <v>0</v>
      </c>
      <c r="L713" s="211">
        <f t="shared" si="84"/>
        <v>0</v>
      </c>
      <c r="M713" s="221">
        <f t="shared" si="85"/>
        <v>0</v>
      </c>
      <c r="N713" s="222">
        <f t="shared" si="86"/>
        <v>0</v>
      </c>
    </row>
    <row r="714" spans="2:14" x14ac:dyDescent="0.45">
      <c r="B714" t="s">
        <v>361</v>
      </c>
      <c r="C714" s="215">
        <f>'Survey Results'!D1314/'Survey Results'!D$1334</f>
        <v>0</v>
      </c>
      <c r="D714" s="211">
        <f t="shared" si="80"/>
        <v>0</v>
      </c>
      <c r="E714" s="218">
        <f>'Survey Results'!E1314/'Survey Results'!E$1334</f>
        <v>0</v>
      </c>
      <c r="F714" s="217">
        <f t="shared" si="81"/>
        <v>0</v>
      </c>
      <c r="G714" s="215">
        <f>'Survey Results'!F1314/'Survey Results'!F$1334</f>
        <v>9.8619329388560158E-3</v>
      </c>
      <c r="H714" s="212">
        <f t="shared" si="82"/>
        <v>0.12742866934911243</v>
      </c>
      <c r="I714" s="218">
        <f>'Survey Results'!G1314/'Survey Results'!G$1334</f>
        <v>0</v>
      </c>
      <c r="J714" s="217">
        <f t="shared" si="83"/>
        <v>0</v>
      </c>
      <c r="K714" s="215">
        <f>'Survey Results'!H1314/'Survey Results'!H$1334</f>
        <v>0</v>
      </c>
      <c r="L714" s="211">
        <f t="shared" si="84"/>
        <v>0</v>
      </c>
      <c r="M714" s="221">
        <f t="shared" si="85"/>
        <v>4.0155876423130085E-3</v>
      </c>
      <c r="N714" s="222">
        <f t="shared" si="86"/>
        <v>0.12742866934911243</v>
      </c>
    </row>
    <row r="715" spans="2:14" x14ac:dyDescent="0.45">
      <c r="B715" t="s">
        <v>362</v>
      </c>
      <c r="C715" s="215">
        <f>'Survey Results'!D1315/'Survey Results'!D$1334</f>
        <v>0</v>
      </c>
      <c r="D715" s="211">
        <f t="shared" si="80"/>
        <v>0</v>
      </c>
      <c r="E715" s="218">
        <f>'Survey Results'!E1315/'Survey Results'!E$1334</f>
        <v>0</v>
      </c>
      <c r="F715" s="217">
        <f t="shared" si="81"/>
        <v>0</v>
      </c>
      <c r="G715" s="215">
        <f>'Survey Results'!F1315/'Survey Results'!F$1334</f>
        <v>0</v>
      </c>
      <c r="H715" s="212">
        <f t="shared" si="82"/>
        <v>0</v>
      </c>
      <c r="I715" s="218">
        <f>'Survey Results'!G1315/'Survey Results'!G$1334</f>
        <v>0</v>
      </c>
      <c r="J715" s="217">
        <f t="shared" si="83"/>
        <v>0</v>
      </c>
      <c r="K715" s="215">
        <f>'Survey Results'!H1315/'Survey Results'!H$1334</f>
        <v>0</v>
      </c>
      <c r="L715" s="211">
        <f t="shared" si="84"/>
        <v>0</v>
      </c>
      <c r="M715" s="221">
        <f t="shared" si="85"/>
        <v>0</v>
      </c>
      <c r="N715" s="222">
        <f t="shared" si="86"/>
        <v>0</v>
      </c>
    </row>
    <row r="716" spans="2:14" x14ac:dyDescent="0.45">
      <c r="B716" t="s">
        <v>363</v>
      </c>
      <c r="C716" s="215">
        <f>'Survey Results'!D1316/'Survey Results'!D$1334</f>
        <v>0</v>
      </c>
      <c r="D716" s="211">
        <f t="shared" si="80"/>
        <v>0</v>
      </c>
      <c r="E716" s="218">
        <f>'Survey Results'!E1316/'Survey Results'!E$1334</f>
        <v>0</v>
      </c>
      <c r="F716" s="217">
        <f t="shared" si="81"/>
        <v>0</v>
      </c>
      <c r="G716" s="215">
        <f>'Survey Results'!F1316/'Survey Results'!F$1334</f>
        <v>0</v>
      </c>
      <c r="H716" s="212">
        <f t="shared" si="82"/>
        <v>0</v>
      </c>
      <c r="I716" s="218">
        <f>'Survey Results'!G1316/'Survey Results'!G$1334</f>
        <v>0</v>
      </c>
      <c r="J716" s="217">
        <f t="shared" si="83"/>
        <v>0</v>
      </c>
      <c r="K716" s="215">
        <f>'Survey Results'!H1316/'Survey Results'!H$1334</f>
        <v>0</v>
      </c>
      <c r="L716" s="211">
        <f t="shared" si="84"/>
        <v>0</v>
      </c>
      <c r="M716" s="221">
        <f t="shared" si="85"/>
        <v>0</v>
      </c>
      <c r="N716" s="222">
        <f t="shared" si="86"/>
        <v>0</v>
      </c>
    </row>
    <row r="717" spans="2:14" x14ac:dyDescent="0.45">
      <c r="B717" t="s">
        <v>364</v>
      </c>
      <c r="C717" s="215">
        <f>'Survey Results'!D1317/'Survey Results'!D$1334</f>
        <v>0</v>
      </c>
      <c r="D717" s="211">
        <f t="shared" si="80"/>
        <v>0</v>
      </c>
      <c r="E717" s="218">
        <f>'Survey Results'!E1317/'Survey Results'!E$1334</f>
        <v>0</v>
      </c>
      <c r="F717" s="217">
        <f t="shared" si="81"/>
        <v>0</v>
      </c>
      <c r="G717" s="215">
        <f>'Survey Results'!F1317/'Survey Results'!F$1334</f>
        <v>0</v>
      </c>
      <c r="H717" s="212">
        <f t="shared" si="82"/>
        <v>0</v>
      </c>
      <c r="I717" s="218">
        <f>'Survey Results'!G1317/'Survey Results'!G$1334</f>
        <v>0</v>
      </c>
      <c r="J717" s="217">
        <f t="shared" si="83"/>
        <v>0</v>
      </c>
      <c r="K717" s="215">
        <f>'Survey Results'!H1317/'Survey Results'!H$1334</f>
        <v>0</v>
      </c>
      <c r="L717" s="211">
        <f t="shared" si="84"/>
        <v>0</v>
      </c>
      <c r="M717" s="221">
        <f t="shared" si="85"/>
        <v>0</v>
      </c>
      <c r="N717" s="222">
        <f t="shared" si="86"/>
        <v>0</v>
      </c>
    </row>
    <row r="718" spans="2:14" x14ac:dyDescent="0.45">
      <c r="B718" t="s">
        <v>365</v>
      </c>
      <c r="C718" s="215">
        <f>'Survey Results'!D1318/'Survey Results'!D$1334</f>
        <v>0</v>
      </c>
      <c r="D718" s="211">
        <f t="shared" si="80"/>
        <v>0</v>
      </c>
      <c r="E718" s="218">
        <f>'Survey Results'!E1318/'Survey Results'!E$1334</f>
        <v>0</v>
      </c>
      <c r="F718" s="217">
        <f t="shared" si="81"/>
        <v>0</v>
      </c>
      <c r="G718" s="215">
        <f>'Survey Results'!F1318/'Survey Results'!F$1334</f>
        <v>0</v>
      </c>
      <c r="H718" s="212">
        <f t="shared" si="82"/>
        <v>0</v>
      </c>
      <c r="I718" s="218">
        <f>'Survey Results'!G1318/'Survey Results'!G$1334</f>
        <v>0</v>
      </c>
      <c r="J718" s="217">
        <f t="shared" si="83"/>
        <v>0</v>
      </c>
      <c r="K718" s="215">
        <f>'Survey Results'!H1318/'Survey Results'!H$1334</f>
        <v>0</v>
      </c>
      <c r="L718" s="211">
        <f t="shared" si="84"/>
        <v>0</v>
      </c>
      <c r="M718" s="221">
        <f t="shared" si="85"/>
        <v>0</v>
      </c>
      <c r="N718" s="222">
        <f t="shared" si="86"/>
        <v>0</v>
      </c>
    </row>
    <row r="719" spans="2:14" x14ac:dyDescent="0.45">
      <c r="B719" t="s">
        <v>366</v>
      </c>
      <c r="C719" s="215">
        <f>'Survey Results'!D1319/'Survey Results'!D$1334</f>
        <v>0</v>
      </c>
      <c r="D719" s="211">
        <f t="shared" si="80"/>
        <v>0</v>
      </c>
      <c r="E719" s="218">
        <f>'Survey Results'!E1319/'Survey Results'!E$1334</f>
        <v>0</v>
      </c>
      <c r="F719" s="217">
        <f t="shared" si="81"/>
        <v>0</v>
      </c>
      <c r="G719" s="215">
        <f>'Survey Results'!F1319/'Survey Results'!F$1334</f>
        <v>0</v>
      </c>
      <c r="H719" s="212">
        <f t="shared" si="82"/>
        <v>0</v>
      </c>
      <c r="I719" s="218">
        <f>'Survey Results'!G1319/'Survey Results'!G$1334</f>
        <v>0</v>
      </c>
      <c r="J719" s="217">
        <f t="shared" si="83"/>
        <v>0</v>
      </c>
      <c r="K719" s="215">
        <f>'Survey Results'!H1319/'Survey Results'!H$1334</f>
        <v>0</v>
      </c>
      <c r="L719" s="211">
        <f t="shared" si="84"/>
        <v>0</v>
      </c>
      <c r="M719" s="221">
        <f t="shared" si="85"/>
        <v>0</v>
      </c>
      <c r="N719" s="222">
        <f t="shared" si="86"/>
        <v>0</v>
      </c>
    </row>
    <row r="720" spans="2:14" x14ac:dyDescent="0.45">
      <c r="B720" t="s">
        <v>367</v>
      </c>
      <c r="C720" s="215">
        <f>'Survey Results'!D1320/'Survey Results'!D$1334</f>
        <v>0</v>
      </c>
      <c r="D720" s="211">
        <f t="shared" si="80"/>
        <v>0</v>
      </c>
      <c r="E720" s="218">
        <f>'Survey Results'!E1320/'Survey Results'!E$1334</f>
        <v>0</v>
      </c>
      <c r="F720" s="217">
        <f t="shared" si="81"/>
        <v>0</v>
      </c>
      <c r="G720" s="215">
        <f>'Survey Results'!F1320/'Survey Results'!F$1334</f>
        <v>0</v>
      </c>
      <c r="H720" s="212">
        <f t="shared" si="82"/>
        <v>0</v>
      </c>
      <c r="I720" s="218">
        <f>'Survey Results'!G1320/'Survey Results'!G$1334</f>
        <v>0</v>
      </c>
      <c r="J720" s="217">
        <f t="shared" si="83"/>
        <v>0</v>
      </c>
      <c r="K720" s="215">
        <f>'Survey Results'!H1320/'Survey Results'!H$1334</f>
        <v>0</v>
      </c>
      <c r="L720" s="211">
        <f t="shared" si="84"/>
        <v>0</v>
      </c>
      <c r="M720" s="221">
        <f t="shared" si="85"/>
        <v>0</v>
      </c>
      <c r="N720" s="222">
        <f t="shared" si="86"/>
        <v>0</v>
      </c>
    </row>
    <row r="721" spans="1:14" x14ac:dyDescent="0.45">
      <c r="B721" t="s">
        <v>368</v>
      </c>
      <c r="C721" s="215">
        <f>'Survey Results'!D1321/'Survey Results'!D$1334</f>
        <v>0</v>
      </c>
      <c r="D721" s="211">
        <f t="shared" si="80"/>
        <v>0</v>
      </c>
      <c r="E721" s="218">
        <f>'Survey Results'!E1321/'Survey Results'!E$1334</f>
        <v>9.2931072451001972E-3</v>
      </c>
      <c r="F721" s="217">
        <f t="shared" si="81"/>
        <v>3.3225662159568375E-2</v>
      </c>
      <c r="G721" s="215">
        <f>'Survey Results'!F1321/'Survey Results'!F$1334</f>
        <v>0</v>
      </c>
      <c r="H721" s="212">
        <f t="shared" si="82"/>
        <v>0</v>
      </c>
      <c r="I721" s="218">
        <f>'Survey Results'!G1321/'Survey Results'!G$1334</f>
        <v>0</v>
      </c>
      <c r="J721" s="217">
        <f t="shared" si="83"/>
        <v>0</v>
      </c>
      <c r="K721" s="215">
        <f>'Survey Results'!H1321/'Survey Results'!H$1334</f>
        <v>0</v>
      </c>
      <c r="L721" s="211">
        <f t="shared" si="84"/>
        <v>0</v>
      </c>
      <c r="M721" s="221">
        <f t="shared" si="85"/>
        <v>1.0470215145235605E-3</v>
      </c>
      <c r="N721" s="222">
        <f t="shared" si="86"/>
        <v>3.3225662159568375E-2</v>
      </c>
    </row>
    <row r="722" spans="1:14" x14ac:dyDescent="0.45">
      <c r="B722" t="s">
        <v>227</v>
      </c>
      <c r="C722" s="215">
        <f>'Survey Results'!D1322/'Survey Results'!D$1334</f>
        <v>0</v>
      </c>
      <c r="D722" s="211">
        <f t="shared" si="80"/>
        <v>0</v>
      </c>
      <c r="E722" s="218">
        <f>'Survey Results'!E1322/'Survey Results'!E$1334</f>
        <v>0</v>
      </c>
      <c r="F722" s="217">
        <f t="shared" si="81"/>
        <v>0</v>
      </c>
      <c r="G722" s="215">
        <f>'Survey Results'!F1322/'Survey Results'!F$1334</f>
        <v>0</v>
      </c>
      <c r="H722" s="212">
        <f t="shared" si="82"/>
        <v>0</v>
      </c>
      <c r="I722" s="218">
        <f>'Survey Results'!G1322/'Survey Results'!G$1334</f>
        <v>0</v>
      </c>
      <c r="J722" s="217">
        <f t="shared" si="83"/>
        <v>0</v>
      </c>
      <c r="K722" s="215">
        <f>'Survey Results'!H1322/'Survey Results'!H$1334</f>
        <v>0</v>
      </c>
      <c r="L722" s="211">
        <f t="shared" si="84"/>
        <v>0</v>
      </c>
      <c r="M722" s="221">
        <f t="shared" si="85"/>
        <v>0</v>
      </c>
      <c r="N722" s="222">
        <f t="shared" si="86"/>
        <v>0</v>
      </c>
    </row>
    <row r="723" spans="1:14" x14ac:dyDescent="0.45">
      <c r="B723" t="s">
        <v>369</v>
      </c>
      <c r="C723" s="215">
        <f>'Survey Results'!D1323/'Survey Results'!D$1334</f>
        <v>0</v>
      </c>
      <c r="D723" s="211">
        <f t="shared" si="80"/>
        <v>0</v>
      </c>
      <c r="E723" s="218">
        <f>'Survey Results'!E1323/'Survey Results'!E$1334</f>
        <v>0</v>
      </c>
      <c r="F723" s="217">
        <f t="shared" si="81"/>
        <v>0</v>
      </c>
      <c r="G723" s="215">
        <f>'Survey Results'!F1323/'Survey Results'!F$1334</f>
        <v>0</v>
      </c>
      <c r="H723" s="212">
        <f t="shared" si="82"/>
        <v>0</v>
      </c>
      <c r="I723" s="218">
        <f>'Survey Results'!G1323/'Survey Results'!G$1334</f>
        <v>0</v>
      </c>
      <c r="J723" s="217">
        <f t="shared" si="83"/>
        <v>0</v>
      </c>
      <c r="K723" s="215">
        <f>'Survey Results'!H1323/'Survey Results'!H$1334</f>
        <v>0</v>
      </c>
      <c r="L723" s="211">
        <f t="shared" si="84"/>
        <v>0</v>
      </c>
      <c r="M723" s="221">
        <f t="shared" si="85"/>
        <v>0</v>
      </c>
      <c r="N723" s="222">
        <f t="shared" si="86"/>
        <v>0</v>
      </c>
    </row>
    <row r="724" spans="1:14" x14ac:dyDescent="0.45">
      <c r="B724" t="s">
        <v>370</v>
      </c>
      <c r="C724" s="215">
        <f>'Survey Results'!D1324/'Survey Results'!D$1334</f>
        <v>0</v>
      </c>
      <c r="D724" s="211">
        <f t="shared" si="80"/>
        <v>0</v>
      </c>
      <c r="E724" s="218">
        <f>'Survey Results'!E1324/'Survey Results'!E$1334</f>
        <v>0</v>
      </c>
      <c r="F724" s="217">
        <f t="shared" si="81"/>
        <v>0</v>
      </c>
      <c r="G724" s="215">
        <f>'Survey Results'!F1324/'Survey Results'!F$1334</f>
        <v>0</v>
      </c>
      <c r="H724" s="212">
        <f t="shared" si="82"/>
        <v>0</v>
      </c>
      <c r="I724" s="218">
        <f>'Survey Results'!G1324/'Survey Results'!G$1334</f>
        <v>0</v>
      </c>
      <c r="J724" s="217">
        <f t="shared" si="83"/>
        <v>0</v>
      </c>
      <c r="K724" s="215">
        <f>'Survey Results'!H1324/'Survey Results'!H$1334</f>
        <v>0</v>
      </c>
      <c r="L724" s="211">
        <f t="shared" si="84"/>
        <v>0</v>
      </c>
      <c r="M724" s="221">
        <f t="shared" si="85"/>
        <v>0</v>
      </c>
      <c r="N724" s="222">
        <f t="shared" si="86"/>
        <v>0</v>
      </c>
    </row>
    <row r="725" spans="1:14" x14ac:dyDescent="0.45">
      <c r="B725" t="s">
        <v>371</v>
      </c>
      <c r="C725" s="215">
        <f>'Survey Results'!D1325/'Survey Results'!D$1334</f>
        <v>0</v>
      </c>
      <c r="D725" s="211">
        <f t="shared" si="80"/>
        <v>0</v>
      </c>
      <c r="E725" s="218">
        <f>'Survey Results'!E1325/'Survey Results'!E$1334</f>
        <v>0</v>
      </c>
      <c r="F725" s="217">
        <f t="shared" si="81"/>
        <v>0</v>
      </c>
      <c r="G725" s="215">
        <f>'Survey Results'!F1325/'Survey Results'!F$1334</f>
        <v>0</v>
      </c>
      <c r="H725" s="212">
        <f t="shared" si="82"/>
        <v>0</v>
      </c>
      <c r="I725" s="218">
        <f>'Survey Results'!G1325/'Survey Results'!G$1334</f>
        <v>0</v>
      </c>
      <c r="J725" s="217">
        <f t="shared" si="83"/>
        <v>0</v>
      </c>
      <c r="K725" s="215">
        <f>'Survey Results'!H1325/'Survey Results'!H$1334</f>
        <v>0</v>
      </c>
      <c r="L725" s="211">
        <f t="shared" si="84"/>
        <v>0</v>
      </c>
      <c r="M725" s="221">
        <f t="shared" si="85"/>
        <v>0</v>
      </c>
      <c r="N725" s="222">
        <f t="shared" si="86"/>
        <v>0</v>
      </c>
    </row>
    <row r="726" spans="1:14" x14ac:dyDescent="0.45">
      <c r="B726" t="s">
        <v>372</v>
      </c>
      <c r="C726" s="215">
        <f>'Survey Results'!D1326/'Survey Results'!D$1334</f>
        <v>0</v>
      </c>
      <c r="D726" s="211">
        <f t="shared" si="80"/>
        <v>0</v>
      </c>
      <c r="E726" s="218">
        <f>'Survey Results'!E1326/'Survey Results'!E$1334</f>
        <v>0</v>
      </c>
      <c r="F726" s="217">
        <f t="shared" si="81"/>
        <v>0</v>
      </c>
      <c r="G726" s="215">
        <f>'Survey Results'!F1326/'Survey Results'!F$1334</f>
        <v>0</v>
      </c>
      <c r="H726" s="212">
        <f t="shared" si="82"/>
        <v>0</v>
      </c>
      <c r="I726" s="218">
        <f>'Survey Results'!G1326/'Survey Results'!G$1334</f>
        <v>0</v>
      </c>
      <c r="J726" s="217">
        <f t="shared" si="83"/>
        <v>0</v>
      </c>
      <c r="K726" s="215">
        <f>'Survey Results'!H1326/'Survey Results'!H$1334</f>
        <v>0</v>
      </c>
      <c r="L726" s="211">
        <f t="shared" si="84"/>
        <v>0</v>
      </c>
      <c r="M726" s="221">
        <f t="shared" si="85"/>
        <v>0</v>
      </c>
      <c r="N726" s="222">
        <f t="shared" si="86"/>
        <v>0</v>
      </c>
    </row>
    <row r="727" spans="1:14" x14ac:dyDescent="0.45">
      <c r="B727" t="s">
        <v>373</v>
      </c>
      <c r="C727" s="215">
        <f>'Survey Results'!D1327/'Survey Results'!D$1334</f>
        <v>0</v>
      </c>
      <c r="D727" s="211">
        <f t="shared" si="80"/>
        <v>0</v>
      </c>
      <c r="E727" s="218">
        <f>'Survey Results'!E1327/'Survey Results'!E$1334</f>
        <v>0</v>
      </c>
      <c r="F727" s="217">
        <f t="shared" si="81"/>
        <v>0</v>
      </c>
      <c r="G727" s="215">
        <f>'Survey Results'!F1327/'Survey Results'!F$1334</f>
        <v>0</v>
      </c>
      <c r="H727" s="212">
        <f t="shared" si="82"/>
        <v>0</v>
      </c>
      <c r="I727" s="218">
        <f>'Survey Results'!G1327/'Survey Results'!G$1334</f>
        <v>0</v>
      </c>
      <c r="J727" s="217">
        <f t="shared" si="83"/>
        <v>0</v>
      </c>
      <c r="K727" s="215">
        <f>'Survey Results'!H1327/'Survey Results'!H$1334</f>
        <v>0</v>
      </c>
      <c r="L727" s="211">
        <f t="shared" si="84"/>
        <v>0</v>
      </c>
      <c r="M727" s="221">
        <f t="shared" si="85"/>
        <v>0</v>
      </c>
      <c r="N727" s="222">
        <f t="shared" si="86"/>
        <v>0</v>
      </c>
    </row>
    <row r="728" spans="1:14" x14ac:dyDescent="0.45">
      <c r="B728" t="s">
        <v>374</v>
      </c>
      <c r="C728" s="215">
        <f>'Survey Results'!D1328/'Survey Results'!D$1334</f>
        <v>0</v>
      </c>
      <c r="D728" s="211">
        <f t="shared" si="80"/>
        <v>0</v>
      </c>
      <c r="E728" s="218">
        <f>'Survey Results'!E1328/'Survey Results'!E$1334</f>
        <v>0</v>
      </c>
      <c r="F728" s="217">
        <f t="shared" si="81"/>
        <v>0</v>
      </c>
      <c r="G728" s="215">
        <f>'Survey Results'!F1328/'Survey Results'!F$1334</f>
        <v>0</v>
      </c>
      <c r="H728" s="212">
        <f t="shared" si="82"/>
        <v>0</v>
      </c>
      <c r="I728" s="218">
        <f>'Survey Results'!G1328/'Survey Results'!G$1334</f>
        <v>0</v>
      </c>
      <c r="J728" s="217">
        <f t="shared" si="83"/>
        <v>0</v>
      </c>
      <c r="K728" s="215">
        <f>'Survey Results'!H1328/'Survey Results'!H$1334</f>
        <v>0</v>
      </c>
      <c r="L728" s="211">
        <f t="shared" si="84"/>
        <v>0</v>
      </c>
      <c r="M728" s="221">
        <f t="shared" si="85"/>
        <v>0</v>
      </c>
      <c r="N728" s="222">
        <f t="shared" si="86"/>
        <v>0</v>
      </c>
    </row>
    <row r="729" spans="1:14" x14ac:dyDescent="0.45">
      <c r="B729" t="s">
        <v>375</v>
      </c>
      <c r="C729" s="215">
        <f>'Survey Results'!D1329/'Survey Results'!D$1334</f>
        <v>0</v>
      </c>
      <c r="D729" s="211">
        <f t="shared" si="80"/>
        <v>0</v>
      </c>
      <c r="E729" s="218">
        <f>'Survey Results'!E1329/'Survey Results'!E$1334</f>
        <v>0</v>
      </c>
      <c r="F729" s="217">
        <f t="shared" si="81"/>
        <v>0</v>
      </c>
      <c r="G729" s="215">
        <f>'Survey Results'!F1329/'Survey Results'!F$1334</f>
        <v>0</v>
      </c>
      <c r="H729" s="212">
        <f t="shared" si="82"/>
        <v>0</v>
      </c>
      <c r="I729" s="218">
        <f>'Survey Results'!G1329/'Survey Results'!G$1334</f>
        <v>0</v>
      </c>
      <c r="J729" s="217">
        <f t="shared" si="83"/>
        <v>0</v>
      </c>
      <c r="K729" s="215">
        <f>'Survey Results'!H1329/'Survey Results'!H$1334</f>
        <v>0</v>
      </c>
      <c r="L729" s="211">
        <f t="shared" si="84"/>
        <v>0</v>
      </c>
      <c r="M729" s="221">
        <f t="shared" si="85"/>
        <v>0</v>
      </c>
      <c r="N729" s="222">
        <f t="shared" si="86"/>
        <v>0</v>
      </c>
    </row>
    <row r="730" spans="1:14" x14ac:dyDescent="0.45">
      <c r="B730" t="s">
        <v>376</v>
      </c>
      <c r="C730" s="215">
        <f>'Survey Results'!D1330/'Survey Results'!D$1334</f>
        <v>0</v>
      </c>
      <c r="D730" s="211">
        <f t="shared" si="80"/>
        <v>0</v>
      </c>
      <c r="E730" s="218">
        <f>'Survey Results'!E1330/'Survey Results'!E$1334</f>
        <v>0</v>
      </c>
      <c r="F730" s="217">
        <f t="shared" si="81"/>
        <v>0</v>
      </c>
      <c r="G730" s="215">
        <f>'Survey Results'!F1330/'Survey Results'!F$1334</f>
        <v>0</v>
      </c>
      <c r="H730" s="212">
        <f t="shared" si="82"/>
        <v>0</v>
      </c>
      <c r="I730" s="218">
        <f>'Survey Results'!G1330/'Survey Results'!G$1334</f>
        <v>0</v>
      </c>
      <c r="J730" s="217">
        <f t="shared" si="83"/>
        <v>0</v>
      </c>
      <c r="K730" s="215">
        <f>'Survey Results'!H1330/'Survey Results'!H$1334</f>
        <v>0</v>
      </c>
      <c r="L730" s="211">
        <f t="shared" si="84"/>
        <v>0</v>
      </c>
      <c r="M730" s="221">
        <f t="shared" si="85"/>
        <v>0</v>
      </c>
      <c r="N730" s="222">
        <f t="shared" si="86"/>
        <v>0</v>
      </c>
    </row>
    <row r="731" spans="1:14" x14ac:dyDescent="0.45">
      <c r="B731" t="s">
        <v>377</v>
      </c>
      <c r="C731" s="215">
        <f>'Survey Results'!D1331/'Survey Results'!D$1334</f>
        <v>0</v>
      </c>
      <c r="D731" s="211">
        <f t="shared" si="80"/>
        <v>0</v>
      </c>
      <c r="E731" s="218">
        <f>'Survey Results'!E1331/'Survey Results'!E$1334</f>
        <v>0</v>
      </c>
      <c r="F731" s="217">
        <f t="shared" si="81"/>
        <v>0</v>
      </c>
      <c r="G731" s="215">
        <f>'Survey Results'!F1331/'Survey Results'!F$1334</f>
        <v>0</v>
      </c>
      <c r="H731" s="212">
        <f t="shared" si="82"/>
        <v>0</v>
      </c>
      <c r="I731" s="218">
        <f>'Survey Results'!G1331/'Survey Results'!G$1334</f>
        <v>0</v>
      </c>
      <c r="J731" s="217">
        <f t="shared" si="83"/>
        <v>0</v>
      </c>
      <c r="K731" s="215">
        <f>'Survey Results'!H1331/'Survey Results'!H$1334</f>
        <v>0</v>
      </c>
      <c r="L731" s="211">
        <f t="shared" si="84"/>
        <v>0</v>
      </c>
      <c r="M731" s="221">
        <f t="shared" si="85"/>
        <v>0</v>
      </c>
      <c r="N731" s="222">
        <f t="shared" si="86"/>
        <v>0</v>
      </c>
    </row>
    <row r="732" spans="1:14" x14ac:dyDescent="0.45">
      <c r="B732" t="s">
        <v>378</v>
      </c>
      <c r="C732" s="215">
        <f>'Survey Results'!D1332/'Survey Results'!D$1334</f>
        <v>0</v>
      </c>
      <c r="D732" s="211">
        <f t="shared" si="80"/>
        <v>0</v>
      </c>
      <c r="E732" s="218">
        <f>'Survey Results'!E1332/'Survey Results'!E$1334</f>
        <v>0</v>
      </c>
      <c r="F732" s="217">
        <f t="shared" si="81"/>
        <v>0</v>
      </c>
      <c r="G732" s="215">
        <f>'Survey Results'!F1332/'Survey Results'!F$1334</f>
        <v>0</v>
      </c>
      <c r="H732" s="212">
        <f t="shared" si="82"/>
        <v>0</v>
      </c>
      <c r="I732" s="218">
        <f>'Survey Results'!G1332/'Survey Results'!G$1334</f>
        <v>0</v>
      </c>
      <c r="J732" s="217">
        <f t="shared" si="83"/>
        <v>0</v>
      </c>
      <c r="K732" s="215">
        <f>'Survey Results'!H1332/'Survey Results'!H$1334</f>
        <v>0</v>
      </c>
      <c r="L732" s="211">
        <f t="shared" si="84"/>
        <v>0</v>
      </c>
      <c r="M732" s="221">
        <f t="shared" si="85"/>
        <v>0</v>
      </c>
      <c r="N732" s="222">
        <f t="shared" si="86"/>
        <v>0</v>
      </c>
    </row>
    <row r="733" spans="1:14" x14ac:dyDescent="0.45">
      <c r="B733" t="s">
        <v>379</v>
      </c>
      <c r="C733" s="215">
        <f>'Survey Results'!D1333/'Survey Results'!D$1334</f>
        <v>0</v>
      </c>
      <c r="D733" s="211">
        <f t="shared" si="80"/>
        <v>0</v>
      </c>
      <c r="E733" s="218">
        <f>'Survey Results'!E1333/'Survey Results'!E$1334</f>
        <v>0</v>
      </c>
      <c r="F733" s="217">
        <f t="shared" si="81"/>
        <v>0</v>
      </c>
      <c r="G733" s="215">
        <f>'Survey Results'!F1333/'Survey Results'!F$1334</f>
        <v>0</v>
      </c>
      <c r="H733" s="212">
        <f t="shared" si="82"/>
        <v>0</v>
      </c>
      <c r="I733" s="218">
        <f>'Survey Results'!G1333/'Survey Results'!G$1334</f>
        <v>0</v>
      </c>
      <c r="J733" s="217">
        <f t="shared" si="83"/>
        <v>0</v>
      </c>
      <c r="K733" s="215">
        <f>'Survey Results'!H1333/'Survey Results'!H$1334</f>
        <v>0</v>
      </c>
      <c r="L733" s="211">
        <f t="shared" si="84"/>
        <v>0</v>
      </c>
      <c r="M733" s="221">
        <f t="shared" si="85"/>
        <v>0</v>
      </c>
      <c r="N733" s="222">
        <f t="shared" si="86"/>
        <v>0</v>
      </c>
    </row>
    <row r="734" spans="1:14" s="208" customFormat="1" x14ac:dyDescent="0.45">
      <c r="B734" s="208" t="s">
        <v>1</v>
      </c>
      <c r="C734" s="213">
        <f t="shared" ref="C734:N734" si="87">SUM(C555:C733)</f>
        <v>1</v>
      </c>
      <c r="D734" s="214">
        <f t="shared" si="87"/>
        <v>4.5277989450000007</v>
      </c>
      <c r="E734" s="219">
        <f t="shared" si="87"/>
        <v>1</v>
      </c>
      <c r="F734" s="220">
        <f t="shared" si="87"/>
        <v>3.5753017029999992</v>
      </c>
      <c r="G734" s="213">
        <f t="shared" si="87"/>
        <v>1.0000000000000004</v>
      </c>
      <c r="H734" s="214">
        <f t="shared" si="87"/>
        <v>12.921267072000004</v>
      </c>
      <c r="I734" s="219">
        <f t="shared" si="87"/>
        <v>0.99999999999999989</v>
      </c>
      <c r="J734" s="220">
        <f t="shared" si="87"/>
        <v>4.9041695383999979</v>
      </c>
      <c r="K734" s="213">
        <f t="shared" si="87"/>
        <v>1</v>
      </c>
      <c r="L734" s="214">
        <f t="shared" si="87"/>
        <v>5.8049674486999976</v>
      </c>
      <c r="M734" s="221">
        <f t="shared" si="87"/>
        <v>1.0000000000000002</v>
      </c>
      <c r="N734" s="222">
        <f t="shared" si="87"/>
        <v>31.73350470710001</v>
      </c>
    </row>
    <row r="736" spans="1:14" x14ac:dyDescent="0.45">
      <c r="A736" t="s">
        <v>395</v>
      </c>
      <c r="B736" t="s">
        <v>396</v>
      </c>
      <c r="D736" s="211">
        <f>'Pop &amp; Exp'!B124</f>
        <v>4.865465307</v>
      </c>
      <c r="F736" s="217">
        <f>'Pop &amp; Exp'!C124</f>
        <v>3.26046003</v>
      </c>
      <c r="H736" s="212">
        <f>'Pop &amp; Exp'!D124</f>
        <v>10.72145952</v>
      </c>
      <c r="J736" s="217">
        <f>'Pop &amp; Exp'!E124</f>
        <v>3.9815774760000004</v>
      </c>
      <c r="L736" s="211">
        <f>'Pop &amp; Exp'!F124</f>
        <v>4.9191822639999998</v>
      </c>
      <c r="N736" s="222">
        <f>D736+F736+H736+J736+L736</f>
        <v>27.748144597000003</v>
      </c>
    </row>
    <row r="738" spans="2:14" x14ac:dyDescent="0.45">
      <c r="B738" t="s">
        <v>97</v>
      </c>
      <c r="C738" s="215">
        <f>'Survey Results'!D1338/'Survey Results'!D$1517</f>
        <v>0</v>
      </c>
      <c r="D738" s="211">
        <f>C738*$D$736</f>
        <v>0</v>
      </c>
      <c r="E738" s="218">
        <f>'Survey Results'!E1338/'Survey Results'!E$1517</f>
        <v>0</v>
      </c>
      <c r="F738" s="217">
        <f>E738*$F$736</f>
        <v>0</v>
      </c>
      <c r="G738" s="215">
        <f>'Survey Results'!F1338/'Survey Results'!F$1517</f>
        <v>0</v>
      </c>
      <c r="H738" s="212">
        <f>G738*$H$736</f>
        <v>0</v>
      </c>
      <c r="I738" s="218">
        <f>'Survey Results'!G1338/'Survey Results'!G$1517</f>
        <v>0</v>
      </c>
      <c r="J738" s="217">
        <f>I738*$J$736</f>
        <v>0</v>
      </c>
      <c r="K738" s="215">
        <f>'Survey Results'!H1338/'Survey Results'!H$1517</f>
        <v>0</v>
      </c>
      <c r="L738" s="211">
        <f>K738*$L$736</f>
        <v>0</v>
      </c>
      <c r="M738" s="221">
        <f>N738/$N$736</f>
        <v>0</v>
      </c>
      <c r="N738" s="222">
        <f t="shared" si="86"/>
        <v>0</v>
      </c>
    </row>
    <row r="739" spans="2:14" x14ac:dyDescent="0.45">
      <c r="B739" t="s">
        <v>98</v>
      </c>
      <c r="C739" s="215">
        <f>'Survey Results'!D1339/'Survey Results'!D$1517</f>
        <v>3.3448185536682183E-2</v>
      </c>
      <c r="D739" s="211">
        <f t="shared" ref="D739:D802" si="88">C739*$D$736</f>
        <v>0.16274098631082634</v>
      </c>
      <c r="E739" s="218">
        <f>'Survey Results'!E1339/'Survey Results'!E$1517</f>
        <v>0</v>
      </c>
      <c r="F739" s="217">
        <f t="shared" ref="F739:F802" si="89">E739*$F$736</f>
        <v>0</v>
      </c>
      <c r="G739" s="215">
        <f>'Survey Results'!F1339/'Survey Results'!F$1517</f>
        <v>1.018170426065163E-2</v>
      </c>
      <c r="H739" s="212">
        <f t="shared" ref="H739:H802" si="90">G739*$H$736</f>
        <v>0.10916273007518798</v>
      </c>
      <c r="I739" s="218">
        <f>'Survey Results'!G1339/'Survey Results'!G$1517</f>
        <v>0</v>
      </c>
      <c r="J739" s="217">
        <f t="shared" ref="J739:J802" si="91">I739*$J$736</f>
        <v>0</v>
      </c>
      <c r="K739" s="215">
        <f>'Survey Results'!H1339/'Survey Results'!H$1517</f>
        <v>0</v>
      </c>
      <c r="L739" s="211">
        <f t="shared" ref="L739:L802" si="92">K739*$L$736</f>
        <v>0</v>
      </c>
      <c r="M739" s="221">
        <f t="shared" ref="M739:M802" si="93">N739/$N$736</f>
        <v>9.7989872957275573E-3</v>
      </c>
      <c r="N739" s="222">
        <f t="shared" si="86"/>
        <v>0.27190371638601429</v>
      </c>
    </row>
    <row r="740" spans="2:14" x14ac:dyDescent="0.45">
      <c r="B740" t="s">
        <v>147</v>
      </c>
      <c r="C740" s="215">
        <f>'Survey Results'!D1340/'Survey Results'!D$1517</f>
        <v>0</v>
      </c>
      <c r="D740" s="211">
        <f t="shared" si="88"/>
        <v>0</v>
      </c>
      <c r="E740" s="218">
        <f>'Survey Results'!E1340/'Survey Results'!E$1517</f>
        <v>0</v>
      </c>
      <c r="F740" s="217">
        <f t="shared" si="89"/>
        <v>0</v>
      </c>
      <c r="G740" s="215">
        <f>'Survey Results'!F1340/'Survey Results'!F$1517</f>
        <v>0</v>
      </c>
      <c r="H740" s="212">
        <f t="shared" si="90"/>
        <v>0</v>
      </c>
      <c r="I740" s="218">
        <f>'Survey Results'!G1340/'Survey Results'!G$1517</f>
        <v>0</v>
      </c>
      <c r="J740" s="217">
        <f t="shared" si="91"/>
        <v>0</v>
      </c>
      <c r="K740" s="215">
        <f>'Survey Results'!H1340/'Survey Results'!H$1517</f>
        <v>0</v>
      </c>
      <c r="L740" s="211">
        <f t="shared" si="92"/>
        <v>0</v>
      </c>
      <c r="M740" s="221">
        <f t="shared" si="93"/>
        <v>0</v>
      </c>
      <c r="N740" s="222">
        <f t="shared" si="86"/>
        <v>0</v>
      </c>
    </row>
    <row r="741" spans="2:14" x14ac:dyDescent="0.45">
      <c r="B741" t="s">
        <v>148</v>
      </c>
      <c r="C741" s="215">
        <f>'Survey Results'!D1341/'Survey Results'!D$1517</f>
        <v>0</v>
      </c>
      <c r="D741" s="211">
        <f t="shared" si="88"/>
        <v>0</v>
      </c>
      <c r="E741" s="218">
        <f>'Survey Results'!E1341/'Survey Results'!E$1517</f>
        <v>0</v>
      </c>
      <c r="F741" s="217">
        <f t="shared" si="89"/>
        <v>0</v>
      </c>
      <c r="G741" s="215">
        <f>'Survey Results'!F1341/'Survey Results'!F$1517</f>
        <v>0</v>
      </c>
      <c r="H741" s="212">
        <f t="shared" si="90"/>
        <v>0</v>
      </c>
      <c r="I741" s="218">
        <f>'Survey Results'!G1341/'Survey Results'!G$1517</f>
        <v>0</v>
      </c>
      <c r="J741" s="217">
        <f t="shared" si="91"/>
        <v>0</v>
      </c>
      <c r="K741" s="215">
        <f>'Survey Results'!H1341/'Survey Results'!H$1517</f>
        <v>0</v>
      </c>
      <c r="L741" s="211">
        <f t="shared" si="92"/>
        <v>0</v>
      </c>
      <c r="M741" s="221">
        <f t="shared" si="93"/>
        <v>0</v>
      </c>
      <c r="N741" s="222">
        <f t="shared" si="86"/>
        <v>0</v>
      </c>
    </row>
    <row r="742" spans="2:14" x14ac:dyDescent="0.45">
      <c r="B742" t="s">
        <v>149</v>
      </c>
      <c r="C742" s="215">
        <f>'Survey Results'!D1342/'Survey Results'!D$1517</f>
        <v>0</v>
      </c>
      <c r="D742" s="211">
        <f t="shared" si="88"/>
        <v>0</v>
      </c>
      <c r="E742" s="218">
        <f>'Survey Results'!E1342/'Survey Results'!E$1517</f>
        <v>0</v>
      </c>
      <c r="F742" s="217">
        <f t="shared" si="89"/>
        <v>0</v>
      </c>
      <c r="G742" s="215">
        <f>'Survey Results'!F1342/'Survey Results'!F$1517</f>
        <v>0</v>
      </c>
      <c r="H742" s="212">
        <f t="shared" si="90"/>
        <v>0</v>
      </c>
      <c r="I742" s="218">
        <f>'Survey Results'!G1342/'Survey Results'!G$1517</f>
        <v>0</v>
      </c>
      <c r="J742" s="217">
        <f t="shared" si="91"/>
        <v>0</v>
      </c>
      <c r="K742" s="215">
        <f>'Survey Results'!H1342/'Survey Results'!H$1517</f>
        <v>0</v>
      </c>
      <c r="L742" s="211">
        <f t="shared" si="92"/>
        <v>0</v>
      </c>
      <c r="M742" s="221">
        <f t="shared" si="93"/>
        <v>0</v>
      </c>
      <c r="N742" s="222">
        <f t="shared" si="86"/>
        <v>0</v>
      </c>
    </row>
    <row r="743" spans="2:14" x14ac:dyDescent="0.45">
      <c r="B743" t="s">
        <v>156</v>
      </c>
      <c r="C743" s="215">
        <f>'Survey Results'!D1343/'Survey Results'!D$1517</f>
        <v>0</v>
      </c>
      <c r="D743" s="211">
        <f t="shared" si="88"/>
        <v>0</v>
      </c>
      <c r="E743" s="218">
        <f>'Survey Results'!E1343/'Survey Results'!E$1517</f>
        <v>0</v>
      </c>
      <c r="F743" s="217">
        <f t="shared" si="89"/>
        <v>0</v>
      </c>
      <c r="G743" s="215">
        <f>'Survey Results'!F1343/'Survey Results'!F$1517</f>
        <v>0</v>
      </c>
      <c r="H743" s="212">
        <f t="shared" si="90"/>
        <v>0</v>
      </c>
      <c r="I743" s="218">
        <f>'Survey Results'!G1343/'Survey Results'!G$1517</f>
        <v>0</v>
      </c>
      <c r="J743" s="217">
        <f t="shared" si="91"/>
        <v>0</v>
      </c>
      <c r="K743" s="215">
        <f>'Survey Results'!H1343/'Survey Results'!H$1517</f>
        <v>0</v>
      </c>
      <c r="L743" s="211">
        <f t="shared" si="92"/>
        <v>0</v>
      </c>
      <c r="M743" s="221">
        <f t="shared" si="93"/>
        <v>0</v>
      </c>
      <c r="N743" s="222">
        <f t="shared" si="86"/>
        <v>0</v>
      </c>
    </row>
    <row r="744" spans="2:14" x14ac:dyDescent="0.45">
      <c r="B744" t="s">
        <v>157</v>
      </c>
      <c r="C744" s="215">
        <f>'Survey Results'!D1344/'Survey Results'!D$1517</f>
        <v>0</v>
      </c>
      <c r="D744" s="211">
        <f t="shared" si="88"/>
        <v>0</v>
      </c>
      <c r="E744" s="218">
        <f>'Survey Results'!E1344/'Survey Results'!E$1517</f>
        <v>0</v>
      </c>
      <c r="F744" s="217">
        <f t="shared" si="89"/>
        <v>0</v>
      </c>
      <c r="G744" s="215">
        <f>'Survey Results'!F1344/'Survey Results'!F$1517</f>
        <v>0</v>
      </c>
      <c r="H744" s="212">
        <f t="shared" si="90"/>
        <v>0</v>
      </c>
      <c r="I744" s="218">
        <f>'Survey Results'!G1344/'Survey Results'!G$1517</f>
        <v>0</v>
      </c>
      <c r="J744" s="217">
        <f t="shared" si="91"/>
        <v>0</v>
      </c>
      <c r="K744" s="215">
        <f>'Survey Results'!H1344/'Survey Results'!H$1517</f>
        <v>0</v>
      </c>
      <c r="L744" s="211">
        <f t="shared" si="92"/>
        <v>0</v>
      </c>
      <c r="M744" s="221">
        <f t="shared" si="93"/>
        <v>0</v>
      </c>
      <c r="N744" s="222">
        <f t="shared" si="86"/>
        <v>0</v>
      </c>
    </row>
    <row r="745" spans="2:14" x14ac:dyDescent="0.45">
      <c r="B745" t="s">
        <v>158</v>
      </c>
      <c r="C745" s="215">
        <f>'Survey Results'!D1345/'Survey Results'!D$1517</f>
        <v>0</v>
      </c>
      <c r="D745" s="211">
        <f t="shared" si="88"/>
        <v>0</v>
      </c>
      <c r="E745" s="218">
        <f>'Survey Results'!E1345/'Survey Results'!E$1517</f>
        <v>0</v>
      </c>
      <c r="F745" s="217">
        <f t="shared" si="89"/>
        <v>0</v>
      </c>
      <c r="G745" s="215">
        <f>'Survey Results'!F1345/'Survey Results'!F$1517</f>
        <v>0</v>
      </c>
      <c r="H745" s="212">
        <f t="shared" si="90"/>
        <v>0</v>
      </c>
      <c r="I745" s="218">
        <f>'Survey Results'!G1345/'Survey Results'!G$1517</f>
        <v>0</v>
      </c>
      <c r="J745" s="217">
        <f t="shared" si="91"/>
        <v>0</v>
      </c>
      <c r="K745" s="215">
        <f>'Survey Results'!H1345/'Survey Results'!H$1517</f>
        <v>0</v>
      </c>
      <c r="L745" s="211">
        <f t="shared" si="92"/>
        <v>0</v>
      </c>
      <c r="M745" s="221">
        <f t="shared" si="93"/>
        <v>0</v>
      </c>
      <c r="N745" s="222">
        <f t="shared" si="86"/>
        <v>0</v>
      </c>
    </row>
    <row r="746" spans="2:14" x14ac:dyDescent="0.45">
      <c r="B746" t="s">
        <v>159</v>
      </c>
      <c r="C746" s="215">
        <f>'Survey Results'!D1346/'Survey Results'!D$1517</f>
        <v>0</v>
      </c>
      <c r="D746" s="211">
        <f t="shared" si="88"/>
        <v>0</v>
      </c>
      <c r="E746" s="218">
        <f>'Survey Results'!E1346/'Survey Results'!E$1517</f>
        <v>0</v>
      </c>
      <c r="F746" s="217">
        <f t="shared" si="89"/>
        <v>0</v>
      </c>
      <c r="G746" s="215">
        <f>'Survey Results'!F1346/'Survey Results'!F$1517</f>
        <v>0</v>
      </c>
      <c r="H746" s="212">
        <f t="shared" si="90"/>
        <v>0</v>
      </c>
      <c r="I746" s="218">
        <f>'Survey Results'!G1346/'Survey Results'!G$1517</f>
        <v>0</v>
      </c>
      <c r="J746" s="217">
        <f t="shared" si="91"/>
        <v>0</v>
      </c>
      <c r="K746" s="215">
        <f>'Survey Results'!H1346/'Survey Results'!H$1517</f>
        <v>0</v>
      </c>
      <c r="L746" s="211">
        <f t="shared" si="92"/>
        <v>0</v>
      </c>
      <c r="M746" s="221">
        <f t="shared" si="93"/>
        <v>0</v>
      </c>
      <c r="N746" s="222">
        <f t="shared" si="86"/>
        <v>0</v>
      </c>
    </row>
    <row r="747" spans="2:14" x14ac:dyDescent="0.45">
      <c r="B747" t="s">
        <v>176</v>
      </c>
      <c r="C747" s="215">
        <f>'Survey Results'!D1347/'Survey Results'!D$1517</f>
        <v>0</v>
      </c>
      <c r="D747" s="211">
        <f t="shared" si="88"/>
        <v>0</v>
      </c>
      <c r="E747" s="218">
        <f>'Survey Results'!E1347/'Survey Results'!E$1517</f>
        <v>0</v>
      </c>
      <c r="F747" s="217">
        <f t="shared" si="89"/>
        <v>0</v>
      </c>
      <c r="G747" s="215">
        <f>'Survey Results'!F1347/'Survey Results'!F$1517</f>
        <v>0</v>
      </c>
      <c r="H747" s="212">
        <f t="shared" si="90"/>
        <v>0</v>
      </c>
      <c r="I747" s="218">
        <f>'Survey Results'!G1347/'Survey Results'!G$1517</f>
        <v>0</v>
      </c>
      <c r="J747" s="217">
        <f t="shared" si="91"/>
        <v>0</v>
      </c>
      <c r="K747" s="215">
        <f>'Survey Results'!H1347/'Survey Results'!H$1517</f>
        <v>0</v>
      </c>
      <c r="L747" s="211">
        <f t="shared" si="92"/>
        <v>0</v>
      </c>
      <c r="M747" s="221">
        <f t="shared" si="93"/>
        <v>0</v>
      </c>
      <c r="N747" s="222">
        <f t="shared" si="86"/>
        <v>0</v>
      </c>
    </row>
    <row r="748" spans="2:14" x14ac:dyDescent="0.45">
      <c r="B748" t="s">
        <v>177</v>
      </c>
      <c r="C748" s="215">
        <f>'Survey Results'!D1348/'Survey Results'!D$1517</f>
        <v>0</v>
      </c>
      <c r="D748" s="211">
        <f t="shared" si="88"/>
        <v>0</v>
      </c>
      <c r="E748" s="218">
        <f>'Survey Results'!E1348/'Survey Results'!E$1517</f>
        <v>0</v>
      </c>
      <c r="F748" s="217">
        <f t="shared" si="89"/>
        <v>0</v>
      </c>
      <c r="G748" s="215">
        <f>'Survey Results'!F1348/'Survey Results'!F$1517</f>
        <v>0</v>
      </c>
      <c r="H748" s="212">
        <f t="shared" si="90"/>
        <v>0</v>
      </c>
      <c r="I748" s="218">
        <f>'Survey Results'!G1348/'Survey Results'!G$1517</f>
        <v>0</v>
      </c>
      <c r="J748" s="217">
        <f t="shared" si="91"/>
        <v>0</v>
      </c>
      <c r="K748" s="215">
        <f>'Survey Results'!H1348/'Survey Results'!H$1517</f>
        <v>0</v>
      </c>
      <c r="L748" s="211">
        <f t="shared" si="92"/>
        <v>0</v>
      </c>
      <c r="M748" s="221">
        <f t="shared" si="93"/>
        <v>0</v>
      </c>
      <c r="N748" s="222">
        <f t="shared" si="86"/>
        <v>0</v>
      </c>
    </row>
    <row r="749" spans="2:14" x14ac:dyDescent="0.45">
      <c r="B749" t="s">
        <v>178</v>
      </c>
      <c r="C749" s="215">
        <f>'Survey Results'!D1349/'Survey Results'!D$1517</f>
        <v>9.571016945737372E-3</v>
      </c>
      <c r="D749" s="211">
        <f t="shared" si="88"/>
        <v>4.6567450902194288E-2</v>
      </c>
      <c r="E749" s="218">
        <f>'Survey Results'!E1349/'Survey Results'!E$1517</f>
        <v>3.0103682516982481E-2</v>
      </c>
      <c r="F749" s="217">
        <f t="shared" si="89"/>
        <v>9.8151853602431172E-2</v>
      </c>
      <c r="G749" s="215">
        <f>'Survey Results'!F1349/'Survey Results'!F$1517</f>
        <v>2.036340852130326E-2</v>
      </c>
      <c r="H749" s="212">
        <f t="shared" si="90"/>
        <v>0.21832546015037596</v>
      </c>
      <c r="I749" s="218">
        <f>'Survey Results'!G1349/'Survey Results'!G$1517</f>
        <v>0</v>
      </c>
      <c r="J749" s="217">
        <f t="shared" si="91"/>
        <v>0</v>
      </c>
      <c r="K749" s="215">
        <f>'Survey Results'!H1349/'Survey Results'!H$1517</f>
        <v>0</v>
      </c>
      <c r="L749" s="211">
        <f t="shared" si="92"/>
        <v>0</v>
      </c>
      <c r="M749" s="221">
        <f t="shared" si="93"/>
        <v>1.3083569007141907E-2</v>
      </c>
      <c r="N749" s="222">
        <f t="shared" si="86"/>
        <v>0.36304476465500141</v>
      </c>
    </row>
    <row r="750" spans="2:14" x14ac:dyDescent="0.45">
      <c r="B750" t="s">
        <v>179</v>
      </c>
      <c r="C750" s="215">
        <f>'Survey Results'!D1350/'Survey Results'!D$1517</f>
        <v>0</v>
      </c>
      <c r="D750" s="211">
        <f t="shared" si="88"/>
        <v>0</v>
      </c>
      <c r="E750" s="218">
        <f>'Survey Results'!E1350/'Survey Results'!E$1517</f>
        <v>0</v>
      </c>
      <c r="F750" s="217">
        <f t="shared" si="89"/>
        <v>0</v>
      </c>
      <c r="G750" s="215">
        <f>'Survey Results'!F1350/'Survey Results'!F$1517</f>
        <v>0</v>
      </c>
      <c r="H750" s="212">
        <f t="shared" si="90"/>
        <v>0</v>
      </c>
      <c r="I750" s="218">
        <f>'Survey Results'!G1350/'Survey Results'!G$1517</f>
        <v>0</v>
      </c>
      <c r="J750" s="217">
        <f t="shared" si="91"/>
        <v>0</v>
      </c>
      <c r="K750" s="215">
        <f>'Survey Results'!H1350/'Survey Results'!H$1517</f>
        <v>7.0939934358812157E-2</v>
      </c>
      <c r="L750" s="211">
        <f t="shared" si="92"/>
        <v>0.34896646690719296</v>
      </c>
      <c r="M750" s="221">
        <f t="shared" si="93"/>
        <v>1.257620903939363E-2</v>
      </c>
      <c r="N750" s="222">
        <f t="shared" ref="N750:N813" si="94">D750+F750+H750+J750+L750</f>
        <v>0.34896646690719296</v>
      </c>
    </row>
    <row r="751" spans="2:14" x14ac:dyDescent="0.45">
      <c r="B751" t="s">
        <v>180</v>
      </c>
      <c r="C751" s="215">
        <f>'Survey Results'!D1351/'Survey Results'!D$1517</f>
        <v>0</v>
      </c>
      <c r="D751" s="211">
        <f t="shared" si="88"/>
        <v>0</v>
      </c>
      <c r="E751" s="218">
        <f>'Survey Results'!E1351/'Survey Results'!E$1517</f>
        <v>0</v>
      </c>
      <c r="F751" s="217">
        <f t="shared" si="89"/>
        <v>0</v>
      </c>
      <c r="G751" s="215">
        <f>'Survey Results'!F1351/'Survey Results'!F$1517</f>
        <v>0</v>
      </c>
      <c r="H751" s="212">
        <f t="shared" si="90"/>
        <v>0</v>
      </c>
      <c r="I751" s="218">
        <f>'Survey Results'!G1351/'Survey Results'!G$1517</f>
        <v>0</v>
      </c>
      <c r="J751" s="217">
        <f t="shared" si="91"/>
        <v>0</v>
      </c>
      <c r="K751" s="215">
        <f>'Survey Results'!H1351/'Survey Results'!H$1517</f>
        <v>0</v>
      </c>
      <c r="L751" s="211">
        <f t="shared" si="92"/>
        <v>0</v>
      </c>
      <c r="M751" s="221">
        <f t="shared" si="93"/>
        <v>0</v>
      </c>
      <c r="N751" s="222">
        <f t="shared" si="94"/>
        <v>0</v>
      </c>
    </row>
    <row r="752" spans="2:14" x14ac:dyDescent="0.45">
      <c r="B752" t="s">
        <v>181</v>
      </c>
      <c r="C752" s="215">
        <f>'Survey Results'!D1352/'Survey Results'!D$1517</f>
        <v>0</v>
      </c>
      <c r="D752" s="211">
        <f t="shared" si="88"/>
        <v>0</v>
      </c>
      <c r="E752" s="218">
        <f>'Survey Results'!E1352/'Survey Results'!E$1517</f>
        <v>0</v>
      </c>
      <c r="F752" s="217">
        <f t="shared" si="89"/>
        <v>0</v>
      </c>
      <c r="G752" s="215">
        <f>'Survey Results'!F1352/'Survey Results'!F$1517</f>
        <v>0</v>
      </c>
      <c r="H752" s="212">
        <f t="shared" si="90"/>
        <v>0</v>
      </c>
      <c r="I752" s="218">
        <f>'Survey Results'!G1352/'Survey Results'!G$1517</f>
        <v>0</v>
      </c>
      <c r="J752" s="217">
        <f t="shared" si="91"/>
        <v>0</v>
      </c>
      <c r="K752" s="215">
        <f>'Survey Results'!H1352/'Survey Results'!H$1517</f>
        <v>1.016252125430029E-2</v>
      </c>
      <c r="L752" s="211">
        <f t="shared" si="92"/>
        <v>4.9991294311677016E-2</v>
      </c>
      <c r="M752" s="221">
        <f t="shared" si="93"/>
        <v>1.8016085413178162E-3</v>
      </c>
      <c r="N752" s="222">
        <f t="shared" si="94"/>
        <v>4.9991294311677016E-2</v>
      </c>
    </row>
    <row r="753" spans="2:14" x14ac:dyDescent="0.45">
      <c r="B753" t="s">
        <v>190</v>
      </c>
      <c r="C753" s="215">
        <f>'Survey Results'!D1353/'Survey Results'!D$1517</f>
        <v>0</v>
      </c>
      <c r="D753" s="211">
        <f t="shared" si="88"/>
        <v>0</v>
      </c>
      <c r="E753" s="218">
        <f>'Survey Results'!E1353/'Survey Results'!E$1517</f>
        <v>0</v>
      </c>
      <c r="F753" s="217">
        <f t="shared" si="89"/>
        <v>0</v>
      </c>
      <c r="G753" s="215">
        <f>'Survey Results'!F1353/'Survey Results'!F$1517</f>
        <v>9.9624060150375962E-2</v>
      </c>
      <c r="H753" s="212">
        <f t="shared" si="90"/>
        <v>1.0681153281203011</v>
      </c>
      <c r="I753" s="218">
        <f>'Survey Results'!G1353/'Survey Results'!G$1517</f>
        <v>2.6020120345994737E-2</v>
      </c>
      <c r="J753" s="217">
        <f t="shared" si="91"/>
        <v>0.10360112509242199</v>
      </c>
      <c r="K753" s="215">
        <f>'Survey Results'!H1353/'Survey Results'!H$1517</f>
        <v>1.016252125430029E-2</v>
      </c>
      <c r="L753" s="211">
        <f t="shared" si="92"/>
        <v>4.9991294311677016E-2</v>
      </c>
      <c r="M753" s="221">
        <f t="shared" si="93"/>
        <v>4.4028448217632729E-2</v>
      </c>
      <c r="N753" s="222">
        <f t="shared" si="94"/>
        <v>1.2217077475244</v>
      </c>
    </row>
    <row r="754" spans="2:14" x14ac:dyDescent="0.45">
      <c r="B754" t="s">
        <v>191</v>
      </c>
      <c r="C754" s="215">
        <f>'Survey Results'!D1354/'Survey Results'!D$1517</f>
        <v>0</v>
      </c>
      <c r="D754" s="211">
        <f t="shared" si="88"/>
        <v>0</v>
      </c>
      <c r="E754" s="218">
        <f>'Survey Results'!E1354/'Survey Results'!E$1517</f>
        <v>0</v>
      </c>
      <c r="F754" s="217">
        <f t="shared" si="89"/>
        <v>0</v>
      </c>
      <c r="G754" s="215">
        <f>'Survey Results'!F1354/'Survey Results'!F$1517</f>
        <v>0</v>
      </c>
      <c r="H754" s="212">
        <f t="shared" si="90"/>
        <v>0</v>
      </c>
      <c r="I754" s="218">
        <f>'Survey Results'!G1354/'Survey Results'!G$1517</f>
        <v>0</v>
      </c>
      <c r="J754" s="217">
        <f t="shared" si="91"/>
        <v>0</v>
      </c>
      <c r="K754" s="215">
        <f>'Survey Results'!H1354/'Survey Results'!H$1517</f>
        <v>0</v>
      </c>
      <c r="L754" s="211">
        <f t="shared" si="92"/>
        <v>0</v>
      </c>
      <c r="M754" s="221">
        <f t="shared" si="93"/>
        <v>0</v>
      </c>
      <c r="N754" s="222">
        <f t="shared" si="94"/>
        <v>0</v>
      </c>
    </row>
    <row r="755" spans="2:14" x14ac:dyDescent="0.45">
      <c r="B755" t="s">
        <v>192</v>
      </c>
      <c r="C755" s="215">
        <f>'Survey Results'!D1355/'Survey Results'!D$1517</f>
        <v>9.571016945737372E-3</v>
      </c>
      <c r="D755" s="211">
        <f t="shared" si="88"/>
        <v>4.6567450902194288E-2</v>
      </c>
      <c r="E755" s="218">
        <f>'Survey Results'!E1355/'Survey Results'!E$1517</f>
        <v>1.0058395900369442E-2</v>
      </c>
      <c r="F755" s="217">
        <f t="shared" si="89"/>
        <v>3.2794997799070427E-2</v>
      </c>
      <c r="G755" s="215">
        <f>'Survey Results'!F1355/'Survey Results'!F$1517</f>
        <v>0</v>
      </c>
      <c r="H755" s="212">
        <f t="shared" si="90"/>
        <v>0</v>
      </c>
      <c r="I755" s="218">
        <f>'Survey Results'!G1355/'Survey Results'!G$1517</f>
        <v>0.13607089131252351</v>
      </c>
      <c r="J755" s="217">
        <f t="shared" si="91"/>
        <v>0.54177679598918771</v>
      </c>
      <c r="K755" s="215">
        <f>'Survey Results'!H1355/'Survey Results'!H$1517</f>
        <v>2.0305271066471592E-2</v>
      </c>
      <c r="L755" s="211">
        <f t="shared" si="92"/>
        <v>9.9885329295899411E-2</v>
      </c>
      <c r="M755" s="221">
        <f t="shared" si="93"/>
        <v>2.5984604897305662E-2</v>
      </c>
      <c r="N755" s="222">
        <f t="shared" si="94"/>
        <v>0.72102457398635189</v>
      </c>
    </row>
    <row r="756" spans="2:14" x14ac:dyDescent="0.45">
      <c r="B756" t="s">
        <v>193</v>
      </c>
      <c r="C756" s="215">
        <f>'Survey Results'!D1356/'Survey Results'!D$1517</f>
        <v>0</v>
      </c>
      <c r="D756" s="211">
        <f t="shared" si="88"/>
        <v>0</v>
      </c>
      <c r="E756" s="218">
        <f>'Survey Results'!E1356/'Survey Results'!E$1517</f>
        <v>0</v>
      </c>
      <c r="F756" s="217">
        <f t="shared" si="89"/>
        <v>0</v>
      </c>
      <c r="G756" s="215">
        <f>'Survey Results'!F1356/'Survey Results'!F$1517</f>
        <v>0</v>
      </c>
      <c r="H756" s="212">
        <f t="shared" si="90"/>
        <v>0</v>
      </c>
      <c r="I756" s="218">
        <f>'Survey Results'!G1356/'Survey Results'!G$1517</f>
        <v>0</v>
      </c>
      <c r="J756" s="217">
        <f t="shared" si="91"/>
        <v>0</v>
      </c>
      <c r="K756" s="215">
        <f>'Survey Results'!H1356/'Survey Results'!H$1517</f>
        <v>1.016252125430029E-2</v>
      </c>
      <c r="L756" s="211">
        <f t="shared" si="92"/>
        <v>4.9991294311677016E-2</v>
      </c>
      <c r="M756" s="221">
        <f t="shared" si="93"/>
        <v>1.8016085413178162E-3</v>
      </c>
      <c r="N756" s="222">
        <f t="shared" si="94"/>
        <v>4.9991294311677016E-2</v>
      </c>
    </row>
    <row r="757" spans="2:14" x14ac:dyDescent="0.45">
      <c r="B757" t="s">
        <v>197</v>
      </c>
      <c r="C757" s="215">
        <f>'Survey Results'!D1357/'Survey Results'!D$1517</f>
        <v>0</v>
      </c>
      <c r="D757" s="211">
        <f t="shared" si="88"/>
        <v>0</v>
      </c>
      <c r="E757" s="218">
        <f>'Survey Results'!E1357/'Survey Results'!E$1517</f>
        <v>0</v>
      </c>
      <c r="F757" s="217">
        <f t="shared" si="89"/>
        <v>0</v>
      </c>
      <c r="G757" s="215">
        <f>'Survey Results'!F1357/'Survey Results'!F$1517</f>
        <v>0</v>
      </c>
      <c r="H757" s="212">
        <f t="shared" si="90"/>
        <v>0</v>
      </c>
      <c r="I757" s="218">
        <f>'Survey Results'!G1357/'Survey Results'!G$1517</f>
        <v>0</v>
      </c>
      <c r="J757" s="217">
        <f t="shared" si="91"/>
        <v>0</v>
      </c>
      <c r="K757" s="215">
        <f>'Survey Results'!H1357/'Survey Results'!H$1517</f>
        <v>0</v>
      </c>
      <c r="L757" s="211">
        <f t="shared" si="92"/>
        <v>0</v>
      </c>
      <c r="M757" s="221">
        <f t="shared" si="93"/>
        <v>0</v>
      </c>
      <c r="N757" s="222">
        <f t="shared" si="94"/>
        <v>0</v>
      </c>
    </row>
    <row r="758" spans="2:14" x14ac:dyDescent="0.45">
      <c r="B758" t="s">
        <v>198</v>
      </c>
      <c r="C758" s="215">
        <f>'Survey Results'!D1358/'Survey Results'!D$1517</f>
        <v>0</v>
      </c>
      <c r="D758" s="211">
        <f t="shared" si="88"/>
        <v>0</v>
      </c>
      <c r="E758" s="218">
        <f>'Survey Results'!E1358/'Survey Results'!E$1517</f>
        <v>0</v>
      </c>
      <c r="F758" s="217">
        <f t="shared" si="89"/>
        <v>0</v>
      </c>
      <c r="G758" s="215">
        <f>'Survey Results'!F1358/'Survey Results'!F$1517</f>
        <v>0</v>
      </c>
      <c r="H758" s="212">
        <f t="shared" si="90"/>
        <v>0</v>
      </c>
      <c r="I758" s="218">
        <f>'Survey Results'!G1358/'Survey Results'!G$1517</f>
        <v>0</v>
      </c>
      <c r="J758" s="217">
        <f t="shared" si="91"/>
        <v>0</v>
      </c>
      <c r="K758" s="215">
        <f>'Survey Results'!H1358/'Survey Results'!H$1517</f>
        <v>0</v>
      </c>
      <c r="L758" s="211">
        <f t="shared" si="92"/>
        <v>0</v>
      </c>
      <c r="M758" s="221">
        <f t="shared" si="93"/>
        <v>0</v>
      </c>
      <c r="N758" s="222">
        <f t="shared" si="94"/>
        <v>0</v>
      </c>
    </row>
    <row r="759" spans="2:14" x14ac:dyDescent="0.45">
      <c r="B759" t="s">
        <v>199</v>
      </c>
      <c r="C759" s="215">
        <f>'Survey Results'!D1359/'Survey Results'!D$1517</f>
        <v>0</v>
      </c>
      <c r="D759" s="211">
        <f t="shared" si="88"/>
        <v>0</v>
      </c>
      <c r="E759" s="218">
        <f>'Survey Results'!E1359/'Survey Results'!E$1517</f>
        <v>0</v>
      </c>
      <c r="F759" s="217">
        <f t="shared" si="89"/>
        <v>0</v>
      </c>
      <c r="G759" s="215">
        <f>'Survey Results'!F1359/'Survey Results'!F$1517</f>
        <v>0</v>
      </c>
      <c r="H759" s="212">
        <f t="shared" si="90"/>
        <v>0</v>
      </c>
      <c r="I759" s="218">
        <f>'Survey Results'!G1359/'Survey Results'!G$1517</f>
        <v>0</v>
      </c>
      <c r="J759" s="217">
        <f t="shared" si="91"/>
        <v>0</v>
      </c>
      <c r="K759" s="215">
        <f>'Survey Results'!H1359/'Survey Results'!H$1517</f>
        <v>0</v>
      </c>
      <c r="L759" s="211">
        <f t="shared" si="92"/>
        <v>0</v>
      </c>
      <c r="M759" s="221">
        <f t="shared" si="93"/>
        <v>0</v>
      </c>
      <c r="N759" s="222">
        <f t="shared" si="94"/>
        <v>0</v>
      </c>
    </row>
    <row r="760" spans="2:14" x14ac:dyDescent="0.45">
      <c r="B760" t="s">
        <v>200</v>
      </c>
      <c r="C760" s="215">
        <f>'Survey Results'!D1360/'Survey Results'!D$1517</f>
        <v>0</v>
      </c>
      <c r="D760" s="211">
        <f t="shared" si="88"/>
        <v>0</v>
      </c>
      <c r="E760" s="218">
        <f>'Survey Results'!E1360/'Survey Results'!E$1517</f>
        <v>0</v>
      </c>
      <c r="F760" s="217">
        <f t="shared" si="89"/>
        <v>0</v>
      </c>
      <c r="G760" s="215">
        <f>'Survey Results'!F1360/'Survey Results'!F$1517</f>
        <v>0</v>
      </c>
      <c r="H760" s="212">
        <f t="shared" si="90"/>
        <v>0</v>
      </c>
      <c r="I760" s="218">
        <f>'Survey Results'!G1360/'Survey Results'!G$1517</f>
        <v>0</v>
      </c>
      <c r="J760" s="217">
        <f t="shared" si="91"/>
        <v>0</v>
      </c>
      <c r="K760" s="215">
        <f>'Survey Results'!H1360/'Survey Results'!H$1517</f>
        <v>0</v>
      </c>
      <c r="L760" s="211">
        <f t="shared" si="92"/>
        <v>0</v>
      </c>
      <c r="M760" s="221">
        <f t="shared" si="93"/>
        <v>0</v>
      </c>
      <c r="N760" s="222">
        <f t="shared" si="94"/>
        <v>0</v>
      </c>
    </row>
    <row r="761" spans="2:14" x14ac:dyDescent="0.45">
      <c r="B761" t="s">
        <v>233</v>
      </c>
      <c r="C761" s="215">
        <f>'Survey Results'!D1361/'Survey Results'!D$1517</f>
        <v>0</v>
      </c>
      <c r="D761" s="211">
        <f t="shared" si="88"/>
        <v>0</v>
      </c>
      <c r="E761" s="218">
        <f>'Survey Results'!E1361/'Survey Results'!E$1517</f>
        <v>0</v>
      </c>
      <c r="F761" s="217">
        <f t="shared" si="89"/>
        <v>0</v>
      </c>
      <c r="G761" s="215">
        <f>'Survey Results'!F1361/'Survey Results'!F$1517</f>
        <v>0</v>
      </c>
      <c r="H761" s="212">
        <f t="shared" si="90"/>
        <v>0</v>
      </c>
      <c r="I761" s="218">
        <f>'Survey Results'!G1361/'Survey Results'!G$1517</f>
        <v>0</v>
      </c>
      <c r="J761" s="217">
        <f t="shared" si="91"/>
        <v>0</v>
      </c>
      <c r="K761" s="215">
        <f>'Survey Results'!H1361/'Survey Results'!H$1517</f>
        <v>0</v>
      </c>
      <c r="L761" s="211">
        <f t="shared" si="92"/>
        <v>0</v>
      </c>
      <c r="M761" s="221">
        <f t="shared" si="93"/>
        <v>0</v>
      </c>
      <c r="N761" s="222">
        <f t="shared" si="94"/>
        <v>0</v>
      </c>
    </row>
    <row r="762" spans="2:14" x14ac:dyDescent="0.45">
      <c r="B762" t="s">
        <v>234</v>
      </c>
      <c r="C762" s="215">
        <f>'Survey Results'!D1362/'Survey Results'!D$1517</f>
        <v>0</v>
      </c>
      <c r="D762" s="211">
        <f t="shared" si="88"/>
        <v>0</v>
      </c>
      <c r="E762" s="218">
        <f>'Survey Results'!E1362/'Survey Results'!E$1517</f>
        <v>2.0069121677988321E-2</v>
      </c>
      <c r="F762" s="217">
        <f t="shared" si="89"/>
        <v>6.5434569068287443E-2</v>
      </c>
      <c r="G762" s="215">
        <f>'Survey Results'!F1362/'Survey Results'!F$1517</f>
        <v>0</v>
      </c>
      <c r="H762" s="212">
        <f t="shared" si="90"/>
        <v>0</v>
      </c>
      <c r="I762" s="218">
        <f>'Survey Results'!G1362/'Survey Results'!G$1517</f>
        <v>0</v>
      </c>
      <c r="J762" s="217">
        <f t="shared" si="91"/>
        <v>0</v>
      </c>
      <c r="K762" s="215">
        <f>'Survey Results'!H1362/'Survey Results'!H$1517</f>
        <v>0.15018387441179962</v>
      </c>
      <c r="L762" s="211">
        <f t="shared" si="92"/>
        <v>0.73878185134532803</v>
      </c>
      <c r="M762" s="221">
        <f t="shared" si="93"/>
        <v>2.8982709730457565E-2</v>
      </c>
      <c r="N762" s="222">
        <f t="shared" si="94"/>
        <v>0.80421642041361552</v>
      </c>
    </row>
    <row r="763" spans="2:14" x14ac:dyDescent="0.45">
      <c r="B763" t="s">
        <v>235</v>
      </c>
      <c r="C763" s="215">
        <f>'Survey Results'!D1363/'Survey Results'!D$1517</f>
        <v>0</v>
      </c>
      <c r="D763" s="211">
        <f t="shared" si="88"/>
        <v>0</v>
      </c>
      <c r="E763" s="218">
        <f>'Survey Results'!E1363/'Survey Results'!E$1517</f>
        <v>0</v>
      </c>
      <c r="F763" s="217">
        <f t="shared" si="89"/>
        <v>0</v>
      </c>
      <c r="G763" s="215">
        <f>'Survey Results'!F1363/'Survey Results'!F$1517</f>
        <v>0</v>
      </c>
      <c r="H763" s="212">
        <f t="shared" si="90"/>
        <v>0</v>
      </c>
      <c r="I763" s="218">
        <f>'Survey Results'!G1363/'Survey Results'!G$1517</f>
        <v>0</v>
      </c>
      <c r="J763" s="217">
        <f t="shared" si="91"/>
        <v>0</v>
      </c>
      <c r="K763" s="215">
        <f>'Survey Results'!H1363/'Survey Results'!H$1517</f>
        <v>0</v>
      </c>
      <c r="L763" s="211">
        <f t="shared" si="92"/>
        <v>0</v>
      </c>
      <c r="M763" s="221">
        <f t="shared" si="93"/>
        <v>0</v>
      </c>
      <c r="N763" s="222">
        <f t="shared" si="94"/>
        <v>0</v>
      </c>
    </row>
    <row r="764" spans="2:14" x14ac:dyDescent="0.45">
      <c r="B764" t="s">
        <v>236</v>
      </c>
      <c r="C764" s="215">
        <f>'Survey Results'!D1364/'Survey Results'!D$1517</f>
        <v>1.9162183400834192E-2</v>
      </c>
      <c r="D764" s="211">
        <f t="shared" si="88"/>
        <v>9.3232938543130028E-2</v>
      </c>
      <c r="E764" s="218">
        <f>'Survey Results'!E1364/'Survey Results'!E$1517</f>
        <v>0</v>
      </c>
      <c r="F764" s="217">
        <f t="shared" si="89"/>
        <v>0</v>
      </c>
      <c r="G764" s="215">
        <f>'Survey Results'!F1364/'Survey Results'!F$1517</f>
        <v>0</v>
      </c>
      <c r="H764" s="212">
        <f t="shared" si="90"/>
        <v>0</v>
      </c>
      <c r="I764" s="218">
        <f>'Survey Results'!G1364/'Survey Results'!G$1517</f>
        <v>1.2998307634449043E-2</v>
      </c>
      <c r="J764" s="217">
        <f t="shared" si="91"/>
        <v>5.1753768903441154E-2</v>
      </c>
      <c r="K764" s="215">
        <f>'Survey Results'!H1364/'Survey Results'!H$1517</f>
        <v>0</v>
      </c>
      <c r="L764" s="211">
        <f t="shared" si="92"/>
        <v>0</v>
      </c>
      <c r="M764" s="221">
        <f t="shared" si="93"/>
        <v>5.2250955713358388E-3</v>
      </c>
      <c r="N764" s="222">
        <f t="shared" si="94"/>
        <v>0.14498670744657119</v>
      </c>
    </row>
    <row r="765" spans="2:14" x14ac:dyDescent="0.45">
      <c r="B765" t="s">
        <v>237</v>
      </c>
      <c r="C765" s="215">
        <f>'Survey Results'!D1365/'Survey Results'!D$1517</f>
        <v>0</v>
      </c>
      <c r="D765" s="211">
        <f t="shared" si="88"/>
        <v>0</v>
      </c>
      <c r="E765" s="218">
        <f>'Survey Results'!E1365/'Survey Results'!E$1517</f>
        <v>0</v>
      </c>
      <c r="F765" s="217">
        <f t="shared" si="89"/>
        <v>0</v>
      </c>
      <c r="G765" s="215">
        <f>'Survey Results'!F1365/'Survey Results'!F$1517</f>
        <v>0</v>
      </c>
      <c r="H765" s="212">
        <f t="shared" si="90"/>
        <v>0</v>
      </c>
      <c r="I765" s="218">
        <f>'Survey Results'!G1365/'Survey Results'!G$1517</f>
        <v>1.2998307634449043E-2</v>
      </c>
      <c r="J765" s="217">
        <f t="shared" si="91"/>
        <v>5.1753768903441154E-2</v>
      </c>
      <c r="K765" s="215">
        <f>'Survey Results'!H1365/'Survey Results'!H$1517</f>
        <v>0</v>
      </c>
      <c r="L765" s="211">
        <f t="shared" si="92"/>
        <v>0</v>
      </c>
      <c r="M765" s="221">
        <f t="shared" si="93"/>
        <v>1.8651253860424428E-3</v>
      </c>
      <c r="N765" s="222">
        <f t="shared" si="94"/>
        <v>5.1753768903441154E-2</v>
      </c>
    </row>
    <row r="766" spans="2:14" x14ac:dyDescent="0.45">
      <c r="B766" t="s">
        <v>238</v>
      </c>
      <c r="C766" s="215">
        <f>'Survey Results'!D1366/'Survey Results'!D$1517</f>
        <v>0</v>
      </c>
      <c r="D766" s="211">
        <f t="shared" si="88"/>
        <v>0</v>
      </c>
      <c r="E766" s="218">
        <f>'Survey Results'!E1366/'Survey Results'!E$1517</f>
        <v>0</v>
      </c>
      <c r="F766" s="217">
        <f t="shared" si="89"/>
        <v>0</v>
      </c>
      <c r="G766" s="215">
        <f>'Survey Results'!F1366/'Survey Results'!F$1517</f>
        <v>0</v>
      </c>
      <c r="H766" s="212">
        <f t="shared" si="90"/>
        <v>0</v>
      </c>
      <c r="I766" s="218">
        <f>'Survey Results'!G1366/'Survey Results'!G$1517</f>
        <v>2.6020120345994737E-2</v>
      </c>
      <c r="J766" s="217">
        <f t="shared" si="91"/>
        <v>0.10360112509242199</v>
      </c>
      <c r="K766" s="215">
        <f>'Survey Results'!H1366/'Survey Results'!H$1517</f>
        <v>4.0630313575072172E-2</v>
      </c>
      <c r="L766" s="211">
        <f t="shared" si="92"/>
        <v>0.19986791791925346</v>
      </c>
      <c r="M766" s="221">
        <f t="shared" si="93"/>
        <v>1.0936552602673299E-2</v>
      </c>
      <c r="N766" s="222">
        <f t="shared" si="94"/>
        <v>0.30346904301167543</v>
      </c>
    </row>
    <row r="767" spans="2:14" x14ac:dyDescent="0.45">
      <c r="B767" t="s">
        <v>239</v>
      </c>
      <c r="C767" s="215">
        <f>'Survey Results'!D1367/'Survey Results'!D$1517</f>
        <v>0</v>
      </c>
      <c r="D767" s="211">
        <f t="shared" si="88"/>
        <v>0</v>
      </c>
      <c r="E767" s="218">
        <f>'Survey Results'!E1367/'Survey Results'!E$1517</f>
        <v>0</v>
      </c>
      <c r="F767" s="217">
        <f t="shared" si="89"/>
        <v>0</v>
      </c>
      <c r="G767" s="215">
        <f>'Survey Results'!F1367/'Survey Results'!F$1517</f>
        <v>0</v>
      </c>
      <c r="H767" s="212">
        <f t="shared" si="90"/>
        <v>0</v>
      </c>
      <c r="I767" s="218">
        <f>'Survey Results'!G1367/'Survey Results'!G$1517</f>
        <v>0</v>
      </c>
      <c r="J767" s="217">
        <f t="shared" si="91"/>
        <v>0</v>
      </c>
      <c r="K767" s="215">
        <f>'Survey Results'!H1367/'Survey Results'!H$1517</f>
        <v>0</v>
      </c>
      <c r="L767" s="211">
        <f t="shared" si="92"/>
        <v>0</v>
      </c>
      <c r="M767" s="221">
        <f t="shared" si="93"/>
        <v>0</v>
      </c>
      <c r="N767" s="222">
        <f t="shared" si="94"/>
        <v>0</v>
      </c>
    </row>
    <row r="768" spans="2:14" x14ac:dyDescent="0.45">
      <c r="B768" t="s">
        <v>240</v>
      </c>
      <c r="C768" s="215">
        <f>'Survey Results'!D1368/'Survey Results'!D$1517</f>
        <v>3.8304217292308936E-2</v>
      </c>
      <c r="D768" s="211">
        <f t="shared" si="88"/>
        <v>0.1863678403475186</v>
      </c>
      <c r="E768" s="218">
        <f>'Survey Results'!E1368/'Survey Results'!E$1517</f>
        <v>6.5165057800023823E-2</v>
      </c>
      <c r="F768" s="217">
        <f t="shared" si="89"/>
        <v>0.2124680663096174</v>
      </c>
      <c r="G768" s="215">
        <f>'Survey Results'!F1368/'Survey Results'!F$1517</f>
        <v>0</v>
      </c>
      <c r="H768" s="212">
        <f t="shared" si="90"/>
        <v>0</v>
      </c>
      <c r="I768" s="218">
        <f>'Survey Results'!G1368/'Survey Results'!G$1517</f>
        <v>0</v>
      </c>
      <c r="J768" s="217">
        <f t="shared" si="91"/>
        <v>0</v>
      </c>
      <c r="K768" s="215">
        <f>'Survey Results'!H1368/'Survey Results'!H$1517</f>
        <v>1.016252125430029E-2</v>
      </c>
      <c r="L768" s="211">
        <f t="shared" si="92"/>
        <v>4.9991294311677016E-2</v>
      </c>
      <c r="M768" s="221">
        <f t="shared" si="93"/>
        <v>1.6175034673033169E-2</v>
      </c>
      <c r="N768" s="222">
        <f t="shared" si="94"/>
        <v>0.44882720096881301</v>
      </c>
    </row>
    <row r="769" spans="2:14" x14ac:dyDescent="0.45">
      <c r="B769" t="s">
        <v>241</v>
      </c>
      <c r="C769" s="215">
        <f>'Survey Results'!D1369/'Survey Results'!D$1517</f>
        <v>0</v>
      </c>
      <c r="D769" s="211">
        <f t="shared" si="88"/>
        <v>0</v>
      </c>
      <c r="E769" s="218">
        <f>'Survey Results'!E1369/'Survey Results'!E$1517</f>
        <v>0</v>
      </c>
      <c r="F769" s="217">
        <f t="shared" si="89"/>
        <v>0</v>
      </c>
      <c r="G769" s="215">
        <f>'Survey Results'!F1369/'Survey Results'!F$1517</f>
        <v>0</v>
      </c>
      <c r="H769" s="212">
        <f t="shared" si="90"/>
        <v>0</v>
      </c>
      <c r="I769" s="218">
        <f>'Survey Results'!G1369/'Survey Results'!G$1517</f>
        <v>0</v>
      </c>
      <c r="J769" s="217">
        <f t="shared" si="91"/>
        <v>0</v>
      </c>
      <c r="K769" s="215">
        <f>'Survey Results'!H1369/'Survey Results'!H$1517</f>
        <v>0</v>
      </c>
      <c r="L769" s="211">
        <f t="shared" si="92"/>
        <v>0</v>
      </c>
      <c r="M769" s="221">
        <f t="shared" si="93"/>
        <v>0</v>
      </c>
      <c r="N769" s="222">
        <f t="shared" si="94"/>
        <v>0</v>
      </c>
    </row>
    <row r="770" spans="2:14" x14ac:dyDescent="0.45">
      <c r="B770" t="s">
        <v>242</v>
      </c>
      <c r="C770" s="215">
        <f>'Survey Results'!D1370/'Survey Results'!D$1517</f>
        <v>0</v>
      </c>
      <c r="D770" s="211">
        <f t="shared" si="88"/>
        <v>0</v>
      </c>
      <c r="E770" s="218">
        <f>'Survey Results'!E1370/'Survey Results'!E$1517</f>
        <v>0</v>
      </c>
      <c r="F770" s="217">
        <f t="shared" si="89"/>
        <v>0</v>
      </c>
      <c r="G770" s="215">
        <f>'Survey Results'!F1370/'Survey Results'!F$1517</f>
        <v>0</v>
      </c>
      <c r="H770" s="212">
        <f t="shared" si="90"/>
        <v>0</v>
      </c>
      <c r="I770" s="218">
        <f>'Survey Results'!G1370/'Survey Results'!G$1517</f>
        <v>0</v>
      </c>
      <c r="J770" s="217">
        <f t="shared" si="91"/>
        <v>0</v>
      </c>
      <c r="K770" s="215">
        <f>'Survey Results'!H1370/'Survey Results'!H$1517</f>
        <v>0</v>
      </c>
      <c r="L770" s="211">
        <f t="shared" si="92"/>
        <v>0</v>
      </c>
      <c r="M770" s="221">
        <f t="shared" si="93"/>
        <v>0</v>
      </c>
      <c r="N770" s="222">
        <f t="shared" si="94"/>
        <v>0</v>
      </c>
    </row>
    <row r="771" spans="2:14" x14ac:dyDescent="0.45">
      <c r="B771" t="s">
        <v>243</v>
      </c>
      <c r="C771" s="215">
        <f>'Survey Results'!D1371/'Survey Results'!D$1517</f>
        <v>0</v>
      </c>
      <c r="D771" s="211">
        <f t="shared" si="88"/>
        <v>0</v>
      </c>
      <c r="E771" s="218">
        <f>'Survey Results'!E1371/'Survey Results'!E$1517</f>
        <v>0</v>
      </c>
      <c r="F771" s="217">
        <f t="shared" si="89"/>
        <v>0</v>
      </c>
      <c r="G771" s="215">
        <f>'Survey Results'!F1371/'Survey Results'!F$1517</f>
        <v>5.5921052631578962E-2</v>
      </c>
      <c r="H771" s="212">
        <f t="shared" si="90"/>
        <v>0.59955530210526331</v>
      </c>
      <c r="I771" s="218">
        <f>'Survey Results'!G1371/'Survey Results'!G$1517</f>
        <v>1.2998307634449043E-2</v>
      </c>
      <c r="J771" s="217">
        <f t="shared" si="91"/>
        <v>5.1753768903441154E-2</v>
      </c>
      <c r="K771" s="215">
        <f>'Survey Results'!H1371/'Survey Results'!H$1517</f>
        <v>0</v>
      </c>
      <c r="L771" s="211">
        <f t="shared" si="92"/>
        <v>0</v>
      </c>
      <c r="M771" s="221">
        <f t="shared" si="93"/>
        <v>2.34721665346634E-2</v>
      </c>
      <c r="N771" s="222">
        <f t="shared" si="94"/>
        <v>0.6513090710087045</v>
      </c>
    </row>
    <row r="772" spans="2:14" x14ac:dyDescent="0.45">
      <c r="B772" t="s">
        <v>244</v>
      </c>
      <c r="C772" s="215">
        <f>'Survey Results'!D1372/'Survey Results'!D$1517</f>
        <v>0</v>
      </c>
      <c r="D772" s="211">
        <f t="shared" si="88"/>
        <v>0</v>
      </c>
      <c r="E772" s="218">
        <f>'Survey Results'!E1372/'Survey Results'!E$1517</f>
        <v>0</v>
      </c>
      <c r="F772" s="217">
        <f t="shared" si="89"/>
        <v>0</v>
      </c>
      <c r="G772" s="215">
        <f>'Survey Results'!F1372/'Survey Results'!F$1517</f>
        <v>3.5557644110275698E-2</v>
      </c>
      <c r="H772" s="212">
        <f t="shared" si="90"/>
        <v>0.38122984195488729</v>
      </c>
      <c r="I772" s="218">
        <f>'Survey Results'!G1372/'Survey Results'!G$1517</f>
        <v>1.2998307634449043E-2</v>
      </c>
      <c r="J772" s="217">
        <f t="shared" si="91"/>
        <v>5.1753768903441154E-2</v>
      </c>
      <c r="K772" s="215">
        <f>'Survey Results'!H1372/'Survey Results'!H$1517</f>
        <v>0</v>
      </c>
      <c r="L772" s="211">
        <f t="shared" si="92"/>
        <v>0</v>
      </c>
      <c r="M772" s="221">
        <f t="shared" si="93"/>
        <v>1.5604056312476494E-2</v>
      </c>
      <c r="N772" s="222">
        <f t="shared" si="94"/>
        <v>0.43298361085832843</v>
      </c>
    </row>
    <row r="773" spans="2:14" x14ac:dyDescent="0.45">
      <c r="B773" t="s">
        <v>245</v>
      </c>
      <c r="C773" s="215">
        <f>'Survey Results'!D1373/'Survey Results'!D$1517</f>
        <v>0</v>
      </c>
      <c r="D773" s="211">
        <f t="shared" si="88"/>
        <v>0</v>
      </c>
      <c r="E773" s="218">
        <f>'Survey Results'!E1373/'Survey Results'!E$1517</f>
        <v>0</v>
      </c>
      <c r="F773" s="217">
        <f t="shared" si="89"/>
        <v>0</v>
      </c>
      <c r="G773" s="215">
        <f>'Survey Results'!F1373/'Survey Results'!F$1517</f>
        <v>0</v>
      </c>
      <c r="H773" s="212">
        <f t="shared" si="90"/>
        <v>0</v>
      </c>
      <c r="I773" s="218">
        <f>'Survey Results'!G1373/'Survey Results'!G$1517</f>
        <v>0</v>
      </c>
      <c r="J773" s="217">
        <f t="shared" si="91"/>
        <v>0</v>
      </c>
      <c r="K773" s="215">
        <f>'Survey Results'!H1373/'Survey Results'!H$1517</f>
        <v>0</v>
      </c>
      <c r="L773" s="211">
        <f t="shared" si="92"/>
        <v>0</v>
      </c>
      <c r="M773" s="221">
        <f t="shared" si="93"/>
        <v>0</v>
      </c>
      <c r="N773" s="222">
        <f t="shared" si="94"/>
        <v>0</v>
      </c>
    </row>
    <row r="774" spans="2:14" x14ac:dyDescent="0.45">
      <c r="B774" t="s">
        <v>246</v>
      </c>
      <c r="C774" s="215">
        <f>'Survey Results'!D1374/'Survey Results'!D$1517</f>
        <v>0</v>
      </c>
      <c r="D774" s="211">
        <f t="shared" si="88"/>
        <v>0</v>
      </c>
      <c r="E774" s="218">
        <f>'Survey Results'!E1374/'Survey Results'!E$1517</f>
        <v>0</v>
      </c>
      <c r="F774" s="217">
        <f t="shared" si="89"/>
        <v>0</v>
      </c>
      <c r="G774" s="215">
        <f>'Survey Results'!F1374/'Survey Results'!F$1517</f>
        <v>0</v>
      </c>
      <c r="H774" s="212">
        <f t="shared" si="90"/>
        <v>0</v>
      </c>
      <c r="I774" s="218">
        <f>'Survey Results'!G1374/'Survey Results'!G$1517</f>
        <v>0</v>
      </c>
      <c r="J774" s="217">
        <f t="shared" si="91"/>
        <v>0</v>
      </c>
      <c r="K774" s="215">
        <f>'Survey Results'!H1374/'Survey Results'!H$1517</f>
        <v>0</v>
      </c>
      <c r="L774" s="211">
        <f t="shared" si="92"/>
        <v>0</v>
      </c>
      <c r="M774" s="221">
        <f t="shared" si="93"/>
        <v>0</v>
      </c>
      <c r="N774" s="222">
        <f t="shared" si="94"/>
        <v>0</v>
      </c>
    </row>
    <row r="775" spans="2:14" x14ac:dyDescent="0.45">
      <c r="B775" t="s">
        <v>247</v>
      </c>
      <c r="C775" s="215">
        <f>'Survey Results'!D1375/'Survey Results'!D$1517</f>
        <v>0</v>
      </c>
      <c r="D775" s="211">
        <f t="shared" si="88"/>
        <v>0</v>
      </c>
      <c r="E775" s="218">
        <f>'Survey Results'!E1375/'Survey Results'!E$1517</f>
        <v>0</v>
      </c>
      <c r="F775" s="217">
        <f t="shared" si="89"/>
        <v>0</v>
      </c>
      <c r="G775" s="215">
        <f>'Survey Results'!F1375/'Survey Results'!F$1517</f>
        <v>0</v>
      </c>
      <c r="H775" s="212">
        <f t="shared" si="90"/>
        <v>0</v>
      </c>
      <c r="I775" s="218">
        <f>'Survey Results'!G1375/'Survey Results'!G$1517</f>
        <v>0</v>
      </c>
      <c r="J775" s="217">
        <f t="shared" si="91"/>
        <v>0</v>
      </c>
      <c r="K775" s="215">
        <f>'Survey Results'!H1375/'Survey Results'!H$1517</f>
        <v>0</v>
      </c>
      <c r="L775" s="211">
        <f t="shared" si="92"/>
        <v>0</v>
      </c>
      <c r="M775" s="221">
        <f t="shared" si="93"/>
        <v>0</v>
      </c>
      <c r="N775" s="222">
        <f t="shared" si="94"/>
        <v>0</v>
      </c>
    </row>
    <row r="776" spans="2:14" x14ac:dyDescent="0.45">
      <c r="B776" t="s">
        <v>248</v>
      </c>
      <c r="C776" s="215">
        <f>'Survey Results'!D1376/'Survey Results'!D$1517</f>
        <v>0</v>
      </c>
      <c r="D776" s="211">
        <f t="shared" si="88"/>
        <v>0</v>
      </c>
      <c r="E776" s="218">
        <f>'Survey Results'!E1376/'Survey Results'!E$1517</f>
        <v>0</v>
      </c>
      <c r="F776" s="217">
        <f t="shared" si="89"/>
        <v>0</v>
      </c>
      <c r="G776" s="215">
        <f>'Survey Results'!F1376/'Survey Results'!F$1517</f>
        <v>0</v>
      </c>
      <c r="H776" s="212">
        <f t="shared" si="90"/>
        <v>0</v>
      </c>
      <c r="I776" s="218">
        <f>'Survey Results'!G1376/'Survey Results'!G$1517</f>
        <v>0</v>
      </c>
      <c r="J776" s="217">
        <f t="shared" si="91"/>
        <v>0</v>
      </c>
      <c r="K776" s="215">
        <f>'Survey Results'!H1376/'Survey Results'!H$1517</f>
        <v>0</v>
      </c>
      <c r="L776" s="211">
        <f t="shared" si="92"/>
        <v>0</v>
      </c>
      <c r="M776" s="221">
        <f t="shared" si="93"/>
        <v>0</v>
      </c>
      <c r="N776" s="222">
        <f t="shared" si="94"/>
        <v>0</v>
      </c>
    </row>
    <row r="777" spans="2:14" x14ac:dyDescent="0.45">
      <c r="B777" t="s">
        <v>249</v>
      </c>
      <c r="C777" s="215">
        <f>'Survey Results'!D1377/'Survey Results'!D$1517</f>
        <v>0</v>
      </c>
      <c r="D777" s="211">
        <f t="shared" si="88"/>
        <v>0</v>
      </c>
      <c r="E777" s="218">
        <f>'Survey Results'!E1377/'Survey Results'!E$1517</f>
        <v>0</v>
      </c>
      <c r="F777" s="217">
        <f t="shared" si="89"/>
        <v>0</v>
      </c>
      <c r="G777" s="215">
        <f>'Survey Results'!F1377/'Survey Results'!F$1517</f>
        <v>0</v>
      </c>
      <c r="H777" s="212">
        <f t="shared" si="90"/>
        <v>0</v>
      </c>
      <c r="I777" s="218">
        <f>'Survey Results'!G1377/'Survey Results'!G$1517</f>
        <v>0</v>
      </c>
      <c r="J777" s="217">
        <f t="shared" si="91"/>
        <v>0</v>
      </c>
      <c r="K777" s="215">
        <f>'Survey Results'!H1377/'Survey Results'!H$1517</f>
        <v>0</v>
      </c>
      <c r="L777" s="211">
        <f t="shared" si="92"/>
        <v>0</v>
      </c>
      <c r="M777" s="221">
        <f t="shared" si="93"/>
        <v>0</v>
      </c>
      <c r="N777" s="222">
        <f t="shared" si="94"/>
        <v>0</v>
      </c>
    </row>
    <row r="778" spans="2:14" x14ac:dyDescent="0.45">
      <c r="B778" t="s">
        <v>250</v>
      </c>
      <c r="C778" s="215">
        <f>'Survey Results'!D1378/'Survey Results'!D$1517</f>
        <v>0</v>
      </c>
      <c r="D778" s="211">
        <f t="shared" si="88"/>
        <v>0</v>
      </c>
      <c r="E778" s="218">
        <f>'Survey Results'!E1378/'Survey Results'!E$1517</f>
        <v>0</v>
      </c>
      <c r="F778" s="217">
        <f t="shared" si="89"/>
        <v>0</v>
      </c>
      <c r="G778" s="215">
        <f>'Survey Results'!F1378/'Survey Results'!F$1517</f>
        <v>0</v>
      </c>
      <c r="H778" s="212">
        <f t="shared" si="90"/>
        <v>0</v>
      </c>
      <c r="I778" s="218">
        <f>'Survey Results'!G1378/'Survey Results'!G$1517</f>
        <v>0</v>
      </c>
      <c r="J778" s="217">
        <f t="shared" si="91"/>
        <v>0</v>
      </c>
      <c r="K778" s="215">
        <f>'Survey Results'!H1378/'Survey Results'!H$1517</f>
        <v>0</v>
      </c>
      <c r="L778" s="211">
        <f t="shared" si="92"/>
        <v>0</v>
      </c>
      <c r="M778" s="221">
        <f t="shared" si="93"/>
        <v>0</v>
      </c>
      <c r="N778" s="222">
        <f t="shared" si="94"/>
        <v>0</v>
      </c>
    </row>
    <row r="779" spans="2:14" x14ac:dyDescent="0.45">
      <c r="B779" t="s">
        <v>251</v>
      </c>
      <c r="C779" s="215">
        <f>'Survey Results'!D1379/'Survey Results'!D$1517</f>
        <v>0</v>
      </c>
      <c r="D779" s="211">
        <f t="shared" si="88"/>
        <v>0</v>
      </c>
      <c r="E779" s="218">
        <f>'Survey Results'!E1379/'Survey Results'!E$1517</f>
        <v>0</v>
      </c>
      <c r="F779" s="217">
        <f t="shared" si="89"/>
        <v>0</v>
      </c>
      <c r="G779" s="215">
        <f>'Survey Results'!F1379/'Survey Results'!F$1517</f>
        <v>0</v>
      </c>
      <c r="H779" s="212">
        <f t="shared" si="90"/>
        <v>0</v>
      </c>
      <c r="I779" s="218">
        <f>'Survey Results'!G1379/'Survey Results'!G$1517</f>
        <v>0</v>
      </c>
      <c r="J779" s="217">
        <f t="shared" si="91"/>
        <v>0</v>
      </c>
      <c r="K779" s="215">
        <f>'Survey Results'!H1379/'Survey Results'!H$1517</f>
        <v>0</v>
      </c>
      <c r="L779" s="211">
        <f t="shared" si="92"/>
        <v>0</v>
      </c>
      <c r="M779" s="221">
        <f t="shared" si="93"/>
        <v>0</v>
      </c>
      <c r="N779" s="222">
        <f t="shared" si="94"/>
        <v>0</v>
      </c>
    </row>
    <row r="780" spans="2:14" x14ac:dyDescent="0.45">
      <c r="B780" t="s">
        <v>252</v>
      </c>
      <c r="C780" s="215">
        <f>'Survey Results'!D1380/'Survey Results'!D$1517</f>
        <v>0</v>
      </c>
      <c r="D780" s="211">
        <f t="shared" si="88"/>
        <v>0</v>
      </c>
      <c r="E780" s="218">
        <f>'Survey Results'!E1380/'Survey Results'!E$1517</f>
        <v>0</v>
      </c>
      <c r="F780" s="217">
        <f t="shared" si="89"/>
        <v>0</v>
      </c>
      <c r="G780" s="215">
        <f>'Survey Results'!F1380/'Survey Results'!F$1517</f>
        <v>0</v>
      </c>
      <c r="H780" s="212">
        <f t="shared" si="90"/>
        <v>0</v>
      </c>
      <c r="I780" s="218">
        <f>'Survey Results'!G1380/'Survey Results'!G$1517</f>
        <v>0</v>
      </c>
      <c r="J780" s="217">
        <f t="shared" si="91"/>
        <v>0</v>
      </c>
      <c r="K780" s="215">
        <f>'Survey Results'!H1380/'Survey Results'!H$1517</f>
        <v>0</v>
      </c>
      <c r="L780" s="211">
        <f t="shared" si="92"/>
        <v>0</v>
      </c>
      <c r="M780" s="221">
        <f t="shared" si="93"/>
        <v>0</v>
      </c>
      <c r="N780" s="222">
        <f t="shared" si="94"/>
        <v>0</v>
      </c>
    </row>
    <row r="781" spans="2:14" x14ac:dyDescent="0.45">
      <c r="B781" t="s">
        <v>253</v>
      </c>
      <c r="C781" s="215">
        <f>'Survey Results'!D1381/'Survey Results'!D$1517</f>
        <v>0</v>
      </c>
      <c r="D781" s="211">
        <f t="shared" si="88"/>
        <v>0</v>
      </c>
      <c r="E781" s="218">
        <f>'Survey Results'!E1381/'Survey Results'!E$1517</f>
        <v>0</v>
      </c>
      <c r="F781" s="217">
        <f t="shared" si="89"/>
        <v>0</v>
      </c>
      <c r="G781" s="215">
        <f>'Survey Results'!F1381/'Survey Results'!F$1517</f>
        <v>0</v>
      </c>
      <c r="H781" s="212">
        <f t="shared" si="90"/>
        <v>0</v>
      </c>
      <c r="I781" s="218">
        <f>'Survey Results'!G1381/'Survey Results'!G$1517</f>
        <v>0</v>
      </c>
      <c r="J781" s="217">
        <f t="shared" si="91"/>
        <v>0</v>
      </c>
      <c r="K781" s="215">
        <f>'Survey Results'!H1381/'Survey Results'!H$1517</f>
        <v>0</v>
      </c>
      <c r="L781" s="211">
        <f t="shared" si="92"/>
        <v>0</v>
      </c>
      <c r="M781" s="221">
        <f t="shared" si="93"/>
        <v>0</v>
      </c>
      <c r="N781" s="222">
        <f t="shared" si="94"/>
        <v>0</v>
      </c>
    </row>
    <row r="782" spans="2:14" x14ac:dyDescent="0.45">
      <c r="B782" t="s">
        <v>254</v>
      </c>
      <c r="C782" s="215">
        <f>'Survey Results'!D1382/'Survey Results'!D$1517</f>
        <v>0</v>
      </c>
      <c r="D782" s="211">
        <f t="shared" si="88"/>
        <v>0</v>
      </c>
      <c r="E782" s="218">
        <f>'Survey Results'!E1382/'Survey Results'!E$1517</f>
        <v>0</v>
      </c>
      <c r="F782" s="217">
        <f t="shared" si="89"/>
        <v>0</v>
      </c>
      <c r="G782" s="215">
        <f>'Survey Results'!F1382/'Survey Results'!F$1517</f>
        <v>0</v>
      </c>
      <c r="H782" s="212">
        <f t="shared" si="90"/>
        <v>0</v>
      </c>
      <c r="I782" s="218">
        <f>'Survey Results'!G1382/'Survey Results'!G$1517</f>
        <v>0</v>
      </c>
      <c r="J782" s="217">
        <f t="shared" si="91"/>
        <v>0</v>
      </c>
      <c r="K782" s="215">
        <f>'Survey Results'!H1382/'Survey Results'!H$1517</f>
        <v>0</v>
      </c>
      <c r="L782" s="211">
        <f t="shared" si="92"/>
        <v>0</v>
      </c>
      <c r="M782" s="221">
        <f t="shared" si="93"/>
        <v>0</v>
      </c>
      <c r="N782" s="222">
        <f t="shared" si="94"/>
        <v>0</v>
      </c>
    </row>
    <row r="783" spans="2:14" x14ac:dyDescent="0.45">
      <c r="B783" t="s">
        <v>255</v>
      </c>
      <c r="C783" s="215">
        <f>'Survey Results'!D1383/'Survey Results'!D$1517</f>
        <v>0</v>
      </c>
      <c r="D783" s="211">
        <f t="shared" si="88"/>
        <v>0</v>
      </c>
      <c r="E783" s="218">
        <f>'Survey Results'!E1383/'Survey Results'!E$1517</f>
        <v>0</v>
      </c>
      <c r="F783" s="217">
        <f t="shared" si="89"/>
        <v>0</v>
      </c>
      <c r="G783" s="215">
        <f>'Survey Results'!F1383/'Survey Results'!F$1517</f>
        <v>0</v>
      </c>
      <c r="H783" s="212">
        <f t="shared" si="90"/>
        <v>0</v>
      </c>
      <c r="I783" s="218">
        <f>'Survey Results'!G1383/'Survey Results'!G$1517</f>
        <v>0</v>
      </c>
      <c r="J783" s="217">
        <f t="shared" si="91"/>
        <v>0</v>
      </c>
      <c r="K783" s="215">
        <f>'Survey Results'!H1383/'Survey Results'!H$1517</f>
        <v>0</v>
      </c>
      <c r="L783" s="211">
        <f t="shared" si="92"/>
        <v>0</v>
      </c>
      <c r="M783" s="221">
        <f t="shared" si="93"/>
        <v>0</v>
      </c>
      <c r="N783" s="222">
        <f t="shared" si="94"/>
        <v>0</v>
      </c>
    </row>
    <row r="784" spans="2:14" x14ac:dyDescent="0.45">
      <c r="B784" t="s">
        <v>256</v>
      </c>
      <c r="C784" s="215">
        <f>'Survey Results'!D1384/'Survey Results'!D$1517</f>
        <v>0</v>
      </c>
      <c r="D784" s="211">
        <f t="shared" si="88"/>
        <v>0</v>
      </c>
      <c r="E784" s="218">
        <f>'Survey Results'!E1384/'Survey Results'!E$1517</f>
        <v>0</v>
      </c>
      <c r="F784" s="217">
        <f t="shared" si="89"/>
        <v>0</v>
      </c>
      <c r="G784" s="215">
        <f>'Survey Results'!F1384/'Survey Results'!F$1517</f>
        <v>0</v>
      </c>
      <c r="H784" s="212">
        <f t="shared" si="90"/>
        <v>0</v>
      </c>
      <c r="I784" s="218">
        <f>'Survey Results'!G1384/'Survey Results'!G$1517</f>
        <v>0</v>
      </c>
      <c r="J784" s="217">
        <f t="shared" si="91"/>
        <v>0</v>
      </c>
      <c r="K784" s="215">
        <f>'Survey Results'!H1384/'Survey Results'!H$1517</f>
        <v>0</v>
      </c>
      <c r="L784" s="211">
        <f t="shared" si="92"/>
        <v>0</v>
      </c>
      <c r="M784" s="221">
        <f t="shared" si="93"/>
        <v>0</v>
      </c>
      <c r="N784" s="222">
        <f t="shared" si="94"/>
        <v>0</v>
      </c>
    </row>
    <row r="785" spans="2:14" x14ac:dyDescent="0.45">
      <c r="B785" t="s">
        <v>257</v>
      </c>
      <c r="C785" s="215">
        <f>'Survey Results'!D1385/'Survey Results'!D$1517</f>
        <v>0</v>
      </c>
      <c r="D785" s="211">
        <f t="shared" si="88"/>
        <v>0</v>
      </c>
      <c r="E785" s="218">
        <f>'Survey Results'!E1385/'Survey Results'!E$1517</f>
        <v>0</v>
      </c>
      <c r="F785" s="217">
        <f t="shared" si="89"/>
        <v>0</v>
      </c>
      <c r="G785" s="215">
        <f>'Survey Results'!F1385/'Survey Results'!F$1517</f>
        <v>0</v>
      </c>
      <c r="H785" s="212">
        <f t="shared" si="90"/>
        <v>0</v>
      </c>
      <c r="I785" s="218">
        <f>'Survey Results'!G1385/'Survey Results'!G$1517</f>
        <v>0</v>
      </c>
      <c r="J785" s="217">
        <f t="shared" si="91"/>
        <v>0</v>
      </c>
      <c r="K785" s="215">
        <f>'Survey Results'!H1385/'Survey Results'!H$1517</f>
        <v>0</v>
      </c>
      <c r="L785" s="211">
        <f t="shared" si="92"/>
        <v>0</v>
      </c>
      <c r="M785" s="221">
        <f t="shared" si="93"/>
        <v>0</v>
      </c>
      <c r="N785" s="222">
        <f t="shared" si="94"/>
        <v>0</v>
      </c>
    </row>
    <row r="786" spans="2:14" x14ac:dyDescent="0.45">
      <c r="B786" t="s">
        <v>258</v>
      </c>
      <c r="C786" s="215">
        <f>'Survey Results'!D1386/'Survey Results'!D$1517</f>
        <v>0</v>
      </c>
      <c r="D786" s="211">
        <f t="shared" si="88"/>
        <v>0</v>
      </c>
      <c r="E786" s="218">
        <f>'Survey Results'!E1386/'Survey Results'!E$1517</f>
        <v>0</v>
      </c>
      <c r="F786" s="217">
        <f t="shared" si="89"/>
        <v>0</v>
      </c>
      <c r="G786" s="215">
        <f>'Survey Results'!F1386/'Survey Results'!F$1517</f>
        <v>0</v>
      </c>
      <c r="H786" s="212">
        <f t="shared" si="90"/>
        <v>0</v>
      </c>
      <c r="I786" s="218">
        <f>'Survey Results'!G1386/'Survey Results'!G$1517</f>
        <v>0</v>
      </c>
      <c r="J786" s="217">
        <f t="shared" si="91"/>
        <v>0</v>
      </c>
      <c r="K786" s="215">
        <f>'Survey Results'!H1386/'Survey Results'!H$1517</f>
        <v>0</v>
      </c>
      <c r="L786" s="211">
        <f t="shared" si="92"/>
        <v>0</v>
      </c>
      <c r="M786" s="221">
        <f t="shared" si="93"/>
        <v>0</v>
      </c>
      <c r="N786" s="222">
        <f t="shared" si="94"/>
        <v>0</v>
      </c>
    </row>
    <row r="787" spans="2:14" x14ac:dyDescent="0.45">
      <c r="B787" t="s">
        <v>259</v>
      </c>
      <c r="C787" s="215">
        <f>'Survey Results'!D1387/'Survey Results'!D$1517</f>
        <v>0</v>
      </c>
      <c r="D787" s="211">
        <f t="shared" si="88"/>
        <v>0</v>
      </c>
      <c r="E787" s="218">
        <f>'Survey Results'!E1387/'Survey Results'!E$1517</f>
        <v>0</v>
      </c>
      <c r="F787" s="217">
        <f t="shared" si="89"/>
        <v>0</v>
      </c>
      <c r="G787" s="215">
        <f>'Survey Results'!F1387/'Survey Results'!F$1517</f>
        <v>0</v>
      </c>
      <c r="H787" s="212">
        <f t="shared" si="90"/>
        <v>0</v>
      </c>
      <c r="I787" s="218">
        <f>'Survey Results'!G1387/'Survey Results'!G$1517</f>
        <v>0</v>
      </c>
      <c r="J787" s="217">
        <f t="shared" si="91"/>
        <v>0</v>
      </c>
      <c r="K787" s="215">
        <f>'Survey Results'!H1387/'Survey Results'!H$1517</f>
        <v>0</v>
      </c>
      <c r="L787" s="211">
        <f t="shared" si="92"/>
        <v>0</v>
      </c>
      <c r="M787" s="221">
        <f t="shared" si="93"/>
        <v>0</v>
      </c>
      <c r="N787" s="222">
        <f t="shared" si="94"/>
        <v>0</v>
      </c>
    </row>
    <row r="788" spans="2:14" x14ac:dyDescent="0.45">
      <c r="B788" t="s">
        <v>260</v>
      </c>
      <c r="C788" s="215">
        <f>'Survey Results'!D1388/'Survey Results'!D$1517</f>
        <v>0</v>
      </c>
      <c r="D788" s="211">
        <f t="shared" si="88"/>
        <v>0</v>
      </c>
      <c r="E788" s="218">
        <f>'Survey Results'!E1388/'Survey Results'!E$1517</f>
        <v>0</v>
      </c>
      <c r="F788" s="217">
        <f t="shared" si="89"/>
        <v>0</v>
      </c>
      <c r="G788" s="215">
        <f>'Survey Results'!F1388/'Survey Results'!F$1517</f>
        <v>0</v>
      </c>
      <c r="H788" s="212">
        <f t="shared" si="90"/>
        <v>0</v>
      </c>
      <c r="I788" s="218">
        <f>'Survey Results'!G1388/'Survey Results'!G$1517</f>
        <v>0</v>
      </c>
      <c r="J788" s="217">
        <f t="shared" si="91"/>
        <v>0</v>
      </c>
      <c r="K788" s="215">
        <f>'Survey Results'!H1388/'Survey Results'!H$1517</f>
        <v>0</v>
      </c>
      <c r="L788" s="211">
        <f t="shared" si="92"/>
        <v>0</v>
      </c>
      <c r="M788" s="221">
        <f t="shared" si="93"/>
        <v>0</v>
      </c>
      <c r="N788" s="222">
        <f t="shared" si="94"/>
        <v>0</v>
      </c>
    </row>
    <row r="789" spans="2:14" x14ac:dyDescent="0.45">
      <c r="B789" t="s">
        <v>261</v>
      </c>
      <c r="C789" s="215">
        <f>'Survey Results'!D1389/'Survey Results'!D$1517</f>
        <v>4.7875234238046308E-2</v>
      </c>
      <c r="D789" s="211">
        <f t="shared" si="88"/>
        <v>0.23293529124971288</v>
      </c>
      <c r="E789" s="218">
        <f>'Survey Results'!E1389/'Survey Results'!E$1517</f>
        <v>0</v>
      </c>
      <c r="F789" s="217">
        <f t="shared" si="89"/>
        <v>0</v>
      </c>
      <c r="G789" s="215">
        <f>'Survey Results'!F1389/'Survey Results'!F$1517</f>
        <v>6.1058897243107785E-2</v>
      </c>
      <c r="H789" s="212">
        <f t="shared" si="90"/>
        <v>0.65464049512781974</v>
      </c>
      <c r="I789" s="218">
        <f>'Survey Results'!G1389/'Survey Results'!G$1517</f>
        <v>2.6020120345994737E-2</v>
      </c>
      <c r="J789" s="217">
        <f t="shared" si="91"/>
        <v>0.10360112509242199</v>
      </c>
      <c r="K789" s="215">
        <f>'Survey Results'!H1389/'Survey Results'!H$1517</f>
        <v>0</v>
      </c>
      <c r="L789" s="211">
        <f t="shared" si="92"/>
        <v>0</v>
      </c>
      <c r="M789" s="221">
        <f t="shared" si="93"/>
        <v>3.5720475219705894E-2</v>
      </c>
      <c r="N789" s="222">
        <f t="shared" si="94"/>
        <v>0.99117691146995468</v>
      </c>
    </row>
    <row r="790" spans="2:14" x14ac:dyDescent="0.45">
      <c r="B790" t="s">
        <v>262</v>
      </c>
      <c r="C790" s="215">
        <f>'Survey Results'!D1390/'Survey Results'!D$1517</f>
        <v>0</v>
      </c>
      <c r="D790" s="211">
        <f t="shared" si="88"/>
        <v>0</v>
      </c>
      <c r="E790" s="218">
        <f>'Survey Results'!E1390/'Survey Results'!E$1517</f>
        <v>0</v>
      </c>
      <c r="F790" s="217">
        <f t="shared" si="89"/>
        <v>0</v>
      </c>
      <c r="G790" s="215">
        <f>'Survey Results'!F1390/'Survey Results'!F$1517</f>
        <v>0</v>
      </c>
      <c r="H790" s="212">
        <f t="shared" si="90"/>
        <v>0</v>
      </c>
      <c r="I790" s="218">
        <f>'Survey Results'!G1390/'Survey Results'!G$1517</f>
        <v>0</v>
      </c>
      <c r="J790" s="217">
        <f t="shared" si="91"/>
        <v>0</v>
      </c>
      <c r="K790" s="215">
        <f>'Survey Results'!H1390/'Survey Results'!H$1517</f>
        <v>0</v>
      </c>
      <c r="L790" s="211">
        <f t="shared" si="92"/>
        <v>0</v>
      </c>
      <c r="M790" s="221">
        <f t="shared" si="93"/>
        <v>0</v>
      </c>
      <c r="N790" s="222">
        <f t="shared" si="94"/>
        <v>0</v>
      </c>
    </row>
    <row r="791" spans="2:14" x14ac:dyDescent="0.45">
      <c r="B791" t="s">
        <v>263</v>
      </c>
      <c r="C791" s="215">
        <f>'Survey Results'!D1391/'Survey Results'!D$1517</f>
        <v>0</v>
      </c>
      <c r="D791" s="211">
        <f t="shared" si="88"/>
        <v>0</v>
      </c>
      <c r="E791" s="218">
        <f>'Survey Results'!E1391/'Survey Results'!E$1517</f>
        <v>0</v>
      </c>
      <c r="F791" s="217">
        <f t="shared" si="89"/>
        <v>0</v>
      </c>
      <c r="G791" s="215">
        <f>'Survey Results'!F1391/'Survey Results'!F$1517</f>
        <v>0</v>
      </c>
      <c r="H791" s="212">
        <f t="shared" si="90"/>
        <v>0</v>
      </c>
      <c r="I791" s="218">
        <f>'Survey Results'!G1391/'Survey Results'!G$1517</f>
        <v>0</v>
      </c>
      <c r="J791" s="217">
        <f t="shared" si="91"/>
        <v>0</v>
      </c>
      <c r="K791" s="215">
        <f>'Survey Results'!H1391/'Survey Results'!H$1517</f>
        <v>0</v>
      </c>
      <c r="L791" s="211">
        <f t="shared" si="92"/>
        <v>0</v>
      </c>
      <c r="M791" s="221">
        <f t="shared" si="93"/>
        <v>0</v>
      </c>
      <c r="N791" s="222">
        <f t="shared" si="94"/>
        <v>0</v>
      </c>
    </row>
    <row r="792" spans="2:14" x14ac:dyDescent="0.45">
      <c r="B792" t="s">
        <v>264</v>
      </c>
      <c r="C792" s="215">
        <f>'Survey Results'!D1392/'Survey Results'!D$1517</f>
        <v>0</v>
      </c>
      <c r="D792" s="211">
        <f t="shared" si="88"/>
        <v>0</v>
      </c>
      <c r="E792" s="218">
        <f>'Survey Results'!E1392/'Survey Results'!E$1517</f>
        <v>0</v>
      </c>
      <c r="F792" s="217">
        <f t="shared" si="89"/>
        <v>0</v>
      </c>
      <c r="G792" s="215">
        <f>'Survey Results'!F1392/'Survey Results'!F$1517</f>
        <v>0</v>
      </c>
      <c r="H792" s="212">
        <f t="shared" si="90"/>
        <v>0</v>
      </c>
      <c r="I792" s="218">
        <f>'Survey Results'!G1392/'Survey Results'!G$1517</f>
        <v>0</v>
      </c>
      <c r="J792" s="217">
        <f t="shared" si="91"/>
        <v>0</v>
      </c>
      <c r="K792" s="215">
        <f>'Survey Results'!H1392/'Survey Results'!H$1517</f>
        <v>0</v>
      </c>
      <c r="L792" s="211">
        <f t="shared" si="92"/>
        <v>0</v>
      </c>
      <c r="M792" s="221">
        <f t="shared" si="93"/>
        <v>0</v>
      </c>
      <c r="N792" s="222">
        <f t="shared" si="94"/>
        <v>0</v>
      </c>
    </row>
    <row r="793" spans="2:14" x14ac:dyDescent="0.45">
      <c r="B793" t="s">
        <v>265</v>
      </c>
      <c r="C793" s="215">
        <f>'Survey Results'!D1393/'Survey Results'!D$1517</f>
        <v>0</v>
      </c>
      <c r="D793" s="211">
        <f t="shared" si="88"/>
        <v>0</v>
      </c>
      <c r="E793" s="218">
        <f>'Survey Results'!E1393/'Survey Results'!E$1517</f>
        <v>0</v>
      </c>
      <c r="F793" s="217">
        <f t="shared" si="89"/>
        <v>0</v>
      </c>
      <c r="G793" s="215">
        <f>'Survey Results'!F1393/'Survey Results'!F$1517</f>
        <v>0</v>
      </c>
      <c r="H793" s="212">
        <f t="shared" si="90"/>
        <v>0</v>
      </c>
      <c r="I793" s="218">
        <f>'Survey Results'!G1393/'Survey Results'!G$1517</f>
        <v>0</v>
      </c>
      <c r="J793" s="217">
        <f t="shared" si="91"/>
        <v>0</v>
      </c>
      <c r="K793" s="215">
        <f>'Survey Results'!H1393/'Survey Results'!H$1517</f>
        <v>0</v>
      </c>
      <c r="L793" s="211">
        <f t="shared" si="92"/>
        <v>0</v>
      </c>
      <c r="M793" s="221">
        <f t="shared" si="93"/>
        <v>0</v>
      </c>
      <c r="N793" s="222">
        <f t="shared" si="94"/>
        <v>0</v>
      </c>
    </row>
    <row r="794" spans="2:14" x14ac:dyDescent="0.45">
      <c r="B794" t="s">
        <v>266</v>
      </c>
      <c r="C794" s="215">
        <f>'Survey Results'!D1394/'Survey Results'!D$1517</f>
        <v>0</v>
      </c>
      <c r="D794" s="211">
        <f t="shared" si="88"/>
        <v>0</v>
      </c>
      <c r="E794" s="218">
        <f>'Survey Results'!E1394/'Survey Results'!E$1517</f>
        <v>0</v>
      </c>
      <c r="F794" s="217">
        <f t="shared" si="89"/>
        <v>0</v>
      </c>
      <c r="G794" s="215">
        <f>'Survey Results'!F1394/'Survey Results'!F$1517</f>
        <v>0</v>
      </c>
      <c r="H794" s="212">
        <f t="shared" si="90"/>
        <v>0</v>
      </c>
      <c r="I794" s="218">
        <f>'Survey Results'!G1394/'Survey Results'!G$1517</f>
        <v>0</v>
      </c>
      <c r="J794" s="217">
        <f t="shared" si="91"/>
        <v>0</v>
      </c>
      <c r="K794" s="215">
        <f>'Survey Results'!H1394/'Survey Results'!H$1517</f>
        <v>0</v>
      </c>
      <c r="L794" s="211">
        <f t="shared" si="92"/>
        <v>0</v>
      </c>
      <c r="M794" s="221">
        <f t="shared" si="93"/>
        <v>0</v>
      </c>
      <c r="N794" s="222">
        <f t="shared" si="94"/>
        <v>0</v>
      </c>
    </row>
    <row r="795" spans="2:14" x14ac:dyDescent="0.45">
      <c r="B795" t="s">
        <v>267</v>
      </c>
      <c r="C795" s="215">
        <f>'Survey Results'!D1395/'Survey Results'!D$1517</f>
        <v>0</v>
      </c>
      <c r="D795" s="211">
        <f t="shared" si="88"/>
        <v>0</v>
      </c>
      <c r="E795" s="218">
        <f>'Survey Results'!E1395/'Survey Results'!E$1517</f>
        <v>0</v>
      </c>
      <c r="F795" s="217">
        <f t="shared" si="89"/>
        <v>0</v>
      </c>
      <c r="G795" s="215">
        <f>'Survey Results'!F1395/'Survey Results'!F$1517</f>
        <v>0</v>
      </c>
      <c r="H795" s="212">
        <f t="shared" si="90"/>
        <v>0</v>
      </c>
      <c r="I795" s="218">
        <f>'Survey Results'!G1395/'Survey Results'!G$1517</f>
        <v>1.2998307634449043E-2</v>
      </c>
      <c r="J795" s="217">
        <f t="shared" si="91"/>
        <v>5.1753768903441154E-2</v>
      </c>
      <c r="K795" s="215">
        <f>'Survey Results'!H1395/'Survey Results'!H$1517</f>
        <v>0</v>
      </c>
      <c r="L795" s="211">
        <f t="shared" si="92"/>
        <v>0</v>
      </c>
      <c r="M795" s="221">
        <f t="shared" si="93"/>
        <v>1.8651253860424428E-3</v>
      </c>
      <c r="N795" s="222">
        <f t="shared" si="94"/>
        <v>5.1753768903441154E-2</v>
      </c>
    </row>
    <row r="796" spans="2:14" x14ac:dyDescent="0.45">
      <c r="B796" t="s">
        <v>268</v>
      </c>
      <c r="C796" s="215">
        <f>'Survey Results'!D1396/'Survey Results'!D$1517</f>
        <v>0</v>
      </c>
      <c r="D796" s="211">
        <f t="shared" si="88"/>
        <v>0</v>
      </c>
      <c r="E796" s="218">
        <f>'Survey Results'!E1396/'Survey Results'!E$1517</f>
        <v>0</v>
      </c>
      <c r="F796" s="217">
        <f t="shared" si="89"/>
        <v>0</v>
      </c>
      <c r="G796" s="215">
        <f>'Survey Results'!F1396/'Survey Results'!F$1517</f>
        <v>0</v>
      </c>
      <c r="H796" s="212">
        <f t="shared" si="90"/>
        <v>0</v>
      </c>
      <c r="I796" s="218">
        <f>'Survey Results'!G1396/'Survey Results'!G$1517</f>
        <v>0</v>
      </c>
      <c r="J796" s="217">
        <f t="shared" si="91"/>
        <v>0</v>
      </c>
      <c r="K796" s="215">
        <f>'Survey Results'!H1396/'Survey Results'!H$1517</f>
        <v>0</v>
      </c>
      <c r="L796" s="211">
        <f t="shared" si="92"/>
        <v>0</v>
      </c>
      <c r="M796" s="221">
        <f t="shared" si="93"/>
        <v>0</v>
      </c>
      <c r="N796" s="222">
        <f t="shared" si="94"/>
        <v>0</v>
      </c>
    </row>
    <row r="797" spans="2:14" x14ac:dyDescent="0.45">
      <c r="B797" t="s">
        <v>269</v>
      </c>
      <c r="C797" s="215">
        <f>'Survey Results'!D1397/'Survey Results'!D$1517</f>
        <v>0</v>
      </c>
      <c r="D797" s="211">
        <f t="shared" si="88"/>
        <v>0</v>
      </c>
      <c r="E797" s="218">
        <f>'Survey Results'!E1397/'Survey Results'!E$1517</f>
        <v>0</v>
      </c>
      <c r="F797" s="217">
        <f t="shared" si="89"/>
        <v>0</v>
      </c>
      <c r="G797" s="215">
        <f>'Survey Results'!F1397/'Survey Results'!F$1517</f>
        <v>0</v>
      </c>
      <c r="H797" s="212">
        <f t="shared" si="90"/>
        <v>0</v>
      </c>
      <c r="I797" s="218">
        <f>'Survey Results'!G1397/'Survey Results'!G$1517</f>
        <v>0</v>
      </c>
      <c r="J797" s="217">
        <f t="shared" si="91"/>
        <v>0</v>
      </c>
      <c r="K797" s="215">
        <f>'Survey Results'!H1397/'Survey Results'!H$1517</f>
        <v>0</v>
      </c>
      <c r="L797" s="211">
        <f t="shared" si="92"/>
        <v>0</v>
      </c>
      <c r="M797" s="221">
        <f t="shared" si="93"/>
        <v>0</v>
      </c>
      <c r="N797" s="222">
        <f t="shared" si="94"/>
        <v>0</v>
      </c>
    </row>
    <row r="798" spans="2:14" x14ac:dyDescent="0.45">
      <c r="B798" t="s">
        <v>270</v>
      </c>
      <c r="C798" s="215">
        <f>'Survey Results'!D1398/'Survey Results'!D$1517</f>
        <v>0</v>
      </c>
      <c r="D798" s="211">
        <f t="shared" si="88"/>
        <v>0</v>
      </c>
      <c r="E798" s="218">
        <f>'Survey Results'!E1398/'Survey Results'!E$1517</f>
        <v>0</v>
      </c>
      <c r="F798" s="217">
        <f t="shared" si="89"/>
        <v>0</v>
      </c>
      <c r="G798" s="215">
        <f>'Survey Results'!F1398/'Survey Results'!F$1517</f>
        <v>0</v>
      </c>
      <c r="H798" s="212">
        <f t="shared" si="90"/>
        <v>0</v>
      </c>
      <c r="I798" s="218">
        <f>'Survey Results'!G1398/'Survey Results'!G$1517</f>
        <v>0</v>
      </c>
      <c r="J798" s="217">
        <f t="shared" si="91"/>
        <v>0</v>
      </c>
      <c r="K798" s="215">
        <f>'Survey Results'!H1398/'Survey Results'!H$1517</f>
        <v>0</v>
      </c>
      <c r="L798" s="211">
        <f t="shared" si="92"/>
        <v>0</v>
      </c>
      <c r="M798" s="221">
        <f t="shared" si="93"/>
        <v>0</v>
      </c>
      <c r="N798" s="222">
        <f t="shared" si="94"/>
        <v>0</v>
      </c>
    </row>
    <row r="799" spans="2:14" x14ac:dyDescent="0.45">
      <c r="B799" t="s">
        <v>271</v>
      </c>
      <c r="C799" s="215">
        <f>'Survey Results'!D1399/'Survey Results'!D$1517</f>
        <v>0</v>
      </c>
      <c r="D799" s="211">
        <f t="shared" si="88"/>
        <v>0</v>
      </c>
      <c r="E799" s="218">
        <f>'Survey Results'!E1399/'Survey Results'!E$1517</f>
        <v>0</v>
      </c>
      <c r="F799" s="217">
        <f t="shared" si="89"/>
        <v>0</v>
      </c>
      <c r="G799" s="215">
        <f>'Survey Results'!F1399/'Survey Results'!F$1517</f>
        <v>0</v>
      </c>
      <c r="H799" s="212">
        <f t="shared" si="90"/>
        <v>0</v>
      </c>
      <c r="I799" s="218">
        <f>'Survey Results'!G1399/'Survey Results'!G$1517</f>
        <v>0</v>
      </c>
      <c r="J799" s="217">
        <f t="shared" si="91"/>
        <v>0</v>
      </c>
      <c r="K799" s="215">
        <f>'Survey Results'!H1399/'Survey Results'!H$1517</f>
        <v>0</v>
      </c>
      <c r="L799" s="211">
        <f t="shared" si="92"/>
        <v>0</v>
      </c>
      <c r="M799" s="221">
        <f t="shared" si="93"/>
        <v>0</v>
      </c>
      <c r="N799" s="222">
        <f t="shared" si="94"/>
        <v>0</v>
      </c>
    </row>
    <row r="800" spans="2:14" x14ac:dyDescent="0.45">
      <c r="B800" t="s">
        <v>272</v>
      </c>
      <c r="C800" s="215">
        <f>'Survey Results'!D1400/'Survey Results'!D$1517</f>
        <v>0</v>
      </c>
      <c r="D800" s="211">
        <f t="shared" si="88"/>
        <v>0</v>
      </c>
      <c r="E800" s="218">
        <f>'Survey Results'!E1400/'Survey Results'!E$1517</f>
        <v>0</v>
      </c>
      <c r="F800" s="217">
        <f t="shared" si="89"/>
        <v>0</v>
      </c>
      <c r="G800" s="215">
        <f>'Survey Results'!F1400/'Survey Results'!F$1517</f>
        <v>0</v>
      </c>
      <c r="H800" s="212">
        <f t="shared" si="90"/>
        <v>0</v>
      </c>
      <c r="I800" s="218">
        <f>'Survey Results'!G1400/'Survey Results'!G$1517</f>
        <v>0</v>
      </c>
      <c r="J800" s="217">
        <f t="shared" si="91"/>
        <v>0</v>
      </c>
      <c r="K800" s="215">
        <f>'Survey Results'!H1400/'Survey Results'!H$1517</f>
        <v>0</v>
      </c>
      <c r="L800" s="211">
        <f t="shared" si="92"/>
        <v>0</v>
      </c>
      <c r="M800" s="221">
        <f t="shared" si="93"/>
        <v>0</v>
      </c>
      <c r="N800" s="222">
        <f t="shared" si="94"/>
        <v>0</v>
      </c>
    </row>
    <row r="801" spans="2:14" x14ac:dyDescent="0.45">
      <c r="B801" t="s">
        <v>273</v>
      </c>
      <c r="C801" s="215">
        <f>'Survey Results'!D1401/'Survey Results'!D$1517</f>
        <v>0</v>
      </c>
      <c r="D801" s="211">
        <f t="shared" si="88"/>
        <v>0</v>
      </c>
      <c r="E801" s="218">
        <f>'Survey Results'!E1401/'Survey Results'!E$1517</f>
        <v>0</v>
      </c>
      <c r="F801" s="217">
        <f t="shared" si="89"/>
        <v>0</v>
      </c>
      <c r="G801" s="215">
        <f>'Survey Results'!F1401/'Survey Results'!F$1517</f>
        <v>0</v>
      </c>
      <c r="H801" s="212">
        <f t="shared" si="90"/>
        <v>0</v>
      </c>
      <c r="I801" s="218">
        <f>'Survey Results'!G1401/'Survey Results'!G$1517</f>
        <v>0</v>
      </c>
      <c r="J801" s="217">
        <f t="shared" si="91"/>
        <v>0</v>
      </c>
      <c r="K801" s="215">
        <f>'Survey Results'!H1401/'Survey Results'!H$1517</f>
        <v>1.016252125430029E-2</v>
      </c>
      <c r="L801" s="211">
        <f t="shared" si="92"/>
        <v>4.9991294311677016E-2</v>
      </c>
      <c r="M801" s="221">
        <f t="shared" si="93"/>
        <v>1.8016085413178162E-3</v>
      </c>
      <c r="N801" s="222">
        <f t="shared" si="94"/>
        <v>4.9991294311677016E-2</v>
      </c>
    </row>
    <row r="802" spans="2:14" x14ac:dyDescent="0.45">
      <c r="B802" t="s">
        <v>274</v>
      </c>
      <c r="C802" s="215">
        <f>'Survey Results'!D1402/'Survey Results'!D$1517</f>
        <v>0</v>
      </c>
      <c r="D802" s="211">
        <f t="shared" si="88"/>
        <v>0</v>
      </c>
      <c r="E802" s="218">
        <f>'Survey Results'!E1402/'Survey Results'!E$1517</f>
        <v>0</v>
      </c>
      <c r="F802" s="217">
        <f t="shared" si="89"/>
        <v>0</v>
      </c>
      <c r="G802" s="215">
        <f>'Survey Results'!F1402/'Survey Results'!F$1517</f>
        <v>0</v>
      </c>
      <c r="H802" s="212">
        <f t="shared" si="90"/>
        <v>0</v>
      </c>
      <c r="I802" s="218">
        <f>'Survey Results'!G1402/'Survey Results'!G$1517</f>
        <v>0</v>
      </c>
      <c r="J802" s="217">
        <f t="shared" si="91"/>
        <v>0</v>
      </c>
      <c r="K802" s="215">
        <f>'Survey Results'!H1402/'Survey Results'!H$1517</f>
        <v>0</v>
      </c>
      <c r="L802" s="211">
        <f t="shared" si="92"/>
        <v>0</v>
      </c>
      <c r="M802" s="221">
        <f t="shared" si="93"/>
        <v>0</v>
      </c>
      <c r="N802" s="222">
        <f t="shared" si="94"/>
        <v>0</v>
      </c>
    </row>
    <row r="803" spans="2:14" x14ac:dyDescent="0.45">
      <c r="B803" t="s">
        <v>275</v>
      </c>
      <c r="C803" s="215">
        <f>'Survey Results'!D1403/'Survey Results'!D$1517</f>
        <v>0</v>
      </c>
      <c r="D803" s="211">
        <f t="shared" ref="D803:D866" si="95">C803*$D$736</f>
        <v>0</v>
      </c>
      <c r="E803" s="218">
        <f>'Survey Results'!E1403/'Survey Results'!E$1517</f>
        <v>9.8248122988916692E-2</v>
      </c>
      <c r="F803" s="217">
        <f t="shared" ref="F803:F866" si="96">E803*$F$736</f>
        <v>0.32033407802788699</v>
      </c>
      <c r="G803" s="215">
        <f>'Survey Results'!F1403/'Survey Results'!F$1517</f>
        <v>0.15733082706766921</v>
      </c>
      <c r="H803" s="212">
        <f t="shared" ref="H803:H866" si="97">G803*$H$736</f>
        <v>1.6868160936541357</v>
      </c>
      <c r="I803" s="218">
        <f>'Survey Results'!G1403/'Survey Results'!G$1517</f>
        <v>0.18846370816096278</v>
      </c>
      <c r="J803" s="217">
        <f t="shared" ref="J803:J866" si="98">I803*$J$736</f>
        <v>0.75038285545712691</v>
      </c>
      <c r="K803" s="215">
        <f>'Survey Results'!H1403/'Survey Results'!H$1517</f>
        <v>0</v>
      </c>
      <c r="L803" s="211">
        <f t="shared" ref="L803:L866" si="99">K803*$L$736</f>
        <v>0</v>
      </c>
      <c r="M803" s="221">
        <f t="shared" ref="M803:M866" si="100">N803/$N$736</f>
        <v>9.9377204032491631E-2</v>
      </c>
      <c r="N803" s="222">
        <f t="shared" si="94"/>
        <v>2.7575330271391496</v>
      </c>
    </row>
    <row r="804" spans="2:14" x14ac:dyDescent="0.45">
      <c r="B804" t="s">
        <v>276</v>
      </c>
      <c r="C804" s="215">
        <f>'Survey Results'!D1404/'Survey Results'!D$1517</f>
        <v>0</v>
      </c>
      <c r="D804" s="211">
        <f t="shared" si="95"/>
        <v>0</v>
      </c>
      <c r="E804" s="218">
        <f>'Survey Results'!E1404/'Survey Results'!E$1517</f>
        <v>0</v>
      </c>
      <c r="F804" s="217">
        <f t="shared" si="96"/>
        <v>0</v>
      </c>
      <c r="G804" s="215">
        <f>'Survey Results'!F1404/'Survey Results'!F$1517</f>
        <v>4.5708020050125323E-2</v>
      </c>
      <c r="H804" s="212">
        <f t="shared" si="97"/>
        <v>0.490056686706767</v>
      </c>
      <c r="I804" s="218">
        <f>'Survey Results'!G1404/'Survey Results'!G$1517</f>
        <v>2.6020120345994737E-2</v>
      </c>
      <c r="J804" s="217">
        <f t="shared" si="98"/>
        <v>0.10360112509242199</v>
      </c>
      <c r="K804" s="215">
        <f>'Survey Results'!H1404/'Survey Results'!H$1517</f>
        <v>0</v>
      </c>
      <c r="L804" s="211">
        <f t="shared" si="99"/>
        <v>0</v>
      </c>
      <c r="M804" s="221">
        <f t="shared" si="100"/>
        <v>2.1394504764955434E-2</v>
      </c>
      <c r="N804" s="222">
        <f t="shared" si="94"/>
        <v>0.59365781179918897</v>
      </c>
    </row>
    <row r="805" spans="2:14" x14ac:dyDescent="0.45">
      <c r="B805" t="s">
        <v>277</v>
      </c>
      <c r="C805" s="215">
        <f>'Survey Results'!D1405/'Survey Results'!D$1517</f>
        <v>0</v>
      </c>
      <c r="D805" s="211">
        <f t="shared" si="95"/>
        <v>0</v>
      </c>
      <c r="E805" s="218">
        <f>'Survey Results'!E1405/'Survey Results'!E$1517</f>
        <v>0</v>
      </c>
      <c r="F805" s="217">
        <f t="shared" si="96"/>
        <v>0</v>
      </c>
      <c r="G805" s="215">
        <f>'Survey Results'!F1405/'Survey Results'!F$1517</f>
        <v>0</v>
      </c>
      <c r="H805" s="212">
        <f t="shared" si="97"/>
        <v>0</v>
      </c>
      <c r="I805" s="218">
        <f>'Survey Results'!G1405/'Survey Results'!G$1517</f>
        <v>0</v>
      </c>
      <c r="J805" s="217">
        <f t="shared" si="98"/>
        <v>0</v>
      </c>
      <c r="K805" s="215">
        <f>'Survey Results'!H1405/'Survey Results'!H$1517</f>
        <v>3.5489738621535066E-2</v>
      </c>
      <c r="L805" s="211">
        <f t="shared" si="99"/>
        <v>0.17458049278105109</v>
      </c>
      <c r="M805" s="221">
        <f t="shared" si="100"/>
        <v>6.2916095946799235E-3</v>
      </c>
      <c r="N805" s="222">
        <f t="shared" si="94"/>
        <v>0.17458049278105109</v>
      </c>
    </row>
    <row r="806" spans="2:14" x14ac:dyDescent="0.45">
      <c r="B806" t="s">
        <v>278</v>
      </c>
      <c r="C806" s="215">
        <f>'Survey Results'!D1406/'Survey Results'!D$1517</f>
        <v>0.13661367345705133</v>
      </c>
      <c r="D806" s="211">
        <f t="shared" si="95"/>
        <v>0.66468908866710996</v>
      </c>
      <c r="E806" s="218">
        <f>'Survey Results'!E1406/'Survey Results'!E$1517</f>
        <v>0.15516624955309261</v>
      </c>
      <c r="F806" s="217">
        <f t="shared" si="96"/>
        <v>0.5059133546728638</v>
      </c>
      <c r="G806" s="215">
        <f>'Survey Results'!F1406/'Survey Results'!F$1517</f>
        <v>0.18101503759398499</v>
      </c>
      <c r="H806" s="212">
        <f t="shared" si="97"/>
        <v>1.9407453980751883</v>
      </c>
      <c r="I806" s="218">
        <f>'Survey Results'!G1406/'Survey Results'!G$1517</f>
        <v>0.13644697254606994</v>
      </c>
      <c r="J806" s="217">
        <f t="shared" si="98"/>
        <v>0.5432741925578225</v>
      </c>
      <c r="K806" s="215">
        <f>'Survey Results'!H1406/'Survey Results'!H$1517</f>
        <v>0.35986001818972685</v>
      </c>
      <c r="L806" s="211">
        <f t="shared" si="99"/>
        <v>1.7702170190016215</v>
      </c>
      <c r="M806" s="221">
        <f t="shared" si="100"/>
        <v>0.19550276718541798</v>
      </c>
      <c r="N806" s="222">
        <f t="shared" si="94"/>
        <v>5.4248390529746056</v>
      </c>
    </row>
    <row r="807" spans="2:14" x14ac:dyDescent="0.45">
      <c r="B807" t="s">
        <v>279</v>
      </c>
      <c r="C807" s="215">
        <f>'Survey Results'!D1407/'Survey Results'!D$1517</f>
        <v>0</v>
      </c>
      <c r="D807" s="211">
        <f t="shared" si="95"/>
        <v>0</v>
      </c>
      <c r="E807" s="218">
        <f>'Survey Results'!E1407/'Survey Results'!E$1517</f>
        <v>1.0058395900369442E-2</v>
      </c>
      <c r="F807" s="217">
        <f t="shared" si="96"/>
        <v>3.2794997799070427E-2</v>
      </c>
      <c r="G807" s="215">
        <f>'Survey Results'!F1407/'Survey Results'!F$1517</f>
        <v>0</v>
      </c>
      <c r="H807" s="212">
        <f t="shared" si="97"/>
        <v>0</v>
      </c>
      <c r="I807" s="218">
        <f>'Survey Results'!G1407/'Survey Results'!G$1517</f>
        <v>0</v>
      </c>
      <c r="J807" s="217">
        <f t="shared" si="98"/>
        <v>0</v>
      </c>
      <c r="K807" s="215">
        <f>'Survey Results'!H1407/'Survey Results'!H$1517</f>
        <v>1.016252125430029E-2</v>
      </c>
      <c r="L807" s="211">
        <f t="shared" si="99"/>
        <v>4.9991294311677016E-2</v>
      </c>
      <c r="M807" s="221">
        <f t="shared" si="100"/>
        <v>2.9834892859718597E-3</v>
      </c>
      <c r="N807" s="222">
        <f t="shared" si="94"/>
        <v>8.278629211074745E-2</v>
      </c>
    </row>
    <row r="808" spans="2:14" x14ac:dyDescent="0.45">
      <c r="B808" t="s">
        <v>280</v>
      </c>
      <c r="C808" s="215">
        <f>'Survey Results'!D1408/'Survey Results'!D$1517</f>
        <v>0</v>
      </c>
      <c r="D808" s="211">
        <f t="shared" si="95"/>
        <v>0</v>
      </c>
      <c r="E808" s="218">
        <f>'Survey Results'!E1408/'Survey Results'!E$1517</f>
        <v>0</v>
      </c>
      <c r="F808" s="217">
        <f t="shared" si="96"/>
        <v>0</v>
      </c>
      <c r="G808" s="215">
        <f>'Survey Results'!F1408/'Survey Results'!F$1517</f>
        <v>0</v>
      </c>
      <c r="H808" s="212">
        <f t="shared" si="97"/>
        <v>0</v>
      </c>
      <c r="I808" s="218">
        <f>'Survey Results'!G1408/'Survey Results'!G$1517</f>
        <v>0</v>
      </c>
      <c r="J808" s="217">
        <f t="shared" si="98"/>
        <v>0</v>
      </c>
      <c r="K808" s="215">
        <f>'Survey Results'!H1408/'Survey Results'!H$1517</f>
        <v>0</v>
      </c>
      <c r="L808" s="211">
        <f t="shared" si="99"/>
        <v>0</v>
      </c>
      <c r="M808" s="221">
        <f t="shared" si="100"/>
        <v>0</v>
      </c>
      <c r="N808" s="222">
        <f t="shared" si="94"/>
        <v>0</v>
      </c>
    </row>
    <row r="809" spans="2:14" x14ac:dyDescent="0.45">
      <c r="B809" t="s">
        <v>281</v>
      </c>
      <c r="C809" s="215">
        <f>'Survey Results'!D1409/'Survey Results'!D$1517</f>
        <v>0</v>
      </c>
      <c r="D809" s="211">
        <f t="shared" si="95"/>
        <v>0</v>
      </c>
      <c r="E809" s="218">
        <f>'Survey Results'!E1409/'Survey Results'!E$1517</f>
        <v>0</v>
      </c>
      <c r="F809" s="217">
        <f t="shared" si="96"/>
        <v>0</v>
      </c>
      <c r="G809" s="215">
        <f>'Survey Results'!F1409/'Survey Results'!F$1517</f>
        <v>0</v>
      </c>
      <c r="H809" s="212">
        <f t="shared" si="97"/>
        <v>0</v>
      </c>
      <c r="I809" s="218">
        <f>'Survey Results'!G1409/'Survey Results'!G$1517</f>
        <v>0</v>
      </c>
      <c r="J809" s="217">
        <f t="shared" si="98"/>
        <v>0</v>
      </c>
      <c r="K809" s="215">
        <f>'Survey Results'!H1409/'Survey Results'!H$1517</f>
        <v>0</v>
      </c>
      <c r="L809" s="211">
        <f t="shared" si="99"/>
        <v>0</v>
      </c>
      <c r="M809" s="221">
        <f t="shared" si="100"/>
        <v>0</v>
      </c>
      <c r="N809" s="222">
        <f t="shared" si="94"/>
        <v>0</v>
      </c>
    </row>
    <row r="810" spans="2:14" x14ac:dyDescent="0.45">
      <c r="B810" t="s">
        <v>282</v>
      </c>
      <c r="C810" s="215">
        <f>'Survey Results'!D1410/'Survey Results'!D$1517</f>
        <v>0</v>
      </c>
      <c r="D810" s="211">
        <f t="shared" si="95"/>
        <v>0</v>
      </c>
      <c r="E810" s="218">
        <f>'Survey Results'!E1410/'Survey Results'!E$1517</f>
        <v>0</v>
      </c>
      <c r="F810" s="217">
        <f t="shared" si="96"/>
        <v>0</v>
      </c>
      <c r="G810" s="215">
        <f>'Survey Results'!F1410/'Survey Results'!F$1517</f>
        <v>0</v>
      </c>
      <c r="H810" s="212">
        <f t="shared" si="97"/>
        <v>0</v>
      </c>
      <c r="I810" s="218">
        <f>'Survey Results'!G1410/'Survey Results'!G$1517</f>
        <v>0</v>
      </c>
      <c r="J810" s="217">
        <f t="shared" si="98"/>
        <v>0</v>
      </c>
      <c r="K810" s="215">
        <f>'Survey Results'!H1410/'Survey Results'!H$1517</f>
        <v>0</v>
      </c>
      <c r="L810" s="211">
        <f t="shared" si="99"/>
        <v>0</v>
      </c>
      <c r="M810" s="221">
        <f t="shared" si="100"/>
        <v>0</v>
      </c>
      <c r="N810" s="222">
        <f t="shared" si="94"/>
        <v>0</v>
      </c>
    </row>
    <row r="811" spans="2:14" x14ac:dyDescent="0.45">
      <c r="B811" t="s">
        <v>283</v>
      </c>
      <c r="C811" s="215">
        <f>'Survey Results'!D1411/'Survey Results'!D$1517</f>
        <v>0</v>
      </c>
      <c r="D811" s="211">
        <f t="shared" si="95"/>
        <v>0</v>
      </c>
      <c r="E811" s="218">
        <f>'Survey Results'!E1411/'Survey Results'!E$1517</f>
        <v>0</v>
      </c>
      <c r="F811" s="217">
        <f t="shared" si="96"/>
        <v>0</v>
      </c>
      <c r="G811" s="215">
        <f>'Survey Results'!F1411/'Survey Results'!F$1517</f>
        <v>0</v>
      </c>
      <c r="H811" s="212">
        <f t="shared" si="97"/>
        <v>0</v>
      </c>
      <c r="I811" s="218">
        <f>'Survey Results'!G1411/'Survey Results'!G$1517</f>
        <v>0</v>
      </c>
      <c r="J811" s="217">
        <f t="shared" si="98"/>
        <v>0</v>
      </c>
      <c r="K811" s="215">
        <f>'Survey Results'!H1411/'Survey Results'!H$1517</f>
        <v>0</v>
      </c>
      <c r="L811" s="211">
        <f t="shared" si="99"/>
        <v>0</v>
      </c>
      <c r="M811" s="221">
        <f t="shared" si="100"/>
        <v>0</v>
      </c>
      <c r="N811" s="222">
        <f t="shared" si="94"/>
        <v>0</v>
      </c>
    </row>
    <row r="812" spans="2:14" x14ac:dyDescent="0.45">
      <c r="B812" t="s">
        <v>284</v>
      </c>
      <c r="C812" s="215">
        <f>'Survey Results'!D1412/'Survey Results'!D$1517</f>
        <v>0</v>
      </c>
      <c r="D812" s="211">
        <f t="shared" si="95"/>
        <v>0</v>
      </c>
      <c r="E812" s="218">
        <f>'Survey Results'!E1412/'Survey Results'!E$1517</f>
        <v>0</v>
      </c>
      <c r="F812" s="217">
        <f t="shared" si="96"/>
        <v>0</v>
      </c>
      <c r="G812" s="215">
        <f>'Survey Results'!F1412/'Survey Results'!F$1517</f>
        <v>0</v>
      </c>
      <c r="H812" s="212">
        <f t="shared" si="97"/>
        <v>0</v>
      </c>
      <c r="I812" s="218">
        <f>'Survey Results'!G1412/'Survey Results'!G$1517</f>
        <v>0</v>
      </c>
      <c r="J812" s="217">
        <f t="shared" si="98"/>
        <v>0</v>
      </c>
      <c r="K812" s="215">
        <f>'Survey Results'!H1412/'Survey Results'!H$1517</f>
        <v>0</v>
      </c>
      <c r="L812" s="211">
        <f t="shared" si="99"/>
        <v>0</v>
      </c>
      <c r="M812" s="221">
        <f t="shared" si="100"/>
        <v>0</v>
      </c>
      <c r="N812" s="222">
        <f t="shared" si="94"/>
        <v>0</v>
      </c>
    </row>
    <row r="813" spans="2:14" x14ac:dyDescent="0.45">
      <c r="B813" t="s">
        <v>285</v>
      </c>
      <c r="C813" s="215">
        <f>'Survey Results'!D1413/'Survey Results'!D$1517</f>
        <v>0</v>
      </c>
      <c r="D813" s="211">
        <f t="shared" si="95"/>
        <v>0</v>
      </c>
      <c r="E813" s="218">
        <f>'Survey Results'!E1413/'Survey Results'!E$1517</f>
        <v>0</v>
      </c>
      <c r="F813" s="217">
        <f t="shared" si="96"/>
        <v>0</v>
      </c>
      <c r="G813" s="215">
        <f>'Survey Results'!F1413/'Survey Results'!F$1517</f>
        <v>0</v>
      </c>
      <c r="H813" s="212">
        <f t="shared" si="97"/>
        <v>0</v>
      </c>
      <c r="I813" s="218">
        <f>'Survey Results'!G1413/'Survey Results'!G$1517</f>
        <v>0</v>
      </c>
      <c r="J813" s="217">
        <f t="shared" si="98"/>
        <v>0</v>
      </c>
      <c r="K813" s="215">
        <f>'Survey Results'!H1413/'Survey Results'!H$1517</f>
        <v>0</v>
      </c>
      <c r="L813" s="211">
        <f t="shared" si="99"/>
        <v>0</v>
      </c>
      <c r="M813" s="221">
        <f t="shared" si="100"/>
        <v>0</v>
      </c>
      <c r="N813" s="222">
        <f t="shared" si="94"/>
        <v>0</v>
      </c>
    </row>
    <row r="814" spans="2:14" x14ac:dyDescent="0.45">
      <c r="B814" t="s">
        <v>286</v>
      </c>
      <c r="C814" s="215">
        <f>'Survey Results'!D1414/'Survey Results'!D$1517</f>
        <v>0</v>
      </c>
      <c r="D814" s="211">
        <f t="shared" si="95"/>
        <v>0</v>
      </c>
      <c r="E814" s="218">
        <f>'Survey Results'!E1414/'Survey Results'!E$1517</f>
        <v>0</v>
      </c>
      <c r="F814" s="217">
        <f t="shared" si="96"/>
        <v>0</v>
      </c>
      <c r="G814" s="215">
        <f>'Survey Results'!F1414/'Survey Results'!F$1517</f>
        <v>0</v>
      </c>
      <c r="H814" s="212">
        <f t="shared" si="97"/>
        <v>0</v>
      </c>
      <c r="I814" s="218">
        <f>'Survey Results'!G1414/'Survey Results'!G$1517</f>
        <v>0</v>
      </c>
      <c r="J814" s="217">
        <f t="shared" si="98"/>
        <v>0</v>
      </c>
      <c r="K814" s="215">
        <f>'Survey Results'!H1414/'Survey Results'!H$1517</f>
        <v>0</v>
      </c>
      <c r="L814" s="211">
        <f t="shared" si="99"/>
        <v>0</v>
      </c>
      <c r="M814" s="221">
        <f t="shared" si="100"/>
        <v>0</v>
      </c>
      <c r="N814" s="222">
        <f t="shared" ref="N814:N877" si="101">D814+F814+H814+J814+L814</f>
        <v>0</v>
      </c>
    </row>
    <row r="815" spans="2:14" x14ac:dyDescent="0.45">
      <c r="B815" t="s">
        <v>287</v>
      </c>
      <c r="C815" s="215">
        <f>'Survey Results'!D1415/'Survey Results'!D$1517</f>
        <v>0</v>
      </c>
      <c r="D815" s="211">
        <f t="shared" si="95"/>
        <v>0</v>
      </c>
      <c r="E815" s="218">
        <f>'Survey Results'!E1415/'Survey Results'!E$1517</f>
        <v>0</v>
      </c>
      <c r="F815" s="217">
        <f t="shared" si="96"/>
        <v>0</v>
      </c>
      <c r="G815" s="215">
        <f>'Survey Results'!F1415/'Survey Results'!F$1517</f>
        <v>0</v>
      </c>
      <c r="H815" s="212">
        <f t="shared" si="97"/>
        <v>0</v>
      </c>
      <c r="I815" s="218">
        <f>'Survey Results'!G1415/'Survey Results'!G$1517</f>
        <v>0</v>
      </c>
      <c r="J815" s="217">
        <f t="shared" si="98"/>
        <v>0</v>
      </c>
      <c r="K815" s="215">
        <f>'Survey Results'!H1415/'Survey Results'!H$1517</f>
        <v>0</v>
      </c>
      <c r="L815" s="211">
        <f t="shared" si="99"/>
        <v>0</v>
      </c>
      <c r="M815" s="221">
        <f t="shared" si="100"/>
        <v>0</v>
      </c>
      <c r="N815" s="222">
        <f t="shared" si="101"/>
        <v>0</v>
      </c>
    </row>
    <row r="816" spans="2:14" x14ac:dyDescent="0.45">
      <c r="B816" t="s">
        <v>288</v>
      </c>
      <c r="C816" s="215">
        <f>'Survey Results'!D1416/'Survey Results'!D$1517</f>
        <v>0</v>
      </c>
      <c r="D816" s="211">
        <f t="shared" si="95"/>
        <v>0</v>
      </c>
      <c r="E816" s="218">
        <f>'Survey Results'!E1416/'Survey Results'!E$1517</f>
        <v>0</v>
      </c>
      <c r="F816" s="217">
        <f t="shared" si="96"/>
        <v>0</v>
      </c>
      <c r="G816" s="215">
        <f>'Survey Results'!F1416/'Survey Results'!F$1517</f>
        <v>0</v>
      </c>
      <c r="H816" s="212">
        <f t="shared" si="97"/>
        <v>0</v>
      </c>
      <c r="I816" s="218">
        <f>'Survey Results'!G1416/'Survey Results'!G$1517</f>
        <v>0</v>
      </c>
      <c r="J816" s="217">
        <f t="shared" si="98"/>
        <v>0</v>
      </c>
      <c r="K816" s="215">
        <f>'Survey Results'!H1416/'Survey Results'!H$1517</f>
        <v>0</v>
      </c>
      <c r="L816" s="211">
        <f t="shared" si="99"/>
        <v>0</v>
      </c>
      <c r="M816" s="221">
        <f t="shared" si="100"/>
        <v>0</v>
      </c>
      <c r="N816" s="222">
        <f t="shared" si="101"/>
        <v>0</v>
      </c>
    </row>
    <row r="817" spans="2:14" x14ac:dyDescent="0.45">
      <c r="B817" t="s">
        <v>289</v>
      </c>
      <c r="C817" s="215">
        <f>'Survey Results'!D1417/'Survey Results'!D$1517</f>
        <v>0</v>
      </c>
      <c r="D817" s="211">
        <f t="shared" si="95"/>
        <v>0</v>
      </c>
      <c r="E817" s="218">
        <f>'Survey Results'!E1417/'Survey Results'!E$1517</f>
        <v>0</v>
      </c>
      <c r="F817" s="217">
        <f t="shared" si="96"/>
        <v>0</v>
      </c>
      <c r="G817" s="215">
        <f>'Survey Results'!F1417/'Survey Results'!F$1517</f>
        <v>0</v>
      </c>
      <c r="H817" s="212">
        <f t="shared" si="97"/>
        <v>0</v>
      </c>
      <c r="I817" s="218">
        <f>'Survey Results'!G1417/'Survey Results'!G$1517</f>
        <v>0</v>
      </c>
      <c r="J817" s="217">
        <f t="shared" si="98"/>
        <v>0</v>
      </c>
      <c r="K817" s="215">
        <f>'Survey Results'!H1417/'Survey Results'!H$1517</f>
        <v>0</v>
      </c>
      <c r="L817" s="211">
        <f t="shared" si="99"/>
        <v>0</v>
      </c>
      <c r="M817" s="221">
        <f t="shared" si="100"/>
        <v>0</v>
      </c>
      <c r="N817" s="222">
        <f t="shared" si="101"/>
        <v>0</v>
      </c>
    </row>
    <row r="818" spans="2:14" x14ac:dyDescent="0.45">
      <c r="B818" t="s">
        <v>290</v>
      </c>
      <c r="C818" s="215">
        <f>'Survey Results'!D1418/'Survey Results'!D$1517</f>
        <v>0</v>
      </c>
      <c r="D818" s="211">
        <f t="shared" si="95"/>
        <v>0</v>
      </c>
      <c r="E818" s="218">
        <f>'Survey Results'!E1418/'Survey Results'!E$1517</f>
        <v>0</v>
      </c>
      <c r="F818" s="217">
        <f t="shared" si="96"/>
        <v>0</v>
      </c>
      <c r="G818" s="215">
        <f>'Survey Results'!F1418/'Survey Results'!F$1517</f>
        <v>0</v>
      </c>
      <c r="H818" s="212">
        <f t="shared" si="97"/>
        <v>0</v>
      </c>
      <c r="I818" s="218">
        <f>'Survey Results'!G1418/'Survey Results'!G$1517</f>
        <v>0</v>
      </c>
      <c r="J818" s="217">
        <f t="shared" si="98"/>
        <v>0</v>
      </c>
      <c r="K818" s="215">
        <f>'Survey Results'!H1418/'Survey Results'!H$1517</f>
        <v>0</v>
      </c>
      <c r="L818" s="211">
        <f t="shared" si="99"/>
        <v>0</v>
      </c>
      <c r="M818" s="221">
        <f t="shared" si="100"/>
        <v>0</v>
      </c>
      <c r="N818" s="222">
        <f t="shared" si="101"/>
        <v>0</v>
      </c>
    </row>
    <row r="819" spans="2:14" x14ac:dyDescent="0.45">
      <c r="B819" t="s">
        <v>291</v>
      </c>
      <c r="C819" s="215">
        <f>'Survey Results'!D1419/'Survey Results'!D$1517</f>
        <v>0.69588345523786499</v>
      </c>
      <c r="D819" s="211">
        <f t="shared" si="95"/>
        <v>3.3857968091751194</v>
      </c>
      <c r="E819" s="218">
        <f>'Survey Results'!E1419/'Survey Results'!E$1517</f>
        <v>0.60107257776188772</v>
      </c>
      <c r="F819" s="217">
        <f t="shared" si="96"/>
        <v>1.9597731149217017</v>
      </c>
      <c r="G819" s="215">
        <f>'Survey Results'!F1419/'Survey Results'!F$1517</f>
        <v>0.16268796992481205</v>
      </c>
      <c r="H819" s="212">
        <f t="shared" si="97"/>
        <v>1.7442524839398499</v>
      </c>
      <c r="I819" s="218">
        <f>'Survey Results'!G1419/'Survey Results'!G$1517</f>
        <v>0.29851447912749157</v>
      </c>
      <c r="J819" s="217">
        <f t="shared" si="98"/>
        <v>1.1885585263538927</v>
      </c>
      <c r="K819" s="215">
        <f>'Survey Results'!H1419/'Survey Results'!H$1517</f>
        <v>0.261615722250781</v>
      </c>
      <c r="L819" s="211">
        <f t="shared" si="99"/>
        <v>1.286935420879592</v>
      </c>
      <c r="M819" s="221">
        <f t="shared" si="100"/>
        <v>0.34471913326789827</v>
      </c>
      <c r="N819" s="222">
        <f t="shared" si="101"/>
        <v>9.5653163552701557</v>
      </c>
    </row>
    <row r="820" spans="2:14" x14ac:dyDescent="0.45">
      <c r="B820" t="s">
        <v>292</v>
      </c>
      <c r="C820" s="215">
        <f>'Survey Results'!D1420/'Survey Results'!D$1517</f>
        <v>0</v>
      </c>
      <c r="D820" s="211">
        <f t="shared" si="95"/>
        <v>0</v>
      </c>
      <c r="E820" s="218">
        <f>'Survey Results'!E1420/'Survey Results'!E$1517</f>
        <v>0</v>
      </c>
      <c r="F820" s="217">
        <f t="shared" si="96"/>
        <v>0</v>
      </c>
      <c r="G820" s="215">
        <f>'Survey Results'!F1420/'Survey Results'!F$1517</f>
        <v>1.018170426065163E-2</v>
      </c>
      <c r="H820" s="212">
        <f t="shared" si="97"/>
        <v>0.10916273007518798</v>
      </c>
      <c r="I820" s="218">
        <f>'Survey Results'!G1420/'Survey Results'!G$1517</f>
        <v>1.2998307634449043E-2</v>
      </c>
      <c r="J820" s="217">
        <f t="shared" si="98"/>
        <v>5.1753768903441154E-2</v>
      </c>
      <c r="K820" s="215">
        <f>'Survey Results'!H1420/'Survey Results'!H$1517</f>
        <v>0</v>
      </c>
      <c r="L820" s="211">
        <f t="shared" si="99"/>
        <v>0</v>
      </c>
      <c r="M820" s="221">
        <f t="shared" si="100"/>
        <v>5.7991804971358933E-3</v>
      </c>
      <c r="N820" s="222">
        <f t="shared" si="101"/>
        <v>0.16091649897862914</v>
      </c>
    </row>
    <row r="821" spans="2:14" x14ac:dyDescent="0.45">
      <c r="B821" t="s">
        <v>293</v>
      </c>
      <c r="C821" s="215">
        <f>'Survey Results'!D1421/'Survey Results'!D$1517</f>
        <v>0</v>
      </c>
      <c r="D821" s="211">
        <f t="shared" si="95"/>
        <v>0</v>
      </c>
      <c r="E821" s="218">
        <f>'Survey Results'!E1421/'Survey Results'!E$1517</f>
        <v>0</v>
      </c>
      <c r="F821" s="217">
        <f t="shared" si="96"/>
        <v>0</v>
      </c>
      <c r="G821" s="215">
        <f>'Survey Results'!F1421/'Survey Results'!F$1517</f>
        <v>0</v>
      </c>
      <c r="H821" s="212">
        <f t="shared" si="97"/>
        <v>0</v>
      </c>
      <c r="I821" s="218">
        <f>'Survey Results'!G1421/'Survey Results'!G$1517</f>
        <v>0</v>
      </c>
      <c r="J821" s="217">
        <f t="shared" si="98"/>
        <v>0</v>
      </c>
      <c r="K821" s="215">
        <f>'Survey Results'!H1421/'Survey Results'!H$1517</f>
        <v>0</v>
      </c>
      <c r="L821" s="211">
        <f t="shared" si="99"/>
        <v>0</v>
      </c>
      <c r="M821" s="221">
        <f t="shared" si="100"/>
        <v>0</v>
      </c>
      <c r="N821" s="222">
        <f t="shared" si="101"/>
        <v>0</v>
      </c>
    </row>
    <row r="822" spans="2:14" x14ac:dyDescent="0.45">
      <c r="B822" t="s">
        <v>205</v>
      </c>
      <c r="C822" s="215">
        <f>'Survey Results'!D1422/'Survey Results'!D$1517</f>
        <v>0</v>
      </c>
      <c r="D822" s="211">
        <f t="shared" si="95"/>
        <v>0</v>
      </c>
      <c r="E822" s="218">
        <f>'Survey Results'!E1422/'Survey Results'!E$1517</f>
        <v>0</v>
      </c>
      <c r="F822" s="217">
        <f t="shared" si="96"/>
        <v>0</v>
      </c>
      <c r="G822" s="215">
        <f>'Survey Results'!F1422/'Survey Results'!F$1517</f>
        <v>0</v>
      </c>
      <c r="H822" s="212">
        <f t="shared" si="97"/>
        <v>0</v>
      </c>
      <c r="I822" s="218">
        <f>'Survey Results'!G1422/'Survey Results'!G$1517</f>
        <v>0</v>
      </c>
      <c r="J822" s="217">
        <f t="shared" si="98"/>
        <v>0</v>
      </c>
      <c r="K822" s="215">
        <f>'Survey Results'!H1422/'Survey Results'!H$1517</f>
        <v>0</v>
      </c>
      <c r="L822" s="211">
        <f t="shared" si="99"/>
        <v>0</v>
      </c>
      <c r="M822" s="221">
        <f t="shared" si="100"/>
        <v>0</v>
      </c>
      <c r="N822" s="222">
        <f t="shared" si="101"/>
        <v>0</v>
      </c>
    </row>
    <row r="823" spans="2:14" x14ac:dyDescent="0.45">
      <c r="B823" t="s">
        <v>294</v>
      </c>
      <c r="C823" s="215">
        <f>'Survey Results'!D1423/'Survey Results'!D$1517</f>
        <v>0</v>
      </c>
      <c r="D823" s="211">
        <f t="shared" si="95"/>
        <v>0</v>
      </c>
      <c r="E823" s="218">
        <f>'Survey Results'!E1423/'Survey Results'!E$1517</f>
        <v>0</v>
      </c>
      <c r="F823" s="217">
        <f t="shared" si="96"/>
        <v>0</v>
      </c>
      <c r="G823" s="215">
        <f>'Survey Results'!F1423/'Survey Results'!F$1517</f>
        <v>0</v>
      </c>
      <c r="H823" s="212">
        <f t="shared" si="97"/>
        <v>0</v>
      </c>
      <c r="I823" s="218">
        <f>'Survey Results'!G1423/'Survey Results'!G$1517</f>
        <v>0</v>
      </c>
      <c r="J823" s="217">
        <f t="shared" si="98"/>
        <v>0</v>
      </c>
      <c r="K823" s="215">
        <f>'Survey Results'!H1423/'Survey Results'!H$1517</f>
        <v>0</v>
      </c>
      <c r="L823" s="211">
        <f t="shared" si="99"/>
        <v>0</v>
      </c>
      <c r="M823" s="221">
        <f t="shared" si="100"/>
        <v>0</v>
      </c>
      <c r="N823" s="222">
        <f t="shared" si="101"/>
        <v>0</v>
      </c>
    </row>
    <row r="824" spans="2:14" x14ac:dyDescent="0.45">
      <c r="B824" t="s">
        <v>295</v>
      </c>
      <c r="C824" s="215">
        <f>'Survey Results'!D1424/'Survey Results'!D$1517</f>
        <v>0</v>
      </c>
      <c r="D824" s="211">
        <f t="shared" si="95"/>
        <v>0</v>
      </c>
      <c r="E824" s="218">
        <f>'Survey Results'!E1424/'Survey Results'!E$1517</f>
        <v>0</v>
      </c>
      <c r="F824" s="217">
        <f t="shared" si="96"/>
        <v>0</v>
      </c>
      <c r="G824" s="215">
        <f>'Survey Results'!F1424/'Survey Results'!F$1517</f>
        <v>0</v>
      </c>
      <c r="H824" s="212">
        <f t="shared" si="97"/>
        <v>0</v>
      </c>
      <c r="I824" s="218">
        <f>'Survey Results'!G1424/'Survey Results'!G$1517</f>
        <v>0</v>
      </c>
      <c r="J824" s="217">
        <f t="shared" si="98"/>
        <v>0</v>
      </c>
      <c r="K824" s="215">
        <f>'Survey Results'!H1424/'Survey Results'!H$1517</f>
        <v>0</v>
      </c>
      <c r="L824" s="211">
        <f t="shared" si="99"/>
        <v>0</v>
      </c>
      <c r="M824" s="221">
        <f t="shared" si="100"/>
        <v>0</v>
      </c>
      <c r="N824" s="222">
        <f t="shared" si="101"/>
        <v>0</v>
      </c>
    </row>
    <row r="825" spans="2:14" x14ac:dyDescent="0.45">
      <c r="B825" t="s">
        <v>296</v>
      </c>
      <c r="C825" s="215">
        <f>'Survey Results'!D1425/'Survey Results'!D$1517</f>
        <v>0</v>
      </c>
      <c r="D825" s="211">
        <f t="shared" si="95"/>
        <v>0</v>
      </c>
      <c r="E825" s="218">
        <f>'Survey Results'!E1425/'Survey Results'!E$1517</f>
        <v>0</v>
      </c>
      <c r="F825" s="217">
        <f t="shared" si="96"/>
        <v>0</v>
      </c>
      <c r="G825" s="215">
        <f>'Survey Results'!F1425/'Survey Results'!F$1517</f>
        <v>0</v>
      </c>
      <c r="H825" s="212">
        <f t="shared" si="97"/>
        <v>0</v>
      </c>
      <c r="I825" s="218">
        <f>'Survey Results'!G1425/'Survey Results'!G$1517</f>
        <v>0</v>
      </c>
      <c r="J825" s="217">
        <f t="shared" si="98"/>
        <v>0</v>
      </c>
      <c r="K825" s="215">
        <f>'Survey Results'!H1425/'Survey Results'!H$1517</f>
        <v>0</v>
      </c>
      <c r="L825" s="211">
        <f t="shared" si="99"/>
        <v>0</v>
      </c>
      <c r="M825" s="221">
        <f t="shared" si="100"/>
        <v>0</v>
      </c>
      <c r="N825" s="222">
        <f t="shared" si="101"/>
        <v>0</v>
      </c>
    </row>
    <row r="826" spans="2:14" x14ac:dyDescent="0.45">
      <c r="B826" t="s">
        <v>297</v>
      </c>
      <c r="C826" s="215">
        <f>'Survey Results'!D1426/'Survey Results'!D$1517</f>
        <v>0</v>
      </c>
      <c r="D826" s="211">
        <f t="shared" si="95"/>
        <v>0</v>
      </c>
      <c r="E826" s="218">
        <f>'Survey Results'!E1426/'Survey Results'!E$1517</f>
        <v>0</v>
      </c>
      <c r="F826" s="217">
        <f t="shared" si="96"/>
        <v>0</v>
      </c>
      <c r="G826" s="215">
        <f>'Survey Results'!F1426/'Survey Results'!F$1517</f>
        <v>0</v>
      </c>
      <c r="H826" s="212">
        <f t="shared" si="97"/>
        <v>0</v>
      </c>
      <c r="I826" s="218">
        <f>'Survey Results'!G1426/'Survey Results'!G$1517</f>
        <v>0</v>
      </c>
      <c r="J826" s="217">
        <f t="shared" si="98"/>
        <v>0</v>
      </c>
      <c r="K826" s="215">
        <f>'Survey Results'!H1426/'Survey Results'!H$1517</f>
        <v>0</v>
      </c>
      <c r="L826" s="211">
        <f t="shared" si="99"/>
        <v>0</v>
      </c>
      <c r="M826" s="221">
        <f t="shared" si="100"/>
        <v>0</v>
      </c>
      <c r="N826" s="222">
        <f t="shared" si="101"/>
        <v>0</v>
      </c>
    </row>
    <row r="827" spans="2:14" x14ac:dyDescent="0.45">
      <c r="B827" t="s">
        <v>298</v>
      </c>
      <c r="C827" s="215">
        <f>'Survey Results'!D1427/'Survey Results'!D$1517</f>
        <v>0</v>
      </c>
      <c r="D827" s="211">
        <f t="shared" si="95"/>
        <v>0</v>
      </c>
      <c r="E827" s="218">
        <f>'Survey Results'!E1427/'Survey Results'!E$1517</f>
        <v>0</v>
      </c>
      <c r="F827" s="217">
        <f t="shared" si="96"/>
        <v>0</v>
      </c>
      <c r="G827" s="215">
        <f>'Survey Results'!F1427/'Survey Results'!F$1517</f>
        <v>0</v>
      </c>
      <c r="H827" s="212">
        <f t="shared" si="97"/>
        <v>0</v>
      </c>
      <c r="I827" s="218">
        <f>'Survey Results'!G1427/'Survey Results'!G$1517</f>
        <v>0</v>
      </c>
      <c r="J827" s="217">
        <f t="shared" si="98"/>
        <v>0</v>
      </c>
      <c r="K827" s="215">
        <f>'Survey Results'!H1427/'Survey Results'!H$1517</f>
        <v>0</v>
      </c>
      <c r="L827" s="211">
        <f t="shared" si="99"/>
        <v>0</v>
      </c>
      <c r="M827" s="221">
        <f t="shared" si="100"/>
        <v>0</v>
      </c>
      <c r="N827" s="222">
        <f t="shared" si="101"/>
        <v>0</v>
      </c>
    </row>
    <row r="828" spans="2:14" x14ac:dyDescent="0.45">
      <c r="B828" t="s">
        <v>8</v>
      </c>
      <c r="C828" s="215">
        <f>'Survey Results'!D1428/'Survey Results'!D$1517</f>
        <v>0</v>
      </c>
      <c r="D828" s="211">
        <f t="shared" si="95"/>
        <v>0</v>
      </c>
      <c r="E828" s="218">
        <f>'Survey Results'!E1428/'Survey Results'!E$1517</f>
        <v>0</v>
      </c>
      <c r="F828" s="217">
        <f t="shared" si="96"/>
        <v>0</v>
      </c>
      <c r="G828" s="215">
        <f>'Survey Results'!F1428/'Survey Results'!F$1517</f>
        <v>0</v>
      </c>
      <c r="H828" s="212">
        <f t="shared" si="97"/>
        <v>0</v>
      </c>
      <c r="I828" s="218">
        <f>'Survey Results'!G1428/'Survey Results'!G$1517</f>
        <v>0</v>
      </c>
      <c r="J828" s="217">
        <f t="shared" si="98"/>
        <v>0</v>
      </c>
      <c r="K828" s="215">
        <f>'Survey Results'!H1428/'Survey Results'!H$1517</f>
        <v>0</v>
      </c>
      <c r="L828" s="211">
        <f t="shared" si="99"/>
        <v>0</v>
      </c>
      <c r="M828" s="221">
        <f t="shared" si="100"/>
        <v>0</v>
      </c>
      <c r="N828" s="222">
        <f t="shared" si="101"/>
        <v>0</v>
      </c>
    </row>
    <row r="829" spans="2:14" x14ac:dyDescent="0.45">
      <c r="B829" t="s">
        <v>299</v>
      </c>
      <c r="C829" s="215">
        <f>'Survey Results'!D1429/'Survey Results'!D$1517</f>
        <v>0</v>
      </c>
      <c r="D829" s="211">
        <f t="shared" si="95"/>
        <v>0</v>
      </c>
      <c r="E829" s="218">
        <f>'Survey Results'!E1429/'Survey Results'!E$1517</f>
        <v>0</v>
      </c>
      <c r="F829" s="217">
        <f t="shared" si="96"/>
        <v>0</v>
      </c>
      <c r="G829" s="215">
        <f>'Survey Results'!F1429/'Survey Results'!F$1517</f>
        <v>0.10447994987468673</v>
      </c>
      <c r="H829" s="212">
        <f t="shared" si="97"/>
        <v>1.1201775532330829</v>
      </c>
      <c r="I829" s="218">
        <f>'Survey Results'!G1429/'Survey Results'!G$1517</f>
        <v>0</v>
      </c>
      <c r="J829" s="217">
        <f t="shared" si="98"/>
        <v>0</v>
      </c>
      <c r="K829" s="215">
        <f>'Survey Results'!H1429/'Survey Results'!H$1517</f>
        <v>0</v>
      </c>
      <c r="L829" s="211">
        <f t="shared" si="99"/>
        <v>0</v>
      </c>
      <c r="M829" s="221">
        <f t="shared" si="100"/>
        <v>4.0369457832297409E-2</v>
      </c>
      <c r="N829" s="222">
        <f t="shared" si="101"/>
        <v>1.1201775532330829</v>
      </c>
    </row>
    <row r="830" spans="2:14" x14ac:dyDescent="0.45">
      <c r="B830" t="s">
        <v>300</v>
      </c>
      <c r="C830" s="215">
        <f>'Survey Results'!D1430/'Survey Results'!D$1517</f>
        <v>0</v>
      </c>
      <c r="D830" s="211">
        <f t="shared" si="95"/>
        <v>0</v>
      </c>
      <c r="E830" s="218">
        <f>'Survey Results'!E1430/'Survey Results'!E$1517</f>
        <v>0</v>
      </c>
      <c r="F830" s="217">
        <f t="shared" si="96"/>
        <v>0</v>
      </c>
      <c r="G830" s="215">
        <f>'Survey Results'!F1430/'Survey Results'!F$1517</f>
        <v>0</v>
      </c>
      <c r="H830" s="212">
        <f t="shared" si="97"/>
        <v>0</v>
      </c>
      <c r="I830" s="218">
        <f>'Survey Results'!G1430/'Survey Results'!G$1517</f>
        <v>0</v>
      </c>
      <c r="J830" s="217">
        <f t="shared" si="98"/>
        <v>0</v>
      </c>
      <c r="K830" s="215">
        <f>'Survey Results'!H1430/'Survey Results'!H$1517</f>
        <v>0</v>
      </c>
      <c r="L830" s="211">
        <f t="shared" si="99"/>
        <v>0</v>
      </c>
      <c r="M830" s="221">
        <f t="shared" si="100"/>
        <v>0</v>
      </c>
      <c r="N830" s="222">
        <f t="shared" si="101"/>
        <v>0</v>
      </c>
    </row>
    <row r="831" spans="2:14" x14ac:dyDescent="0.45">
      <c r="B831" t="s">
        <v>94</v>
      </c>
      <c r="C831" s="215">
        <f>'Survey Results'!D1431/'Survey Results'!D$1517</f>
        <v>0</v>
      </c>
      <c r="D831" s="211">
        <f t="shared" si="95"/>
        <v>0</v>
      </c>
      <c r="E831" s="218">
        <f>'Survey Results'!E1431/'Survey Results'!E$1517</f>
        <v>0</v>
      </c>
      <c r="F831" s="217">
        <f t="shared" si="96"/>
        <v>0</v>
      </c>
      <c r="G831" s="215">
        <f>'Survey Results'!F1431/'Survey Results'!F$1517</f>
        <v>0</v>
      </c>
      <c r="H831" s="212">
        <f t="shared" si="97"/>
        <v>0</v>
      </c>
      <c r="I831" s="218">
        <f>'Survey Results'!G1431/'Survey Results'!G$1517</f>
        <v>0</v>
      </c>
      <c r="J831" s="217">
        <f t="shared" si="98"/>
        <v>0</v>
      </c>
      <c r="K831" s="215">
        <f>'Survey Results'!H1431/'Survey Results'!H$1517</f>
        <v>0</v>
      </c>
      <c r="L831" s="211">
        <f t="shared" si="99"/>
        <v>0</v>
      </c>
      <c r="M831" s="221">
        <f t="shared" si="100"/>
        <v>0</v>
      </c>
      <c r="N831" s="222">
        <f t="shared" si="101"/>
        <v>0</v>
      </c>
    </row>
    <row r="832" spans="2:14" x14ac:dyDescent="0.45">
      <c r="B832" t="s">
        <v>301</v>
      </c>
      <c r="C832" s="215">
        <f>'Survey Results'!D1432/'Survey Results'!D$1517</f>
        <v>0</v>
      </c>
      <c r="D832" s="211">
        <f t="shared" si="95"/>
        <v>0</v>
      </c>
      <c r="E832" s="218">
        <f>'Survey Results'!E1432/'Survey Results'!E$1517</f>
        <v>0</v>
      </c>
      <c r="F832" s="217">
        <f t="shared" si="96"/>
        <v>0</v>
      </c>
      <c r="G832" s="215">
        <f>'Survey Results'!F1432/'Survey Results'!F$1517</f>
        <v>0</v>
      </c>
      <c r="H832" s="212">
        <f t="shared" si="97"/>
        <v>0</v>
      </c>
      <c r="I832" s="218">
        <f>'Survey Results'!G1432/'Survey Results'!G$1517</f>
        <v>0</v>
      </c>
      <c r="J832" s="217">
        <f t="shared" si="98"/>
        <v>0</v>
      </c>
      <c r="K832" s="215">
        <f>'Survey Results'!H1432/'Survey Results'!H$1517</f>
        <v>0</v>
      </c>
      <c r="L832" s="211">
        <f t="shared" si="99"/>
        <v>0</v>
      </c>
      <c r="M832" s="221">
        <f t="shared" si="100"/>
        <v>0</v>
      </c>
      <c r="N832" s="222">
        <f t="shared" si="101"/>
        <v>0</v>
      </c>
    </row>
    <row r="833" spans="2:14" x14ac:dyDescent="0.45">
      <c r="B833" t="s">
        <v>302</v>
      </c>
      <c r="C833" s="215">
        <f>'Survey Results'!D1433/'Survey Results'!D$1517</f>
        <v>0</v>
      </c>
      <c r="D833" s="211">
        <f t="shared" si="95"/>
        <v>0</v>
      </c>
      <c r="E833" s="218">
        <f>'Survey Results'!E1433/'Survey Results'!E$1517</f>
        <v>0</v>
      </c>
      <c r="F833" s="217">
        <f t="shared" si="96"/>
        <v>0</v>
      </c>
      <c r="G833" s="215">
        <f>'Survey Results'!F1433/'Survey Results'!F$1517</f>
        <v>0</v>
      </c>
      <c r="H833" s="212">
        <f t="shared" si="97"/>
        <v>0</v>
      </c>
      <c r="I833" s="218">
        <f>'Survey Results'!G1433/'Survey Results'!G$1517</f>
        <v>0</v>
      </c>
      <c r="J833" s="217">
        <f t="shared" si="98"/>
        <v>0</v>
      </c>
      <c r="K833" s="215">
        <f>'Survey Results'!H1433/'Survey Results'!H$1517</f>
        <v>0</v>
      </c>
      <c r="L833" s="211">
        <f t="shared" si="99"/>
        <v>0</v>
      </c>
      <c r="M833" s="221">
        <f t="shared" si="100"/>
        <v>0</v>
      </c>
      <c r="N833" s="222">
        <f t="shared" si="101"/>
        <v>0</v>
      </c>
    </row>
    <row r="834" spans="2:14" x14ac:dyDescent="0.45">
      <c r="B834" t="s">
        <v>303</v>
      </c>
      <c r="C834" s="215">
        <f>'Survey Results'!D1434/'Survey Results'!D$1517</f>
        <v>0</v>
      </c>
      <c r="D834" s="211">
        <f t="shared" si="95"/>
        <v>0</v>
      </c>
      <c r="E834" s="218">
        <f>'Survey Results'!E1434/'Survey Results'!E$1517</f>
        <v>0</v>
      </c>
      <c r="F834" s="217">
        <f t="shared" si="96"/>
        <v>0</v>
      </c>
      <c r="G834" s="215">
        <f>'Survey Results'!F1434/'Survey Results'!F$1517</f>
        <v>0</v>
      </c>
      <c r="H834" s="212">
        <f t="shared" si="97"/>
        <v>0</v>
      </c>
      <c r="I834" s="218">
        <f>'Survey Results'!G1434/'Survey Results'!G$1517</f>
        <v>0</v>
      </c>
      <c r="J834" s="217">
        <f t="shared" si="98"/>
        <v>0</v>
      </c>
      <c r="K834" s="215">
        <f>'Survey Results'!H1434/'Survey Results'!H$1517</f>
        <v>0</v>
      </c>
      <c r="L834" s="211">
        <f t="shared" si="99"/>
        <v>0</v>
      </c>
      <c r="M834" s="221">
        <f t="shared" si="100"/>
        <v>0</v>
      </c>
      <c r="N834" s="222">
        <f t="shared" si="101"/>
        <v>0</v>
      </c>
    </row>
    <row r="835" spans="2:14" x14ac:dyDescent="0.45">
      <c r="B835" t="s">
        <v>304</v>
      </c>
      <c r="C835" s="215">
        <f>'Survey Results'!D1435/'Survey Results'!D$1517</f>
        <v>0</v>
      </c>
      <c r="D835" s="211">
        <f t="shared" si="95"/>
        <v>0</v>
      </c>
      <c r="E835" s="218">
        <f>'Survey Results'!E1435/'Survey Results'!E$1517</f>
        <v>0</v>
      </c>
      <c r="F835" s="217">
        <f t="shared" si="96"/>
        <v>0</v>
      </c>
      <c r="G835" s="215">
        <f>'Survey Results'!F1435/'Survey Results'!F$1517</f>
        <v>0</v>
      </c>
      <c r="H835" s="212">
        <f t="shared" si="97"/>
        <v>0</v>
      </c>
      <c r="I835" s="218">
        <f>'Survey Results'!G1435/'Survey Results'!G$1517</f>
        <v>0</v>
      </c>
      <c r="J835" s="217">
        <f t="shared" si="98"/>
        <v>0</v>
      </c>
      <c r="K835" s="215">
        <f>'Survey Results'!H1435/'Survey Results'!H$1517</f>
        <v>0</v>
      </c>
      <c r="L835" s="211">
        <f t="shared" si="99"/>
        <v>0</v>
      </c>
      <c r="M835" s="221">
        <f t="shared" si="100"/>
        <v>0</v>
      </c>
      <c r="N835" s="222">
        <f t="shared" si="101"/>
        <v>0</v>
      </c>
    </row>
    <row r="836" spans="2:14" x14ac:dyDescent="0.45">
      <c r="B836" t="s">
        <v>305</v>
      </c>
      <c r="C836" s="215">
        <f>'Survey Results'!D1436/'Survey Results'!D$1517</f>
        <v>0</v>
      </c>
      <c r="D836" s="211">
        <f t="shared" si="95"/>
        <v>0</v>
      </c>
      <c r="E836" s="218">
        <f>'Survey Results'!E1436/'Survey Results'!E$1517</f>
        <v>0</v>
      </c>
      <c r="F836" s="217">
        <f t="shared" si="96"/>
        <v>0</v>
      </c>
      <c r="G836" s="215">
        <f>'Survey Results'!F1436/'Survey Results'!F$1517</f>
        <v>0</v>
      </c>
      <c r="H836" s="212">
        <f t="shared" si="97"/>
        <v>0</v>
      </c>
      <c r="I836" s="218">
        <f>'Survey Results'!G1436/'Survey Results'!G$1517</f>
        <v>0</v>
      </c>
      <c r="J836" s="217">
        <f t="shared" si="98"/>
        <v>0</v>
      </c>
      <c r="K836" s="215">
        <f>'Survey Results'!H1436/'Survey Results'!H$1517</f>
        <v>0</v>
      </c>
      <c r="L836" s="211">
        <f t="shared" si="99"/>
        <v>0</v>
      </c>
      <c r="M836" s="221">
        <f t="shared" si="100"/>
        <v>0</v>
      </c>
      <c r="N836" s="222">
        <f t="shared" si="101"/>
        <v>0</v>
      </c>
    </row>
    <row r="837" spans="2:14" x14ac:dyDescent="0.45">
      <c r="B837" t="s">
        <v>306</v>
      </c>
      <c r="C837" s="215">
        <f>'Survey Results'!D1437/'Survey Results'!D$1517</f>
        <v>0</v>
      </c>
      <c r="D837" s="211">
        <f t="shared" si="95"/>
        <v>0</v>
      </c>
      <c r="E837" s="218">
        <f>'Survey Results'!E1437/'Survey Results'!E$1517</f>
        <v>0</v>
      </c>
      <c r="F837" s="217">
        <f t="shared" si="96"/>
        <v>0</v>
      </c>
      <c r="G837" s="215">
        <f>'Survey Results'!F1437/'Survey Results'!F$1517</f>
        <v>0</v>
      </c>
      <c r="H837" s="212">
        <f t="shared" si="97"/>
        <v>0</v>
      </c>
      <c r="I837" s="218">
        <f>'Survey Results'!G1437/'Survey Results'!G$1517</f>
        <v>0</v>
      </c>
      <c r="J837" s="217">
        <f t="shared" si="98"/>
        <v>0</v>
      </c>
      <c r="K837" s="215">
        <f>'Survey Results'!H1437/'Survey Results'!H$1517</f>
        <v>0</v>
      </c>
      <c r="L837" s="211">
        <f t="shared" si="99"/>
        <v>0</v>
      </c>
      <c r="M837" s="221">
        <f t="shared" si="100"/>
        <v>0</v>
      </c>
      <c r="N837" s="222">
        <f t="shared" si="101"/>
        <v>0</v>
      </c>
    </row>
    <row r="838" spans="2:14" x14ac:dyDescent="0.45">
      <c r="B838" t="s">
        <v>307</v>
      </c>
      <c r="C838" s="215">
        <f>'Survey Results'!D1438/'Survey Results'!D$1517</f>
        <v>0</v>
      </c>
      <c r="D838" s="211">
        <f t="shared" si="95"/>
        <v>0</v>
      </c>
      <c r="E838" s="218">
        <f>'Survey Results'!E1438/'Survey Results'!E$1517</f>
        <v>0</v>
      </c>
      <c r="F838" s="217">
        <f t="shared" si="96"/>
        <v>0</v>
      </c>
      <c r="G838" s="215">
        <f>'Survey Results'!F1438/'Survey Results'!F$1517</f>
        <v>0</v>
      </c>
      <c r="H838" s="212">
        <f t="shared" si="97"/>
        <v>0</v>
      </c>
      <c r="I838" s="218">
        <f>'Survey Results'!G1438/'Survey Results'!G$1517</f>
        <v>0</v>
      </c>
      <c r="J838" s="217">
        <f t="shared" si="98"/>
        <v>0</v>
      </c>
      <c r="K838" s="215">
        <f>'Survey Results'!H1438/'Survey Results'!H$1517</f>
        <v>0</v>
      </c>
      <c r="L838" s="211">
        <f t="shared" si="99"/>
        <v>0</v>
      </c>
      <c r="M838" s="221">
        <f t="shared" si="100"/>
        <v>0</v>
      </c>
      <c r="N838" s="222">
        <f t="shared" si="101"/>
        <v>0</v>
      </c>
    </row>
    <row r="839" spans="2:14" x14ac:dyDescent="0.45">
      <c r="B839" t="s">
        <v>308</v>
      </c>
      <c r="C839" s="215">
        <f>'Survey Results'!D1439/'Survey Results'!D$1517</f>
        <v>0</v>
      </c>
      <c r="D839" s="211">
        <f t="shared" si="95"/>
        <v>0</v>
      </c>
      <c r="E839" s="218">
        <f>'Survey Results'!E1439/'Survey Results'!E$1517</f>
        <v>0</v>
      </c>
      <c r="F839" s="217">
        <f t="shared" si="96"/>
        <v>0</v>
      </c>
      <c r="G839" s="215">
        <f>'Survey Results'!F1439/'Survey Results'!F$1517</f>
        <v>0</v>
      </c>
      <c r="H839" s="212">
        <f t="shared" si="97"/>
        <v>0</v>
      </c>
      <c r="I839" s="218">
        <f>'Survey Results'!G1439/'Survey Results'!G$1517</f>
        <v>0</v>
      </c>
      <c r="J839" s="217">
        <f t="shared" si="98"/>
        <v>0</v>
      </c>
      <c r="K839" s="215">
        <f>'Survey Results'!H1439/'Survey Results'!H$1517</f>
        <v>0</v>
      </c>
      <c r="L839" s="211">
        <f t="shared" si="99"/>
        <v>0</v>
      </c>
      <c r="M839" s="221">
        <f t="shared" si="100"/>
        <v>0</v>
      </c>
      <c r="N839" s="222">
        <f t="shared" si="101"/>
        <v>0</v>
      </c>
    </row>
    <row r="840" spans="2:14" x14ac:dyDescent="0.45">
      <c r="B840" t="s">
        <v>309</v>
      </c>
      <c r="C840" s="215">
        <f>'Survey Results'!D1440/'Survey Results'!D$1517</f>
        <v>0</v>
      </c>
      <c r="D840" s="211">
        <f t="shared" si="95"/>
        <v>0</v>
      </c>
      <c r="E840" s="218">
        <f>'Survey Results'!E1440/'Survey Results'!E$1517</f>
        <v>0</v>
      </c>
      <c r="F840" s="217">
        <f t="shared" si="96"/>
        <v>0</v>
      </c>
      <c r="G840" s="215">
        <f>'Survey Results'!F1440/'Survey Results'!F$1517</f>
        <v>0</v>
      </c>
      <c r="H840" s="212">
        <f t="shared" si="97"/>
        <v>0</v>
      </c>
      <c r="I840" s="218">
        <f>'Survey Results'!G1440/'Survey Results'!G$1517</f>
        <v>0</v>
      </c>
      <c r="J840" s="217">
        <f t="shared" si="98"/>
        <v>0</v>
      </c>
      <c r="K840" s="215">
        <f>'Survey Results'!H1440/'Survey Results'!H$1517</f>
        <v>0</v>
      </c>
      <c r="L840" s="211">
        <f t="shared" si="99"/>
        <v>0</v>
      </c>
      <c r="M840" s="221">
        <f t="shared" si="100"/>
        <v>0</v>
      </c>
      <c r="N840" s="222">
        <f t="shared" si="101"/>
        <v>0</v>
      </c>
    </row>
    <row r="841" spans="2:14" x14ac:dyDescent="0.45">
      <c r="B841" t="s">
        <v>310</v>
      </c>
      <c r="C841" s="215">
        <f>'Survey Results'!D1441/'Survey Results'!D$1517</f>
        <v>0</v>
      </c>
      <c r="D841" s="211">
        <f t="shared" si="95"/>
        <v>0</v>
      </c>
      <c r="E841" s="218">
        <f>'Survey Results'!E1441/'Survey Results'!E$1517</f>
        <v>0</v>
      </c>
      <c r="F841" s="217">
        <f t="shared" si="96"/>
        <v>0</v>
      </c>
      <c r="G841" s="215">
        <f>'Survey Results'!F1441/'Survey Results'!F$1517</f>
        <v>0</v>
      </c>
      <c r="H841" s="212">
        <f t="shared" si="97"/>
        <v>0</v>
      </c>
      <c r="I841" s="218">
        <f>'Survey Results'!G1441/'Survey Results'!G$1517</f>
        <v>0</v>
      </c>
      <c r="J841" s="217">
        <f t="shared" si="98"/>
        <v>0</v>
      </c>
      <c r="K841" s="215">
        <f>'Survey Results'!H1441/'Survey Results'!H$1517</f>
        <v>0</v>
      </c>
      <c r="L841" s="211">
        <f t="shared" si="99"/>
        <v>0</v>
      </c>
      <c r="M841" s="221">
        <f t="shared" si="100"/>
        <v>0</v>
      </c>
      <c r="N841" s="222">
        <f t="shared" si="101"/>
        <v>0</v>
      </c>
    </row>
    <row r="842" spans="2:14" x14ac:dyDescent="0.45">
      <c r="B842" t="s">
        <v>311</v>
      </c>
      <c r="C842" s="215">
        <f>'Survey Results'!D1442/'Survey Results'!D$1517</f>
        <v>0</v>
      </c>
      <c r="D842" s="211">
        <f t="shared" si="95"/>
        <v>0</v>
      </c>
      <c r="E842" s="218">
        <f>'Survey Results'!E1442/'Survey Results'!E$1517</f>
        <v>0</v>
      </c>
      <c r="F842" s="217">
        <f t="shared" si="96"/>
        <v>0</v>
      </c>
      <c r="G842" s="215">
        <f>'Survey Results'!F1442/'Survey Results'!F$1517</f>
        <v>0</v>
      </c>
      <c r="H842" s="212">
        <f t="shared" si="97"/>
        <v>0</v>
      </c>
      <c r="I842" s="218">
        <f>'Survey Results'!G1442/'Survey Results'!G$1517</f>
        <v>0</v>
      </c>
      <c r="J842" s="217">
        <f t="shared" si="98"/>
        <v>0</v>
      </c>
      <c r="K842" s="215">
        <f>'Survey Results'!H1442/'Survey Results'!H$1517</f>
        <v>0</v>
      </c>
      <c r="L842" s="211">
        <f t="shared" si="99"/>
        <v>0</v>
      </c>
      <c r="M842" s="221">
        <f t="shared" si="100"/>
        <v>0</v>
      </c>
      <c r="N842" s="222">
        <f t="shared" si="101"/>
        <v>0</v>
      </c>
    </row>
    <row r="843" spans="2:14" x14ac:dyDescent="0.45">
      <c r="B843" t="s">
        <v>102</v>
      </c>
      <c r="C843" s="215">
        <f>'Survey Results'!D1443/'Survey Results'!D$1517</f>
        <v>0</v>
      </c>
      <c r="D843" s="211">
        <f t="shared" si="95"/>
        <v>0</v>
      </c>
      <c r="E843" s="218">
        <f>'Survey Results'!E1443/'Survey Results'!E$1517</f>
        <v>0</v>
      </c>
      <c r="F843" s="217">
        <f t="shared" si="96"/>
        <v>0</v>
      </c>
      <c r="G843" s="215">
        <f>'Survey Results'!F1443/'Survey Results'!F$1517</f>
        <v>0</v>
      </c>
      <c r="H843" s="212">
        <f t="shared" si="97"/>
        <v>0</v>
      </c>
      <c r="I843" s="218">
        <f>'Survey Results'!G1443/'Survey Results'!G$1517</f>
        <v>0</v>
      </c>
      <c r="J843" s="217">
        <f t="shared" si="98"/>
        <v>0</v>
      </c>
      <c r="K843" s="215">
        <f>'Survey Results'!H1443/'Survey Results'!H$1517</f>
        <v>0</v>
      </c>
      <c r="L843" s="211">
        <f t="shared" si="99"/>
        <v>0</v>
      </c>
      <c r="M843" s="221">
        <f t="shared" si="100"/>
        <v>0</v>
      </c>
      <c r="N843" s="222">
        <f t="shared" si="101"/>
        <v>0</v>
      </c>
    </row>
    <row r="844" spans="2:14" x14ac:dyDescent="0.45">
      <c r="B844" t="s">
        <v>109</v>
      </c>
      <c r="C844" s="215">
        <f>'Survey Results'!D1444/'Survey Results'!D$1517</f>
        <v>0</v>
      </c>
      <c r="D844" s="211">
        <f t="shared" si="95"/>
        <v>0</v>
      </c>
      <c r="E844" s="218">
        <f>'Survey Results'!E1444/'Survey Results'!E$1517</f>
        <v>0</v>
      </c>
      <c r="F844" s="217">
        <f t="shared" si="96"/>
        <v>0</v>
      </c>
      <c r="G844" s="215">
        <f>'Survey Results'!F1444/'Survey Results'!F$1517</f>
        <v>0</v>
      </c>
      <c r="H844" s="212">
        <f t="shared" si="97"/>
        <v>0</v>
      </c>
      <c r="I844" s="218">
        <f>'Survey Results'!G1444/'Survey Results'!G$1517</f>
        <v>0</v>
      </c>
      <c r="J844" s="217">
        <f t="shared" si="98"/>
        <v>0</v>
      </c>
      <c r="K844" s="215">
        <f>'Survey Results'!H1444/'Survey Results'!H$1517</f>
        <v>0</v>
      </c>
      <c r="L844" s="211">
        <f t="shared" si="99"/>
        <v>0</v>
      </c>
      <c r="M844" s="221">
        <f t="shared" si="100"/>
        <v>0</v>
      </c>
      <c r="N844" s="222">
        <f t="shared" si="101"/>
        <v>0</v>
      </c>
    </row>
    <row r="845" spans="2:14" x14ac:dyDescent="0.45">
      <c r="B845" t="s">
        <v>116</v>
      </c>
      <c r="C845" s="215">
        <f>'Survey Results'!D1445/'Survey Results'!D$1517</f>
        <v>0</v>
      </c>
      <c r="D845" s="211">
        <f t="shared" si="95"/>
        <v>0</v>
      </c>
      <c r="E845" s="218">
        <f>'Survey Results'!E1445/'Survey Results'!E$1517</f>
        <v>0</v>
      </c>
      <c r="F845" s="217">
        <f t="shared" si="96"/>
        <v>0</v>
      </c>
      <c r="G845" s="215">
        <f>'Survey Results'!F1445/'Survey Results'!F$1517</f>
        <v>0</v>
      </c>
      <c r="H845" s="212">
        <f t="shared" si="97"/>
        <v>0</v>
      </c>
      <c r="I845" s="218">
        <f>'Survey Results'!G1445/'Survey Results'!G$1517</f>
        <v>0</v>
      </c>
      <c r="J845" s="217">
        <f t="shared" si="98"/>
        <v>0</v>
      </c>
      <c r="K845" s="215">
        <f>'Survey Results'!H1445/'Survey Results'!H$1517</f>
        <v>0</v>
      </c>
      <c r="L845" s="211">
        <f t="shared" si="99"/>
        <v>0</v>
      </c>
      <c r="M845" s="221">
        <f t="shared" si="100"/>
        <v>0</v>
      </c>
      <c r="N845" s="222">
        <f t="shared" si="101"/>
        <v>0</v>
      </c>
    </row>
    <row r="846" spans="2:14" x14ac:dyDescent="0.45">
      <c r="B846" t="s">
        <v>312</v>
      </c>
      <c r="C846" s="215">
        <f>'Survey Results'!D1446/'Survey Results'!D$1517</f>
        <v>0</v>
      </c>
      <c r="D846" s="211">
        <f t="shared" si="95"/>
        <v>0</v>
      </c>
      <c r="E846" s="218">
        <f>'Survey Results'!E1446/'Survey Results'!E$1517</f>
        <v>0</v>
      </c>
      <c r="F846" s="217">
        <f t="shared" si="96"/>
        <v>0</v>
      </c>
      <c r="G846" s="215">
        <f>'Survey Results'!F1446/'Survey Results'!F$1517</f>
        <v>1.018170426065163E-2</v>
      </c>
      <c r="H846" s="212">
        <f t="shared" si="97"/>
        <v>0.10916273007518798</v>
      </c>
      <c r="I846" s="218">
        <f>'Survey Results'!G1446/'Survey Results'!G$1517</f>
        <v>0</v>
      </c>
      <c r="J846" s="217">
        <f t="shared" si="98"/>
        <v>0</v>
      </c>
      <c r="K846" s="215">
        <f>'Survey Results'!H1446/'Survey Results'!H$1517</f>
        <v>0</v>
      </c>
      <c r="L846" s="211">
        <f t="shared" si="99"/>
        <v>0</v>
      </c>
      <c r="M846" s="221">
        <f t="shared" si="100"/>
        <v>3.9340551110934509E-3</v>
      </c>
      <c r="N846" s="222">
        <f t="shared" si="101"/>
        <v>0.10916273007518798</v>
      </c>
    </row>
    <row r="847" spans="2:14" x14ac:dyDescent="0.45">
      <c r="B847" t="s">
        <v>313</v>
      </c>
      <c r="C847" s="215">
        <f>'Survey Results'!D1447/'Survey Results'!D$1517</f>
        <v>0</v>
      </c>
      <c r="D847" s="211">
        <f t="shared" si="95"/>
        <v>0</v>
      </c>
      <c r="E847" s="218">
        <f>'Survey Results'!E1447/'Survey Results'!E$1517</f>
        <v>0</v>
      </c>
      <c r="F847" s="217">
        <f t="shared" si="96"/>
        <v>0</v>
      </c>
      <c r="G847" s="215">
        <f>'Survey Results'!F1447/'Survey Results'!F$1517</f>
        <v>0</v>
      </c>
      <c r="H847" s="212">
        <f t="shared" si="97"/>
        <v>0</v>
      </c>
      <c r="I847" s="218">
        <f>'Survey Results'!G1447/'Survey Results'!G$1517</f>
        <v>0</v>
      </c>
      <c r="J847" s="217">
        <f t="shared" si="98"/>
        <v>0</v>
      </c>
      <c r="K847" s="215">
        <f>'Survey Results'!H1447/'Survey Results'!H$1517</f>
        <v>0</v>
      </c>
      <c r="L847" s="211">
        <f t="shared" si="99"/>
        <v>0</v>
      </c>
      <c r="M847" s="221">
        <f t="shared" si="100"/>
        <v>0</v>
      </c>
      <c r="N847" s="222">
        <f t="shared" si="101"/>
        <v>0</v>
      </c>
    </row>
    <row r="848" spans="2:14" x14ac:dyDescent="0.45">
      <c r="B848" t="s">
        <v>314</v>
      </c>
      <c r="C848" s="215">
        <f>'Survey Results'!D1448/'Survey Results'!D$1517</f>
        <v>0</v>
      </c>
      <c r="D848" s="211">
        <f t="shared" si="95"/>
        <v>0</v>
      </c>
      <c r="E848" s="218">
        <f>'Survey Results'!E1448/'Survey Results'!E$1517</f>
        <v>0</v>
      </c>
      <c r="F848" s="217">
        <f t="shared" si="96"/>
        <v>0</v>
      </c>
      <c r="G848" s="215">
        <f>'Survey Results'!F1448/'Survey Results'!F$1517</f>
        <v>0</v>
      </c>
      <c r="H848" s="212">
        <f t="shared" si="97"/>
        <v>0</v>
      </c>
      <c r="I848" s="218">
        <f>'Survey Results'!G1448/'Survey Results'!G$1517</f>
        <v>0</v>
      </c>
      <c r="J848" s="217">
        <f t="shared" si="98"/>
        <v>0</v>
      </c>
      <c r="K848" s="215">
        <f>'Survey Results'!H1448/'Survey Results'!H$1517</f>
        <v>0</v>
      </c>
      <c r="L848" s="211">
        <f t="shared" si="99"/>
        <v>0</v>
      </c>
      <c r="M848" s="221">
        <f t="shared" si="100"/>
        <v>0</v>
      </c>
      <c r="N848" s="222">
        <f t="shared" si="101"/>
        <v>0</v>
      </c>
    </row>
    <row r="849" spans="2:14" x14ac:dyDescent="0.45">
      <c r="B849" t="s">
        <v>315</v>
      </c>
      <c r="C849" s="215">
        <f>'Survey Results'!D1449/'Survey Results'!D$1517</f>
        <v>0</v>
      </c>
      <c r="D849" s="211">
        <f t="shared" si="95"/>
        <v>0</v>
      </c>
      <c r="E849" s="218">
        <f>'Survey Results'!E1449/'Survey Results'!E$1517</f>
        <v>0</v>
      </c>
      <c r="F849" s="217">
        <f t="shared" si="96"/>
        <v>0</v>
      </c>
      <c r="G849" s="215">
        <f>'Survey Results'!F1449/'Survey Results'!F$1517</f>
        <v>0</v>
      </c>
      <c r="H849" s="212">
        <f t="shared" si="97"/>
        <v>0</v>
      </c>
      <c r="I849" s="218">
        <f>'Survey Results'!G1449/'Survey Results'!G$1517</f>
        <v>0</v>
      </c>
      <c r="J849" s="217">
        <f t="shared" si="98"/>
        <v>0</v>
      </c>
      <c r="K849" s="215">
        <f>'Survey Results'!H1449/'Survey Results'!H$1517</f>
        <v>0</v>
      </c>
      <c r="L849" s="211">
        <f t="shared" si="99"/>
        <v>0</v>
      </c>
      <c r="M849" s="221">
        <f t="shared" si="100"/>
        <v>0</v>
      </c>
      <c r="N849" s="222">
        <f t="shared" si="101"/>
        <v>0</v>
      </c>
    </row>
    <row r="850" spans="2:14" x14ac:dyDescent="0.45">
      <c r="B850" t="s">
        <v>316</v>
      </c>
      <c r="C850" s="215">
        <f>'Survey Results'!D1450/'Survey Results'!D$1517</f>
        <v>9.571016945737372E-3</v>
      </c>
      <c r="D850" s="211">
        <f t="shared" si="95"/>
        <v>4.6567450902194288E-2</v>
      </c>
      <c r="E850" s="218">
        <f>'Survey Results'!E1450/'Survey Results'!E$1517</f>
        <v>0</v>
      </c>
      <c r="F850" s="217">
        <f t="shared" si="96"/>
        <v>0</v>
      </c>
      <c r="G850" s="215">
        <f>'Survey Results'!F1450/'Survey Results'!F$1517</f>
        <v>0</v>
      </c>
      <c r="H850" s="212">
        <f t="shared" si="97"/>
        <v>0</v>
      </c>
      <c r="I850" s="218">
        <f>'Survey Results'!G1450/'Survey Results'!G$1517</f>
        <v>0</v>
      </c>
      <c r="J850" s="217">
        <f t="shared" si="98"/>
        <v>0</v>
      </c>
      <c r="K850" s="215">
        <f>'Survey Results'!H1450/'Survey Results'!H$1517</f>
        <v>0</v>
      </c>
      <c r="L850" s="211">
        <f t="shared" si="99"/>
        <v>0</v>
      </c>
      <c r="M850" s="221">
        <f t="shared" si="100"/>
        <v>1.6782185468079526E-3</v>
      </c>
      <c r="N850" s="222">
        <f t="shared" si="101"/>
        <v>4.6567450902194288E-2</v>
      </c>
    </row>
    <row r="851" spans="2:14" x14ac:dyDescent="0.45">
      <c r="B851" t="s">
        <v>317</v>
      </c>
      <c r="C851" s="215">
        <f>'Survey Results'!D1451/'Survey Results'!D$1517</f>
        <v>0</v>
      </c>
      <c r="D851" s="211">
        <f t="shared" si="95"/>
        <v>0</v>
      </c>
      <c r="E851" s="218">
        <f>'Survey Results'!E1451/'Survey Results'!E$1517</f>
        <v>0</v>
      </c>
      <c r="F851" s="217">
        <f t="shared" si="96"/>
        <v>0</v>
      </c>
      <c r="G851" s="215">
        <f>'Survey Results'!F1451/'Survey Results'!F$1517</f>
        <v>0</v>
      </c>
      <c r="H851" s="212">
        <f t="shared" si="97"/>
        <v>0</v>
      </c>
      <c r="I851" s="218">
        <f>'Survey Results'!G1451/'Survey Results'!G$1517</f>
        <v>0</v>
      </c>
      <c r="J851" s="217">
        <f t="shared" si="98"/>
        <v>0</v>
      </c>
      <c r="K851" s="215">
        <f>'Survey Results'!H1451/'Survey Results'!H$1517</f>
        <v>0</v>
      </c>
      <c r="L851" s="211">
        <f t="shared" si="99"/>
        <v>0</v>
      </c>
      <c r="M851" s="221">
        <f t="shared" si="100"/>
        <v>0</v>
      </c>
      <c r="N851" s="222">
        <f t="shared" si="101"/>
        <v>0</v>
      </c>
    </row>
    <row r="852" spans="2:14" x14ac:dyDescent="0.45">
      <c r="B852" t="s">
        <v>318</v>
      </c>
      <c r="C852" s="215">
        <f>'Survey Results'!D1452/'Survey Results'!D$1517</f>
        <v>0</v>
      </c>
      <c r="D852" s="211">
        <f t="shared" si="95"/>
        <v>0</v>
      </c>
      <c r="E852" s="218">
        <f>'Survey Results'!E1452/'Survey Results'!E$1517</f>
        <v>0</v>
      </c>
      <c r="F852" s="217">
        <f t="shared" si="96"/>
        <v>0</v>
      </c>
      <c r="G852" s="215">
        <f>'Survey Results'!F1452/'Survey Results'!F$1517</f>
        <v>0</v>
      </c>
      <c r="H852" s="212">
        <f t="shared" si="97"/>
        <v>0</v>
      </c>
      <c r="I852" s="218">
        <f>'Survey Results'!G1452/'Survey Results'!G$1517</f>
        <v>0</v>
      </c>
      <c r="J852" s="217">
        <f t="shared" si="98"/>
        <v>0</v>
      </c>
      <c r="K852" s="215">
        <f>'Survey Results'!H1452/'Survey Results'!H$1517</f>
        <v>0</v>
      </c>
      <c r="L852" s="211">
        <f t="shared" si="99"/>
        <v>0</v>
      </c>
      <c r="M852" s="221">
        <f t="shared" si="100"/>
        <v>0</v>
      </c>
      <c r="N852" s="222">
        <f t="shared" si="101"/>
        <v>0</v>
      </c>
    </row>
    <row r="853" spans="2:14" x14ac:dyDescent="0.45">
      <c r="B853" t="s">
        <v>319</v>
      </c>
      <c r="C853" s="215">
        <f>'Survey Results'!D1453/'Survey Results'!D$1517</f>
        <v>0</v>
      </c>
      <c r="D853" s="211">
        <f t="shared" si="95"/>
        <v>0</v>
      </c>
      <c r="E853" s="218">
        <f>'Survey Results'!E1453/'Survey Results'!E$1517</f>
        <v>0</v>
      </c>
      <c r="F853" s="217">
        <f t="shared" si="96"/>
        <v>0</v>
      </c>
      <c r="G853" s="215">
        <f>'Survey Results'!F1453/'Survey Results'!F$1517</f>
        <v>0</v>
      </c>
      <c r="H853" s="212">
        <f t="shared" si="97"/>
        <v>0</v>
      </c>
      <c r="I853" s="218">
        <f>'Survey Results'!G1453/'Survey Results'!G$1517</f>
        <v>0</v>
      </c>
      <c r="J853" s="217">
        <f t="shared" si="98"/>
        <v>0</v>
      </c>
      <c r="K853" s="215">
        <f>'Survey Results'!H1453/'Survey Results'!H$1517</f>
        <v>0</v>
      </c>
      <c r="L853" s="211">
        <f t="shared" si="99"/>
        <v>0</v>
      </c>
      <c r="M853" s="221">
        <f t="shared" si="100"/>
        <v>0</v>
      </c>
      <c r="N853" s="222">
        <f t="shared" si="101"/>
        <v>0</v>
      </c>
    </row>
    <row r="854" spans="2:14" x14ac:dyDescent="0.45">
      <c r="B854" t="s">
        <v>320</v>
      </c>
      <c r="C854" s="215">
        <f>'Survey Results'!D1454/'Survey Results'!D$1517</f>
        <v>0</v>
      </c>
      <c r="D854" s="211">
        <f t="shared" si="95"/>
        <v>0</v>
      </c>
      <c r="E854" s="218">
        <f>'Survey Results'!E1454/'Survey Results'!E$1517</f>
        <v>0</v>
      </c>
      <c r="F854" s="217">
        <f t="shared" si="96"/>
        <v>0</v>
      </c>
      <c r="G854" s="215">
        <f>'Survey Results'!F1454/'Survey Results'!F$1517</f>
        <v>0</v>
      </c>
      <c r="H854" s="212">
        <f t="shared" si="97"/>
        <v>0</v>
      </c>
      <c r="I854" s="218">
        <f>'Survey Results'!G1454/'Survey Results'!G$1517</f>
        <v>0</v>
      </c>
      <c r="J854" s="217">
        <f t="shared" si="98"/>
        <v>0</v>
      </c>
      <c r="K854" s="215">
        <f>'Survey Results'!H1454/'Survey Results'!H$1517</f>
        <v>0</v>
      </c>
      <c r="L854" s="211">
        <f t="shared" si="99"/>
        <v>0</v>
      </c>
      <c r="M854" s="221">
        <f t="shared" si="100"/>
        <v>0</v>
      </c>
      <c r="N854" s="222">
        <f t="shared" si="101"/>
        <v>0</v>
      </c>
    </row>
    <row r="855" spans="2:14" x14ac:dyDescent="0.45">
      <c r="B855" t="s">
        <v>321</v>
      </c>
      <c r="C855" s="215">
        <f>'Survey Results'!D1455/'Survey Results'!D$1517</f>
        <v>0</v>
      </c>
      <c r="D855" s="211">
        <f t="shared" si="95"/>
        <v>0</v>
      </c>
      <c r="E855" s="218">
        <f>'Survey Results'!E1455/'Survey Results'!E$1517</f>
        <v>0</v>
      </c>
      <c r="F855" s="217">
        <f t="shared" si="96"/>
        <v>0</v>
      </c>
      <c r="G855" s="215">
        <f>'Survey Results'!F1455/'Survey Results'!F$1517</f>
        <v>0</v>
      </c>
      <c r="H855" s="212">
        <f t="shared" si="97"/>
        <v>0</v>
      </c>
      <c r="I855" s="218">
        <f>'Survey Results'!G1455/'Survey Results'!G$1517</f>
        <v>0</v>
      </c>
      <c r="J855" s="217">
        <f t="shared" si="98"/>
        <v>0</v>
      </c>
      <c r="K855" s="215">
        <f>'Survey Results'!H1455/'Survey Results'!H$1517</f>
        <v>0</v>
      </c>
      <c r="L855" s="211">
        <f t="shared" si="99"/>
        <v>0</v>
      </c>
      <c r="M855" s="221">
        <f t="shared" si="100"/>
        <v>0</v>
      </c>
      <c r="N855" s="222">
        <f t="shared" si="101"/>
        <v>0</v>
      </c>
    </row>
    <row r="856" spans="2:14" x14ac:dyDescent="0.45">
      <c r="B856" t="s">
        <v>322</v>
      </c>
      <c r="C856" s="215">
        <f>'Survey Results'!D1456/'Survey Results'!D$1517</f>
        <v>0</v>
      </c>
      <c r="D856" s="211">
        <f t="shared" si="95"/>
        <v>0</v>
      </c>
      <c r="E856" s="218">
        <f>'Survey Results'!E1456/'Survey Results'!E$1517</f>
        <v>0</v>
      </c>
      <c r="F856" s="217">
        <f t="shared" si="96"/>
        <v>0</v>
      </c>
      <c r="G856" s="215">
        <f>'Survey Results'!F1456/'Survey Results'!F$1517</f>
        <v>0</v>
      </c>
      <c r="H856" s="212">
        <f t="shared" si="97"/>
        <v>0</v>
      </c>
      <c r="I856" s="218">
        <f>'Survey Results'!G1456/'Survey Results'!G$1517</f>
        <v>0</v>
      </c>
      <c r="J856" s="217">
        <f t="shared" si="98"/>
        <v>0</v>
      </c>
      <c r="K856" s="215">
        <f>'Survey Results'!H1456/'Survey Results'!H$1517</f>
        <v>0</v>
      </c>
      <c r="L856" s="211">
        <f t="shared" si="99"/>
        <v>0</v>
      </c>
      <c r="M856" s="221">
        <f t="shared" si="100"/>
        <v>0</v>
      </c>
      <c r="N856" s="222">
        <f t="shared" si="101"/>
        <v>0</v>
      </c>
    </row>
    <row r="857" spans="2:14" x14ac:dyDescent="0.45">
      <c r="B857" t="s">
        <v>323</v>
      </c>
      <c r="C857" s="215">
        <f>'Survey Results'!D1457/'Survey Results'!D$1517</f>
        <v>0</v>
      </c>
      <c r="D857" s="211">
        <f t="shared" si="95"/>
        <v>0</v>
      </c>
      <c r="E857" s="218">
        <f>'Survey Results'!E1457/'Survey Results'!E$1517</f>
        <v>0</v>
      </c>
      <c r="F857" s="217">
        <f t="shared" si="96"/>
        <v>0</v>
      </c>
      <c r="G857" s="215">
        <f>'Survey Results'!F1457/'Survey Results'!F$1517</f>
        <v>0</v>
      </c>
      <c r="H857" s="212">
        <f t="shared" si="97"/>
        <v>0</v>
      </c>
      <c r="I857" s="218">
        <f>'Survey Results'!G1457/'Survey Results'!G$1517</f>
        <v>0</v>
      </c>
      <c r="J857" s="217">
        <f t="shared" si="98"/>
        <v>0</v>
      </c>
      <c r="K857" s="215">
        <f>'Survey Results'!H1457/'Survey Results'!H$1517</f>
        <v>0</v>
      </c>
      <c r="L857" s="211">
        <f t="shared" si="99"/>
        <v>0</v>
      </c>
      <c r="M857" s="221">
        <f t="shared" si="100"/>
        <v>0</v>
      </c>
      <c r="N857" s="222">
        <f t="shared" si="101"/>
        <v>0</v>
      </c>
    </row>
    <row r="858" spans="2:14" x14ac:dyDescent="0.45">
      <c r="B858" t="s">
        <v>324</v>
      </c>
      <c r="C858" s="215">
        <f>'Survey Results'!D1458/'Survey Results'!D$1517</f>
        <v>0</v>
      </c>
      <c r="D858" s="211">
        <f t="shared" si="95"/>
        <v>0</v>
      </c>
      <c r="E858" s="218">
        <f>'Survey Results'!E1458/'Survey Results'!E$1517</f>
        <v>0</v>
      </c>
      <c r="F858" s="217">
        <f t="shared" si="96"/>
        <v>0</v>
      </c>
      <c r="G858" s="215">
        <f>'Survey Results'!F1458/'Survey Results'!F$1517</f>
        <v>0</v>
      </c>
      <c r="H858" s="212">
        <f t="shared" si="97"/>
        <v>0</v>
      </c>
      <c r="I858" s="218">
        <f>'Survey Results'!G1458/'Survey Results'!G$1517</f>
        <v>0</v>
      </c>
      <c r="J858" s="217">
        <f t="shared" si="98"/>
        <v>0</v>
      </c>
      <c r="K858" s="215">
        <f>'Survey Results'!H1458/'Survey Results'!H$1517</f>
        <v>0</v>
      </c>
      <c r="L858" s="211">
        <f t="shared" si="99"/>
        <v>0</v>
      </c>
      <c r="M858" s="221">
        <f t="shared" si="100"/>
        <v>0</v>
      </c>
      <c r="N858" s="222">
        <f t="shared" si="101"/>
        <v>0</v>
      </c>
    </row>
    <row r="859" spans="2:14" x14ac:dyDescent="0.45">
      <c r="B859" t="s">
        <v>325</v>
      </c>
      <c r="C859" s="215">
        <f>'Survey Results'!D1459/'Survey Results'!D$1517</f>
        <v>0</v>
      </c>
      <c r="D859" s="211">
        <f t="shared" si="95"/>
        <v>0</v>
      </c>
      <c r="E859" s="218">
        <f>'Survey Results'!E1459/'Survey Results'!E$1517</f>
        <v>0</v>
      </c>
      <c r="F859" s="217">
        <f t="shared" si="96"/>
        <v>0</v>
      </c>
      <c r="G859" s="215">
        <f>'Survey Results'!F1459/'Survey Results'!F$1517</f>
        <v>0</v>
      </c>
      <c r="H859" s="212">
        <f t="shared" si="97"/>
        <v>0</v>
      </c>
      <c r="I859" s="218">
        <f>'Survey Results'!G1459/'Survey Results'!G$1517</f>
        <v>0</v>
      </c>
      <c r="J859" s="217">
        <f t="shared" si="98"/>
        <v>0</v>
      </c>
      <c r="K859" s="215">
        <f>'Survey Results'!H1459/'Survey Results'!H$1517</f>
        <v>0</v>
      </c>
      <c r="L859" s="211">
        <f t="shared" si="99"/>
        <v>0</v>
      </c>
      <c r="M859" s="221">
        <f t="shared" si="100"/>
        <v>0</v>
      </c>
      <c r="N859" s="222">
        <f t="shared" si="101"/>
        <v>0</v>
      </c>
    </row>
    <row r="860" spans="2:14" x14ac:dyDescent="0.45">
      <c r="B860" t="s">
        <v>326</v>
      </c>
      <c r="C860" s="215">
        <f>'Survey Results'!D1460/'Survey Results'!D$1517</f>
        <v>0</v>
      </c>
      <c r="D860" s="211">
        <f t="shared" si="95"/>
        <v>0</v>
      </c>
      <c r="E860" s="218">
        <f>'Survey Results'!E1460/'Survey Results'!E$1517</f>
        <v>0</v>
      </c>
      <c r="F860" s="217">
        <f t="shared" si="96"/>
        <v>0</v>
      </c>
      <c r="G860" s="215">
        <f>'Survey Results'!F1460/'Survey Results'!F$1517</f>
        <v>0</v>
      </c>
      <c r="H860" s="212">
        <f t="shared" si="97"/>
        <v>0</v>
      </c>
      <c r="I860" s="218">
        <f>'Survey Results'!G1460/'Survey Results'!G$1517</f>
        <v>0</v>
      </c>
      <c r="J860" s="217">
        <f t="shared" si="98"/>
        <v>0</v>
      </c>
      <c r="K860" s="215">
        <f>'Survey Results'!H1460/'Survey Results'!H$1517</f>
        <v>0</v>
      </c>
      <c r="L860" s="211">
        <f t="shared" si="99"/>
        <v>0</v>
      </c>
      <c r="M860" s="221">
        <f t="shared" si="100"/>
        <v>0</v>
      </c>
      <c r="N860" s="222">
        <f t="shared" si="101"/>
        <v>0</v>
      </c>
    </row>
    <row r="861" spans="2:14" x14ac:dyDescent="0.45">
      <c r="B861" t="s">
        <v>327</v>
      </c>
      <c r="C861" s="215">
        <f>'Survey Results'!D1461/'Survey Results'!D$1517</f>
        <v>0</v>
      </c>
      <c r="D861" s="211">
        <f t="shared" si="95"/>
        <v>0</v>
      </c>
      <c r="E861" s="218">
        <f>'Survey Results'!E1461/'Survey Results'!E$1517</f>
        <v>0</v>
      </c>
      <c r="F861" s="217">
        <f t="shared" si="96"/>
        <v>0</v>
      </c>
      <c r="G861" s="215">
        <f>'Survey Results'!F1461/'Survey Results'!F$1517</f>
        <v>0</v>
      </c>
      <c r="H861" s="212">
        <f t="shared" si="97"/>
        <v>0</v>
      </c>
      <c r="I861" s="218">
        <f>'Survey Results'!G1461/'Survey Results'!G$1517</f>
        <v>0</v>
      </c>
      <c r="J861" s="217">
        <f t="shared" si="98"/>
        <v>0</v>
      </c>
      <c r="K861" s="215">
        <f>'Survey Results'!H1461/'Survey Results'!H$1517</f>
        <v>0</v>
      </c>
      <c r="L861" s="211">
        <f t="shared" si="99"/>
        <v>0</v>
      </c>
      <c r="M861" s="221">
        <f t="shared" si="100"/>
        <v>0</v>
      </c>
      <c r="N861" s="222">
        <f t="shared" si="101"/>
        <v>0</v>
      </c>
    </row>
    <row r="862" spans="2:14" x14ac:dyDescent="0.45">
      <c r="B862" t="s">
        <v>328</v>
      </c>
      <c r="C862" s="215">
        <f>'Survey Results'!D1462/'Survey Results'!D$1517</f>
        <v>0</v>
      </c>
      <c r="D862" s="211">
        <f t="shared" si="95"/>
        <v>0</v>
      </c>
      <c r="E862" s="218">
        <f>'Survey Results'!E1462/'Survey Results'!E$1517</f>
        <v>0</v>
      </c>
      <c r="F862" s="217">
        <f t="shared" si="96"/>
        <v>0</v>
      </c>
      <c r="G862" s="215">
        <f>'Survey Results'!F1462/'Survey Results'!F$1517</f>
        <v>0</v>
      </c>
      <c r="H862" s="212">
        <f t="shared" si="97"/>
        <v>0</v>
      </c>
      <c r="I862" s="218">
        <f>'Survey Results'!G1462/'Survey Results'!G$1517</f>
        <v>0</v>
      </c>
      <c r="J862" s="217">
        <f t="shared" si="98"/>
        <v>0</v>
      </c>
      <c r="K862" s="215">
        <f>'Survey Results'!H1462/'Survey Results'!H$1517</f>
        <v>0</v>
      </c>
      <c r="L862" s="211">
        <f t="shared" si="99"/>
        <v>0</v>
      </c>
      <c r="M862" s="221">
        <f t="shared" si="100"/>
        <v>0</v>
      </c>
      <c r="N862" s="222">
        <f t="shared" si="101"/>
        <v>0</v>
      </c>
    </row>
    <row r="863" spans="2:14" x14ac:dyDescent="0.45">
      <c r="B863" t="s">
        <v>329</v>
      </c>
      <c r="C863" s="215">
        <f>'Survey Results'!D1463/'Survey Results'!D$1517</f>
        <v>0</v>
      </c>
      <c r="D863" s="211">
        <f t="shared" si="95"/>
        <v>0</v>
      </c>
      <c r="E863" s="218">
        <f>'Survey Results'!E1463/'Survey Results'!E$1517</f>
        <v>0</v>
      </c>
      <c r="F863" s="217">
        <f t="shared" si="96"/>
        <v>0</v>
      </c>
      <c r="G863" s="215">
        <f>'Survey Results'!F1463/'Survey Results'!F$1517</f>
        <v>0</v>
      </c>
      <c r="H863" s="212">
        <f t="shared" si="97"/>
        <v>0</v>
      </c>
      <c r="I863" s="218">
        <f>'Survey Results'!G1463/'Survey Results'!G$1517</f>
        <v>0</v>
      </c>
      <c r="J863" s="217">
        <f t="shared" si="98"/>
        <v>0</v>
      </c>
      <c r="K863" s="215">
        <f>'Survey Results'!H1463/'Survey Results'!H$1517</f>
        <v>0</v>
      </c>
      <c r="L863" s="211">
        <f t="shared" si="99"/>
        <v>0</v>
      </c>
      <c r="M863" s="221">
        <f t="shared" si="100"/>
        <v>0</v>
      </c>
      <c r="N863" s="222">
        <f t="shared" si="101"/>
        <v>0</v>
      </c>
    </row>
    <row r="864" spans="2:14" x14ac:dyDescent="0.45">
      <c r="B864" t="s">
        <v>330</v>
      </c>
      <c r="C864" s="215">
        <f>'Survey Results'!D1464/'Survey Results'!D$1517</f>
        <v>0</v>
      </c>
      <c r="D864" s="211">
        <f t="shared" si="95"/>
        <v>0</v>
      </c>
      <c r="E864" s="218">
        <f>'Survey Results'!E1464/'Survey Results'!E$1517</f>
        <v>0</v>
      </c>
      <c r="F864" s="217">
        <f t="shared" si="96"/>
        <v>0</v>
      </c>
      <c r="G864" s="215">
        <f>'Survey Results'!F1464/'Survey Results'!F$1517</f>
        <v>0</v>
      </c>
      <c r="H864" s="212">
        <f t="shared" si="97"/>
        <v>0</v>
      </c>
      <c r="I864" s="218">
        <f>'Survey Results'!G1464/'Survey Results'!G$1517</f>
        <v>0</v>
      </c>
      <c r="J864" s="217">
        <f t="shared" si="98"/>
        <v>0</v>
      </c>
      <c r="K864" s="215">
        <f>'Survey Results'!H1464/'Survey Results'!H$1517</f>
        <v>0</v>
      </c>
      <c r="L864" s="211">
        <f t="shared" si="99"/>
        <v>0</v>
      </c>
      <c r="M864" s="221">
        <f t="shared" si="100"/>
        <v>0</v>
      </c>
      <c r="N864" s="222">
        <f t="shared" si="101"/>
        <v>0</v>
      </c>
    </row>
    <row r="865" spans="2:14" x14ac:dyDescent="0.45">
      <c r="B865" t="s">
        <v>331</v>
      </c>
      <c r="C865" s="215">
        <f>'Survey Results'!D1465/'Survey Results'!D$1517</f>
        <v>0</v>
      </c>
      <c r="D865" s="211">
        <f t="shared" si="95"/>
        <v>0</v>
      </c>
      <c r="E865" s="218">
        <f>'Survey Results'!E1465/'Survey Results'!E$1517</f>
        <v>0</v>
      </c>
      <c r="F865" s="217">
        <f t="shared" si="96"/>
        <v>0</v>
      </c>
      <c r="G865" s="215">
        <f>'Survey Results'!F1465/'Survey Results'!F$1517</f>
        <v>0</v>
      </c>
      <c r="H865" s="212">
        <f t="shared" si="97"/>
        <v>0</v>
      </c>
      <c r="I865" s="218">
        <f>'Survey Results'!G1465/'Survey Results'!G$1517</f>
        <v>0</v>
      </c>
      <c r="J865" s="217">
        <f t="shared" si="98"/>
        <v>0</v>
      </c>
      <c r="K865" s="215">
        <f>'Survey Results'!H1465/'Survey Results'!H$1517</f>
        <v>0</v>
      </c>
      <c r="L865" s="211">
        <f t="shared" si="99"/>
        <v>0</v>
      </c>
      <c r="M865" s="221">
        <f t="shared" si="100"/>
        <v>0</v>
      </c>
      <c r="N865" s="222">
        <f t="shared" si="101"/>
        <v>0</v>
      </c>
    </row>
    <row r="866" spans="2:14" x14ac:dyDescent="0.45">
      <c r="B866" t="s">
        <v>332</v>
      </c>
      <c r="C866" s="215">
        <f>'Survey Results'!D1466/'Survey Results'!D$1517</f>
        <v>0</v>
      </c>
      <c r="D866" s="211">
        <f t="shared" si="95"/>
        <v>0</v>
      </c>
      <c r="E866" s="218">
        <f>'Survey Results'!E1466/'Survey Results'!E$1517</f>
        <v>0</v>
      </c>
      <c r="F866" s="217">
        <f t="shared" si="96"/>
        <v>0</v>
      </c>
      <c r="G866" s="215">
        <f>'Survey Results'!F1466/'Survey Results'!F$1517</f>
        <v>0</v>
      </c>
      <c r="H866" s="212">
        <f t="shared" si="97"/>
        <v>0</v>
      </c>
      <c r="I866" s="218">
        <f>'Survey Results'!G1466/'Survey Results'!G$1517</f>
        <v>0</v>
      </c>
      <c r="J866" s="217">
        <f t="shared" si="98"/>
        <v>0</v>
      </c>
      <c r="K866" s="215">
        <f>'Survey Results'!H1466/'Survey Results'!H$1517</f>
        <v>0</v>
      </c>
      <c r="L866" s="211">
        <f t="shared" si="99"/>
        <v>0</v>
      </c>
      <c r="M866" s="221">
        <f t="shared" si="100"/>
        <v>0</v>
      </c>
      <c r="N866" s="222">
        <f t="shared" si="101"/>
        <v>0</v>
      </c>
    </row>
    <row r="867" spans="2:14" x14ac:dyDescent="0.45">
      <c r="B867" t="s">
        <v>333</v>
      </c>
      <c r="C867" s="215">
        <f>'Survey Results'!D1467/'Survey Results'!D$1517</f>
        <v>0</v>
      </c>
      <c r="D867" s="211">
        <f t="shared" ref="D867:D916" si="102">C867*$D$736</f>
        <v>0</v>
      </c>
      <c r="E867" s="218">
        <f>'Survey Results'!E1467/'Survey Results'!E$1517</f>
        <v>0</v>
      </c>
      <c r="F867" s="217">
        <f t="shared" ref="F867:F916" si="103">E867*$F$736</f>
        <v>0</v>
      </c>
      <c r="G867" s="215">
        <f>'Survey Results'!F1467/'Survey Results'!F$1517</f>
        <v>0</v>
      </c>
      <c r="H867" s="212">
        <f t="shared" ref="H867:H916" si="104">G867*$H$736</f>
        <v>0</v>
      </c>
      <c r="I867" s="218">
        <f>'Survey Results'!G1467/'Survey Results'!G$1517</f>
        <v>0</v>
      </c>
      <c r="J867" s="217">
        <f t="shared" ref="J867:J916" si="105">I867*$J$736</f>
        <v>0</v>
      </c>
      <c r="K867" s="215">
        <f>'Survey Results'!H1467/'Survey Results'!H$1517</f>
        <v>0</v>
      </c>
      <c r="L867" s="211">
        <f t="shared" ref="L867:L916" si="106">K867*$L$736</f>
        <v>0</v>
      </c>
      <c r="M867" s="221">
        <f t="shared" ref="M867:M916" si="107">N867/$N$736</f>
        <v>0</v>
      </c>
      <c r="N867" s="222">
        <f t="shared" si="101"/>
        <v>0</v>
      </c>
    </row>
    <row r="868" spans="2:14" x14ac:dyDescent="0.45">
      <c r="B868" t="s">
        <v>334</v>
      </c>
      <c r="C868" s="215">
        <f>'Survey Results'!D1468/'Survey Results'!D$1517</f>
        <v>0</v>
      </c>
      <c r="D868" s="211">
        <f t="shared" si="102"/>
        <v>0</v>
      </c>
      <c r="E868" s="218">
        <f>'Survey Results'!E1468/'Survey Results'!E$1517</f>
        <v>0</v>
      </c>
      <c r="F868" s="217">
        <f t="shared" si="103"/>
        <v>0</v>
      </c>
      <c r="G868" s="215">
        <f>'Survey Results'!F1468/'Survey Results'!F$1517</f>
        <v>0</v>
      </c>
      <c r="H868" s="212">
        <f t="shared" si="104"/>
        <v>0</v>
      </c>
      <c r="I868" s="218">
        <f>'Survey Results'!G1468/'Survey Results'!G$1517</f>
        <v>0</v>
      </c>
      <c r="J868" s="217">
        <f t="shared" si="105"/>
        <v>0</v>
      </c>
      <c r="K868" s="215">
        <f>'Survey Results'!H1468/'Survey Results'!H$1517</f>
        <v>0</v>
      </c>
      <c r="L868" s="211">
        <f t="shared" si="106"/>
        <v>0</v>
      </c>
      <c r="M868" s="221">
        <f t="shared" si="107"/>
        <v>0</v>
      </c>
      <c r="N868" s="222">
        <f t="shared" si="101"/>
        <v>0</v>
      </c>
    </row>
    <row r="869" spans="2:14" x14ac:dyDescent="0.45">
      <c r="B869" t="s">
        <v>335</v>
      </c>
      <c r="C869" s="215">
        <f>'Survey Results'!D1469/'Survey Results'!D$1517</f>
        <v>0</v>
      </c>
      <c r="D869" s="211">
        <f t="shared" si="102"/>
        <v>0</v>
      </c>
      <c r="E869" s="218">
        <f>'Survey Results'!E1469/'Survey Results'!E$1517</f>
        <v>0</v>
      </c>
      <c r="F869" s="217">
        <f t="shared" si="103"/>
        <v>0</v>
      </c>
      <c r="G869" s="215">
        <f>'Survey Results'!F1469/'Survey Results'!F$1517</f>
        <v>0</v>
      </c>
      <c r="H869" s="212">
        <f t="shared" si="104"/>
        <v>0</v>
      </c>
      <c r="I869" s="218">
        <f>'Survey Results'!G1469/'Survey Results'!G$1517</f>
        <v>0</v>
      </c>
      <c r="J869" s="217">
        <f t="shared" si="105"/>
        <v>0</v>
      </c>
      <c r="K869" s="215">
        <f>'Survey Results'!H1469/'Survey Results'!H$1517</f>
        <v>0</v>
      </c>
      <c r="L869" s="211">
        <f t="shared" si="106"/>
        <v>0</v>
      </c>
      <c r="M869" s="221">
        <f t="shared" si="107"/>
        <v>0</v>
      </c>
      <c r="N869" s="222">
        <f t="shared" si="101"/>
        <v>0</v>
      </c>
    </row>
    <row r="870" spans="2:14" x14ac:dyDescent="0.45">
      <c r="B870" t="s">
        <v>336</v>
      </c>
      <c r="C870" s="215">
        <f>'Survey Results'!D1470/'Survey Results'!D$1517</f>
        <v>0</v>
      </c>
      <c r="D870" s="211">
        <f t="shared" si="102"/>
        <v>0</v>
      </c>
      <c r="E870" s="218">
        <f>'Survey Results'!E1470/'Survey Results'!E$1517</f>
        <v>0</v>
      </c>
      <c r="F870" s="217">
        <f t="shared" si="103"/>
        <v>0</v>
      </c>
      <c r="G870" s="215">
        <f>'Survey Results'!F1470/'Survey Results'!F$1517</f>
        <v>0</v>
      </c>
      <c r="H870" s="212">
        <f t="shared" si="104"/>
        <v>0</v>
      </c>
      <c r="I870" s="218">
        <f>'Survey Results'!G1470/'Survey Results'!G$1517</f>
        <v>0</v>
      </c>
      <c r="J870" s="217">
        <f t="shared" si="105"/>
        <v>0</v>
      </c>
      <c r="K870" s="215">
        <f>'Survey Results'!H1470/'Survey Results'!H$1517</f>
        <v>0</v>
      </c>
      <c r="L870" s="211">
        <f t="shared" si="106"/>
        <v>0</v>
      </c>
      <c r="M870" s="221">
        <f t="shared" si="107"/>
        <v>0</v>
      </c>
      <c r="N870" s="222">
        <f t="shared" si="101"/>
        <v>0</v>
      </c>
    </row>
    <row r="871" spans="2:14" x14ac:dyDescent="0.45">
      <c r="B871" t="s">
        <v>337</v>
      </c>
      <c r="C871" s="215">
        <f>'Survey Results'!D1471/'Survey Results'!D$1517</f>
        <v>0</v>
      </c>
      <c r="D871" s="211">
        <f t="shared" si="102"/>
        <v>0</v>
      </c>
      <c r="E871" s="218">
        <f>'Survey Results'!E1471/'Survey Results'!E$1517</f>
        <v>0</v>
      </c>
      <c r="F871" s="217">
        <f t="shared" si="103"/>
        <v>0</v>
      </c>
      <c r="G871" s="215">
        <f>'Survey Results'!F1471/'Survey Results'!F$1517</f>
        <v>0</v>
      </c>
      <c r="H871" s="212">
        <f t="shared" si="104"/>
        <v>0</v>
      </c>
      <c r="I871" s="218">
        <f>'Survey Results'!G1471/'Survey Results'!G$1517</f>
        <v>0</v>
      </c>
      <c r="J871" s="217">
        <f t="shared" si="105"/>
        <v>0</v>
      </c>
      <c r="K871" s="215">
        <f>'Survey Results'!H1471/'Survey Results'!H$1517</f>
        <v>0</v>
      </c>
      <c r="L871" s="211">
        <f t="shared" si="106"/>
        <v>0</v>
      </c>
      <c r="M871" s="221">
        <f t="shared" si="107"/>
        <v>0</v>
      </c>
      <c r="N871" s="222">
        <f t="shared" si="101"/>
        <v>0</v>
      </c>
    </row>
    <row r="872" spans="2:14" x14ac:dyDescent="0.45">
      <c r="B872" t="s">
        <v>338</v>
      </c>
      <c r="C872" s="215">
        <f>'Survey Results'!D1472/'Survey Results'!D$1517</f>
        <v>0</v>
      </c>
      <c r="D872" s="211">
        <f t="shared" si="102"/>
        <v>0</v>
      </c>
      <c r="E872" s="218">
        <f>'Survey Results'!E1472/'Survey Results'!E$1517</f>
        <v>0</v>
      </c>
      <c r="F872" s="217">
        <f t="shared" si="103"/>
        <v>0</v>
      </c>
      <c r="G872" s="215">
        <f>'Survey Results'!F1472/'Survey Results'!F$1517</f>
        <v>0</v>
      </c>
      <c r="H872" s="212">
        <f t="shared" si="104"/>
        <v>0</v>
      </c>
      <c r="I872" s="218">
        <f>'Survey Results'!G1472/'Survey Results'!G$1517</f>
        <v>0</v>
      </c>
      <c r="J872" s="217">
        <f t="shared" si="105"/>
        <v>0</v>
      </c>
      <c r="K872" s="215">
        <f>'Survey Results'!H1472/'Survey Results'!H$1517</f>
        <v>0</v>
      </c>
      <c r="L872" s="211">
        <f t="shared" si="106"/>
        <v>0</v>
      </c>
      <c r="M872" s="221">
        <f t="shared" si="107"/>
        <v>0</v>
      </c>
      <c r="N872" s="222">
        <f t="shared" si="101"/>
        <v>0</v>
      </c>
    </row>
    <row r="873" spans="2:14" x14ac:dyDescent="0.45">
      <c r="B873" t="s">
        <v>339</v>
      </c>
      <c r="C873" s="215">
        <f>'Survey Results'!D1473/'Survey Results'!D$1517</f>
        <v>0</v>
      </c>
      <c r="D873" s="211">
        <f t="shared" si="102"/>
        <v>0</v>
      </c>
      <c r="E873" s="218">
        <f>'Survey Results'!E1473/'Survey Results'!E$1517</f>
        <v>0</v>
      </c>
      <c r="F873" s="217">
        <f t="shared" si="103"/>
        <v>0</v>
      </c>
      <c r="G873" s="215">
        <f>'Survey Results'!F1473/'Survey Results'!F$1517</f>
        <v>4.5708020050125323E-2</v>
      </c>
      <c r="H873" s="212">
        <f t="shared" si="104"/>
        <v>0.490056686706767</v>
      </c>
      <c r="I873" s="218">
        <f>'Survey Results'!G1473/'Survey Results'!G$1517</f>
        <v>0</v>
      </c>
      <c r="J873" s="217">
        <f t="shared" si="105"/>
        <v>0</v>
      </c>
      <c r="K873" s="215">
        <f>'Survey Results'!H1473/'Survey Results'!H$1517</f>
        <v>0</v>
      </c>
      <c r="L873" s="211">
        <f t="shared" si="106"/>
        <v>0</v>
      </c>
      <c r="M873" s="221">
        <f t="shared" si="107"/>
        <v>1.7660881252570291E-2</v>
      </c>
      <c r="N873" s="222">
        <f t="shared" si="101"/>
        <v>0.490056686706767</v>
      </c>
    </row>
    <row r="874" spans="2:14" x14ac:dyDescent="0.45">
      <c r="B874" t="s">
        <v>340</v>
      </c>
      <c r="C874" s="215">
        <f>'Survey Results'!D1474/'Survey Results'!D$1517</f>
        <v>0</v>
      </c>
      <c r="D874" s="211">
        <f t="shared" si="102"/>
        <v>0</v>
      </c>
      <c r="E874" s="218">
        <f>'Survey Results'!E1474/'Survey Results'!E$1517</f>
        <v>0</v>
      </c>
      <c r="F874" s="217">
        <f t="shared" si="103"/>
        <v>0</v>
      </c>
      <c r="G874" s="215">
        <f>'Survey Results'!F1474/'Survey Results'!F$1517</f>
        <v>0</v>
      </c>
      <c r="H874" s="212">
        <f t="shared" si="104"/>
        <v>0</v>
      </c>
      <c r="I874" s="218">
        <f>'Survey Results'!G1474/'Survey Results'!G$1517</f>
        <v>0</v>
      </c>
      <c r="J874" s="217">
        <f t="shared" si="105"/>
        <v>0</v>
      </c>
      <c r="K874" s="215">
        <f>'Survey Results'!H1474/'Survey Results'!H$1517</f>
        <v>0</v>
      </c>
      <c r="L874" s="211">
        <f t="shared" si="106"/>
        <v>0</v>
      </c>
      <c r="M874" s="221">
        <f t="shared" si="107"/>
        <v>0</v>
      </c>
      <c r="N874" s="222">
        <f t="shared" si="101"/>
        <v>0</v>
      </c>
    </row>
    <row r="875" spans="2:14" x14ac:dyDescent="0.45">
      <c r="B875" t="s">
        <v>341</v>
      </c>
      <c r="C875" s="215">
        <f>'Survey Results'!D1475/'Survey Results'!D$1517</f>
        <v>0</v>
      </c>
      <c r="D875" s="211">
        <f t="shared" si="102"/>
        <v>0</v>
      </c>
      <c r="E875" s="218">
        <f>'Survey Results'!E1475/'Survey Results'!E$1517</f>
        <v>0</v>
      </c>
      <c r="F875" s="217">
        <f t="shared" si="103"/>
        <v>0</v>
      </c>
      <c r="G875" s="215">
        <f>'Survey Results'!F1475/'Survey Results'!F$1517</f>
        <v>0</v>
      </c>
      <c r="H875" s="212">
        <f t="shared" si="104"/>
        <v>0</v>
      </c>
      <c r="I875" s="218">
        <f>'Survey Results'!G1475/'Survey Results'!G$1517</f>
        <v>0</v>
      </c>
      <c r="J875" s="217">
        <f t="shared" si="105"/>
        <v>0</v>
      </c>
      <c r="K875" s="215">
        <f>'Survey Results'!H1475/'Survey Results'!H$1517</f>
        <v>0</v>
      </c>
      <c r="L875" s="211">
        <f t="shared" si="106"/>
        <v>0</v>
      </c>
      <c r="M875" s="221">
        <f t="shared" si="107"/>
        <v>0</v>
      </c>
      <c r="N875" s="222">
        <f t="shared" si="101"/>
        <v>0</v>
      </c>
    </row>
    <row r="876" spans="2:14" x14ac:dyDescent="0.45">
      <c r="B876" t="s">
        <v>342</v>
      </c>
      <c r="C876" s="215">
        <f>'Survey Results'!D1476/'Survey Results'!D$1517</f>
        <v>0</v>
      </c>
      <c r="D876" s="211">
        <f t="shared" si="102"/>
        <v>0</v>
      </c>
      <c r="E876" s="218">
        <f>'Survey Results'!E1476/'Survey Results'!E$1517</f>
        <v>0</v>
      </c>
      <c r="F876" s="217">
        <f t="shared" si="103"/>
        <v>0</v>
      </c>
      <c r="G876" s="215">
        <f>'Survey Results'!F1476/'Survey Results'!F$1517</f>
        <v>0</v>
      </c>
      <c r="H876" s="212">
        <f t="shared" si="104"/>
        <v>0</v>
      </c>
      <c r="I876" s="218">
        <f>'Survey Results'!G1476/'Survey Results'!G$1517</f>
        <v>0</v>
      </c>
      <c r="J876" s="217">
        <f t="shared" si="105"/>
        <v>0</v>
      </c>
      <c r="K876" s="215">
        <f>'Survey Results'!H1476/'Survey Results'!H$1517</f>
        <v>0</v>
      </c>
      <c r="L876" s="211">
        <f t="shared" si="106"/>
        <v>0</v>
      </c>
      <c r="M876" s="221">
        <f t="shared" si="107"/>
        <v>0</v>
      </c>
      <c r="N876" s="222">
        <f t="shared" si="101"/>
        <v>0</v>
      </c>
    </row>
    <row r="877" spans="2:14" x14ac:dyDescent="0.45">
      <c r="B877" t="s">
        <v>343</v>
      </c>
      <c r="C877" s="215">
        <f>'Survey Results'!D1477/'Survey Results'!D$1517</f>
        <v>0</v>
      </c>
      <c r="D877" s="211">
        <f t="shared" si="102"/>
        <v>0</v>
      </c>
      <c r="E877" s="218">
        <f>'Survey Results'!E1477/'Survey Results'!E$1517</f>
        <v>0</v>
      </c>
      <c r="F877" s="217">
        <f t="shared" si="103"/>
        <v>0</v>
      </c>
      <c r="G877" s="215">
        <f>'Survey Results'!F1477/'Survey Results'!F$1517</f>
        <v>0</v>
      </c>
      <c r="H877" s="212">
        <f t="shared" si="104"/>
        <v>0</v>
      </c>
      <c r="I877" s="218">
        <f>'Survey Results'!G1477/'Survey Results'!G$1517</f>
        <v>0</v>
      </c>
      <c r="J877" s="217">
        <f t="shared" si="105"/>
        <v>0</v>
      </c>
      <c r="K877" s="215">
        <f>'Survey Results'!H1477/'Survey Results'!H$1517</f>
        <v>0</v>
      </c>
      <c r="L877" s="211">
        <f t="shared" si="106"/>
        <v>0</v>
      </c>
      <c r="M877" s="221">
        <f t="shared" si="107"/>
        <v>0</v>
      </c>
      <c r="N877" s="222">
        <f t="shared" si="101"/>
        <v>0</v>
      </c>
    </row>
    <row r="878" spans="2:14" x14ac:dyDescent="0.45">
      <c r="B878" t="s">
        <v>344</v>
      </c>
      <c r="C878" s="215">
        <f>'Survey Results'!D1478/'Survey Results'!D$1517</f>
        <v>0</v>
      </c>
      <c r="D878" s="211">
        <f t="shared" si="102"/>
        <v>0</v>
      </c>
      <c r="E878" s="218">
        <f>'Survey Results'!E1478/'Survey Results'!E$1517</f>
        <v>0</v>
      </c>
      <c r="F878" s="217">
        <f t="shared" si="103"/>
        <v>0</v>
      </c>
      <c r="G878" s="215">
        <f>'Survey Results'!F1478/'Survey Results'!F$1517</f>
        <v>0</v>
      </c>
      <c r="H878" s="212">
        <f t="shared" si="104"/>
        <v>0</v>
      </c>
      <c r="I878" s="218">
        <f>'Survey Results'!G1478/'Survey Results'!G$1517</f>
        <v>0</v>
      </c>
      <c r="J878" s="217">
        <f t="shared" si="105"/>
        <v>0</v>
      </c>
      <c r="K878" s="215">
        <f>'Survey Results'!H1478/'Survey Results'!H$1517</f>
        <v>0</v>
      </c>
      <c r="L878" s="211">
        <f t="shared" si="106"/>
        <v>0</v>
      </c>
      <c r="M878" s="221">
        <f t="shared" si="107"/>
        <v>0</v>
      </c>
      <c r="N878" s="222">
        <f t="shared" ref="N878:N941" si="108">D878+F878+H878+J878+L878</f>
        <v>0</v>
      </c>
    </row>
    <row r="879" spans="2:14" x14ac:dyDescent="0.45">
      <c r="B879" t="s">
        <v>345</v>
      </c>
      <c r="C879" s="215">
        <f>'Survey Results'!D1479/'Survey Results'!D$1517</f>
        <v>0</v>
      </c>
      <c r="D879" s="211">
        <f t="shared" si="102"/>
        <v>0</v>
      </c>
      <c r="E879" s="218">
        <f>'Survey Results'!E1479/'Survey Results'!E$1517</f>
        <v>0</v>
      </c>
      <c r="F879" s="217">
        <f t="shared" si="103"/>
        <v>0</v>
      </c>
      <c r="G879" s="215">
        <f>'Survey Results'!F1479/'Survey Results'!F$1517</f>
        <v>0</v>
      </c>
      <c r="H879" s="212">
        <f t="shared" si="104"/>
        <v>0</v>
      </c>
      <c r="I879" s="218">
        <f>'Survey Results'!G1479/'Survey Results'!G$1517</f>
        <v>0</v>
      </c>
      <c r="J879" s="217">
        <f t="shared" si="105"/>
        <v>0</v>
      </c>
      <c r="K879" s="215">
        <f>'Survey Results'!H1479/'Survey Results'!H$1517</f>
        <v>0</v>
      </c>
      <c r="L879" s="211">
        <f t="shared" si="106"/>
        <v>0</v>
      </c>
      <c r="M879" s="221">
        <f t="shared" si="107"/>
        <v>0</v>
      </c>
      <c r="N879" s="222">
        <f t="shared" si="108"/>
        <v>0</v>
      </c>
    </row>
    <row r="880" spans="2:14" x14ac:dyDescent="0.45">
      <c r="B880" t="s">
        <v>133</v>
      </c>
      <c r="C880" s="215">
        <f>'Survey Results'!D1480/'Survey Results'!D$1517</f>
        <v>0</v>
      </c>
      <c r="D880" s="211">
        <f t="shared" si="102"/>
        <v>0</v>
      </c>
      <c r="E880" s="218">
        <f>'Survey Results'!E1480/'Survey Results'!E$1517</f>
        <v>0</v>
      </c>
      <c r="F880" s="217">
        <f t="shared" si="103"/>
        <v>0</v>
      </c>
      <c r="G880" s="215">
        <f>'Survey Results'!F1480/'Survey Results'!F$1517</f>
        <v>0</v>
      </c>
      <c r="H880" s="212">
        <f t="shared" si="104"/>
        <v>0</v>
      </c>
      <c r="I880" s="218">
        <f>'Survey Results'!G1480/'Survey Results'!G$1517</f>
        <v>0</v>
      </c>
      <c r="J880" s="217">
        <f t="shared" si="105"/>
        <v>0</v>
      </c>
      <c r="K880" s="215">
        <f>'Survey Results'!H1480/'Survey Results'!H$1517</f>
        <v>0</v>
      </c>
      <c r="L880" s="211">
        <f t="shared" si="106"/>
        <v>0</v>
      </c>
      <c r="M880" s="221">
        <f t="shared" si="107"/>
        <v>0</v>
      </c>
      <c r="N880" s="222">
        <f t="shared" si="108"/>
        <v>0</v>
      </c>
    </row>
    <row r="881" spans="2:14" x14ac:dyDescent="0.45">
      <c r="B881" t="s">
        <v>134</v>
      </c>
      <c r="C881" s="215">
        <f>'Survey Results'!D1481/'Survey Results'!D$1517</f>
        <v>0</v>
      </c>
      <c r="D881" s="211">
        <f t="shared" si="102"/>
        <v>0</v>
      </c>
      <c r="E881" s="218">
        <f>'Survey Results'!E1481/'Survey Results'!E$1517</f>
        <v>0</v>
      </c>
      <c r="F881" s="217">
        <f t="shared" si="103"/>
        <v>0</v>
      </c>
      <c r="G881" s="215">
        <f>'Survey Results'!F1481/'Survey Results'!F$1517</f>
        <v>0</v>
      </c>
      <c r="H881" s="212">
        <f t="shared" si="104"/>
        <v>0</v>
      </c>
      <c r="I881" s="218">
        <f>'Survey Results'!G1481/'Survey Results'!G$1517</f>
        <v>0</v>
      </c>
      <c r="J881" s="217">
        <f t="shared" si="105"/>
        <v>0</v>
      </c>
      <c r="K881" s="215">
        <f>'Survey Results'!H1481/'Survey Results'!H$1517</f>
        <v>0</v>
      </c>
      <c r="L881" s="211">
        <f t="shared" si="106"/>
        <v>0</v>
      </c>
      <c r="M881" s="221">
        <f t="shared" si="107"/>
        <v>0</v>
      </c>
      <c r="N881" s="222">
        <f t="shared" si="108"/>
        <v>0</v>
      </c>
    </row>
    <row r="882" spans="2:14" x14ac:dyDescent="0.45">
      <c r="B882" t="s">
        <v>346</v>
      </c>
      <c r="C882" s="215">
        <f>'Survey Results'!D1482/'Survey Results'!D$1517</f>
        <v>0</v>
      </c>
      <c r="D882" s="211">
        <f t="shared" si="102"/>
        <v>0</v>
      </c>
      <c r="E882" s="218">
        <f>'Survey Results'!E1482/'Survey Results'!E$1517</f>
        <v>0</v>
      </c>
      <c r="F882" s="217">
        <f t="shared" si="103"/>
        <v>0</v>
      </c>
      <c r="G882" s="215">
        <f>'Survey Results'!F1482/'Survey Results'!F$1517</f>
        <v>0</v>
      </c>
      <c r="H882" s="212">
        <f t="shared" si="104"/>
        <v>0</v>
      </c>
      <c r="I882" s="218">
        <f>'Survey Results'!G1482/'Survey Results'!G$1517</f>
        <v>0</v>
      </c>
      <c r="J882" s="217">
        <f t="shared" si="105"/>
        <v>0</v>
      </c>
      <c r="K882" s="215">
        <f>'Survey Results'!H1482/'Survey Results'!H$1517</f>
        <v>0</v>
      </c>
      <c r="L882" s="211">
        <f t="shared" si="106"/>
        <v>0</v>
      </c>
      <c r="M882" s="221">
        <f t="shared" si="107"/>
        <v>0</v>
      </c>
      <c r="N882" s="222">
        <f t="shared" si="108"/>
        <v>0</v>
      </c>
    </row>
    <row r="883" spans="2:14" x14ac:dyDescent="0.45">
      <c r="B883" t="s">
        <v>347</v>
      </c>
      <c r="C883" s="215">
        <f>'Survey Results'!D1483/'Survey Results'!D$1517</f>
        <v>0</v>
      </c>
      <c r="D883" s="211">
        <f t="shared" si="102"/>
        <v>0</v>
      </c>
      <c r="E883" s="218">
        <f>'Survey Results'!E1483/'Survey Results'!E$1517</f>
        <v>0</v>
      </c>
      <c r="F883" s="217">
        <f t="shared" si="103"/>
        <v>0</v>
      </c>
      <c r="G883" s="215">
        <f>'Survey Results'!F1483/'Survey Results'!F$1517</f>
        <v>0</v>
      </c>
      <c r="H883" s="212">
        <f t="shared" si="104"/>
        <v>0</v>
      </c>
      <c r="I883" s="218">
        <f>'Survey Results'!G1483/'Survey Results'!G$1517</f>
        <v>0</v>
      </c>
      <c r="J883" s="217">
        <f t="shared" si="105"/>
        <v>0</v>
      </c>
      <c r="K883" s="215">
        <f>'Survey Results'!H1483/'Survey Results'!H$1517</f>
        <v>0</v>
      </c>
      <c r="L883" s="211">
        <f t="shared" si="106"/>
        <v>0</v>
      </c>
      <c r="M883" s="221">
        <f t="shared" si="107"/>
        <v>0</v>
      </c>
      <c r="N883" s="222">
        <f t="shared" si="108"/>
        <v>0</v>
      </c>
    </row>
    <row r="884" spans="2:14" x14ac:dyDescent="0.45">
      <c r="B884" t="s">
        <v>348</v>
      </c>
      <c r="C884" s="215">
        <f>'Survey Results'!D1484/'Survey Results'!D$1517</f>
        <v>0</v>
      </c>
      <c r="D884" s="211">
        <f t="shared" si="102"/>
        <v>0</v>
      </c>
      <c r="E884" s="218">
        <f>'Survey Results'!E1484/'Survey Results'!E$1517</f>
        <v>0</v>
      </c>
      <c r="F884" s="217">
        <f t="shared" si="103"/>
        <v>0</v>
      </c>
      <c r="G884" s="215">
        <f>'Survey Results'!F1484/'Survey Results'!F$1517</f>
        <v>0</v>
      </c>
      <c r="H884" s="212">
        <f t="shared" si="104"/>
        <v>0</v>
      </c>
      <c r="I884" s="218">
        <f>'Survey Results'!G1484/'Survey Results'!G$1517</f>
        <v>0</v>
      </c>
      <c r="J884" s="217">
        <f t="shared" si="105"/>
        <v>0</v>
      </c>
      <c r="K884" s="215">
        <f>'Survey Results'!H1484/'Survey Results'!H$1517</f>
        <v>0</v>
      </c>
      <c r="L884" s="211">
        <f t="shared" si="106"/>
        <v>0</v>
      </c>
      <c r="M884" s="221">
        <f t="shared" si="107"/>
        <v>0</v>
      </c>
      <c r="N884" s="222">
        <f t="shared" si="108"/>
        <v>0</v>
      </c>
    </row>
    <row r="885" spans="2:14" x14ac:dyDescent="0.45">
      <c r="B885" t="s">
        <v>349</v>
      </c>
      <c r="C885" s="215">
        <f>'Survey Results'!D1485/'Survey Results'!D$1517</f>
        <v>0</v>
      </c>
      <c r="D885" s="211">
        <f t="shared" si="102"/>
        <v>0</v>
      </c>
      <c r="E885" s="218">
        <f>'Survey Results'!E1485/'Survey Results'!E$1517</f>
        <v>0</v>
      </c>
      <c r="F885" s="217">
        <f t="shared" si="103"/>
        <v>0</v>
      </c>
      <c r="G885" s="215">
        <f>'Survey Results'!F1485/'Survey Results'!F$1517</f>
        <v>0</v>
      </c>
      <c r="H885" s="212">
        <f t="shared" si="104"/>
        <v>0</v>
      </c>
      <c r="I885" s="218">
        <f>'Survey Results'!G1485/'Survey Results'!G$1517</f>
        <v>0</v>
      </c>
      <c r="J885" s="217">
        <f t="shared" si="105"/>
        <v>0</v>
      </c>
      <c r="K885" s="215">
        <f>'Survey Results'!H1485/'Survey Results'!H$1517</f>
        <v>0</v>
      </c>
      <c r="L885" s="211">
        <f t="shared" si="106"/>
        <v>0</v>
      </c>
      <c r="M885" s="221">
        <f t="shared" si="107"/>
        <v>0</v>
      </c>
      <c r="N885" s="222">
        <f t="shared" si="108"/>
        <v>0</v>
      </c>
    </row>
    <row r="886" spans="2:14" x14ac:dyDescent="0.45">
      <c r="B886" t="s">
        <v>350</v>
      </c>
      <c r="C886" s="215">
        <f>'Survey Results'!D1486/'Survey Results'!D$1517</f>
        <v>0</v>
      </c>
      <c r="D886" s="211">
        <f t="shared" si="102"/>
        <v>0</v>
      </c>
      <c r="E886" s="218">
        <f>'Survey Results'!E1486/'Survey Results'!E$1517</f>
        <v>0</v>
      </c>
      <c r="F886" s="217">
        <f t="shared" si="103"/>
        <v>0</v>
      </c>
      <c r="G886" s="215">
        <f>'Survey Results'!F1486/'Survey Results'!F$1517</f>
        <v>0</v>
      </c>
      <c r="H886" s="212">
        <f t="shared" si="104"/>
        <v>0</v>
      </c>
      <c r="I886" s="218">
        <f>'Survey Results'!G1486/'Survey Results'!G$1517</f>
        <v>1.2998307634449043E-2</v>
      </c>
      <c r="J886" s="217">
        <f t="shared" si="105"/>
        <v>5.1753768903441154E-2</v>
      </c>
      <c r="K886" s="215">
        <f>'Survey Results'!H1486/'Survey Results'!H$1517</f>
        <v>0</v>
      </c>
      <c r="L886" s="211">
        <f t="shared" si="106"/>
        <v>0</v>
      </c>
      <c r="M886" s="221">
        <f t="shared" si="107"/>
        <v>1.8651253860424428E-3</v>
      </c>
      <c r="N886" s="222">
        <f t="shared" si="108"/>
        <v>5.1753768903441154E-2</v>
      </c>
    </row>
    <row r="887" spans="2:14" x14ac:dyDescent="0.45">
      <c r="B887" t="s">
        <v>351</v>
      </c>
      <c r="C887" s="215">
        <f>'Survey Results'!D1487/'Survey Results'!D$1517</f>
        <v>0</v>
      </c>
      <c r="D887" s="211">
        <f t="shared" si="102"/>
        <v>0</v>
      </c>
      <c r="E887" s="218">
        <f>'Survey Results'!E1487/'Survey Results'!E$1517</f>
        <v>0</v>
      </c>
      <c r="F887" s="217">
        <f t="shared" si="103"/>
        <v>0</v>
      </c>
      <c r="G887" s="215">
        <f>'Survey Results'!F1487/'Survey Results'!F$1517</f>
        <v>0</v>
      </c>
      <c r="H887" s="212">
        <f t="shared" si="104"/>
        <v>0</v>
      </c>
      <c r="I887" s="218">
        <f>'Survey Results'!G1487/'Survey Results'!G$1517</f>
        <v>0</v>
      </c>
      <c r="J887" s="217">
        <f t="shared" si="105"/>
        <v>0</v>
      </c>
      <c r="K887" s="215">
        <f>'Survey Results'!H1487/'Survey Results'!H$1517</f>
        <v>0</v>
      </c>
      <c r="L887" s="211">
        <f t="shared" si="106"/>
        <v>0</v>
      </c>
      <c r="M887" s="221">
        <f t="shared" si="107"/>
        <v>0</v>
      </c>
      <c r="N887" s="222">
        <f t="shared" si="108"/>
        <v>0</v>
      </c>
    </row>
    <row r="888" spans="2:14" x14ac:dyDescent="0.45">
      <c r="B888" t="s">
        <v>352</v>
      </c>
      <c r="C888" s="215">
        <f>'Survey Results'!D1488/'Survey Results'!D$1517</f>
        <v>0</v>
      </c>
      <c r="D888" s="211">
        <f t="shared" si="102"/>
        <v>0</v>
      </c>
      <c r="E888" s="218">
        <f>'Survey Results'!E1488/'Survey Results'!E$1517</f>
        <v>0</v>
      </c>
      <c r="F888" s="217">
        <f t="shared" si="103"/>
        <v>0</v>
      </c>
      <c r="G888" s="215">
        <f>'Survey Results'!F1488/'Survey Results'!F$1517</f>
        <v>0</v>
      </c>
      <c r="H888" s="212">
        <f t="shared" si="104"/>
        <v>0</v>
      </c>
      <c r="I888" s="218">
        <f>'Survey Results'!G1488/'Survey Results'!G$1517</f>
        <v>0</v>
      </c>
      <c r="J888" s="217">
        <f t="shared" si="105"/>
        <v>0</v>
      </c>
      <c r="K888" s="215">
        <f>'Survey Results'!H1488/'Survey Results'!H$1517</f>
        <v>0</v>
      </c>
      <c r="L888" s="211">
        <f t="shared" si="106"/>
        <v>0</v>
      </c>
      <c r="M888" s="221">
        <f t="shared" si="107"/>
        <v>0</v>
      </c>
      <c r="N888" s="222">
        <f t="shared" si="108"/>
        <v>0</v>
      </c>
    </row>
    <row r="889" spans="2:14" x14ac:dyDescent="0.45">
      <c r="B889" t="s">
        <v>353</v>
      </c>
      <c r="C889" s="215">
        <f>'Survey Results'!D1489/'Survey Results'!D$1517</f>
        <v>0</v>
      </c>
      <c r="D889" s="211">
        <f t="shared" si="102"/>
        <v>0</v>
      </c>
      <c r="E889" s="218">
        <f>'Survey Results'!E1489/'Survey Results'!E$1517</f>
        <v>0</v>
      </c>
      <c r="F889" s="217">
        <f t="shared" si="103"/>
        <v>0</v>
      </c>
      <c r="G889" s="215">
        <f>'Survey Results'!F1489/'Survey Results'!F$1517</f>
        <v>0</v>
      </c>
      <c r="H889" s="212">
        <f t="shared" si="104"/>
        <v>0</v>
      </c>
      <c r="I889" s="218">
        <f>'Survey Results'!G1489/'Survey Results'!G$1517</f>
        <v>0</v>
      </c>
      <c r="J889" s="217">
        <f t="shared" si="105"/>
        <v>0</v>
      </c>
      <c r="K889" s="215">
        <f>'Survey Results'!H1489/'Survey Results'!H$1517</f>
        <v>0</v>
      </c>
      <c r="L889" s="211">
        <f t="shared" si="106"/>
        <v>0</v>
      </c>
      <c r="M889" s="221">
        <f t="shared" si="107"/>
        <v>0</v>
      </c>
      <c r="N889" s="222">
        <f t="shared" si="108"/>
        <v>0</v>
      </c>
    </row>
    <row r="890" spans="2:14" x14ac:dyDescent="0.45">
      <c r="B890" t="s">
        <v>354</v>
      </c>
      <c r="C890" s="215">
        <f>'Survey Results'!D1490/'Survey Results'!D$1517</f>
        <v>0</v>
      </c>
      <c r="D890" s="211">
        <f t="shared" si="102"/>
        <v>0</v>
      </c>
      <c r="E890" s="218">
        <f>'Survey Results'!E1490/'Survey Results'!E$1517</f>
        <v>0</v>
      </c>
      <c r="F890" s="217">
        <f t="shared" si="103"/>
        <v>0</v>
      </c>
      <c r="G890" s="215">
        <f>'Survey Results'!F1490/'Survey Results'!F$1517</f>
        <v>0</v>
      </c>
      <c r="H890" s="212">
        <f t="shared" si="104"/>
        <v>0</v>
      </c>
      <c r="I890" s="218">
        <f>'Survey Results'!G1490/'Survey Results'!G$1517</f>
        <v>0</v>
      </c>
      <c r="J890" s="217">
        <f t="shared" si="105"/>
        <v>0</v>
      </c>
      <c r="K890" s="215">
        <f>'Survey Results'!H1490/'Survey Results'!H$1517</f>
        <v>0</v>
      </c>
      <c r="L890" s="211">
        <f t="shared" si="106"/>
        <v>0</v>
      </c>
      <c r="M890" s="221">
        <f t="shared" si="107"/>
        <v>0</v>
      </c>
      <c r="N890" s="222">
        <f t="shared" si="108"/>
        <v>0</v>
      </c>
    </row>
    <row r="891" spans="2:14" x14ac:dyDescent="0.45">
      <c r="B891" t="s">
        <v>355</v>
      </c>
      <c r="C891" s="215">
        <f>'Survey Results'!D1491/'Survey Results'!D$1517</f>
        <v>0</v>
      </c>
      <c r="D891" s="211">
        <f t="shared" si="102"/>
        <v>0</v>
      </c>
      <c r="E891" s="218">
        <f>'Survey Results'!E1491/'Survey Results'!E$1517</f>
        <v>0</v>
      </c>
      <c r="F891" s="217">
        <f t="shared" si="103"/>
        <v>0</v>
      </c>
      <c r="G891" s="215">
        <f>'Survey Results'!F1491/'Survey Results'!F$1517</f>
        <v>0</v>
      </c>
      <c r="H891" s="212">
        <f t="shared" si="104"/>
        <v>0</v>
      </c>
      <c r="I891" s="218">
        <f>'Survey Results'!G1491/'Survey Results'!G$1517</f>
        <v>0</v>
      </c>
      <c r="J891" s="217">
        <f t="shared" si="105"/>
        <v>0</v>
      </c>
      <c r="K891" s="215">
        <f>'Survey Results'!H1491/'Survey Results'!H$1517</f>
        <v>0</v>
      </c>
      <c r="L891" s="211">
        <f t="shared" si="106"/>
        <v>0</v>
      </c>
      <c r="M891" s="221">
        <f t="shared" si="107"/>
        <v>0</v>
      </c>
      <c r="N891" s="222">
        <f t="shared" si="108"/>
        <v>0</v>
      </c>
    </row>
    <row r="892" spans="2:14" x14ac:dyDescent="0.45">
      <c r="B892" t="s">
        <v>356</v>
      </c>
      <c r="C892" s="215">
        <f>'Survey Results'!D1492/'Survey Results'!D$1517</f>
        <v>0</v>
      </c>
      <c r="D892" s="211">
        <f t="shared" si="102"/>
        <v>0</v>
      </c>
      <c r="E892" s="218">
        <f>'Survey Results'!E1492/'Survey Results'!E$1517</f>
        <v>0</v>
      </c>
      <c r="F892" s="217">
        <f t="shared" si="103"/>
        <v>0</v>
      </c>
      <c r="G892" s="215">
        <f>'Survey Results'!F1492/'Survey Results'!F$1517</f>
        <v>0</v>
      </c>
      <c r="H892" s="212">
        <f t="shared" si="104"/>
        <v>0</v>
      </c>
      <c r="I892" s="218">
        <f>'Survey Results'!G1492/'Survey Results'!G$1517</f>
        <v>0</v>
      </c>
      <c r="J892" s="217">
        <f t="shared" si="105"/>
        <v>0</v>
      </c>
      <c r="K892" s="215">
        <f>'Survey Results'!H1492/'Survey Results'!H$1517</f>
        <v>0</v>
      </c>
      <c r="L892" s="211">
        <f t="shared" si="106"/>
        <v>0</v>
      </c>
      <c r="M892" s="221">
        <f t="shared" si="107"/>
        <v>0</v>
      </c>
      <c r="N892" s="222">
        <f t="shared" si="108"/>
        <v>0</v>
      </c>
    </row>
    <row r="893" spans="2:14" x14ac:dyDescent="0.45">
      <c r="B893" t="s">
        <v>357</v>
      </c>
      <c r="C893" s="215">
        <f>'Survey Results'!D1493/'Survey Results'!D$1517</f>
        <v>0</v>
      </c>
      <c r="D893" s="211">
        <f t="shared" si="102"/>
        <v>0</v>
      </c>
      <c r="E893" s="218">
        <f>'Survey Results'!E1493/'Survey Results'!E$1517</f>
        <v>0</v>
      </c>
      <c r="F893" s="217">
        <f t="shared" si="103"/>
        <v>0</v>
      </c>
      <c r="G893" s="215">
        <f>'Survey Results'!F1493/'Survey Results'!F$1517</f>
        <v>0</v>
      </c>
      <c r="H893" s="212">
        <f t="shared" si="104"/>
        <v>0</v>
      </c>
      <c r="I893" s="218">
        <f>'Survey Results'!G1493/'Survey Results'!G$1517</f>
        <v>0</v>
      </c>
      <c r="J893" s="217">
        <f t="shared" si="105"/>
        <v>0</v>
      </c>
      <c r="K893" s="215">
        <f>'Survey Results'!H1493/'Survey Results'!H$1517</f>
        <v>0</v>
      </c>
      <c r="L893" s="211">
        <f t="shared" si="106"/>
        <v>0</v>
      </c>
      <c r="M893" s="221">
        <f t="shared" si="107"/>
        <v>0</v>
      </c>
      <c r="N893" s="222">
        <f t="shared" si="108"/>
        <v>0</v>
      </c>
    </row>
    <row r="894" spans="2:14" x14ac:dyDescent="0.45">
      <c r="B894" t="s">
        <v>358</v>
      </c>
      <c r="C894" s="215">
        <f>'Survey Results'!D1494/'Survey Results'!D$1517</f>
        <v>0</v>
      </c>
      <c r="D894" s="211">
        <f t="shared" si="102"/>
        <v>0</v>
      </c>
      <c r="E894" s="218">
        <f>'Survey Results'!E1494/'Survey Results'!E$1517</f>
        <v>0</v>
      </c>
      <c r="F894" s="217">
        <f t="shared" si="103"/>
        <v>0</v>
      </c>
      <c r="G894" s="215">
        <f>'Survey Results'!F1494/'Survey Results'!F$1517</f>
        <v>0</v>
      </c>
      <c r="H894" s="212">
        <f t="shared" si="104"/>
        <v>0</v>
      </c>
      <c r="I894" s="218">
        <f>'Survey Results'!G1494/'Survey Results'!G$1517</f>
        <v>0</v>
      </c>
      <c r="J894" s="217">
        <f t="shared" si="105"/>
        <v>0</v>
      </c>
      <c r="K894" s="215">
        <f>'Survey Results'!H1494/'Survey Results'!H$1517</f>
        <v>0</v>
      </c>
      <c r="L894" s="211">
        <f t="shared" si="106"/>
        <v>0</v>
      </c>
      <c r="M894" s="221">
        <f t="shared" si="107"/>
        <v>0</v>
      </c>
      <c r="N894" s="222">
        <f t="shared" si="108"/>
        <v>0</v>
      </c>
    </row>
    <row r="895" spans="2:14" x14ac:dyDescent="0.45">
      <c r="B895" t="s">
        <v>359</v>
      </c>
      <c r="C895" s="215">
        <f>'Survey Results'!D1495/'Survey Results'!D$1517</f>
        <v>0</v>
      </c>
      <c r="D895" s="211">
        <f t="shared" si="102"/>
        <v>0</v>
      </c>
      <c r="E895" s="218">
        <f>'Survey Results'!E1495/'Survey Results'!E$1517</f>
        <v>0</v>
      </c>
      <c r="F895" s="217">
        <f t="shared" si="103"/>
        <v>0</v>
      </c>
      <c r="G895" s="215">
        <f>'Survey Results'!F1495/'Survey Results'!F$1517</f>
        <v>0</v>
      </c>
      <c r="H895" s="212">
        <f t="shared" si="104"/>
        <v>0</v>
      </c>
      <c r="I895" s="218">
        <f>'Survey Results'!G1495/'Survey Results'!G$1517</f>
        <v>0</v>
      </c>
      <c r="J895" s="217">
        <f t="shared" si="105"/>
        <v>0</v>
      </c>
      <c r="K895" s="215">
        <f>'Survey Results'!H1495/'Survey Results'!H$1517</f>
        <v>0</v>
      </c>
      <c r="L895" s="211">
        <f t="shared" si="106"/>
        <v>0</v>
      </c>
      <c r="M895" s="221">
        <f t="shared" si="107"/>
        <v>0</v>
      </c>
      <c r="N895" s="222">
        <f t="shared" si="108"/>
        <v>0</v>
      </c>
    </row>
    <row r="896" spans="2:14" x14ac:dyDescent="0.45">
      <c r="B896" t="s">
        <v>360</v>
      </c>
      <c r="C896" s="215">
        <f>'Survey Results'!D1496/'Survey Results'!D$1517</f>
        <v>0</v>
      </c>
      <c r="D896" s="211">
        <f t="shared" si="102"/>
        <v>0</v>
      </c>
      <c r="E896" s="218">
        <f>'Survey Results'!E1496/'Survey Results'!E$1517</f>
        <v>0</v>
      </c>
      <c r="F896" s="217">
        <f t="shared" si="103"/>
        <v>0</v>
      </c>
      <c r="G896" s="215">
        <f>'Survey Results'!F1496/'Survey Results'!F$1517</f>
        <v>0</v>
      </c>
      <c r="H896" s="212">
        <f t="shared" si="104"/>
        <v>0</v>
      </c>
      <c r="I896" s="218">
        <f>'Survey Results'!G1496/'Survey Results'!G$1517</f>
        <v>0</v>
      </c>
      <c r="J896" s="217">
        <f t="shared" si="105"/>
        <v>0</v>
      </c>
      <c r="K896" s="215">
        <f>'Survey Results'!H1496/'Survey Results'!H$1517</f>
        <v>0</v>
      </c>
      <c r="L896" s="211">
        <f t="shared" si="106"/>
        <v>0</v>
      </c>
      <c r="M896" s="221">
        <f t="shared" si="107"/>
        <v>0</v>
      </c>
      <c r="N896" s="222">
        <f t="shared" si="108"/>
        <v>0</v>
      </c>
    </row>
    <row r="897" spans="2:14" x14ac:dyDescent="0.45">
      <c r="B897" t="s">
        <v>361</v>
      </c>
      <c r="C897" s="215">
        <f>'Survey Results'!D1497/'Survey Results'!D$1517</f>
        <v>0</v>
      </c>
      <c r="D897" s="211">
        <f t="shared" si="102"/>
        <v>0</v>
      </c>
      <c r="E897" s="218">
        <f>'Survey Results'!E1497/'Survey Results'!E$1517</f>
        <v>0</v>
      </c>
      <c r="F897" s="217">
        <f t="shared" si="103"/>
        <v>0</v>
      </c>
      <c r="G897" s="215">
        <f>'Survey Results'!F1497/'Survey Results'!F$1517</f>
        <v>0</v>
      </c>
      <c r="H897" s="212">
        <f t="shared" si="104"/>
        <v>0</v>
      </c>
      <c r="I897" s="218">
        <f>'Survey Results'!G1497/'Survey Results'!G$1517</f>
        <v>0</v>
      </c>
      <c r="J897" s="217">
        <f t="shared" si="105"/>
        <v>0</v>
      </c>
      <c r="K897" s="215">
        <f>'Survey Results'!H1497/'Survey Results'!H$1517</f>
        <v>0</v>
      </c>
      <c r="L897" s="211">
        <f t="shared" si="106"/>
        <v>0</v>
      </c>
      <c r="M897" s="221">
        <f t="shared" si="107"/>
        <v>0</v>
      </c>
      <c r="N897" s="222">
        <f t="shared" si="108"/>
        <v>0</v>
      </c>
    </row>
    <row r="898" spans="2:14" x14ac:dyDescent="0.45">
      <c r="B898" t="s">
        <v>362</v>
      </c>
      <c r="C898" s="215">
        <f>'Survey Results'!D1498/'Survey Results'!D$1517</f>
        <v>0</v>
      </c>
      <c r="D898" s="211">
        <f t="shared" si="102"/>
        <v>0</v>
      </c>
      <c r="E898" s="218">
        <f>'Survey Results'!E1498/'Survey Results'!E$1517</f>
        <v>0</v>
      </c>
      <c r="F898" s="217">
        <f t="shared" si="103"/>
        <v>0</v>
      </c>
      <c r="G898" s="215">
        <f>'Survey Results'!F1498/'Survey Results'!F$1517</f>
        <v>0</v>
      </c>
      <c r="H898" s="212">
        <f t="shared" si="104"/>
        <v>0</v>
      </c>
      <c r="I898" s="218">
        <f>'Survey Results'!G1498/'Survey Results'!G$1517</f>
        <v>0</v>
      </c>
      <c r="J898" s="217">
        <f t="shared" si="105"/>
        <v>0</v>
      </c>
      <c r="K898" s="215">
        <f>'Survey Results'!H1498/'Survey Results'!H$1517</f>
        <v>0</v>
      </c>
      <c r="L898" s="211">
        <f t="shared" si="106"/>
        <v>0</v>
      </c>
      <c r="M898" s="221">
        <f t="shared" si="107"/>
        <v>0</v>
      </c>
      <c r="N898" s="222">
        <f t="shared" si="108"/>
        <v>0</v>
      </c>
    </row>
    <row r="899" spans="2:14" x14ac:dyDescent="0.45">
      <c r="B899" t="s">
        <v>363</v>
      </c>
      <c r="C899" s="215">
        <f>'Survey Results'!D1499/'Survey Results'!D$1517</f>
        <v>0</v>
      </c>
      <c r="D899" s="211">
        <f t="shared" si="102"/>
        <v>0</v>
      </c>
      <c r="E899" s="218">
        <f>'Survey Results'!E1499/'Survey Results'!E$1517</f>
        <v>0</v>
      </c>
      <c r="F899" s="217">
        <f t="shared" si="103"/>
        <v>0</v>
      </c>
      <c r="G899" s="215">
        <f>'Survey Results'!F1499/'Survey Results'!F$1517</f>
        <v>0</v>
      </c>
      <c r="H899" s="212">
        <f t="shared" si="104"/>
        <v>0</v>
      </c>
      <c r="I899" s="218">
        <f>'Survey Results'!G1499/'Survey Results'!G$1517</f>
        <v>0</v>
      </c>
      <c r="J899" s="217">
        <f t="shared" si="105"/>
        <v>0</v>
      </c>
      <c r="K899" s="215">
        <f>'Survey Results'!H1499/'Survey Results'!H$1517</f>
        <v>0</v>
      </c>
      <c r="L899" s="211">
        <f t="shared" si="106"/>
        <v>0</v>
      </c>
      <c r="M899" s="221">
        <f t="shared" si="107"/>
        <v>0</v>
      </c>
      <c r="N899" s="222">
        <f t="shared" si="108"/>
        <v>0</v>
      </c>
    </row>
    <row r="900" spans="2:14" x14ac:dyDescent="0.45">
      <c r="B900" t="s">
        <v>364</v>
      </c>
      <c r="C900" s="215">
        <f>'Survey Results'!D1500/'Survey Results'!D$1517</f>
        <v>0</v>
      </c>
      <c r="D900" s="211">
        <f t="shared" si="102"/>
        <v>0</v>
      </c>
      <c r="E900" s="218">
        <f>'Survey Results'!E1500/'Survey Results'!E$1517</f>
        <v>0</v>
      </c>
      <c r="F900" s="217">
        <f t="shared" si="103"/>
        <v>0</v>
      </c>
      <c r="G900" s="215">
        <f>'Survey Results'!F1500/'Survey Results'!F$1517</f>
        <v>0</v>
      </c>
      <c r="H900" s="212">
        <f t="shared" si="104"/>
        <v>0</v>
      </c>
      <c r="I900" s="218">
        <f>'Survey Results'!G1500/'Survey Results'!G$1517</f>
        <v>0</v>
      </c>
      <c r="J900" s="217">
        <f t="shared" si="105"/>
        <v>0</v>
      </c>
      <c r="K900" s="215">
        <f>'Survey Results'!H1500/'Survey Results'!H$1517</f>
        <v>0</v>
      </c>
      <c r="L900" s="211">
        <f t="shared" si="106"/>
        <v>0</v>
      </c>
      <c r="M900" s="221">
        <f t="shared" si="107"/>
        <v>0</v>
      </c>
      <c r="N900" s="222">
        <f t="shared" si="108"/>
        <v>0</v>
      </c>
    </row>
    <row r="901" spans="2:14" x14ac:dyDescent="0.45">
      <c r="B901" t="s">
        <v>365</v>
      </c>
      <c r="C901" s="215">
        <f>'Survey Results'!D1501/'Survey Results'!D$1517</f>
        <v>0</v>
      </c>
      <c r="D901" s="211">
        <f t="shared" si="102"/>
        <v>0</v>
      </c>
      <c r="E901" s="218">
        <f>'Survey Results'!E1501/'Survey Results'!E$1517</f>
        <v>0</v>
      </c>
      <c r="F901" s="217">
        <f t="shared" si="103"/>
        <v>0</v>
      </c>
      <c r="G901" s="215">
        <f>'Survey Results'!F1501/'Survey Results'!F$1517</f>
        <v>0</v>
      </c>
      <c r="H901" s="212">
        <f t="shared" si="104"/>
        <v>0</v>
      </c>
      <c r="I901" s="218">
        <f>'Survey Results'!G1501/'Survey Results'!G$1517</f>
        <v>0</v>
      </c>
      <c r="J901" s="217">
        <f t="shared" si="105"/>
        <v>0</v>
      </c>
      <c r="K901" s="215">
        <f>'Survey Results'!H1501/'Survey Results'!H$1517</f>
        <v>0</v>
      </c>
      <c r="L901" s="211">
        <f t="shared" si="106"/>
        <v>0</v>
      </c>
      <c r="M901" s="221">
        <f t="shared" si="107"/>
        <v>0</v>
      </c>
      <c r="N901" s="222">
        <f t="shared" si="108"/>
        <v>0</v>
      </c>
    </row>
    <row r="902" spans="2:14" x14ac:dyDescent="0.45">
      <c r="B902" t="s">
        <v>366</v>
      </c>
      <c r="C902" s="215">
        <f>'Survey Results'!D1502/'Survey Results'!D$1517</f>
        <v>0</v>
      </c>
      <c r="D902" s="211">
        <f t="shared" si="102"/>
        <v>0</v>
      </c>
      <c r="E902" s="218">
        <f>'Survey Results'!E1502/'Survey Results'!E$1517</f>
        <v>0</v>
      </c>
      <c r="F902" s="217">
        <f t="shared" si="103"/>
        <v>0</v>
      </c>
      <c r="G902" s="215">
        <f>'Survey Results'!F1502/'Survey Results'!F$1517</f>
        <v>0</v>
      </c>
      <c r="H902" s="212">
        <f t="shared" si="104"/>
        <v>0</v>
      </c>
      <c r="I902" s="218">
        <f>'Survey Results'!G1502/'Survey Results'!G$1517</f>
        <v>0</v>
      </c>
      <c r="J902" s="217">
        <f t="shared" si="105"/>
        <v>0</v>
      </c>
      <c r="K902" s="215">
        <f>'Survey Results'!H1502/'Survey Results'!H$1517</f>
        <v>0</v>
      </c>
      <c r="L902" s="211">
        <f t="shared" si="106"/>
        <v>0</v>
      </c>
      <c r="M902" s="221">
        <f t="shared" si="107"/>
        <v>0</v>
      </c>
      <c r="N902" s="222">
        <f t="shared" si="108"/>
        <v>0</v>
      </c>
    </row>
    <row r="903" spans="2:14" x14ac:dyDescent="0.45">
      <c r="B903" t="s">
        <v>367</v>
      </c>
      <c r="C903" s="215">
        <f>'Survey Results'!D1503/'Survey Results'!D$1517</f>
        <v>0</v>
      </c>
      <c r="D903" s="211">
        <f t="shared" si="102"/>
        <v>0</v>
      </c>
      <c r="E903" s="218">
        <f>'Survey Results'!E1503/'Survey Results'!E$1517</f>
        <v>0</v>
      </c>
      <c r="F903" s="217">
        <f t="shared" si="103"/>
        <v>0</v>
      </c>
      <c r="G903" s="215">
        <f>'Survey Results'!F1503/'Survey Results'!F$1517</f>
        <v>0</v>
      </c>
      <c r="H903" s="212">
        <f t="shared" si="104"/>
        <v>0</v>
      </c>
      <c r="I903" s="218">
        <f>'Survey Results'!G1503/'Survey Results'!G$1517</f>
        <v>0</v>
      </c>
      <c r="J903" s="217">
        <f t="shared" si="105"/>
        <v>0</v>
      </c>
      <c r="K903" s="215">
        <f>'Survey Results'!H1503/'Survey Results'!H$1517</f>
        <v>0</v>
      </c>
      <c r="L903" s="211">
        <f t="shared" si="106"/>
        <v>0</v>
      </c>
      <c r="M903" s="221">
        <f t="shared" si="107"/>
        <v>0</v>
      </c>
      <c r="N903" s="222">
        <f t="shared" si="108"/>
        <v>0</v>
      </c>
    </row>
    <row r="904" spans="2:14" x14ac:dyDescent="0.45">
      <c r="B904" t="s">
        <v>368</v>
      </c>
      <c r="C904" s="215">
        <f>'Survey Results'!D1504/'Survey Results'!D$1517</f>
        <v>0</v>
      </c>
      <c r="D904" s="211">
        <f t="shared" si="102"/>
        <v>0</v>
      </c>
      <c r="E904" s="218">
        <f>'Survey Results'!E1504/'Survey Results'!E$1517</f>
        <v>0</v>
      </c>
      <c r="F904" s="217">
        <f t="shared" si="103"/>
        <v>0</v>
      </c>
      <c r="G904" s="215">
        <f>'Survey Results'!F1504/'Survey Results'!F$1517</f>
        <v>0</v>
      </c>
      <c r="H904" s="212">
        <f t="shared" si="104"/>
        <v>0</v>
      </c>
      <c r="I904" s="218">
        <f>'Survey Results'!G1504/'Survey Results'!G$1517</f>
        <v>0</v>
      </c>
      <c r="J904" s="217">
        <f t="shared" si="105"/>
        <v>0</v>
      </c>
      <c r="K904" s="215">
        <f>'Survey Results'!H1504/'Survey Results'!H$1517</f>
        <v>0</v>
      </c>
      <c r="L904" s="211">
        <f t="shared" si="106"/>
        <v>0</v>
      </c>
      <c r="M904" s="221">
        <f t="shared" si="107"/>
        <v>0</v>
      </c>
      <c r="N904" s="222">
        <f t="shared" si="108"/>
        <v>0</v>
      </c>
    </row>
    <row r="905" spans="2:14" x14ac:dyDescent="0.45">
      <c r="B905" t="s">
        <v>227</v>
      </c>
      <c r="C905" s="215">
        <f>'Survey Results'!D1505/'Survey Results'!D$1517</f>
        <v>0</v>
      </c>
      <c r="D905" s="211">
        <f t="shared" si="102"/>
        <v>0</v>
      </c>
      <c r="E905" s="218">
        <f>'Survey Results'!E1505/'Survey Results'!E$1517</f>
        <v>1.0058395900369442E-2</v>
      </c>
      <c r="F905" s="217">
        <f t="shared" si="103"/>
        <v>3.2794997799070427E-2</v>
      </c>
      <c r="G905" s="215">
        <f>'Survey Results'!F1505/'Survey Results'!F$1517</f>
        <v>0</v>
      </c>
      <c r="H905" s="212">
        <f t="shared" si="104"/>
        <v>0</v>
      </c>
      <c r="I905" s="218">
        <f>'Survey Results'!G1505/'Survey Results'!G$1517</f>
        <v>0</v>
      </c>
      <c r="J905" s="217">
        <f t="shared" si="105"/>
        <v>0</v>
      </c>
      <c r="K905" s="215">
        <f>'Survey Results'!H1505/'Survey Results'!H$1517</f>
        <v>0</v>
      </c>
      <c r="L905" s="211">
        <f t="shared" si="106"/>
        <v>0</v>
      </c>
      <c r="M905" s="221">
        <f t="shared" si="107"/>
        <v>1.181880744654043E-3</v>
      </c>
      <c r="N905" s="222">
        <f t="shared" si="108"/>
        <v>3.2794997799070427E-2</v>
      </c>
    </row>
    <row r="906" spans="2:14" x14ac:dyDescent="0.45">
      <c r="B906" t="s">
        <v>369</v>
      </c>
      <c r="C906" s="215">
        <f>'Survey Results'!D1506/'Survey Results'!D$1517</f>
        <v>0</v>
      </c>
      <c r="D906" s="211">
        <f t="shared" si="102"/>
        <v>0</v>
      </c>
      <c r="E906" s="218">
        <f>'Survey Results'!E1506/'Survey Results'!E$1517</f>
        <v>0</v>
      </c>
      <c r="F906" s="217">
        <f t="shared" si="103"/>
        <v>0</v>
      </c>
      <c r="G906" s="215">
        <f>'Survey Results'!F1506/'Survey Results'!F$1517</f>
        <v>0</v>
      </c>
      <c r="H906" s="212">
        <f t="shared" si="104"/>
        <v>0</v>
      </c>
      <c r="I906" s="218">
        <f>'Survey Results'!G1506/'Survey Results'!G$1517</f>
        <v>4.5435314027830014E-2</v>
      </c>
      <c r="J906" s="217">
        <f t="shared" si="105"/>
        <v>0.18090422294819483</v>
      </c>
      <c r="K906" s="215">
        <f>'Survey Results'!H1506/'Survey Results'!H$1517</f>
        <v>0</v>
      </c>
      <c r="L906" s="211">
        <f t="shared" si="106"/>
        <v>0</v>
      </c>
      <c r="M906" s="221">
        <f t="shared" si="107"/>
        <v>6.5195070003979056E-3</v>
      </c>
      <c r="N906" s="222">
        <f t="shared" si="108"/>
        <v>0.18090422294819483</v>
      </c>
    </row>
    <row r="907" spans="2:14" x14ac:dyDescent="0.45">
      <c r="B907" t="s">
        <v>370</v>
      </c>
      <c r="C907" s="215">
        <f>'Survey Results'!D1507/'Survey Results'!D$1517</f>
        <v>0</v>
      </c>
      <c r="D907" s="211">
        <f t="shared" si="102"/>
        <v>0</v>
      </c>
      <c r="E907" s="218">
        <f>'Survey Results'!E1507/'Survey Results'!E$1517</f>
        <v>0</v>
      </c>
      <c r="F907" s="217">
        <f t="shared" si="103"/>
        <v>0</v>
      </c>
      <c r="G907" s="215">
        <f>'Survey Results'!F1507/'Survey Results'!F$1517</f>
        <v>0</v>
      </c>
      <c r="H907" s="212">
        <f t="shared" si="104"/>
        <v>0</v>
      </c>
      <c r="I907" s="218">
        <f>'Survey Results'!G1507/'Survey Results'!G$1517</f>
        <v>0</v>
      </c>
      <c r="J907" s="217">
        <f t="shared" si="105"/>
        <v>0</v>
      </c>
      <c r="K907" s="215">
        <f>'Survey Results'!H1507/'Survey Results'!H$1517</f>
        <v>0</v>
      </c>
      <c r="L907" s="211">
        <f t="shared" si="106"/>
        <v>0</v>
      </c>
      <c r="M907" s="221">
        <f t="shared" si="107"/>
        <v>0</v>
      </c>
      <c r="N907" s="222">
        <f t="shared" si="108"/>
        <v>0</v>
      </c>
    </row>
    <row r="908" spans="2:14" x14ac:dyDescent="0.45">
      <c r="B908" t="s">
        <v>371</v>
      </c>
      <c r="C908" s="215">
        <f>'Survey Results'!D1508/'Survey Results'!D$1517</f>
        <v>0</v>
      </c>
      <c r="D908" s="211">
        <f t="shared" si="102"/>
        <v>0</v>
      </c>
      <c r="E908" s="218">
        <f>'Survey Results'!E1508/'Survey Results'!E$1517</f>
        <v>0</v>
      </c>
      <c r="F908" s="217">
        <f t="shared" si="103"/>
        <v>0</v>
      </c>
      <c r="G908" s="215">
        <f>'Survey Results'!F1508/'Survey Results'!F$1517</f>
        <v>0</v>
      </c>
      <c r="H908" s="212">
        <f t="shared" si="104"/>
        <v>0</v>
      </c>
      <c r="I908" s="218">
        <f>'Survey Results'!G1508/'Survey Results'!G$1517</f>
        <v>0</v>
      </c>
      <c r="J908" s="217">
        <f t="shared" si="105"/>
        <v>0</v>
      </c>
      <c r="K908" s="215">
        <f>'Survey Results'!H1508/'Survey Results'!H$1517</f>
        <v>0</v>
      </c>
      <c r="L908" s="211">
        <f t="shared" si="106"/>
        <v>0</v>
      </c>
      <c r="M908" s="221">
        <f t="shared" si="107"/>
        <v>0</v>
      </c>
      <c r="N908" s="222">
        <f t="shared" si="108"/>
        <v>0</v>
      </c>
    </row>
    <row r="909" spans="2:14" x14ac:dyDescent="0.45">
      <c r="B909" t="s">
        <v>372</v>
      </c>
      <c r="C909" s="215">
        <f>'Survey Results'!D1509/'Survey Results'!D$1517</f>
        <v>0</v>
      </c>
      <c r="D909" s="211">
        <f t="shared" si="102"/>
        <v>0</v>
      </c>
      <c r="E909" s="218">
        <f>'Survey Results'!E1509/'Survey Results'!E$1517</f>
        <v>0</v>
      </c>
      <c r="F909" s="217">
        <f t="shared" si="103"/>
        <v>0</v>
      </c>
      <c r="G909" s="215">
        <f>'Survey Results'!F1509/'Survey Results'!F$1517</f>
        <v>0</v>
      </c>
      <c r="H909" s="212">
        <f t="shared" si="104"/>
        <v>0</v>
      </c>
      <c r="I909" s="218">
        <f>'Survey Results'!G1509/'Survey Results'!G$1517</f>
        <v>0</v>
      </c>
      <c r="J909" s="217">
        <f t="shared" si="105"/>
        <v>0</v>
      </c>
      <c r="K909" s="215">
        <f>'Survey Results'!H1509/'Survey Results'!H$1517</f>
        <v>0</v>
      </c>
      <c r="L909" s="211">
        <f t="shared" si="106"/>
        <v>0</v>
      </c>
      <c r="M909" s="221">
        <f t="shared" si="107"/>
        <v>0</v>
      </c>
      <c r="N909" s="222">
        <f t="shared" si="108"/>
        <v>0</v>
      </c>
    </row>
    <row r="910" spans="2:14" x14ac:dyDescent="0.45">
      <c r="B910" t="s">
        <v>373</v>
      </c>
      <c r="C910" s="215">
        <f>'Survey Results'!D1510/'Survey Results'!D$1517</f>
        <v>0</v>
      </c>
      <c r="D910" s="211">
        <f t="shared" si="102"/>
        <v>0</v>
      </c>
      <c r="E910" s="218">
        <f>'Survey Results'!E1510/'Survey Results'!E$1517</f>
        <v>0</v>
      </c>
      <c r="F910" s="217">
        <f t="shared" si="103"/>
        <v>0</v>
      </c>
      <c r="G910" s="215">
        <f>'Survey Results'!F1510/'Survey Results'!F$1517</f>
        <v>0</v>
      </c>
      <c r="H910" s="212">
        <f t="shared" si="104"/>
        <v>0</v>
      </c>
      <c r="I910" s="218">
        <f>'Survey Results'!G1510/'Survey Results'!G$1517</f>
        <v>0</v>
      </c>
      <c r="J910" s="217">
        <f t="shared" si="105"/>
        <v>0</v>
      </c>
      <c r="K910" s="215">
        <f>'Survey Results'!H1510/'Survey Results'!H$1517</f>
        <v>0</v>
      </c>
      <c r="L910" s="211">
        <f t="shared" si="106"/>
        <v>0</v>
      </c>
      <c r="M910" s="221">
        <f t="shared" si="107"/>
        <v>0</v>
      </c>
      <c r="N910" s="222">
        <f t="shared" si="108"/>
        <v>0</v>
      </c>
    </row>
    <row r="911" spans="2:14" x14ac:dyDescent="0.45">
      <c r="B911" t="s">
        <v>374</v>
      </c>
      <c r="C911" s="215">
        <f>'Survey Results'!D1511/'Survey Results'!D$1517</f>
        <v>0</v>
      </c>
      <c r="D911" s="211">
        <f t="shared" si="102"/>
        <v>0</v>
      </c>
      <c r="E911" s="218">
        <f>'Survey Results'!E1511/'Survey Results'!E$1517</f>
        <v>0</v>
      </c>
      <c r="F911" s="217">
        <f t="shared" si="103"/>
        <v>0</v>
      </c>
      <c r="G911" s="215">
        <f>'Survey Results'!F1511/'Survey Results'!F$1517</f>
        <v>0</v>
      </c>
      <c r="H911" s="212">
        <f t="shared" si="104"/>
        <v>0</v>
      </c>
      <c r="I911" s="218">
        <f>'Survey Results'!G1511/'Survey Results'!G$1517</f>
        <v>0</v>
      </c>
      <c r="J911" s="217">
        <f t="shared" si="105"/>
        <v>0</v>
      </c>
      <c r="K911" s="215">
        <f>'Survey Results'!H1511/'Survey Results'!H$1517</f>
        <v>0</v>
      </c>
      <c r="L911" s="211">
        <f t="shared" si="106"/>
        <v>0</v>
      </c>
      <c r="M911" s="221">
        <f t="shared" si="107"/>
        <v>0</v>
      </c>
      <c r="N911" s="222">
        <f t="shared" si="108"/>
        <v>0</v>
      </c>
    </row>
    <row r="912" spans="2:14" x14ac:dyDescent="0.45">
      <c r="B912" t="s">
        <v>375</v>
      </c>
      <c r="C912" s="215">
        <f>'Survey Results'!D1512/'Survey Results'!D$1517</f>
        <v>0</v>
      </c>
      <c r="D912" s="211">
        <f t="shared" si="102"/>
        <v>0</v>
      </c>
      <c r="E912" s="218">
        <f>'Survey Results'!E1512/'Survey Results'!E$1517</f>
        <v>0</v>
      </c>
      <c r="F912" s="217">
        <f t="shared" si="103"/>
        <v>0</v>
      </c>
      <c r="G912" s="215">
        <f>'Survey Results'!F1512/'Survey Results'!F$1517</f>
        <v>0</v>
      </c>
      <c r="H912" s="212">
        <f t="shared" si="104"/>
        <v>0</v>
      </c>
      <c r="I912" s="218">
        <f>'Survey Results'!G1512/'Survey Results'!G$1517</f>
        <v>0</v>
      </c>
      <c r="J912" s="217">
        <f t="shared" si="105"/>
        <v>0</v>
      </c>
      <c r="K912" s="215">
        <f>'Survey Results'!H1512/'Survey Results'!H$1517</f>
        <v>0</v>
      </c>
      <c r="L912" s="211">
        <f t="shared" si="106"/>
        <v>0</v>
      </c>
      <c r="M912" s="221">
        <f t="shared" si="107"/>
        <v>0</v>
      </c>
      <c r="N912" s="222">
        <f t="shared" si="108"/>
        <v>0</v>
      </c>
    </row>
    <row r="913" spans="1:14" x14ac:dyDescent="0.45">
      <c r="B913" t="s">
        <v>376</v>
      </c>
      <c r="C913" s="215">
        <f>'Survey Results'!D1513/'Survey Results'!D$1517</f>
        <v>0</v>
      </c>
      <c r="D913" s="211">
        <f t="shared" si="102"/>
        <v>0</v>
      </c>
      <c r="E913" s="218">
        <f>'Survey Results'!E1513/'Survey Results'!E$1517</f>
        <v>0</v>
      </c>
      <c r="F913" s="217">
        <f t="shared" si="103"/>
        <v>0</v>
      </c>
      <c r="G913" s="215">
        <f>'Survey Results'!F1513/'Survey Results'!F$1517</f>
        <v>0</v>
      </c>
      <c r="H913" s="212">
        <f t="shared" si="104"/>
        <v>0</v>
      </c>
      <c r="I913" s="218">
        <f>'Survey Results'!G1513/'Survey Results'!G$1517</f>
        <v>0</v>
      </c>
      <c r="J913" s="217">
        <f t="shared" si="105"/>
        <v>0</v>
      </c>
      <c r="K913" s="215">
        <f>'Survey Results'!H1513/'Survey Results'!H$1517</f>
        <v>0</v>
      </c>
      <c r="L913" s="211">
        <f t="shared" si="106"/>
        <v>0</v>
      </c>
      <c r="M913" s="221">
        <f t="shared" si="107"/>
        <v>0</v>
      </c>
      <c r="N913" s="222">
        <f t="shared" si="108"/>
        <v>0</v>
      </c>
    </row>
    <row r="914" spans="1:14" x14ac:dyDescent="0.45">
      <c r="B914" t="s">
        <v>377</v>
      </c>
      <c r="C914" s="215">
        <f>'Survey Results'!D1514/'Survey Results'!D$1517</f>
        <v>0</v>
      </c>
      <c r="D914" s="211">
        <f t="shared" si="102"/>
        <v>0</v>
      </c>
      <c r="E914" s="218">
        <f>'Survey Results'!E1514/'Survey Results'!E$1517</f>
        <v>0</v>
      </c>
      <c r="F914" s="217">
        <f t="shared" si="103"/>
        <v>0</v>
      </c>
      <c r="G914" s="215">
        <f>'Survey Results'!F1514/'Survey Results'!F$1517</f>
        <v>0</v>
      </c>
      <c r="H914" s="212">
        <f t="shared" si="104"/>
        <v>0</v>
      </c>
      <c r="I914" s="218">
        <f>'Survey Results'!G1514/'Survey Results'!G$1517</f>
        <v>0</v>
      </c>
      <c r="J914" s="217">
        <f t="shared" si="105"/>
        <v>0</v>
      </c>
      <c r="K914" s="215">
        <f>'Survey Results'!H1514/'Survey Results'!H$1517</f>
        <v>0</v>
      </c>
      <c r="L914" s="211">
        <f t="shared" si="106"/>
        <v>0</v>
      </c>
      <c r="M914" s="221">
        <f t="shared" si="107"/>
        <v>0</v>
      </c>
      <c r="N914" s="222">
        <f t="shared" si="108"/>
        <v>0</v>
      </c>
    </row>
    <row r="915" spans="1:14" x14ac:dyDescent="0.45">
      <c r="B915" t="s">
        <v>378</v>
      </c>
      <c r="C915" s="215">
        <f>'Survey Results'!D1515/'Survey Results'!D$1517</f>
        <v>0</v>
      </c>
      <c r="D915" s="211">
        <f t="shared" si="102"/>
        <v>0</v>
      </c>
      <c r="E915" s="218">
        <f>'Survey Results'!E1515/'Survey Results'!E$1517</f>
        <v>0</v>
      </c>
      <c r="F915" s="217">
        <f t="shared" si="103"/>
        <v>0</v>
      </c>
      <c r="G915" s="215">
        <f>'Survey Results'!F1515/'Survey Results'!F$1517</f>
        <v>0</v>
      </c>
      <c r="H915" s="212">
        <f t="shared" si="104"/>
        <v>0</v>
      </c>
      <c r="I915" s="218">
        <f>'Survey Results'!G1515/'Survey Results'!G$1517</f>
        <v>0</v>
      </c>
      <c r="J915" s="217">
        <f t="shared" si="105"/>
        <v>0</v>
      </c>
      <c r="K915" s="215">
        <f>'Survey Results'!H1515/'Survey Results'!H$1517</f>
        <v>0</v>
      </c>
      <c r="L915" s="211">
        <f t="shared" si="106"/>
        <v>0</v>
      </c>
      <c r="M915" s="221">
        <f t="shared" si="107"/>
        <v>0</v>
      </c>
      <c r="N915" s="222">
        <f t="shared" si="108"/>
        <v>0</v>
      </c>
    </row>
    <row r="916" spans="1:14" x14ac:dyDescent="0.45">
      <c r="B916" t="s">
        <v>379</v>
      </c>
      <c r="C916" s="215">
        <f>'Survey Results'!D1516/'Survey Results'!D$1517</f>
        <v>0</v>
      </c>
      <c r="D916" s="211">
        <f t="shared" si="102"/>
        <v>0</v>
      </c>
      <c r="E916" s="218">
        <f>'Survey Results'!E1516/'Survey Results'!E$1517</f>
        <v>0</v>
      </c>
      <c r="F916" s="217">
        <f t="shared" si="103"/>
        <v>0</v>
      </c>
      <c r="G916" s="215">
        <f>'Survey Results'!F1516/'Survey Results'!F$1517</f>
        <v>0</v>
      </c>
      <c r="H916" s="212">
        <f t="shared" si="104"/>
        <v>0</v>
      </c>
      <c r="I916" s="218">
        <f>'Survey Results'!G1516/'Survey Results'!G$1517</f>
        <v>0</v>
      </c>
      <c r="J916" s="217">
        <f t="shared" si="105"/>
        <v>0</v>
      </c>
      <c r="K916" s="215">
        <f>'Survey Results'!H1516/'Survey Results'!H$1517</f>
        <v>0</v>
      </c>
      <c r="L916" s="211">
        <f t="shared" si="106"/>
        <v>0</v>
      </c>
      <c r="M916" s="221">
        <f t="shared" si="107"/>
        <v>0</v>
      </c>
      <c r="N916" s="222">
        <f t="shared" si="108"/>
        <v>0</v>
      </c>
    </row>
    <row r="917" spans="1:14" s="208" customFormat="1" x14ac:dyDescent="0.45">
      <c r="B917" s="208" t="s">
        <v>1</v>
      </c>
      <c r="C917" s="213">
        <f t="shared" ref="C917:N917" si="109">SUM(C738:C916)</f>
        <v>1.0000000000000002</v>
      </c>
      <c r="D917" s="214">
        <f t="shared" si="109"/>
        <v>4.865465307</v>
      </c>
      <c r="E917" s="219">
        <f t="shared" si="109"/>
        <v>0.99999999999999989</v>
      </c>
      <c r="F917" s="220">
        <f t="shared" si="109"/>
        <v>3.26046003</v>
      </c>
      <c r="G917" s="213">
        <f t="shared" si="109"/>
        <v>1.0000000000000002</v>
      </c>
      <c r="H917" s="214">
        <f t="shared" si="109"/>
        <v>10.721459520000002</v>
      </c>
      <c r="I917" s="219">
        <f t="shared" si="109"/>
        <v>1.0000000000000002</v>
      </c>
      <c r="J917" s="220">
        <f t="shared" si="109"/>
        <v>3.9815774760000009</v>
      </c>
      <c r="K917" s="213">
        <f t="shared" si="109"/>
        <v>1.0000000000000002</v>
      </c>
      <c r="L917" s="214">
        <f t="shared" si="109"/>
        <v>4.9191822640000007</v>
      </c>
      <c r="M917" s="221">
        <f t="shared" si="109"/>
        <v>0.99999999999999989</v>
      </c>
      <c r="N917" s="222">
        <f t="shared" si="109"/>
        <v>27.748144597</v>
      </c>
    </row>
    <row r="919" spans="1:14" x14ac:dyDescent="0.45">
      <c r="A919" t="s">
        <v>397</v>
      </c>
      <c r="B919" t="s">
        <v>398</v>
      </c>
      <c r="D919" s="211">
        <f>'Pop &amp; Exp'!B125</f>
        <v>7.7509778550000004</v>
      </c>
      <c r="F919" s="217">
        <f>'Pop &amp; Exp'!C125</f>
        <v>5.981991787000001</v>
      </c>
      <c r="H919" s="212">
        <f>'Pop &amp; Exp'!D125</f>
        <v>20.145240768000001</v>
      </c>
      <c r="J919" s="217">
        <f>'Pop &amp; Exp'!E125</f>
        <v>8.0585066456000014</v>
      </c>
      <c r="L919" s="211">
        <f>'Pop &amp; Exp'!F125</f>
        <v>9.7502845753000003</v>
      </c>
      <c r="N919" s="222">
        <f>D919+F919+H919+J919+L919</f>
        <v>51.687001630899999</v>
      </c>
    </row>
    <row r="921" spans="1:14" x14ac:dyDescent="0.45">
      <c r="B921" t="s">
        <v>97</v>
      </c>
      <c r="C921" s="215">
        <f>'Survey Results'!D1521/'Survey Results'!D$1700</f>
        <v>0</v>
      </c>
      <c r="D921" s="211">
        <f>C921*$D$919</f>
        <v>0</v>
      </c>
      <c r="E921" s="218">
        <f>'Survey Results'!E1521/'Survey Results'!E$1700</f>
        <v>0</v>
      </c>
      <c r="F921" s="217">
        <f>E921*$F$919</f>
        <v>0</v>
      </c>
      <c r="G921" s="215">
        <f>'Survey Results'!F1521/'Survey Results'!F$1700</f>
        <v>0</v>
      </c>
      <c r="H921" s="212">
        <f>G921*$H$919</f>
        <v>0</v>
      </c>
      <c r="I921" s="218">
        <f>'Survey Results'!G1521/'Survey Results'!G$1700</f>
        <v>0</v>
      </c>
      <c r="J921" s="217">
        <f>I921*$J$919</f>
        <v>0</v>
      </c>
      <c r="K921" s="215">
        <f>'Survey Results'!H1521/'Survey Results'!H$1700</f>
        <v>0</v>
      </c>
      <c r="L921" s="211">
        <f>K921*$L$919</f>
        <v>0</v>
      </c>
      <c r="M921" s="221">
        <f>N921/$N$919</f>
        <v>0</v>
      </c>
      <c r="N921" s="222">
        <f t="shared" si="108"/>
        <v>0</v>
      </c>
    </row>
    <row r="922" spans="1:14" x14ac:dyDescent="0.45">
      <c r="B922" t="s">
        <v>98</v>
      </c>
      <c r="C922" s="215">
        <f>'Survey Results'!D1522/'Survey Results'!D$1700</f>
        <v>0</v>
      </c>
      <c r="D922" s="211">
        <f t="shared" ref="D922:D985" si="110">C922*$D$919</f>
        <v>0</v>
      </c>
      <c r="E922" s="218">
        <f>'Survey Results'!E1522/'Survey Results'!E$1700</f>
        <v>0</v>
      </c>
      <c r="F922" s="217">
        <f t="shared" ref="F922:F985" si="111">E922*$F$919</f>
        <v>0</v>
      </c>
      <c r="G922" s="215">
        <f>'Survey Results'!F1522/'Survey Results'!F$1700</f>
        <v>5.8013737836290796E-2</v>
      </c>
      <c r="H922" s="212">
        <f t="shared" ref="H922:H985" si="112">G922*$H$919</f>
        <v>1.1687007165637096</v>
      </c>
      <c r="I922" s="218">
        <f>'Survey Results'!G1522/'Survey Results'!G$1700</f>
        <v>0</v>
      </c>
      <c r="J922" s="217">
        <f t="shared" ref="J922:J985" si="113">I922*$J$919</f>
        <v>0</v>
      </c>
      <c r="K922" s="215">
        <f>'Survey Results'!H1522/'Survey Results'!H$1700</f>
        <v>0</v>
      </c>
      <c r="L922" s="211">
        <f t="shared" ref="L922:L985" si="114">K922*$L$919</f>
        <v>0</v>
      </c>
      <c r="M922" s="221">
        <f t="shared" ref="M922:M985" si="115">N922/$N$919</f>
        <v>2.2611114587560561E-2</v>
      </c>
      <c r="N922" s="222">
        <f t="shared" si="108"/>
        <v>1.1687007165637096</v>
      </c>
    </row>
    <row r="923" spans="1:14" x14ac:dyDescent="0.45">
      <c r="B923" t="s">
        <v>147</v>
      </c>
      <c r="C923" s="215">
        <f>'Survey Results'!D1523/'Survey Results'!D$1700</f>
        <v>0</v>
      </c>
      <c r="D923" s="211">
        <f t="shared" si="110"/>
        <v>0</v>
      </c>
      <c r="E923" s="218">
        <f>'Survey Results'!E1523/'Survey Results'!E$1700</f>
        <v>0</v>
      </c>
      <c r="F923" s="217">
        <f t="shared" si="111"/>
        <v>0</v>
      </c>
      <c r="G923" s="215">
        <f>'Survey Results'!F1523/'Survey Results'!F$1700</f>
        <v>0</v>
      </c>
      <c r="H923" s="212">
        <f t="shared" si="112"/>
        <v>0</v>
      </c>
      <c r="I923" s="218">
        <f>'Survey Results'!G1523/'Survey Results'!G$1700</f>
        <v>0</v>
      </c>
      <c r="J923" s="217">
        <f t="shared" si="113"/>
        <v>0</v>
      </c>
      <c r="K923" s="215">
        <f>'Survey Results'!H1523/'Survey Results'!H$1700</f>
        <v>0</v>
      </c>
      <c r="L923" s="211">
        <f t="shared" si="114"/>
        <v>0</v>
      </c>
      <c r="M923" s="221">
        <f t="shared" si="115"/>
        <v>0</v>
      </c>
      <c r="N923" s="222">
        <f t="shared" si="108"/>
        <v>0</v>
      </c>
    </row>
    <row r="924" spans="1:14" x14ac:dyDescent="0.45">
      <c r="B924" t="s">
        <v>148</v>
      </c>
      <c r="C924" s="215">
        <f>'Survey Results'!D1524/'Survey Results'!D$1700</f>
        <v>0</v>
      </c>
      <c r="D924" s="211">
        <f t="shared" si="110"/>
        <v>0</v>
      </c>
      <c r="E924" s="218">
        <f>'Survey Results'!E1524/'Survey Results'!E$1700</f>
        <v>0</v>
      </c>
      <c r="F924" s="217">
        <f t="shared" si="111"/>
        <v>0</v>
      </c>
      <c r="G924" s="215">
        <f>'Survey Results'!F1524/'Survey Results'!F$1700</f>
        <v>0</v>
      </c>
      <c r="H924" s="212">
        <f t="shared" si="112"/>
        <v>0</v>
      </c>
      <c r="I924" s="218">
        <f>'Survey Results'!G1524/'Survey Results'!G$1700</f>
        <v>0</v>
      </c>
      <c r="J924" s="217">
        <f t="shared" si="113"/>
        <v>0</v>
      </c>
      <c r="K924" s="215">
        <f>'Survey Results'!H1524/'Survey Results'!H$1700</f>
        <v>0</v>
      </c>
      <c r="L924" s="211">
        <f t="shared" si="114"/>
        <v>0</v>
      </c>
      <c r="M924" s="221">
        <f t="shared" si="115"/>
        <v>0</v>
      </c>
      <c r="N924" s="222">
        <f t="shared" si="108"/>
        <v>0</v>
      </c>
    </row>
    <row r="925" spans="1:14" x14ac:dyDescent="0.45">
      <c r="B925" t="s">
        <v>149</v>
      </c>
      <c r="C925" s="215">
        <f>'Survey Results'!D1525/'Survey Results'!D$1700</f>
        <v>0</v>
      </c>
      <c r="D925" s="211">
        <f t="shared" si="110"/>
        <v>0</v>
      </c>
      <c r="E925" s="218">
        <f>'Survey Results'!E1525/'Survey Results'!E$1700</f>
        <v>0</v>
      </c>
      <c r="F925" s="217">
        <f t="shared" si="111"/>
        <v>0</v>
      </c>
      <c r="G925" s="215">
        <f>'Survey Results'!F1525/'Survey Results'!F$1700</f>
        <v>0</v>
      </c>
      <c r="H925" s="212">
        <f t="shared" si="112"/>
        <v>0</v>
      </c>
      <c r="I925" s="218">
        <f>'Survey Results'!G1525/'Survey Results'!G$1700</f>
        <v>0</v>
      </c>
      <c r="J925" s="217">
        <f t="shared" si="113"/>
        <v>0</v>
      </c>
      <c r="K925" s="215">
        <f>'Survey Results'!H1525/'Survey Results'!H$1700</f>
        <v>0</v>
      </c>
      <c r="L925" s="211">
        <f t="shared" si="114"/>
        <v>0</v>
      </c>
      <c r="M925" s="221">
        <f t="shared" si="115"/>
        <v>0</v>
      </c>
      <c r="N925" s="222">
        <f t="shared" si="108"/>
        <v>0</v>
      </c>
    </row>
    <row r="926" spans="1:14" x14ac:dyDescent="0.45">
      <c r="B926" t="s">
        <v>156</v>
      </c>
      <c r="C926" s="215">
        <f>'Survey Results'!D1526/'Survey Results'!D$1700</f>
        <v>0</v>
      </c>
      <c r="D926" s="211">
        <f t="shared" si="110"/>
        <v>0</v>
      </c>
      <c r="E926" s="218">
        <f>'Survey Results'!E1526/'Survey Results'!E$1700</f>
        <v>0</v>
      </c>
      <c r="F926" s="217">
        <f t="shared" si="111"/>
        <v>0</v>
      </c>
      <c r="G926" s="215">
        <f>'Survey Results'!F1526/'Survey Results'!F$1700</f>
        <v>0</v>
      </c>
      <c r="H926" s="212">
        <f t="shared" si="112"/>
        <v>0</v>
      </c>
      <c r="I926" s="218">
        <f>'Survey Results'!G1526/'Survey Results'!G$1700</f>
        <v>0</v>
      </c>
      <c r="J926" s="217">
        <f t="shared" si="113"/>
        <v>0</v>
      </c>
      <c r="K926" s="215">
        <f>'Survey Results'!H1526/'Survey Results'!H$1700</f>
        <v>7.2668664819317977E-3</v>
      </c>
      <c r="L926" s="211">
        <f t="shared" si="114"/>
        <v>7.085401616954419E-2</v>
      </c>
      <c r="M926" s="221">
        <f t="shared" si="115"/>
        <v>1.3708285242683838E-3</v>
      </c>
      <c r="N926" s="222">
        <f t="shared" si="108"/>
        <v>7.085401616954419E-2</v>
      </c>
    </row>
    <row r="927" spans="1:14" x14ac:dyDescent="0.45">
      <c r="B927" t="s">
        <v>157</v>
      </c>
      <c r="C927" s="215">
        <f>'Survey Results'!D1527/'Survey Results'!D$1700</f>
        <v>2.1191579538636336E-2</v>
      </c>
      <c r="D927" s="211">
        <f t="shared" si="110"/>
        <v>0.16425546371644137</v>
      </c>
      <c r="E927" s="218">
        <f>'Survey Results'!E1527/'Survey Results'!E$1700</f>
        <v>2.4096232179226067E-2</v>
      </c>
      <c r="F927" s="217">
        <f t="shared" si="111"/>
        <v>0.14414346299377548</v>
      </c>
      <c r="G927" s="215">
        <f>'Survey Results'!F1527/'Survey Results'!F$1700</f>
        <v>4.5506582713222679E-2</v>
      </c>
      <c r="H927" s="212">
        <f t="shared" si="112"/>
        <v>0.91674106528677757</v>
      </c>
      <c r="I927" s="218">
        <f>'Survey Results'!G1527/'Survey Results'!G$1700</f>
        <v>5.9404238863047971E-3</v>
      </c>
      <c r="J927" s="217">
        <f t="shared" si="113"/>
        <v>4.7870945365468195E-2</v>
      </c>
      <c r="K927" s="215">
        <f>'Survey Results'!H1527/'Survey Results'!H$1700</f>
        <v>7.2668664819317977E-3</v>
      </c>
      <c r="L927" s="211">
        <f t="shared" si="114"/>
        <v>7.085401616954419E-2</v>
      </c>
      <c r="M927" s="221">
        <f t="shared" si="115"/>
        <v>2.6000056322257332E-2</v>
      </c>
      <c r="N927" s="222">
        <f t="shared" si="108"/>
        <v>1.3438649535320066</v>
      </c>
    </row>
    <row r="928" spans="1:14" x14ac:dyDescent="0.45">
      <c r="B928" t="s">
        <v>158</v>
      </c>
      <c r="C928" s="215">
        <f>'Survey Results'!D1528/'Survey Results'!D$1700</f>
        <v>0</v>
      </c>
      <c r="D928" s="211">
        <f t="shared" si="110"/>
        <v>0</v>
      </c>
      <c r="E928" s="218">
        <f>'Survey Results'!E1528/'Survey Results'!E$1700</f>
        <v>0</v>
      </c>
      <c r="F928" s="217">
        <f t="shared" si="111"/>
        <v>0</v>
      </c>
      <c r="G928" s="215">
        <f>'Survey Results'!F1528/'Survey Results'!F$1700</f>
        <v>0</v>
      </c>
      <c r="H928" s="212">
        <f t="shared" si="112"/>
        <v>0</v>
      </c>
      <c r="I928" s="218">
        <f>'Survey Results'!G1528/'Survey Results'!G$1700</f>
        <v>0</v>
      </c>
      <c r="J928" s="217">
        <f t="shared" si="113"/>
        <v>0</v>
      </c>
      <c r="K928" s="215">
        <f>'Survey Results'!H1528/'Survey Results'!H$1700</f>
        <v>0</v>
      </c>
      <c r="L928" s="211">
        <f t="shared" si="114"/>
        <v>0</v>
      </c>
      <c r="M928" s="221">
        <f t="shared" si="115"/>
        <v>0</v>
      </c>
      <c r="N928" s="222">
        <f t="shared" si="108"/>
        <v>0</v>
      </c>
    </row>
    <row r="929" spans="2:14" x14ac:dyDescent="0.45">
      <c r="B929" t="s">
        <v>159</v>
      </c>
      <c r="C929" s="215">
        <f>'Survey Results'!D1529/'Survey Results'!D$1700</f>
        <v>0</v>
      </c>
      <c r="D929" s="211">
        <f t="shared" si="110"/>
        <v>0</v>
      </c>
      <c r="E929" s="218">
        <f>'Survey Results'!E1529/'Survey Results'!E$1700</f>
        <v>0</v>
      </c>
      <c r="F929" s="217">
        <f t="shared" si="111"/>
        <v>0</v>
      </c>
      <c r="G929" s="215">
        <f>'Survey Results'!F1529/'Survey Results'!F$1700</f>
        <v>0</v>
      </c>
      <c r="H929" s="212">
        <f t="shared" si="112"/>
        <v>0</v>
      </c>
      <c r="I929" s="218">
        <f>'Survey Results'!G1529/'Survey Results'!G$1700</f>
        <v>0</v>
      </c>
      <c r="J929" s="217">
        <f t="shared" si="113"/>
        <v>0</v>
      </c>
      <c r="K929" s="215">
        <f>'Survey Results'!H1529/'Survey Results'!H$1700</f>
        <v>0</v>
      </c>
      <c r="L929" s="211">
        <f t="shared" si="114"/>
        <v>0</v>
      </c>
      <c r="M929" s="221">
        <f t="shared" si="115"/>
        <v>0</v>
      </c>
      <c r="N929" s="222">
        <f t="shared" si="108"/>
        <v>0</v>
      </c>
    </row>
    <row r="930" spans="2:14" x14ac:dyDescent="0.45">
      <c r="B930" t="s">
        <v>176</v>
      </c>
      <c r="C930" s="215">
        <f>'Survey Results'!D1530/'Survey Results'!D$1700</f>
        <v>0</v>
      </c>
      <c r="D930" s="211">
        <f t="shared" si="110"/>
        <v>0</v>
      </c>
      <c r="E930" s="218">
        <f>'Survey Results'!E1530/'Survey Results'!E$1700</f>
        <v>0</v>
      </c>
      <c r="F930" s="217">
        <f t="shared" si="111"/>
        <v>0</v>
      </c>
      <c r="G930" s="215">
        <f>'Survey Results'!F1530/'Survey Results'!F$1700</f>
        <v>4.5506582713222679E-2</v>
      </c>
      <c r="H930" s="212">
        <f t="shared" si="112"/>
        <v>0.91674106528677757</v>
      </c>
      <c r="I930" s="218">
        <f>'Survey Results'!G1530/'Survey Results'!G$1700</f>
        <v>1.7832013835923984E-2</v>
      </c>
      <c r="J930" s="217">
        <f t="shared" si="113"/>
        <v>0.14369940200122461</v>
      </c>
      <c r="K930" s="215">
        <f>'Survey Results'!H1530/'Survey Results'!H$1700</f>
        <v>0</v>
      </c>
      <c r="L930" s="211">
        <f t="shared" si="114"/>
        <v>0</v>
      </c>
      <c r="M930" s="221">
        <f t="shared" si="115"/>
        <v>2.0516579291263045E-2</v>
      </c>
      <c r="N930" s="222">
        <f t="shared" si="108"/>
        <v>1.0604404672880021</v>
      </c>
    </row>
    <row r="931" spans="2:14" x14ac:dyDescent="0.45">
      <c r="B931" t="s">
        <v>177</v>
      </c>
      <c r="C931" s="215">
        <f>'Survey Results'!D1531/'Survey Results'!D$1700</f>
        <v>6.0638555908748551E-3</v>
      </c>
      <c r="D931" s="211">
        <f t="shared" si="110"/>
        <v>4.7000810400788941E-2</v>
      </c>
      <c r="E931" s="218">
        <f>'Survey Results'!E1531/'Survey Results'!E$1700</f>
        <v>0</v>
      </c>
      <c r="F931" s="217">
        <f t="shared" si="111"/>
        <v>0</v>
      </c>
      <c r="G931" s="215">
        <f>'Survey Results'!F1531/'Survey Results'!F$1700</f>
        <v>4.6508299942759025E-3</v>
      </c>
      <c r="H931" s="212">
        <f t="shared" si="112"/>
        <v>9.3692090005724121E-2</v>
      </c>
      <c r="I931" s="218">
        <f>'Survey Results'!G1531/'Survey Results'!G$1700</f>
        <v>0</v>
      </c>
      <c r="J931" s="217">
        <f t="shared" si="113"/>
        <v>0</v>
      </c>
      <c r="K931" s="215">
        <f>'Survey Results'!H1531/'Survey Results'!H$1700</f>
        <v>0</v>
      </c>
      <c r="L931" s="211">
        <f t="shared" si="114"/>
        <v>0</v>
      </c>
      <c r="M931" s="221">
        <f t="shared" si="115"/>
        <v>2.7220170636170688E-3</v>
      </c>
      <c r="N931" s="222">
        <f t="shared" si="108"/>
        <v>0.14069290040651306</v>
      </c>
    </row>
    <row r="932" spans="2:14" x14ac:dyDescent="0.45">
      <c r="B932" t="s">
        <v>178</v>
      </c>
      <c r="C932" s="215">
        <f>'Survey Results'!D1532/'Survey Results'!D$1700</f>
        <v>3.3332056732156307E-2</v>
      </c>
      <c r="D932" s="211">
        <f t="shared" si="110"/>
        <v>0.25835603359254722</v>
      </c>
      <c r="E932" s="218">
        <f>'Survey Results'!E1532/'Survey Results'!E$1700</f>
        <v>7.2161405295315673E-2</v>
      </c>
      <c r="F932" s="217">
        <f t="shared" si="111"/>
        <v>0.43166893381495675</v>
      </c>
      <c r="G932" s="215">
        <f>'Survey Results'!F1532/'Survey Results'!F$1700</f>
        <v>0.11828849456210648</v>
      </c>
      <c r="H932" s="212">
        <f t="shared" si="112"/>
        <v>2.3829502030378937</v>
      </c>
      <c r="I932" s="218">
        <f>'Survey Results'!G1532/'Survey Results'!G$1700</f>
        <v>2.972360378554317E-2</v>
      </c>
      <c r="J932" s="217">
        <f t="shared" si="113"/>
        <v>0.23952785863698101</v>
      </c>
      <c r="K932" s="215">
        <f>'Survey Results'!H1532/'Survey Results'!H$1700</f>
        <v>0</v>
      </c>
      <c r="L932" s="211">
        <f t="shared" si="114"/>
        <v>0</v>
      </c>
      <c r="M932" s="221">
        <f t="shared" si="115"/>
        <v>6.4087738204223241E-2</v>
      </c>
      <c r="N932" s="222">
        <f t="shared" si="108"/>
        <v>3.3125030290823787</v>
      </c>
    </row>
    <row r="933" spans="2:14" x14ac:dyDescent="0.45">
      <c r="B933" t="s">
        <v>179</v>
      </c>
      <c r="C933" s="215">
        <f>'Survey Results'!D1533/'Survey Results'!D$1700</f>
        <v>0</v>
      </c>
      <c r="D933" s="211">
        <f t="shared" si="110"/>
        <v>0</v>
      </c>
      <c r="E933" s="218">
        <f>'Survey Results'!E1533/'Survey Results'!E$1700</f>
        <v>0</v>
      </c>
      <c r="F933" s="217">
        <f t="shared" si="111"/>
        <v>0</v>
      </c>
      <c r="G933" s="215">
        <f>'Survey Results'!F1533/'Survey Results'!F$1700</f>
        <v>0</v>
      </c>
      <c r="H933" s="212">
        <f t="shared" si="112"/>
        <v>0</v>
      </c>
      <c r="I933" s="218">
        <f>'Survey Results'!G1533/'Survey Results'!G$1700</f>
        <v>0</v>
      </c>
      <c r="J933" s="217">
        <f t="shared" si="113"/>
        <v>0</v>
      </c>
      <c r="K933" s="215">
        <f>'Survey Results'!H1533/'Survey Results'!H$1700</f>
        <v>0.12671775151275236</v>
      </c>
      <c r="L933" s="211">
        <f t="shared" si="114"/>
        <v>1.2355341379914875</v>
      </c>
      <c r="M933" s="221">
        <f t="shared" si="115"/>
        <v>2.3904155764625533E-2</v>
      </c>
      <c r="N933" s="222">
        <f t="shared" si="108"/>
        <v>1.2355341379914875</v>
      </c>
    </row>
    <row r="934" spans="2:14" x14ac:dyDescent="0.45">
      <c r="B934" t="s">
        <v>180</v>
      </c>
      <c r="C934" s="215">
        <f>'Survey Results'!D1534/'Survey Results'!D$1700</f>
        <v>0</v>
      </c>
      <c r="D934" s="211">
        <f t="shared" si="110"/>
        <v>0</v>
      </c>
      <c r="E934" s="218">
        <f>'Survey Results'!E1534/'Survey Results'!E$1700</f>
        <v>0</v>
      </c>
      <c r="F934" s="217">
        <f t="shared" si="111"/>
        <v>0</v>
      </c>
      <c r="G934" s="215">
        <f>'Survey Results'!F1534/'Survey Results'!F$1700</f>
        <v>0</v>
      </c>
      <c r="H934" s="212">
        <f t="shared" si="112"/>
        <v>0</v>
      </c>
      <c r="I934" s="218">
        <f>'Survey Results'!G1534/'Survey Results'!G$1700</f>
        <v>0</v>
      </c>
      <c r="J934" s="217">
        <f t="shared" si="113"/>
        <v>0</v>
      </c>
      <c r="K934" s="215">
        <f>'Survey Results'!H1534/'Survey Results'!H$1700</f>
        <v>0</v>
      </c>
      <c r="L934" s="211">
        <f t="shared" si="114"/>
        <v>0</v>
      </c>
      <c r="M934" s="221">
        <f t="shared" si="115"/>
        <v>0</v>
      </c>
      <c r="N934" s="222">
        <f t="shared" si="108"/>
        <v>0</v>
      </c>
    </row>
    <row r="935" spans="2:14" x14ac:dyDescent="0.45">
      <c r="B935" t="s">
        <v>181</v>
      </c>
      <c r="C935" s="215">
        <f>'Survey Results'!D1535/'Survey Results'!D$1700</f>
        <v>6.0638555908748551E-3</v>
      </c>
      <c r="D935" s="211">
        <f t="shared" si="110"/>
        <v>4.7000810400788941E-2</v>
      </c>
      <c r="E935" s="218">
        <f>'Survey Results'!E1535/'Survey Results'!E$1700</f>
        <v>0</v>
      </c>
      <c r="F935" s="217">
        <f t="shared" si="111"/>
        <v>0</v>
      </c>
      <c r="G935" s="215">
        <f>'Survey Results'!F1535/'Survey Results'!F$1700</f>
        <v>0</v>
      </c>
      <c r="H935" s="212">
        <f t="shared" si="112"/>
        <v>0</v>
      </c>
      <c r="I935" s="218">
        <f>'Survey Results'!G1535/'Survey Results'!G$1700</f>
        <v>5.9404238863047971E-3</v>
      </c>
      <c r="J935" s="217">
        <f t="shared" si="113"/>
        <v>4.7870945365468195E-2</v>
      </c>
      <c r="K935" s="215">
        <f>'Survey Results'!H1535/'Survey Results'!H$1700</f>
        <v>3.2630209806028383E-2</v>
      </c>
      <c r="L935" s="211">
        <f t="shared" si="114"/>
        <v>0.31815383136052133</v>
      </c>
      <c r="M935" s="221">
        <f t="shared" si="115"/>
        <v>7.9908985643280129E-3</v>
      </c>
      <c r="N935" s="222">
        <f t="shared" si="108"/>
        <v>0.4130255871267785</v>
      </c>
    </row>
    <row r="936" spans="2:14" x14ac:dyDescent="0.45">
      <c r="B936" t="s">
        <v>190</v>
      </c>
      <c r="C936" s="215">
        <f>'Survey Results'!D1536/'Survey Results'!D$1700</f>
        <v>0</v>
      </c>
      <c r="D936" s="211">
        <f t="shared" si="110"/>
        <v>0</v>
      </c>
      <c r="E936" s="218">
        <f>'Survey Results'!E1536/'Survey Results'!E$1700</f>
        <v>0</v>
      </c>
      <c r="F936" s="217">
        <f t="shared" si="111"/>
        <v>0</v>
      </c>
      <c r="G936" s="215">
        <f>'Survey Results'!F1536/'Survey Results'!F$1700</f>
        <v>0.11405266170578135</v>
      </c>
      <c r="H936" s="212">
        <f t="shared" si="112"/>
        <v>2.297618330294219</v>
      </c>
      <c r="I936" s="218">
        <f>'Survey Results'!G1536/'Survey Results'!G$1700</f>
        <v>0.20366093392486917</v>
      </c>
      <c r="J936" s="217">
        <f t="shared" si="113"/>
        <v>1.641202989482661</v>
      </c>
      <c r="K936" s="215">
        <f>'Survey Results'!H1536/'Survey Results'!H$1700</f>
        <v>0</v>
      </c>
      <c r="L936" s="211">
        <f t="shared" si="114"/>
        <v>0</v>
      </c>
      <c r="M936" s="221">
        <f t="shared" si="115"/>
        <v>7.6205258488473385E-2</v>
      </c>
      <c r="N936" s="222">
        <f t="shared" si="108"/>
        <v>3.93882131977688</v>
      </c>
    </row>
    <row r="937" spans="2:14" x14ac:dyDescent="0.45">
      <c r="B937" t="s">
        <v>191</v>
      </c>
      <c r="C937" s="215">
        <f>'Survey Results'!D1537/'Survey Results'!D$1700</f>
        <v>0</v>
      </c>
      <c r="D937" s="211">
        <f t="shared" si="110"/>
        <v>0</v>
      </c>
      <c r="E937" s="218">
        <f>'Survey Results'!E1537/'Survey Results'!E$1700</f>
        <v>0</v>
      </c>
      <c r="F937" s="217">
        <f t="shared" si="111"/>
        <v>0</v>
      </c>
      <c r="G937" s="215">
        <f>'Survey Results'!F1537/'Survey Results'!F$1700</f>
        <v>0</v>
      </c>
      <c r="H937" s="212">
        <f t="shared" si="112"/>
        <v>0</v>
      </c>
      <c r="I937" s="218">
        <f>'Survey Results'!G1537/'Survey Results'!G$1700</f>
        <v>0</v>
      </c>
      <c r="J937" s="217">
        <f t="shared" si="113"/>
        <v>0</v>
      </c>
      <c r="K937" s="215">
        <f>'Survey Results'!H1537/'Survey Results'!H$1700</f>
        <v>0</v>
      </c>
      <c r="L937" s="211">
        <f t="shared" si="114"/>
        <v>0</v>
      </c>
      <c r="M937" s="221">
        <f t="shared" si="115"/>
        <v>0</v>
      </c>
      <c r="N937" s="222">
        <f t="shared" si="108"/>
        <v>0</v>
      </c>
    </row>
    <row r="938" spans="2:14" x14ac:dyDescent="0.45">
      <c r="B938" t="s">
        <v>192</v>
      </c>
      <c r="C938" s="215">
        <f>'Survey Results'!D1538/'Survey Results'!D$1700</f>
        <v>0.13516653262354308</v>
      </c>
      <c r="D938" s="211">
        <f t="shared" si="110"/>
        <v>1.0476728011022176</v>
      </c>
      <c r="E938" s="218">
        <f>'Survey Results'!E1538/'Survey Results'!E$1700</f>
        <v>0.15581720977596741</v>
      </c>
      <c r="F938" s="217">
        <f t="shared" si="111"/>
        <v>0.93209726915309332</v>
      </c>
      <c r="G938" s="215">
        <f>'Survey Results'!F1538/'Survey Results'!F$1700</f>
        <v>2.0878649112764745E-2</v>
      </c>
      <c r="H938" s="212">
        <f t="shared" si="112"/>
        <v>0.42060541328723539</v>
      </c>
      <c r="I938" s="218">
        <f>'Survey Results'!G1538/'Survey Results'!G$1700</f>
        <v>5.3410104091695207E-2</v>
      </c>
      <c r="J938" s="217">
        <f t="shared" si="113"/>
        <v>0.43040567876511365</v>
      </c>
      <c r="K938" s="215">
        <f>'Survey Results'!H1538/'Survey Results'!H$1700</f>
        <v>7.2612113329186226E-2</v>
      </c>
      <c r="L938" s="211">
        <f t="shared" si="114"/>
        <v>0.70798876857350002</v>
      </c>
      <c r="M938" s="221">
        <f t="shared" si="115"/>
        <v>6.8465374643933305E-2</v>
      </c>
      <c r="N938" s="222">
        <f t="shared" si="108"/>
        <v>3.53876993088116</v>
      </c>
    </row>
    <row r="939" spans="2:14" x14ac:dyDescent="0.45">
      <c r="B939" t="s">
        <v>193</v>
      </c>
      <c r="C939" s="215">
        <f>'Survey Results'!D1539/'Survey Results'!D$1700</f>
        <v>0</v>
      </c>
      <c r="D939" s="211">
        <f t="shared" si="110"/>
        <v>0</v>
      </c>
      <c r="E939" s="218">
        <f>'Survey Results'!E1539/'Survey Results'!E$1700</f>
        <v>0</v>
      </c>
      <c r="F939" s="217">
        <f t="shared" si="111"/>
        <v>0</v>
      </c>
      <c r="G939" s="215">
        <f>'Survey Results'!F1539/'Survey Results'!F$1700</f>
        <v>0</v>
      </c>
      <c r="H939" s="212">
        <f t="shared" si="112"/>
        <v>0</v>
      </c>
      <c r="I939" s="218">
        <f>'Survey Results'!G1539/'Survey Results'!G$1700</f>
        <v>0</v>
      </c>
      <c r="J939" s="217">
        <f t="shared" si="113"/>
        <v>0</v>
      </c>
      <c r="K939" s="215">
        <f>'Survey Results'!H1539/'Survey Results'!H$1700</f>
        <v>0.13982355935078888</v>
      </c>
      <c r="L939" s="211">
        <f t="shared" si="114"/>
        <v>1.363319494001541</v>
      </c>
      <c r="M939" s="221">
        <f t="shared" si="115"/>
        <v>2.6376447675125127E-2</v>
      </c>
      <c r="N939" s="222">
        <f t="shared" si="108"/>
        <v>1.363319494001541</v>
      </c>
    </row>
    <row r="940" spans="2:14" x14ac:dyDescent="0.45">
      <c r="B940" t="s">
        <v>197</v>
      </c>
      <c r="C940" s="215">
        <f>'Survey Results'!D1540/'Survey Results'!D$1700</f>
        <v>0</v>
      </c>
      <c r="D940" s="211">
        <f t="shared" si="110"/>
        <v>0</v>
      </c>
      <c r="E940" s="218">
        <f>'Survey Results'!E1540/'Survey Results'!E$1700</f>
        <v>0</v>
      </c>
      <c r="F940" s="217">
        <f t="shared" si="111"/>
        <v>0</v>
      </c>
      <c r="G940" s="215">
        <f>'Survey Results'!F1540/'Survey Results'!F$1700</f>
        <v>6.1677160847166582E-2</v>
      </c>
      <c r="H940" s="212">
        <f t="shared" si="112"/>
        <v>1.2425012551528336</v>
      </c>
      <c r="I940" s="218">
        <f>'Survey Results'!G1540/'Survey Results'!G$1700</f>
        <v>0</v>
      </c>
      <c r="J940" s="217">
        <f t="shared" si="113"/>
        <v>0</v>
      </c>
      <c r="K940" s="215">
        <f>'Survey Results'!H1540/'Survey Results'!H$1700</f>
        <v>0</v>
      </c>
      <c r="L940" s="211">
        <f t="shared" si="114"/>
        <v>0</v>
      </c>
      <c r="M940" s="221">
        <f t="shared" si="115"/>
        <v>2.4038950141190431E-2</v>
      </c>
      <c r="N940" s="222">
        <f t="shared" si="108"/>
        <v>1.2425012551528336</v>
      </c>
    </row>
    <row r="941" spans="2:14" x14ac:dyDescent="0.45">
      <c r="B941" t="s">
        <v>198</v>
      </c>
      <c r="C941" s="215">
        <f>'Survey Results'!D1541/'Survey Results'!D$1700</f>
        <v>0</v>
      </c>
      <c r="D941" s="211">
        <f t="shared" si="110"/>
        <v>0</v>
      </c>
      <c r="E941" s="218">
        <f>'Survey Results'!E1541/'Survey Results'!E$1700</f>
        <v>0</v>
      </c>
      <c r="F941" s="217">
        <f t="shared" si="111"/>
        <v>0</v>
      </c>
      <c r="G941" s="215">
        <f>'Survey Results'!F1541/'Survey Results'!F$1700</f>
        <v>1.6242129364625074E-2</v>
      </c>
      <c r="H941" s="212">
        <f t="shared" si="112"/>
        <v>0.32720160663537501</v>
      </c>
      <c r="I941" s="218">
        <f>'Survey Results'!G1541/'Survey Results'!G$1700</f>
        <v>0</v>
      </c>
      <c r="J941" s="217">
        <f t="shared" si="113"/>
        <v>0</v>
      </c>
      <c r="K941" s="215">
        <f>'Survey Results'!H1541/'Survey Results'!H$1700</f>
        <v>0</v>
      </c>
      <c r="L941" s="211">
        <f t="shared" si="114"/>
        <v>0</v>
      </c>
      <c r="M941" s="221">
        <f t="shared" si="115"/>
        <v>6.3304427866011934E-3</v>
      </c>
      <c r="N941" s="222">
        <f t="shared" si="108"/>
        <v>0.32720160663537501</v>
      </c>
    </row>
    <row r="942" spans="2:14" x14ac:dyDescent="0.45">
      <c r="B942" t="s">
        <v>199</v>
      </c>
      <c r="C942" s="215">
        <f>'Survey Results'!D1542/'Survey Results'!D$1700</f>
        <v>0</v>
      </c>
      <c r="D942" s="211">
        <f t="shared" si="110"/>
        <v>0</v>
      </c>
      <c r="E942" s="218">
        <f>'Survey Results'!E1542/'Survey Results'!E$1700</f>
        <v>0</v>
      </c>
      <c r="F942" s="217">
        <f t="shared" si="111"/>
        <v>0</v>
      </c>
      <c r="G942" s="215">
        <f>'Survey Results'!F1542/'Survey Results'!F$1700</f>
        <v>0</v>
      </c>
      <c r="H942" s="212">
        <f t="shared" si="112"/>
        <v>0</v>
      </c>
      <c r="I942" s="218">
        <f>'Survey Results'!G1542/'Survey Results'!G$1700</f>
        <v>0</v>
      </c>
      <c r="J942" s="217">
        <f t="shared" si="113"/>
        <v>0</v>
      </c>
      <c r="K942" s="215">
        <f>'Survey Results'!H1542/'Survey Results'!H$1700</f>
        <v>0</v>
      </c>
      <c r="L942" s="211">
        <f t="shared" si="114"/>
        <v>0</v>
      </c>
      <c r="M942" s="221">
        <f t="shared" si="115"/>
        <v>0</v>
      </c>
      <c r="N942" s="222">
        <f t="shared" ref="N942:N1005" si="116">D942+F942+H942+J942+L942</f>
        <v>0</v>
      </c>
    </row>
    <row r="943" spans="2:14" x14ac:dyDescent="0.45">
      <c r="B943" t="s">
        <v>200</v>
      </c>
      <c r="C943" s="215">
        <f>'Survey Results'!D1543/'Survey Results'!D$1700</f>
        <v>0</v>
      </c>
      <c r="D943" s="211">
        <f t="shared" si="110"/>
        <v>0</v>
      </c>
      <c r="E943" s="218">
        <f>'Survey Results'!E1543/'Survey Results'!E$1700</f>
        <v>0</v>
      </c>
      <c r="F943" s="217">
        <f t="shared" si="111"/>
        <v>0</v>
      </c>
      <c r="G943" s="215">
        <f>'Survey Results'!F1543/'Survey Results'!F$1700</f>
        <v>0</v>
      </c>
      <c r="H943" s="212">
        <f t="shared" si="112"/>
        <v>0</v>
      </c>
      <c r="I943" s="218">
        <f>'Survey Results'!G1543/'Survey Results'!G$1700</f>
        <v>0</v>
      </c>
      <c r="J943" s="217">
        <f t="shared" si="113"/>
        <v>0</v>
      </c>
      <c r="K943" s="215">
        <f>'Survey Results'!H1543/'Survey Results'!H$1700</f>
        <v>0</v>
      </c>
      <c r="L943" s="211">
        <f t="shared" si="114"/>
        <v>0</v>
      </c>
      <c r="M943" s="221">
        <f t="shared" si="115"/>
        <v>0</v>
      </c>
      <c r="N943" s="222">
        <f t="shared" si="116"/>
        <v>0</v>
      </c>
    </row>
    <row r="944" spans="2:14" x14ac:dyDescent="0.45">
      <c r="B944" t="s">
        <v>233</v>
      </c>
      <c r="C944" s="215">
        <f>'Survey Results'!D1544/'Survey Results'!D$1700</f>
        <v>0</v>
      </c>
      <c r="D944" s="211">
        <f t="shared" si="110"/>
        <v>0</v>
      </c>
      <c r="E944" s="218">
        <f>'Survey Results'!E1544/'Survey Results'!E$1700</f>
        <v>0</v>
      </c>
      <c r="F944" s="217">
        <f t="shared" si="111"/>
        <v>0</v>
      </c>
      <c r="G944" s="215">
        <f>'Survey Results'!F1544/'Survey Results'!F$1700</f>
        <v>0</v>
      </c>
      <c r="H944" s="212">
        <f t="shared" si="112"/>
        <v>0</v>
      </c>
      <c r="I944" s="218">
        <f>'Survey Results'!G1544/'Survey Results'!G$1700</f>
        <v>0.28520479960468781</v>
      </c>
      <c r="J944" s="217">
        <f t="shared" si="113"/>
        <v>2.2983247729713931</v>
      </c>
      <c r="K944" s="215">
        <f>'Survey Results'!H1544/'Survey Results'!H$1700</f>
        <v>0</v>
      </c>
      <c r="L944" s="211">
        <f t="shared" si="114"/>
        <v>0</v>
      </c>
      <c r="M944" s="221">
        <f t="shared" si="115"/>
        <v>4.4466204276732264E-2</v>
      </c>
      <c r="N944" s="222">
        <f t="shared" si="116"/>
        <v>2.2983247729713931</v>
      </c>
    </row>
    <row r="945" spans="2:14" x14ac:dyDescent="0.45">
      <c r="B945" t="s">
        <v>234</v>
      </c>
      <c r="C945" s="215">
        <f>'Survey Results'!D1545/'Survey Results'!D$1700</f>
        <v>6.0638555908748551E-3</v>
      </c>
      <c r="D945" s="211">
        <f t="shared" si="110"/>
        <v>4.7000810400788941E-2</v>
      </c>
      <c r="E945" s="218">
        <f>'Survey Results'!E1545/'Survey Results'!E$1700</f>
        <v>4.5353869653767816E-2</v>
      </c>
      <c r="F945" s="217">
        <f t="shared" si="111"/>
        <v>0.27130647577750766</v>
      </c>
      <c r="G945" s="215">
        <f>'Survey Results'!F1545/'Survey Results'!F$1700</f>
        <v>0</v>
      </c>
      <c r="H945" s="212">
        <f t="shared" si="112"/>
        <v>0</v>
      </c>
      <c r="I945" s="218">
        <f>'Survey Results'!G1545/'Survey Results'!G$1700</f>
        <v>0</v>
      </c>
      <c r="J945" s="217">
        <f t="shared" si="113"/>
        <v>0</v>
      </c>
      <c r="K945" s="215">
        <f>'Survey Results'!H1545/'Survey Results'!H$1700</f>
        <v>7.9878979811118023E-2</v>
      </c>
      <c r="L945" s="211">
        <f t="shared" si="114"/>
        <v>0.77884278474304414</v>
      </c>
      <c r="M945" s="221">
        <f t="shared" si="115"/>
        <v>2.1226808216815433E-2</v>
      </c>
      <c r="N945" s="222">
        <f t="shared" si="116"/>
        <v>1.0971500709213409</v>
      </c>
    </row>
    <row r="946" spans="2:14" x14ac:dyDescent="0.45">
      <c r="B946" t="s">
        <v>235</v>
      </c>
      <c r="C946" s="215">
        <f>'Survey Results'!D1546/'Survey Results'!D$1700</f>
        <v>0</v>
      </c>
      <c r="D946" s="211">
        <f t="shared" si="110"/>
        <v>0</v>
      </c>
      <c r="E946" s="218">
        <f>'Survey Results'!E1546/'Survey Results'!E$1700</f>
        <v>0</v>
      </c>
      <c r="F946" s="217">
        <f t="shared" si="111"/>
        <v>0</v>
      </c>
      <c r="G946" s="215">
        <f>'Survey Results'!F1546/'Survey Results'!F$1700</f>
        <v>0</v>
      </c>
      <c r="H946" s="212">
        <f t="shared" si="112"/>
        <v>0</v>
      </c>
      <c r="I946" s="218">
        <f>'Survey Results'!G1546/'Survey Results'!G$1700</f>
        <v>0</v>
      </c>
      <c r="J946" s="217">
        <f t="shared" si="113"/>
        <v>0</v>
      </c>
      <c r="K946" s="215">
        <f>'Survey Results'!H1546/'Survey Results'!H$1700</f>
        <v>0</v>
      </c>
      <c r="L946" s="211">
        <f t="shared" si="114"/>
        <v>0</v>
      </c>
      <c r="M946" s="221">
        <f t="shared" si="115"/>
        <v>0</v>
      </c>
      <c r="N946" s="222">
        <f t="shared" si="116"/>
        <v>0</v>
      </c>
    </row>
    <row r="947" spans="2:14" x14ac:dyDescent="0.45">
      <c r="B947" t="s">
        <v>236</v>
      </c>
      <c r="C947" s="215">
        <f>'Survey Results'!D1547/'Survey Results'!D$1700</f>
        <v>0</v>
      </c>
      <c r="D947" s="211">
        <f t="shared" si="110"/>
        <v>0</v>
      </c>
      <c r="E947" s="218">
        <f>'Survey Results'!E1547/'Survey Results'!E$1700</f>
        <v>0</v>
      </c>
      <c r="F947" s="217">
        <f t="shared" si="111"/>
        <v>0</v>
      </c>
      <c r="G947" s="215">
        <f>'Survey Results'!F1547/'Survey Results'!F$1700</f>
        <v>0</v>
      </c>
      <c r="H947" s="212">
        <f t="shared" si="112"/>
        <v>0</v>
      </c>
      <c r="I947" s="218">
        <f>'Survey Results'!G1547/'Survey Results'!G$1700</f>
        <v>0</v>
      </c>
      <c r="J947" s="217">
        <f t="shared" si="113"/>
        <v>0</v>
      </c>
      <c r="K947" s="215">
        <f>'Survey Results'!H1547/'Survey Results'!H$1700</f>
        <v>0</v>
      </c>
      <c r="L947" s="211">
        <f t="shared" si="114"/>
        <v>0</v>
      </c>
      <c r="M947" s="221">
        <f t="shared" si="115"/>
        <v>0</v>
      </c>
      <c r="N947" s="222">
        <f t="shared" si="116"/>
        <v>0</v>
      </c>
    </row>
    <row r="948" spans="2:14" x14ac:dyDescent="0.45">
      <c r="B948" t="s">
        <v>237</v>
      </c>
      <c r="C948" s="215">
        <f>'Survey Results'!D1548/'Survey Results'!D$1700</f>
        <v>0</v>
      </c>
      <c r="D948" s="211">
        <f t="shared" si="110"/>
        <v>0</v>
      </c>
      <c r="E948" s="218">
        <f>'Survey Results'!E1548/'Survey Results'!E$1700</f>
        <v>0</v>
      </c>
      <c r="F948" s="217">
        <f t="shared" si="111"/>
        <v>0</v>
      </c>
      <c r="G948" s="215">
        <f>'Survey Results'!F1548/'Survey Results'!F$1700</f>
        <v>0</v>
      </c>
      <c r="H948" s="212">
        <f t="shared" si="112"/>
        <v>0</v>
      </c>
      <c r="I948" s="218">
        <f>'Survey Results'!G1548/'Survey Results'!G$1700</f>
        <v>0</v>
      </c>
      <c r="J948" s="217">
        <f t="shared" si="113"/>
        <v>0</v>
      </c>
      <c r="K948" s="215">
        <f>'Survey Results'!H1548/'Survey Results'!H$1700</f>
        <v>0</v>
      </c>
      <c r="L948" s="211">
        <f t="shared" si="114"/>
        <v>0</v>
      </c>
      <c r="M948" s="221">
        <f t="shared" si="115"/>
        <v>0</v>
      </c>
      <c r="N948" s="222">
        <f t="shared" si="116"/>
        <v>0</v>
      </c>
    </row>
    <row r="949" spans="2:14" x14ac:dyDescent="0.45">
      <c r="B949" t="s">
        <v>238</v>
      </c>
      <c r="C949" s="215">
        <f>'Survey Results'!D1549/'Survey Results'!D$1700</f>
        <v>1.2140477193519973E-2</v>
      </c>
      <c r="D949" s="211">
        <f t="shared" si="110"/>
        <v>9.4100569876105863E-2</v>
      </c>
      <c r="E949" s="218">
        <f>'Survey Results'!E1549/'Survey Results'!E$1700</f>
        <v>5.3716904276985738E-3</v>
      </c>
      <c r="F949" s="217">
        <f t="shared" si="111"/>
        <v>3.2133408020799392E-2</v>
      </c>
      <c r="G949" s="215">
        <f>'Survey Results'!F1549/'Survey Results'!F$1700</f>
        <v>0</v>
      </c>
      <c r="H949" s="212">
        <f t="shared" si="112"/>
        <v>0</v>
      </c>
      <c r="I949" s="218">
        <f>'Survey Results'!G1549/'Survey Results'!G$1700</f>
        <v>1.7832013835923984E-2</v>
      </c>
      <c r="J949" s="217">
        <f t="shared" si="113"/>
        <v>0.14369940200122461</v>
      </c>
      <c r="K949" s="215">
        <f>'Survey Results'!H1549/'Survey Results'!H$1700</f>
        <v>4.3558785273991964E-2</v>
      </c>
      <c r="L949" s="211">
        <f t="shared" si="114"/>
        <v>0.42471055217580866</v>
      </c>
      <c r="M949" s="221">
        <f t="shared" si="115"/>
        <v>1.343943177502214E-2</v>
      </c>
      <c r="N949" s="222">
        <f t="shared" si="116"/>
        <v>0.6946439320739386</v>
      </c>
    </row>
    <row r="950" spans="2:14" x14ac:dyDescent="0.45">
      <c r="B950" t="s">
        <v>239</v>
      </c>
      <c r="C950" s="215">
        <f>'Survey Results'!D1550/'Survey Results'!D$1700</f>
        <v>0</v>
      </c>
      <c r="D950" s="211">
        <f t="shared" si="110"/>
        <v>0</v>
      </c>
      <c r="E950" s="218">
        <f>'Survey Results'!E1550/'Survey Results'!E$1700</f>
        <v>0</v>
      </c>
      <c r="F950" s="217">
        <f t="shared" si="111"/>
        <v>0</v>
      </c>
      <c r="G950" s="215">
        <f>'Survey Results'!F1550/'Survey Results'!F$1700</f>
        <v>0</v>
      </c>
      <c r="H950" s="212">
        <f t="shared" si="112"/>
        <v>0</v>
      </c>
      <c r="I950" s="218">
        <f>'Survey Results'!G1550/'Survey Results'!G$1700</f>
        <v>0</v>
      </c>
      <c r="J950" s="217">
        <f t="shared" si="113"/>
        <v>0</v>
      </c>
      <c r="K950" s="215">
        <f>'Survey Results'!H1550/'Survey Results'!H$1700</f>
        <v>0</v>
      </c>
      <c r="L950" s="211">
        <f t="shared" si="114"/>
        <v>0</v>
      </c>
      <c r="M950" s="221">
        <f t="shared" si="115"/>
        <v>0</v>
      </c>
      <c r="N950" s="222">
        <f t="shared" si="116"/>
        <v>0</v>
      </c>
    </row>
    <row r="951" spans="2:14" x14ac:dyDescent="0.45">
      <c r="B951" t="s">
        <v>240</v>
      </c>
      <c r="C951" s="215">
        <f>'Survey Results'!D1551/'Survey Results'!D$1700</f>
        <v>0.2665670917748586</v>
      </c>
      <c r="D951" s="211">
        <f t="shared" si="110"/>
        <v>2.0661556252186819</v>
      </c>
      <c r="E951" s="218">
        <f>'Survey Results'!E1551/'Survey Results'!E$1700</f>
        <v>0.35591904276985742</v>
      </c>
      <c r="F951" s="217">
        <f t="shared" si="111"/>
        <v>2.1291047906861893</v>
      </c>
      <c r="G951" s="215">
        <f>'Survey Results'!F1551/'Survey Results'!F$1700</f>
        <v>1.3938179736691474E-2</v>
      </c>
      <c r="H951" s="212">
        <f t="shared" si="112"/>
        <v>0.28078798666330856</v>
      </c>
      <c r="I951" s="218">
        <f>'Survey Results'!G1551/'Survey Results'!G$1700</f>
        <v>1.7832013835923984E-2</v>
      </c>
      <c r="J951" s="217">
        <f t="shared" si="113"/>
        <v>0.14369940200122461</v>
      </c>
      <c r="K951" s="215">
        <f>'Survey Results'!H1551/'Survey Results'!H$1700</f>
        <v>7.2668664819317977E-3</v>
      </c>
      <c r="L951" s="211">
        <f t="shared" si="114"/>
        <v>7.085401616954419E-2</v>
      </c>
      <c r="M951" s="221">
        <f t="shared" si="115"/>
        <v>9.0750124262088561E-2</v>
      </c>
      <c r="N951" s="222">
        <f t="shared" si="116"/>
        <v>4.6906018207389488</v>
      </c>
    </row>
    <row r="952" spans="2:14" x14ac:dyDescent="0.45">
      <c r="B952" t="s">
        <v>241</v>
      </c>
      <c r="C952" s="215">
        <f>'Survey Results'!D1552/'Survey Results'!D$1700</f>
        <v>0</v>
      </c>
      <c r="D952" s="211">
        <f t="shared" si="110"/>
        <v>0</v>
      </c>
      <c r="E952" s="218">
        <f>'Survey Results'!E1552/'Survey Results'!E$1700</f>
        <v>0</v>
      </c>
      <c r="F952" s="217">
        <f t="shared" si="111"/>
        <v>0</v>
      </c>
      <c r="G952" s="215">
        <f>'Survey Results'!F1552/'Survey Results'!F$1700</f>
        <v>0</v>
      </c>
      <c r="H952" s="212">
        <f t="shared" si="112"/>
        <v>0</v>
      </c>
      <c r="I952" s="218">
        <f>'Survey Results'!G1552/'Survey Results'!G$1700</f>
        <v>0</v>
      </c>
      <c r="J952" s="217">
        <f t="shared" si="113"/>
        <v>0</v>
      </c>
      <c r="K952" s="215">
        <f>'Survey Results'!H1552/'Survey Results'!H$1700</f>
        <v>0</v>
      </c>
      <c r="L952" s="211">
        <f t="shared" si="114"/>
        <v>0</v>
      </c>
      <c r="M952" s="221">
        <f t="shared" si="115"/>
        <v>0</v>
      </c>
      <c r="N952" s="222">
        <f t="shared" si="116"/>
        <v>0</v>
      </c>
    </row>
    <row r="953" spans="2:14" x14ac:dyDescent="0.45">
      <c r="B953" t="s">
        <v>242</v>
      </c>
      <c r="C953" s="215">
        <f>'Survey Results'!D1553/'Survey Results'!D$1700</f>
        <v>0</v>
      </c>
      <c r="D953" s="211">
        <f t="shared" si="110"/>
        <v>0</v>
      </c>
      <c r="E953" s="218">
        <f>'Survey Results'!E1553/'Survey Results'!E$1700</f>
        <v>0</v>
      </c>
      <c r="F953" s="217">
        <f t="shared" si="111"/>
        <v>0</v>
      </c>
      <c r="G953" s="215">
        <f>'Survey Results'!F1553/'Survey Results'!F$1700</f>
        <v>0</v>
      </c>
      <c r="H953" s="212">
        <f t="shared" si="112"/>
        <v>0</v>
      </c>
      <c r="I953" s="218">
        <f>'Survey Results'!G1553/'Survey Results'!G$1700</f>
        <v>0</v>
      </c>
      <c r="J953" s="217">
        <f t="shared" si="113"/>
        <v>0</v>
      </c>
      <c r="K953" s="215">
        <f>'Survey Results'!H1553/'Survey Results'!H$1700</f>
        <v>0</v>
      </c>
      <c r="L953" s="211">
        <f t="shared" si="114"/>
        <v>0</v>
      </c>
      <c r="M953" s="221">
        <f t="shared" si="115"/>
        <v>0</v>
      </c>
      <c r="N953" s="222">
        <f t="shared" si="116"/>
        <v>0</v>
      </c>
    </row>
    <row r="954" spans="2:14" x14ac:dyDescent="0.45">
      <c r="B954" t="s">
        <v>243</v>
      </c>
      <c r="C954" s="215">
        <f>'Survey Results'!D1554/'Survey Results'!D$1700</f>
        <v>2.7255435129511191E-2</v>
      </c>
      <c r="D954" s="211">
        <f t="shared" si="110"/>
        <v>0.2112562741172303</v>
      </c>
      <c r="E954" s="218">
        <f>'Survey Results'!E1554/'Survey Results'!E$1700</f>
        <v>0</v>
      </c>
      <c r="F954" s="217">
        <f t="shared" si="111"/>
        <v>0</v>
      </c>
      <c r="G954" s="215">
        <f>'Survey Results'!F1554/'Survey Results'!F$1700</f>
        <v>0.14605037206639956</v>
      </c>
      <c r="H954" s="212">
        <f t="shared" si="112"/>
        <v>2.942219909533601</v>
      </c>
      <c r="I954" s="218">
        <f>'Survey Results'!G1554/'Survey Results'!G$1700</f>
        <v>0.12161218592559965</v>
      </c>
      <c r="J954" s="217">
        <f t="shared" si="113"/>
        <v>0.98001260846738769</v>
      </c>
      <c r="K954" s="215">
        <f>'Survey Results'!H1554/'Survey Results'!H$1700</f>
        <v>0</v>
      </c>
      <c r="L954" s="211">
        <f t="shared" si="114"/>
        <v>0</v>
      </c>
      <c r="M954" s="221">
        <f t="shared" si="115"/>
        <v>7.9971533687245244E-2</v>
      </c>
      <c r="N954" s="222">
        <f t="shared" si="116"/>
        <v>4.1334887921182188</v>
      </c>
    </row>
    <row r="955" spans="2:14" x14ac:dyDescent="0.45">
      <c r="B955" t="s">
        <v>244</v>
      </c>
      <c r="C955" s="215">
        <f>'Survey Results'!D1555/'Survey Results'!D$1700</f>
        <v>0</v>
      </c>
      <c r="D955" s="211">
        <f t="shared" si="110"/>
        <v>0</v>
      </c>
      <c r="E955" s="218">
        <f>'Survey Results'!E1555/'Survey Results'!E$1700</f>
        <v>0</v>
      </c>
      <c r="F955" s="217">
        <f t="shared" si="111"/>
        <v>0</v>
      </c>
      <c r="G955" s="215">
        <f>'Survey Results'!F1555/'Survey Results'!F$1700</f>
        <v>0</v>
      </c>
      <c r="H955" s="212">
        <f t="shared" si="112"/>
        <v>0</v>
      </c>
      <c r="I955" s="218">
        <f>'Survey Results'!G1555/'Survey Results'!G$1700</f>
        <v>0</v>
      </c>
      <c r="J955" s="217">
        <f t="shared" si="113"/>
        <v>0</v>
      </c>
      <c r="K955" s="215">
        <f>'Survey Results'!H1555/'Survey Results'!H$1700</f>
        <v>0</v>
      </c>
      <c r="L955" s="211">
        <f t="shared" si="114"/>
        <v>0</v>
      </c>
      <c r="M955" s="221">
        <f t="shared" si="115"/>
        <v>0</v>
      </c>
      <c r="N955" s="222">
        <f t="shared" si="116"/>
        <v>0</v>
      </c>
    </row>
    <row r="956" spans="2:14" x14ac:dyDescent="0.45">
      <c r="B956" t="s">
        <v>245</v>
      </c>
      <c r="C956" s="215">
        <f>'Survey Results'!D1556/'Survey Results'!D$1700</f>
        <v>0</v>
      </c>
      <c r="D956" s="211">
        <f t="shared" si="110"/>
        <v>0</v>
      </c>
      <c r="E956" s="218">
        <f>'Survey Results'!E1556/'Survey Results'!E$1700</f>
        <v>0</v>
      </c>
      <c r="F956" s="217">
        <f t="shared" si="111"/>
        <v>0</v>
      </c>
      <c r="G956" s="215">
        <f>'Survey Results'!F1556/'Survey Results'!F$1700</f>
        <v>4.6508299942759025E-3</v>
      </c>
      <c r="H956" s="212">
        <f t="shared" si="112"/>
        <v>9.3692090005724121E-2</v>
      </c>
      <c r="I956" s="218">
        <f>'Survey Results'!G1556/'Survey Results'!G$1700</f>
        <v>0</v>
      </c>
      <c r="J956" s="217">
        <f t="shared" si="113"/>
        <v>0</v>
      </c>
      <c r="K956" s="215">
        <f>'Survey Results'!H1556/'Survey Results'!H$1700</f>
        <v>6.7310411129333253E-2</v>
      </c>
      <c r="L956" s="211">
        <f t="shared" si="114"/>
        <v>0.65629566339143952</v>
      </c>
      <c r="M956" s="221">
        <f t="shared" si="115"/>
        <v>1.4510181084847433E-2</v>
      </c>
      <c r="N956" s="222">
        <f t="shared" si="116"/>
        <v>0.74998775339716361</v>
      </c>
    </row>
    <row r="957" spans="2:14" x14ac:dyDescent="0.45">
      <c r="B957" t="s">
        <v>246</v>
      </c>
      <c r="C957" s="215">
        <f>'Survey Results'!D1557/'Survey Results'!D$1700</f>
        <v>0</v>
      </c>
      <c r="D957" s="211">
        <f t="shared" si="110"/>
        <v>0</v>
      </c>
      <c r="E957" s="218">
        <f>'Survey Results'!E1557/'Survey Results'!E$1700</f>
        <v>0</v>
      </c>
      <c r="F957" s="217">
        <f t="shared" si="111"/>
        <v>0</v>
      </c>
      <c r="G957" s="215">
        <f>'Survey Results'!F1557/'Survey Results'!F$1700</f>
        <v>0</v>
      </c>
      <c r="H957" s="212">
        <f t="shared" si="112"/>
        <v>0</v>
      </c>
      <c r="I957" s="218">
        <f>'Survey Results'!G1557/'Survey Results'!G$1700</f>
        <v>4.4537065881771587E-2</v>
      </c>
      <c r="J957" s="217">
        <f t="shared" si="113"/>
        <v>0.35890224138378141</v>
      </c>
      <c r="K957" s="215">
        <f>'Survey Results'!H1557/'Survey Results'!H$1700</f>
        <v>0</v>
      </c>
      <c r="L957" s="211">
        <f t="shared" si="114"/>
        <v>0</v>
      </c>
      <c r="M957" s="221">
        <f t="shared" si="115"/>
        <v>6.9437620689767228E-3</v>
      </c>
      <c r="N957" s="222">
        <f t="shared" si="116"/>
        <v>0.35890224138378141</v>
      </c>
    </row>
    <row r="958" spans="2:14" x14ac:dyDescent="0.45">
      <c r="B958" t="s">
        <v>247</v>
      </c>
      <c r="C958" s="215">
        <f>'Survey Results'!D1558/'Survey Results'!D$1700</f>
        <v>0</v>
      </c>
      <c r="D958" s="211">
        <f t="shared" si="110"/>
        <v>0</v>
      </c>
      <c r="E958" s="218">
        <f>'Survey Results'!E1558/'Survey Results'!E$1700</f>
        <v>0</v>
      </c>
      <c r="F958" s="217">
        <f t="shared" si="111"/>
        <v>0</v>
      </c>
      <c r="G958" s="215">
        <f>'Survey Results'!F1558/'Survey Results'!F$1700</f>
        <v>0</v>
      </c>
      <c r="H958" s="212">
        <f t="shared" si="112"/>
        <v>0</v>
      </c>
      <c r="I958" s="218">
        <f>'Survey Results'!G1558/'Survey Results'!G$1700</f>
        <v>0</v>
      </c>
      <c r="J958" s="217">
        <f t="shared" si="113"/>
        <v>0</v>
      </c>
      <c r="K958" s="215">
        <f>'Survey Results'!H1558/'Survey Results'!H$1700</f>
        <v>0</v>
      </c>
      <c r="L958" s="211">
        <f t="shared" si="114"/>
        <v>0</v>
      </c>
      <c r="M958" s="221">
        <f t="shared" si="115"/>
        <v>0</v>
      </c>
      <c r="N958" s="222">
        <f t="shared" si="116"/>
        <v>0</v>
      </c>
    </row>
    <row r="959" spans="2:14" x14ac:dyDescent="0.45">
      <c r="B959" t="s">
        <v>248</v>
      </c>
      <c r="C959" s="215">
        <f>'Survey Results'!D1559/'Survey Results'!D$1700</f>
        <v>0</v>
      </c>
      <c r="D959" s="211">
        <f t="shared" si="110"/>
        <v>0</v>
      </c>
      <c r="E959" s="218">
        <f>'Survey Results'!E1559/'Survey Results'!E$1700</f>
        <v>0</v>
      </c>
      <c r="F959" s="217">
        <f t="shared" si="111"/>
        <v>0</v>
      </c>
      <c r="G959" s="215">
        <f>'Survey Results'!F1559/'Survey Results'!F$1700</f>
        <v>0</v>
      </c>
      <c r="H959" s="212">
        <f t="shared" si="112"/>
        <v>0</v>
      </c>
      <c r="I959" s="218">
        <f>'Survey Results'!G1559/'Survey Results'!G$1700</f>
        <v>0</v>
      </c>
      <c r="J959" s="217">
        <f t="shared" si="113"/>
        <v>0</v>
      </c>
      <c r="K959" s="215">
        <f>'Survey Results'!H1559/'Survey Results'!H$1700</f>
        <v>0</v>
      </c>
      <c r="L959" s="211">
        <f t="shared" si="114"/>
        <v>0</v>
      </c>
      <c r="M959" s="221">
        <f t="shared" si="115"/>
        <v>0</v>
      </c>
      <c r="N959" s="222">
        <f t="shared" si="116"/>
        <v>0</v>
      </c>
    </row>
    <row r="960" spans="2:14" x14ac:dyDescent="0.45">
      <c r="B960" t="s">
        <v>249</v>
      </c>
      <c r="C960" s="215">
        <f>'Survey Results'!D1560/'Survey Results'!D$1700</f>
        <v>0</v>
      </c>
      <c r="D960" s="211">
        <f t="shared" si="110"/>
        <v>0</v>
      </c>
      <c r="E960" s="218">
        <f>'Survey Results'!E1560/'Survey Results'!E$1700</f>
        <v>0</v>
      </c>
      <c r="F960" s="217">
        <f t="shared" si="111"/>
        <v>0</v>
      </c>
      <c r="G960" s="215">
        <f>'Survey Results'!F1560/'Survey Results'!F$1700</f>
        <v>0</v>
      </c>
      <c r="H960" s="212">
        <f t="shared" si="112"/>
        <v>0</v>
      </c>
      <c r="I960" s="218">
        <f>'Survey Results'!G1560/'Survey Results'!G$1700</f>
        <v>0</v>
      </c>
      <c r="J960" s="217">
        <f t="shared" si="113"/>
        <v>0</v>
      </c>
      <c r="K960" s="215">
        <f>'Survey Results'!H1560/'Survey Results'!H$1700</f>
        <v>0</v>
      </c>
      <c r="L960" s="211">
        <f t="shared" si="114"/>
        <v>0</v>
      </c>
      <c r="M960" s="221">
        <f t="shared" si="115"/>
        <v>0</v>
      </c>
      <c r="N960" s="222">
        <f t="shared" si="116"/>
        <v>0</v>
      </c>
    </row>
    <row r="961" spans="2:14" x14ac:dyDescent="0.45">
      <c r="B961" t="s">
        <v>250</v>
      </c>
      <c r="C961" s="215">
        <f>'Survey Results'!D1561/'Survey Results'!D$1700</f>
        <v>0</v>
      </c>
      <c r="D961" s="211">
        <f t="shared" si="110"/>
        <v>0</v>
      </c>
      <c r="E961" s="218">
        <f>'Survey Results'!E1561/'Survey Results'!E$1700</f>
        <v>0</v>
      </c>
      <c r="F961" s="217">
        <f t="shared" si="111"/>
        <v>0</v>
      </c>
      <c r="G961" s="215">
        <f>'Survey Results'!F1561/'Survey Results'!F$1700</f>
        <v>0</v>
      </c>
      <c r="H961" s="212">
        <f t="shared" si="112"/>
        <v>0</v>
      </c>
      <c r="I961" s="218">
        <f>'Survey Results'!G1561/'Survey Results'!G$1700</f>
        <v>0</v>
      </c>
      <c r="J961" s="217">
        <f t="shared" si="113"/>
        <v>0</v>
      </c>
      <c r="K961" s="215">
        <f>'Survey Results'!H1561/'Survey Results'!H$1700</f>
        <v>0</v>
      </c>
      <c r="L961" s="211">
        <f t="shared" si="114"/>
        <v>0</v>
      </c>
      <c r="M961" s="221">
        <f t="shared" si="115"/>
        <v>0</v>
      </c>
      <c r="N961" s="222">
        <f t="shared" si="116"/>
        <v>0</v>
      </c>
    </row>
    <row r="962" spans="2:14" x14ac:dyDescent="0.45">
      <c r="B962" t="s">
        <v>251</v>
      </c>
      <c r="C962" s="215">
        <f>'Survey Results'!D1562/'Survey Results'!D$1700</f>
        <v>0</v>
      </c>
      <c r="D962" s="211">
        <f t="shared" si="110"/>
        <v>0</v>
      </c>
      <c r="E962" s="218">
        <f>'Survey Results'!E1562/'Survey Results'!E$1700</f>
        <v>0</v>
      </c>
      <c r="F962" s="217">
        <f t="shared" si="111"/>
        <v>0</v>
      </c>
      <c r="G962" s="215">
        <f>'Survey Results'!F1562/'Survey Results'!F$1700</f>
        <v>0</v>
      </c>
      <c r="H962" s="212">
        <f t="shared" si="112"/>
        <v>0</v>
      </c>
      <c r="I962" s="218">
        <f>'Survey Results'!G1562/'Survey Results'!G$1700</f>
        <v>0</v>
      </c>
      <c r="J962" s="217">
        <f t="shared" si="113"/>
        <v>0</v>
      </c>
      <c r="K962" s="215">
        <f>'Survey Results'!H1562/'Survey Results'!H$1700</f>
        <v>0</v>
      </c>
      <c r="L962" s="211">
        <f t="shared" si="114"/>
        <v>0</v>
      </c>
      <c r="M962" s="221">
        <f t="shared" si="115"/>
        <v>0</v>
      </c>
      <c r="N962" s="222">
        <f t="shared" si="116"/>
        <v>0</v>
      </c>
    </row>
    <row r="963" spans="2:14" x14ac:dyDescent="0.45">
      <c r="B963" t="s">
        <v>252</v>
      </c>
      <c r="C963" s="215">
        <f>'Survey Results'!D1563/'Survey Results'!D$1700</f>
        <v>0</v>
      </c>
      <c r="D963" s="211">
        <f t="shared" si="110"/>
        <v>0</v>
      </c>
      <c r="E963" s="218">
        <f>'Survey Results'!E1563/'Survey Results'!E$1700</f>
        <v>0</v>
      </c>
      <c r="F963" s="217">
        <f t="shared" si="111"/>
        <v>0</v>
      </c>
      <c r="G963" s="215">
        <f>'Survey Results'!F1563/'Survey Results'!F$1700</f>
        <v>0</v>
      </c>
      <c r="H963" s="212">
        <f t="shared" si="112"/>
        <v>0</v>
      </c>
      <c r="I963" s="218">
        <f>'Survey Results'!G1563/'Survey Results'!G$1700</f>
        <v>0</v>
      </c>
      <c r="J963" s="217">
        <f t="shared" si="113"/>
        <v>0</v>
      </c>
      <c r="K963" s="215">
        <f>'Survey Results'!H1563/'Survey Results'!H$1700</f>
        <v>0</v>
      </c>
      <c r="L963" s="211">
        <f t="shared" si="114"/>
        <v>0</v>
      </c>
      <c r="M963" s="221">
        <f t="shared" si="115"/>
        <v>0</v>
      </c>
      <c r="N963" s="222">
        <f t="shared" si="116"/>
        <v>0</v>
      </c>
    </row>
    <row r="964" spans="2:14" x14ac:dyDescent="0.45">
      <c r="B964" t="s">
        <v>253</v>
      </c>
      <c r="C964" s="215">
        <f>'Survey Results'!D1564/'Survey Results'!D$1700</f>
        <v>0</v>
      </c>
      <c r="D964" s="211">
        <f t="shared" si="110"/>
        <v>0</v>
      </c>
      <c r="E964" s="218">
        <f>'Survey Results'!E1564/'Survey Results'!E$1700</f>
        <v>0</v>
      </c>
      <c r="F964" s="217">
        <f t="shared" si="111"/>
        <v>0</v>
      </c>
      <c r="G964" s="215">
        <f>'Survey Results'!F1564/'Survey Results'!F$1700</f>
        <v>0</v>
      </c>
      <c r="H964" s="212">
        <f t="shared" si="112"/>
        <v>0</v>
      </c>
      <c r="I964" s="218">
        <f>'Survey Results'!G1564/'Survey Results'!G$1700</f>
        <v>5.9404238863047971E-3</v>
      </c>
      <c r="J964" s="217">
        <f t="shared" si="113"/>
        <v>4.7870945365468195E-2</v>
      </c>
      <c r="K964" s="215">
        <f>'Survey Results'!H1564/'Survey Results'!H$1700</f>
        <v>0</v>
      </c>
      <c r="L964" s="211">
        <f t="shared" si="114"/>
        <v>0</v>
      </c>
      <c r="M964" s="221">
        <f t="shared" si="115"/>
        <v>9.2616990452101496E-4</v>
      </c>
      <c r="N964" s="222">
        <f t="shared" si="116"/>
        <v>4.7870945365468195E-2</v>
      </c>
    </row>
    <row r="965" spans="2:14" x14ac:dyDescent="0.45">
      <c r="B965" t="s">
        <v>254</v>
      </c>
      <c r="C965" s="215">
        <f>'Survey Results'!D1565/'Survey Results'!D$1700</f>
        <v>0</v>
      </c>
      <c r="D965" s="211">
        <f t="shared" si="110"/>
        <v>0</v>
      </c>
      <c r="E965" s="218">
        <f>'Survey Results'!E1565/'Survey Results'!E$1700</f>
        <v>0</v>
      </c>
      <c r="F965" s="217">
        <f t="shared" si="111"/>
        <v>0</v>
      </c>
      <c r="G965" s="215">
        <f>'Survey Results'!F1565/'Survey Results'!F$1700</f>
        <v>0</v>
      </c>
      <c r="H965" s="212">
        <f t="shared" si="112"/>
        <v>0</v>
      </c>
      <c r="I965" s="218">
        <f>'Survey Results'!G1565/'Survey Results'!G$1700</f>
        <v>0</v>
      </c>
      <c r="J965" s="217">
        <f t="shared" si="113"/>
        <v>0</v>
      </c>
      <c r="K965" s="215">
        <f>'Survey Results'!H1565/'Survey Results'!H$1700</f>
        <v>0</v>
      </c>
      <c r="L965" s="211">
        <f t="shared" si="114"/>
        <v>0</v>
      </c>
      <c r="M965" s="221">
        <f t="shared" si="115"/>
        <v>0</v>
      </c>
      <c r="N965" s="222">
        <f t="shared" si="116"/>
        <v>0</v>
      </c>
    </row>
    <row r="966" spans="2:14" x14ac:dyDescent="0.45">
      <c r="B966" t="s">
        <v>255</v>
      </c>
      <c r="C966" s="215">
        <f>'Survey Results'!D1566/'Survey Results'!D$1700</f>
        <v>0</v>
      </c>
      <c r="D966" s="211">
        <f t="shared" si="110"/>
        <v>0</v>
      </c>
      <c r="E966" s="218">
        <f>'Survey Results'!E1566/'Survey Results'!E$1700</f>
        <v>0</v>
      </c>
      <c r="F966" s="217">
        <f t="shared" si="111"/>
        <v>0</v>
      </c>
      <c r="G966" s="215">
        <f>'Survey Results'!F1566/'Survey Results'!F$1700</f>
        <v>0</v>
      </c>
      <c r="H966" s="212">
        <f t="shared" si="112"/>
        <v>0</v>
      </c>
      <c r="I966" s="218">
        <f>'Survey Results'!G1566/'Survey Results'!G$1700</f>
        <v>0</v>
      </c>
      <c r="J966" s="217">
        <f t="shared" si="113"/>
        <v>0</v>
      </c>
      <c r="K966" s="215">
        <f>'Survey Results'!H1566/'Survey Results'!H$1700</f>
        <v>0</v>
      </c>
      <c r="L966" s="211">
        <f t="shared" si="114"/>
        <v>0</v>
      </c>
      <c r="M966" s="221">
        <f t="shared" si="115"/>
        <v>0</v>
      </c>
      <c r="N966" s="222">
        <f t="shared" si="116"/>
        <v>0</v>
      </c>
    </row>
    <row r="967" spans="2:14" x14ac:dyDescent="0.45">
      <c r="B967" t="s">
        <v>256</v>
      </c>
      <c r="C967" s="215">
        <f>'Survey Results'!D1567/'Survey Results'!D$1700</f>
        <v>0</v>
      </c>
      <c r="D967" s="211">
        <f t="shared" si="110"/>
        <v>0</v>
      </c>
      <c r="E967" s="218">
        <f>'Survey Results'!E1567/'Survey Results'!E$1700</f>
        <v>0</v>
      </c>
      <c r="F967" s="217">
        <f t="shared" si="111"/>
        <v>0</v>
      </c>
      <c r="G967" s="215">
        <f>'Survey Results'!F1567/'Survey Results'!F$1700</f>
        <v>0</v>
      </c>
      <c r="H967" s="212">
        <f t="shared" si="112"/>
        <v>0</v>
      </c>
      <c r="I967" s="218">
        <f>'Survey Results'!G1567/'Survey Results'!G$1700</f>
        <v>0</v>
      </c>
      <c r="J967" s="217">
        <f t="shared" si="113"/>
        <v>0</v>
      </c>
      <c r="K967" s="215">
        <f>'Survey Results'!H1567/'Survey Results'!H$1700</f>
        <v>0</v>
      </c>
      <c r="L967" s="211">
        <f t="shared" si="114"/>
        <v>0</v>
      </c>
      <c r="M967" s="221">
        <f t="shared" si="115"/>
        <v>0</v>
      </c>
      <c r="N967" s="222">
        <f t="shared" si="116"/>
        <v>0</v>
      </c>
    </row>
    <row r="968" spans="2:14" x14ac:dyDescent="0.45">
      <c r="B968" t="s">
        <v>257</v>
      </c>
      <c r="C968" s="215">
        <f>'Survey Results'!D1568/'Survey Results'!D$1700</f>
        <v>0</v>
      </c>
      <c r="D968" s="211">
        <f t="shared" si="110"/>
        <v>0</v>
      </c>
      <c r="E968" s="218">
        <f>'Survey Results'!E1568/'Survey Results'!E$1700</f>
        <v>0</v>
      </c>
      <c r="F968" s="217">
        <f t="shared" si="111"/>
        <v>0</v>
      </c>
      <c r="G968" s="215">
        <f>'Survey Results'!F1568/'Survey Results'!F$1700</f>
        <v>0</v>
      </c>
      <c r="H968" s="212">
        <f t="shared" si="112"/>
        <v>0</v>
      </c>
      <c r="I968" s="218">
        <f>'Survey Results'!G1568/'Survey Results'!G$1700</f>
        <v>0</v>
      </c>
      <c r="J968" s="217">
        <f t="shared" si="113"/>
        <v>0</v>
      </c>
      <c r="K968" s="215">
        <f>'Survey Results'!H1568/'Survey Results'!H$1700</f>
        <v>0</v>
      </c>
      <c r="L968" s="211">
        <f t="shared" si="114"/>
        <v>0</v>
      </c>
      <c r="M968" s="221">
        <f t="shared" si="115"/>
        <v>0</v>
      </c>
      <c r="N968" s="222">
        <f t="shared" si="116"/>
        <v>0</v>
      </c>
    </row>
    <row r="969" spans="2:14" x14ac:dyDescent="0.45">
      <c r="B969" t="s">
        <v>258</v>
      </c>
      <c r="C969" s="215">
        <f>'Survey Results'!D1569/'Survey Results'!D$1700</f>
        <v>0</v>
      </c>
      <c r="D969" s="211">
        <f t="shared" si="110"/>
        <v>0</v>
      </c>
      <c r="E969" s="218">
        <f>'Survey Results'!E1569/'Survey Results'!E$1700</f>
        <v>0</v>
      </c>
      <c r="F969" s="217">
        <f t="shared" si="111"/>
        <v>0</v>
      </c>
      <c r="G969" s="215">
        <f>'Survey Results'!F1569/'Survey Results'!F$1700</f>
        <v>0</v>
      </c>
      <c r="H969" s="212">
        <f t="shared" si="112"/>
        <v>0</v>
      </c>
      <c r="I969" s="218">
        <f>'Survey Results'!G1569/'Survey Results'!G$1700</f>
        <v>1.1891589949619186E-2</v>
      </c>
      <c r="J969" s="217">
        <f t="shared" si="113"/>
        <v>9.5828456635756398E-2</v>
      </c>
      <c r="K969" s="215">
        <f>'Survey Results'!H1569/'Survey Results'!H$1700</f>
        <v>0</v>
      </c>
      <c r="L969" s="211">
        <f t="shared" si="114"/>
        <v>0</v>
      </c>
      <c r="M969" s="221">
        <f t="shared" si="115"/>
        <v>1.8540146189959556E-3</v>
      </c>
      <c r="N969" s="222">
        <f t="shared" si="116"/>
        <v>9.5828456635756398E-2</v>
      </c>
    </row>
    <row r="970" spans="2:14" x14ac:dyDescent="0.45">
      <c r="B970" t="s">
        <v>259</v>
      </c>
      <c r="C970" s="215">
        <f>'Survey Results'!D1570/'Survey Results'!D$1700</f>
        <v>0</v>
      </c>
      <c r="D970" s="211">
        <f t="shared" si="110"/>
        <v>0</v>
      </c>
      <c r="E970" s="218">
        <f>'Survey Results'!E1570/'Survey Results'!E$1700</f>
        <v>0</v>
      </c>
      <c r="F970" s="217">
        <f t="shared" si="111"/>
        <v>0</v>
      </c>
      <c r="G970" s="215">
        <f>'Survey Results'!F1570/'Survey Results'!F$1700</f>
        <v>0</v>
      </c>
      <c r="H970" s="212">
        <f t="shared" si="112"/>
        <v>0</v>
      </c>
      <c r="I970" s="218">
        <f>'Survey Results'!G1570/'Survey Results'!G$1700</f>
        <v>0</v>
      </c>
      <c r="J970" s="217">
        <f t="shared" si="113"/>
        <v>0</v>
      </c>
      <c r="K970" s="215">
        <f>'Survey Results'!H1570/'Survey Results'!H$1700</f>
        <v>0</v>
      </c>
      <c r="L970" s="211">
        <f t="shared" si="114"/>
        <v>0</v>
      </c>
      <c r="M970" s="221">
        <f t="shared" si="115"/>
        <v>0</v>
      </c>
      <c r="N970" s="222">
        <f t="shared" si="116"/>
        <v>0</v>
      </c>
    </row>
    <row r="971" spans="2:14" x14ac:dyDescent="0.45">
      <c r="B971" t="s">
        <v>260</v>
      </c>
      <c r="C971" s="215">
        <f>'Survey Results'!D1571/'Survey Results'!D$1700</f>
        <v>0</v>
      </c>
      <c r="D971" s="211">
        <f t="shared" si="110"/>
        <v>0</v>
      </c>
      <c r="E971" s="218">
        <f>'Survey Results'!E1571/'Survey Results'!E$1700</f>
        <v>0</v>
      </c>
      <c r="F971" s="217">
        <f t="shared" si="111"/>
        <v>0</v>
      </c>
      <c r="G971" s="215">
        <f>'Survey Results'!F1571/'Survey Results'!F$1700</f>
        <v>0</v>
      </c>
      <c r="H971" s="212">
        <f t="shared" si="112"/>
        <v>0</v>
      </c>
      <c r="I971" s="218">
        <f>'Survey Results'!G1571/'Survey Results'!G$1700</f>
        <v>0</v>
      </c>
      <c r="J971" s="217">
        <f t="shared" si="113"/>
        <v>0</v>
      </c>
      <c r="K971" s="215">
        <f>'Survey Results'!H1571/'Survey Results'!H$1700</f>
        <v>0</v>
      </c>
      <c r="L971" s="211">
        <f t="shared" si="114"/>
        <v>0</v>
      </c>
      <c r="M971" s="221">
        <f t="shared" si="115"/>
        <v>0</v>
      </c>
      <c r="N971" s="222">
        <f t="shared" si="116"/>
        <v>0</v>
      </c>
    </row>
    <row r="972" spans="2:14" x14ac:dyDescent="0.45">
      <c r="B972" t="s">
        <v>261</v>
      </c>
      <c r="C972" s="215">
        <f>'Survey Results'!D1572/'Survey Results'!D$1700</f>
        <v>6.665134745254235E-2</v>
      </c>
      <c r="D972" s="211">
        <f t="shared" si="110"/>
        <v>0.51661311811056643</v>
      </c>
      <c r="E972" s="218">
        <f>'Survey Results'!E1572/'Survey Results'!E$1700</f>
        <v>0.13103360488798371</v>
      </c>
      <c r="F972" s="217">
        <f t="shared" si="111"/>
        <v>0.78384194826092179</v>
      </c>
      <c r="G972" s="215">
        <f>'Survey Results'!F1572/'Survey Results'!F$1700</f>
        <v>7.2023468803663435E-2</v>
      </c>
      <c r="H972" s="212">
        <f t="shared" si="112"/>
        <v>1.4509301199963369</v>
      </c>
      <c r="I972" s="218">
        <f>'Survey Results'!G1572/'Survey Results'!G$1700</f>
        <v>6.4120054570259197E-2</v>
      </c>
      <c r="J972" s="217">
        <f t="shared" si="113"/>
        <v>0.51671188587066852</v>
      </c>
      <c r="K972" s="215">
        <f>'Survey Results'!H1572/'Survey Results'!H$1700</f>
        <v>0</v>
      </c>
      <c r="L972" s="211">
        <f t="shared" si="114"/>
        <v>0</v>
      </c>
      <c r="M972" s="221">
        <f t="shared" si="115"/>
        <v>6.3228606208891203E-2</v>
      </c>
      <c r="N972" s="222">
        <f t="shared" si="116"/>
        <v>3.2680970722384934</v>
      </c>
    </row>
    <row r="973" spans="2:14" x14ac:dyDescent="0.45">
      <c r="B973" t="s">
        <v>262</v>
      </c>
      <c r="C973" s="215">
        <f>'Survey Results'!D1573/'Survey Results'!D$1700</f>
        <v>0</v>
      </c>
      <c r="D973" s="211">
        <f t="shared" si="110"/>
        <v>0</v>
      </c>
      <c r="E973" s="218">
        <f>'Survey Results'!E1573/'Survey Results'!E$1700</f>
        <v>0</v>
      </c>
      <c r="F973" s="217">
        <f t="shared" si="111"/>
        <v>0</v>
      </c>
      <c r="G973" s="215">
        <f>'Survey Results'!F1573/'Survey Results'!F$1700</f>
        <v>0</v>
      </c>
      <c r="H973" s="212">
        <f t="shared" si="112"/>
        <v>0</v>
      </c>
      <c r="I973" s="218">
        <f>'Survey Results'!G1573/'Survey Results'!G$1700</f>
        <v>0</v>
      </c>
      <c r="J973" s="217">
        <f t="shared" si="113"/>
        <v>0</v>
      </c>
      <c r="K973" s="215">
        <f>'Survey Results'!H1573/'Survey Results'!H$1700</f>
        <v>0</v>
      </c>
      <c r="L973" s="211">
        <f t="shared" si="114"/>
        <v>0</v>
      </c>
      <c r="M973" s="221">
        <f t="shared" si="115"/>
        <v>0</v>
      </c>
      <c r="N973" s="222">
        <f t="shared" si="116"/>
        <v>0</v>
      </c>
    </row>
    <row r="974" spans="2:14" x14ac:dyDescent="0.45">
      <c r="B974" t="s">
        <v>263</v>
      </c>
      <c r="C974" s="215">
        <f>'Survey Results'!D1574/'Survey Results'!D$1700</f>
        <v>0</v>
      </c>
      <c r="D974" s="211">
        <f t="shared" si="110"/>
        <v>0</v>
      </c>
      <c r="E974" s="218">
        <f>'Survey Results'!E1574/'Survey Results'!E$1700</f>
        <v>0</v>
      </c>
      <c r="F974" s="217">
        <f t="shared" si="111"/>
        <v>0</v>
      </c>
      <c r="G974" s="215">
        <f>'Survey Results'!F1574/'Survey Results'!F$1700</f>
        <v>0</v>
      </c>
      <c r="H974" s="212">
        <f t="shared" si="112"/>
        <v>0</v>
      </c>
      <c r="I974" s="218">
        <f>'Survey Results'!G1574/'Survey Results'!G$1700</f>
        <v>0</v>
      </c>
      <c r="J974" s="217">
        <f t="shared" si="113"/>
        <v>0</v>
      </c>
      <c r="K974" s="215">
        <f>'Survey Results'!H1574/'Survey Results'!H$1700</f>
        <v>0</v>
      </c>
      <c r="L974" s="211">
        <f t="shared" si="114"/>
        <v>0</v>
      </c>
      <c r="M974" s="221">
        <f t="shared" si="115"/>
        <v>0</v>
      </c>
      <c r="N974" s="222">
        <f t="shared" si="116"/>
        <v>0</v>
      </c>
    </row>
    <row r="975" spans="2:14" x14ac:dyDescent="0.45">
      <c r="B975" t="s">
        <v>264</v>
      </c>
      <c r="C975" s="215">
        <f>'Survey Results'!D1575/'Survey Results'!D$1700</f>
        <v>0</v>
      </c>
      <c r="D975" s="211">
        <f t="shared" si="110"/>
        <v>0</v>
      </c>
      <c r="E975" s="218">
        <f>'Survey Results'!E1575/'Survey Results'!E$1700</f>
        <v>0</v>
      </c>
      <c r="F975" s="217">
        <f t="shared" si="111"/>
        <v>0</v>
      </c>
      <c r="G975" s="215">
        <f>'Survey Results'!F1575/'Survey Results'!F$1700</f>
        <v>0</v>
      </c>
      <c r="H975" s="212">
        <f t="shared" si="112"/>
        <v>0</v>
      </c>
      <c r="I975" s="218">
        <f>'Survey Results'!G1575/'Survey Results'!G$1700</f>
        <v>0</v>
      </c>
      <c r="J975" s="217">
        <f t="shared" si="113"/>
        <v>0</v>
      </c>
      <c r="K975" s="215">
        <f>'Survey Results'!H1575/'Survey Results'!H$1700</f>
        <v>0</v>
      </c>
      <c r="L975" s="211">
        <f t="shared" si="114"/>
        <v>0</v>
      </c>
      <c r="M975" s="221">
        <f t="shared" si="115"/>
        <v>0</v>
      </c>
      <c r="N975" s="222">
        <f t="shared" si="116"/>
        <v>0</v>
      </c>
    </row>
    <row r="976" spans="2:14" x14ac:dyDescent="0.45">
      <c r="B976" t="s">
        <v>265</v>
      </c>
      <c r="C976" s="215">
        <f>'Survey Results'!D1576/'Survey Results'!D$1700</f>
        <v>0</v>
      </c>
      <c r="D976" s="211">
        <f t="shared" si="110"/>
        <v>0</v>
      </c>
      <c r="E976" s="218">
        <f>'Survey Results'!E1576/'Survey Results'!E$1700</f>
        <v>0</v>
      </c>
      <c r="F976" s="217">
        <f t="shared" si="111"/>
        <v>0</v>
      </c>
      <c r="G976" s="215">
        <f>'Survey Results'!F1576/'Survey Results'!F$1700</f>
        <v>0</v>
      </c>
      <c r="H976" s="212">
        <f t="shared" si="112"/>
        <v>0</v>
      </c>
      <c r="I976" s="218">
        <f>'Survey Results'!G1576/'Survey Results'!G$1700</f>
        <v>0</v>
      </c>
      <c r="J976" s="217">
        <f t="shared" si="113"/>
        <v>0</v>
      </c>
      <c r="K976" s="215">
        <f>'Survey Results'!H1576/'Survey Results'!H$1700</f>
        <v>0</v>
      </c>
      <c r="L976" s="211">
        <f t="shared" si="114"/>
        <v>0</v>
      </c>
      <c r="M976" s="221">
        <f t="shared" si="115"/>
        <v>0</v>
      </c>
      <c r="N976" s="222">
        <f t="shared" si="116"/>
        <v>0</v>
      </c>
    </row>
    <row r="977" spans="2:14" x14ac:dyDescent="0.45">
      <c r="B977" t="s">
        <v>266</v>
      </c>
      <c r="C977" s="215">
        <f>'Survey Results'!D1577/'Survey Results'!D$1700</f>
        <v>0</v>
      </c>
      <c r="D977" s="211">
        <f t="shared" si="110"/>
        <v>0</v>
      </c>
      <c r="E977" s="218">
        <f>'Survey Results'!E1577/'Survey Results'!E$1700</f>
        <v>0</v>
      </c>
      <c r="F977" s="217">
        <f t="shared" si="111"/>
        <v>0</v>
      </c>
      <c r="G977" s="215">
        <f>'Survey Results'!F1577/'Survey Results'!F$1700</f>
        <v>0</v>
      </c>
      <c r="H977" s="212">
        <f t="shared" si="112"/>
        <v>0</v>
      </c>
      <c r="I977" s="218">
        <f>'Survey Results'!G1577/'Survey Results'!G$1700</f>
        <v>0</v>
      </c>
      <c r="J977" s="217">
        <f t="shared" si="113"/>
        <v>0</v>
      </c>
      <c r="K977" s="215">
        <f>'Survey Results'!H1577/'Survey Results'!H$1700</f>
        <v>0</v>
      </c>
      <c r="L977" s="211">
        <f t="shared" si="114"/>
        <v>0</v>
      </c>
      <c r="M977" s="221">
        <f t="shared" si="115"/>
        <v>0</v>
      </c>
      <c r="N977" s="222">
        <f t="shared" si="116"/>
        <v>0</v>
      </c>
    </row>
    <row r="978" spans="2:14" x14ac:dyDescent="0.45">
      <c r="B978" t="s">
        <v>267</v>
      </c>
      <c r="C978" s="215">
        <f>'Survey Results'!D1578/'Survey Results'!D$1700</f>
        <v>0</v>
      </c>
      <c r="D978" s="211">
        <f t="shared" si="110"/>
        <v>0</v>
      </c>
      <c r="E978" s="218">
        <f>'Survey Results'!E1578/'Survey Results'!E$1700</f>
        <v>0</v>
      </c>
      <c r="F978" s="217">
        <f t="shared" si="111"/>
        <v>0</v>
      </c>
      <c r="G978" s="215">
        <f>'Survey Results'!F1578/'Survey Results'!F$1700</f>
        <v>0</v>
      </c>
      <c r="H978" s="212">
        <f t="shared" si="112"/>
        <v>0</v>
      </c>
      <c r="I978" s="218">
        <f>'Survey Results'!G1578/'Survey Results'!G$1700</f>
        <v>5.9404238863047971E-3</v>
      </c>
      <c r="J978" s="217">
        <f t="shared" si="113"/>
        <v>4.7870945365468195E-2</v>
      </c>
      <c r="K978" s="215">
        <f>'Survey Results'!H1578/'Survey Results'!H$1700</f>
        <v>0</v>
      </c>
      <c r="L978" s="211">
        <f t="shared" si="114"/>
        <v>0</v>
      </c>
      <c r="M978" s="221">
        <f t="shared" si="115"/>
        <v>9.2616990452101496E-4</v>
      </c>
      <c r="N978" s="222">
        <f t="shared" si="116"/>
        <v>4.7870945365468195E-2</v>
      </c>
    </row>
    <row r="979" spans="2:14" x14ac:dyDescent="0.45">
      <c r="B979" t="s">
        <v>268</v>
      </c>
      <c r="C979" s="215">
        <f>'Survey Results'!D1579/'Survey Results'!D$1700</f>
        <v>0</v>
      </c>
      <c r="D979" s="211">
        <f t="shared" si="110"/>
        <v>0</v>
      </c>
      <c r="E979" s="218">
        <f>'Survey Results'!E1579/'Survey Results'!E$1700</f>
        <v>0</v>
      </c>
      <c r="F979" s="217">
        <f t="shared" si="111"/>
        <v>0</v>
      </c>
      <c r="G979" s="215">
        <f>'Survey Results'!F1579/'Survey Results'!F$1700</f>
        <v>2.0878649112764745E-2</v>
      </c>
      <c r="H979" s="212">
        <f t="shared" si="112"/>
        <v>0.42060541328723539</v>
      </c>
      <c r="I979" s="218">
        <f>'Survey Results'!G1579/'Survey Results'!G$1700</f>
        <v>0</v>
      </c>
      <c r="J979" s="217">
        <f t="shared" si="113"/>
        <v>0</v>
      </c>
      <c r="K979" s="215">
        <f>'Survey Results'!H1579/'Survey Results'!H$1700</f>
        <v>0</v>
      </c>
      <c r="L979" s="211">
        <f t="shared" si="114"/>
        <v>0</v>
      </c>
      <c r="M979" s="221">
        <f t="shared" si="115"/>
        <v>8.1375471591640016E-3</v>
      </c>
      <c r="N979" s="222">
        <f t="shared" si="116"/>
        <v>0.42060541328723539</v>
      </c>
    </row>
    <row r="980" spans="2:14" x14ac:dyDescent="0.45">
      <c r="B980" t="s">
        <v>269</v>
      </c>
      <c r="C980" s="215">
        <f>'Survey Results'!D1580/'Survey Results'!D$1700</f>
        <v>0</v>
      </c>
      <c r="D980" s="211">
        <f t="shared" si="110"/>
        <v>0</v>
      </c>
      <c r="E980" s="218">
        <f>'Survey Results'!E1580/'Survey Results'!E$1700</f>
        <v>0</v>
      </c>
      <c r="F980" s="217">
        <f t="shared" si="111"/>
        <v>0</v>
      </c>
      <c r="G980" s="215">
        <f>'Survey Results'!F1580/'Survey Results'!F$1700</f>
        <v>0</v>
      </c>
      <c r="H980" s="212">
        <f t="shared" si="112"/>
        <v>0</v>
      </c>
      <c r="I980" s="218">
        <f>'Survey Results'!G1580/'Survey Results'!G$1700</f>
        <v>0</v>
      </c>
      <c r="J980" s="217">
        <f t="shared" si="113"/>
        <v>0</v>
      </c>
      <c r="K980" s="215">
        <f>'Survey Results'!H1580/'Survey Results'!H$1700</f>
        <v>0</v>
      </c>
      <c r="L980" s="211">
        <f t="shared" si="114"/>
        <v>0</v>
      </c>
      <c r="M980" s="221">
        <f t="shared" si="115"/>
        <v>0</v>
      </c>
      <c r="N980" s="222">
        <f t="shared" si="116"/>
        <v>0</v>
      </c>
    </row>
    <row r="981" spans="2:14" x14ac:dyDescent="0.45">
      <c r="B981" t="s">
        <v>270</v>
      </c>
      <c r="C981" s="215">
        <f>'Survey Results'!D1581/'Survey Results'!D$1700</f>
        <v>0.2893927208200886</v>
      </c>
      <c r="D981" s="211">
        <f t="shared" si="110"/>
        <v>2.2430765704747042</v>
      </c>
      <c r="E981" s="218">
        <f>'Survey Results'!E1581/'Survey Results'!E$1700</f>
        <v>3.7512729124236248E-2</v>
      </c>
      <c r="F981" s="217">
        <f t="shared" si="111"/>
        <v>0.22440083752913698</v>
      </c>
      <c r="G981" s="215">
        <f>'Survey Results'!F1581/'Survey Results'!F$1700</f>
        <v>0</v>
      </c>
      <c r="H981" s="212">
        <f t="shared" si="112"/>
        <v>0</v>
      </c>
      <c r="I981" s="218">
        <f>'Survey Results'!G1581/'Survey Results'!G$1700</f>
        <v>1.7832013835923984E-2</v>
      </c>
      <c r="J981" s="217">
        <f t="shared" si="113"/>
        <v>0.14369940200122461</v>
      </c>
      <c r="K981" s="215">
        <f>'Survey Results'!H1581/'Survey Results'!H$1700</f>
        <v>0</v>
      </c>
      <c r="L981" s="211">
        <f t="shared" si="114"/>
        <v>0</v>
      </c>
      <c r="M981" s="221">
        <f t="shared" si="115"/>
        <v>5.0519022725513021E-2</v>
      </c>
      <c r="N981" s="222">
        <f t="shared" si="116"/>
        <v>2.6111768100050656</v>
      </c>
    </row>
    <row r="982" spans="2:14" x14ac:dyDescent="0.45">
      <c r="B982" t="s">
        <v>271</v>
      </c>
      <c r="C982" s="215">
        <f>'Survey Results'!D1582/'Survey Results'!D$1700</f>
        <v>0</v>
      </c>
      <c r="D982" s="211">
        <f t="shared" si="110"/>
        <v>0</v>
      </c>
      <c r="E982" s="218">
        <f>'Survey Results'!E1582/'Survey Results'!E$1700</f>
        <v>0</v>
      </c>
      <c r="F982" s="217">
        <f t="shared" si="111"/>
        <v>0</v>
      </c>
      <c r="G982" s="215">
        <f>'Survey Results'!F1582/'Survey Results'!F$1700</f>
        <v>0</v>
      </c>
      <c r="H982" s="212">
        <f t="shared" si="112"/>
        <v>0</v>
      </c>
      <c r="I982" s="218">
        <f>'Survey Results'!G1582/'Survey Results'!G$1700</f>
        <v>0</v>
      </c>
      <c r="J982" s="217">
        <f t="shared" si="113"/>
        <v>0</v>
      </c>
      <c r="K982" s="215">
        <f>'Survey Results'!H1582/'Survey Results'!H$1700</f>
        <v>1.4519595091330655E-2</v>
      </c>
      <c r="L982" s="211">
        <f t="shared" si="114"/>
        <v>0.14157018405860289</v>
      </c>
      <c r="M982" s="221">
        <f t="shared" si="115"/>
        <v>2.7389900669720431E-3</v>
      </c>
      <c r="N982" s="222">
        <f t="shared" si="116"/>
        <v>0.14157018405860289</v>
      </c>
    </row>
    <row r="983" spans="2:14" x14ac:dyDescent="0.45">
      <c r="B983" t="s">
        <v>272</v>
      </c>
      <c r="C983" s="215">
        <f>'Survey Results'!D1583/'Survey Results'!D$1700</f>
        <v>0</v>
      </c>
      <c r="D983" s="211">
        <f t="shared" si="110"/>
        <v>0</v>
      </c>
      <c r="E983" s="218">
        <f>'Survey Results'!E1583/'Survey Results'!E$1700</f>
        <v>0</v>
      </c>
      <c r="F983" s="217">
        <f t="shared" si="111"/>
        <v>0</v>
      </c>
      <c r="G983" s="215">
        <f>'Survey Results'!F1583/'Survey Results'!F$1700</f>
        <v>0</v>
      </c>
      <c r="H983" s="212">
        <f t="shared" si="112"/>
        <v>0</v>
      </c>
      <c r="I983" s="218">
        <f>'Survey Results'!G1583/'Survey Results'!G$1700</f>
        <v>5.9404238863047971E-3</v>
      </c>
      <c r="J983" s="217">
        <f t="shared" si="113"/>
        <v>4.7870945365468195E-2</v>
      </c>
      <c r="K983" s="215">
        <f>'Survey Results'!H1583/'Survey Results'!H$1700</f>
        <v>0</v>
      </c>
      <c r="L983" s="211">
        <f t="shared" si="114"/>
        <v>0</v>
      </c>
      <c r="M983" s="221">
        <f t="shared" si="115"/>
        <v>9.2616990452101496E-4</v>
      </c>
      <c r="N983" s="222">
        <f t="shared" si="116"/>
        <v>4.7870945365468195E-2</v>
      </c>
    </row>
    <row r="984" spans="2:14" x14ac:dyDescent="0.45">
      <c r="B984" t="s">
        <v>273</v>
      </c>
      <c r="C984" s="215">
        <f>'Survey Results'!D1584/'Survey Results'!D$1700</f>
        <v>5.1332133328226934E-2</v>
      </c>
      <c r="D984" s="211">
        <f t="shared" si="110"/>
        <v>0.3978742286769944</v>
      </c>
      <c r="E984" s="218">
        <f>'Survey Results'!E1584/'Survey Results'!E$1700</f>
        <v>0</v>
      </c>
      <c r="F984" s="217">
        <f t="shared" si="111"/>
        <v>0</v>
      </c>
      <c r="G984" s="215">
        <f>'Survey Results'!F1584/'Survey Results'!F$1700</f>
        <v>4.6508299942759025E-3</v>
      </c>
      <c r="H984" s="212">
        <f t="shared" si="112"/>
        <v>9.3692090005724121E-2</v>
      </c>
      <c r="I984" s="218">
        <f>'Survey Results'!G1584/'Survey Results'!G$1700</f>
        <v>0</v>
      </c>
      <c r="J984" s="217">
        <f t="shared" si="113"/>
        <v>0</v>
      </c>
      <c r="K984" s="215">
        <f>'Survey Results'!H1584/'Survey Results'!H$1700</f>
        <v>0</v>
      </c>
      <c r="L984" s="211">
        <f t="shared" si="114"/>
        <v>0</v>
      </c>
      <c r="M984" s="221">
        <f t="shared" si="115"/>
        <v>9.5104436932330356E-3</v>
      </c>
      <c r="N984" s="222">
        <f t="shared" si="116"/>
        <v>0.49156631868271849</v>
      </c>
    </row>
    <row r="985" spans="2:14" x14ac:dyDescent="0.45">
      <c r="B985" t="s">
        <v>274</v>
      </c>
      <c r="C985" s="215">
        <f>'Survey Results'!D1585/'Survey Results'!D$1700</f>
        <v>0</v>
      </c>
      <c r="D985" s="211">
        <f t="shared" si="110"/>
        <v>0</v>
      </c>
      <c r="E985" s="218">
        <f>'Survey Results'!E1585/'Survey Results'!E$1700</f>
        <v>0</v>
      </c>
      <c r="F985" s="217">
        <f t="shared" si="111"/>
        <v>0</v>
      </c>
      <c r="G985" s="215">
        <f>'Survey Results'!F1585/'Survey Results'!F$1700</f>
        <v>4.3088151116199208E-2</v>
      </c>
      <c r="H985" s="212">
        <f t="shared" si="112"/>
        <v>0.868021178483801</v>
      </c>
      <c r="I985" s="218">
        <f>'Survey Results'!G1585/'Survey Results'!G$1700</f>
        <v>0</v>
      </c>
      <c r="J985" s="217">
        <f t="shared" si="113"/>
        <v>0</v>
      </c>
      <c r="K985" s="215">
        <f>'Survey Results'!H1585/'Survey Results'!H$1700</f>
        <v>0</v>
      </c>
      <c r="L985" s="211">
        <f t="shared" si="114"/>
        <v>0</v>
      </c>
      <c r="M985" s="221">
        <f t="shared" si="115"/>
        <v>1.6793800203045103E-2</v>
      </c>
      <c r="N985" s="222">
        <f t="shared" si="116"/>
        <v>0.868021178483801</v>
      </c>
    </row>
    <row r="986" spans="2:14" x14ac:dyDescent="0.45">
      <c r="B986" t="s">
        <v>275</v>
      </c>
      <c r="C986" s="215">
        <f>'Survey Results'!D1586/'Survey Results'!D$1700</f>
        <v>0</v>
      </c>
      <c r="D986" s="211">
        <f t="shared" ref="D986:D1049" si="117">C986*$D$919</f>
        <v>0</v>
      </c>
      <c r="E986" s="218">
        <f>'Survey Results'!E1586/'Survey Results'!E$1700</f>
        <v>0</v>
      </c>
      <c r="F986" s="217">
        <f t="shared" ref="F986:F1049" si="118">E986*$F$919</f>
        <v>0</v>
      </c>
      <c r="G986" s="215">
        <f>'Survey Results'!F1586/'Survey Results'!F$1700</f>
        <v>0</v>
      </c>
      <c r="H986" s="212">
        <f t="shared" ref="H986:H1049" si="119">G986*$H$919</f>
        <v>0</v>
      </c>
      <c r="I986" s="218">
        <f>'Survey Results'!G1586/'Survey Results'!G$1700</f>
        <v>1.1891589949619186E-2</v>
      </c>
      <c r="J986" s="217">
        <f t="shared" ref="J986:J1049" si="120">I986*$J$919</f>
        <v>9.5828456635756398E-2</v>
      </c>
      <c r="K986" s="215">
        <f>'Survey Results'!H1586/'Survey Results'!H$1700</f>
        <v>0</v>
      </c>
      <c r="L986" s="211">
        <f t="shared" ref="L986:L1049" si="121">K986*$L$919</f>
        <v>0</v>
      </c>
      <c r="M986" s="221">
        <f t="shared" ref="M986:M1049" si="122">N986/$N$919</f>
        <v>1.8540146189959556E-3</v>
      </c>
      <c r="N986" s="222">
        <f t="shared" si="116"/>
        <v>9.5828456635756398E-2</v>
      </c>
    </row>
    <row r="987" spans="2:14" x14ac:dyDescent="0.45">
      <c r="B987" t="s">
        <v>276</v>
      </c>
      <c r="C987" s="215">
        <f>'Survey Results'!D1587/'Survey Results'!D$1700</f>
        <v>0</v>
      </c>
      <c r="D987" s="211">
        <f t="shared" si="117"/>
        <v>0</v>
      </c>
      <c r="E987" s="218">
        <f>'Survey Results'!E1587/'Survey Results'!E$1700</f>
        <v>0</v>
      </c>
      <c r="F987" s="217">
        <f t="shared" si="118"/>
        <v>0</v>
      </c>
      <c r="G987" s="215">
        <f>'Survey Results'!F1587/'Survey Results'!F$1700</f>
        <v>0.13650543789353181</v>
      </c>
      <c r="H987" s="212">
        <f t="shared" si="119"/>
        <v>2.7499349125064692</v>
      </c>
      <c r="I987" s="218">
        <f>'Survey Results'!G1587/'Survey Results'!G$1700</f>
        <v>6.1037049768506074E-2</v>
      </c>
      <c r="J987" s="217">
        <f t="shared" si="120"/>
        <v>0.49186747118732421</v>
      </c>
      <c r="K987" s="215">
        <f>'Survey Results'!H1587/'Survey Results'!H$1700</f>
        <v>0</v>
      </c>
      <c r="L987" s="211">
        <f t="shared" si="121"/>
        <v>0</v>
      </c>
      <c r="M987" s="221">
        <f t="shared" si="122"/>
        <v>6.2719876978813746E-2</v>
      </c>
      <c r="N987" s="222">
        <f t="shared" si="116"/>
        <v>3.2418023836937935</v>
      </c>
    </row>
    <row r="988" spans="2:14" x14ac:dyDescent="0.45">
      <c r="B988" t="s">
        <v>277</v>
      </c>
      <c r="C988" s="215">
        <f>'Survey Results'!D1588/'Survey Results'!D$1700</f>
        <v>0</v>
      </c>
      <c r="D988" s="211">
        <f t="shared" si="117"/>
        <v>0</v>
      </c>
      <c r="E988" s="218">
        <f>'Survey Results'!E1588/'Survey Results'!E$1700</f>
        <v>4.5353869653767816E-2</v>
      </c>
      <c r="F988" s="217">
        <f t="shared" si="118"/>
        <v>0.27130647577750766</v>
      </c>
      <c r="G988" s="215">
        <f>'Survey Results'!F1588/'Survey Results'!F$1700</f>
        <v>4.5506582713222679E-2</v>
      </c>
      <c r="H988" s="212">
        <f t="shared" si="119"/>
        <v>0.91674106528677757</v>
      </c>
      <c r="I988" s="218">
        <f>'Survey Results'!G1588/'Survey Results'!G$1700</f>
        <v>0</v>
      </c>
      <c r="J988" s="217">
        <f t="shared" si="120"/>
        <v>0</v>
      </c>
      <c r="K988" s="215">
        <f>'Survey Results'!H1588/'Survey Results'!H$1700</f>
        <v>0</v>
      </c>
      <c r="L988" s="211">
        <f t="shared" si="121"/>
        <v>0</v>
      </c>
      <c r="M988" s="221">
        <f t="shared" si="122"/>
        <v>2.298542193544529E-2</v>
      </c>
      <c r="N988" s="222">
        <f t="shared" si="116"/>
        <v>1.1880475410642852</v>
      </c>
    </row>
    <row r="989" spans="2:14" x14ac:dyDescent="0.45">
      <c r="B989" t="s">
        <v>278</v>
      </c>
      <c r="C989" s="215">
        <f>'Survey Results'!D1589/'Survey Results'!D$1700</f>
        <v>0</v>
      </c>
      <c r="D989" s="211">
        <f t="shared" si="117"/>
        <v>0</v>
      </c>
      <c r="E989" s="218">
        <f>'Survey Results'!E1589/'Survey Results'!E$1700</f>
        <v>0</v>
      </c>
      <c r="F989" s="217">
        <f t="shared" si="118"/>
        <v>0</v>
      </c>
      <c r="G989" s="215">
        <f>'Survey Results'!F1589/'Survey Results'!F$1700</f>
        <v>0</v>
      </c>
      <c r="H989" s="212">
        <f t="shared" si="119"/>
        <v>0</v>
      </c>
      <c r="I989" s="218">
        <f>'Survey Results'!G1589/'Survey Results'!G$1700</f>
        <v>0</v>
      </c>
      <c r="J989" s="217">
        <f t="shared" si="120"/>
        <v>0</v>
      </c>
      <c r="K989" s="215">
        <f>'Survey Results'!H1589/'Survey Results'!H$1700</f>
        <v>0</v>
      </c>
      <c r="L989" s="211">
        <f t="shared" si="121"/>
        <v>0</v>
      </c>
      <c r="M989" s="221">
        <f t="shared" si="122"/>
        <v>0</v>
      </c>
      <c r="N989" s="222">
        <f t="shared" si="116"/>
        <v>0</v>
      </c>
    </row>
    <row r="990" spans="2:14" x14ac:dyDescent="0.45">
      <c r="B990" t="s">
        <v>279</v>
      </c>
      <c r="C990" s="215">
        <f>'Survey Results'!D1590/'Survey Results'!D$1700</f>
        <v>0</v>
      </c>
      <c r="D990" s="211">
        <f t="shared" si="117"/>
        <v>0</v>
      </c>
      <c r="E990" s="218">
        <f>'Survey Results'!E1590/'Survey Results'!E$1700</f>
        <v>0</v>
      </c>
      <c r="F990" s="217">
        <f t="shared" si="118"/>
        <v>0</v>
      </c>
      <c r="G990" s="215">
        <f>'Survey Results'!F1590/'Survey Results'!F$1700</f>
        <v>0</v>
      </c>
      <c r="H990" s="212">
        <f t="shared" si="119"/>
        <v>0</v>
      </c>
      <c r="I990" s="218">
        <f>'Survey Results'!G1590/'Survey Results'!G$1700</f>
        <v>0</v>
      </c>
      <c r="J990" s="217">
        <f t="shared" si="120"/>
        <v>0</v>
      </c>
      <c r="K990" s="215">
        <f>'Survey Results'!H1590/'Survey Results'!H$1700</f>
        <v>0</v>
      </c>
      <c r="L990" s="211">
        <f t="shared" si="121"/>
        <v>0</v>
      </c>
      <c r="M990" s="221">
        <f t="shared" si="122"/>
        <v>0</v>
      </c>
      <c r="N990" s="222">
        <f t="shared" si="116"/>
        <v>0</v>
      </c>
    </row>
    <row r="991" spans="2:14" x14ac:dyDescent="0.45">
      <c r="B991" t="s">
        <v>280</v>
      </c>
      <c r="C991" s="215">
        <f>'Survey Results'!D1591/'Survey Results'!D$1700</f>
        <v>0</v>
      </c>
      <c r="D991" s="211">
        <f t="shared" si="117"/>
        <v>0</v>
      </c>
      <c r="E991" s="218">
        <f>'Survey Results'!E1591/'Survey Results'!E$1700</f>
        <v>0</v>
      </c>
      <c r="F991" s="217">
        <f t="shared" si="118"/>
        <v>0</v>
      </c>
      <c r="G991" s="215">
        <f>'Survey Results'!F1591/'Survey Results'!F$1700</f>
        <v>0</v>
      </c>
      <c r="H991" s="212">
        <f t="shared" si="119"/>
        <v>0</v>
      </c>
      <c r="I991" s="218">
        <f>'Survey Results'!G1591/'Survey Results'!G$1700</f>
        <v>0</v>
      </c>
      <c r="J991" s="217">
        <f t="shared" si="120"/>
        <v>0</v>
      </c>
      <c r="K991" s="215">
        <f>'Survey Results'!H1591/'Survey Results'!H$1700</f>
        <v>0</v>
      </c>
      <c r="L991" s="211">
        <f t="shared" si="121"/>
        <v>0</v>
      </c>
      <c r="M991" s="221">
        <f t="shared" si="122"/>
        <v>0</v>
      </c>
      <c r="N991" s="222">
        <f t="shared" si="116"/>
        <v>0</v>
      </c>
    </row>
    <row r="992" spans="2:14" x14ac:dyDescent="0.45">
      <c r="B992" t="s">
        <v>281</v>
      </c>
      <c r="C992" s="215">
        <f>'Survey Results'!D1592/'Survey Results'!D$1700</f>
        <v>0</v>
      </c>
      <c r="D992" s="211">
        <f t="shared" si="117"/>
        <v>0</v>
      </c>
      <c r="E992" s="218">
        <f>'Survey Results'!E1592/'Survey Results'!E$1700</f>
        <v>0</v>
      </c>
      <c r="F992" s="217">
        <f t="shared" si="118"/>
        <v>0</v>
      </c>
      <c r="G992" s="215">
        <f>'Survey Results'!F1592/'Survey Results'!F$1700</f>
        <v>0</v>
      </c>
      <c r="H992" s="212">
        <f t="shared" si="119"/>
        <v>0</v>
      </c>
      <c r="I992" s="218">
        <f>'Survey Results'!G1592/'Survey Results'!G$1700</f>
        <v>0</v>
      </c>
      <c r="J992" s="217">
        <f t="shared" si="120"/>
        <v>0</v>
      </c>
      <c r="K992" s="215">
        <f>'Survey Results'!H1592/'Survey Results'!H$1700</f>
        <v>0</v>
      </c>
      <c r="L992" s="211">
        <f t="shared" si="121"/>
        <v>0</v>
      </c>
      <c r="M992" s="221">
        <f t="shared" si="122"/>
        <v>0</v>
      </c>
      <c r="N992" s="222">
        <f t="shared" si="116"/>
        <v>0</v>
      </c>
    </row>
    <row r="993" spans="2:14" x14ac:dyDescent="0.45">
      <c r="B993" t="s">
        <v>282</v>
      </c>
      <c r="C993" s="215">
        <f>'Survey Results'!D1593/'Survey Results'!D$1700</f>
        <v>0</v>
      </c>
      <c r="D993" s="211">
        <f t="shared" si="117"/>
        <v>0</v>
      </c>
      <c r="E993" s="218">
        <f>'Survey Results'!E1593/'Survey Results'!E$1700</f>
        <v>0</v>
      </c>
      <c r="F993" s="217">
        <f t="shared" si="118"/>
        <v>0</v>
      </c>
      <c r="G993" s="215">
        <f>'Survey Results'!F1593/'Survey Results'!F$1700</f>
        <v>0</v>
      </c>
      <c r="H993" s="212">
        <f t="shared" si="119"/>
        <v>0</v>
      </c>
      <c r="I993" s="218">
        <f>'Survey Results'!G1593/'Survey Results'!G$1700</f>
        <v>0</v>
      </c>
      <c r="J993" s="217">
        <f t="shared" si="120"/>
        <v>0</v>
      </c>
      <c r="K993" s="215">
        <f>'Survey Results'!H1593/'Survey Results'!H$1700</f>
        <v>0</v>
      </c>
      <c r="L993" s="211">
        <f t="shared" si="121"/>
        <v>0</v>
      </c>
      <c r="M993" s="221">
        <f t="shared" si="122"/>
        <v>0</v>
      </c>
      <c r="N993" s="222">
        <f t="shared" si="116"/>
        <v>0</v>
      </c>
    </row>
    <row r="994" spans="2:14" x14ac:dyDescent="0.45">
      <c r="B994" t="s">
        <v>283</v>
      </c>
      <c r="C994" s="215">
        <f>'Survey Results'!D1594/'Survey Results'!D$1700</f>
        <v>0</v>
      </c>
      <c r="D994" s="211">
        <f t="shared" si="117"/>
        <v>0</v>
      </c>
      <c r="E994" s="218">
        <f>'Survey Results'!E1594/'Survey Results'!E$1700</f>
        <v>0</v>
      </c>
      <c r="F994" s="217">
        <f t="shared" si="118"/>
        <v>0</v>
      </c>
      <c r="G994" s="215">
        <f>'Survey Results'!F1594/'Survey Results'!F$1700</f>
        <v>0</v>
      </c>
      <c r="H994" s="212">
        <f t="shared" si="119"/>
        <v>0</v>
      </c>
      <c r="I994" s="218">
        <f>'Survey Results'!G1594/'Survey Results'!G$1700</f>
        <v>0</v>
      </c>
      <c r="J994" s="217">
        <f t="shared" si="120"/>
        <v>0</v>
      </c>
      <c r="K994" s="215">
        <f>'Survey Results'!H1594/'Survey Results'!H$1700</f>
        <v>0</v>
      </c>
      <c r="L994" s="211">
        <f t="shared" si="121"/>
        <v>0</v>
      </c>
      <c r="M994" s="221">
        <f t="shared" si="122"/>
        <v>0</v>
      </c>
      <c r="N994" s="222">
        <f t="shared" si="116"/>
        <v>0</v>
      </c>
    </row>
    <row r="995" spans="2:14" x14ac:dyDescent="0.45">
      <c r="B995" t="s">
        <v>284</v>
      </c>
      <c r="C995" s="215">
        <f>'Survey Results'!D1595/'Survey Results'!D$1700</f>
        <v>0</v>
      </c>
      <c r="D995" s="211">
        <f t="shared" si="117"/>
        <v>0</v>
      </c>
      <c r="E995" s="218">
        <f>'Survey Results'!E1595/'Survey Results'!E$1700</f>
        <v>0</v>
      </c>
      <c r="F995" s="217">
        <f t="shared" si="118"/>
        <v>0</v>
      </c>
      <c r="G995" s="215">
        <f>'Survey Results'!F1595/'Survey Results'!F$1700</f>
        <v>0</v>
      </c>
      <c r="H995" s="212">
        <f t="shared" si="119"/>
        <v>0</v>
      </c>
      <c r="I995" s="218">
        <f>'Survey Results'!G1595/'Survey Results'!G$1700</f>
        <v>0</v>
      </c>
      <c r="J995" s="217">
        <f t="shared" si="120"/>
        <v>0</v>
      </c>
      <c r="K995" s="215">
        <f>'Survey Results'!H1595/'Survey Results'!H$1700</f>
        <v>0</v>
      </c>
      <c r="L995" s="211">
        <f t="shared" si="121"/>
        <v>0</v>
      </c>
      <c r="M995" s="221">
        <f t="shared" si="122"/>
        <v>0</v>
      </c>
      <c r="N995" s="222">
        <f t="shared" si="116"/>
        <v>0</v>
      </c>
    </row>
    <row r="996" spans="2:14" x14ac:dyDescent="0.45">
      <c r="B996" t="s">
        <v>285</v>
      </c>
      <c r="C996" s="215">
        <f>'Survey Results'!D1596/'Survey Results'!D$1700</f>
        <v>0</v>
      </c>
      <c r="D996" s="211">
        <f t="shared" si="117"/>
        <v>0</v>
      </c>
      <c r="E996" s="218">
        <f>'Survey Results'!E1596/'Survey Results'!E$1700</f>
        <v>0</v>
      </c>
      <c r="F996" s="217">
        <f t="shared" si="118"/>
        <v>0</v>
      </c>
      <c r="G996" s="215">
        <f>'Survey Results'!F1596/'Survey Results'!F$1700</f>
        <v>0</v>
      </c>
      <c r="H996" s="212">
        <f t="shared" si="119"/>
        <v>0</v>
      </c>
      <c r="I996" s="218">
        <f>'Survey Results'!G1596/'Survey Results'!G$1700</f>
        <v>0</v>
      </c>
      <c r="J996" s="217">
        <f t="shared" si="120"/>
        <v>0</v>
      </c>
      <c r="K996" s="215">
        <f>'Survey Results'!H1596/'Survey Results'!H$1700</f>
        <v>0</v>
      </c>
      <c r="L996" s="211">
        <f t="shared" si="121"/>
        <v>0</v>
      </c>
      <c r="M996" s="221">
        <f t="shared" si="122"/>
        <v>0</v>
      </c>
      <c r="N996" s="222">
        <f t="shared" si="116"/>
        <v>0</v>
      </c>
    </row>
    <row r="997" spans="2:14" x14ac:dyDescent="0.45">
      <c r="B997" t="s">
        <v>286</v>
      </c>
      <c r="C997" s="215">
        <f>'Survey Results'!D1597/'Survey Results'!D$1700</f>
        <v>6.0638555908748551E-3</v>
      </c>
      <c r="D997" s="211">
        <f t="shared" si="117"/>
        <v>4.7000810400788941E-2</v>
      </c>
      <c r="E997" s="218">
        <f>'Survey Results'!E1597/'Survey Results'!E$1700</f>
        <v>0</v>
      </c>
      <c r="F997" s="217">
        <f t="shared" si="118"/>
        <v>0</v>
      </c>
      <c r="G997" s="215">
        <f>'Survey Results'!F1597/'Survey Results'!F$1700</f>
        <v>0</v>
      </c>
      <c r="H997" s="212">
        <f t="shared" si="119"/>
        <v>0</v>
      </c>
      <c r="I997" s="218">
        <f>'Survey Results'!G1597/'Survey Results'!G$1700</f>
        <v>0</v>
      </c>
      <c r="J997" s="217">
        <f t="shared" si="120"/>
        <v>0</v>
      </c>
      <c r="K997" s="215">
        <f>'Survey Results'!H1597/'Survey Results'!H$1700</f>
        <v>0</v>
      </c>
      <c r="L997" s="211">
        <f t="shared" si="121"/>
        <v>0</v>
      </c>
      <c r="M997" s="221">
        <f t="shared" si="122"/>
        <v>9.0933520842289455E-4</v>
      </c>
      <c r="N997" s="222">
        <f t="shared" si="116"/>
        <v>4.7000810400788941E-2</v>
      </c>
    </row>
    <row r="998" spans="2:14" x14ac:dyDescent="0.45">
      <c r="B998" t="s">
        <v>287</v>
      </c>
      <c r="C998" s="215">
        <f>'Survey Results'!D1598/'Survey Results'!D$1700</f>
        <v>0</v>
      </c>
      <c r="D998" s="211">
        <f t="shared" si="117"/>
        <v>0</v>
      </c>
      <c r="E998" s="218">
        <f>'Survey Results'!E1598/'Survey Results'!E$1700</f>
        <v>0</v>
      </c>
      <c r="F998" s="217">
        <f t="shared" si="118"/>
        <v>0</v>
      </c>
      <c r="G998" s="215">
        <f>'Survey Results'!F1598/'Survey Results'!F$1700</f>
        <v>0</v>
      </c>
      <c r="H998" s="212">
        <f t="shared" si="119"/>
        <v>0</v>
      </c>
      <c r="I998" s="218">
        <f>'Survey Results'!G1598/'Survey Results'!G$1700</f>
        <v>0</v>
      </c>
      <c r="J998" s="217">
        <f t="shared" si="120"/>
        <v>0</v>
      </c>
      <c r="K998" s="215">
        <f>'Survey Results'!H1598/'Survey Results'!H$1700</f>
        <v>0</v>
      </c>
      <c r="L998" s="211">
        <f t="shared" si="121"/>
        <v>0</v>
      </c>
      <c r="M998" s="221">
        <f t="shared" si="122"/>
        <v>0</v>
      </c>
      <c r="N998" s="222">
        <f t="shared" si="116"/>
        <v>0</v>
      </c>
    </row>
    <row r="999" spans="2:14" x14ac:dyDescent="0.45">
      <c r="B999" t="s">
        <v>288</v>
      </c>
      <c r="C999" s="215">
        <f>'Survey Results'!D1599/'Survey Results'!D$1700</f>
        <v>0</v>
      </c>
      <c r="D999" s="211">
        <f t="shared" si="117"/>
        <v>0</v>
      </c>
      <c r="E999" s="218">
        <f>'Survey Results'!E1599/'Survey Results'!E$1700</f>
        <v>0</v>
      </c>
      <c r="F999" s="217">
        <f t="shared" si="118"/>
        <v>0</v>
      </c>
      <c r="G999" s="215">
        <f>'Survey Results'!F1599/'Survey Results'!F$1700</f>
        <v>0</v>
      </c>
      <c r="H999" s="212">
        <f t="shared" si="119"/>
        <v>0</v>
      </c>
      <c r="I999" s="218">
        <f>'Survey Results'!G1599/'Survey Results'!G$1700</f>
        <v>0</v>
      </c>
      <c r="J999" s="217">
        <f t="shared" si="120"/>
        <v>0</v>
      </c>
      <c r="K999" s="215">
        <f>'Survey Results'!H1599/'Survey Results'!H$1700</f>
        <v>0</v>
      </c>
      <c r="L999" s="211">
        <f t="shared" si="121"/>
        <v>0</v>
      </c>
      <c r="M999" s="221">
        <f t="shared" si="122"/>
        <v>0</v>
      </c>
      <c r="N999" s="222">
        <f t="shared" si="116"/>
        <v>0</v>
      </c>
    </row>
    <row r="1000" spans="2:14" x14ac:dyDescent="0.45">
      <c r="B1000" t="s">
        <v>289</v>
      </c>
      <c r="C1000" s="215">
        <f>'Survey Results'!D1600/'Survey Results'!D$1700</f>
        <v>0</v>
      </c>
      <c r="D1000" s="211">
        <f t="shared" si="117"/>
        <v>0</v>
      </c>
      <c r="E1000" s="218">
        <f>'Survey Results'!E1600/'Survey Results'!E$1700</f>
        <v>0</v>
      </c>
      <c r="F1000" s="217">
        <f t="shared" si="118"/>
        <v>0</v>
      </c>
      <c r="G1000" s="215">
        <f>'Survey Results'!F1600/'Survey Results'!F$1700</f>
        <v>0</v>
      </c>
      <c r="H1000" s="212">
        <f t="shared" si="119"/>
        <v>0</v>
      </c>
      <c r="I1000" s="218">
        <f>'Survey Results'!G1600/'Survey Results'!G$1700</f>
        <v>0</v>
      </c>
      <c r="J1000" s="217">
        <f t="shared" si="120"/>
        <v>0</v>
      </c>
      <c r="K1000" s="215">
        <f>'Survey Results'!H1600/'Survey Results'!H$1700</f>
        <v>0</v>
      </c>
      <c r="L1000" s="211">
        <f t="shared" si="121"/>
        <v>0</v>
      </c>
      <c r="M1000" s="221">
        <f t="shared" si="122"/>
        <v>0</v>
      </c>
      <c r="N1000" s="222">
        <f t="shared" si="116"/>
        <v>0</v>
      </c>
    </row>
    <row r="1001" spans="2:14" x14ac:dyDescent="0.45">
      <c r="B1001" t="s">
        <v>290</v>
      </c>
      <c r="C1001" s="215">
        <f>'Survey Results'!D1601/'Survey Results'!D$1700</f>
        <v>0</v>
      </c>
      <c r="D1001" s="211">
        <f t="shared" si="117"/>
        <v>0</v>
      </c>
      <c r="E1001" s="218">
        <f>'Survey Results'!E1601/'Survey Results'!E$1700</f>
        <v>0</v>
      </c>
      <c r="F1001" s="217">
        <f t="shared" si="118"/>
        <v>0</v>
      </c>
      <c r="G1001" s="215">
        <f>'Survey Results'!F1601/'Survey Results'!F$1700</f>
        <v>0</v>
      </c>
      <c r="H1001" s="212">
        <f t="shared" si="119"/>
        <v>0</v>
      </c>
      <c r="I1001" s="218">
        <f>'Survey Results'!G1601/'Survey Results'!G$1700</f>
        <v>0</v>
      </c>
      <c r="J1001" s="217">
        <f t="shared" si="120"/>
        <v>0</v>
      </c>
      <c r="K1001" s="215">
        <f>'Survey Results'!H1601/'Survey Results'!H$1700</f>
        <v>0</v>
      </c>
      <c r="L1001" s="211">
        <f t="shared" si="121"/>
        <v>0</v>
      </c>
      <c r="M1001" s="221">
        <f t="shared" si="122"/>
        <v>0</v>
      </c>
      <c r="N1001" s="222">
        <f t="shared" si="116"/>
        <v>0</v>
      </c>
    </row>
    <row r="1002" spans="2:14" x14ac:dyDescent="0.45">
      <c r="B1002" t="s">
        <v>291</v>
      </c>
      <c r="C1002" s="215">
        <f>'Survey Results'!D1602/'Survey Results'!D$1700</f>
        <v>0</v>
      </c>
      <c r="D1002" s="211">
        <f t="shared" si="117"/>
        <v>0</v>
      </c>
      <c r="E1002" s="218">
        <f>'Survey Results'!E1602/'Survey Results'!E$1700</f>
        <v>0</v>
      </c>
      <c r="F1002" s="217">
        <f t="shared" si="118"/>
        <v>0</v>
      </c>
      <c r="G1002" s="215">
        <f>'Survey Results'!F1602/'Survey Results'!F$1700</f>
        <v>0</v>
      </c>
      <c r="H1002" s="212">
        <f t="shared" si="119"/>
        <v>0</v>
      </c>
      <c r="I1002" s="218">
        <f>'Survey Results'!G1602/'Survey Results'!G$1700</f>
        <v>0</v>
      </c>
      <c r="J1002" s="217">
        <f t="shared" si="120"/>
        <v>0</v>
      </c>
      <c r="K1002" s="215">
        <f>'Survey Results'!H1602/'Survey Results'!H$1700</f>
        <v>0</v>
      </c>
      <c r="L1002" s="211">
        <f t="shared" si="121"/>
        <v>0</v>
      </c>
      <c r="M1002" s="221">
        <f t="shared" si="122"/>
        <v>0</v>
      </c>
      <c r="N1002" s="222">
        <f t="shared" si="116"/>
        <v>0</v>
      </c>
    </row>
    <row r="1003" spans="2:14" x14ac:dyDescent="0.45">
      <c r="B1003" t="s">
        <v>292</v>
      </c>
      <c r="C1003" s="215">
        <f>'Survey Results'!D1603/'Survey Results'!D$1700</f>
        <v>0</v>
      </c>
      <c r="D1003" s="211">
        <f t="shared" si="117"/>
        <v>0</v>
      </c>
      <c r="E1003" s="218">
        <f>'Survey Results'!E1603/'Survey Results'!E$1700</f>
        <v>0</v>
      </c>
      <c r="F1003" s="217">
        <f t="shared" si="118"/>
        <v>0</v>
      </c>
      <c r="G1003" s="215">
        <f>'Survey Results'!F1603/'Survey Results'!F$1700</f>
        <v>0</v>
      </c>
      <c r="H1003" s="212">
        <f t="shared" si="119"/>
        <v>0</v>
      </c>
      <c r="I1003" s="218">
        <f>'Survey Results'!G1603/'Survey Results'!G$1700</f>
        <v>0</v>
      </c>
      <c r="J1003" s="217">
        <f t="shared" si="120"/>
        <v>0</v>
      </c>
      <c r="K1003" s="215">
        <f>'Survey Results'!H1603/'Survey Results'!H$1700</f>
        <v>0</v>
      </c>
      <c r="L1003" s="211">
        <f t="shared" si="121"/>
        <v>0</v>
      </c>
      <c r="M1003" s="221">
        <f t="shared" si="122"/>
        <v>0</v>
      </c>
      <c r="N1003" s="222">
        <f t="shared" si="116"/>
        <v>0</v>
      </c>
    </row>
    <row r="1004" spans="2:14" x14ac:dyDescent="0.45">
      <c r="B1004" t="s">
        <v>293</v>
      </c>
      <c r="C1004" s="215">
        <f>'Survey Results'!D1604/'Survey Results'!D$1700</f>
        <v>0</v>
      </c>
      <c r="D1004" s="211">
        <f t="shared" si="117"/>
        <v>0</v>
      </c>
      <c r="E1004" s="218">
        <f>'Survey Results'!E1604/'Survey Results'!E$1700</f>
        <v>0</v>
      </c>
      <c r="F1004" s="217">
        <f t="shared" si="118"/>
        <v>0</v>
      </c>
      <c r="G1004" s="215">
        <f>'Survey Results'!F1604/'Survey Results'!F$1700</f>
        <v>0</v>
      </c>
      <c r="H1004" s="212">
        <f t="shared" si="119"/>
        <v>0</v>
      </c>
      <c r="I1004" s="218">
        <f>'Survey Results'!G1604/'Survey Results'!G$1700</f>
        <v>0</v>
      </c>
      <c r="J1004" s="217">
        <f t="shared" si="120"/>
        <v>0</v>
      </c>
      <c r="K1004" s="215">
        <f>'Survey Results'!H1604/'Survey Results'!H$1700</f>
        <v>0</v>
      </c>
      <c r="L1004" s="211">
        <f t="shared" si="121"/>
        <v>0</v>
      </c>
      <c r="M1004" s="221">
        <f t="shared" si="122"/>
        <v>0</v>
      </c>
      <c r="N1004" s="222">
        <f t="shared" si="116"/>
        <v>0</v>
      </c>
    </row>
    <row r="1005" spans="2:14" x14ac:dyDescent="0.45">
      <c r="B1005" t="s">
        <v>205</v>
      </c>
      <c r="C1005" s="215">
        <f>'Survey Results'!D1605/'Survey Results'!D$1700</f>
        <v>0</v>
      </c>
      <c r="D1005" s="211">
        <f t="shared" si="117"/>
        <v>0</v>
      </c>
      <c r="E1005" s="218">
        <f>'Survey Results'!E1605/'Survey Results'!E$1700</f>
        <v>0</v>
      </c>
      <c r="F1005" s="217">
        <f t="shared" si="118"/>
        <v>0</v>
      </c>
      <c r="G1005" s="215">
        <f>'Survey Results'!F1605/'Survey Results'!F$1700</f>
        <v>0</v>
      </c>
      <c r="H1005" s="212">
        <f t="shared" si="119"/>
        <v>0</v>
      </c>
      <c r="I1005" s="218">
        <f>'Survey Results'!G1605/'Survey Results'!G$1700</f>
        <v>0</v>
      </c>
      <c r="J1005" s="217">
        <f t="shared" si="120"/>
        <v>0</v>
      </c>
      <c r="K1005" s="215">
        <f>'Survey Results'!H1605/'Survey Results'!H$1700</f>
        <v>2.9053328055194252E-2</v>
      </c>
      <c r="L1005" s="211">
        <f t="shared" si="121"/>
        <v>0.28327821639769124</v>
      </c>
      <c r="M1005" s="221">
        <f t="shared" si="122"/>
        <v>5.4806471155088099E-3</v>
      </c>
      <c r="N1005" s="222">
        <f t="shared" si="116"/>
        <v>0.28327821639769124</v>
      </c>
    </row>
    <row r="1006" spans="2:14" x14ac:dyDescent="0.45">
      <c r="B1006" t="s">
        <v>294</v>
      </c>
      <c r="C1006" s="215">
        <f>'Survey Results'!D1606/'Survey Results'!D$1700</f>
        <v>0</v>
      </c>
      <c r="D1006" s="211">
        <f t="shared" si="117"/>
        <v>0</v>
      </c>
      <c r="E1006" s="218">
        <f>'Survey Results'!E1606/'Survey Results'!E$1700</f>
        <v>0</v>
      </c>
      <c r="F1006" s="217">
        <f t="shared" si="118"/>
        <v>0</v>
      </c>
      <c r="G1006" s="215">
        <f>'Survey Results'!F1606/'Survey Results'!F$1700</f>
        <v>0</v>
      </c>
      <c r="H1006" s="212">
        <f t="shared" si="119"/>
        <v>0</v>
      </c>
      <c r="I1006" s="218">
        <f>'Survey Results'!G1606/'Survey Results'!G$1700</f>
        <v>0</v>
      </c>
      <c r="J1006" s="217">
        <f t="shared" si="120"/>
        <v>0</v>
      </c>
      <c r="K1006" s="215">
        <f>'Survey Results'!H1606/'Survey Results'!H$1700</f>
        <v>0</v>
      </c>
      <c r="L1006" s="211">
        <f t="shared" si="121"/>
        <v>0</v>
      </c>
      <c r="M1006" s="221">
        <f t="shared" si="122"/>
        <v>0</v>
      </c>
      <c r="N1006" s="222">
        <f t="shared" ref="N1006:N1069" si="123">D1006+F1006+H1006+J1006+L1006</f>
        <v>0</v>
      </c>
    </row>
    <row r="1007" spans="2:14" x14ac:dyDescent="0.45">
      <c r="B1007" t="s">
        <v>295</v>
      </c>
      <c r="C1007" s="215">
        <f>'Survey Results'!D1607/'Survey Results'!D$1700</f>
        <v>0</v>
      </c>
      <c r="D1007" s="211">
        <f t="shared" si="117"/>
        <v>0</v>
      </c>
      <c r="E1007" s="218">
        <f>'Survey Results'!E1607/'Survey Results'!E$1700</f>
        <v>0</v>
      </c>
      <c r="F1007" s="217">
        <f t="shared" si="118"/>
        <v>0</v>
      </c>
      <c r="G1007" s="215">
        <f>'Survey Results'!F1607/'Survey Results'!F$1700</f>
        <v>0</v>
      </c>
      <c r="H1007" s="212">
        <f t="shared" si="119"/>
        <v>0</v>
      </c>
      <c r="I1007" s="218">
        <f>'Survey Results'!G1607/'Survey Results'!G$1700</f>
        <v>0</v>
      </c>
      <c r="J1007" s="217">
        <f t="shared" si="120"/>
        <v>0</v>
      </c>
      <c r="K1007" s="215">
        <f>'Survey Results'!H1607/'Survey Results'!H$1700</f>
        <v>0</v>
      </c>
      <c r="L1007" s="211">
        <f t="shared" si="121"/>
        <v>0</v>
      </c>
      <c r="M1007" s="221">
        <f t="shared" si="122"/>
        <v>0</v>
      </c>
      <c r="N1007" s="222">
        <f t="shared" si="123"/>
        <v>0</v>
      </c>
    </row>
    <row r="1008" spans="2:14" x14ac:dyDescent="0.45">
      <c r="B1008" t="s">
        <v>296</v>
      </c>
      <c r="C1008" s="215">
        <f>'Survey Results'!D1608/'Survey Results'!D$1700</f>
        <v>0</v>
      </c>
      <c r="D1008" s="211">
        <f t="shared" si="117"/>
        <v>0</v>
      </c>
      <c r="E1008" s="218">
        <f>'Survey Results'!E1608/'Survey Results'!E$1700</f>
        <v>0</v>
      </c>
      <c r="F1008" s="217">
        <f t="shared" si="118"/>
        <v>0</v>
      </c>
      <c r="G1008" s="215">
        <f>'Survey Results'!F1608/'Survey Results'!F$1700</f>
        <v>0</v>
      </c>
      <c r="H1008" s="212">
        <f t="shared" si="119"/>
        <v>0</v>
      </c>
      <c r="I1008" s="218">
        <f>'Survey Results'!G1608/'Survey Results'!G$1700</f>
        <v>0</v>
      </c>
      <c r="J1008" s="217">
        <f t="shared" si="120"/>
        <v>0</v>
      </c>
      <c r="K1008" s="215">
        <f>'Survey Results'!H1608/'Survey Results'!H$1700</f>
        <v>0</v>
      </c>
      <c r="L1008" s="211">
        <f t="shared" si="121"/>
        <v>0</v>
      </c>
      <c r="M1008" s="221">
        <f t="shared" si="122"/>
        <v>0</v>
      </c>
      <c r="N1008" s="222">
        <f t="shared" si="123"/>
        <v>0</v>
      </c>
    </row>
    <row r="1009" spans="2:14" x14ac:dyDescent="0.45">
      <c r="B1009" t="s">
        <v>297</v>
      </c>
      <c r="C1009" s="215">
        <f>'Survey Results'!D1609/'Survey Results'!D$1700</f>
        <v>0</v>
      </c>
      <c r="D1009" s="211">
        <f t="shared" si="117"/>
        <v>0</v>
      </c>
      <c r="E1009" s="218">
        <f>'Survey Results'!E1609/'Survey Results'!E$1700</f>
        <v>0</v>
      </c>
      <c r="F1009" s="217">
        <f t="shared" si="118"/>
        <v>0</v>
      </c>
      <c r="G1009" s="215">
        <f>'Survey Results'!F1609/'Survey Results'!F$1700</f>
        <v>0</v>
      </c>
      <c r="H1009" s="212">
        <f t="shared" si="119"/>
        <v>0</v>
      </c>
      <c r="I1009" s="218">
        <f>'Survey Results'!G1609/'Survey Results'!G$1700</f>
        <v>0</v>
      </c>
      <c r="J1009" s="217">
        <f t="shared" si="120"/>
        <v>0</v>
      </c>
      <c r="K1009" s="215">
        <f>'Survey Results'!H1609/'Survey Results'!H$1700</f>
        <v>0</v>
      </c>
      <c r="L1009" s="211">
        <f t="shared" si="121"/>
        <v>0</v>
      </c>
      <c r="M1009" s="221">
        <f t="shared" si="122"/>
        <v>0</v>
      </c>
      <c r="N1009" s="222">
        <f t="shared" si="123"/>
        <v>0</v>
      </c>
    </row>
    <row r="1010" spans="2:14" x14ac:dyDescent="0.45">
      <c r="B1010" t="s">
        <v>298</v>
      </c>
      <c r="C1010" s="215">
        <f>'Survey Results'!D1610/'Survey Results'!D$1700</f>
        <v>0</v>
      </c>
      <c r="D1010" s="211">
        <f t="shared" si="117"/>
        <v>0</v>
      </c>
      <c r="E1010" s="218">
        <f>'Survey Results'!E1610/'Survey Results'!E$1700</f>
        <v>0</v>
      </c>
      <c r="F1010" s="217">
        <f t="shared" si="118"/>
        <v>0</v>
      </c>
      <c r="G1010" s="215">
        <f>'Survey Results'!F1610/'Survey Results'!F$1700</f>
        <v>0</v>
      </c>
      <c r="H1010" s="212">
        <f t="shared" si="119"/>
        <v>0</v>
      </c>
      <c r="I1010" s="218">
        <f>'Survey Results'!G1610/'Survey Results'!G$1700</f>
        <v>0</v>
      </c>
      <c r="J1010" s="217">
        <f t="shared" si="120"/>
        <v>0</v>
      </c>
      <c r="K1010" s="215">
        <f>'Survey Results'!H1610/'Survey Results'!H$1700</f>
        <v>0</v>
      </c>
      <c r="L1010" s="211">
        <f t="shared" si="121"/>
        <v>0</v>
      </c>
      <c r="M1010" s="221">
        <f t="shared" si="122"/>
        <v>0</v>
      </c>
      <c r="N1010" s="222">
        <f t="shared" si="123"/>
        <v>0</v>
      </c>
    </row>
    <row r="1011" spans="2:14" x14ac:dyDescent="0.45">
      <c r="B1011" t="s">
        <v>8</v>
      </c>
      <c r="C1011" s="215">
        <f>'Survey Results'!D1611/'Survey Results'!D$1700</f>
        <v>0</v>
      </c>
      <c r="D1011" s="211">
        <f t="shared" si="117"/>
        <v>0</v>
      </c>
      <c r="E1011" s="218">
        <f>'Survey Results'!E1611/'Survey Results'!E$1700</f>
        <v>0</v>
      </c>
      <c r="F1011" s="217">
        <f t="shared" si="118"/>
        <v>0</v>
      </c>
      <c r="G1011" s="215">
        <f>'Survey Results'!F1611/'Survey Results'!F$1700</f>
        <v>0</v>
      </c>
      <c r="H1011" s="212">
        <f t="shared" si="119"/>
        <v>0</v>
      </c>
      <c r="I1011" s="218">
        <f>'Survey Results'!G1611/'Survey Results'!G$1700</f>
        <v>0</v>
      </c>
      <c r="J1011" s="217">
        <f t="shared" si="120"/>
        <v>0</v>
      </c>
      <c r="K1011" s="215">
        <f>'Survey Results'!H1611/'Survey Results'!H$1700</f>
        <v>0</v>
      </c>
      <c r="L1011" s="211">
        <f t="shared" si="121"/>
        <v>0</v>
      </c>
      <c r="M1011" s="221">
        <f t="shared" si="122"/>
        <v>0</v>
      </c>
      <c r="N1011" s="222">
        <f t="shared" si="123"/>
        <v>0</v>
      </c>
    </row>
    <row r="1012" spans="2:14" x14ac:dyDescent="0.45">
      <c r="B1012" t="s">
        <v>299</v>
      </c>
      <c r="C1012" s="215">
        <f>'Survey Results'!D1612/'Survey Results'!D$1700</f>
        <v>0</v>
      </c>
      <c r="D1012" s="211">
        <f t="shared" si="117"/>
        <v>0</v>
      </c>
      <c r="E1012" s="218">
        <f>'Survey Results'!E1612/'Survey Results'!E$1700</f>
        <v>0</v>
      </c>
      <c r="F1012" s="217">
        <f t="shared" si="118"/>
        <v>0</v>
      </c>
      <c r="G1012" s="215">
        <f>'Survey Results'!F1612/'Survey Results'!F$1700</f>
        <v>0</v>
      </c>
      <c r="H1012" s="212">
        <f t="shared" si="119"/>
        <v>0</v>
      </c>
      <c r="I1012" s="218">
        <f>'Survey Results'!G1612/'Survey Results'!G$1700</f>
        <v>0</v>
      </c>
      <c r="J1012" s="217">
        <f t="shared" si="120"/>
        <v>0</v>
      </c>
      <c r="K1012" s="215">
        <f>'Survey Results'!H1612/'Survey Results'!H$1700</f>
        <v>0</v>
      </c>
      <c r="L1012" s="211">
        <f t="shared" si="121"/>
        <v>0</v>
      </c>
      <c r="M1012" s="221">
        <f t="shared" si="122"/>
        <v>0</v>
      </c>
      <c r="N1012" s="222">
        <f t="shared" si="123"/>
        <v>0</v>
      </c>
    </row>
    <row r="1013" spans="2:14" x14ac:dyDescent="0.45">
      <c r="B1013" t="s">
        <v>300</v>
      </c>
      <c r="C1013" s="215">
        <f>'Survey Results'!D1613/'Survey Results'!D$1700</f>
        <v>0</v>
      </c>
      <c r="D1013" s="211">
        <f t="shared" si="117"/>
        <v>0</v>
      </c>
      <c r="E1013" s="218">
        <f>'Survey Results'!E1613/'Survey Results'!E$1700</f>
        <v>0</v>
      </c>
      <c r="F1013" s="217">
        <f t="shared" si="118"/>
        <v>0</v>
      </c>
      <c r="G1013" s="215">
        <f>'Survey Results'!F1613/'Survey Results'!F$1700</f>
        <v>0</v>
      </c>
      <c r="H1013" s="212">
        <f t="shared" si="119"/>
        <v>0</v>
      </c>
      <c r="I1013" s="218">
        <f>'Survey Results'!G1613/'Survey Results'!G$1700</f>
        <v>0</v>
      </c>
      <c r="J1013" s="217">
        <f t="shared" si="120"/>
        <v>0</v>
      </c>
      <c r="K1013" s="215">
        <f>'Survey Results'!H1613/'Survey Results'!H$1700</f>
        <v>0</v>
      </c>
      <c r="L1013" s="211">
        <f t="shared" si="121"/>
        <v>0</v>
      </c>
      <c r="M1013" s="221">
        <f t="shared" si="122"/>
        <v>0</v>
      </c>
      <c r="N1013" s="222">
        <f t="shared" si="123"/>
        <v>0</v>
      </c>
    </row>
    <row r="1014" spans="2:14" x14ac:dyDescent="0.45">
      <c r="B1014" t="s">
        <v>94</v>
      </c>
      <c r="C1014" s="215">
        <f>'Survey Results'!D1614/'Survey Results'!D$1700</f>
        <v>0</v>
      </c>
      <c r="D1014" s="211">
        <f t="shared" si="117"/>
        <v>0</v>
      </c>
      <c r="E1014" s="218">
        <f>'Survey Results'!E1614/'Survey Results'!E$1700</f>
        <v>0</v>
      </c>
      <c r="F1014" s="217">
        <f t="shared" si="118"/>
        <v>0</v>
      </c>
      <c r="G1014" s="215">
        <f>'Survey Results'!F1614/'Survey Results'!F$1700</f>
        <v>0</v>
      </c>
      <c r="H1014" s="212">
        <f t="shared" si="119"/>
        <v>0</v>
      </c>
      <c r="I1014" s="218">
        <f>'Survey Results'!G1614/'Survey Results'!G$1700</f>
        <v>0</v>
      </c>
      <c r="J1014" s="217">
        <f t="shared" si="120"/>
        <v>0</v>
      </c>
      <c r="K1014" s="215">
        <f>'Survey Results'!H1614/'Survey Results'!H$1700</f>
        <v>0</v>
      </c>
      <c r="L1014" s="211">
        <f t="shared" si="121"/>
        <v>0</v>
      </c>
      <c r="M1014" s="221">
        <f t="shared" si="122"/>
        <v>0</v>
      </c>
      <c r="N1014" s="222">
        <f t="shared" si="123"/>
        <v>0</v>
      </c>
    </row>
    <row r="1015" spans="2:14" x14ac:dyDescent="0.45">
      <c r="B1015" t="s">
        <v>301</v>
      </c>
      <c r="C1015" s="215">
        <f>'Survey Results'!D1615/'Survey Results'!D$1700</f>
        <v>0</v>
      </c>
      <c r="D1015" s="211">
        <f t="shared" si="117"/>
        <v>0</v>
      </c>
      <c r="E1015" s="218">
        <f>'Survey Results'!E1615/'Survey Results'!E$1700</f>
        <v>0</v>
      </c>
      <c r="F1015" s="217">
        <f t="shared" si="118"/>
        <v>0</v>
      </c>
      <c r="G1015" s="215">
        <f>'Survey Results'!F1615/'Survey Results'!F$1700</f>
        <v>4.6508299942759025E-3</v>
      </c>
      <c r="H1015" s="212">
        <f t="shared" si="119"/>
        <v>9.3692090005724121E-2</v>
      </c>
      <c r="I1015" s="218">
        <f>'Survey Results'!G1615/'Survey Results'!G$1700</f>
        <v>5.9404238863047971E-3</v>
      </c>
      <c r="J1015" s="217">
        <f t="shared" si="120"/>
        <v>4.7870945365468195E-2</v>
      </c>
      <c r="K1015" s="215">
        <f>'Survey Results'!H1615/'Survey Results'!H$1700</f>
        <v>0</v>
      </c>
      <c r="L1015" s="211">
        <f t="shared" si="121"/>
        <v>0</v>
      </c>
      <c r="M1015" s="221">
        <f t="shared" si="122"/>
        <v>2.7388517597151888E-3</v>
      </c>
      <c r="N1015" s="222">
        <f t="shared" si="123"/>
        <v>0.1415630353711923</v>
      </c>
    </row>
    <row r="1016" spans="2:14" x14ac:dyDescent="0.45">
      <c r="B1016" t="s">
        <v>302</v>
      </c>
      <c r="C1016" s="215">
        <f>'Survey Results'!D1616/'Survey Results'!D$1700</f>
        <v>0</v>
      </c>
      <c r="D1016" s="211">
        <f t="shared" si="117"/>
        <v>0</v>
      </c>
      <c r="E1016" s="218">
        <f>'Survey Results'!E1616/'Survey Results'!E$1700</f>
        <v>0</v>
      </c>
      <c r="F1016" s="217">
        <f t="shared" si="118"/>
        <v>0</v>
      </c>
      <c r="G1016" s="215">
        <f>'Survey Results'!F1616/'Survey Results'!F$1700</f>
        <v>0</v>
      </c>
      <c r="H1016" s="212">
        <f t="shared" si="119"/>
        <v>0</v>
      </c>
      <c r="I1016" s="218">
        <f>'Survey Results'!G1616/'Survey Results'!G$1700</f>
        <v>0</v>
      </c>
      <c r="J1016" s="217">
        <f t="shared" si="120"/>
        <v>0</v>
      </c>
      <c r="K1016" s="215">
        <f>'Survey Results'!H1616/'Survey Results'!H$1700</f>
        <v>0</v>
      </c>
      <c r="L1016" s="211">
        <f t="shared" si="121"/>
        <v>0</v>
      </c>
      <c r="M1016" s="221">
        <f t="shared" si="122"/>
        <v>0</v>
      </c>
      <c r="N1016" s="222">
        <f t="shared" si="123"/>
        <v>0</v>
      </c>
    </row>
    <row r="1017" spans="2:14" x14ac:dyDescent="0.45">
      <c r="B1017" t="s">
        <v>303</v>
      </c>
      <c r="C1017" s="215">
        <f>'Survey Results'!D1617/'Survey Results'!D$1700</f>
        <v>0</v>
      </c>
      <c r="D1017" s="211">
        <f t="shared" si="117"/>
        <v>0</v>
      </c>
      <c r="E1017" s="218">
        <f>'Survey Results'!E1617/'Survey Results'!E$1700</f>
        <v>0</v>
      </c>
      <c r="F1017" s="217">
        <f t="shared" si="118"/>
        <v>0</v>
      </c>
      <c r="G1017" s="215">
        <f>'Survey Results'!F1617/'Survey Results'!F$1700</f>
        <v>0</v>
      </c>
      <c r="H1017" s="212">
        <f t="shared" si="119"/>
        <v>0</v>
      </c>
      <c r="I1017" s="218">
        <f>'Survey Results'!G1617/'Survey Results'!G$1700</f>
        <v>0</v>
      </c>
      <c r="J1017" s="217">
        <f t="shared" si="120"/>
        <v>0</v>
      </c>
      <c r="K1017" s="215">
        <f>'Survey Results'!H1617/'Survey Results'!H$1700</f>
        <v>0.10013855115082282</v>
      </c>
      <c r="L1017" s="211">
        <f t="shared" si="121"/>
        <v>0.9763793706787578</v>
      </c>
      <c r="M1017" s="221">
        <f t="shared" si="122"/>
        <v>1.8890230422943508E-2</v>
      </c>
      <c r="N1017" s="222">
        <f t="shared" si="123"/>
        <v>0.9763793706787578</v>
      </c>
    </row>
    <row r="1018" spans="2:14" x14ac:dyDescent="0.45">
      <c r="B1018" t="s">
        <v>304</v>
      </c>
      <c r="C1018" s="215">
        <f>'Survey Results'!D1618/'Survey Results'!D$1700</f>
        <v>0</v>
      </c>
      <c r="D1018" s="211">
        <f t="shared" si="117"/>
        <v>0</v>
      </c>
      <c r="E1018" s="218">
        <f>'Survey Results'!E1618/'Survey Results'!E$1700</f>
        <v>0</v>
      </c>
      <c r="F1018" s="217">
        <f t="shared" si="118"/>
        <v>0</v>
      </c>
      <c r="G1018" s="215">
        <f>'Survey Results'!F1618/'Survey Results'!F$1700</f>
        <v>0</v>
      </c>
      <c r="H1018" s="212">
        <f t="shared" si="119"/>
        <v>0</v>
      </c>
      <c r="I1018" s="218">
        <f>'Survey Results'!G1618/'Survey Results'!G$1700</f>
        <v>0</v>
      </c>
      <c r="J1018" s="217">
        <f t="shared" si="120"/>
        <v>0</v>
      </c>
      <c r="K1018" s="215">
        <f>'Survey Results'!H1618/'Survey Results'!H$1700</f>
        <v>0</v>
      </c>
      <c r="L1018" s="211">
        <f t="shared" si="121"/>
        <v>0</v>
      </c>
      <c r="M1018" s="221">
        <f t="shared" si="122"/>
        <v>0</v>
      </c>
      <c r="N1018" s="222">
        <f t="shared" si="123"/>
        <v>0</v>
      </c>
    </row>
    <row r="1019" spans="2:14" x14ac:dyDescent="0.45">
      <c r="B1019" t="s">
        <v>305</v>
      </c>
      <c r="C1019" s="215">
        <f>'Survey Results'!D1619/'Survey Results'!D$1700</f>
        <v>0</v>
      </c>
      <c r="D1019" s="211">
        <f t="shared" si="117"/>
        <v>0</v>
      </c>
      <c r="E1019" s="218">
        <f>'Survey Results'!E1619/'Survey Results'!E$1700</f>
        <v>0</v>
      </c>
      <c r="F1019" s="217">
        <f t="shared" si="118"/>
        <v>0</v>
      </c>
      <c r="G1019" s="215">
        <f>'Survey Results'!F1619/'Survey Results'!F$1700</f>
        <v>0</v>
      </c>
      <c r="H1019" s="212">
        <f t="shared" si="119"/>
        <v>0</v>
      </c>
      <c r="I1019" s="218">
        <f>'Survey Results'!G1619/'Survey Results'!G$1700</f>
        <v>0</v>
      </c>
      <c r="J1019" s="217">
        <f t="shared" si="120"/>
        <v>0</v>
      </c>
      <c r="K1019" s="215">
        <f>'Survey Results'!H1619/'Survey Results'!H$1700</f>
        <v>0</v>
      </c>
      <c r="L1019" s="211">
        <f t="shared" si="121"/>
        <v>0</v>
      </c>
      <c r="M1019" s="221">
        <f t="shared" si="122"/>
        <v>0</v>
      </c>
      <c r="N1019" s="222">
        <f t="shared" si="123"/>
        <v>0</v>
      </c>
    </row>
    <row r="1020" spans="2:14" x14ac:dyDescent="0.45">
      <c r="B1020" t="s">
        <v>306</v>
      </c>
      <c r="C1020" s="215">
        <f>'Survey Results'!D1620/'Survey Results'!D$1700</f>
        <v>0</v>
      </c>
      <c r="D1020" s="211">
        <f t="shared" si="117"/>
        <v>0</v>
      </c>
      <c r="E1020" s="218">
        <f>'Survey Results'!E1620/'Survey Results'!E$1700</f>
        <v>0</v>
      </c>
      <c r="F1020" s="217">
        <f t="shared" si="118"/>
        <v>0</v>
      </c>
      <c r="G1020" s="215">
        <f>'Survey Results'!F1620/'Survey Results'!F$1700</f>
        <v>0</v>
      </c>
      <c r="H1020" s="212">
        <f t="shared" si="119"/>
        <v>0</v>
      </c>
      <c r="I1020" s="218">
        <f>'Survey Results'!G1620/'Survey Results'!G$1700</f>
        <v>0</v>
      </c>
      <c r="J1020" s="217">
        <f t="shared" si="120"/>
        <v>0</v>
      </c>
      <c r="K1020" s="215">
        <f>'Survey Results'!H1620/'Survey Results'!H$1700</f>
        <v>0</v>
      </c>
      <c r="L1020" s="211">
        <f t="shared" si="121"/>
        <v>0</v>
      </c>
      <c r="M1020" s="221">
        <f t="shared" si="122"/>
        <v>0</v>
      </c>
      <c r="N1020" s="222">
        <f t="shared" si="123"/>
        <v>0</v>
      </c>
    </row>
    <row r="1021" spans="2:14" x14ac:dyDescent="0.45">
      <c r="B1021" t="s">
        <v>307</v>
      </c>
      <c r="C1021" s="215">
        <f>'Survey Results'!D1621/'Survey Results'!D$1700</f>
        <v>3.9395912323031163E-2</v>
      </c>
      <c r="D1021" s="211">
        <f t="shared" si="117"/>
        <v>0.30535684399333618</v>
      </c>
      <c r="E1021" s="218">
        <f>'Survey Results'!E1621/'Survey Results'!E$1700</f>
        <v>0.11663696537678207</v>
      </c>
      <c r="F1021" s="217">
        <f t="shared" si="118"/>
        <v>0.69772136894451386</v>
      </c>
      <c r="G1021" s="215">
        <f>'Survey Results'!F1621/'Survey Results'!F$1700</f>
        <v>0</v>
      </c>
      <c r="H1021" s="212">
        <f t="shared" si="119"/>
        <v>0</v>
      </c>
      <c r="I1021" s="218">
        <f>'Survey Results'!G1621/'Survey Results'!G$1700</f>
        <v>0</v>
      </c>
      <c r="J1021" s="217">
        <f t="shared" si="120"/>
        <v>0</v>
      </c>
      <c r="K1021" s="215">
        <f>'Survey Results'!H1621/'Survey Results'!H$1700</f>
        <v>0</v>
      </c>
      <c r="L1021" s="211">
        <f t="shared" si="121"/>
        <v>0</v>
      </c>
      <c r="M1021" s="221">
        <f t="shared" si="122"/>
        <v>1.9406778905475926E-2</v>
      </c>
      <c r="N1021" s="222">
        <f t="shared" si="123"/>
        <v>1.0030782129378499</v>
      </c>
    </row>
    <row r="1022" spans="2:14" x14ac:dyDescent="0.45">
      <c r="B1022" t="s">
        <v>308</v>
      </c>
      <c r="C1022" s="215">
        <f>'Survey Results'!D1622/'Survey Results'!D$1700</f>
        <v>0</v>
      </c>
      <c r="D1022" s="211">
        <f t="shared" si="117"/>
        <v>0</v>
      </c>
      <c r="E1022" s="218">
        <f>'Survey Results'!E1622/'Survey Results'!E$1700</f>
        <v>0</v>
      </c>
      <c r="F1022" s="217">
        <f t="shared" si="118"/>
        <v>0</v>
      </c>
      <c r="G1022" s="215">
        <f>'Survey Results'!F1622/'Survey Results'!F$1700</f>
        <v>0</v>
      </c>
      <c r="H1022" s="212">
        <f t="shared" si="119"/>
        <v>0</v>
      </c>
      <c r="I1022" s="218">
        <f>'Survey Results'!G1622/'Survey Results'!G$1700</f>
        <v>0</v>
      </c>
      <c r="J1022" s="217">
        <f t="shared" si="120"/>
        <v>0</v>
      </c>
      <c r="K1022" s="215">
        <f>'Survey Results'!H1622/'Survey Results'!H$1700</f>
        <v>0</v>
      </c>
      <c r="L1022" s="211">
        <f t="shared" si="121"/>
        <v>0</v>
      </c>
      <c r="M1022" s="221">
        <f t="shared" si="122"/>
        <v>0</v>
      </c>
      <c r="N1022" s="222">
        <f t="shared" si="123"/>
        <v>0</v>
      </c>
    </row>
    <row r="1023" spans="2:14" x14ac:dyDescent="0.45">
      <c r="B1023" t="s">
        <v>309</v>
      </c>
      <c r="C1023" s="215">
        <f>'Survey Results'!D1623/'Survey Results'!D$1700</f>
        <v>0</v>
      </c>
      <c r="D1023" s="211">
        <f t="shared" si="117"/>
        <v>0</v>
      </c>
      <c r="E1023" s="218">
        <f>'Survey Results'!E1623/'Survey Results'!E$1700</f>
        <v>0</v>
      </c>
      <c r="F1023" s="217">
        <f t="shared" si="118"/>
        <v>0</v>
      </c>
      <c r="G1023" s="215">
        <f>'Survey Results'!F1623/'Survey Results'!F$1700</f>
        <v>0</v>
      </c>
      <c r="H1023" s="212">
        <f t="shared" si="119"/>
        <v>0</v>
      </c>
      <c r="I1023" s="218">
        <f>'Survey Results'!G1623/'Survey Results'!G$1700</f>
        <v>0</v>
      </c>
      <c r="J1023" s="217">
        <f t="shared" si="120"/>
        <v>0</v>
      </c>
      <c r="K1023" s="215">
        <f>'Survey Results'!H1623/'Survey Results'!H$1700</f>
        <v>0</v>
      </c>
      <c r="L1023" s="211">
        <f t="shared" si="121"/>
        <v>0</v>
      </c>
      <c r="M1023" s="221">
        <f t="shared" si="122"/>
        <v>0</v>
      </c>
      <c r="N1023" s="222">
        <f t="shared" si="123"/>
        <v>0</v>
      </c>
    </row>
    <row r="1024" spans="2:14" x14ac:dyDescent="0.45">
      <c r="B1024" t="s">
        <v>310</v>
      </c>
      <c r="C1024" s="215">
        <f>'Survey Results'!D1624/'Survey Results'!D$1700</f>
        <v>0</v>
      </c>
      <c r="D1024" s="211">
        <f t="shared" si="117"/>
        <v>0</v>
      </c>
      <c r="E1024" s="218">
        <f>'Survey Results'!E1624/'Survey Results'!E$1700</f>
        <v>0</v>
      </c>
      <c r="F1024" s="217">
        <f t="shared" si="118"/>
        <v>0</v>
      </c>
      <c r="G1024" s="215">
        <f>'Survey Results'!F1624/'Survey Results'!F$1700</f>
        <v>0</v>
      </c>
      <c r="H1024" s="212">
        <f t="shared" si="119"/>
        <v>0</v>
      </c>
      <c r="I1024" s="218">
        <f>'Survey Results'!G1624/'Survey Results'!G$1700</f>
        <v>0</v>
      </c>
      <c r="J1024" s="217">
        <f t="shared" si="120"/>
        <v>0</v>
      </c>
      <c r="K1024" s="215">
        <f>'Survey Results'!H1624/'Survey Results'!H$1700</f>
        <v>0</v>
      </c>
      <c r="L1024" s="211">
        <f t="shared" si="121"/>
        <v>0</v>
      </c>
      <c r="M1024" s="221">
        <f t="shared" si="122"/>
        <v>0</v>
      </c>
      <c r="N1024" s="222">
        <f t="shared" si="123"/>
        <v>0</v>
      </c>
    </row>
    <row r="1025" spans="2:14" x14ac:dyDescent="0.45">
      <c r="B1025" t="s">
        <v>311</v>
      </c>
      <c r="C1025" s="215">
        <f>'Survey Results'!D1625/'Survey Results'!D$1700</f>
        <v>0</v>
      </c>
      <c r="D1025" s="211">
        <f t="shared" si="117"/>
        <v>0</v>
      </c>
      <c r="E1025" s="218">
        <f>'Survey Results'!E1625/'Survey Results'!E$1700</f>
        <v>0</v>
      </c>
      <c r="F1025" s="217">
        <f t="shared" si="118"/>
        <v>0</v>
      </c>
      <c r="G1025" s="215">
        <f>'Survey Results'!F1625/'Survey Results'!F$1700</f>
        <v>0</v>
      </c>
      <c r="H1025" s="212">
        <f t="shared" si="119"/>
        <v>0</v>
      </c>
      <c r="I1025" s="218">
        <f>'Survey Results'!G1625/'Survey Results'!G$1700</f>
        <v>0</v>
      </c>
      <c r="J1025" s="217">
        <f t="shared" si="120"/>
        <v>0</v>
      </c>
      <c r="K1025" s="215">
        <f>'Survey Results'!H1625/'Survey Results'!H$1700</f>
        <v>0</v>
      </c>
      <c r="L1025" s="211">
        <f t="shared" si="121"/>
        <v>0</v>
      </c>
      <c r="M1025" s="221">
        <f t="shared" si="122"/>
        <v>0</v>
      </c>
      <c r="N1025" s="222">
        <f t="shared" si="123"/>
        <v>0</v>
      </c>
    </row>
    <row r="1026" spans="2:14" x14ac:dyDescent="0.45">
      <c r="B1026" t="s">
        <v>102</v>
      </c>
      <c r="C1026" s="215">
        <f>'Survey Results'!D1626/'Survey Results'!D$1700</f>
        <v>0</v>
      </c>
      <c r="D1026" s="211">
        <f t="shared" si="117"/>
        <v>0</v>
      </c>
      <c r="E1026" s="218">
        <f>'Survey Results'!E1626/'Survey Results'!E$1700</f>
        <v>0</v>
      </c>
      <c r="F1026" s="217">
        <f t="shared" si="118"/>
        <v>0</v>
      </c>
      <c r="G1026" s="215">
        <f>'Survey Results'!F1626/'Survey Results'!F$1700</f>
        <v>0</v>
      </c>
      <c r="H1026" s="212">
        <f t="shared" si="119"/>
        <v>0</v>
      </c>
      <c r="I1026" s="218">
        <f>'Survey Results'!G1626/'Survey Results'!G$1700</f>
        <v>0</v>
      </c>
      <c r="J1026" s="217">
        <f t="shared" si="120"/>
        <v>0</v>
      </c>
      <c r="K1026" s="215">
        <f>'Survey Results'!H1626/'Survey Results'!H$1700</f>
        <v>0</v>
      </c>
      <c r="L1026" s="211">
        <f t="shared" si="121"/>
        <v>0</v>
      </c>
      <c r="M1026" s="221">
        <f t="shared" si="122"/>
        <v>0</v>
      </c>
      <c r="N1026" s="222">
        <f t="shared" si="123"/>
        <v>0</v>
      </c>
    </row>
    <row r="1027" spans="2:14" x14ac:dyDescent="0.45">
      <c r="B1027" t="s">
        <v>109</v>
      </c>
      <c r="C1027" s="215">
        <f>'Survey Results'!D1627/'Survey Results'!D$1700</f>
        <v>0</v>
      </c>
      <c r="D1027" s="211">
        <f t="shared" si="117"/>
        <v>0</v>
      </c>
      <c r="E1027" s="218">
        <f>'Survey Results'!E1627/'Survey Results'!E$1700</f>
        <v>0</v>
      </c>
      <c r="F1027" s="217">
        <f t="shared" si="118"/>
        <v>0</v>
      </c>
      <c r="G1027" s="215">
        <f>'Survey Results'!F1627/'Survey Results'!F$1700</f>
        <v>0</v>
      </c>
      <c r="H1027" s="212">
        <f t="shared" si="119"/>
        <v>0</v>
      </c>
      <c r="I1027" s="218">
        <f>'Survey Results'!G1627/'Survey Results'!G$1700</f>
        <v>0</v>
      </c>
      <c r="J1027" s="217">
        <f t="shared" si="120"/>
        <v>0</v>
      </c>
      <c r="K1027" s="215">
        <f>'Survey Results'!H1627/'Survey Results'!H$1700</f>
        <v>7.2668664819317977E-3</v>
      </c>
      <c r="L1027" s="211">
        <f t="shared" si="121"/>
        <v>7.085401616954419E-2</v>
      </c>
      <c r="M1027" s="221">
        <f t="shared" si="122"/>
        <v>1.3708285242683838E-3</v>
      </c>
      <c r="N1027" s="222">
        <f t="shared" si="123"/>
        <v>7.085401616954419E-2</v>
      </c>
    </row>
    <row r="1028" spans="2:14" x14ac:dyDescent="0.45">
      <c r="B1028" t="s">
        <v>116</v>
      </c>
      <c r="C1028" s="215">
        <f>'Survey Results'!D1628/'Survey Results'!D$1700</f>
        <v>2.1191579538636336E-2</v>
      </c>
      <c r="D1028" s="211">
        <f t="shared" si="117"/>
        <v>0.16425546371644137</v>
      </c>
      <c r="E1028" s="218">
        <f>'Survey Results'!E1628/'Survey Results'!E$1700</f>
        <v>0</v>
      </c>
      <c r="F1028" s="217">
        <f t="shared" si="118"/>
        <v>0</v>
      </c>
      <c r="G1028" s="215">
        <f>'Survey Results'!F1628/'Survey Results'!F$1700</f>
        <v>0</v>
      </c>
      <c r="H1028" s="212">
        <f t="shared" si="119"/>
        <v>0</v>
      </c>
      <c r="I1028" s="218">
        <f>'Survey Results'!G1628/'Survey Results'!G$1700</f>
        <v>0</v>
      </c>
      <c r="J1028" s="217">
        <f t="shared" si="120"/>
        <v>0</v>
      </c>
      <c r="K1028" s="215">
        <f>'Survey Results'!H1628/'Survey Results'!H$1700</f>
        <v>0</v>
      </c>
      <c r="L1028" s="211">
        <f t="shared" si="121"/>
        <v>0</v>
      </c>
      <c r="M1028" s="221">
        <f t="shared" si="122"/>
        <v>3.177887254698958E-3</v>
      </c>
      <c r="N1028" s="222">
        <f t="shared" si="123"/>
        <v>0.16425546371644137</v>
      </c>
    </row>
    <row r="1029" spans="2:14" x14ac:dyDescent="0.45">
      <c r="B1029" t="s">
        <v>312</v>
      </c>
      <c r="C1029" s="215">
        <f>'Survey Results'!D1629/'Survey Results'!D$1700</f>
        <v>0</v>
      </c>
      <c r="D1029" s="211">
        <f t="shared" si="117"/>
        <v>0</v>
      </c>
      <c r="E1029" s="218">
        <f>'Survey Results'!E1629/'Survey Results'!E$1700</f>
        <v>0</v>
      </c>
      <c r="F1029" s="217">
        <f t="shared" si="118"/>
        <v>0</v>
      </c>
      <c r="G1029" s="215">
        <f>'Survey Results'!F1629/'Survey Results'!F$1700</f>
        <v>0</v>
      </c>
      <c r="H1029" s="212">
        <f t="shared" si="119"/>
        <v>0</v>
      </c>
      <c r="I1029" s="218">
        <f>'Survey Results'!G1629/'Survey Results'!G$1700</f>
        <v>0</v>
      </c>
      <c r="J1029" s="217">
        <f t="shared" si="120"/>
        <v>0</v>
      </c>
      <c r="K1029" s="215">
        <f>'Survey Results'!H1629/'Survey Results'!H$1700</f>
        <v>0</v>
      </c>
      <c r="L1029" s="211">
        <f t="shared" si="121"/>
        <v>0</v>
      </c>
      <c r="M1029" s="221">
        <f t="shared" si="122"/>
        <v>0</v>
      </c>
      <c r="N1029" s="222">
        <f t="shared" si="123"/>
        <v>0</v>
      </c>
    </row>
    <row r="1030" spans="2:14" x14ac:dyDescent="0.45">
      <c r="B1030" t="s">
        <v>313</v>
      </c>
      <c r="C1030" s="215">
        <f>'Survey Results'!D1630/'Survey Results'!D$1700</f>
        <v>0</v>
      </c>
      <c r="D1030" s="211">
        <f t="shared" si="117"/>
        <v>0</v>
      </c>
      <c r="E1030" s="218">
        <f>'Survey Results'!E1630/'Survey Results'!E$1700</f>
        <v>0</v>
      </c>
      <c r="F1030" s="217">
        <f t="shared" si="118"/>
        <v>0</v>
      </c>
      <c r="G1030" s="215">
        <f>'Survey Results'!F1630/'Survey Results'!F$1700</f>
        <v>0</v>
      </c>
      <c r="H1030" s="212">
        <f t="shared" si="119"/>
        <v>0</v>
      </c>
      <c r="I1030" s="218">
        <f>'Survey Results'!G1630/'Survey Results'!G$1700</f>
        <v>0</v>
      </c>
      <c r="J1030" s="217">
        <f t="shared" si="120"/>
        <v>0</v>
      </c>
      <c r="K1030" s="215">
        <f>'Survey Results'!H1630/'Survey Results'!H$1700</f>
        <v>0</v>
      </c>
      <c r="L1030" s="211">
        <f t="shared" si="121"/>
        <v>0</v>
      </c>
      <c r="M1030" s="221">
        <f t="shared" si="122"/>
        <v>0</v>
      </c>
      <c r="N1030" s="222">
        <f t="shared" si="123"/>
        <v>0</v>
      </c>
    </row>
    <row r="1031" spans="2:14" x14ac:dyDescent="0.45">
      <c r="B1031" t="s">
        <v>314</v>
      </c>
      <c r="C1031" s="215">
        <f>'Survey Results'!D1631/'Survey Results'!D$1700</f>
        <v>0</v>
      </c>
      <c r="D1031" s="211">
        <f t="shared" si="117"/>
        <v>0</v>
      </c>
      <c r="E1031" s="218">
        <f>'Survey Results'!E1631/'Survey Results'!E$1700</f>
        <v>0</v>
      </c>
      <c r="F1031" s="217">
        <f t="shared" si="118"/>
        <v>0</v>
      </c>
      <c r="G1031" s="215">
        <f>'Survey Results'!F1631/'Survey Results'!F$1700</f>
        <v>0</v>
      </c>
      <c r="H1031" s="212">
        <f t="shared" si="119"/>
        <v>0</v>
      </c>
      <c r="I1031" s="218">
        <f>'Survey Results'!G1631/'Survey Results'!G$1700</f>
        <v>0</v>
      </c>
      <c r="J1031" s="217">
        <f t="shared" si="120"/>
        <v>0</v>
      </c>
      <c r="K1031" s="215">
        <f>'Survey Results'!H1631/'Survey Results'!H$1700</f>
        <v>0</v>
      </c>
      <c r="L1031" s="211">
        <f t="shared" si="121"/>
        <v>0</v>
      </c>
      <c r="M1031" s="221">
        <f t="shared" si="122"/>
        <v>0</v>
      </c>
      <c r="N1031" s="222">
        <f t="shared" si="123"/>
        <v>0</v>
      </c>
    </row>
    <row r="1032" spans="2:14" x14ac:dyDescent="0.45">
      <c r="B1032" t="s">
        <v>315</v>
      </c>
      <c r="C1032" s="215">
        <f>'Survey Results'!D1632/'Survey Results'!D$1700</f>
        <v>0</v>
      </c>
      <c r="D1032" s="211">
        <f t="shared" si="117"/>
        <v>0</v>
      </c>
      <c r="E1032" s="218">
        <f>'Survey Results'!E1632/'Survey Results'!E$1700</f>
        <v>0</v>
      </c>
      <c r="F1032" s="217">
        <f t="shared" si="118"/>
        <v>0</v>
      </c>
      <c r="G1032" s="215">
        <f>'Survey Results'!F1632/'Survey Results'!F$1700</f>
        <v>0</v>
      </c>
      <c r="H1032" s="212">
        <f t="shared" si="119"/>
        <v>0</v>
      </c>
      <c r="I1032" s="218">
        <f>'Survey Results'!G1632/'Survey Results'!G$1700</f>
        <v>0</v>
      </c>
      <c r="J1032" s="217">
        <f t="shared" si="120"/>
        <v>0</v>
      </c>
      <c r="K1032" s="215">
        <f>'Survey Results'!H1632/'Survey Results'!H$1700</f>
        <v>0</v>
      </c>
      <c r="L1032" s="211">
        <f t="shared" si="121"/>
        <v>0</v>
      </c>
      <c r="M1032" s="221">
        <f t="shared" si="122"/>
        <v>0</v>
      </c>
      <c r="N1032" s="222">
        <f t="shared" si="123"/>
        <v>0</v>
      </c>
    </row>
    <row r="1033" spans="2:14" x14ac:dyDescent="0.45">
      <c r="B1033" t="s">
        <v>316</v>
      </c>
      <c r="C1033" s="215">
        <f>'Survey Results'!D1633/'Survey Results'!D$1700</f>
        <v>0</v>
      </c>
      <c r="D1033" s="211">
        <f t="shared" si="117"/>
        <v>0</v>
      </c>
      <c r="E1033" s="218">
        <f>'Survey Results'!E1633/'Survey Results'!E$1700</f>
        <v>0</v>
      </c>
      <c r="F1033" s="217">
        <f t="shared" si="118"/>
        <v>0</v>
      </c>
      <c r="G1033" s="215">
        <f>'Survey Results'!F1633/'Survey Results'!F$1700</f>
        <v>0</v>
      </c>
      <c r="H1033" s="212">
        <f t="shared" si="119"/>
        <v>0</v>
      </c>
      <c r="I1033" s="218">
        <f>'Survey Results'!G1633/'Survey Results'!G$1700</f>
        <v>0</v>
      </c>
      <c r="J1033" s="217">
        <f t="shared" si="120"/>
        <v>0</v>
      </c>
      <c r="K1033" s="215">
        <f>'Survey Results'!H1633/'Survey Results'!H$1700</f>
        <v>0</v>
      </c>
      <c r="L1033" s="211">
        <f t="shared" si="121"/>
        <v>0</v>
      </c>
      <c r="M1033" s="221">
        <f t="shared" si="122"/>
        <v>0</v>
      </c>
      <c r="N1033" s="222">
        <f t="shared" si="123"/>
        <v>0</v>
      </c>
    </row>
    <row r="1034" spans="2:14" x14ac:dyDescent="0.45">
      <c r="B1034" t="s">
        <v>317</v>
      </c>
      <c r="C1034" s="215">
        <f>'Survey Results'!D1634/'Survey Results'!D$1700</f>
        <v>0</v>
      </c>
      <c r="D1034" s="211">
        <f t="shared" si="117"/>
        <v>0</v>
      </c>
      <c r="E1034" s="218">
        <f>'Survey Results'!E1634/'Survey Results'!E$1700</f>
        <v>5.3716904276985738E-3</v>
      </c>
      <c r="F1034" s="217">
        <f t="shared" si="118"/>
        <v>3.2133408020799392E-2</v>
      </c>
      <c r="G1034" s="215">
        <f>'Survey Results'!F1634/'Survey Results'!F$1700</f>
        <v>0</v>
      </c>
      <c r="H1034" s="212">
        <f t="shared" si="119"/>
        <v>0</v>
      </c>
      <c r="I1034" s="218">
        <f>'Survey Results'!G1634/'Survey Results'!G$1700</f>
        <v>0</v>
      </c>
      <c r="J1034" s="217">
        <f t="shared" si="120"/>
        <v>0</v>
      </c>
      <c r="K1034" s="215">
        <f>'Survey Results'!H1634/'Survey Results'!H$1700</f>
        <v>0</v>
      </c>
      <c r="L1034" s="211">
        <f t="shared" si="121"/>
        <v>0</v>
      </c>
      <c r="M1034" s="221">
        <f t="shared" si="122"/>
        <v>6.2169224383077976E-4</v>
      </c>
      <c r="N1034" s="222">
        <f t="shared" si="123"/>
        <v>3.2133408020799392E-2</v>
      </c>
    </row>
    <row r="1035" spans="2:14" x14ac:dyDescent="0.45">
      <c r="B1035" t="s">
        <v>318</v>
      </c>
      <c r="C1035" s="215">
        <f>'Survey Results'!D1635/'Survey Results'!D$1700</f>
        <v>0</v>
      </c>
      <c r="D1035" s="211">
        <f t="shared" si="117"/>
        <v>0</v>
      </c>
      <c r="E1035" s="218">
        <f>'Survey Results'!E1635/'Survey Results'!E$1700</f>
        <v>0</v>
      </c>
      <c r="F1035" s="217">
        <f t="shared" si="118"/>
        <v>0</v>
      </c>
      <c r="G1035" s="215">
        <f>'Survey Results'!F1635/'Survey Results'!F$1700</f>
        <v>0</v>
      </c>
      <c r="H1035" s="212">
        <f t="shared" si="119"/>
        <v>0</v>
      </c>
      <c r="I1035" s="218">
        <f>'Survey Results'!G1635/'Survey Results'!G$1700</f>
        <v>0</v>
      </c>
      <c r="J1035" s="217">
        <f t="shared" si="120"/>
        <v>0</v>
      </c>
      <c r="K1035" s="215">
        <f>'Survey Results'!H1635/'Survey Results'!H$1700</f>
        <v>0</v>
      </c>
      <c r="L1035" s="211">
        <f t="shared" si="121"/>
        <v>0</v>
      </c>
      <c r="M1035" s="221">
        <f t="shared" si="122"/>
        <v>0</v>
      </c>
      <c r="N1035" s="222">
        <f t="shared" si="123"/>
        <v>0</v>
      </c>
    </row>
    <row r="1036" spans="2:14" x14ac:dyDescent="0.45">
      <c r="B1036" t="s">
        <v>319</v>
      </c>
      <c r="C1036" s="215">
        <f>'Survey Results'!D1636/'Survey Results'!D$1700</f>
        <v>0</v>
      </c>
      <c r="D1036" s="211">
        <f t="shared" si="117"/>
        <v>0</v>
      </c>
      <c r="E1036" s="218">
        <f>'Survey Results'!E1636/'Survey Results'!E$1700</f>
        <v>0</v>
      </c>
      <c r="F1036" s="217">
        <f t="shared" si="118"/>
        <v>0</v>
      </c>
      <c r="G1036" s="215">
        <f>'Survey Results'!F1636/'Survey Results'!F$1700</f>
        <v>0</v>
      </c>
      <c r="H1036" s="212">
        <f t="shared" si="119"/>
        <v>0</v>
      </c>
      <c r="I1036" s="218">
        <f>'Survey Results'!G1636/'Survey Results'!G$1700</f>
        <v>0</v>
      </c>
      <c r="J1036" s="217">
        <f t="shared" si="120"/>
        <v>0</v>
      </c>
      <c r="K1036" s="215">
        <f>'Survey Results'!H1636/'Survey Results'!H$1700</f>
        <v>0</v>
      </c>
      <c r="L1036" s="211">
        <f t="shared" si="121"/>
        <v>0</v>
      </c>
      <c r="M1036" s="221">
        <f t="shared" si="122"/>
        <v>0</v>
      </c>
      <c r="N1036" s="222">
        <f t="shared" si="123"/>
        <v>0</v>
      </c>
    </row>
    <row r="1037" spans="2:14" x14ac:dyDescent="0.45">
      <c r="B1037" t="s">
        <v>320</v>
      </c>
      <c r="C1037" s="215">
        <f>'Survey Results'!D1637/'Survey Results'!D$1700</f>
        <v>0</v>
      </c>
      <c r="D1037" s="211">
        <f t="shared" si="117"/>
        <v>0</v>
      </c>
      <c r="E1037" s="218">
        <f>'Survey Results'!E1637/'Survey Results'!E$1700</f>
        <v>0</v>
      </c>
      <c r="F1037" s="217">
        <f t="shared" si="118"/>
        <v>0</v>
      </c>
      <c r="G1037" s="215">
        <f>'Survey Results'!F1637/'Survey Results'!F$1700</f>
        <v>9.301659988551805E-3</v>
      </c>
      <c r="H1037" s="212">
        <f t="shared" si="119"/>
        <v>0.18738418001144824</v>
      </c>
      <c r="I1037" s="218">
        <f>'Survey Results'!G1637/'Survey Results'!G$1700</f>
        <v>0</v>
      </c>
      <c r="J1037" s="217">
        <f t="shared" si="120"/>
        <v>0</v>
      </c>
      <c r="K1037" s="215">
        <f>'Survey Results'!H1637/'Survey Results'!H$1700</f>
        <v>0</v>
      </c>
      <c r="L1037" s="211">
        <f t="shared" si="121"/>
        <v>0</v>
      </c>
      <c r="M1037" s="221">
        <f t="shared" si="122"/>
        <v>3.6253637103883483E-3</v>
      </c>
      <c r="N1037" s="222">
        <f t="shared" si="123"/>
        <v>0.18738418001144824</v>
      </c>
    </row>
    <row r="1038" spans="2:14" x14ac:dyDescent="0.45">
      <c r="B1038" t="s">
        <v>321</v>
      </c>
      <c r="C1038" s="215">
        <f>'Survey Results'!D1638/'Survey Results'!D$1700</f>
        <v>0</v>
      </c>
      <c r="D1038" s="211">
        <f t="shared" si="117"/>
        <v>0</v>
      </c>
      <c r="E1038" s="218">
        <f>'Survey Results'!E1638/'Survey Results'!E$1700</f>
        <v>0</v>
      </c>
      <c r="F1038" s="217">
        <f t="shared" si="118"/>
        <v>0</v>
      </c>
      <c r="G1038" s="215">
        <f>'Survey Results'!F1638/'Survey Results'!F$1700</f>
        <v>0</v>
      </c>
      <c r="H1038" s="212">
        <f t="shared" si="119"/>
        <v>0</v>
      </c>
      <c r="I1038" s="218">
        <f>'Survey Results'!G1638/'Survey Results'!G$1700</f>
        <v>0</v>
      </c>
      <c r="J1038" s="217">
        <f t="shared" si="120"/>
        <v>0</v>
      </c>
      <c r="K1038" s="215">
        <f>'Survey Results'!H1638/'Survey Results'!H$1700</f>
        <v>0</v>
      </c>
      <c r="L1038" s="211">
        <f t="shared" si="121"/>
        <v>0</v>
      </c>
      <c r="M1038" s="221">
        <f t="shared" si="122"/>
        <v>0</v>
      </c>
      <c r="N1038" s="222">
        <f t="shared" si="123"/>
        <v>0</v>
      </c>
    </row>
    <row r="1039" spans="2:14" x14ac:dyDescent="0.45">
      <c r="B1039" t="s">
        <v>322</v>
      </c>
      <c r="C1039" s="215">
        <f>'Survey Results'!D1639/'Survey Results'!D$1700</f>
        <v>0</v>
      </c>
      <c r="D1039" s="211">
        <f t="shared" si="117"/>
        <v>0</v>
      </c>
      <c r="E1039" s="218">
        <f>'Survey Results'!E1639/'Survey Results'!E$1700</f>
        <v>0</v>
      </c>
      <c r="F1039" s="217">
        <f t="shared" si="118"/>
        <v>0</v>
      </c>
      <c r="G1039" s="215">
        <f>'Survey Results'!F1639/'Survey Results'!F$1700</f>
        <v>0</v>
      </c>
      <c r="H1039" s="212">
        <f t="shared" si="119"/>
        <v>0</v>
      </c>
      <c r="I1039" s="218">
        <f>'Survey Results'!G1639/'Survey Results'!G$1700</f>
        <v>0</v>
      </c>
      <c r="J1039" s="217">
        <f t="shared" si="120"/>
        <v>0</v>
      </c>
      <c r="K1039" s="215">
        <f>'Survey Results'!H1639/'Survey Results'!H$1700</f>
        <v>0</v>
      </c>
      <c r="L1039" s="211">
        <f t="shared" si="121"/>
        <v>0</v>
      </c>
      <c r="M1039" s="221">
        <f t="shared" si="122"/>
        <v>0</v>
      </c>
      <c r="N1039" s="222">
        <f t="shared" si="123"/>
        <v>0</v>
      </c>
    </row>
    <row r="1040" spans="2:14" x14ac:dyDescent="0.45">
      <c r="B1040" t="s">
        <v>323</v>
      </c>
      <c r="C1040" s="215">
        <f>'Survey Results'!D1640/'Survey Results'!D$1700</f>
        <v>0</v>
      </c>
      <c r="D1040" s="211">
        <f t="shared" si="117"/>
        <v>0</v>
      </c>
      <c r="E1040" s="218">
        <f>'Survey Results'!E1640/'Survey Results'!E$1700</f>
        <v>0</v>
      </c>
      <c r="F1040" s="217">
        <f t="shared" si="118"/>
        <v>0</v>
      </c>
      <c r="G1040" s="215">
        <f>'Survey Results'!F1640/'Survey Results'!F$1700</f>
        <v>0</v>
      </c>
      <c r="H1040" s="212">
        <f t="shared" si="119"/>
        <v>0</v>
      </c>
      <c r="I1040" s="218">
        <f>'Survey Results'!G1640/'Survey Results'!G$1700</f>
        <v>0</v>
      </c>
      <c r="J1040" s="217">
        <f t="shared" si="120"/>
        <v>0</v>
      </c>
      <c r="K1040" s="215">
        <f>'Survey Results'!H1640/'Survey Results'!H$1700</f>
        <v>4.3558785273991964E-2</v>
      </c>
      <c r="L1040" s="211">
        <f t="shared" si="121"/>
        <v>0.42471055217580866</v>
      </c>
      <c r="M1040" s="221">
        <f t="shared" si="122"/>
        <v>8.2169702009161297E-3</v>
      </c>
      <c r="N1040" s="222">
        <f t="shared" si="123"/>
        <v>0.42471055217580866</v>
      </c>
    </row>
    <row r="1041" spans="2:14" x14ac:dyDescent="0.45">
      <c r="B1041" t="s">
        <v>324</v>
      </c>
      <c r="C1041" s="215">
        <f>'Survey Results'!D1641/'Survey Results'!D$1700</f>
        <v>0</v>
      </c>
      <c r="D1041" s="211">
        <f t="shared" si="117"/>
        <v>0</v>
      </c>
      <c r="E1041" s="218">
        <f>'Survey Results'!E1641/'Survey Results'!E$1700</f>
        <v>0</v>
      </c>
      <c r="F1041" s="217">
        <f t="shared" si="118"/>
        <v>0</v>
      </c>
      <c r="G1041" s="215">
        <f>'Survey Results'!F1641/'Survey Results'!F$1700</f>
        <v>0</v>
      </c>
      <c r="H1041" s="212">
        <f t="shared" si="119"/>
        <v>0</v>
      </c>
      <c r="I1041" s="218">
        <f>'Survey Results'!G1641/'Survey Results'!G$1700</f>
        <v>0</v>
      </c>
      <c r="J1041" s="217">
        <f t="shared" si="120"/>
        <v>0</v>
      </c>
      <c r="K1041" s="215">
        <f>'Survey Results'!H1641/'Survey Results'!H$1700</f>
        <v>0</v>
      </c>
      <c r="L1041" s="211">
        <f t="shared" si="121"/>
        <v>0</v>
      </c>
      <c r="M1041" s="221">
        <f t="shared" si="122"/>
        <v>0</v>
      </c>
      <c r="N1041" s="222">
        <f t="shared" si="123"/>
        <v>0</v>
      </c>
    </row>
    <row r="1042" spans="2:14" x14ac:dyDescent="0.45">
      <c r="B1042" t="s">
        <v>325</v>
      </c>
      <c r="C1042" s="215">
        <f>'Survey Results'!D1642/'Survey Results'!D$1700</f>
        <v>0</v>
      </c>
      <c r="D1042" s="211">
        <f t="shared" si="117"/>
        <v>0</v>
      </c>
      <c r="E1042" s="218">
        <f>'Survey Results'!E1642/'Survey Results'!E$1700</f>
        <v>0</v>
      </c>
      <c r="F1042" s="217">
        <f t="shared" si="118"/>
        <v>0</v>
      </c>
      <c r="G1042" s="215">
        <f>'Survey Results'!F1642/'Survey Results'!F$1700</f>
        <v>0</v>
      </c>
      <c r="H1042" s="212">
        <f t="shared" si="119"/>
        <v>0</v>
      </c>
      <c r="I1042" s="218">
        <f>'Survey Results'!G1642/'Survey Results'!G$1700</f>
        <v>0</v>
      </c>
      <c r="J1042" s="217">
        <f t="shared" si="120"/>
        <v>0</v>
      </c>
      <c r="K1042" s="215">
        <f>'Survey Results'!H1642/'Survey Results'!H$1700</f>
        <v>1.4519595091330655E-2</v>
      </c>
      <c r="L1042" s="211">
        <f t="shared" si="121"/>
        <v>0.14157018405860289</v>
      </c>
      <c r="M1042" s="221">
        <f t="shared" si="122"/>
        <v>2.7389900669720431E-3</v>
      </c>
      <c r="N1042" s="222">
        <f t="shared" si="123"/>
        <v>0.14157018405860289</v>
      </c>
    </row>
    <row r="1043" spans="2:14" x14ac:dyDescent="0.45">
      <c r="B1043" t="s">
        <v>326</v>
      </c>
      <c r="C1043" s="215">
        <f>'Survey Results'!D1643/'Survey Results'!D$1700</f>
        <v>0</v>
      </c>
      <c r="D1043" s="211">
        <f t="shared" si="117"/>
        <v>0</v>
      </c>
      <c r="E1043" s="218">
        <f>'Survey Results'!E1643/'Survey Results'!E$1700</f>
        <v>0</v>
      </c>
      <c r="F1043" s="217">
        <f t="shared" si="118"/>
        <v>0</v>
      </c>
      <c r="G1043" s="215">
        <f>'Survey Results'!F1643/'Survey Results'!F$1700</f>
        <v>0</v>
      </c>
      <c r="H1043" s="212">
        <f t="shared" si="119"/>
        <v>0</v>
      </c>
      <c r="I1043" s="218">
        <f>'Survey Results'!G1643/'Survey Results'!G$1700</f>
        <v>0</v>
      </c>
      <c r="J1043" s="217">
        <f t="shared" si="120"/>
        <v>0</v>
      </c>
      <c r="K1043" s="215">
        <f>'Survey Results'!H1643/'Survey Results'!H$1700</f>
        <v>0</v>
      </c>
      <c r="L1043" s="211">
        <f t="shared" si="121"/>
        <v>0</v>
      </c>
      <c r="M1043" s="221">
        <f t="shared" si="122"/>
        <v>0</v>
      </c>
      <c r="N1043" s="222">
        <f t="shared" si="123"/>
        <v>0</v>
      </c>
    </row>
    <row r="1044" spans="2:14" x14ac:dyDescent="0.45">
      <c r="B1044" t="s">
        <v>327</v>
      </c>
      <c r="C1044" s="215">
        <f>'Survey Results'!D1644/'Survey Results'!D$1700</f>
        <v>0</v>
      </c>
      <c r="D1044" s="211">
        <f t="shared" si="117"/>
        <v>0</v>
      </c>
      <c r="E1044" s="218">
        <f>'Survey Results'!E1644/'Survey Results'!E$1700</f>
        <v>0</v>
      </c>
      <c r="F1044" s="217">
        <f t="shared" si="118"/>
        <v>0</v>
      </c>
      <c r="G1044" s="215">
        <f>'Survey Results'!F1644/'Survey Results'!F$1700</f>
        <v>1.3938179736691474E-2</v>
      </c>
      <c r="H1044" s="212">
        <f t="shared" si="119"/>
        <v>0.28078798666330856</v>
      </c>
      <c r="I1044" s="218">
        <f>'Survey Results'!G1644/'Survey Results'!G$1700</f>
        <v>0</v>
      </c>
      <c r="J1044" s="217">
        <f t="shared" si="120"/>
        <v>0</v>
      </c>
      <c r="K1044" s="215">
        <f>'Survey Results'!H1644/'Survey Results'!H$1700</f>
        <v>0</v>
      </c>
      <c r="L1044" s="211">
        <f t="shared" si="121"/>
        <v>0</v>
      </c>
      <c r="M1044" s="221">
        <f t="shared" si="122"/>
        <v>5.4324680829511557E-3</v>
      </c>
      <c r="N1044" s="222">
        <f t="shared" si="123"/>
        <v>0.28078798666330856</v>
      </c>
    </row>
    <row r="1045" spans="2:14" x14ac:dyDescent="0.45">
      <c r="B1045" t="s">
        <v>328</v>
      </c>
      <c r="C1045" s="215">
        <f>'Survey Results'!D1645/'Survey Results'!D$1700</f>
        <v>0</v>
      </c>
      <c r="D1045" s="211">
        <f t="shared" si="117"/>
        <v>0</v>
      </c>
      <c r="E1045" s="218">
        <f>'Survey Results'!E1645/'Survey Results'!E$1700</f>
        <v>0</v>
      </c>
      <c r="F1045" s="217">
        <f t="shared" si="118"/>
        <v>0</v>
      </c>
      <c r="G1045" s="215">
        <f>'Survey Results'!F1645/'Survey Results'!F$1700</f>
        <v>0</v>
      </c>
      <c r="H1045" s="212">
        <f t="shared" si="119"/>
        <v>0</v>
      </c>
      <c r="I1045" s="218">
        <f>'Survey Results'!G1645/'Survey Results'!G$1700</f>
        <v>0</v>
      </c>
      <c r="J1045" s="217">
        <f t="shared" si="120"/>
        <v>0</v>
      </c>
      <c r="K1045" s="215">
        <f>'Survey Results'!H1645/'Survey Results'!H$1700</f>
        <v>0</v>
      </c>
      <c r="L1045" s="211">
        <f t="shared" si="121"/>
        <v>0</v>
      </c>
      <c r="M1045" s="221">
        <f t="shared" si="122"/>
        <v>0</v>
      </c>
      <c r="N1045" s="222">
        <f t="shared" si="123"/>
        <v>0</v>
      </c>
    </row>
    <row r="1046" spans="2:14" x14ac:dyDescent="0.45">
      <c r="B1046" t="s">
        <v>329</v>
      </c>
      <c r="C1046" s="215">
        <f>'Survey Results'!D1646/'Survey Results'!D$1700</f>
        <v>0</v>
      </c>
      <c r="D1046" s="211">
        <f t="shared" si="117"/>
        <v>0</v>
      </c>
      <c r="E1046" s="218">
        <f>'Survey Results'!E1646/'Survey Results'!E$1700</f>
        <v>0</v>
      </c>
      <c r="F1046" s="217">
        <f t="shared" si="118"/>
        <v>0</v>
      </c>
      <c r="G1046" s="215">
        <f>'Survey Results'!F1646/'Survey Results'!F$1700</f>
        <v>0</v>
      </c>
      <c r="H1046" s="212">
        <f t="shared" si="119"/>
        <v>0</v>
      </c>
      <c r="I1046" s="218">
        <f>'Survey Results'!G1646/'Survey Results'!G$1700</f>
        <v>0</v>
      </c>
      <c r="J1046" s="217">
        <f t="shared" si="120"/>
        <v>0</v>
      </c>
      <c r="K1046" s="215">
        <f>'Survey Results'!H1646/'Survey Results'!H$1700</f>
        <v>0</v>
      </c>
      <c r="L1046" s="211">
        <f t="shared" si="121"/>
        <v>0</v>
      </c>
      <c r="M1046" s="221">
        <f t="shared" si="122"/>
        <v>0</v>
      </c>
      <c r="N1046" s="222">
        <f t="shared" si="123"/>
        <v>0</v>
      </c>
    </row>
    <row r="1047" spans="2:14" x14ac:dyDescent="0.45">
      <c r="B1047" t="s">
        <v>330</v>
      </c>
      <c r="C1047" s="215">
        <f>'Survey Results'!D1647/'Survey Results'!D$1700</f>
        <v>0</v>
      </c>
      <c r="D1047" s="211">
        <f t="shared" si="117"/>
        <v>0</v>
      </c>
      <c r="E1047" s="218">
        <f>'Survey Results'!E1647/'Survey Results'!E$1700</f>
        <v>0</v>
      </c>
      <c r="F1047" s="217">
        <f t="shared" si="118"/>
        <v>0</v>
      </c>
      <c r="G1047" s="215">
        <f>'Survey Results'!F1647/'Survey Results'!F$1700</f>
        <v>0</v>
      </c>
      <c r="H1047" s="212">
        <f t="shared" si="119"/>
        <v>0</v>
      </c>
      <c r="I1047" s="218">
        <f>'Survey Results'!G1647/'Survey Results'!G$1700</f>
        <v>0</v>
      </c>
      <c r="J1047" s="217">
        <f t="shared" si="120"/>
        <v>0</v>
      </c>
      <c r="K1047" s="215">
        <f>'Survey Results'!H1647/'Survey Results'!H$1700</f>
        <v>0</v>
      </c>
      <c r="L1047" s="211">
        <f t="shared" si="121"/>
        <v>0</v>
      </c>
      <c r="M1047" s="221">
        <f t="shared" si="122"/>
        <v>0</v>
      </c>
      <c r="N1047" s="222">
        <f t="shared" si="123"/>
        <v>0</v>
      </c>
    </row>
    <row r="1048" spans="2:14" x14ac:dyDescent="0.45">
      <c r="B1048" t="s">
        <v>331</v>
      </c>
      <c r="C1048" s="215">
        <f>'Survey Results'!D1648/'Survey Results'!D$1700</f>
        <v>0</v>
      </c>
      <c r="D1048" s="211">
        <f t="shared" si="117"/>
        <v>0</v>
      </c>
      <c r="E1048" s="218">
        <f>'Survey Results'!E1648/'Survey Results'!E$1700</f>
        <v>0</v>
      </c>
      <c r="F1048" s="217">
        <f t="shared" si="118"/>
        <v>0</v>
      </c>
      <c r="G1048" s="215">
        <f>'Survey Results'!F1648/'Survey Results'!F$1700</f>
        <v>0</v>
      </c>
      <c r="H1048" s="212">
        <f t="shared" si="119"/>
        <v>0</v>
      </c>
      <c r="I1048" s="218">
        <f>'Survey Results'!G1648/'Survey Results'!G$1700</f>
        <v>0</v>
      </c>
      <c r="J1048" s="217">
        <f t="shared" si="120"/>
        <v>0</v>
      </c>
      <c r="K1048" s="215">
        <f>'Survey Results'!H1648/'Survey Results'!H$1700</f>
        <v>0</v>
      </c>
      <c r="L1048" s="211">
        <f t="shared" si="121"/>
        <v>0</v>
      </c>
      <c r="M1048" s="221">
        <f t="shared" si="122"/>
        <v>0</v>
      </c>
      <c r="N1048" s="222">
        <f t="shared" si="123"/>
        <v>0</v>
      </c>
    </row>
    <row r="1049" spans="2:14" x14ac:dyDescent="0.45">
      <c r="B1049" t="s">
        <v>332</v>
      </c>
      <c r="C1049" s="215">
        <f>'Survey Results'!D1649/'Survey Results'!D$1700</f>
        <v>0</v>
      </c>
      <c r="D1049" s="211">
        <f t="shared" si="117"/>
        <v>0</v>
      </c>
      <c r="E1049" s="218">
        <f>'Survey Results'!E1649/'Survey Results'!E$1700</f>
        <v>0</v>
      </c>
      <c r="F1049" s="217">
        <f t="shared" si="118"/>
        <v>0</v>
      </c>
      <c r="G1049" s="215">
        <f>'Survey Results'!F1649/'Survey Results'!F$1700</f>
        <v>0</v>
      </c>
      <c r="H1049" s="212">
        <f t="shared" si="119"/>
        <v>0</v>
      </c>
      <c r="I1049" s="218">
        <f>'Survey Results'!G1649/'Survey Results'!G$1700</f>
        <v>0</v>
      </c>
      <c r="J1049" s="217">
        <f t="shared" si="120"/>
        <v>0</v>
      </c>
      <c r="K1049" s="215">
        <f>'Survey Results'!H1649/'Survey Results'!H$1700</f>
        <v>0</v>
      </c>
      <c r="L1049" s="211">
        <f t="shared" si="121"/>
        <v>0</v>
      </c>
      <c r="M1049" s="221">
        <f t="shared" si="122"/>
        <v>0</v>
      </c>
      <c r="N1049" s="222">
        <f t="shared" si="123"/>
        <v>0</v>
      </c>
    </row>
    <row r="1050" spans="2:14" x14ac:dyDescent="0.45">
      <c r="B1050" t="s">
        <v>333</v>
      </c>
      <c r="C1050" s="215">
        <f>'Survey Results'!D1650/'Survey Results'!D$1700</f>
        <v>0</v>
      </c>
      <c r="D1050" s="211">
        <f t="shared" ref="D1050:D1099" si="124">C1050*$D$919</f>
        <v>0</v>
      </c>
      <c r="E1050" s="218">
        <f>'Survey Results'!E1650/'Survey Results'!E$1700</f>
        <v>0</v>
      </c>
      <c r="F1050" s="217">
        <f t="shared" ref="F1050:F1099" si="125">E1050*$F$919</f>
        <v>0</v>
      </c>
      <c r="G1050" s="215">
        <f>'Survey Results'!F1650/'Survey Results'!F$1700</f>
        <v>0</v>
      </c>
      <c r="H1050" s="212">
        <f t="shared" ref="H1050:H1099" si="126">G1050*$H$919</f>
        <v>0</v>
      </c>
      <c r="I1050" s="218">
        <f>'Survey Results'!G1650/'Survey Results'!G$1700</f>
        <v>0</v>
      </c>
      <c r="J1050" s="217">
        <f t="shared" ref="J1050:J1099" si="127">I1050*$J$919</f>
        <v>0</v>
      </c>
      <c r="K1050" s="215">
        <f>'Survey Results'!H1650/'Survey Results'!H$1700</f>
        <v>0</v>
      </c>
      <c r="L1050" s="211">
        <f t="shared" ref="L1050:L1099" si="128">K1050*$L$919</f>
        <v>0</v>
      </c>
      <c r="M1050" s="221">
        <f t="shared" ref="M1050:M1099" si="129">N1050/$N$919</f>
        <v>0</v>
      </c>
      <c r="N1050" s="222">
        <f t="shared" si="123"/>
        <v>0</v>
      </c>
    </row>
    <row r="1051" spans="2:14" x14ac:dyDescent="0.45">
      <c r="B1051" t="s">
        <v>334</v>
      </c>
      <c r="C1051" s="215">
        <f>'Survey Results'!D1651/'Survey Results'!D$1700</f>
        <v>0</v>
      </c>
      <c r="D1051" s="211">
        <f t="shared" si="124"/>
        <v>0</v>
      </c>
      <c r="E1051" s="218">
        <f>'Survey Results'!E1651/'Survey Results'!E$1700</f>
        <v>0</v>
      </c>
      <c r="F1051" s="217">
        <f t="shared" si="125"/>
        <v>0</v>
      </c>
      <c r="G1051" s="215">
        <f>'Survey Results'!F1651/'Survey Results'!F$1700</f>
        <v>0</v>
      </c>
      <c r="H1051" s="212">
        <f t="shared" si="126"/>
        <v>0</v>
      </c>
      <c r="I1051" s="218">
        <f>'Survey Results'!G1651/'Survey Results'!G$1700</f>
        <v>0</v>
      </c>
      <c r="J1051" s="217">
        <f t="shared" si="127"/>
        <v>0</v>
      </c>
      <c r="K1051" s="215">
        <f>'Survey Results'!H1651/'Survey Results'!H$1700</f>
        <v>0</v>
      </c>
      <c r="L1051" s="211">
        <f t="shared" si="128"/>
        <v>0</v>
      </c>
      <c r="M1051" s="221">
        <f t="shared" si="129"/>
        <v>0</v>
      </c>
      <c r="N1051" s="222">
        <f t="shared" si="123"/>
        <v>0</v>
      </c>
    </row>
    <row r="1052" spans="2:14" x14ac:dyDescent="0.45">
      <c r="B1052" t="s">
        <v>335</v>
      </c>
      <c r="C1052" s="215">
        <f>'Survey Results'!D1652/'Survey Results'!D$1700</f>
        <v>0</v>
      </c>
      <c r="D1052" s="211">
        <f t="shared" si="124"/>
        <v>0</v>
      </c>
      <c r="E1052" s="218">
        <f>'Survey Results'!E1652/'Survey Results'!E$1700</f>
        <v>0</v>
      </c>
      <c r="F1052" s="217">
        <f t="shared" si="125"/>
        <v>0</v>
      </c>
      <c r="G1052" s="215">
        <f>'Survey Results'!F1652/'Survey Results'!F$1700</f>
        <v>0</v>
      </c>
      <c r="H1052" s="212">
        <f t="shared" si="126"/>
        <v>0</v>
      </c>
      <c r="I1052" s="218">
        <f>'Survey Results'!G1652/'Survey Results'!G$1700</f>
        <v>0</v>
      </c>
      <c r="J1052" s="217">
        <f t="shared" si="127"/>
        <v>0</v>
      </c>
      <c r="K1052" s="215">
        <f>'Survey Results'!H1652/'Survey Results'!H$1700</f>
        <v>0</v>
      </c>
      <c r="L1052" s="211">
        <f t="shared" si="128"/>
        <v>0</v>
      </c>
      <c r="M1052" s="221">
        <f t="shared" si="129"/>
        <v>0</v>
      </c>
      <c r="N1052" s="222">
        <f t="shared" si="123"/>
        <v>0</v>
      </c>
    </row>
    <row r="1053" spans="2:14" x14ac:dyDescent="0.45">
      <c r="B1053" t="s">
        <v>336</v>
      </c>
      <c r="C1053" s="215">
        <f>'Survey Results'!D1653/'Survey Results'!D$1700</f>
        <v>0</v>
      </c>
      <c r="D1053" s="211">
        <f t="shared" si="124"/>
        <v>0</v>
      </c>
      <c r="E1053" s="218">
        <f>'Survey Results'!E1653/'Survey Results'!E$1700</f>
        <v>0</v>
      </c>
      <c r="F1053" s="217">
        <f t="shared" si="125"/>
        <v>0</v>
      </c>
      <c r="G1053" s="215">
        <f>'Survey Results'!F1653/'Survey Results'!F$1700</f>
        <v>0</v>
      </c>
      <c r="H1053" s="212">
        <f t="shared" si="126"/>
        <v>0</v>
      </c>
      <c r="I1053" s="218">
        <f>'Survey Results'!G1653/'Survey Results'!G$1700</f>
        <v>0</v>
      </c>
      <c r="J1053" s="217">
        <f t="shared" si="127"/>
        <v>0</v>
      </c>
      <c r="K1053" s="215">
        <f>'Survey Results'!H1653/'Survey Results'!H$1700</f>
        <v>0</v>
      </c>
      <c r="L1053" s="211">
        <f t="shared" si="128"/>
        <v>0</v>
      </c>
      <c r="M1053" s="221">
        <f t="shared" si="129"/>
        <v>0</v>
      </c>
      <c r="N1053" s="222">
        <f t="shared" si="123"/>
        <v>0</v>
      </c>
    </row>
    <row r="1054" spans="2:14" x14ac:dyDescent="0.45">
      <c r="B1054" t="s">
        <v>337</v>
      </c>
      <c r="C1054" s="215">
        <f>'Survey Results'!D1654/'Survey Results'!D$1700</f>
        <v>0</v>
      </c>
      <c r="D1054" s="211">
        <f t="shared" si="124"/>
        <v>0</v>
      </c>
      <c r="E1054" s="218">
        <f>'Survey Results'!E1654/'Survey Results'!E$1700</f>
        <v>0</v>
      </c>
      <c r="F1054" s="217">
        <f t="shared" si="125"/>
        <v>0</v>
      </c>
      <c r="G1054" s="215">
        <f>'Survey Results'!F1654/'Survey Results'!F$1700</f>
        <v>0</v>
      </c>
      <c r="H1054" s="212">
        <f t="shared" si="126"/>
        <v>0</v>
      </c>
      <c r="I1054" s="218">
        <f>'Survey Results'!G1654/'Survey Results'!G$1700</f>
        <v>0</v>
      </c>
      <c r="J1054" s="217">
        <f t="shared" si="127"/>
        <v>0</v>
      </c>
      <c r="K1054" s="215">
        <f>'Survey Results'!H1654/'Survey Results'!H$1700</f>
        <v>0</v>
      </c>
      <c r="L1054" s="211">
        <f t="shared" si="128"/>
        <v>0</v>
      </c>
      <c r="M1054" s="221">
        <f t="shared" si="129"/>
        <v>0</v>
      </c>
      <c r="N1054" s="222">
        <f t="shared" si="123"/>
        <v>0</v>
      </c>
    </row>
    <row r="1055" spans="2:14" x14ac:dyDescent="0.45">
      <c r="B1055" t="s">
        <v>338</v>
      </c>
      <c r="C1055" s="215">
        <f>'Survey Results'!D1655/'Survey Results'!D$1700</f>
        <v>0</v>
      </c>
      <c r="D1055" s="211">
        <f t="shared" si="124"/>
        <v>0</v>
      </c>
      <c r="E1055" s="218">
        <f>'Survey Results'!E1655/'Survey Results'!E$1700</f>
        <v>0</v>
      </c>
      <c r="F1055" s="217">
        <f t="shared" si="125"/>
        <v>0</v>
      </c>
      <c r="G1055" s="215">
        <f>'Survey Results'!F1655/'Survey Results'!F$1700</f>
        <v>0</v>
      </c>
      <c r="H1055" s="212">
        <f t="shared" si="126"/>
        <v>0</v>
      </c>
      <c r="I1055" s="218">
        <f>'Survey Results'!G1655/'Survey Results'!G$1700</f>
        <v>0</v>
      </c>
      <c r="J1055" s="217">
        <f t="shared" si="127"/>
        <v>0</v>
      </c>
      <c r="K1055" s="215">
        <f>'Survey Results'!H1655/'Survey Results'!H$1700</f>
        <v>0</v>
      </c>
      <c r="L1055" s="211">
        <f t="shared" si="128"/>
        <v>0</v>
      </c>
      <c r="M1055" s="221">
        <f t="shared" si="129"/>
        <v>0</v>
      </c>
      <c r="N1055" s="222">
        <f t="shared" si="123"/>
        <v>0</v>
      </c>
    </row>
    <row r="1056" spans="2:14" x14ac:dyDescent="0.45">
      <c r="B1056" t="s">
        <v>339</v>
      </c>
      <c r="C1056" s="215">
        <f>'Survey Results'!D1656/'Survey Results'!D$1700</f>
        <v>0</v>
      </c>
      <c r="D1056" s="211">
        <f t="shared" si="124"/>
        <v>0</v>
      </c>
      <c r="E1056" s="218">
        <f>'Survey Results'!E1656/'Survey Results'!E$1700</f>
        <v>0</v>
      </c>
      <c r="F1056" s="217">
        <f t="shared" si="125"/>
        <v>0</v>
      </c>
      <c r="G1056" s="215">
        <f>'Survey Results'!F1656/'Survey Results'!F$1700</f>
        <v>0</v>
      </c>
      <c r="H1056" s="212">
        <f t="shared" si="126"/>
        <v>0</v>
      </c>
      <c r="I1056" s="218">
        <f>'Survey Results'!G1656/'Survey Results'!G$1700</f>
        <v>0</v>
      </c>
      <c r="J1056" s="217">
        <f t="shared" si="127"/>
        <v>0</v>
      </c>
      <c r="K1056" s="215">
        <f>'Survey Results'!H1656/'Survey Results'!H$1700</f>
        <v>0</v>
      </c>
      <c r="L1056" s="211">
        <f t="shared" si="128"/>
        <v>0</v>
      </c>
      <c r="M1056" s="221">
        <f t="shared" si="129"/>
        <v>0</v>
      </c>
      <c r="N1056" s="222">
        <f t="shared" si="123"/>
        <v>0</v>
      </c>
    </row>
    <row r="1057" spans="2:14" x14ac:dyDescent="0.45">
      <c r="B1057" t="s">
        <v>340</v>
      </c>
      <c r="C1057" s="215">
        <f>'Survey Results'!D1657/'Survey Results'!D$1700</f>
        <v>0</v>
      </c>
      <c r="D1057" s="211">
        <f t="shared" si="124"/>
        <v>0</v>
      </c>
      <c r="E1057" s="218">
        <f>'Survey Results'!E1657/'Survey Results'!E$1700</f>
        <v>0</v>
      </c>
      <c r="F1057" s="217">
        <f t="shared" si="125"/>
        <v>0</v>
      </c>
      <c r="G1057" s="215">
        <f>'Survey Results'!F1657/'Survey Results'!F$1700</f>
        <v>0</v>
      </c>
      <c r="H1057" s="212">
        <f t="shared" si="126"/>
        <v>0</v>
      </c>
      <c r="I1057" s="218">
        <f>'Survey Results'!G1657/'Survey Results'!G$1700</f>
        <v>0</v>
      </c>
      <c r="J1057" s="217">
        <f t="shared" si="127"/>
        <v>0</v>
      </c>
      <c r="K1057" s="215">
        <f>'Survey Results'!H1657/'Survey Results'!H$1700</f>
        <v>0</v>
      </c>
      <c r="L1057" s="211">
        <f t="shared" si="128"/>
        <v>0</v>
      </c>
      <c r="M1057" s="221">
        <f t="shared" si="129"/>
        <v>0</v>
      </c>
      <c r="N1057" s="222">
        <f t="shared" si="123"/>
        <v>0</v>
      </c>
    </row>
    <row r="1058" spans="2:14" x14ac:dyDescent="0.45">
      <c r="B1058" t="s">
        <v>341</v>
      </c>
      <c r="C1058" s="215">
        <f>'Survey Results'!D1658/'Survey Results'!D$1700</f>
        <v>0</v>
      </c>
      <c r="D1058" s="211">
        <f t="shared" si="124"/>
        <v>0</v>
      </c>
      <c r="E1058" s="218">
        <f>'Survey Results'!E1658/'Survey Results'!E$1700</f>
        <v>0</v>
      </c>
      <c r="F1058" s="217">
        <f t="shared" si="125"/>
        <v>0</v>
      </c>
      <c r="G1058" s="215">
        <f>'Survey Results'!F1658/'Survey Results'!F$1700</f>
        <v>0</v>
      </c>
      <c r="H1058" s="212">
        <f t="shared" si="126"/>
        <v>0</v>
      </c>
      <c r="I1058" s="218">
        <f>'Survey Results'!G1658/'Survey Results'!G$1700</f>
        <v>0</v>
      </c>
      <c r="J1058" s="217">
        <f t="shared" si="127"/>
        <v>0</v>
      </c>
      <c r="K1058" s="215">
        <f>'Survey Results'!H1658/'Survey Results'!H$1700</f>
        <v>0</v>
      </c>
      <c r="L1058" s="211">
        <f t="shared" si="128"/>
        <v>0</v>
      </c>
      <c r="M1058" s="221">
        <f t="shared" si="129"/>
        <v>0</v>
      </c>
      <c r="N1058" s="222">
        <f t="shared" si="123"/>
        <v>0</v>
      </c>
    </row>
    <row r="1059" spans="2:14" x14ac:dyDescent="0.45">
      <c r="B1059" t="s">
        <v>342</v>
      </c>
      <c r="C1059" s="215">
        <f>'Survey Results'!D1659/'Survey Results'!D$1700</f>
        <v>0</v>
      </c>
      <c r="D1059" s="211">
        <f t="shared" si="124"/>
        <v>0</v>
      </c>
      <c r="E1059" s="218">
        <f>'Survey Results'!E1659/'Survey Results'!E$1700</f>
        <v>0</v>
      </c>
      <c r="F1059" s="217">
        <f t="shared" si="125"/>
        <v>0</v>
      </c>
      <c r="G1059" s="215">
        <f>'Survey Results'!F1659/'Survey Results'!F$1700</f>
        <v>0</v>
      </c>
      <c r="H1059" s="212">
        <f t="shared" si="126"/>
        <v>0</v>
      </c>
      <c r="I1059" s="218">
        <f>'Survey Results'!G1659/'Survey Results'!G$1700</f>
        <v>0</v>
      </c>
      <c r="J1059" s="217">
        <f t="shared" si="127"/>
        <v>0</v>
      </c>
      <c r="K1059" s="215">
        <f>'Survey Results'!H1659/'Survey Results'!H$1700</f>
        <v>0</v>
      </c>
      <c r="L1059" s="211">
        <f t="shared" si="128"/>
        <v>0</v>
      </c>
      <c r="M1059" s="221">
        <f t="shared" si="129"/>
        <v>0</v>
      </c>
      <c r="N1059" s="222">
        <f t="shared" si="123"/>
        <v>0</v>
      </c>
    </row>
    <row r="1060" spans="2:14" x14ac:dyDescent="0.45">
      <c r="B1060" t="s">
        <v>343</v>
      </c>
      <c r="C1060" s="215">
        <f>'Survey Results'!D1660/'Survey Results'!D$1700</f>
        <v>0</v>
      </c>
      <c r="D1060" s="211">
        <f t="shared" si="124"/>
        <v>0</v>
      </c>
      <c r="E1060" s="218">
        <f>'Survey Results'!E1660/'Survey Results'!E$1700</f>
        <v>0</v>
      </c>
      <c r="F1060" s="217">
        <f t="shared" si="125"/>
        <v>0</v>
      </c>
      <c r="G1060" s="215">
        <f>'Survey Results'!F1660/'Survey Results'!F$1700</f>
        <v>0</v>
      </c>
      <c r="H1060" s="212">
        <f t="shared" si="126"/>
        <v>0</v>
      </c>
      <c r="I1060" s="218">
        <f>'Survey Results'!G1660/'Survey Results'!G$1700</f>
        <v>0</v>
      </c>
      <c r="J1060" s="217">
        <f t="shared" si="127"/>
        <v>0</v>
      </c>
      <c r="K1060" s="215">
        <f>'Survey Results'!H1660/'Survey Results'!H$1700</f>
        <v>0</v>
      </c>
      <c r="L1060" s="211">
        <f t="shared" si="128"/>
        <v>0</v>
      </c>
      <c r="M1060" s="221">
        <f t="shared" si="129"/>
        <v>0</v>
      </c>
      <c r="N1060" s="222">
        <f t="shared" si="123"/>
        <v>0</v>
      </c>
    </row>
    <row r="1061" spans="2:14" x14ac:dyDescent="0.45">
      <c r="B1061" t="s">
        <v>344</v>
      </c>
      <c r="C1061" s="215">
        <f>'Survey Results'!D1661/'Survey Results'!D$1700</f>
        <v>0</v>
      </c>
      <c r="D1061" s="211">
        <f t="shared" si="124"/>
        <v>0</v>
      </c>
      <c r="E1061" s="218">
        <f>'Survey Results'!E1661/'Survey Results'!E$1700</f>
        <v>0</v>
      </c>
      <c r="F1061" s="217">
        <f t="shared" si="125"/>
        <v>0</v>
      </c>
      <c r="G1061" s="215">
        <f>'Survey Results'!F1661/'Survey Results'!F$1700</f>
        <v>0</v>
      </c>
      <c r="H1061" s="212">
        <f t="shared" si="126"/>
        <v>0</v>
      </c>
      <c r="I1061" s="218">
        <f>'Survey Results'!G1661/'Survey Results'!G$1700</f>
        <v>0</v>
      </c>
      <c r="J1061" s="217">
        <f t="shared" si="127"/>
        <v>0</v>
      </c>
      <c r="K1061" s="215">
        <f>'Survey Results'!H1661/'Survey Results'!H$1700</f>
        <v>0</v>
      </c>
      <c r="L1061" s="211">
        <f t="shared" si="128"/>
        <v>0</v>
      </c>
      <c r="M1061" s="221">
        <f t="shared" si="129"/>
        <v>0</v>
      </c>
      <c r="N1061" s="222">
        <f t="shared" si="123"/>
        <v>0</v>
      </c>
    </row>
    <row r="1062" spans="2:14" x14ac:dyDescent="0.45">
      <c r="B1062" t="s">
        <v>345</v>
      </c>
      <c r="C1062" s="215">
        <f>'Survey Results'!D1662/'Survey Results'!D$1700</f>
        <v>0</v>
      </c>
      <c r="D1062" s="211">
        <f t="shared" si="124"/>
        <v>0</v>
      </c>
      <c r="E1062" s="218">
        <f>'Survey Results'!E1662/'Survey Results'!E$1700</f>
        <v>0</v>
      </c>
      <c r="F1062" s="217">
        <f t="shared" si="125"/>
        <v>0</v>
      </c>
      <c r="G1062" s="215">
        <f>'Survey Results'!F1662/'Survey Results'!F$1700</f>
        <v>0</v>
      </c>
      <c r="H1062" s="212">
        <f t="shared" si="126"/>
        <v>0</v>
      </c>
      <c r="I1062" s="218">
        <f>'Survey Results'!G1662/'Survey Results'!G$1700</f>
        <v>0</v>
      </c>
      <c r="J1062" s="217">
        <f t="shared" si="127"/>
        <v>0</v>
      </c>
      <c r="K1062" s="215">
        <f>'Survey Results'!H1662/'Survey Results'!H$1700</f>
        <v>7.2668664819317977E-3</v>
      </c>
      <c r="L1062" s="211">
        <f t="shared" si="128"/>
        <v>7.085401616954419E-2</v>
      </c>
      <c r="M1062" s="221">
        <f t="shared" si="129"/>
        <v>1.3708285242683838E-3</v>
      </c>
      <c r="N1062" s="222">
        <f t="shared" si="123"/>
        <v>7.085401616954419E-2</v>
      </c>
    </row>
    <row r="1063" spans="2:14" x14ac:dyDescent="0.45">
      <c r="B1063" t="s">
        <v>133</v>
      </c>
      <c r="C1063" s="215">
        <f>'Survey Results'!D1663/'Survey Results'!D$1700</f>
        <v>6.0638555908748551E-3</v>
      </c>
      <c r="D1063" s="211">
        <f t="shared" si="124"/>
        <v>4.7000810400788941E-2</v>
      </c>
      <c r="E1063" s="218">
        <f>'Survey Results'!E1663/'Survey Results'!E$1700</f>
        <v>5.3716904276985738E-3</v>
      </c>
      <c r="F1063" s="217">
        <f t="shared" si="125"/>
        <v>3.2133408020799392E-2</v>
      </c>
      <c r="G1063" s="215">
        <f>'Survey Results'!F1663/'Survey Results'!F$1700</f>
        <v>0</v>
      </c>
      <c r="H1063" s="212">
        <f t="shared" si="126"/>
        <v>0</v>
      </c>
      <c r="I1063" s="218">
        <f>'Survey Results'!G1663/'Survey Results'!G$1700</f>
        <v>0</v>
      </c>
      <c r="J1063" s="217">
        <f t="shared" si="127"/>
        <v>0</v>
      </c>
      <c r="K1063" s="215">
        <f>'Survey Results'!H1663/'Survey Results'!H$1700</f>
        <v>7.2668664819317977E-3</v>
      </c>
      <c r="L1063" s="211">
        <f t="shared" si="128"/>
        <v>7.085401616954419E-2</v>
      </c>
      <c r="M1063" s="221">
        <f t="shared" si="129"/>
        <v>2.9018559765220582E-3</v>
      </c>
      <c r="N1063" s="222">
        <f t="shared" si="123"/>
        <v>0.14998823459113253</v>
      </c>
    </row>
    <row r="1064" spans="2:14" x14ac:dyDescent="0.45">
      <c r="B1064" t="s">
        <v>134</v>
      </c>
      <c r="C1064" s="215">
        <f>'Survey Results'!D1664/'Survey Results'!D$1700</f>
        <v>0</v>
      </c>
      <c r="D1064" s="211">
        <f t="shared" si="124"/>
        <v>0</v>
      </c>
      <c r="E1064" s="218">
        <f>'Survey Results'!E1664/'Survey Results'!E$1700</f>
        <v>0</v>
      </c>
      <c r="F1064" s="217">
        <f t="shared" si="125"/>
        <v>0</v>
      </c>
      <c r="G1064" s="215">
        <f>'Survey Results'!F1664/'Survey Results'!F$1700</f>
        <v>0</v>
      </c>
      <c r="H1064" s="212">
        <f t="shared" si="126"/>
        <v>0</v>
      </c>
      <c r="I1064" s="218">
        <f>'Survey Results'!G1664/'Survey Results'!G$1700</f>
        <v>0</v>
      </c>
      <c r="J1064" s="217">
        <f t="shared" si="127"/>
        <v>0</v>
      </c>
      <c r="K1064" s="215">
        <f>'Survey Results'!H1664/'Survey Results'!H$1700</f>
        <v>0</v>
      </c>
      <c r="L1064" s="211">
        <f t="shared" si="128"/>
        <v>0</v>
      </c>
      <c r="M1064" s="221">
        <f t="shared" si="129"/>
        <v>0</v>
      </c>
      <c r="N1064" s="222">
        <f t="shared" si="123"/>
        <v>0</v>
      </c>
    </row>
    <row r="1065" spans="2:14" x14ac:dyDescent="0.45">
      <c r="B1065" t="s">
        <v>346</v>
      </c>
      <c r="C1065" s="215">
        <f>'Survey Results'!D1665/'Survey Results'!D$1700</f>
        <v>0</v>
      </c>
      <c r="D1065" s="211">
        <f t="shared" si="124"/>
        <v>0</v>
      </c>
      <c r="E1065" s="218">
        <f>'Survey Results'!E1665/'Survey Results'!E$1700</f>
        <v>0</v>
      </c>
      <c r="F1065" s="217">
        <f t="shared" si="125"/>
        <v>0</v>
      </c>
      <c r="G1065" s="215">
        <f>'Survey Results'!F1665/'Survey Results'!F$1700</f>
        <v>0</v>
      </c>
      <c r="H1065" s="212">
        <f t="shared" si="126"/>
        <v>0</v>
      </c>
      <c r="I1065" s="218">
        <f>'Survey Results'!G1665/'Survey Results'!G$1700</f>
        <v>0</v>
      </c>
      <c r="J1065" s="217">
        <f t="shared" si="127"/>
        <v>0</v>
      </c>
      <c r="K1065" s="215">
        <f>'Survey Results'!H1665/'Survey Results'!H$1700</f>
        <v>0</v>
      </c>
      <c r="L1065" s="211">
        <f t="shared" si="128"/>
        <v>0</v>
      </c>
      <c r="M1065" s="221">
        <f t="shared" si="129"/>
        <v>0</v>
      </c>
      <c r="N1065" s="222">
        <f t="shared" si="123"/>
        <v>0</v>
      </c>
    </row>
    <row r="1066" spans="2:14" x14ac:dyDescent="0.45">
      <c r="B1066" t="s">
        <v>347</v>
      </c>
      <c r="C1066" s="215">
        <f>'Survey Results'!D1666/'Survey Results'!D$1700</f>
        <v>0</v>
      </c>
      <c r="D1066" s="211">
        <f t="shared" si="124"/>
        <v>0</v>
      </c>
      <c r="E1066" s="218">
        <f>'Survey Results'!E1666/'Survey Results'!E$1700</f>
        <v>0</v>
      </c>
      <c r="F1066" s="217">
        <f t="shared" si="125"/>
        <v>0</v>
      </c>
      <c r="G1066" s="215">
        <f>'Survey Results'!F1666/'Survey Results'!F$1700</f>
        <v>0</v>
      </c>
      <c r="H1066" s="212">
        <f t="shared" si="126"/>
        <v>0</v>
      </c>
      <c r="I1066" s="218">
        <f>'Survey Results'!G1666/'Survey Results'!G$1700</f>
        <v>0</v>
      </c>
      <c r="J1066" s="217">
        <f t="shared" si="127"/>
        <v>0</v>
      </c>
      <c r="K1066" s="215">
        <f>'Survey Results'!H1666/'Survey Results'!H$1700</f>
        <v>0</v>
      </c>
      <c r="L1066" s="211">
        <f t="shared" si="128"/>
        <v>0</v>
      </c>
      <c r="M1066" s="221">
        <f t="shared" si="129"/>
        <v>0</v>
      </c>
      <c r="N1066" s="222">
        <f t="shared" si="123"/>
        <v>0</v>
      </c>
    </row>
    <row r="1067" spans="2:14" x14ac:dyDescent="0.45">
      <c r="B1067" t="s">
        <v>348</v>
      </c>
      <c r="C1067" s="215">
        <f>'Survey Results'!D1667/'Survey Results'!D$1700</f>
        <v>0</v>
      </c>
      <c r="D1067" s="211">
        <f t="shared" si="124"/>
        <v>0</v>
      </c>
      <c r="E1067" s="218">
        <f>'Survey Results'!E1667/'Survey Results'!E$1700</f>
        <v>0</v>
      </c>
      <c r="F1067" s="217">
        <f t="shared" si="125"/>
        <v>0</v>
      </c>
      <c r="G1067" s="215">
        <f>'Survey Results'!F1667/'Survey Results'!F$1700</f>
        <v>0</v>
      </c>
      <c r="H1067" s="212">
        <f t="shared" si="126"/>
        <v>0</v>
      </c>
      <c r="I1067" s="218">
        <f>'Survey Results'!G1667/'Survey Results'!G$1700</f>
        <v>0</v>
      </c>
      <c r="J1067" s="217">
        <f t="shared" si="127"/>
        <v>0</v>
      </c>
      <c r="K1067" s="215">
        <f>'Survey Results'!H1667/'Survey Results'!H$1700</f>
        <v>0</v>
      </c>
      <c r="L1067" s="211">
        <f t="shared" si="128"/>
        <v>0</v>
      </c>
      <c r="M1067" s="221">
        <f t="shared" si="129"/>
        <v>0</v>
      </c>
      <c r="N1067" s="222">
        <f t="shared" si="123"/>
        <v>0</v>
      </c>
    </row>
    <row r="1068" spans="2:14" x14ac:dyDescent="0.45">
      <c r="B1068" t="s">
        <v>349</v>
      </c>
      <c r="C1068" s="215">
        <f>'Survey Results'!D1668/'Survey Results'!D$1700</f>
        <v>0</v>
      </c>
      <c r="D1068" s="211">
        <f t="shared" si="124"/>
        <v>0</v>
      </c>
      <c r="E1068" s="218">
        <f>'Survey Results'!E1668/'Survey Results'!E$1700</f>
        <v>0</v>
      </c>
      <c r="F1068" s="217">
        <f t="shared" si="125"/>
        <v>0</v>
      </c>
      <c r="G1068" s="215">
        <f>'Survey Results'!F1668/'Survey Results'!F$1700</f>
        <v>0</v>
      </c>
      <c r="H1068" s="212">
        <f t="shared" si="126"/>
        <v>0</v>
      </c>
      <c r="I1068" s="218">
        <f>'Survey Results'!G1668/'Survey Results'!G$1700</f>
        <v>0</v>
      </c>
      <c r="J1068" s="217">
        <f t="shared" si="127"/>
        <v>0</v>
      </c>
      <c r="K1068" s="215">
        <f>'Survey Results'!H1668/'Survey Results'!H$1700</f>
        <v>0</v>
      </c>
      <c r="L1068" s="211">
        <f t="shared" si="128"/>
        <v>0</v>
      </c>
      <c r="M1068" s="221">
        <f t="shared" si="129"/>
        <v>0</v>
      </c>
      <c r="N1068" s="222">
        <f t="shared" si="123"/>
        <v>0</v>
      </c>
    </row>
    <row r="1069" spans="2:14" x14ac:dyDescent="0.45">
      <c r="B1069" t="s">
        <v>350</v>
      </c>
      <c r="C1069" s="215">
        <f>'Survey Results'!D1669/'Survey Results'!D$1700</f>
        <v>0</v>
      </c>
      <c r="D1069" s="211">
        <f t="shared" si="124"/>
        <v>0</v>
      </c>
      <c r="E1069" s="218">
        <f>'Survey Results'!E1669/'Survey Results'!E$1700</f>
        <v>0</v>
      </c>
      <c r="F1069" s="217">
        <f t="shared" si="125"/>
        <v>0</v>
      </c>
      <c r="G1069" s="215">
        <f>'Survey Results'!F1669/'Survey Results'!F$1700</f>
        <v>0</v>
      </c>
      <c r="H1069" s="212">
        <f t="shared" si="126"/>
        <v>0</v>
      </c>
      <c r="I1069" s="218">
        <f>'Survey Results'!G1669/'Survey Results'!G$1700</f>
        <v>0</v>
      </c>
      <c r="J1069" s="217">
        <f t="shared" si="127"/>
        <v>0</v>
      </c>
      <c r="K1069" s="215">
        <f>'Survey Results'!H1669/'Survey Results'!H$1700</f>
        <v>0</v>
      </c>
      <c r="L1069" s="211">
        <f t="shared" si="128"/>
        <v>0</v>
      </c>
      <c r="M1069" s="221">
        <f t="shared" si="129"/>
        <v>0</v>
      </c>
      <c r="N1069" s="222">
        <f t="shared" si="123"/>
        <v>0</v>
      </c>
    </row>
    <row r="1070" spans="2:14" x14ac:dyDescent="0.45">
      <c r="B1070" t="s">
        <v>351</v>
      </c>
      <c r="C1070" s="215">
        <f>'Survey Results'!D1670/'Survey Results'!D$1700</f>
        <v>0</v>
      </c>
      <c r="D1070" s="211">
        <f t="shared" si="124"/>
        <v>0</v>
      </c>
      <c r="E1070" s="218">
        <f>'Survey Results'!E1670/'Survey Results'!E$1700</f>
        <v>0</v>
      </c>
      <c r="F1070" s="217">
        <f t="shared" si="125"/>
        <v>0</v>
      </c>
      <c r="G1070" s="215">
        <f>'Survey Results'!F1670/'Survey Results'!F$1700</f>
        <v>0</v>
      </c>
      <c r="H1070" s="212">
        <f t="shared" si="126"/>
        <v>0</v>
      </c>
      <c r="I1070" s="218">
        <f>'Survey Results'!G1670/'Survey Results'!G$1700</f>
        <v>0</v>
      </c>
      <c r="J1070" s="217">
        <f t="shared" si="127"/>
        <v>0</v>
      </c>
      <c r="K1070" s="215">
        <f>'Survey Results'!H1670/'Survey Results'!H$1700</f>
        <v>0</v>
      </c>
      <c r="L1070" s="211">
        <f t="shared" si="128"/>
        <v>0</v>
      </c>
      <c r="M1070" s="221">
        <f t="shared" si="129"/>
        <v>0</v>
      </c>
      <c r="N1070" s="222">
        <f t="shared" ref="N1070:N1133" si="130">D1070+F1070+H1070+J1070+L1070</f>
        <v>0</v>
      </c>
    </row>
    <row r="1071" spans="2:14" x14ac:dyDescent="0.45">
      <c r="B1071" t="s">
        <v>352</v>
      </c>
      <c r="C1071" s="215">
        <f>'Survey Results'!D1671/'Survey Results'!D$1700</f>
        <v>0</v>
      </c>
      <c r="D1071" s="211">
        <f t="shared" si="124"/>
        <v>0</v>
      </c>
      <c r="E1071" s="218">
        <f>'Survey Results'!E1671/'Survey Results'!E$1700</f>
        <v>0</v>
      </c>
      <c r="F1071" s="217">
        <f t="shared" si="125"/>
        <v>0</v>
      </c>
      <c r="G1071" s="215">
        <f>'Survey Results'!F1671/'Survey Results'!F$1700</f>
        <v>0</v>
      </c>
      <c r="H1071" s="212">
        <f t="shared" si="126"/>
        <v>0</v>
      </c>
      <c r="I1071" s="218">
        <f>'Survey Results'!G1671/'Survey Results'!G$1700</f>
        <v>0</v>
      </c>
      <c r="J1071" s="217">
        <f t="shared" si="127"/>
        <v>0</v>
      </c>
      <c r="K1071" s="215">
        <f>'Survey Results'!H1671/'Survey Results'!H$1700</f>
        <v>0</v>
      </c>
      <c r="L1071" s="211">
        <f t="shared" si="128"/>
        <v>0</v>
      </c>
      <c r="M1071" s="221">
        <f t="shared" si="129"/>
        <v>0</v>
      </c>
      <c r="N1071" s="222">
        <f t="shared" si="130"/>
        <v>0</v>
      </c>
    </row>
    <row r="1072" spans="2:14" x14ac:dyDescent="0.45">
      <c r="B1072" t="s">
        <v>353</v>
      </c>
      <c r="C1072" s="215">
        <f>'Survey Results'!D1672/'Survey Results'!D$1700</f>
        <v>0</v>
      </c>
      <c r="D1072" s="211">
        <f t="shared" si="124"/>
        <v>0</v>
      </c>
      <c r="E1072" s="218">
        <f>'Survey Results'!E1672/'Survey Results'!E$1700</f>
        <v>0</v>
      </c>
      <c r="F1072" s="217">
        <f t="shared" si="125"/>
        <v>0</v>
      </c>
      <c r="G1072" s="215">
        <f>'Survey Results'!F1672/'Survey Results'!F$1700</f>
        <v>0</v>
      </c>
      <c r="H1072" s="212">
        <f t="shared" si="126"/>
        <v>0</v>
      </c>
      <c r="I1072" s="218">
        <f>'Survey Results'!G1672/'Survey Results'!G$1700</f>
        <v>0</v>
      </c>
      <c r="J1072" s="217">
        <f t="shared" si="127"/>
        <v>0</v>
      </c>
      <c r="K1072" s="215">
        <f>'Survey Results'!H1672/'Survey Results'!H$1700</f>
        <v>0.16302380817734546</v>
      </c>
      <c r="L1072" s="211">
        <f t="shared" si="128"/>
        <v>1.5895285222782376</v>
      </c>
      <c r="M1072" s="221">
        <f t="shared" si="129"/>
        <v>3.0752964422838005E-2</v>
      </c>
      <c r="N1072" s="222">
        <f t="shared" si="130"/>
        <v>1.5895285222782376</v>
      </c>
    </row>
    <row r="1073" spans="2:14" x14ac:dyDescent="0.45">
      <c r="B1073" t="s">
        <v>354</v>
      </c>
      <c r="C1073" s="215">
        <f>'Survey Results'!D1673/'Survey Results'!D$1700</f>
        <v>0</v>
      </c>
      <c r="D1073" s="211">
        <f t="shared" si="124"/>
        <v>0</v>
      </c>
      <c r="E1073" s="218">
        <f>'Survey Results'!E1673/'Survey Results'!E$1700</f>
        <v>0</v>
      </c>
      <c r="F1073" s="217">
        <f t="shared" si="125"/>
        <v>0</v>
      </c>
      <c r="G1073" s="215">
        <f>'Survey Results'!F1673/'Survey Results'!F$1700</f>
        <v>0</v>
      </c>
      <c r="H1073" s="212">
        <f t="shared" si="126"/>
        <v>0</v>
      </c>
      <c r="I1073" s="218">
        <f>'Survey Results'!G1673/'Survey Results'!G$1700</f>
        <v>0</v>
      </c>
      <c r="J1073" s="217">
        <f t="shared" si="127"/>
        <v>0</v>
      </c>
      <c r="K1073" s="215">
        <f>'Survey Results'!H1673/'Survey Results'!H$1700</f>
        <v>0</v>
      </c>
      <c r="L1073" s="211">
        <f t="shared" si="128"/>
        <v>0</v>
      </c>
      <c r="M1073" s="221">
        <f t="shared" si="129"/>
        <v>0</v>
      </c>
      <c r="N1073" s="222">
        <f t="shared" si="130"/>
        <v>0</v>
      </c>
    </row>
    <row r="1074" spans="2:14" x14ac:dyDescent="0.45">
      <c r="B1074" t="s">
        <v>355</v>
      </c>
      <c r="C1074" s="215">
        <f>'Survey Results'!D1674/'Survey Results'!D$1700</f>
        <v>0</v>
      </c>
      <c r="D1074" s="211">
        <f t="shared" si="124"/>
        <v>0</v>
      </c>
      <c r="E1074" s="218">
        <f>'Survey Results'!E1674/'Survey Results'!E$1700</f>
        <v>0</v>
      </c>
      <c r="F1074" s="217">
        <f t="shared" si="125"/>
        <v>0</v>
      </c>
      <c r="G1074" s="215">
        <f>'Survey Results'!F1674/'Survey Results'!F$1700</f>
        <v>0</v>
      </c>
      <c r="H1074" s="212">
        <f t="shared" si="126"/>
        <v>0</v>
      </c>
      <c r="I1074" s="218">
        <f>'Survey Results'!G1674/'Survey Results'!G$1700</f>
        <v>0</v>
      </c>
      <c r="J1074" s="217">
        <f t="shared" si="127"/>
        <v>0</v>
      </c>
      <c r="K1074" s="215">
        <f>'Survey Results'!H1674/'Survey Results'!H$1700</f>
        <v>0</v>
      </c>
      <c r="L1074" s="211">
        <f t="shared" si="128"/>
        <v>0</v>
      </c>
      <c r="M1074" s="221">
        <f t="shared" si="129"/>
        <v>0</v>
      </c>
      <c r="N1074" s="222">
        <f t="shared" si="130"/>
        <v>0</v>
      </c>
    </row>
    <row r="1075" spans="2:14" x14ac:dyDescent="0.45">
      <c r="B1075" t="s">
        <v>356</v>
      </c>
      <c r="C1075" s="215">
        <f>'Survey Results'!D1675/'Survey Results'!D$1700</f>
        <v>0</v>
      </c>
      <c r="D1075" s="211">
        <f t="shared" si="124"/>
        <v>0</v>
      </c>
      <c r="E1075" s="218">
        <f>'Survey Results'!E1675/'Survey Results'!E$1700</f>
        <v>0</v>
      </c>
      <c r="F1075" s="217">
        <f t="shared" si="125"/>
        <v>0</v>
      </c>
      <c r="G1075" s="215">
        <f>'Survey Results'!F1675/'Survey Results'!F$1700</f>
        <v>0</v>
      </c>
      <c r="H1075" s="212">
        <f t="shared" si="126"/>
        <v>0</v>
      </c>
      <c r="I1075" s="218">
        <f>'Survey Results'!G1675/'Survey Results'!G$1700</f>
        <v>0</v>
      </c>
      <c r="J1075" s="217">
        <f t="shared" si="127"/>
        <v>0</v>
      </c>
      <c r="K1075" s="215">
        <f>'Survey Results'!H1675/'Survey Results'!H$1700</f>
        <v>0</v>
      </c>
      <c r="L1075" s="211">
        <f t="shared" si="128"/>
        <v>0</v>
      </c>
      <c r="M1075" s="221">
        <f t="shared" si="129"/>
        <v>0</v>
      </c>
      <c r="N1075" s="222">
        <f t="shared" si="130"/>
        <v>0</v>
      </c>
    </row>
    <row r="1076" spans="2:14" x14ac:dyDescent="0.45">
      <c r="B1076" t="s">
        <v>357</v>
      </c>
      <c r="C1076" s="215">
        <f>'Survey Results'!D1676/'Survey Results'!D$1700</f>
        <v>0</v>
      </c>
      <c r="D1076" s="211">
        <f t="shared" si="124"/>
        <v>0</v>
      </c>
      <c r="E1076" s="218">
        <f>'Survey Results'!E1676/'Survey Results'!E$1700</f>
        <v>0</v>
      </c>
      <c r="F1076" s="217">
        <f t="shared" si="125"/>
        <v>0</v>
      </c>
      <c r="G1076" s="215">
        <f>'Survey Results'!F1676/'Survey Results'!F$1700</f>
        <v>0</v>
      </c>
      <c r="H1076" s="212">
        <f t="shared" si="126"/>
        <v>0</v>
      </c>
      <c r="I1076" s="218">
        <f>'Survey Results'!G1676/'Survey Results'!G$1700</f>
        <v>0</v>
      </c>
      <c r="J1076" s="217">
        <f t="shared" si="127"/>
        <v>0</v>
      </c>
      <c r="K1076" s="215">
        <f>'Survey Results'!H1676/'Survey Results'!H$1700</f>
        <v>0</v>
      </c>
      <c r="L1076" s="211">
        <f t="shared" si="128"/>
        <v>0</v>
      </c>
      <c r="M1076" s="221">
        <f t="shared" si="129"/>
        <v>0</v>
      </c>
      <c r="N1076" s="222">
        <f t="shared" si="130"/>
        <v>0</v>
      </c>
    </row>
    <row r="1077" spans="2:14" x14ac:dyDescent="0.45">
      <c r="B1077" t="s">
        <v>358</v>
      </c>
      <c r="C1077" s="215">
        <f>'Survey Results'!D1677/'Survey Results'!D$1700</f>
        <v>0</v>
      </c>
      <c r="D1077" s="211">
        <f t="shared" si="124"/>
        <v>0</v>
      </c>
      <c r="E1077" s="218">
        <f>'Survey Results'!E1677/'Survey Results'!E$1700</f>
        <v>0</v>
      </c>
      <c r="F1077" s="217">
        <f t="shared" si="125"/>
        <v>0</v>
      </c>
      <c r="G1077" s="215">
        <f>'Survey Results'!F1677/'Survey Results'!F$1700</f>
        <v>0</v>
      </c>
      <c r="H1077" s="212">
        <f t="shared" si="126"/>
        <v>0</v>
      </c>
      <c r="I1077" s="218">
        <f>'Survey Results'!G1677/'Survey Results'!G$1700</f>
        <v>0</v>
      </c>
      <c r="J1077" s="217">
        <f t="shared" si="127"/>
        <v>0</v>
      </c>
      <c r="K1077" s="215">
        <f>'Survey Results'!H1677/'Survey Results'!H$1700</f>
        <v>0</v>
      </c>
      <c r="L1077" s="211">
        <f t="shared" si="128"/>
        <v>0</v>
      </c>
      <c r="M1077" s="221">
        <f t="shared" si="129"/>
        <v>0</v>
      </c>
      <c r="N1077" s="222">
        <f t="shared" si="130"/>
        <v>0</v>
      </c>
    </row>
    <row r="1078" spans="2:14" x14ac:dyDescent="0.45">
      <c r="B1078" t="s">
        <v>359</v>
      </c>
      <c r="C1078" s="215">
        <f>'Survey Results'!D1678/'Survey Results'!D$1700</f>
        <v>0</v>
      </c>
      <c r="D1078" s="211">
        <f t="shared" si="124"/>
        <v>0</v>
      </c>
      <c r="E1078" s="218">
        <f>'Survey Results'!E1678/'Survey Results'!E$1700</f>
        <v>0</v>
      </c>
      <c r="F1078" s="217">
        <f t="shared" si="125"/>
        <v>0</v>
      </c>
      <c r="G1078" s="215">
        <f>'Survey Results'!F1678/'Survey Results'!F$1700</f>
        <v>0</v>
      </c>
      <c r="H1078" s="212">
        <f t="shared" si="126"/>
        <v>0</v>
      </c>
      <c r="I1078" s="218">
        <f>'Survey Results'!G1678/'Survey Results'!G$1700</f>
        <v>0</v>
      </c>
      <c r="J1078" s="217">
        <f t="shared" si="127"/>
        <v>0</v>
      </c>
      <c r="K1078" s="215">
        <f>'Survey Results'!H1678/'Survey Results'!H$1700</f>
        <v>0</v>
      </c>
      <c r="L1078" s="211">
        <f t="shared" si="128"/>
        <v>0</v>
      </c>
      <c r="M1078" s="221">
        <f t="shared" si="129"/>
        <v>0</v>
      </c>
      <c r="N1078" s="222">
        <f t="shared" si="130"/>
        <v>0</v>
      </c>
    </row>
    <row r="1079" spans="2:14" x14ac:dyDescent="0.45">
      <c r="B1079" t="s">
        <v>360</v>
      </c>
      <c r="C1079" s="215">
        <f>'Survey Results'!D1679/'Survey Results'!D$1700</f>
        <v>0</v>
      </c>
      <c r="D1079" s="211">
        <f t="shared" si="124"/>
        <v>0</v>
      </c>
      <c r="E1079" s="218">
        <f>'Survey Results'!E1679/'Survey Results'!E$1700</f>
        <v>0</v>
      </c>
      <c r="F1079" s="217">
        <f t="shared" si="125"/>
        <v>0</v>
      </c>
      <c r="G1079" s="215">
        <f>'Survey Results'!F1679/'Survey Results'!F$1700</f>
        <v>0</v>
      </c>
      <c r="H1079" s="212">
        <f t="shared" si="126"/>
        <v>0</v>
      </c>
      <c r="I1079" s="218">
        <f>'Survey Results'!G1679/'Survey Results'!G$1700</f>
        <v>0</v>
      </c>
      <c r="J1079" s="217">
        <f t="shared" si="127"/>
        <v>0</v>
      </c>
      <c r="K1079" s="215">
        <f>'Survey Results'!H1679/'Survey Results'!H$1700</f>
        <v>0</v>
      </c>
      <c r="L1079" s="211">
        <f t="shared" si="128"/>
        <v>0</v>
      </c>
      <c r="M1079" s="221">
        <f t="shared" si="129"/>
        <v>0</v>
      </c>
      <c r="N1079" s="222">
        <f t="shared" si="130"/>
        <v>0</v>
      </c>
    </row>
    <row r="1080" spans="2:14" x14ac:dyDescent="0.45">
      <c r="B1080" t="s">
        <v>361</v>
      </c>
      <c r="C1080" s="215">
        <f>'Survey Results'!D1680/'Survey Results'!D$1700</f>
        <v>0</v>
      </c>
      <c r="D1080" s="211">
        <f t="shared" si="124"/>
        <v>0</v>
      </c>
      <c r="E1080" s="218">
        <f>'Survey Results'!E1680/'Survey Results'!E$1700</f>
        <v>0</v>
      </c>
      <c r="F1080" s="217">
        <f t="shared" si="125"/>
        <v>0</v>
      </c>
      <c r="G1080" s="215">
        <f>'Survey Results'!F1680/'Survey Results'!F$1700</f>
        <v>0</v>
      </c>
      <c r="H1080" s="212">
        <f t="shared" si="126"/>
        <v>0</v>
      </c>
      <c r="I1080" s="218">
        <f>'Survey Results'!G1680/'Survey Results'!G$1700</f>
        <v>0</v>
      </c>
      <c r="J1080" s="217">
        <f t="shared" si="127"/>
        <v>0</v>
      </c>
      <c r="K1080" s="215">
        <f>'Survey Results'!H1680/'Survey Results'!H$1700</f>
        <v>0</v>
      </c>
      <c r="L1080" s="211">
        <f t="shared" si="128"/>
        <v>0</v>
      </c>
      <c r="M1080" s="221">
        <f t="shared" si="129"/>
        <v>0</v>
      </c>
      <c r="N1080" s="222">
        <f t="shared" si="130"/>
        <v>0</v>
      </c>
    </row>
    <row r="1081" spans="2:14" x14ac:dyDescent="0.45">
      <c r="B1081" t="s">
        <v>362</v>
      </c>
      <c r="C1081" s="215">
        <f>'Survey Results'!D1681/'Survey Results'!D$1700</f>
        <v>0</v>
      </c>
      <c r="D1081" s="211">
        <f t="shared" si="124"/>
        <v>0</v>
      </c>
      <c r="E1081" s="218">
        <f>'Survey Results'!E1681/'Survey Results'!E$1700</f>
        <v>0</v>
      </c>
      <c r="F1081" s="217">
        <f t="shared" si="125"/>
        <v>0</v>
      </c>
      <c r="G1081" s="215">
        <f>'Survey Results'!F1681/'Survey Results'!F$1700</f>
        <v>0</v>
      </c>
      <c r="H1081" s="212">
        <f t="shared" si="126"/>
        <v>0</v>
      </c>
      <c r="I1081" s="218">
        <f>'Survey Results'!G1681/'Survey Results'!G$1700</f>
        <v>0</v>
      </c>
      <c r="J1081" s="217">
        <f t="shared" si="127"/>
        <v>0</v>
      </c>
      <c r="K1081" s="215">
        <f>'Survey Results'!H1681/'Survey Results'!H$1700</f>
        <v>0</v>
      </c>
      <c r="L1081" s="211">
        <f t="shared" si="128"/>
        <v>0</v>
      </c>
      <c r="M1081" s="221">
        <f t="shared" si="129"/>
        <v>0</v>
      </c>
      <c r="N1081" s="222">
        <f t="shared" si="130"/>
        <v>0</v>
      </c>
    </row>
    <row r="1082" spans="2:14" x14ac:dyDescent="0.45">
      <c r="B1082" t="s">
        <v>363</v>
      </c>
      <c r="C1082" s="215">
        <f>'Survey Results'!D1682/'Survey Results'!D$1700</f>
        <v>0</v>
      </c>
      <c r="D1082" s="211">
        <f t="shared" si="124"/>
        <v>0</v>
      </c>
      <c r="E1082" s="218">
        <f>'Survey Results'!E1682/'Survey Results'!E$1700</f>
        <v>0</v>
      </c>
      <c r="F1082" s="217">
        <f t="shared" si="125"/>
        <v>0</v>
      </c>
      <c r="G1082" s="215">
        <f>'Survey Results'!F1682/'Survey Results'!F$1700</f>
        <v>0</v>
      </c>
      <c r="H1082" s="212">
        <f t="shared" si="126"/>
        <v>0</v>
      </c>
      <c r="I1082" s="218">
        <f>'Survey Results'!G1682/'Survey Results'!G$1700</f>
        <v>0</v>
      </c>
      <c r="J1082" s="217">
        <f t="shared" si="127"/>
        <v>0</v>
      </c>
      <c r="K1082" s="215">
        <f>'Survey Results'!H1682/'Survey Results'!H$1700</f>
        <v>0</v>
      </c>
      <c r="L1082" s="211">
        <f t="shared" si="128"/>
        <v>0</v>
      </c>
      <c r="M1082" s="221">
        <f t="shared" si="129"/>
        <v>0</v>
      </c>
      <c r="N1082" s="222">
        <f t="shared" si="130"/>
        <v>0</v>
      </c>
    </row>
    <row r="1083" spans="2:14" x14ac:dyDescent="0.45">
      <c r="B1083" t="s">
        <v>364</v>
      </c>
      <c r="C1083" s="215">
        <f>'Survey Results'!D1683/'Survey Results'!D$1700</f>
        <v>0</v>
      </c>
      <c r="D1083" s="211">
        <f t="shared" si="124"/>
        <v>0</v>
      </c>
      <c r="E1083" s="218">
        <f>'Survey Results'!E1683/'Survey Results'!E$1700</f>
        <v>0</v>
      </c>
      <c r="F1083" s="217">
        <f t="shared" si="125"/>
        <v>0</v>
      </c>
      <c r="G1083" s="215">
        <f>'Survey Results'!F1683/'Survey Results'!F$1700</f>
        <v>0</v>
      </c>
      <c r="H1083" s="212">
        <f t="shared" si="126"/>
        <v>0</v>
      </c>
      <c r="I1083" s="218">
        <f>'Survey Results'!G1683/'Survey Results'!G$1700</f>
        <v>0</v>
      </c>
      <c r="J1083" s="217">
        <f t="shared" si="127"/>
        <v>0</v>
      </c>
      <c r="K1083" s="215">
        <f>'Survey Results'!H1683/'Survey Results'!H$1700</f>
        <v>0</v>
      </c>
      <c r="L1083" s="211">
        <f t="shared" si="128"/>
        <v>0</v>
      </c>
      <c r="M1083" s="221">
        <f t="shared" si="129"/>
        <v>0</v>
      </c>
      <c r="N1083" s="222">
        <f t="shared" si="130"/>
        <v>0</v>
      </c>
    </row>
    <row r="1084" spans="2:14" x14ac:dyDescent="0.45">
      <c r="B1084" t="s">
        <v>365</v>
      </c>
      <c r="C1084" s="215">
        <f>'Survey Results'!D1684/'Survey Results'!D$1700</f>
        <v>0</v>
      </c>
      <c r="D1084" s="211">
        <f t="shared" si="124"/>
        <v>0</v>
      </c>
      <c r="E1084" s="218">
        <f>'Survey Results'!E1684/'Survey Results'!E$1700</f>
        <v>0</v>
      </c>
      <c r="F1084" s="217">
        <f t="shared" si="125"/>
        <v>0</v>
      </c>
      <c r="G1084" s="215">
        <f>'Survey Results'!F1684/'Survey Results'!F$1700</f>
        <v>0</v>
      </c>
      <c r="H1084" s="212">
        <f t="shared" si="126"/>
        <v>0</v>
      </c>
      <c r="I1084" s="218">
        <f>'Survey Results'!G1684/'Survey Results'!G$1700</f>
        <v>0</v>
      </c>
      <c r="J1084" s="217">
        <f t="shared" si="127"/>
        <v>0</v>
      </c>
      <c r="K1084" s="215">
        <f>'Survey Results'!H1684/'Survey Results'!H$1700</f>
        <v>0</v>
      </c>
      <c r="L1084" s="211">
        <f t="shared" si="128"/>
        <v>0</v>
      </c>
      <c r="M1084" s="221">
        <f t="shared" si="129"/>
        <v>0</v>
      </c>
      <c r="N1084" s="222">
        <f t="shared" si="130"/>
        <v>0</v>
      </c>
    </row>
    <row r="1085" spans="2:14" x14ac:dyDescent="0.45">
      <c r="B1085" t="s">
        <v>366</v>
      </c>
      <c r="C1085" s="215">
        <f>'Survey Results'!D1685/'Survey Results'!D$1700</f>
        <v>0</v>
      </c>
      <c r="D1085" s="211">
        <f t="shared" si="124"/>
        <v>0</v>
      </c>
      <c r="E1085" s="218">
        <f>'Survey Results'!E1685/'Survey Results'!E$1700</f>
        <v>0</v>
      </c>
      <c r="F1085" s="217">
        <f t="shared" si="125"/>
        <v>0</v>
      </c>
      <c r="G1085" s="215">
        <f>'Survey Results'!F1685/'Survey Results'!F$1700</f>
        <v>0</v>
      </c>
      <c r="H1085" s="212">
        <f t="shared" si="126"/>
        <v>0</v>
      </c>
      <c r="I1085" s="218">
        <f>'Survey Results'!G1685/'Survey Results'!G$1700</f>
        <v>0</v>
      </c>
      <c r="J1085" s="217">
        <f t="shared" si="127"/>
        <v>0</v>
      </c>
      <c r="K1085" s="215">
        <f>'Survey Results'!H1685/'Survey Results'!H$1700</f>
        <v>0</v>
      </c>
      <c r="L1085" s="211">
        <f t="shared" si="128"/>
        <v>0</v>
      </c>
      <c r="M1085" s="221">
        <f t="shared" si="129"/>
        <v>0</v>
      </c>
      <c r="N1085" s="222">
        <f t="shared" si="130"/>
        <v>0</v>
      </c>
    </row>
    <row r="1086" spans="2:14" x14ac:dyDescent="0.45">
      <c r="B1086" t="s">
        <v>367</v>
      </c>
      <c r="C1086" s="215">
        <f>'Survey Results'!D1686/'Survey Results'!D$1700</f>
        <v>0</v>
      </c>
      <c r="D1086" s="211">
        <f t="shared" si="124"/>
        <v>0</v>
      </c>
      <c r="E1086" s="218">
        <f>'Survey Results'!E1686/'Survey Results'!E$1700</f>
        <v>0</v>
      </c>
      <c r="F1086" s="217">
        <f t="shared" si="125"/>
        <v>0</v>
      </c>
      <c r="G1086" s="215">
        <f>'Survey Results'!F1686/'Survey Results'!F$1700</f>
        <v>0</v>
      </c>
      <c r="H1086" s="212">
        <f t="shared" si="126"/>
        <v>0</v>
      </c>
      <c r="I1086" s="218">
        <f>'Survey Results'!G1686/'Survey Results'!G$1700</f>
        <v>0</v>
      </c>
      <c r="J1086" s="217">
        <f t="shared" si="127"/>
        <v>0</v>
      </c>
      <c r="K1086" s="215">
        <f>'Survey Results'!H1686/'Survey Results'!H$1700</f>
        <v>0</v>
      </c>
      <c r="L1086" s="211">
        <f t="shared" si="128"/>
        <v>0</v>
      </c>
      <c r="M1086" s="221">
        <f t="shared" si="129"/>
        <v>0</v>
      </c>
      <c r="N1086" s="222">
        <f t="shared" si="130"/>
        <v>0</v>
      </c>
    </row>
    <row r="1087" spans="2:14" x14ac:dyDescent="0.45">
      <c r="B1087" t="s">
        <v>368</v>
      </c>
      <c r="C1087" s="215">
        <f>'Survey Results'!D1687/'Survey Results'!D$1700</f>
        <v>0</v>
      </c>
      <c r="D1087" s="211">
        <f t="shared" si="124"/>
        <v>0</v>
      </c>
      <c r="E1087" s="218">
        <f>'Survey Results'!E1687/'Survey Results'!E$1700</f>
        <v>0</v>
      </c>
      <c r="F1087" s="217">
        <f t="shared" si="125"/>
        <v>0</v>
      </c>
      <c r="G1087" s="215">
        <f>'Survey Results'!F1687/'Survey Results'!F$1700</f>
        <v>0</v>
      </c>
      <c r="H1087" s="212">
        <f t="shared" si="126"/>
        <v>0</v>
      </c>
      <c r="I1087" s="218">
        <f>'Survey Results'!G1687/'Survey Results'!G$1700</f>
        <v>0</v>
      </c>
      <c r="J1087" s="217">
        <f t="shared" si="127"/>
        <v>0</v>
      </c>
      <c r="K1087" s="215">
        <f>'Survey Results'!H1687/'Survey Results'!H$1700</f>
        <v>0</v>
      </c>
      <c r="L1087" s="211">
        <f t="shared" si="128"/>
        <v>0</v>
      </c>
      <c r="M1087" s="221">
        <f t="shared" si="129"/>
        <v>0</v>
      </c>
      <c r="N1087" s="222">
        <f t="shared" si="130"/>
        <v>0</v>
      </c>
    </row>
    <row r="1088" spans="2:14" x14ac:dyDescent="0.45">
      <c r="B1088" t="s">
        <v>227</v>
      </c>
      <c r="C1088" s="215">
        <f>'Survey Results'!D1688/'Survey Results'!D$1700</f>
        <v>0</v>
      </c>
      <c r="D1088" s="211">
        <f t="shared" si="124"/>
        <v>0</v>
      </c>
      <c r="E1088" s="218">
        <f>'Survey Results'!E1688/'Survey Results'!E$1700</f>
        <v>0</v>
      </c>
      <c r="F1088" s="217">
        <f t="shared" si="125"/>
        <v>0</v>
      </c>
      <c r="G1088" s="215">
        <f>'Survey Results'!F1688/'Survey Results'!F$1700</f>
        <v>0</v>
      </c>
      <c r="H1088" s="212">
        <f t="shared" si="126"/>
        <v>0</v>
      </c>
      <c r="I1088" s="218">
        <f>'Survey Results'!G1688/'Survey Results'!G$1700</f>
        <v>0</v>
      </c>
      <c r="J1088" s="217">
        <f t="shared" si="127"/>
        <v>0</v>
      </c>
      <c r="K1088" s="215">
        <f>'Survey Results'!H1688/'Survey Results'!H$1700</f>
        <v>0</v>
      </c>
      <c r="L1088" s="211">
        <f t="shared" si="128"/>
        <v>0</v>
      </c>
      <c r="M1088" s="221">
        <f t="shared" si="129"/>
        <v>0</v>
      </c>
      <c r="N1088" s="222">
        <f t="shared" si="130"/>
        <v>0</v>
      </c>
    </row>
    <row r="1089" spans="1:14" x14ac:dyDescent="0.45">
      <c r="B1089" t="s">
        <v>369</v>
      </c>
      <c r="C1089" s="215">
        <f>'Survey Results'!D1689/'Survey Results'!D$1700</f>
        <v>0</v>
      </c>
      <c r="D1089" s="211">
        <f t="shared" si="124"/>
        <v>0</v>
      </c>
      <c r="E1089" s="218">
        <f>'Survey Results'!E1689/'Survey Results'!E$1700</f>
        <v>0</v>
      </c>
      <c r="F1089" s="217">
        <f t="shared" si="125"/>
        <v>0</v>
      </c>
      <c r="G1089" s="215">
        <f>'Survey Results'!F1689/'Survey Results'!F$1700</f>
        <v>0</v>
      </c>
      <c r="H1089" s="212">
        <f t="shared" si="126"/>
        <v>0</v>
      </c>
      <c r="I1089" s="218">
        <f>'Survey Results'!G1689/'Survey Results'!G$1700</f>
        <v>0</v>
      </c>
      <c r="J1089" s="217">
        <f t="shared" si="127"/>
        <v>0</v>
      </c>
      <c r="K1089" s="215">
        <f>'Survey Results'!H1689/'Survey Results'!H$1700</f>
        <v>0</v>
      </c>
      <c r="L1089" s="211">
        <f t="shared" si="128"/>
        <v>0</v>
      </c>
      <c r="M1089" s="221">
        <f t="shared" si="129"/>
        <v>0</v>
      </c>
      <c r="N1089" s="222">
        <f t="shared" si="130"/>
        <v>0</v>
      </c>
    </row>
    <row r="1090" spans="1:14" x14ac:dyDescent="0.45">
      <c r="B1090" t="s">
        <v>370</v>
      </c>
      <c r="C1090" s="215">
        <f>'Survey Results'!D1690/'Survey Results'!D$1700</f>
        <v>0</v>
      </c>
      <c r="D1090" s="211">
        <f t="shared" si="124"/>
        <v>0</v>
      </c>
      <c r="E1090" s="218">
        <f>'Survey Results'!E1690/'Survey Results'!E$1700</f>
        <v>0</v>
      </c>
      <c r="F1090" s="217">
        <f t="shared" si="125"/>
        <v>0</v>
      </c>
      <c r="G1090" s="215">
        <f>'Survey Results'!F1690/'Survey Results'!F$1700</f>
        <v>0</v>
      </c>
      <c r="H1090" s="212">
        <f t="shared" si="126"/>
        <v>0</v>
      </c>
      <c r="I1090" s="218">
        <f>'Survey Results'!G1690/'Survey Results'!G$1700</f>
        <v>5.9404238863047971E-3</v>
      </c>
      <c r="J1090" s="217">
        <f t="shared" si="127"/>
        <v>4.7870945365468195E-2</v>
      </c>
      <c r="K1090" s="215">
        <f>'Survey Results'!H1690/'Survey Results'!H$1700</f>
        <v>0</v>
      </c>
      <c r="L1090" s="211">
        <f t="shared" si="128"/>
        <v>0</v>
      </c>
      <c r="M1090" s="221">
        <f t="shared" si="129"/>
        <v>9.2616990452101496E-4</v>
      </c>
      <c r="N1090" s="222">
        <f t="shared" si="130"/>
        <v>4.7870945365468195E-2</v>
      </c>
    </row>
    <row r="1091" spans="1:14" x14ac:dyDescent="0.45">
      <c r="B1091" t="s">
        <v>371</v>
      </c>
      <c r="C1091" s="215">
        <f>'Survey Results'!D1691/'Survey Results'!D$1700</f>
        <v>0</v>
      </c>
      <c r="D1091" s="211">
        <f t="shared" si="124"/>
        <v>0</v>
      </c>
      <c r="E1091" s="218">
        <f>'Survey Results'!E1691/'Survey Results'!E$1700</f>
        <v>0</v>
      </c>
      <c r="F1091" s="217">
        <f t="shared" si="125"/>
        <v>0</v>
      </c>
      <c r="G1091" s="215">
        <f>'Survey Results'!F1691/'Survey Results'!F$1700</f>
        <v>0</v>
      </c>
      <c r="H1091" s="212">
        <f t="shared" si="126"/>
        <v>0</v>
      </c>
      <c r="I1091" s="218">
        <f>'Survey Results'!G1691/'Survey Results'!G$1700</f>
        <v>0</v>
      </c>
      <c r="J1091" s="217">
        <f t="shared" si="127"/>
        <v>0</v>
      </c>
      <c r="K1091" s="215">
        <f>'Survey Results'!H1691/'Survey Results'!H$1700</f>
        <v>0</v>
      </c>
      <c r="L1091" s="211">
        <f t="shared" si="128"/>
        <v>0</v>
      </c>
      <c r="M1091" s="221">
        <f t="shared" si="129"/>
        <v>0</v>
      </c>
      <c r="N1091" s="222">
        <f t="shared" si="130"/>
        <v>0</v>
      </c>
    </row>
    <row r="1092" spans="1:14" x14ac:dyDescent="0.45">
      <c r="B1092" t="s">
        <v>372</v>
      </c>
      <c r="C1092" s="215">
        <f>'Survey Results'!D1692/'Survey Results'!D$1700</f>
        <v>0</v>
      </c>
      <c r="D1092" s="211">
        <f t="shared" si="124"/>
        <v>0</v>
      </c>
      <c r="E1092" s="218">
        <f>'Survey Results'!E1692/'Survey Results'!E$1700</f>
        <v>0</v>
      </c>
      <c r="F1092" s="217">
        <f t="shared" si="125"/>
        <v>0</v>
      </c>
      <c r="G1092" s="215">
        <f>'Survey Results'!F1692/'Survey Results'!F$1700</f>
        <v>0</v>
      </c>
      <c r="H1092" s="212">
        <f t="shared" si="126"/>
        <v>0</v>
      </c>
      <c r="I1092" s="218">
        <f>'Survey Results'!G1692/'Survey Results'!G$1700</f>
        <v>0</v>
      </c>
      <c r="J1092" s="217">
        <f t="shared" si="127"/>
        <v>0</v>
      </c>
      <c r="K1092" s="215">
        <f>'Survey Results'!H1692/'Survey Results'!H$1700</f>
        <v>0</v>
      </c>
      <c r="L1092" s="211">
        <f t="shared" si="128"/>
        <v>0</v>
      </c>
      <c r="M1092" s="221">
        <f t="shared" si="129"/>
        <v>0</v>
      </c>
      <c r="N1092" s="222">
        <f t="shared" si="130"/>
        <v>0</v>
      </c>
    </row>
    <row r="1093" spans="1:14" x14ac:dyDescent="0.45">
      <c r="B1093" t="s">
        <v>373</v>
      </c>
      <c r="C1093" s="215">
        <f>'Survey Results'!D1693/'Survey Results'!D$1700</f>
        <v>0</v>
      </c>
      <c r="D1093" s="211">
        <f t="shared" si="124"/>
        <v>0</v>
      </c>
      <c r="E1093" s="218">
        <f>'Survey Results'!E1693/'Survey Results'!E$1700</f>
        <v>0</v>
      </c>
      <c r="F1093" s="217">
        <f t="shared" si="125"/>
        <v>0</v>
      </c>
      <c r="G1093" s="215">
        <f>'Survey Results'!F1693/'Survey Results'!F$1700</f>
        <v>0</v>
      </c>
      <c r="H1093" s="212">
        <f t="shared" si="126"/>
        <v>0</v>
      </c>
      <c r="I1093" s="218">
        <f>'Survey Results'!G1693/'Survey Results'!G$1700</f>
        <v>0</v>
      </c>
      <c r="J1093" s="217">
        <f t="shared" si="127"/>
        <v>0</v>
      </c>
      <c r="K1093" s="215">
        <f>'Survey Results'!H1693/'Survey Results'!H$1700</f>
        <v>0</v>
      </c>
      <c r="L1093" s="211">
        <f t="shared" si="128"/>
        <v>0</v>
      </c>
      <c r="M1093" s="221">
        <f t="shared" si="129"/>
        <v>0</v>
      </c>
      <c r="N1093" s="222">
        <f t="shared" si="130"/>
        <v>0</v>
      </c>
    </row>
    <row r="1094" spans="1:14" x14ac:dyDescent="0.45">
      <c r="B1094" t="s">
        <v>374</v>
      </c>
      <c r="C1094" s="215">
        <f>'Survey Results'!D1694/'Survey Results'!D$1700</f>
        <v>0</v>
      </c>
      <c r="D1094" s="211">
        <f t="shared" si="124"/>
        <v>0</v>
      </c>
      <c r="E1094" s="218">
        <f>'Survey Results'!E1694/'Survey Results'!E$1700</f>
        <v>0</v>
      </c>
      <c r="F1094" s="217">
        <f t="shared" si="125"/>
        <v>0</v>
      </c>
      <c r="G1094" s="215">
        <f>'Survey Results'!F1694/'Survey Results'!F$1700</f>
        <v>0</v>
      </c>
      <c r="H1094" s="212">
        <f t="shared" si="126"/>
        <v>0</v>
      </c>
      <c r="I1094" s="218">
        <f>'Survey Results'!G1694/'Survey Results'!G$1700</f>
        <v>0</v>
      </c>
      <c r="J1094" s="217">
        <f t="shared" si="127"/>
        <v>0</v>
      </c>
      <c r="K1094" s="215">
        <f>'Survey Results'!H1694/'Survey Results'!H$1700</f>
        <v>0</v>
      </c>
      <c r="L1094" s="211">
        <f t="shared" si="128"/>
        <v>0</v>
      </c>
      <c r="M1094" s="221">
        <f t="shared" si="129"/>
        <v>0</v>
      </c>
      <c r="N1094" s="222">
        <f t="shared" si="130"/>
        <v>0</v>
      </c>
    </row>
    <row r="1095" spans="1:14" x14ac:dyDescent="0.45">
      <c r="B1095" t="s">
        <v>375</v>
      </c>
      <c r="C1095" s="215">
        <f>'Survey Results'!D1695/'Survey Results'!D$1700</f>
        <v>0</v>
      </c>
      <c r="D1095" s="211">
        <f t="shared" si="124"/>
        <v>0</v>
      </c>
      <c r="E1095" s="218">
        <f>'Survey Results'!E1695/'Survey Results'!E$1700</f>
        <v>0</v>
      </c>
      <c r="F1095" s="217">
        <f t="shared" si="125"/>
        <v>0</v>
      </c>
      <c r="G1095" s="215">
        <f>'Survey Results'!F1695/'Survey Results'!F$1700</f>
        <v>0</v>
      </c>
      <c r="H1095" s="212">
        <f t="shared" si="126"/>
        <v>0</v>
      </c>
      <c r="I1095" s="218">
        <f>'Survey Results'!G1695/'Survey Results'!G$1700</f>
        <v>0</v>
      </c>
      <c r="J1095" s="217">
        <f t="shared" si="127"/>
        <v>0</v>
      </c>
      <c r="K1095" s="215">
        <f>'Survey Results'!H1695/'Survey Results'!H$1700</f>
        <v>0</v>
      </c>
      <c r="L1095" s="211">
        <f t="shared" si="128"/>
        <v>0</v>
      </c>
      <c r="M1095" s="221">
        <f t="shared" si="129"/>
        <v>0</v>
      </c>
      <c r="N1095" s="222">
        <f t="shared" si="130"/>
        <v>0</v>
      </c>
    </row>
    <row r="1096" spans="1:14" x14ac:dyDescent="0.45">
      <c r="B1096" t="s">
        <v>376</v>
      </c>
      <c r="C1096" s="215">
        <f>'Survey Results'!D1696/'Survey Results'!D$1700</f>
        <v>0</v>
      </c>
      <c r="D1096" s="211">
        <f t="shared" si="124"/>
        <v>0</v>
      </c>
      <c r="E1096" s="218">
        <f>'Survey Results'!E1696/'Survey Results'!E$1700</f>
        <v>0</v>
      </c>
      <c r="F1096" s="217">
        <f t="shared" si="125"/>
        <v>0</v>
      </c>
      <c r="G1096" s="215">
        <f>'Survey Results'!F1696/'Survey Results'!F$1700</f>
        <v>0</v>
      </c>
      <c r="H1096" s="212">
        <f t="shared" si="126"/>
        <v>0</v>
      </c>
      <c r="I1096" s="218">
        <f>'Survey Results'!G1696/'Survey Results'!G$1700</f>
        <v>0</v>
      </c>
      <c r="J1096" s="217">
        <f t="shared" si="127"/>
        <v>0</v>
      </c>
      <c r="K1096" s="215">
        <f>'Survey Results'!H1696/'Survey Results'!H$1700</f>
        <v>0</v>
      </c>
      <c r="L1096" s="211">
        <f t="shared" si="128"/>
        <v>0</v>
      </c>
      <c r="M1096" s="221">
        <f t="shared" si="129"/>
        <v>0</v>
      </c>
      <c r="N1096" s="222">
        <f t="shared" si="130"/>
        <v>0</v>
      </c>
    </row>
    <row r="1097" spans="1:14" x14ac:dyDescent="0.45">
      <c r="B1097" t="s">
        <v>377</v>
      </c>
      <c r="C1097" s="215">
        <f>'Survey Results'!D1697/'Survey Results'!D$1700</f>
        <v>0</v>
      </c>
      <c r="D1097" s="211">
        <f t="shared" si="124"/>
        <v>0</v>
      </c>
      <c r="E1097" s="218">
        <f>'Survey Results'!E1697/'Survey Results'!E$1700</f>
        <v>0</v>
      </c>
      <c r="F1097" s="217">
        <f t="shared" si="125"/>
        <v>0</v>
      </c>
      <c r="G1097" s="215">
        <f>'Survey Results'!F1697/'Survey Results'!F$1700</f>
        <v>0</v>
      </c>
      <c r="H1097" s="212">
        <f t="shared" si="126"/>
        <v>0</v>
      </c>
      <c r="I1097" s="218">
        <f>'Survey Results'!G1697/'Survey Results'!G$1700</f>
        <v>0</v>
      </c>
      <c r="J1097" s="217">
        <f t="shared" si="127"/>
        <v>0</v>
      </c>
      <c r="K1097" s="215">
        <f>'Survey Results'!H1697/'Survey Results'!H$1700</f>
        <v>0</v>
      </c>
      <c r="L1097" s="211">
        <f t="shared" si="128"/>
        <v>0</v>
      </c>
      <c r="M1097" s="221">
        <f t="shared" si="129"/>
        <v>0</v>
      </c>
      <c r="N1097" s="222">
        <f t="shared" si="130"/>
        <v>0</v>
      </c>
    </row>
    <row r="1098" spans="1:14" x14ac:dyDescent="0.45">
      <c r="B1098" t="s">
        <v>378</v>
      </c>
      <c r="C1098" s="215">
        <f>'Survey Results'!D1698/'Survey Results'!D$1700</f>
        <v>0</v>
      </c>
      <c r="D1098" s="211">
        <f t="shared" si="124"/>
        <v>0</v>
      </c>
      <c r="E1098" s="218">
        <f>'Survey Results'!E1698/'Survey Results'!E$1700</f>
        <v>0</v>
      </c>
      <c r="F1098" s="217">
        <f t="shared" si="125"/>
        <v>0</v>
      </c>
      <c r="G1098" s="215">
        <f>'Survey Results'!F1698/'Survey Results'!F$1700</f>
        <v>0</v>
      </c>
      <c r="H1098" s="212">
        <f t="shared" si="126"/>
        <v>0</v>
      </c>
      <c r="I1098" s="218">
        <f>'Survey Results'!G1698/'Survey Results'!G$1700</f>
        <v>0</v>
      </c>
      <c r="J1098" s="217">
        <f t="shared" si="127"/>
        <v>0</v>
      </c>
      <c r="K1098" s="215">
        <f>'Survey Results'!H1698/'Survey Results'!H$1700</f>
        <v>0</v>
      </c>
      <c r="L1098" s="211">
        <f t="shared" si="128"/>
        <v>0</v>
      </c>
      <c r="M1098" s="221">
        <f t="shared" si="129"/>
        <v>0</v>
      </c>
      <c r="N1098" s="222">
        <f t="shared" si="130"/>
        <v>0</v>
      </c>
    </row>
    <row r="1099" spans="1:14" x14ac:dyDescent="0.45">
      <c r="B1099" t="s">
        <v>379</v>
      </c>
      <c r="C1099" s="215">
        <f>'Survey Results'!D1699/'Survey Results'!D$1700</f>
        <v>6.0638555908748551E-3</v>
      </c>
      <c r="D1099" s="211">
        <f t="shared" si="124"/>
        <v>4.7000810400788941E-2</v>
      </c>
      <c r="E1099" s="218">
        <f>'Survey Results'!E1699/'Survey Results'!E$1700</f>
        <v>0</v>
      </c>
      <c r="F1099" s="217">
        <f t="shared" si="125"/>
        <v>0</v>
      </c>
      <c r="G1099" s="215">
        <f>'Survey Results'!F1699/'Survey Results'!F$1700</f>
        <v>0</v>
      </c>
      <c r="H1099" s="212">
        <f t="shared" si="126"/>
        <v>0</v>
      </c>
      <c r="I1099" s="218">
        <f>'Survey Results'!G1699/'Survey Results'!G$1700</f>
        <v>0</v>
      </c>
      <c r="J1099" s="217">
        <f t="shared" si="127"/>
        <v>0</v>
      </c>
      <c r="K1099" s="215">
        <f>'Survey Results'!H1699/'Survey Results'!H$1700</f>
        <v>2.9053328055194252E-2</v>
      </c>
      <c r="L1099" s="211">
        <f t="shared" si="128"/>
        <v>0.28327821639769124</v>
      </c>
      <c r="M1099" s="221">
        <f t="shared" si="129"/>
        <v>6.389982323931705E-3</v>
      </c>
      <c r="N1099" s="222">
        <f t="shared" si="130"/>
        <v>0.3302790267984802</v>
      </c>
    </row>
    <row r="1100" spans="1:14" s="208" customFormat="1" x14ac:dyDescent="0.45">
      <c r="B1100" s="208" t="s">
        <v>1</v>
      </c>
      <c r="C1100" s="213">
        <f t="shared" ref="C1100:N1100" si="131">SUM(C921:C1099)</f>
        <v>1</v>
      </c>
      <c r="D1100" s="214">
        <f t="shared" si="131"/>
        <v>7.7509778550000004</v>
      </c>
      <c r="E1100" s="219">
        <f t="shared" si="131"/>
        <v>0.99999999999999989</v>
      </c>
      <c r="F1100" s="220">
        <f t="shared" si="131"/>
        <v>5.9819917870000001</v>
      </c>
      <c r="G1100" s="213">
        <f t="shared" si="131"/>
        <v>1.0000000000000002</v>
      </c>
      <c r="H1100" s="214">
        <f t="shared" si="131"/>
        <v>20.145240768000008</v>
      </c>
      <c r="I1100" s="219">
        <f t="shared" si="131"/>
        <v>0.99999999999999967</v>
      </c>
      <c r="J1100" s="220">
        <f t="shared" si="131"/>
        <v>8.0585066455999996</v>
      </c>
      <c r="K1100" s="213">
        <f t="shared" si="131"/>
        <v>0.99999999999999944</v>
      </c>
      <c r="L1100" s="214">
        <f t="shared" si="131"/>
        <v>9.7502845753000003</v>
      </c>
      <c r="M1100" s="221">
        <f t="shared" si="131"/>
        <v>1.0000000000000004</v>
      </c>
      <c r="N1100" s="222">
        <f t="shared" si="131"/>
        <v>51.687001630899992</v>
      </c>
    </row>
    <row r="1102" spans="1:14" x14ac:dyDescent="0.45">
      <c r="A1102" t="s">
        <v>399</v>
      </c>
      <c r="B1102" t="s">
        <v>400</v>
      </c>
      <c r="D1102" s="211">
        <f>'Pop &amp; Exp'!B126</f>
        <v>2.9776033740000001</v>
      </c>
      <c r="F1102" s="217">
        <f>'Pop &amp; Exp'!C126</f>
        <v>2.3080919800000004</v>
      </c>
      <c r="H1102" s="212">
        <f>'Pop &amp; Exp'!D126</f>
        <v>8.2232553599999996</v>
      </c>
      <c r="J1102" s="217">
        <f>'Pop &amp; Exp'!E126</f>
        <v>3.2084556360000001</v>
      </c>
      <c r="L1102" s="211">
        <f>'Pop &amp; Exp'!F126</f>
        <v>3.5730546850000002</v>
      </c>
      <c r="N1102" s="222">
        <f>D1102+F1102+H1102+J1102+L1102</f>
        <v>20.290461035</v>
      </c>
    </row>
    <row r="1104" spans="1:14" x14ac:dyDescent="0.45">
      <c r="B1104" t="s">
        <v>97</v>
      </c>
      <c r="C1104" s="215">
        <f>'Survey Results'!D1704/'Survey Results'!D$1883</f>
        <v>0</v>
      </c>
      <c r="D1104" s="211">
        <f>C1104*$D$1102</f>
        <v>0</v>
      </c>
      <c r="E1104" s="218">
        <f>'Survey Results'!E1704/'Survey Results'!E$1883</f>
        <v>0</v>
      </c>
      <c r="F1104" s="217">
        <f>E1104*$F$1102</f>
        <v>0</v>
      </c>
      <c r="G1104" s="215">
        <f>'Survey Results'!F1704/'Survey Results'!F$1883</f>
        <v>0</v>
      </c>
      <c r="H1104" s="212">
        <f>G1104*$H$1102</f>
        <v>0</v>
      </c>
      <c r="I1104" s="218">
        <f>'Survey Results'!G1704/'Survey Results'!G$1883</f>
        <v>0</v>
      </c>
      <c r="J1104" s="217">
        <f>I1104*$J$1102</f>
        <v>0</v>
      </c>
      <c r="K1104" s="215">
        <f>'Survey Results'!H1704/'Survey Results'!H$1883</f>
        <v>0</v>
      </c>
      <c r="L1104" s="211">
        <f>K1104*$L$1102</f>
        <v>0</v>
      </c>
      <c r="M1104" s="221">
        <f>N1104/$N$1102</f>
        <v>0</v>
      </c>
      <c r="N1104" s="222">
        <f t="shared" si="130"/>
        <v>0</v>
      </c>
    </row>
    <row r="1105" spans="2:14" x14ac:dyDescent="0.45">
      <c r="B1105" t="s">
        <v>98</v>
      </c>
      <c r="C1105" s="215">
        <f>'Survey Results'!D1705/'Survey Results'!D$1883</f>
        <v>0</v>
      </c>
      <c r="D1105" s="211">
        <f t="shared" ref="D1105:D1168" si="132">C1105*$D$1102</f>
        <v>0</v>
      </c>
      <c r="E1105" s="218">
        <f>'Survey Results'!E1705/'Survey Results'!E$1883</f>
        <v>8.6713256264559238E-2</v>
      </c>
      <c r="F1105" s="217">
        <f t="shared" ref="F1105:F1168" si="133">E1105*$F$1102</f>
        <v>0.20014217134391396</v>
      </c>
      <c r="G1105" s="215">
        <f>'Survey Results'!F1705/'Survey Results'!F$1883</f>
        <v>1.4459868303968676E-2</v>
      </c>
      <c r="H1105" s="212">
        <f t="shared" ref="H1105:H1168" si="134">G1105*$H$1102</f>
        <v>0.11890718953550451</v>
      </c>
      <c r="I1105" s="218">
        <f>'Survey Results'!G1705/'Survey Results'!G$1883</f>
        <v>6.1030223918064071E-2</v>
      </c>
      <c r="J1105" s="217">
        <f t="shared" ref="J1105:J1168" si="135">I1105*$J$1102</f>
        <v>0.19581276589625468</v>
      </c>
      <c r="K1105" s="215">
        <f>'Survey Results'!H1705/'Survey Results'!H$1883</f>
        <v>0</v>
      </c>
      <c r="L1105" s="211">
        <f t="shared" ref="L1105:L1168" si="136">K1105*$L$1102</f>
        <v>0</v>
      </c>
      <c r="M1105" s="221">
        <f t="shared" ref="M1105:M1168" si="137">N1105/$N$1102</f>
        <v>2.5374589857153199E-2</v>
      </c>
      <c r="N1105" s="222">
        <f t="shared" si="130"/>
        <v>0.51486212677567322</v>
      </c>
    </row>
    <row r="1106" spans="2:14" x14ac:dyDescent="0.45">
      <c r="B1106" t="s">
        <v>147</v>
      </c>
      <c r="C1106" s="215">
        <f>'Survey Results'!D1706/'Survey Results'!D$1883</f>
        <v>0</v>
      </c>
      <c r="D1106" s="211">
        <f t="shared" si="132"/>
        <v>0</v>
      </c>
      <c r="E1106" s="218">
        <f>'Survey Results'!E1706/'Survey Results'!E$1883</f>
        <v>0</v>
      </c>
      <c r="F1106" s="217">
        <f t="shared" si="133"/>
        <v>0</v>
      </c>
      <c r="G1106" s="215">
        <f>'Survey Results'!F1706/'Survey Results'!F$1883</f>
        <v>0</v>
      </c>
      <c r="H1106" s="212">
        <f t="shared" si="134"/>
        <v>0</v>
      </c>
      <c r="I1106" s="218">
        <f>'Survey Results'!G1706/'Survey Results'!G$1883</f>
        <v>0</v>
      </c>
      <c r="J1106" s="217">
        <f t="shared" si="135"/>
        <v>0</v>
      </c>
      <c r="K1106" s="215">
        <f>'Survey Results'!H1706/'Survey Results'!H$1883</f>
        <v>0</v>
      </c>
      <c r="L1106" s="211">
        <f t="shared" si="136"/>
        <v>0</v>
      </c>
      <c r="M1106" s="221">
        <f t="shared" si="137"/>
        <v>0</v>
      </c>
      <c r="N1106" s="222">
        <f t="shared" si="130"/>
        <v>0</v>
      </c>
    </row>
    <row r="1107" spans="2:14" x14ac:dyDescent="0.45">
      <c r="B1107" t="s">
        <v>148</v>
      </c>
      <c r="C1107" s="215">
        <f>'Survey Results'!D1707/'Survey Results'!D$1883</f>
        <v>0</v>
      </c>
      <c r="D1107" s="211">
        <f t="shared" si="132"/>
        <v>0</v>
      </c>
      <c r="E1107" s="218">
        <f>'Survey Results'!E1707/'Survey Results'!E$1883</f>
        <v>0</v>
      </c>
      <c r="F1107" s="217">
        <f t="shared" si="133"/>
        <v>0</v>
      </c>
      <c r="G1107" s="215">
        <f>'Survey Results'!F1707/'Survey Results'!F$1883</f>
        <v>1.4459868303968676E-2</v>
      </c>
      <c r="H1107" s="212">
        <f t="shared" si="134"/>
        <v>0.11890718953550451</v>
      </c>
      <c r="I1107" s="218">
        <f>'Survey Results'!G1707/'Survey Results'!G$1883</f>
        <v>0</v>
      </c>
      <c r="J1107" s="217">
        <f t="shared" si="135"/>
        <v>0</v>
      </c>
      <c r="K1107" s="215">
        <f>'Survey Results'!H1707/'Survey Results'!H$1883</f>
        <v>0</v>
      </c>
      <c r="L1107" s="211">
        <f t="shared" si="136"/>
        <v>0</v>
      </c>
      <c r="M1107" s="221">
        <f t="shared" si="137"/>
        <v>5.8602507518383017E-3</v>
      </c>
      <c r="N1107" s="222">
        <f t="shared" si="130"/>
        <v>0.11890718953550451</v>
      </c>
    </row>
    <row r="1108" spans="2:14" x14ac:dyDescent="0.45">
      <c r="B1108" t="s">
        <v>149</v>
      </c>
      <c r="C1108" s="215">
        <f>'Survey Results'!D1708/'Survey Results'!D$1883</f>
        <v>0</v>
      </c>
      <c r="D1108" s="211">
        <f t="shared" si="132"/>
        <v>0</v>
      </c>
      <c r="E1108" s="218">
        <f>'Survey Results'!E1708/'Survey Results'!E$1883</f>
        <v>0</v>
      </c>
      <c r="F1108" s="217">
        <f t="shared" si="133"/>
        <v>0</v>
      </c>
      <c r="G1108" s="215">
        <f>'Survey Results'!F1708/'Survey Results'!F$1883</f>
        <v>0</v>
      </c>
      <c r="H1108" s="212">
        <f t="shared" si="134"/>
        <v>0</v>
      </c>
      <c r="I1108" s="218">
        <f>'Survey Results'!G1708/'Survey Results'!G$1883</f>
        <v>0</v>
      </c>
      <c r="J1108" s="217">
        <f t="shared" si="135"/>
        <v>0</v>
      </c>
      <c r="K1108" s="215">
        <f>'Survey Results'!H1708/'Survey Results'!H$1883</f>
        <v>0</v>
      </c>
      <c r="L1108" s="211">
        <f t="shared" si="136"/>
        <v>0</v>
      </c>
      <c r="M1108" s="221">
        <f t="shared" si="137"/>
        <v>0</v>
      </c>
      <c r="N1108" s="222">
        <f t="shared" si="130"/>
        <v>0</v>
      </c>
    </row>
    <row r="1109" spans="2:14" x14ac:dyDescent="0.45">
      <c r="B1109" t="s">
        <v>156</v>
      </c>
      <c r="C1109" s="215">
        <f>'Survey Results'!D1709/'Survey Results'!D$1883</f>
        <v>0</v>
      </c>
      <c r="D1109" s="211">
        <f t="shared" si="132"/>
        <v>0</v>
      </c>
      <c r="E1109" s="218">
        <f>'Survey Results'!E1709/'Survey Results'!E$1883</f>
        <v>0</v>
      </c>
      <c r="F1109" s="217">
        <f t="shared" si="133"/>
        <v>0</v>
      </c>
      <c r="G1109" s="215">
        <f>'Survey Results'!F1709/'Survey Results'!F$1883</f>
        <v>0</v>
      </c>
      <c r="H1109" s="212">
        <f t="shared" si="134"/>
        <v>0</v>
      </c>
      <c r="I1109" s="218">
        <f>'Survey Results'!G1709/'Survey Results'!G$1883</f>
        <v>0</v>
      </c>
      <c r="J1109" s="217">
        <f t="shared" si="135"/>
        <v>0</v>
      </c>
      <c r="K1109" s="215">
        <f>'Survey Results'!H1709/'Survey Results'!H$1883</f>
        <v>0</v>
      </c>
      <c r="L1109" s="211">
        <f t="shared" si="136"/>
        <v>0</v>
      </c>
      <c r="M1109" s="221">
        <f t="shared" si="137"/>
        <v>0</v>
      </c>
      <c r="N1109" s="222">
        <f t="shared" si="130"/>
        <v>0</v>
      </c>
    </row>
    <row r="1110" spans="2:14" x14ac:dyDescent="0.45">
      <c r="B1110" t="s">
        <v>157</v>
      </c>
      <c r="C1110" s="215">
        <f>'Survey Results'!D1710/'Survey Results'!D$1883</f>
        <v>7.5807146619001264E-3</v>
      </c>
      <c r="D1110" s="211">
        <f t="shared" si="132"/>
        <v>2.2572361554605087E-2</v>
      </c>
      <c r="E1110" s="218">
        <f>'Survey Results'!E1710/'Survey Results'!E$1883</f>
        <v>9.1872945376962091E-3</v>
      </c>
      <c r="F1110" s="217">
        <f t="shared" si="133"/>
        <v>2.1205120840354433E-2</v>
      </c>
      <c r="G1110" s="215">
        <f>'Survey Results'!F1710/'Survey Results'!F$1883</f>
        <v>0</v>
      </c>
      <c r="H1110" s="212">
        <f t="shared" si="134"/>
        <v>0</v>
      </c>
      <c r="I1110" s="218">
        <f>'Survey Results'!G1710/'Survey Results'!G$1883</f>
        <v>1.110553268400442E-2</v>
      </c>
      <c r="J1110" s="217">
        <f t="shared" si="135"/>
        <v>3.5631608930776187E-2</v>
      </c>
      <c r="K1110" s="215">
        <f>'Survey Results'!H1710/'Survey Results'!H$1883</f>
        <v>0</v>
      </c>
      <c r="L1110" s="211">
        <f t="shared" si="136"/>
        <v>0</v>
      </c>
      <c r="M1110" s="221">
        <f t="shared" si="137"/>
        <v>3.9136169054394135E-3</v>
      </c>
      <c r="N1110" s="222">
        <f t="shared" si="130"/>
        <v>7.9409091325735703E-2</v>
      </c>
    </row>
    <row r="1111" spans="2:14" x14ac:dyDescent="0.45">
      <c r="B1111" t="s">
        <v>158</v>
      </c>
      <c r="C1111" s="215">
        <f>'Survey Results'!D1711/'Survey Results'!D$1883</f>
        <v>0</v>
      </c>
      <c r="D1111" s="211">
        <f t="shared" si="132"/>
        <v>0</v>
      </c>
      <c r="E1111" s="218">
        <f>'Survey Results'!E1711/'Survey Results'!E$1883</f>
        <v>0</v>
      </c>
      <c r="F1111" s="217">
        <f t="shared" si="133"/>
        <v>0</v>
      </c>
      <c r="G1111" s="215">
        <f>'Survey Results'!F1711/'Survey Results'!F$1883</f>
        <v>0</v>
      </c>
      <c r="H1111" s="212">
        <f t="shared" si="134"/>
        <v>0</v>
      </c>
      <c r="I1111" s="218">
        <f>'Survey Results'!G1711/'Survey Results'!G$1883</f>
        <v>0</v>
      </c>
      <c r="J1111" s="217">
        <f t="shared" si="135"/>
        <v>0</v>
      </c>
      <c r="K1111" s="215">
        <f>'Survey Results'!H1711/'Survey Results'!H$1883</f>
        <v>0</v>
      </c>
      <c r="L1111" s="211">
        <f t="shared" si="136"/>
        <v>0</v>
      </c>
      <c r="M1111" s="221">
        <f t="shared" si="137"/>
        <v>0</v>
      </c>
      <c r="N1111" s="222">
        <f t="shared" si="130"/>
        <v>0</v>
      </c>
    </row>
    <row r="1112" spans="2:14" x14ac:dyDescent="0.45">
      <c r="B1112" t="s">
        <v>159</v>
      </c>
      <c r="C1112" s="215">
        <f>'Survey Results'!D1712/'Survey Results'!D$1883</f>
        <v>0</v>
      </c>
      <c r="D1112" s="211">
        <f t="shared" si="132"/>
        <v>0</v>
      </c>
      <c r="E1112" s="218">
        <f>'Survey Results'!E1712/'Survey Results'!E$1883</f>
        <v>0</v>
      </c>
      <c r="F1112" s="217">
        <f t="shared" si="133"/>
        <v>0</v>
      </c>
      <c r="G1112" s="215">
        <f>'Survey Results'!F1712/'Survey Results'!F$1883</f>
        <v>0</v>
      </c>
      <c r="H1112" s="212">
        <f t="shared" si="134"/>
        <v>0</v>
      </c>
      <c r="I1112" s="218">
        <f>'Survey Results'!G1712/'Survey Results'!G$1883</f>
        <v>0</v>
      </c>
      <c r="J1112" s="217">
        <f t="shared" si="135"/>
        <v>0</v>
      </c>
      <c r="K1112" s="215">
        <f>'Survey Results'!H1712/'Survey Results'!H$1883</f>
        <v>0</v>
      </c>
      <c r="L1112" s="211">
        <f t="shared" si="136"/>
        <v>0</v>
      </c>
      <c r="M1112" s="221">
        <f t="shared" si="137"/>
        <v>0</v>
      </c>
      <c r="N1112" s="222">
        <f t="shared" si="130"/>
        <v>0</v>
      </c>
    </row>
    <row r="1113" spans="2:14" x14ac:dyDescent="0.45">
      <c r="B1113" t="s">
        <v>176</v>
      </c>
      <c r="C1113" s="215">
        <f>'Survey Results'!D1713/'Survey Results'!D$1883</f>
        <v>0</v>
      </c>
      <c r="D1113" s="211">
        <f t="shared" si="132"/>
        <v>0</v>
      </c>
      <c r="E1113" s="218">
        <f>'Survey Results'!E1713/'Survey Results'!E$1883</f>
        <v>7.7569503407136489E-2</v>
      </c>
      <c r="F1113" s="217">
        <f t="shared" si="133"/>
        <v>0.17903754870659444</v>
      </c>
      <c r="G1113" s="215">
        <f>'Survey Results'!F1713/'Survey Results'!F$1883</f>
        <v>0.1414842498665243</v>
      </c>
      <c r="H1113" s="212">
        <f t="shared" si="134"/>
        <v>1.1634611160704753</v>
      </c>
      <c r="I1113" s="218">
        <f>'Survey Results'!G1713/'Survey Results'!G$1883</f>
        <v>1.110553268400442E-2</v>
      </c>
      <c r="J1113" s="217">
        <f t="shared" si="135"/>
        <v>3.5631608930776187E-2</v>
      </c>
      <c r="K1113" s="215">
        <f>'Survey Results'!H1713/'Survey Results'!H$1883</f>
        <v>0</v>
      </c>
      <c r="L1113" s="211">
        <f t="shared" si="136"/>
        <v>0</v>
      </c>
      <c r="M1113" s="221">
        <f t="shared" si="137"/>
        <v>6.7920106464345112E-2</v>
      </c>
      <c r="N1113" s="222">
        <f t="shared" si="130"/>
        <v>1.378130273707846</v>
      </c>
    </row>
    <row r="1114" spans="2:14" x14ac:dyDescent="0.45">
      <c r="B1114" t="s">
        <v>177</v>
      </c>
      <c r="C1114" s="215">
        <f>'Survey Results'!D1714/'Survey Results'!D$1883</f>
        <v>6.4172744537895607E-2</v>
      </c>
      <c r="D1114" s="211">
        <f t="shared" si="132"/>
        <v>0.19108098065487802</v>
      </c>
      <c r="E1114" s="218">
        <f>'Survey Results'!E1714/'Survey Results'!E$1883</f>
        <v>0</v>
      </c>
      <c r="F1114" s="217">
        <f t="shared" si="133"/>
        <v>0</v>
      </c>
      <c r="G1114" s="215">
        <f>'Survey Results'!F1714/'Survey Results'!F$1883</f>
        <v>0</v>
      </c>
      <c r="H1114" s="212">
        <f t="shared" si="134"/>
        <v>0</v>
      </c>
      <c r="I1114" s="218">
        <f>'Survey Results'!G1714/'Survey Results'!G$1883</f>
        <v>0</v>
      </c>
      <c r="J1114" s="217">
        <f t="shared" si="135"/>
        <v>0</v>
      </c>
      <c r="K1114" s="215">
        <f>'Survey Results'!H1714/'Survey Results'!H$1883</f>
        <v>0</v>
      </c>
      <c r="L1114" s="211">
        <f t="shared" si="136"/>
        <v>0</v>
      </c>
      <c r="M1114" s="221">
        <f t="shared" si="137"/>
        <v>9.4172813680908074E-3</v>
      </c>
      <c r="N1114" s="222">
        <f t="shared" si="130"/>
        <v>0.19108098065487802</v>
      </c>
    </row>
    <row r="1115" spans="2:14" x14ac:dyDescent="0.45">
      <c r="B1115" t="s">
        <v>178</v>
      </c>
      <c r="C1115" s="215">
        <f>'Survey Results'!D1715/'Survey Results'!D$1883</f>
        <v>0.18769849502864713</v>
      </c>
      <c r="D1115" s="211">
        <f t="shared" si="132"/>
        <v>0.55889167209202195</v>
      </c>
      <c r="E1115" s="218">
        <f>'Survey Results'!E1715/'Survey Results'!E$1883</f>
        <v>0.2316199682145734</v>
      </c>
      <c r="F1115" s="217">
        <f t="shared" si="133"/>
        <v>0.53460019104391188</v>
      </c>
      <c r="G1115" s="215">
        <f>'Survey Results'!F1715/'Survey Results'!F$1883</f>
        <v>5.7794981313400953E-2</v>
      </c>
      <c r="H1115" s="212">
        <f t="shared" si="134"/>
        <v>0.47526288986652421</v>
      </c>
      <c r="I1115" s="218">
        <f>'Survey Results'!G1715/'Survey Results'!G$1883</f>
        <v>0.13101717039863442</v>
      </c>
      <c r="J1115" s="217">
        <f t="shared" si="135"/>
        <v>0.420362778778271</v>
      </c>
      <c r="K1115" s="215">
        <f>'Survey Results'!H1715/'Survey Results'!H$1883</f>
        <v>0</v>
      </c>
      <c r="L1115" s="211">
        <f t="shared" si="136"/>
        <v>0</v>
      </c>
      <c r="M1115" s="221">
        <f t="shared" si="137"/>
        <v>9.8032150592813228E-2</v>
      </c>
      <c r="N1115" s="222">
        <f t="shared" si="130"/>
        <v>1.989117531780729</v>
      </c>
    </row>
    <row r="1116" spans="2:14" x14ac:dyDescent="0.45">
      <c r="B1116" t="s">
        <v>179</v>
      </c>
      <c r="C1116" s="215">
        <f>'Survey Results'!D1716/'Survey Results'!D$1883</f>
        <v>0</v>
      </c>
      <c r="D1116" s="211">
        <f t="shared" si="132"/>
        <v>0</v>
      </c>
      <c r="E1116" s="218">
        <f>'Survey Results'!E1716/'Survey Results'!E$1883</f>
        <v>0</v>
      </c>
      <c r="F1116" s="217">
        <f t="shared" si="133"/>
        <v>0</v>
      </c>
      <c r="G1116" s="215">
        <f>'Survey Results'!F1716/'Survey Results'!F$1883</f>
        <v>0</v>
      </c>
      <c r="H1116" s="212">
        <f t="shared" si="134"/>
        <v>0</v>
      </c>
      <c r="I1116" s="218">
        <f>'Survey Results'!G1716/'Survey Results'!G$1883</f>
        <v>0</v>
      </c>
      <c r="J1116" s="217">
        <f t="shared" si="135"/>
        <v>0</v>
      </c>
      <c r="K1116" s="215">
        <f>'Survey Results'!H1716/'Survey Results'!H$1883</f>
        <v>0.13861497591066685</v>
      </c>
      <c r="L1116" s="211">
        <f t="shared" si="136"/>
        <v>0.49527888908877038</v>
      </c>
      <c r="M1116" s="221">
        <f t="shared" si="137"/>
        <v>2.4409444824069784E-2</v>
      </c>
      <c r="N1116" s="222">
        <f t="shared" si="130"/>
        <v>0.49527888908877038</v>
      </c>
    </row>
    <row r="1117" spans="2:14" x14ac:dyDescent="0.45">
      <c r="B1117" t="s">
        <v>180</v>
      </c>
      <c r="C1117" s="215">
        <f>'Survey Results'!D1717/'Survey Results'!D$1883</f>
        <v>0</v>
      </c>
      <c r="D1117" s="211">
        <f t="shared" si="132"/>
        <v>0</v>
      </c>
      <c r="E1117" s="218">
        <f>'Survey Results'!E1717/'Survey Results'!E$1883</f>
        <v>0</v>
      </c>
      <c r="F1117" s="217">
        <f t="shared" si="133"/>
        <v>0</v>
      </c>
      <c r="G1117" s="215">
        <f>'Survey Results'!F1717/'Survey Results'!F$1883</f>
        <v>0</v>
      </c>
      <c r="H1117" s="212">
        <f t="shared" si="134"/>
        <v>0</v>
      </c>
      <c r="I1117" s="218">
        <f>'Survey Results'!G1717/'Survey Results'!G$1883</f>
        <v>0</v>
      </c>
      <c r="J1117" s="217">
        <f t="shared" si="135"/>
        <v>0</v>
      </c>
      <c r="K1117" s="215">
        <f>'Survey Results'!H1717/'Survey Results'!H$1883</f>
        <v>0</v>
      </c>
      <c r="L1117" s="211">
        <f t="shared" si="136"/>
        <v>0</v>
      </c>
      <c r="M1117" s="221">
        <f t="shared" si="137"/>
        <v>0</v>
      </c>
      <c r="N1117" s="222">
        <f t="shared" si="130"/>
        <v>0</v>
      </c>
    </row>
    <row r="1118" spans="2:14" x14ac:dyDescent="0.45">
      <c r="B1118" t="s">
        <v>181</v>
      </c>
      <c r="C1118" s="215">
        <f>'Survey Results'!D1718/'Survey Results'!D$1883</f>
        <v>0</v>
      </c>
      <c r="D1118" s="211">
        <f t="shared" si="132"/>
        <v>0</v>
      </c>
      <c r="E1118" s="218">
        <f>'Survey Results'!E1718/'Survey Results'!E$1883</f>
        <v>0</v>
      </c>
      <c r="F1118" s="217">
        <f t="shared" si="133"/>
        <v>0</v>
      </c>
      <c r="G1118" s="215">
        <f>'Survey Results'!F1718/'Survey Results'!F$1883</f>
        <v>0</v>
      </c>
      <c r="H1118" s="212">
        <f t="shared" si="134"/>
        <v>0</v>
      </c>
      <c r="I1118" s="218">
        <f>'Survey Results'!G1718/'Survey Results'!G$1883</f>
        <v>0</v>
      </c>
      <c r="J1118" s="217">
        <f t="shared" si="135"/>
        <v>0</v>
      </c>
      <c r="K1118" s="215">
        <f>'Survey Results'!H1718/'Survey Results'!H$1883</f>
        <v>0</v>
      </c>
      <c r="L1118" s="211">
        <f t="shared" si="136"/>
        <v>0</v>
      </c>
      <c r="M1118" s="221">
        <f t="shared" si="137"/>
        <v>0</v>
      </c>
      <c r="N1118" s="222">
        <f t="shared" si="130"/>
        <v>0</v>
      </c>
    </row>
    <row r="1119" spans="2:14" x14ac:dyDescent="0.45">
      <c r="B1119" t="s">
        <v>190</v>
      </c>
      <c r="C1119" s="215">
        <f>'Survey Results'!D1719/'Survey Results'!D$1883</f>
        <v>0</v>
      </c>
      <c r="D1119" s="211">
        <f t="shared" si="132"/>
        <v>0</v>
      </c>
      <c r="E1119" s="218">
        <f>'Survey Results'!E1719/'Survey Results'!E$1883</f>
        <v>0</v>
      </c>
      <c r="F1119" s="217">
        <f t="shared" si="133"/>
        <v>0</v>
      </c>
      <c r="G1119" s="215">
        <f>'Survey Results'!F1719/'Survey Results'!F$1883</f>
        <v>2.8919736607937351E-2</v>
      </c>
      <c r="H1119" s="212">
        <f t="shared" si="134"/>
        <v>0.23781437907100902</v>
      </c>
      <c r="I1119" s="218">
        <f>'Survey Results'!G1719/'Survey Results'!G$1883</f>
        <v>8.8864343809619439E-2</v>
      </c>
      <c r="J1119" s="217">
        <f t="shared" si="135"/>
        <v>0.28511730473541519</v>
      </c>
      <c r="K1119" s="215">
        <f>'Survey Results'!H1719/'Survey Results'!H$1883</f>
        <v>0</v>
      </c>
      <c r="L1119" s="211">
        <f t="shared" si="136"/>
        <v>0</v>
      </c>
      <c r="M1119" s="221">
        <f t="shared" si="137"/>
        <v>2.5772291861894808E-2</v>
      </c>
      <c r="N1119" s="222">
        <f t="shared" si="130"/>
        <v>0.52293168380642419</v>
      </c>
    </row>
    <row r="1120" spans="2:14" x14ac:dyDescent="0.45">
      <c r="B1120" t="s">
        <v>191</v>
      </c>
      <c r="C1120" s="215">
        <f>'Survey Results'!D1720/'Survey Results'!D$1883</f>
        <v>0</v>
      </c>
      <c r="D1120" s="211">
        <f t="shared" si="132"/>
        <v>0</v>
      </c>
      <c r="E1120" s="218">
        <f>'Survey Results'!E1720/'Survey Results'!E$1883</f>
        <v>0</v>
      </c>
      <c r="F1120" s="217">
        <f t="shared" si="133"/>
        <v>0</v>
      </c>
      <c r="G1120" s="215">
        <f>'Survey Results'!F1720/'Survey Results'!F$1883</f>
        <v>0</v>
      </c>
      <c r="H1120" s="212">
        <f t="shared" si="134"/>
        <v>0</v>
      </c>
      <c r="I1120" s="218">
        <f>'Survey Results'!G1720/'Survey Results'!G$1883</f>
        <v>0</v>
      </c>
      <c r="J1120" s="217">
        <f t="shared" si="135"/>
        <v>0</v>
      </c>
      <c r="K1120" s="215">
        <f>'Survey Results'!H1720/'Survey Results'!H$1883</f>
        <v>0</v>
      </c>
      <c r="L1120" s="211">
        <f t="shared" si="136"/>
        <v>0</v>
      </c>
      <c r="M1120" s="221">
        <f t="shared" si="137"/>
        <v>0</v>
      </c>
      <c r="N1120" s="222">
        <f t="shared" si="130"/>
        <v>0</v>
      </c>
    </row>
    <row r="1121" spans="2:14" x14ac:dyDescent="0.45">
      <c r="B1121" t="s">
        <v>192</v>
      </c>
      <c r="C1121" s="215">
        <f>'Survey Results'!D1721/'Survey Results'!D$1883</f>
        <v>0.11366284173063727</v>
      </c>
      <c r="D1121" s="211">
        <f t="shared" si="132"/>
        <v>0.33844286103557353</v>
      </c>
      <c r="E1121" s="218">
        <f>'Survey Results'!E1721/'Survey Results'!E$1883</f>
        <v>4.1212200378812618E-2</v>
      </c>
      <c r="F1121" s="217">
        <f t="shared" si="133"/>
        <v>9.5121549172490383E-2</v>
      </c>
      <c r="G1121" s="215">
        <f>'Survey Results'!F1721/'Survey Results'!F$1883</f>
        <v>0</v>
      </c>
      <c r="H1121" s="212">
        <f t="shared" si="134"/>
        <v>0</v>
      </c>
      <c r="I1121" s="218">
        <f>'Survey Results'!G1721/'Survey Results'!G$1883</f>
        <v>3.3336680389597355E-2</v>
      </c>
      <c r="J1121" s="217">
        <f t="shared" si="135"/>
        <v>0.10695926008153431</v>
      </c>
      <c r="K1121" s="215">
        <f>'Survey Results'!H1721/'Survey Results'!H$1883</f>
        <v>9.2507541987482553E-2</v>
      </c>
      <c r="L1121" s="211">
        <f t="shared" si="136"/>
        <v>0.33053450629620879</v>
      </c>
      <c r="M1121" s="221">
        <f t="shared" si="137"/>
        <v>4.2929442316923035E-2</v>
      </c>
      <c r="N1121" s="222">
        <f t="shared" si="130"/>
        <v>0.87105817658580698</v>
      </c>
    </row>
    <row r="1122" spans="2:14" x14ac:dyDescent="0.45">
      <c r="B1122" t="s">
        <v>193</v>
      </c>
      <c r="C1122" s="215">
        <f>'Survey Results'!D1722/'Survey Results'!D$1883</f>
        <v>0</v>
      </c>
      <c r="D1122" s="211">
        <f t="shared" si="132"/>
        <v>0</v>
      </c>
      <c r="E1122" s="218">
        <f>'Survey Results'!E1722/'Survey Results'!E$1883</f>
        <v>0</v>
      </c>
      <c r="F1122" s="217">
        <f t="shared" si="133"/>
        <v>0</v>
      </c>
      <c r="G1122" s="215">
        <f>'Survey Results'!F1722/'Survey Results'!F$1883</f>
        <v>0</v>
      </c>
      <c r="H1122" s="212">
        <f t="shared" si="134"/>
        <v>0</v>
      </c>
      <c r="I1122" s="218">
        <f>'Survey Results'!G1722/'Survey Results'!G$1883</f>
        <v>0</v>
      </c>
      <c r="J1122" s="217">
        <f t="shared" si="135"/>
        <v>0</v>
      </c>
      <c r="K1122" s="215">
        <f>'Survey Results'!H1722/'Survey Results'!H$1883</f>
        <v>3.4693142419739746E-2</v>
      </c>
      <c r="L1122" s="211">
        <f t="shared" si="136"/>
        <v>0.12396049506022334</v>
      </c>
      <c r="M1122" s="221">
        <f t="shared" si="137"/>
        <v>6.109299086225684E-3</v>
      </c>
      <c r="N1122" s="222">
        <f t="shared" si="130"/>
        <v>0.12396049506022334</v>
      </c>
    </row>
    <row r="1123" spans="2:14" x14ac:dyDescent="0.45">
      <c r="B1123" t="s">
        <v>197</v>
      </c>
      <c r="C1123" s="215">
        <f>'Survey Results'!D1723/'Survey Results'!D$1883</f>
        <v>0</v>
      </c>
      <c r="D1123" s="211">
        <f t="shared" si="132"/>
        <v>0</v>
      </c>
      <c r="E1123" s="218">
        <f>'Survey Results'!E1723/'Survey Results'!E$1883</f>
        <v>0</v>
      </c>
      <c r="F1123" s="217">
        <f t="shared" si="133"/>
        <v>0</v>
      </c>
      <c r="G1123" s="215">
        <f>'Survey Results'!F1723/'Survey Results'!F$1883</f>
        <v>0</v>
      </c>
      <c r="H1123" s="212">
        <f t="shared" si="134"/>
        <v>0</v>
      </c>
      <c r="I1123" s="218">
        <f>'Survey Results'!G1723/'Survey Results'!G$1883</f>
        <v>0</v>
      </c>
      <c r="J1123" s="217">
        <f t="shared" si="135"/>
        <v>0</v>
      </c>
      <c r="K1123" s="215">
        <f>'Survey Results'!H1723/'Survey Results'!H$1883</f>
        <v>0</v>
      </c>
      <c r="L1123" s="211">
        <f t="shared" si="136"/>
        <v>0</v>
      </c>
      <c r="M1123" s="221">
        <f t="shared" si="137"/>
        <v>0</v>
      </c>
      <c r="N1123" s="222">
        <f t="shared" si="130"/>
        <v>0</v>
      </c>
    </row>
    <row r="1124" spans="2:14" x14ac:dyDescent="0.45">
      <c r="B1124" t="s">
        <v>198</v>
      </c>
      <c r="C1124" s="215">
        <f>'Survey Results'!D1724/'Survey Results'!D$1883</f>
        <v>0</v>
      </c>
      <c r="D1124" s="211">
        <f t="shared" si="132"/>
        <v>0</v>
      </c>
      <c r="E1124" s="218">
        <f>'Survey Results'!E1724/'Survey Results'!E$1883</f>
        <v>0</v>
      </c>
      <c r="F1124" s="217">
        <f t="shared" si="133"/>
        <v>0</v>
      </c>
      <c r="G1124" s="215">
        <f>'Survey Results'!F1724/'Survey Results'!F$1883</f>
        <v>0</v>
      </c>
      <c r="H1124" s="212">
        <f t="shared" si="134"/>
        <v>0</v>
      </c>
      <c r="I1124" s="218">
        <f>'Survey Results'!G1724/'Survey Results'!G$1883</f>
        <v>0</v>
      </c>
      <c r="J1124" s="217">
        <f t="shared" si="135"/>
        <v>0</v>
      </c>
      <c r="K1124" s="215">
        <f>'Survey Results'!H1724/'Survey Results'!H$1883</f>
        <v>0</v>
      </c>
      <c r="L1124" s="211">
        <f t="shared" si="136"/>
        <v>0</v>
      </c>
      <c r="M1124" s="221">
        <f t="shared" si="137"/>
        <v>0</v>
      </c>
      <c r="N1124" s="222">
        <f t="shared" si="130"/>
        <v>0</v>
      </c>
    </row>
    <row r="1125" spans="2:14" x14ac:dyDescent="0.45">
      <c r="B1125" t="s">
        <v>199</v>
      </c>
      <c r="C1125" s="215">
        <f>'Survey Results'!D1725/'Survey Results'!D$1883</f>
        <v>0</v>
      </c>
      <c r="D1125" s="211">
        <f t="shared" si="132"/>
        <v>0</v>
      </c>
      <c r="E1125" s="218">
        <f>'Survey Results'!E1725/'Survey Results'!E$1883</f>
        <v>0</v>
      </c>
      <c r="F1125" s="217">
        <f t="shared" si="133"/>
        <v>0</v>
      </c>
      <c r="G1125" s="215">
        <f>'Survey Results'!F1725/'Survey Results'!F$1883</f>
        <v>0</v>
      </c>
      <c r="H1125" s="212">
        <f t="shared" si="134"/>
        <v>0</v>
      </c>
      <c r="I1125" s="218">
        <f>'Survey Results'!G1725/'Survey Results'!G$1883</f>
        <v>0</v>
      </c>
      <c r="J1125" s="217">
        <f t="shared" si="135"/>
        <v>0</v>
      </c>
      <c r="K1125" s="215">
        <f>'Survey Results'!H1725/'Survey Results'!H$1883</f>
        <v>0</v>
      </c>
      <c r="L1125" s="211">
        <f t="shared" si="136"/>
        <v>0</v>
      </c>
      <c r="M1125" s="221">
        <f t="shared" si="137"/>
        <v>0</v>
      </c>
      <c r="N1125" s="222">
        <f t="shared" si="130"/>
        <v>0</v>
      </c>
    </row>
    <row r="1126" spans="2:14" x14ac:dyDescent="0.45">
      <c r="B1126" t="s">
        <v>200</v>
      </c>
      <c r="C1126" s="215">
        <f>'Survey Results'!D1726/'Survey Results'!D$1883</f>
        <v>0</v>
      </c>
      <c r="D1126" s="211">
        <f t="shared" si="132"/>
        <v>0</v>
      </c>
      <c r="E1126" s="218">
        <f>'Survey Results'!E1726/'Survey Results'!E$1883</f>
        <v>0</v>
      </c>
      <c r="F1126" s="217">
        <f t="shared" si="133"/>
        <v>0</v>
      </c>
      <c r="G1126" s="215">
        <f>'Survey Results'!F1726/'Survey Results'!F$1883</f>
        <v>0</v>
      </c>
      <c r="H1126" s="212">
        <f t="shared" si="134"/>
        <v>0</v>
      </c>
      <c r="I1126" s="218">
        <f>'Survey Results'!G1726/'Survey Results'!G$1883</f>
        <v>0</v>
      </c>
      <c r="J1126" s="217">
        <f t="shared" si="135"/>
        <v>0</v>
      </c>
      <c r="K1126" s="215">
        <f>'Survey Results'!H1726/'Survey Results'!H$1883</f>
        <v>0</v>
      </c>
      <c r="L1126" s="211">
        <f t="shared" si="136"/>
        <v>0</v>
      </c>
      <c r="M1126" s="221">
        <f t="shared" si="137"/>
        <v>0</v>
      </c>
      <c r="N1126" s="222">
        <f t="shared" si="130"/>
        <v>0</v>
      </c>
    </row>
    <row r="1127" spans="2:14" x14ac:dyDescent="0.45">
      <c r="B1127" t="s">
        <v>233</v>
      </c>
      <c r="C1127" s="215">
        <f>'Survey Results'!D1727/'Survey Results'!D$1883</f>
        <v>0</v>
      </c>
      <c r="D1127" s="211">
        <f t="shared" si="132"/>
        <v>0</v>
      </c>
      <c r="E1127" s="218">
        <f>'Survey Results'!E1727/'Survey Results'!E$1883</f>
        <v>0</v>
      </c>
      <c r="F1127" s="217">
        <f t="shared" si="133"/>
        <v>0</v>
      </c>
      <c r="G1127" s="215">
        <f>'Survey Results'!F1727/'Survey Results'!F$1883</f>
        <v>0</v>
      </c>
      <c r="H1127" s="212">
        <f t="shared" si="134"/>
        <v>0</v>
      </c>
      <c r="I1127" s="218">
        <f>'Survey Results'!G1727/'Survey Results'!G$1883</f>
        <v>1.110553268400442E-2</v>
      </c>
      <c r="J1127" s="217">
        <f t="shared" si="135"/>
        <v>3.5631608930776187E-2</v>
      </c>
      <c r="K1127" s="215">
        <f>'Survey Results'!H1727/'Survey Results'!H$1883</f>
        <v>0</v>
      </c>
      <c r="L1127" s="211">
        <f t="shared" si="136"/>
        <v>0</v>
      </c>
      <c r="M1127" s="221">
        <f t="shared" si="137"/>
        <v>1.7560768515468179E-3</v>
      </c>
      <c r="N1127" s="222">
        <f t="shared" si="130"/>
        <v>3.5631608930776187E-2</v>
      </c>
    </row>
    <row r="1128" spans="2:14" x14ac:dyDescent="0.45">
      <c r="B1128" t="s">
        <v>234</v>
      </c>
      <c r="C1128" s="215">
        <f>'Survey Results'!D1728/'Survey Results'!D$1883</f>
        <v>0</v>
      </c>
      <c r="D1128" s="211">
        <f t="shared" si="132"/>
        <v>0</v>
      </c>
      <c r="E1128" s="218">
        <f>'Survey Results'!E1728/'Survey Results'!E$1883</f>
        <v>1.8331047395118979E-2</v>
      </c>
      <c r="F1128" s="217">
        <f t="shared" si="133"/>
        <v>4.2309743477674015E-2</v>
      </c>
      <c r="G1128" s="215">
        <f>'Survey Results'!F1728/'Survey Results'!F$1883</f>
        <v>0</v>
      </c>
      <c r="H1128" s="212">
        <f t="shared" si="134"/>
        <v>0</v>
      </c>
      <c r="I1128" s="218">
        <f>'Survey Results'!G1728/'Survey Results'!G$1883</f>
        <v>0</v>
      </c>
      <c r="J1128" s="217">
        <f t="shared" si="135"/>
        <v>0</v>
      </c>
      <c r="K1128" s="215">
        <f>'Survey Results'!H1728/'Survey Results'!H$1883</f>
        <v>6.9363771444009181E-2</v>
      </c>
      <c r="L1128" s="211">
        <f t="shared" si="136"/>
        <v>0.24784054852728624</v>
      </c>
      <c r="M1128" s="221">
        <f t="shared" si="137"/>
        <v>1.4299837322792514E-2</v>
      </c>
      <c r="N1128" s="222">
        <f t="shared" si="130"/>
        <v>0.29015029200496023</v>
      </c>
    </row>
    <row r="1129" spans="2:14" x14ac:dyDescent="0.45">
      <c r="B1129" t="s">
        <v>235</v>
      </c>
      <c r="C1129" s="215">
        <f>'Survey Results'!D1729/'Survey Results'!D$1883</f>
        <v>0</v>
      </c>
      <c r="D1129" s="211">
        <f t="shared" si="132"/>
        <v>0</v>
      </c>
      <c r="E1129" s="218">
        <f>'Survey Results'!E1729/'Survey Results'!E$1883</f>
        <v>0</v>
      </c>
      <c r="F1129" s="217">
        <f t="shared" si="133"/>
        <v>0</v>
      </c>
      <c r="G1129" s="215">
        <f>'Survey Results'!F1729/'Survey Results'!F$1883</f>
        <v>0</v>
      </c>
      <c r="H1129" s="212">
        <f t="shared" si="134"/>
        <v>0</v>
      </c>
      <c r="I1129" s="218">
        <f>'Survey Results'!G1729/'Survey Results'!G$1883</f>
        <v>0</v>
      </c>
      <c r="J1129" s="217">
        <f t="shared" si="135"/>
        <v>0</v>
      </c>
      <c r="K1129" s="215">
        <f>'Survey Results'!H1729/'Survey Results'!H$1883</f>
        <v>0</v>
      </c>
      <c r="L1129" s="211">
        <f t="shared" si="136"/>
        <v>0</v>
      </c>
      <c r="M1129" s="221">
        <f t="shared" si="137"/>
        <v>0</v>
      </c>
      <c r="N1129" s="222">
        <f t="shared" si="130"/>
        <v>0</v>
      </c>
    </row>
    <row r="1130" spans="2:14" x14ac:dyDescent="0.45">
      <c r="B1130" t="s">
        <v>236</v>
      </c>
      <c r="C1130" s="215">
        <f>'Survey Results'!D1730/'Survey Results'!D$1883</f>
        <v>0</v>
      </c>
      <c r="D1130" s="211">
        <f t="shared" si="132"/>
        <v>0</v>
      </c>
      <c r="E1130" s="218">
        <f>'Survey Results'!E1730/'Survey Results'!E$1883</f>
        <v>0</v>
      </c>
      <c r="F1130" s="217">
        <f t="shared" si="133"/>
        <v>0</v>
      </c>
      <c r="G1130" s="215">
        <f>'Survey Results'!F1730/'Survey Results'!F$1883</f>
        <v>0</v>
      </c>
      <c r="H1130" s="212">
        <f t="shared" si="134"/>
        <v>0</v>
      </c>
      <c r="I1130" s="218">
        <f>'Survey Results'!G1730/'Survey Results'!G$1883</f>
        <v>0</v>
      </c>
      <c r="J1130" s="217">
        <f t="shared" si="135"/>
        <v>0</v>
      </c>
      <c r="K1130" s="215">
        <f>'Survey Results'!H1730/'Survey Results'!H$1883</f>
        <v>0</v>
      </c>
      <c r="L1130" s="211">
        <f t="shared" si="136"/>
        <v>0</v>
      </c>
      <c r="M1130" s="221">
        <f t="shared" si="137"/>
        <v>0</v>
      </c>
      <c r="N1130" s="222">
        <f t="shared" si="130"/>
        <v>0</v>
      </c>
    </row>
    <row r="1131" spans="2:14" x14ac:dyDescent="0.45">
      <c r="B1131" t="s">
        <v>237</v>
      </c>
      <c r="C1131" s="215">
        <f>'Survey Results'!D1731/'Survey Results'!D$1883</f>
        <v>6.4172744537895607E-2</v>
      </c>
      <c r="D1131" s="211">
        <f t="shared" si="132"/>
        <v>0.19108098065487802</v>
      </c>
      <c r="E1131" s="218">
        <f>'Survey Results'!E1731/'Survey Results'!E$1883</f>
        <v>0</v>
      </c>
      <c r="F1131" s="217">
        <f t="shared" si="133"/>
        <v>0</v>
      </c>
      <c r="G1131" s="215">
        <f>'Survey Results'!F1731/'Survey Results'!F$1883</f>
        <v>0</v>
      </c>
      <c r="H1131" s="212">
        <f t="shared" si="134"/>
        <v>0</v>
      </c>
      <c r="I1131" s="218">
        <f>'Survey Results'!G1731/'Survey Results'!G$1883</f>
        <v>0</v>
      </c>
      <c r="J1131" s="217">
        <f t="shared" si="135"/>
        <v>0</v>
      </c>
      <c r="K1131" s="215">
        <f>'Survey Results'!H1731/'Survey Results'!H$1883</f>
        <v>0</v>
      </c>
      <c r="L1131" s="211">
        <f t="shared" si="136"/>
        <v>0</v>
      </c>
      <c r="M1131" s="221">
        <f t="shared" si="137"/>
        <v>9.4172813680908074E-3</v>
      </c>
      <c r="N1131" s="222">
        <f t="shared" si="130"/>
        <v>0.19108098065487802</v>
      </c>
    </row>
    <row r="1132" spans="2:14" x14ac:dyDescent="0.45">
      <c r="B1132" t="s">
        <v>238</v>
      </c>
      <c r="C1132" s="215">
        <f>'Survey Results'!D1732/'Survey Results'!D$1883</f>
        <v>0</v>
      </c>
      <c r="D1132" s="211">
        <f t="shared" si="132"/>
        <v>0</v>
      </c>
      <c r="E1132" s="218">
        <f>'Survey Results'!E1732/'Survey Results'!E$1883</f>
        <v>0</v>
      </c>
      <c r="F1132" s="217">
        <f t="shared" si="133"/>
        <v>0</v>
      </c>
      <c r="G1132" s="215">
        <f>'Survey Results'!F1732/'Survey Results'!F$1883</f>
        <v>0</v>
      </c>
      <c r="H1132" s="212">
        <f t="shared" si="134"/>
        <v>0</v>
      </c>
      <c r="I1132" s="218">
        <f>'Survey Results'!G1732/'Survey Results'!G$1883</f>
        <v>7.2155838939652578E-2</v>
      </c>
      <c r="J1132" s="217">
        <f t="shared" si="135"/>
        <v>0.23150880811623659</v>
      </c>
      <c r="K1132" s="215">
        <f>'Survey Results'!H1732/'Survey Results'!H$1883</f>
        <v>2.312125714800306E-2</v>
      </c>
      <c r="L1132" s="211">
        <f t="shared" si="136"/>
        <v>8.2613516175762083E-2</v>
      </c>
      <c r="M1132" s="221">
        <f t="shared" si="137"/>
        <v>1.548128077278056E-2</v>
      </c>
      <c r="N1132" s="222">
        <f t="shared" si="130"/>
        <v>0.31412232429199866</v>
      </c>
    </row>
    <row r="1133" spans="2:14" x14ac:dyDescent="0.45">
      <c r="B1133" t="s">
        <v>239</v>
      </c>
      <c r="C1133" s="215">
        <f>'Survey Results'!D1733/'Survey Results'!D$1883</f>
        <v>0</v>
      </c>
      <c r="D1133" s="211">
        <f t="shared" si="132"/>
        <v>0</v>
      </c>
      <c r="E1133" s="218">
        <f>'Survey Results'!E1733/'Survey Results'!E$1883</f>
        <v>0</v>
      </c>
      <c r="F1133" s="217">
        <f t="shared" si="133"/>
        <v>0</v>
      </c>
      <c r="G1133" s="215">
        <f>'Survey Results'!F1733/'Survey Results'!F$1883</f>
        <v>0</v>
      </c>
      <c r="H1133" s="212">
        <f t="shared" si="134"/>
        <v>0</v>
      </c>
      <c r="I1133" s="218">
        <f>'Survey Results'!G1733/'Survey Results'!G$1883</f>
        <v>0</v>
      </c>
      <c r="J1133" s="217">
        <f t="shared" si="135"/>
        <v>0</v>
      </c>
      <c r="K1133" s="215">
        <f>'Survey Results'!H1733/'Survey Results'!H$1883</f>
        <v>0</v>
      </c>
      <c r="L1133" s="211">
        <f t="shared" si="136"/>
        <v>0</v>
      </c>
      <c r="M1133" s="221">
        <f t="shared" si="137"/>
        <v>0</v>
      </c>
      <c r="N1133" s="222">
        <f t="shared" si="130"/>
        <v>0</v>
      </c>
    </row>
    <row r="1134" spans="2:14" x14ac:dyDescent="0.45">
      <c r="B1134" t="s">
        <v>240</v>
      </c>
      <c r="C1134" s="215">
        <f>'Survey Results'!D1734/'Survey Results'!D$1883</f>
        <v>0.10233166823600759</v>
      </c>
      <c r="D1134" s="211">
        <f t="shared" si="132"/>
        <v>0.30470312060658483</v>
      </c>
      <c r="E1134" s="218">
        <f>'Survey Results'!E1734/'Survey Results'!E$1883</f>
        <v>0.10987743017003027</v>
      </c>
      <c r="F1134" s="217">
        <f t="shared" si="133"/>
        <v>0.25360721535845693</v>
      </c>
      <c r="G1134" s="215">
        <f>'Survey Results'!F1734/'Survey Results'!F$1883</f>
        <v>0</v>
      </c>
      <c r="H1134" s="212">
        <f t="shared" si="134"/>
        <v>0</v>
      </c>
      <c r="I1134" s="218">
        <f>'Survey Results'!G1734/'Survey Results'!G$1883</f>
        <v>0</v>
      </c>
      <c r="J1134" s="217">
        <f t="shared" si="135"/>
        <v>0</v>
      </c>
      <c r="K1134" s="215">
        <f>'Survey Results'!H1734/'Survey Results'!H$1883</f>
        <v>0</v>
      </c>
      <c r="L1134" s="211">
        <f t="shared" si="136"/>
        <v>0</v>
      </c>
      <c r="M1134" s="221">
        <f t="shared" si="137"/>
        <v>2.7515901930566546E-2</v>
      </c>
      <c r="N1134" s="222">
        <f t="shared" ref="N1134:N1197" si="138">D1134+F1134+H1134+J1134+L1134</f>
        <v>0.55831033596504176</v>
      </c>
    </row>
    <row r="1135" spans="2:14" x14ac:dyDescent="0.45">
      <c r="B1135" t="s">
        <v>241</v>
      </c>
      <c r="C1135" s="215">
        <f>'Survey Results'!D1735/'Survey Results'!D$1883</f>
        <v>0</v>
      </c>
      <c r="D1135" s="211">
        <f t="shared" si="132"/>
        <v>0</v>
      </c>
      <c r="E1135" s="218">
        <f>'Survey Results'!E1735/'Survey Results'!E$1883</f>
        <v>0</v>
      </c>
      <c r="F1135" s="217">
        <f t="shared" si="133"/>
        <v>0</v>
      </c>
      <c r="G1135" s="215">
        <f>'Survey Results'!F1735/'Survey Results'!F$1883</f>
        <v>0</v>
      </c>
      <c r="H1135" s="212">
        <f t="shared" si="134"/>
        <v>0</v>
      </c>
      <c r="I1135" s="218">
        <f>'Survey Results'!G1735/'Survey Results'!G$1883</f>
        <v>0</v>
      </c>
      <c r="J1135" s="217">
        <f t="shared" si="135"/>
        <v>0</v>
      </c>
      <c r="K1135" s="215">
        <f>'Survey Results'!H1735/'Survey Results'!H$1883</f>
        <v>0</v>
      </c>
      <c r="L1135" s="211">
        <f t="shared" si="136"/>
        <v>0</v>
      </c>
      <c r="M1135" s="221">
        <f t="shared" si="137"/>
        <v>0</v>
      </c>
      <c r="N1135" s="222">
        <f t="shared" si="138"/>
        <v>0</v>
      </c>
    </row>
    <row r="1136" spans="2:14" x14ac:dyDescent="0.45">
      <c r="B1136" t="s">
        <v>242</v>
      </c>
      <c r="C1136" s="215">
        <f>'Survey Results'!D1736/'Survey Results'!D$1883</f>
        <v>0</v>
      </c>
      <c r="D1136" s="211">
        <f t="shared" si="132"/>
        <v>0</v>
      </c>
      <c r="E1136" s="218">
        <f>'Survey Results'!E1736/'Survey Results'!E$1883</f>
        <v>0</v>
      </c>
      <c r="F1136" s="217">
        <f t="shared" si="133"/>
        <v>0</v>
      </c>
      <c r="G1136" s="215">
        <f>'Survey Results'!F1736/'Survey Results'!F$1883</f>
        <v>0</v>
      </c>
      <c r="H1136" s="212">
        <f t="shared" si="134"/>
        <v>0</v>
      </c>
      <c r="I1136" s="218">
        <f>'Survey Results'!G1736/'Survey Results'!G$1883</f>
        <v>0</v>
      </c>
      <c r="J1136" s="217">
        <f t="shared" si="135"/>
        <v>0</v>
      </c>
      <c r="K1136" s="215">
        <f>'Survey Results'!H1736/'Survey Results'!H$1883</f>
        <v>0</v>
      </c>
      <c r="L1136" s="211">
        <f t="shared" si="136"/>
        <v>0</v>
      </c>
      <c r="M1136" s="221">
        <f t="shared" si="137"/>
        <v>0</v>
      </c>
      <c r="N1136" s="222">
        <f t="shared" si="138"/>
        <v>0</v>
      </c>
    </row>
    <row r="1137" spans="2:14" x14ac:dyDescent="0.45">
      <c r="B1137" t="s">
        <v>243</v>
      </c>
      <c r="C1137" s="215">
        <f>'Survey Results'!D1737/'Survey Results'!D$1883</f>
        <v>4.9250706203418503E-2</v>
      </c>
      <c r="D1137" s="211">
        <f t="shared" si="132"/>
        <v>0.14664906896318167</v>
      </c>
      <c r="E1137" s="218">
        <f>'Survey Results'!E1737/'Survey Results'!E$1883</f>
        <v>9.1872945376962091E-3</v>
      </c>
      <c r="F1137" s="217">
        <f t="shared" si="133"/>
        <v>2.1205120840354433E-2</v>
      </c>
      <c r="G1137" s="215">
        <f>'Survey Results'!F1737/'Survey Results'!F$1883</f>
        <v>5.7794981313400953E-2</v>
      </c>
      <c r="H1137" s="212">
        <f t="shared" si="134"/>
        <v>0.47526288986652421</v>
      </c>
      <c r="I1137" s="218">
        <f>'Survey Results'!G1737/'Survey Results'!G$1883</f>
        <v>5.5567828095190286E-2</v>
      </c>
      <c r="J1137" s="217">
        <f t="shared" si="135"/>
        <v>0.17828691123229243</v>
      </c>
      <c r="K1137" s="215">
        <f>'Survey Results'!H1737/'Survey Results'!H$1883</f>
        <v>0</v>
      </c>
      <c r="L1137" s="211">
        <f t="shared" si="136"/>
        <v>0</v>
      </c>
      <c r="M1137" s="221">
        <f t="shared" si="137"/>
        <v>4.0482273393663809E-2</v>
      </c>
      <c r="N1137" s="222">
        <f t="shared" si="138"/>
        <v>0.82140399090235272</v>
      </c>
    </row>
    <row r="1138" spans="2:14" x14ac:dyDescent="0.45">
      <c r="B1138" t="s">
        <v>244</v>
      </c>
      <c r="C1138" s="215">
        <f>'Survey Results'!D1738/'Survey Results'!D$1883</f>
        <v>0</v>
      </c>
      <c r="D1138" s="211">
        <f t="shared" si="132"/>
        <v>0</v>
      </c>
      <c r="E1138" s="218">
        <f>'Survey Results'!E1738/'Survey Results'!E$1883</f>
        <v>0</v>
      </c>
      <c r="F1138" s="217">
        <f t="shared" si="133"/>
        <v>0</v>
      </c>
      <c r="G1138" s="215">
        <f>'Survey Results'!F1738/'Survey Results'!F$1883</f>
        <v>0</v>
      </c>
      <c r="H1138" s="212">
        <f t="shared" si="134"/>
        <v>0</v>
      </c>
      <c r="I1138" s="218">
        <f>'Survey Results'!G1738/'Survey Results'!G$1883</f>
        <v>0</v>
      </c>
      <c r="J1138" s="217">
        <f t="shared" si="135"/>
        <v>0</v>
      </c>
      <c r="K1138" s="215">
        <f>'Survey Results'!H1738/'Survey Results'!H$1883</f>
        <v>0</v>
      </c>
      <c r="L1138" s="211">
        <f t="shared" si="136"/>
        <v>0</v>
      </c>
      <c r="M1138" s="221">
        <f t="shared" si="137"/>
        <v>0</v>
      </c>
      <c r="N1138" s="222">
        <f t="shared" si="138"/>
        <v>0</v>
      </c>
    </row>
    <row r="1139" spans="2:14" x14ac:dyDescent="0.45">
      <c r="B1139" t="s">
        <v>245</v>
      </c>
      <c r="C1139" s="215">
        <f>'Survey Results'!D1739/'Survey Results'!D$1883</f>
        <v>0</v>
      </c>
      <c r="D1139" s="211">
        <f t="shared" si="132"/>
        <v>0</v>
      </c>
      <c r="E1139" s="218">
        <f>'Survey Results'!E1739/'Survey Results'!E$1883</f>
        <v>0</v>
      </c>
      <c r="F1139" s="217">
        <f t="shared" si="133"/>
        <v>0</v>
      </c>
      <c r="G1139" s="215">
        <f>'Survey Results'!F1739/'Survey Results'!F$1883</f>
        <v>0</v>
      </c>
      <c r="H1139" s="212">
        <f t="shared" si="134"/>
        <v>0</v>
      </c>
      <c r="I1139" s="218">
        <f>'Survey Results'!G1739/'Survey Results'!G$1883</f>
        <v>1.110553268400442E-2</v>
      </c>
      <c r="J1139" s="217">
        <f t="shared" si="135"/>
        <v>3.5631608930776187E-2</v>
      </c>
      <c r="K1139" s="215">
        <f>'Survey Results'!H1739/'Survey Results'!H$1883</f>
        <v>0</v>
      </c>
      <c r="L1139" s="211">
        <f t="shared" si="136"/>
        <v>0</v>
      </c>
      <c r="M1139" s="221">
        <f t="shared" si="137"/>
        <v>1.7560768515468179E-3</v>
      </c>
      <c r="N1139" s="222">
        <f t="shared" si="138"/>
        <v>3.5631608930776187E-2</v>
      </c>
    </row>
    <row r="1140" spans="2:14" x14ac:dyDescent="0.45">
      <c r="B1140" t="s">
        <v>246</v>
      </c>
      <c r="C1140" s="215">
        <f>'Survey Results'!D1740/'Survey Results'!D$1883</f>
        <v>0</v>
      </c>
      <c r="D1140" s="211">
        <f t="shared" si="132"/>
        <v>0</v>
      </c>
      <c r="E1140" s="218">
        <f>'Survey Results'!E1740/'Survey Results'!E$1883</f>
        <v>0</v>
      </c>
      <c r="F1140" s="217">
        <f t="shared" si="133"/>
        <v>0</v>
      </c>
      <c r="G1140" s="215">
        <f>'Survey Results'!F1740/'Survey Results'!F$1883</f>
        <v>0</v>
      </c>
      <c r="H1140" s="212">
        <f t="shared" si="134"/>
        <v>0</v>
      </c>
      <c r="I1140" s="218">
        <f>'Survey Results'!G1740/'Survey Results'!G$1883</f>
        <v>1.110553268400442E-2</v>
      </c>
      <c r="J1140" s="217">
        <f t="shared" si="135"/>
        <v>3.5631608930776187E-2</v>
      </c>
      <c r="K1140" s="215">
        <f>'Survey Results'!H1740/'Survey Results'!H$1883</f>
        <v>0</v>
      </c>
      <c r="L1140" s="211">
        <f t="shared" si="136"/>
        <v>0</v>
      </c>
      <c r="M1140" s="221">
        <f t="shared" si="137"/>
        <v>1.7560768515468179E-3</v>
      </c>
      <c r="N1140" s="222">
        <f t="shared" si="138"/>
        <v>3.5631608930776187E-2</v>
      </c>
    </row>
    <row r="1141" spans="2:14" x14ac:dyDescent="0.45">
      <c r="B1141" t="s">
        <v>247</v>
      </c>
      <c r="C1141" s="215">
        <f>'Survey Results'!D1741/'Survey Results'!D$1883</f>
        <v>0</v>
      </c>
      <c r="D1141" s="211">
        <f t="shared" si="132"/>
        <v>0</v>
      </c>
      <c r="E1141" s="218">
        <f>'Survey Results'!E1741/'Survey Results'!E$1883</f>
        <v>0</v>
      </c>
      <c r="F1141" s="217">
        <f t="shared" si="133"/>
        <v>0</v>
      </c>
      <c r="G1141" s="215">
        <f>'Survey Results'!F1741/'Survey Results'!F$1883</f>
        <v>0</v>
      </c>
      <c r="H1141" s="212">
        <f t="shared" si="134"/>
        <v>0</v>
      </c>
      <c r="I1141" s="218">
        <f>'Survey Results'!G1741/'Survey Results'!G$1883</f>
        <v>0</v>
      </c>
      <c r="J1141" s="217">
        <f t="shared" si="135"/>
        <v>0</v>
      </c>
      <c r="K1141" s="215">
        <f>'Survey Results'!H1741/'Survey Results'!H$1883</f>
        <v>0</v>
      </c>
      <c r="L1141" s="211">
        <f t="shared" si="136"/>
        <v>0</v>
      </c>
      <c r="M1141" s="221">
        <f t="shared" si="137"/>
        <v>0</v>
      </c>
      <c r="N1141" s="222">
        <f t="shared" si="138"/>
        <v>0</v>
      </c>
    </row>
    <row r="1142" spans="2:14" x14ac:dyDescent="0.45">
      <c r="B1142" t="s">
        <v>248</v>
      </c>
      <c r="C1142" s="215">
        <f>'Survey Results'!D1742/'Survey Results'!D$1883</f>
        <v>0</v>
      </c>
      <c r="D1142" s="211">
        <f t="shared" si="132"/>
        <v>0</v>
      </c>
      <c r="E1142" s="218">
        <f>'Survey Results'!E1742/'Survey Results'!E$1883</f>
        <v>0</v>
      </c>
      <c r="F1142" s="217">
        <f t="shared" si="133"/>
        <v>0</v>
      </c>
      <c r="G1142" s="215">
        <f>'Survey Results'!F1742/'Survey Results'!F$1883</f>
        <v>0</v>
      </c>
      <c r="H1142" s="212">
        <f t="shared" si="134"/>
        <v>0</v>
      </c>
      <c r="I1142" s="218">
        <f>'Survey Results'!G1742/'Survey Results'!G$1883</f>
        <v>0</v>
      </c>
      <c r="J1142" s="217">
        <f t="shared" si="135"/>
        <v>0</v>
      </c>
      <c r="K1142" s="215">
        <f>'Survey Results'!H1742/'Survey Results'!H$1883</f>
        <v>0</v>
      </c>
      <c r="L1142" s="211">
        <f t="shared" si="136"/>
        <v>0</v>
      </c>
      <c r="M1142" s="221">
        <f t="shared" si="137"/>
        <v>0</v>
      </c>
      <c r="N1142" s="222">
        <f t="shared" si="138"/>
        <v>0</v>
      </c>
    </row>
    <row r="1143" spans="2:14" x14ac:dyDescent="0.45">
      <c r="B1143" t="s">
        <v>249</v>
      </c>
      <c r="C1143" s="215">
        <f>'Survey Results'!D1743/'Survey Results'!D$1883</f>
        <v>0</v>
      </c>
      <c r="D1143" s="211">
        <f t="shared" si="132"/>
        <v>0</v>
      </c>
      <c r="E1143" s="218">
        <f>'Survey Results'!E1743/'Survey Results'!E$1883</f>
        <v>0</v>
      </c>
      <c r="F1143" s="217">
        <f t="shared" si="133"/>
        <v>0</v>
      </c>
      <c r="G1143" s="215">
        <f>'Survey Results'!F1743/'Survey Results'!F$1883</f>
        <v>0</v>
      </c>
      <c r="H1143" s="212">
        <f t="shared" si="134"/>
        <v>0</v>
      </c>
      <c r="I1143" s="218">
        <f>'Survey Results'!G1743/'Survey Results'!G$1883</f>
        <v>0</v>
      </c>
      <c r="J1143" s="217">
        <f t="shared" si="135"/>
        <v>0</v>
      </c>
      <c r="K1143" s="215">
        <f>'Survey Results'!H1743/'Survey Results'!H$1883</f>
        <v>0</v>
      </c>
      <c r="L1143" s="211">
        <f t="shared" si="136"/>
        <v>0</v>
      </c>
      <c r="M1143" s="221">
        <f t="shared" si="137"/>
        <v>0</v>
      </c>
      <c r="N1143" s="222">
        <f t="shared" si="138"/>
        <v>0</v>
      </c>
    </row>
    <row r="1144" spans="2:14" x14ac:dyDescent="0.45">
      <c r="B1144" t="s">
        <v>250</v>
      </c>
      <c r="C1144" s="215">
        <f>'Survey Results'!D1744/'Survey Results'!D$1883</f>
        <v>0</v>
      </c>
      <c r="D1144" s="211">
        <f t="shared" si="132"/>
        <v>0</v>
      </c>
      <c r="E1144" s="218">
        <f>'Survey Results'!E1744/'Survey Results'!E$1883</f>
        <v>0</v>
      </c>
      <c r="F1144" s="217">
        <f t="shared" si="133"/>
        <v>0</v>
      </c>
      <c r="G1144" s="215">
        <f>'Survey Results'!F1744/'Survey Results'!F$1883</f>
        <v>0</v>
      </c>
      <c r="H1144" s="212">
        <f t="shared" si="134"/>
        <v>0</v>
      </c>
      <c r="I1144" s="218">
        <f>'Survey Results'!G1744/'Survey Results'!G$1883</f>
        <v>0</v>
      </c>
      <c r="J1144" s="217">
        <f t="shared" si="135"/>
        <v>0</v>
      </c>
      <c r="K1144" s="215">
        <f>'Survey Results'!H1744/'Survey Results'!H$1883</f>
        <v>0</v>
      </c>
      <c r="L1144" s="211">
        <f t="shared" si="136"/>
        <v>0</v>
      </c>
      <c r="M1144" s="221">
        <f t="shared" si="137"/>
        <v>0</v>
      </c>
      <c r="N1144" s="222">
        <f t="shared" si="138"/>
        <v>0</v>
      </c>
    </row>
    <row r="1145" spans="2:14" x14ac:dyDescent="0.45">
      <c r="B1145" t="s">
        <v>251</v>
      </c>
      <c r="C1145" s="215">
        <f>'Survey Results'!D1745/'Survey Results'!D$1883</f>
        <v>0</v>
      </c>
      <c r="D1145" s="211">
        <f t="shared" si="132"/>
        <v>0</v>
      </c>
      <c r="E1145" s="218">
        <f>'Survey Results'!E1745/'Survey Results'!E$1883</f>
        <v>0</v>
      </c>
      <c r="F1145" s="217">
        <f t="shared" si="133"/>
        <v>0</v>
      </c>
      <c r="G1145" s="215">
        <f>'Survey Results'!F1745/'Survey Results'!F$1883</f>
        <v>0</v>
      </c>
      <c r="H1145" s="212">
        <f t="shared" si="134"/>
        <v>0</v>
      </c>
      <c r="I1145" s="218">
        <f>'Survey Results'!G1745/'Survey Results'!G$1883</f>
        <v>0</v>
      </c>
      <c r="J1145" s="217">
        <f t="shared" si="135"/>
        <v>0</v>
      </c>
      <c r="K1145" s="215">
        <f>'Survey Results'!H1745/'Survey Results'!H$1883</f>
        <v>0</v>
      </c>
      <c r="L1145" s="211">
        <f t="shared" si="136"/>
        <v>0</v>
      </c>
      <c r="M1145" s="221">
        <f t="shared" si="137"/>
        <v>0</v>
      </c>
      <c r="N1145" s="222">
        <f t="shared" si="138"/>
        <v>0</v>
      </c>
    </row>
    <row r="1146" spans="2:14" x14ac:dyDescent="0.45">
      <c r="B1146" t="s">
        <v>252</v>
      </c>
      <c r="C1146" s="215">
        <f>'Survey Results'!D1746/'Survey Results'!D$1883</f>
        <v>0</v>
      </c>
      <c r="D1146" s="211">
        <f t="shared" si="132"/>
        <v>0</v>
      </c>
      <c r="E1146" s="218">
        <f>'Survey Results'!E1746/'Survey Results'!E$1883</f>
        <v>0</v>
      </c>
      <c r="F1146" s="217">
        <f t="shared" si="133"/>
        <v>0</v>
      </c>
      <c r="G1146" s="215">
        <f>'Survey Results'!F1746/'Survey Results'!F$1883</f>
        <v>0</v>
      </c>
      <c r="H1146" s="212">
        <f t="shared" si="134"/>
        <v>0</v>
      </c>
      <c r="I1146" s="218">
        <f>'Survey Results'!G1746/'Survey Results'!G$1883</f>
        <v>0</v>
      </c>
      <c r="J1146" s="217">
        <f t="shared" si="135"/>
        <v>0</v>
      </c>
      <c r="K1146" s="215">
        <f>'Survey Results'!H1746/'Survey Results'!H$1883</f>
        <v>0</v>
      </c>
      <c r="L1146" s="211">
        <f t="shared" si="136"/>
        <v>0</v>
      </c>
      <c r="M1146" s="221">
        <f t="shared" si="137"/>
        <v>0</v>
      </c>
      <c r="N1146" s="222">
        <f t="shared" si="138"/>
        <v>0</v>
      </c>
    </row>
    <row r="1147" spans="2:14" x14ac:dyDescent="0.45">
      <c r="B1147" t="s">
        <v>253</v>
      </c>
      <c r="C1147" s="215">
        <f>'Survey Results'!D1747/'Survey Results'!D$1883</f>
        <v>0</v>
      </c>
      <c r="D1147" s="211">
        <f t="shared" si="132"/>
        <v>0</v>
      </c>
      <c r="E1147" s="218">
        <f>'Survey Results'!E1747/'Survey Results'!E$1883</f>
        <v>0</v>
      </c>
      <c r="F1147" s="217">
        <f t="shared" si="133"/>
        <v>0</v>
      </c>
      <c r="G1147" s="215">
        <f>'Survey Results'!F1747/'Survey Results'!F$1883</f>
        <v>0</v>
      </c>
      <c r="H1147" s="212">
        <f t="shared" si="134"/>
        <v>0</v>
      </c>
      <c r="I1147" s="218">
        <f>'Survey Results'!G1747/'Survey Results'!G$1883</f>
        <v>0</v>
      </c>
      <c r="J1147" s="217">
        <f t="shared" si="135"/>
        <v>0</v>
      </c>
      <c r="K1147" s="215">
        <f>'Survey Results'!H1747/'Survey Results'!H$1883</f>
        <v>0</v>
      </c>
      <c r="L1147" s="211">
        <f t="shared" si="136"/>
        <v>0</v>
      </c>
      <c r="M1147" s="221">
        <f t="shared" si="137"/>
        <v>0</v>
      </c>
      <c r="N1147" s="222">
        <f t="shared" si="138"/>
        <v>0</v>
      </c>
    </row>
    <row r="1148" spans="2:14" x14ac:dyDescent="0.45">
      <c r="B1148" t="s">
        <v>254</v>
      </c>
      <c r="C1148" s="215">
        <f>'Survey Results'!D1748/'Survey Results'!D$1883</f>
        <v>0</v>
      </c>
      <c r="D1148" s="211">
        <f t="shared" si="132"/>
        <v>0</v>
      </c>
      <c r="E1148" s="218">
        <f>'Survey Results'!E1748/'Survey Results'!E$1883</f>
        <v>0</v>
      </c>
      <c r="F1148" s="217">
        <f t="shared" si="133"/>
        <v>0</v>
      </c>
      <c r="G1148" s="215">
        <f>'Survey Results'!F1748/'Survey Results'!F$1883</f>
        <v>0</v>
      </c>
      <c r="H1148" s="212">
        <f t="shared" si="134"/>
        <v>0</v>
      </c>
      <c r="I1148" s="218">
        <f>'Survey Results'!G1748/'Survey Results'!G$1883</f>
        <v>0</v>
      </c>
      <c r="J1148" s="217">
        <f t="shared" si="135"/>
        <v>0</v>
      </c>
      <c r="K1148" s="215">
        <f>'Survey Results'!H1748/'Survey Results'!H$1883</f>
        <v>0</v>
      </c>
      <c r="L1148" s="211">
        <f t="shared" si="136"/>
        <v>0</v>
      </c>
      <c r="M1148" s="221">
        <f t="shared" si="137"/>
        <v>0</v>
      </c>
      <c r="N1148" s="222">
        <f t="shared" si="138"/>
        <v>0</v>
      </c>
    </row>
    <row r="1149" spans="2:14" x14ac:dyDescent="0.45">
      <c r="B1149" t="s">
        <v>255</v>
      </c>
      <c r="C1149" s="215">
        <f>'Survey Results'!D1749/'Survey Results'!D$1883</f>
        <v>0</v>
      </c>
      <c r="D1149" s="211">
        <f t="shared" si="132"/>
        <v>0</v>
      </c>
      <c r="E1149" s="218">
        <f>'Survey Results'!E1749/'Survey Results'!E$1883</f>
        <v>0</v>
      </c>
      <c r="F1149" s="217">
        <f t="shared" si="133"/>
        <v>0</v>
      </c>
      <c r="G1149" s="215">
        <f>'Survey Results'!F1749/'Survey Results'!F$1883</f>
        <v>0</v>
      </c>
      <c r="H1149" s="212">
        <f t="shared" si="134"/>
        <v>0</v>
      </c>
      <c r="I1149" s="218">
        <f>'Survey Results'!G1749/'Survey Results'!G$1883</f>
        <v>0</v>
      </c>
      <c r="J1149" s="217">
        <f t="shared" si="135"/>
        <v>0</v>
      </c>
      <c r="K1149" s="215">
        <f>'Survey Results'!H1749/'Survey Results'!H$1883</f>
        <v>0</v>
      </c>
      <c r="L1149" s="211">
        <f t="shared" si="136"/>
        <v>0</v>
      </c>
      <c r="M1149" s="221">
        <f t="shared" si="137"/>
        <v>0</v>
      </c>
      <c r="N1149" s="222">
        <f t="shared" si="138"/>
        <v>0</v>
      </c>
    </row>
    <row r="1150" spans="2:14" x14ac:dyDescent="0.45">
      <c r="B1150" t="s">
        <v>256</v>
      </c>
      <c r="C1150" s="215">
        <f>'Survey Results'!D1750/'Survey Results'!D$1883</f>
        <v>0</v>
      </c>
      <c r="D1150" s="211">
        <f t="shared" si="132"/>
        <v>0</v>
      </c>
      <c r="E1150" s="218">
        <f>'Survey Results'!E1750/'Survey Results'!E$1883</f>
        <v>0</v>
      </c>
      <c r="F1150" s="217">
        <f t="shared" si="133"/>
        <v>0</v>
      </c>
      <c r="G1150" s="215">
        <f>'Survey Results'!F1750/'Survey Results'!F$1883</f>
        <v>0</v>
      </c>
      <c r="H1150" s="212">
        <f t="shared" si="134"/>
        <v>0</v>
      </c>
      <c r="I1150" s="218">
        <f>'Survey Results'!G1750/'Survey Results'!G$1883</f>
        <v>0</v>
      </c>
      <c r="J1150" s="217">
        <f t="shared" si="135"/>
        <v>0</v>
      </c>
      <c r="K1150" s="215">
        <f>'Survey Results'!H1750/'Survey Results'!H$1883</f>
        <v>0</v>
      </c>
      <c r="L1150" s="211">
        <f t="shared" si="136"/>
        <v>0</v>
      </c>
      <c r="M1150" s="221">
        <f t="shared" si="137"/>
        <v>0</v>
      </c>
      <c r="N1150" s="222">
        <f t="shared" si="138"/>
        <v>0</v>
      </c>
    </row>
    <row r="1151" spans="2:14" x14ac:dyDescent="0.45">
      <c r="B1151" t="s">
        <v>257</v>
      </c>
      <c r="C1151" s="215">
        <f>'Survey Results'!D1751/'Survey Results'!D$1883</f>
        <v>0</v>
      </c>
      <c r="D1151" s="211">
        <f t="shared" si="132"/>
        <v>0</v>
      </c>
      <c r="E1151" s="218">
        <f>'Survey Results'!E1751/'Survey Results'!E$1883</f>
        <v>0</v>
      </c>
      <c r="F1151" s="217">
        <f t="shared" si="133"/>
        <v>0</v>
      </c>
      <c r="G1151" s="215">
        <f>'Survey Results'!F1751/'Survey Results'!F$1883</f>
        <v>0</v>
      </c>
      <c r="H1151" s="212">
        <f t="shared" si="134"/>
        <v>0</v>
      </c>
      <c r="I1151" s="218">
        <f>'Survey Results'!G1751/'Survey Results'!G$1883</f>
        <v>0</v>
      </c>
      <c r="J1151" s="217">
        <f t="shared" si="135"/>
        <v>0</v>
      </c>
      <c r="K1151" s="215">
        <f>'Survey Results'!H1751/'Survey Results'!H$1883</f>
        <v>0</v>
      </c>
      <c r="L1151" s="211">
        <f t="shared" si="136"/>
        <v>0</v>
      </c>
      <c r="M1151" s="221">
        <f t="shared" si="137"/>
        <v>0</v>
      </c>
      <c r="N1151" s="222">
        <f t="shared" si="138"/>
        <v>0</v>
      </c>
    </row>
    <row r="1152" spans="2:14" x14ac:dyDescent="0.45">
      <c r="B1152" t="s">
        <v>258</v>
      </c>
      <c r="C1152" s="215">
        <f>'Survey Results'!D1752/'Survey Results'!D$1883</f>
        <v>0</v>
      </c>
      <c r="D1152" s="211">
        <f t="shared" si="132"/>
        <v>0</v>
      </c>
      <c r="E1152" s="218">
        <f>'Survey Results'!E1752/'Survey Results'!E$1883</f>
        <v>0</v>
      </c>
      <c r="F1152" s="217">
        <f t="shared" si="133"/>
        <v>0</v>
      </c>
      <c r="G1152" s="215">
        <f>'Survey Results'!F1752/'Survey Results'!F$1883</f>
        <v>0</v>
      </c>
      <c r="H1152" s="212">
        <f t="shared" si="134"/>
        <v>0</v>
      </c>
      <c r="I1152" s="218">
        <f>'Survey Results'!G1752/'Survey Results'!G$1883</f>
        <v>0</v>
      </c>
      <c r="J1152" s="217">
        <f t="shared" si="135"/>
        <v>0</v>
      </c>
      <c r="K1152" s="215">
        <f>'Survey Results'!H1752/'Survey Results'!H$1883</f>
        <v>0</v>
      </c>
      <c r="L1152" s="211">
        <f t="shared" si="136"/>
        <v>0</v>
      </c>
      <c r="M1152" s="221">
        <f t="shared" si="137"/>
        <v>0</v>
      </c>
      <c r="N1152" s="222">
        <f t="shared" si="138"/>
        <v>0</v>
      </c>
    </row>
    <row r="1153" spans="2:14" x14ac:dyDescent="0.45">
      <c r="B1153" t="s">
        <v>259</v>
      </c>
      <c r="C1153" s="215">
        <f>'Survey Results'!D1753/'Survey Results'!D$1883</f>
        <v>0</v>
      </c>
      <c r="D1153" s="211">
        <f t="shared" si="132"/>
        <v>0</v>
      </c>
      <c r="E1153" s="218">
        <f>'Survey Results'!E1753/'Survey Results'!E$1883</f>
        <v>0</v>
      </c>
      <c r="F1153" s="217">
        <f t="shared" si="133"/>
        <v>0</v>
      </c>
      <c r="G1153" s="215">
        <f>'Survey Results'!F1753/'Survey Results'!F$1883</f>
        <v>0</v>
      </c>
      <c r="H1153" s="212">
        <f t="shared" si="134"/>
        <v>0</v>
      </c>
      <c r="I1153" s="218">
        <f>'Survey Results'!G1753/'Survey Results'!G$1883</f>
        <v>0</v>
      </c>
      <c r="J1153" s="217">
        <f t="shared" si="135"/>
        <v>0</v>
      </c>
      <c r="K1153" s="215">
        <f>'Survey Results'!H1753/'Survey Results'!H$1883</f>
        <v>0</v>
      </c>
      <c r="L1153" s="211">
        <f t="shared" si="136"/>
        <v>0</v>
      </c>
      <c r="M1153" s="221">
        <f t="shared" si="137"/>
        <v>0</v>
      </c>
      <c r="N1153" s="222">
        <f t="shared" si="138"/>
        <v>0</v>
      </c>
    </row>
    <row r="1154" spans="2:14" x14ac:dyDescent="0.45">
      <c r="B1154" t="s">
        <v>260</v>
      </c>
      <c r="C1154" s="215">
        <f>'Survey Results'!D1754/'Survey Results'!D$1883</f>
        <v>0</v>
      </c>
      <c r="D1154" s="211">
        <f t="shared" si="132"/>
        <v>0</v>
      </c>
      <c r="E1154" s="218">
        <f>'Survey Results'!E1754/'Survey Results'!E$1883</f>
        <v>0</v>
      </c>
      <c r="F1154" s="217">
        <f t="shared" si="133"/>
        <v>0</v>
      </c>
      <c r="G1154" s="215">
        <f>'Survey Results'!F1754/'Survey Results'!F$1883</f>
        <v>0</v>
      </c>
      <c r="H1154" s="212">
        <f t="shared" si="134"/>
        <v>0</v>
      </c>
      <c r="I1154" s="218">
        <f>'Survey Results'!G1754/'Survey Results'!G$1883</f>
        <v>0</v>
      </c>
      <c r="J1154" s="217">
        <f t="shared" si="135"/>
        <v>0</v>
      </c>
      <c r="K1154" s="215">
        <f>'Survey Results'!H1754/'Survey Results'!H$1883</f>
        <v>0</v>
      </c>
      <c r="L1154" s="211">
        <f t="shared" si="136"/>
        <v>0</v>
      </c>
      <c r="M1154" s="221">
        <f t="shared" si="137"/>
        <v>0</v>
      </c>
      <c r="N1154" s="222">
        <f t="shared" si="138"/>
        <v>0</v>
      </c>
    </row>
    <row r="1155" spans="2:14" x14ac:dyDescent="0.45">
      <c r="B1155" t="s">
        <v>261</v>
      </c>
      <c r="C1155" s="215">
        <f>'Survey Results'!D1755/'Survey Results'!D$1883</f>
        <v>1.5177388723088462E-2</v>
      </c>
      <c r="D1155" s="211">
        <f t="shared" si="132"/>
        <v>4.5192243870377756E-2</v>
      </c>
      <c r="E1155" s="218">
        <f>'Survey Results'!E1755/'Survey Results'!E$1883</f>
        <v>0.17349182504952865</v>
      </c>
      <c r="F1155" s="217">
        <f t="shared" si="133"/>
        <v>0.40043508999238026</v>
      </c>
      <c r="G1155" s="215">
        <f>'Survey Results'!F1755/'Survey Results'!F$1883</f>
        <v>6.4913685709200919E-2</v>
      </c>
      <c r="H1155" s="212">
        <f t="shared" si="134"/>
        <v>0.53380181394554183</v>
      </c>
      <c r="I1155" s="218">
        <f>'Survey Results'!G1755/'Survey Results'!G$1883</f>
        <v>0</v>
      </c>
      <c r="J1155" s="217">
        <f t="shared" si="135"/>
        <v>0</v>
      </c>
      <c r="K1155" s="215">
        <f>'Survey Results'!H1755/'Survey Results'!H$1883</f>
        <v>1.1571885271736682E-2</v>
      </c>
      <c r="L1155" s="211">
        <f t="shared" si="136"/>
        <v>4.1346978884461254E-2</v>
      </c>
      <c r="M1155" s="221">
        <f t="shared" si="137"/>
        <v>5.030817806120693E-2</v>
      </c>
      <c r="N1155" s="222">
        <f t="shared" si="138"/>
        <v>1.0207761266927611</v>
      </c>
    </row>
    <row r="1156" spans="2:14" x14ac:dyDescent="0.45">
      <c r="B1156" t="s">
        <v>262</v>
      </c>
      <c r="C1156" s="215">
        <f>'Survey Results'!D1756/'Survey Results'!D$1883</f>
        <v>0</v>
      </c>
      <c r="D1156" s="211">
        <f t="shared" si="132"/>
        <v>0</v>
      </c>
      <c r="E1156" s="218">
        <f>'Survey Results'!E1756/'Survey Results'!E$1883</f>
        <v>0</v>
      </c>
      <c r="F1156" s="217">
        <f t="shared" si="133"/>
        <v>0</v>
      </c>
      <c r="G1156" s="215">
        <f>'Survey Results'!F1756/'Survey Results'!F$1883</f>
        <v>0</v>
      </c>
      <c r="H1156" s="212">
        <f t="shared" si="134"/>
        <v>0</v>
      </c>
      <c r="I1156" s="218">
        <f>'Survey Results'!G1756/'Survey Results'!G$1883</f>
        <v>0</v>
      </c>
      <c r="J1156" s="217">
        <f t="shared" si="135"/>
        <v>0</v>
      </c>
      <c r="K1156" s="215">
        <f>'Survey Results'!H1756/'Survey Results'!H$1883</f>
        <v>0</v>
      </c>
      <c r="L1156" s="211">
        <f t="shared" si="136"/>
        <v>0</v>
      </c>
      <c r="M1156" s="221">
        <f t="shared" si="137"/>
        <v>0</v>
      </c>
      <c r="N1156" s="222">
        <f t="shared" si="138"/>
        <v>0</v>
      </c>
    </row>
    <row r="1157" spans="2:14" x14ac:dyDescent="0.45">
      <c r="B1157" t="s">
        <v>263</v>
      </c>
      <c r="C1157" s="215">
        <f>'Survey Results'!D1757/'Survey Results'!D$1883</f>
        <v>0</v>
      </c>
      <c r="D1157" s="211">
        <f t="shared" si="132"/>
        <v>0</v>
      </c>
      <c r="E1157" s="218">
        <f>'Survey Results'!E1757/'Survey Results'!E$1883</f>
        <v>0</v>
      </c>
      <c r="F1157" s="217">
        <f t="shared" si="133"/>
        <v>0</v>
      </c>
      <c r="G1157" s="215">
        <f>'Survey Results'!F1757/'Survey Results'!F$1883</f>
        <v>0</v>
      </c>
      <c r="H1157" s="212">
        <f t="shared" si="134"/>
        <v>0</v>
      </c>
      <c r="I1157" s="218">
        <f>'Survey Results'!G1757/'Survey Results'!G$1883</f>
        <v>0</v>
      </c>
      <c r="J1157" s="217">
        <f t="shared" si="135"/>
        <v>0</v>
      </c>
      <c r="K1157" s="215">
        <f>'Survey Results'!H1757/'Survey Results'!H$1883</f>
        <v>0</v>
      </c>
      <c r="L1157" s="211">
        <f t="shared" si="136"/>
        <v>0</v>
      </c>
      <c r="M1157" s="221">
        <f t="shared" si="137"/>
        <v>0</v>
      </c>
      <c r="N1157" s="222">
        <f t="shared" si="138"/>
        <v>0</v>
      </c>
    </row>
    <row r="1158" spans="2:14" x14ac:dyDescent="0.45">
      <c r="B1158" t="s">
        <v>264</v>
      </c>
      <c r="C1158" s="215">
        <f>'Survey Results'!D1758/'Survey Results'!D$1883</f>
        <v>0</v>
      </c>
      <c r="D1158" s="211">
        <f t="shared" si="132"/>
        <v>0</v>
      </c>
      <c r="E1158" s="218">
        <f>'Survey Results'!E1758/'Survey Results'!E$1883</f>
        <v>0</v>
      </c>
      <c r="F1158" s="217">
        <f t="shared" si="133"/>
        <v>0</v>
      </c>
      <c r="G1158" s="215">
        <f>'Survey Results'!F1758/'Survey Results'!F$1883</f>
        <v>0</v>
      </c>
      <c r="H1158" s="212">
        <f t="shared" si="134"/>
        <v>0</v>
      </c>
      <c r="I1158" s="218">
        <f>'Survey Results'!G1758/'Survey Results'!G$1883</f>
        <v>0</v>
      </c>
      <c r="J1158" s="217">
        <f t="shared" si="135"/>
        <v>0</v>
      </c>
      <c r="K1158" s="215">
        <f>'Survey Results'!H1758/'Survey Results'!H$1883</f>
        <v>0</v>
      </c>
      <c r="L1158" s="211">
        <f t="shared" si="136"/>
        <v>0</v>
      </c>
      <c r="M1158" s="221">
        <f t="shared" si="137"/>
        <v>0</v>
      </c>
      <c r="N1158" s="222">
        <f t="shared" si="138"/>
        <v>0</v>
      </c>
    </row>
    <row r="1159" spans="2:14" x14ac:dyDescent="0.45">
      <c r="B1159" t="s">
        <v>265</v>
      </c>
      <c r="C1159" s="215">
        <f>'Survey Results'!D1759/'Survey Results'!D$1883</f>
        <v>0</v>
      </c>
      <c r="D1159" s="211">
        <f t="shared" si="132"/>
        <v>0</v>
      </c>
      <c r="E1159" s="218">
        <f>'Survey Results'!E1759/'Survey Results'!E$1883</f>
        <v>0</v>
      </c>
      <c r="F1159" s="217">
        <f t="shared" si="133"/>
        <v>0</v>
      </c>
      <c r="G1159" s="215">
        <f>'Survey Results'!F1759/'Survey Results'!F$1883</f>
        <v>0</v>
      </c>
      <c r="H1159" s="212">
        <f t="shared" si="134"/>
        <v>0</v>
      </c>
      <c r="I1159" s="218">
        <f>'Survey Results'!G1759/'Survey Results'!G$1883</f>
        <v>0</v>
      </c>
      <c r="J1159" s="217">
        <f t="shared" si="135"/>
        <v>0</v>
      </c>
      <c r="K1159" s="215">
        <f>'Survey Results'!H1759/'Survey Results'!H$1883</f>
        <v>0</v>
      </c>
      <c r="L1159" s="211">
        <f t="shared" si="136"/>
        <v>0</v>
      </c>
      <c r="M1159" s="221">
        <f t="shared" si="137"/>
        <v>0</v>
      </c>
      <c r="N1159" s="222">
        <f t="shared" si="138"/>
        <v>0</v>
      </c>
    </row>
    <row r="1160" spans="2:14" x14ac:dyDescent="0.45">
      <c r="B1160" t="s">
        <v>266</v>
      </c>
      <c r="C1160" s="215">
        <f>'Survey Results'!D1760/'Survey Results'!D$1883</f>
        <v>0</v>
      </c>
      <c r="D1160" s="211">
        <f t="shared" si="132"/>
        <v>0</v>
      </c>
      <c r="E1160" s="218">
        <f>'Survey Results'!E1760/'Survey Results'!E$1883</f>
        <v>0</v>
      </c>
      <c r="F1160" s="217">
        <f t="shared" si="133"/>
        <v>0</v>
      </c>
      <c r="G1160" s="215">
        <f>'Survey Results'!F1760/'Survey Results'!F$1883</f>
        <v>0</v>
      </c>
      <c r="H1160" s="212">
        <f t="shared" si="134"/>
        <v>0</v>
      </c>
      <c r="I1160" s="218">
        <f>'Survey Results'!G1760/'Survey Results'!G$1883</f>
        <v>0</v>
      </c>
      <c r="J1160" s="217">
        <f t="shared" si="135"/>
        <v>0</v>
      </c>
      <c r="K1160" s="215">
        <f>'Survey Results'!H1760/'Survey Results'!H$1883</f>
        <v>0</v>
      </c>
      <c r="L1160" s="211">
        <f t="shared" si="136"/>
        <v>0</v>
      </c>
      <c r="M1160" s="221">
        <f t="shared" si="137"/>
        <v>0</v>
      </c>
      <c r="N1160" s="222">
        <f t="shared" si="138"/>
        <v>0</v>
      </c>
    </row>
    <row r="1161" spans="2:14" x14ac:dyDescent="0.45">
      <c r="B1161" t="s">
        <v>267</v>
      </c>
      <c r="C1161" s="215">
        <f>'Survey Results'!D1761/'Survey Results'!D$1883</f>
        <v>0</v>
      </c>
      <c r="D1161" s="211">
        <f t="shared" si="132"/>
        <v>0</v>
      </c>
      <c r="E1161" s="218">
        <f>'Survey Results'!E1761/'Survey Results'!E$1883</f>
        <v>0</v>
      </c>
      <c r="F1161" s="217">
        <f t="shared" si="133"/>
        <v>0</v>
      </c>
      <c r="G1161" s="215">
        <f>'Survey Results'!F1761/'Survey Results'!F$1883</f>
        <v>0</v>
      </c>
      <c r="H1161" s="212">
        <f t="shared" si="134"/>
        <v>0</v>
      </c>
      <c r="I1161" s="218">
        <f>'Survey Results'!G1761/'Survey Results'!G$1883</f>
        <v>0</v>
      </c>
      <c r="J1161" s="217">
        <f t="shared" si="135"/>
        <v>0</v>
      </c>
      <c r="K1161" s="215">
        <f>'Survey Results'!H1761/'Survey Results'!H$1883</f>
        <v>0</v>
      </c>
      <c r="L1161" s="211">
        <f t="shared" si="136"/>
        <v>0</v>
      </c>
      <c r="M1161" s="221">
        <f t="shared" si="137"/>
        <v>0</v>
      </c>
      <c r="N1161" s="222">
        <f t="shared" si="138"/>
        <v>0</v>
      </c>
    </row>
    <row r="1162" spans="2:14" x14ac:dyDescent="0.45">
      <c r="B1162" t="s">
        <v>268</v>
      </c>
      <c r="C1162" s="215">
        <f>'Survey Results'!D1762/'Survey Results'!D$1883</f>
        <v>0</v>
      </c>
      <c r="D1162" s="211">
        <f t="shared" si="132"/>
        <v>0</v>
      </c>
      <c r="E1162" s="218">
        <f>'Survey Results'!E1762/'Survey Results'!E$1883</f>
        <v>0</v>
      </c>
      <c r="F1162" s="217">
        <f t="shared" si="133"/>
        <v>0</v>
      </c>
      <c r="G1162" s="215">
        <f>'Survey Results'!F1762/'Survey Results'!F$1883</f>
        <v>0</v>
      </c>
      <c r="H1162" s="212">
        <f t="shared" si="134"/>
        <v>0</v>
      </c>
      <c r="I1162" s="218">
        <f>'Survey Results'!G1762/'Survey Results'!G$1883</f>
        <v>0</v>
      </c>
      <c r="J1162" s="217">
        <f t="shared" si="135"/>
        <v>0</v>
      </c>
      <c r="K1162" s="215">
        <f>'Survey Results'!H1762/'Survey Results'!H$1883</f>
        <v>0</v>
      </c>
      <c r="L1162" s="211">
        <f t="shared" si="136"/>
        <v>0</v>
      </c>
      <c r="M1162" s="221">
        <f t="shared" si="137"/>
        <v>0</v>
      </c>
      <c r="N1162" s="222">
        <f t="shared" si="138"/>
        <v>0</v>
      </c>
    </row>
    <row r="1163" spans="2:14" x14ac:dyDescent="0.45">
      <c r="B1163" t="s">
        <v>269</v>
      </c>
      <c r="C1163" s="215">
        <f>'Survey Results'!D1763/'Survey Results'!D$1883</f>
        <v>0</v>
      </c>
      <c r="D1163" s="211">
        <f t="shared" si="132"/>
        <v>0</v>
      </c>
      <c r="E1163" s="218">
        <f>'Survey Results'!E1763/'Survey Results'!E$1883</f>
        <v>0</v>
      </c>
      <c r="F1163" s="217">
        <f t="shared" si="133"/>
        <v>0</v>
      </c>
      <c r="G1163" s="215">
        <f>'Survey Results'!F1763/'Survey Results'!F$1883</f>
        <v>0</v>
      </c>
      <c r="H1163" s="212">
        <f t="shared" si="134"/>
        <v>0</v>
      </c>
      <c r="I1163" s="218">
        <f>'Survey Results'!G1763/'Survey Results'!G$1883</f>
        <v>0</v>
      </c>
      <c r="J1163" s="217">
        <f t="shared" si="135"/>
        <v>0</v>
      </c>
      <c r="K1163" s="215">
        <f>'Survey Results'!H1763/'Survey Results'!H$1883</f>
        <v>0</v>
      </c>
      <c r="L1163" s="211">
        <f t="shared" si="136"/>
        <v>0</v>
      </c>
      <c r="M1163" s="221">
        <f t="shared" si="137"/>
        <v>0</v>
      </c>
      <c r="N1163" s="222">
        <f t="shared" si="138"/>
        <v>0</v>
      </c>
    </row>
    <row r="1164" spans="2:14" x14ac:dyDescent="0.45">
      <c r="B1164" t="s">
        <v>270</v>
      </c>
      <c r="C1164" s="215">
        <f>'Survey Results'!D1764/'Survey Results'!D$1883</f>
        <v>0</v>
      </c>
      <c r="D1164" s="211">
        <f t="shared" si="132"/>
        <v>0</v>
      </c>
      <c r="E1164" s="218">
        <f>'Survey Results'!E1764/'Survey Results'!E$1883</f>
        <v>0</v>
      </c>
      <c r="F1164" s="217">
        <f t="shared" si="133"/>
        <v>0</v>
      </c>
      <c r="G1164" s="215">
        <f>'Survey Results'!F1764/'Survey Results'!F$1883</f>
        <v>0</v>
      </c>
      <c r="H1164" s="212">
        <f t="shared" si="134"/>
        <v>0</v>
      </c>
      <c r="I1164" s="218">
        <f>'Survey Results'!G1764/'Survey Results'!G$1883</f>
        <v>0</v>
      </c>
      <c r="J1164" s="217">
        <f t="shared" si="135"/>
        <v>0</v>
      </c>
      <c r="K1164" s="215">
        <f>'Survey Results'!H1764/'Survey Results'!H$1883</f>
        <v>0</v>
      </c>
      <c r="L1164" s="211">
        <f t="shared" si="136"/>
        <v>0</v>
      </c>
      <c r="M1164" s="221">
        <f t="shared" si="137"/>
        <v>0</v>
      </c>
      <c r="N1164" s="222">
        <f t="shared" si="138"/>
        <v>0</v>
      </c>
    </row>
    <row r="1165" spans="2:14" x14ac:dyDescent="0.45">
      <c r="B1165" t="s">
        <v>271</v>
      </c>
      <c r="C1165" s="215">
        <f>'Survey Results'!D1765/'Survey Results'!D$1883</f>
        <v>7.4243125488756598E-2</v>
      </c>
      <c r="D1165" s="211">
        <f t="shared" si="132"/>
        <v>0.22106658095162704</v>
      </c>
      <c r="E1165" s="218">
        <f>'Survey Results'!E1765/'Survey Results'!E$1883</f>
        <v>0</v>
      </c>
      <c r="F1165" s="217">
        <f t="shared" si="133"/>
        <v>0</v>
      </c>
      <c r="G1165" s="215">
        <f>'Survey Results'!F1765/'Survey Results'!F$1883</f>
        <v>0</v>
      </c>
      <c r="H1165" s="212">
        <f t="shared" si="134"/>
        <v>0</v>
      </c>
      <c r="I1165" s="218">
        <f>'Survey Results'!G1765/'Survey Results'!G$1883</f>
        <v>0</v>
      </c>
      <c r="J1165" s="217">
        <f t="shared" si="135"/>
        <v>0</v>
      </c>
      <c r="K1165" s="215">
        <f>'Survey Results'!H1765/'Survey Results'!H$1883</f>
        <v>4.0411544869197173E-2</v>
      </c>
      <c r="L1165" s="211">
        <f t="shared" si="136"/>
        <v>0.14439265972297269</v>
      </c>
      <c r="M1165" s="221">
        <f t="shared" si="137"/>
        <v>1.8011381803705758E-2</v>
      </c>
      <c r="N1165" s="222">
        <f t="shared" si="138"/>
        <v>0.36545924067459973</v>
      </c>
    </row>
    <row r="1166" spans="2:14" x14ac:dyDescent="0.45">
      <c r="B1166" t="s">
        <v>272</v>
      </c>
      <c r="C1166" s="215">
        <f>'Survey Results'!D1766/'Survey Results'!D$1883</f>
        <v>0</v>
      </c>
      <c r="D1166" s="211">
        <f t="shared" si="132"/>
        <v>0</v>
      </c>
      <c r="E1166" s="218">
        <f>'Survey Results'!E1766/'Survey Results'!E$1883</f>
        <v>0</v>
      </c>
      <c r="F1166" s="217">
        <f t="shared" si="133"/>
        <v>0</v>
      </c>
      <c r="G1166" s="215">
        <f>'Survey Results'!F1766/'Survey Results'!F$1883</f>
        <v>0</v>
      </c>
      <c r="H1166" s="212">
        <f t="shared" si="134"/>
        <v>0</v>
      </c>
      <c r="I1166" s="218">
        <f>'Survey Results'!G1766/'Survey Results'!G$1883</f>
        <v>0</v>
      </c>
      <c r="J1166" s="217">
        <f t="shared" si="135"/>
        <v>0</v>
      </c>
      <c r="K1166" s="215">
        <f>'Survey Results'!H1766/'Survey Results'!H$1883</f>
        <v>0</v>
      </c>
      <c r="L1166" s="211">
        <f t="shared" si="136"/>
        <v>0</v>
      </c>
      <c r="M1166" s="221">
        <f t="shared" si="137"/>
        <v>0</v>
      </c>
      <c r="N1166" s="222">
        <f t="shared" si="138"/>
        <v>0</v>
      </c>
    </row>
    <row r="1167" spans="2:14" x14ac:dyDescent="0.45">
      <c r="B1167" t="s">
        <v>273</v>
      </c>
      <c r="C1167" s="215">
        <f>'Survey Results'!D1767/'Survey Results'!D$1883</f>
        <v>7.5807146619001264E-3</v>
      </c>
      <c r="D1167" s="211">
        <f t="shared" si="132"/>
        <v>2.2572361554605087E-2</v>
      </c>
      <c r="E1167" s="218">
        <f>'Survey Results'!E1767/'Survey Results'!E$1883</f>
        <v>0</v>
      </c>
      <c r="F1167" s="217">
        <f t="shared" si="133"/>
        <v>0</v>
      </c>
      <c r="G1167" s="215">
        <f>'Survey Results'!F1767/'Survey Results'!F$1883</f>
        <v>0</v>
      </c>
      <c r="H1167" s="212">
        <f t="shared" si="134"/>
        <v>0</v>
      </c>
      <c r="I1167" s="218">
        <f>'Survey Results'!G1767/'Survey Results'!G$1883</f>
        <v>0</v>
      </c>
      <c r="J1167" s="217">
        <f t="shared" si="135"/>
        <v>0</v>
      </c>
      <c r="K1167" s="215">
        <f>'Survey Results'!H1767/'Survey Results'!H$1883</f>
        <v>2.312125714800306E-2</v>
      </c>
      <c r="L1167" s="211">
        <f t="shared" si="136"/>
        <v>8.2613516175762083E-2</v>
      </c>
      <c r="M1167" s="221">
        <f t="shared" si="137"/>
        <v>5.1840062948262707E-3</v>
      </c>
      <c r="N1167" s="222">
        <f t="shared" si="138"/>
        <v>0.10518587773036717</v>
      </c>
    </row>
    <row r="1168" spans="2:14" x14ac:dyDescent="0.45">
      <c r="B1168" t="s">
        <v>274</v>
      </c>
      <c r="C1168" s="215">
        <f>'Survey Results'!D1768/'Survey Results'!D$1883</f>
        <v>0</v>
      </c>
      <c r="D1168" s="211">
        <f t="shared" si="132"/>
        <v>0</v>
      </c>
      <c r="E1168" s="218">
        <f>'Survey Results'!E1768/'Survey Results'!E$1883</f>
        <v>0</v>
      </c>
      <c r="F1168" s="217">
        <f t="shared" si="133"/>
        <v>0</v>
      </c>
      <c r="G1168" s="215">
        <f>'Survey Results'!F1768/'Survey Results'!F$1883</f>
        <v>0</v>
      </c>
      <c r="H1168" s="212">
        <f t="shared" si="134"/>
        <v>0</v>
      </c>
      <c r="I1168" s="218">
        <f>'Survey Results'!G1768/'Survey Results'!G$1883</f>
        <v>0</v>
      </c>
      <c r="J1168" s="217">
        <f t="shared" si="135"/>
        <v>0</v>
      </c>
      <c r="K1168" s="215">
        <f>'Survey Results'!H1768/'Survey Results'!H$1883</f>
        <v>0</v>
      </c>
      <c r="L1168" s="211">
        <f t="shared" si="136"/>
        <v>0</v>
      </c>
      <c r="M1168" s="221">
        <f t="shared" si="137"/>
        <v>0</v>
      </c>
      <c r="N1168" s="222">
        <f t="shared" si="138"/>
        <v>0</v>
      </c>
    </row>
    <row r="1169" spans="2:14" x14ac:dyDescent="0.45">
      <c r="B1169" t="s">
        <v>275</v>
      </c>
      <c r="C1169" s="215">
        <f>'Survey Results'!D1769/'Survey Results'!D$1883</f>
        <v>0</v>
      </c>
      <c r="D1169" s="211">
        <f t="shared" ref="D1169:D1232" si="139">C1169*$D$1102</f>
        <v>0</v>
      </c>
      <c r="E1169" s="218">
        <f>'Survey Results'!E1769/'Survey Results'!E$1883</f>
        <v>0</v>
      </c>
      <c r="F1169" s="217">
        <f t="shared" ref="F1169:F1232" si="140">E1169*$F$1102</f>
        <v>0</v>
      </c>
      <c r="G1169" s="215">
        <f>'Survey Results'!F1769/'Survey Results'!F$1883</f>
        <v>0</v>
      </c>
      <c r="H1169" s="212">
        <f t="shared" ref="H1169:H1232" si="141">G1169*$H$1102</f>
        <v>0</v>
      </c>
      <c r="I1169" s="218">
        <f>'Survey Results'!G1769/'Survey Results'!G$1883</f>
        <v>0</v>
      </c>
      <c r="J1169" s="217">
        <f t="shared" ref="J1169:J1232" si="142">I1169*$J$1102</f>
        <v>0</v>
      </c>
      <c r="K1169" s="215">
        <f>'Survey Results'!H1769/'Survey Results'!H$1883</f>
        <v>0</v>
      </c>
      <c r="L1169" s="211">
        <f t="shared" ref="L1169:L1232" si="143">K1169*$L$1102</f>
        <v>0</v>
      </c>
      <c r="M1169" s="221">
        <f t="shared" ref="M1169:M1232" si="144">N1169/$N$1102</f>
        <v>0</v>
      </c>
      <c r="N1169" s="222">
        <f t="shared" si="138"/>
        <v>0</v>
      </c>
    </row>
    <row r="1170" spans="2:14" x14ac:dyDescent="0.45">
      <c r="B1170" t="s">
        <v>276</v>
      </c>
      <c r="C1170" s="215">
        <f>'Survey Results'!D1770/'Survey Results'!D$1883</f>
        <v>0</v>
      </c>
      <c r="D1170" s="211">
        <f t="shared" si="139"/>
        <v>0</v>
      </c>
      <c r="E1170" s="218">
        <f>'Survey Results'!E1770/'Survey Results'!E$1883</f>
        <v>0</v>
      </c>
      <c r="F1170" s="217">
        <f t="shared" si="140"/>
        <v>0</v>
      </c>
      <c r="G1170" s="215">
        <f>'Survey Results'!F1770/'Survey Results'!F$1883</f>
        <v>0</v>
      </c>
      <c r="H1170" s="212">
        <f t="shared" si="141"/>
        <v>0</v>
      </c>
      <c r="I1170" s="218">
        <f>'Survey Results'!G1770/'Survey Results'!G$1883</f>
        <v>0</v>
      </c>
      <c r="J1170" s="217">
        <f t="shared" si="142"/>
        <v>0</v>
      </c>
      <c r="K1170" s="215">
        <f>'Survey Results'!H1770/'Survey Results'!H$1883</f>
        <v>0</v>
      </c>
      <c r="L1170" s="211">
        <f t="shared" si="143"/>
        <v>0</v>
      </c>
      <c r="M1170" s="221">
        <f t="shared" si="144"/>
        <v>0</v>
      </c>
      <c r="N1170" s="222">
        <f t="shared" si="138"/>
        <v>0</v>
      </c>
    </row>
    <row r="1171" spans="2:14" x14ac:dyDescent="0.45">
      <c r="B1171" t="s">
        <v>277</v>
      </c>
      <c r="C1171" s="215">
        <f>'Survey Results'!D1771/'Survey Results'!D$1883</f>
        <v>3.4073317480330045E-2</v>
      </c>
      <c r="D1171" s="211">
        <f t="shared" si="139"/>
        <v>0.10145682509280392</v>
      </c>
      <c r="E1171" s="218">
        <f>'Survey Results'!E1771/'Survey Results'!E$1883</f>
        <v>0</v>
      </c>
      <c r="F1171" s="217">
        <f t="shared" si="140"/>
        <v>0</v>
      </c>
      <c r="G1171" s="215">
        <f>'Survey Results'!F1771/'Survey Results'!F$1883</f>
        <v>0</v>
      </c>
      <c r="H1171" s="212">
        <f t="shared" si="141"/>
        <v>0</v>
      </c>
      <c r="I1171" s="218">
        <f>'Survey Results'!G1771/'Survey Results'!G$1883</f>
        <v>0</v>
      </c>
      <c r="J1171" s="217">
        <f t="shared" si="142"/>
        <v>0</v>
      </c>
      <c r="K1171" s="215">
        <f>'Survey Results'!H1771/'Survey Results'!H$1883</f>
        <v>0</v>
      </c>
      <c r="L1171" s="211">
        <f t="shared" si="143"/>
        <v>0</v>
      </c>
      <c r="M1171" s="221">
        <f t="shared" si="144"/>
        <v>5.0002227607246642E-3</v>
      </c>
      <c r="N1171" s="222">
        <f t="shared" si="138"/>
        <v>0.10145682509280392</v>
      </c>
    </row>
    <row r="1172" spans="2:14" x14ac:dyDescent="0.45">
      <c r="B1172" t="s">
        <v>278</v>
      </c>
      <c r="C1172" s="215">
        <f>'Survey Results'!D1772/'Survey Results'!D$1883</f>
        <v>9.4639237779090002E-2</v>
      </c>
      <c r="D1172" s="211">
        <f t="shared" si="139"/>
        <v>0.28179811372380664</v>
      </c>
      <c r="E1172" s="218">
        <f>'Survey Results'!E1772/'Survey Results'!E$1883</f>
        <v>0</v>
      </c>
      <c r="F1172" s="217">
        <f t="shared" si="140"/>
        <v>0</v>
      </c>
      <c r="G1172" s="215">
        <f>'Survey Results'!F1772/'Survey Results'!F$1883</f>
        <v>4.3335113009432283E-2</v>
      </c>
      <c r="H1172" s="212">
        <f t="shared" si="141"/>
        <v>0.35635570033101971</v>
      </c>
      <c r="I1172" s="218">
        <f>'Survey Results'!G1772/'Survey Results'!G$1883</f>
        <v>8.3261371623657002E-2</v>
      </c>
      <c r="J1172" s="217">
        <f t="shared" si="142"/>
        <v>0.2671404170470128</v>
      </c>
      <c r="K1172" s="215">
        <f>'Survey Results'!H1772/'Survey Results'!H$1883</f>
        <v>0.16725201494889458</v>
      </c>
      <c r="L1172" s="211">
        <f t="shared" si="143"/>
        <v>0.59760059558883782</v>
      </c>
      <c r="M1172" s="221">
        <f t="shared" si="144"/>
        <v>7.4069032936129986E-2</v>
      </c>
      <c r="N1172" s="222">
        <f t="shared" si="138"/>
        <v>1.5028948266906772</v>
      </c>
    </row>
    <row r="1173" spans="2:14" x14ac:dyDescent="0.45">
      <c r="B1173" t="s">
        <v>279</v>
      </c>
      <c r="C1173" s="215">
        <f>'Survey Results'!D1773/'Survey Results'!D$1883</f>
        <v>0.10606616766944893</v>
      </c>
      <c r="D1173" s="211">
        <f t="shared" si="139"/>
        <v>0.31582297871980086</v>
      </c>
      <c r="E1173" s="218">
        <f>'Survey Results'!E1773/'Survey Results'!E$1883</f>
        <v>0.18322339059064288</v>
      </c>
      <c r="F1173" s="217">
        <f t="shared" si="140"/>
        <v>0.42289643837067037</v>
      </c>
      <c r="G1173" s="215">
        <f>'Survey Results'!F1773/'Survey Results'!F$1883</f>
        <v>0.4111496707599217</v>
      </c>
      <c r="H1173" s="212">
        <f t="shared" si="141"/>
        <v>3.3809887338387612</v>
      </c>
      <c r="I1173" s="218">
        <f>'Survey Results'!G1773/'Survey Results'!G$1883</f>
        <v>0.21610603474244403</v>
      </c>
      <c r="J1173" s="217">
        <f t="shared" si="142"/>
        <v>0.6933666251430064</v>
      </c>
      <c r="K1173" s="215">
        <f>'Survey Results'!H1773/'Survey Results'!H$1883</f>
        <v>2.312125714800306E-2</v>
      </c>
      <c r="L1173" s="211">
        <f t="shared" si="143"/>
        <v>8.2613516175762083E-2</v>
      </c>
      <c r="M1173" s="221">
        <f t="shared" si="144"/>
        <v>0.24128028849631319</v>
      </c>
      <c r="N1173" s="222">
        <f t="shared" si="138"/>
        <v>4.8956882922480016</v>
      </c>
    </row>
    <row r="1174" spans="2:14" x14ac:dyDescent="0.45">
      <c r="B1174" t="s">
        <v>280</v>
      </c>
      <c r="C1174" s="215">
        <f>'Survey Results'!D1774/'Survey Results'!D$1883</f>
        <v>0</v>
      </c>
      <c r="D1174" s="211">
        <f t="shared" si="139"/>
        <v>0</v>
      </c>
      <c r="E1174" s="218">
        <f>'Survey Results'!E1774/'Survey Results'!E$1883</f>
        <v>0</v>
      </c>
      <c r="F1174" s="217">
        <f t="shared" si="140"/>
        <v>0</v>
      </c>
      <c r="G1174" s="215">
        <f>'Survey Results'!F1774/'Survey Results'!F$1883</f>
        <v>0</v>
      </c>
      <c r="H1174" s="212">
        <f t="shared" si="141"/>
        <v>0</v>
      </c>
      <c r="I1174" s="218">
        <f>'Survey Results'!G1774/'Survey Results'!G$1883</f>
        <v>0</v>
      </c>
      <c r="J1174" s="217">
        <f t="shared" si="142"/>
        <v>0</v>
      </c>
      <c r="K1174" s="215">
        <f>'Survey Results'!H1774/'Survey Results'!H$1883</f>
        <v>0</v>
      </c>
      <c r="L1174" s="211">
        <f t="shared" si="143"/>
        <v>0</v>
      </c>
      <c r="M1174" s="221">
        <f t="shared" si="144"/>
        <v>0</v>
      </c>
      <c r="N1174" s="222">
        <f t="shared" si="138"/>
        <v>0</v>
      </c>
    </row>
    <row r="1175" spans="2:14" x14ac:dyDescent="0.45">
      <c r="B1175" t="s">
        <v>281</v>
      </c>
      <c r="C1175" s="215">
        <f>'Survey Results'!D1775/'Survey Results'!D$1883</f>
        <v>0</v>
      </c>
      <c r="D1175" s="211">
        <f t="shared" si="139"/>
        <v>0</v>
      </c>
      <c r="E1175" s="218">
        <f>'Survey Results'!E1775/'Survey Results'!E$1883</f>
        <v>0</v>
      </c>
      <c r="F1175" s="217">
        <f t="shared" si="140"/>
        <v>0</v>
      </c>
      <c r="G1175" s="215">
        <f>'Survey Results'!F1775/'Survey Results'!F$1883</f>
        <v>0</v>
      </c>
      <c r="H1175" s="212">
        <f t="shared" si="141"/>
        <v>0</v>
      </c>
      <c r="I1175" s="218">
        <f>'Survey Results'!G1775/'Survey Results'!G$1883</f>
        <v>1.110553268400442E-2</v>
      </c>
      <c r="J1175" s="217">
        <f t="shared" si="142"/>
        <v>3.5631608930776187E-2</v>
      </c>
      <c r="K1175" s="215">
        <f>'Survey Results'!H1775/'Survey Results'!H$1883</f>
        <v>0</v>
      </c>
      <c r="L1175" s="211">
        <f t="shared" si="143"/>
        <v>0</v>
      </c>
      <c r="M1175" s="221">
        <f t="shared" si="144"/>
        <v>1.7560768515468179E-3</v>
      </c>
      <c r="N1175" s="222">
        <f t="shared" si="138"/>
        <v>3.5631608930776187E-2</v>
      </c>
    </row>
    <row r="1176" spans="2:14" x14ac:dyDescent="0.45">
      <c r="B1176" t="s">
        <v>282</v>
      </c>
      <c r="C1176" s="215">
        <f>'Survey Results'!D1776/'Survey Results'!D$1883</f>
        <v>0</v>
      </c>
      <c r="D1176" s="211">
        <f t="shared" si="139"/>
        <v>0</v>
      </c>
      <c r="E1176" s="218">
        <f>'Survey Results'!E1776/'Survey Results'!E$1883</f>
        <v>0</v>
      </c>
      <c r="F1176" s="217">
        <f t="shared" si="140"/>
        <v>0</v>
      </c>
      <c r="G1176" s="215">
        <f>'Survey Results'!F1776/'Survey Results'!F$1883</f>
        <v>0</v>
      </c>
      <c r="H1176" s="212">
        <f t="shared" si="141"/>
        <v>0</v>
      </c>
      <c r="I1176" s="218">
        <f>'Survey Results'!G1776/'Survey Results'!G$1883</f>
        <v>0</v>
      </c>
      <c r="J1176" s="217">
        <f t="shared" si="142"/>
        <v>0</v>
      </c>
      <c r="K1176" s="215">
        <f>'Survey Results'!H1776/'Survey Results'!H$1883</f>
        <v>0</v>
      </c>
      <c r="L1176" s="211">
        <f t="shared" si="143"/>
        <v>0</v>
      </c>
      <c r="M1176" s="221">
        <f t="shared" si="144"/>
        <v>0</v>
      </c>
      <c r="N1176" s="222">
        <f t="shared" si="138"/>
        <v>0</v>
      </c>
    </row>
    <row r="1177" spans="2:14" x14ac:dyDescent="0.45">
      <c r="B1177" t="s">
        <v>283</v>
      </c>
      <c r="C1177" s="215">
        <f>'Survey Results'!D1777/'Survey Results'!D$1883</f>
        <v>0</v>
      </c>
      <c r="D1177" s="211">
        <f t="shared" si="139"/>
        <v>0</v>
      </c>
      <c r="E1177" s="218">
        <f>'Survey Results'!E1777/'Survey Results'!E$1883</f>
        <v>0</v>
      </c>
      <c r="F1177" s="217">
        <f t="shared" si="140"/>
        <v>0</v>
      </c>
      <c r="G1177" s="215">
        <f>'Survey Results'!F1777/'Survey Results'!F$1883</f>
        <v>0</v>
      </c>
      <c r="H1177" s="212">
        <f t="shared" si="141"/>
        <v>0</v>
      </c>
      <c r="I1177" s="218">
        <f>'Survey Results'!G1777/'Survey Results'!G$1883</f>
        <v>0</v>
      </c>
      <c r="J1177" s="217">
        <f t="shared" si="142"/>
        <v>0</v>
      </c>
      <c r="K1177" s="215">
        <f>'Survey Results'!H1777/'Survey Results'!H$1883</f>
        <v>0</v>
      </c>
      <c r="L1177" s="211">
        <f t="shared" si="143"/>
        <v>0</v>
      </c>
      <c r="M1177" s="221">
        <f t="shared" si="144"/>
        <v>0</v>
      </c>
      <c r="N1177" s="222">
        <f t="shared" si="138"/>
        <v>0</v>
      </c>
    </row>
    <row r="1178" spans="2:14" x14ac:dyDescent="0.45">
      <c r="B1178" t="s">
        <v>284</v>
      </c>
      <c r="C1178" s="215">
        <f>'Survey Results'!D1778/'Survey Results'!D$1883</f>
        <v>0</v>
      </c>
      <c r="D1178" s="211">
        <f t="shared" si="139"/>
        <v>0</v>
      </c>
      <c r="E1178" s="218">
        <f>'Survey Results'!E1778/'Survey Results'!E$1883</f>
        <v>9.1872945376962091E-3</v>
      </c>
      <c r="F1178" s="217">
        <f t="shared" si="140"/>
        <v>2.1205120840354433E-2</v>
      </c>
      <c r="G1178" s="215">
        <f>'Survey Results'!F1778/'Survey Results'!F$1883</f>
        <v>0</v>
      </c>
      <c r="H1178" s="212">
        <f t="shared" si="141"/>
        <v>0</v>
      </c>
      <c r="I1178" s="218">
        <f>'Survey Results'!G1778/'Survey Results'!G$1883</f>
        <v>0</v>
      </c>
      <c r="J1178" s="217">
        <f t="shared" si="142"/>
        <v>0</v>
      </c>
      <c r="K1178" s="215">
        <f>'Survey Results'!H1778/'Survey Results'!H$1883</f>
        <v>0</v>
      </c>
      <c r="L1178" s="211">
        <f t="shared" si="143"/>
        <v>0</v>
      </c>
      <c r="M1178" s="221">
        <f t="shared" si="144"/>
        <v>1.0450783155580689E-3</v>
      </c>
      <c r="N1178" s="222">
        <f t="shared" si="138"/>
        <v>2.1205120840354433E-2</v>
      </c>
    </row>
    <row r="1179" spans="2:14" x14ac:dyDescent="0.45">
      <c r="B1179" t="s">
        <v>285</v>
      </c>
      <c r="C1179" s="215">
        <f>'Survey Results'!D1779/'Survey Results'!D$1883</f>
        <v>0</v>
      </c>
      <c r="D1179" s="211">
        <f t="shared" si="139"/>
        <v>0</v>
      </c>
      <c r="E1179" s="218">
        <f>'Survey Results'!E1779/'Survey Results'!E$1883</f>
        <v>0</v>
      </c>
      <c r="F1179" s="217">
        <f t="shared" si="140"/>
        <v>0</v>
      </c>
      <c r="G1179" s="215">
        <f>'Survey Results'!F1779/'Survey Results'!F$1883</f>
        <v>0</v>
      </c>
      <c r="H1179" s="212">
        <f t="shared" si="141"/>
        <v>0</v>
      </c>
      <c r="I1179" s="218">
        <f>'Survey Results'!G1779/'Survey Results'!G$1883</f>
        <v>0</v>
      </c>
      <c r="J1179" s="217">
        <f t="shared" si="142"/>
        <v>0</v>
      </c>
      <c r="K1179" s="215">
        <f>'Survey Results'!H1779/'Survey Results'!H$1883</f>
        <v>0</v>
      </c>
      <c r="L1179" s="211">
        <f t="shared" si="143"/>
        <v>0</v>
      </c>
      <c r="M1179" s="221">
        <f t="shared" si="144"/>
        <v>0</v>
      </c>
      <c r="N1179" s="222">
        <f t="shared" si="138"/>
        <v>0</v>
      </c>
    </row>
    <row r="1180" spans="2:14" x14ac:dyDescent="0.45">
      <c r="B1180" t="s">
        <v>286</v>
      </c>
      <c r="C1180" s="215">
        <f>'Survey Results'!D1780/'Survey Results'!D$1883</f>
        <v>0</v>
      </c>
      <c r="D1180" s="211">
        <f t="shared" si="139"/>
        <v>0</v>
      </c>
      <c r="E1180" s="218">
        <f>'Survey Results'!E1780/'Survey Results'!E$1883</f>
        <v>0</v>
      </c>
      <c r="F1180" s="217">
        <f t="shared" si="140"/>
        <v>0</v>
      </c>
      <c r="G1180" s="215">
        <f>'Survey Results'!F1780/'Survey Results'!F$1883</f>
        <v>0</v>
      </c>
      <c r="H1180" s="212">
        <f t="shared" si="141"/>
        <v>0</v>
      </c>
      <c r="I1180" s="218">
        <f>'Survey Results'!G1780/'Survey Results'!G$1883</f>
        <v>0</v>
      </c>
      <c r="J1180" s="217">
        <f t="shared" si="142"/>
        <v>0</v>
      </c>
      <c r="K1180" s="215">
        <f>'Survey Results'!H1780/'Survey Results'!H$1883</f>
        <v>0</v>
      </c>
      <c r="L1180" s="211">
        <f t="shared" si="143"/>
        <v>0</v>
      </c>
      <c r="M1180" s="221">
        <f t="shared" si="144"/>
        <v>0</v>
      </c>
      <c r="N1180" s="222">
        <f t="shared" si="138"/>
        <v>0</v>
      </c>
    </row>
    <row r="1181" spans="2:14" x14ac:dyDescent="0.45">
      <c r="B1181" t="s">
        <v>287</v>
      </c>
      <c r="C1181" s="215">
        <f>'Survey Results'!D1781/'Survey Results'!D$1883</f>
        <v>0</v>
      </c>
      <c r="D1181" s="211">
        <f t="shared" si="139"/>
        <v>0</v>
      </c>
      <c r="E1181" s="218">
        <f>'Survey Results'!E1781/'Survey Results'!E$1883</f>
        <v>0</v>
      </c>
      <c r="F1181" s="217">
        <f t="shared" si="140"/>
        <v>0</v>
      </c>
      <c r="G1181" s="215">
        <f>'Survey Results'!F1781/'Survey Results'!F$1883</f>
        <v>0</v>
      </c>
      <c r="H1181" s="212">
        <f t="shared" si="141"/>
        <v>0</v>
      </c>
      <c r="I1181" s="218">
        <f>'Survey Results'!G1781/'Survey Results'!G$1883</f>
        <v>0</v>
      </c>
      <c r="J1181" s="217">
        <f t="shared" si="142"/>
        <v>0</v>
      </c>
      <c r="K1181" s="215">
        <f>'Survey Results'!H1781/'Survey Results'!H$1883</f>
        <v>0</v>
      </c>
      <c r="L1181" s="211">
        <f t="shared" si="143"/>
        <v>0</v>
      </c>
      <c r="M1181" s="221">
        <f t="shared" si="144"/>
        <v>0</v>
      </c>
      <c r="N1181" s="222">
        <f t="shared" si="138"/>
        <v>0</v>
      </c>
    </row>
    <row r="1182" spans="2:14" x14ac:dyDescent="0.45">
      <c r="B1182" t="s">
        <v>288</v>
      </c>
      <c r="C1182" s="215">
        <f>'Survey Results'!D1782/'Survey Results'!D$1883</f>
        <v>0</v>
      </c>
      <c r="D1182" s="211">
        <f t="shared" si="139"/>
        <v>0</v>
      </c>
      <c r="E1182" s="218">
        <f>'Survey Results'!E1782/'Survey Results'!E$1883</f>
        <v>0</v>
      </c>
      <c r="F1182" s="217">
        <f t="shared" si="140"/>
        <v>0</v>
      </c>
      <c r="G1182" s="215">
        <f>'Survey Results'!F1782/'Survey Results'!F$1883</f>
        <v>0</v>
      </c>
      <c r="H1182" s="212">
        <f t="shared" si="141"/>
        <v>0</v>
      </c>
      <c r="I1182" s="218">
        <f>'Survey Results'!G1782/'Survey Results'!G$1883</f>
        <v>0</v>
      </c>
      <c r="J1182" s="217">
        <f t="shared" si="142"/>
        <v>0</v>
      </c>
      <c r="K1182" s="215">
        <f>'Survey Results'!H1782/'Survey Results'!H$1883</f>
        <v>0</v>
      </c>
      <c r="L1182" s="211">
        <f t="shared" si="143"/>
        <v>0</v>
      </c>
      <c r="M1182" s="221">
        <f t="shared" si="144"/>
        <v>0</v>
      </c>
      <c r="N1182" s="222">
        <f t="shared" si="138"/>
        <v>0</v>
      </c>
    </row>
    <row r="1183" spans="2:14" x14ac:dyDescent="0.45">
      <c r="B1183" t="s">
        <v>289</v>
      </c>
      <c r="C1183" s="215">
        <f>'Survey Results'!D1783/'Survey Results'!D$1883</f>
        <v>0</v>
      </c>
      <c r="D1183" s="211">
        <f t="shared" si="139"/>
        <v>0</v>
      </c>
      <c r="E1183" s="218">
        <f>'Survey Results'!E1783/'Survey Results'!E$1883</f>
        <v>0</v>
      </c>
      <c r="F1183" s="217">
        <f t="shared" si="140"/>
        <v>0</v>
      </c>
      <c r="G1183" s="215">
        <f>'Survey Results'!F1783/'Survey Results'!F$1883</f>
        <v>0</v>
      </c>
      <c r="H1183" s="212">
        <f t="shared" si="141"/>
        <v>0</v>
      </c>
      <c r="I1183" s="218">
        <f>'Survey Results'!G1783/'Survey Results'!G$1883</f>
        <v>0</v>
      </c>
      <c r="J1183" s="217">
        <f t="shared" si="142"/>
        <v>0</v>
      </c>
      <c r="K1183" s="215">
        <f>'Survey Results'!H1783/'Survey Results'!H$1883</f>
        <v>0</v>
      </c>
      <c r="L1183" s="211">
        <f t="shared" si="143"/>
        <v>0</v>
      </c>
      <c r="M1183" s="221">
        <f t="shared" si="144"/>
        <v>0</v>
      </c>
      <c r="N1183" s="222">
        <f t="shared" si="138"/>
        <v>0</v>
      </c>
    </row>
    <row r="1184" spans="2:14" x14ac:dyDescent="0.45">
      <c r="B1184" t="s">
        <v>290</v>
      </c>
      <c r="C1184" s="215">
        <f>'Survey Results'!D1784/'Survey Results'!D$1883</f>
        <v>0</v>
      </c>
      <c r="D1184" s="211">
        <f t="shared" si="139"/>
        <v>0</v>
      </c>
      <c r="E1184" s="218">
        <f>'Survey Results'!E1784/'Survey Results'!E$1883</f>
        <v>0</v>
      </c>
      <c r="F1184" s="217">
        <f t="shared" si="140"/>
        <v>0</v>
      </c>
      <c r="G1184" s="215">
        <f>'Survey Results'!F1784/'Survey Results'!F$1883</f>
        <v>0</v>
      </c>
      <c r="H1184" s="212">
        <f t="shared" si="141"/>
        <v>0</v>
      </c>
      <c r="I1184" s="218">
        <f>'Survey Results'!G1784/'Survey Results'!G$1883</f>
        <v>0</v>
      </c>
      <c r="J1184" s="217">
        <f t="shared" si="142"/>
        <v>0</v>
      </c>
      <c r="K1184" s="215">
        <f>'Survey Results'!H1784/'Survey Results'!H$1883</f>
        <v>9.7843216713944789E-2</v>
      </c>
      <c r="L1184" s="211">
        <f t="shared" si="143"/>
        <v>0.34959916387523077</v>
      </c>
      <c r="M1184" s="221">
        <f t="shared" si="144"/>
        <v>1.7229729934287358E-2</v>
      </c>
      <c r="N1184" s="222">
        <f t="shared" si="138"/>
        <v>0.34959916387523077</v>
      </c>
    </row>
    <row r="1185" spans="2:14" x14ac:dyDescent="0.45">
      <c r="B1185" t="s">
        <v>291</v>
      </c>
      <c r="C1185" s="215">
        <f>'Survey Results'!D1785/'Survey Results'!D$1883</f>
        <v>7.5807146619001264E-3</v>
      </c>
      <c r="D1185" s="211">
        <f t="shared" si="139"/>
        <v>2.2572361554605087E-2</v>
      </c>
      <c r="E1185" s="218">
        <f>'Survey Results'!E1785/'Survey Results'!E$1883</f>
        <v>0</v>
      </c>
      <c r="F1185" s="217">
        <f t="shared" si="140"/>
        <v>0</v>
      </c>
      <c r="G1185" s="215">
        <f>'Survey Results'!F1785/'Survey Results'!F$1883</f>
        <v>0</v>
      </c>
      <c r="H1185" s="212">
        <f t="shared" si="141"/>
        <v>0</v>
      </c>
      <c r="I1185" s="218">
        <f>'Survey Results'!G1785/'Survey Results'!G$1883</f>
        <v>0</v>
      </c>
      <c r="J1185" s="217">
        <f t="shared" si="142"/>
        <v>0</v>
      </c>
      <c r="K1185" s="215">
        <f>'Survey Results'!H1785/'Survey Results'!H$1883</f>
        <v>0</v>
      </c>
      <c r="L1185" s="211">
        <f t="shared" si="143"/>
        <v>0</v>
      </c>
      <c r="M1185" s="221">
        <f t="shared" si="144"/>
        <v>1.1124617383345271E-3</v>
      </c>
      <c r="N1185" s="222">
        <f t="shared" si="138"/>
        <v>2.2572361554605087E-2</v>
      </c>
    </row>
    <row r="1186" spans="2:14" x14ac:dyDescent="0.45">
      <c r="B1186" t="s">
        <v>292</v>
      </c>
      <c r="C1186" s="215">
        <f>'Survey Results'!D1786/'Survey Results'!D$1883</f>
        <v>0</v>
      </c>
      <c r="D1186" s="211">
        <f t="shared" si="139"/>
        <v>0</v>
      </c>
      <c r="E1186" s="218">
        <f>'Survey Results'!E1786/'Survey Results'!E$1883</f>
        <v>0</v>
      </c>
      <c r="F1186" s="217">
        <f t="shared" si="140"/>
        <v>0</v>
      </c>
      <c r="G1186" s="215">
        <f>'Survey Results'!F1786/'Survey Results'!F$1883</f>
        <v>0</v>
      </c>
      <c r="H1186" s="212">
        <f t="shared" si="141"/>
        <v>0</v>
      </c>
      <c r="I1186" s="218">
        <f>'Survey Results'!G1786/'Survey Results'!G$1883</f>
        <v>0</v>
      </c>
      <c r="J1186" s="217">
        <f t="shared" si="142"/>
        <v>0</v>
      </c>
      <c r="K1186" s="215">
        <f>'Survey Results'!H1786/'Survey Results'!H$1883</f>
        <v>0</v>
      </c>
      <c r="L1186" s="211">
        <f t="shared" si="143"/>
        <v>0</v>
      </c>
      <c r="M1186" s="221">
        <f t="shared" si="144"/>
        <v>0</v>
      </c>
      <c r="N1186" s="222">
        <f t="shared" si="138"/>
        <v>0</v>
      </c>
    </row>
    <row r="1187" spans="2:14" x14ac:dyDescent="0.45">
      <c r="B1187" t="s">
        <v>293</v>
      </c>
      <c r="C1187" s="215">
        <f>'Survey Results'!D1787/'Survey Results'!D$1883</f>
        <v>0</v>
      </c>
      <c r="D1187" s="211">
        <f t="shared" si="139"/>
        <v>0</v>
      </c>
      <c r="E1187" s="218">
        <f>'Survey Results'!E1787/'Survey Results'!E$1883</f>
        <v>0</v>
      </c>
      <c r="F1187" s="217">
        <f t="shared" si="140"/>
        <v>0</v>
      </c>
      <c r="G1187" s="215">
        <f>'Survey Results'!F1787/'Survey Results'!F$1883</f>
        <v>0</v>
      </c>
      <c r="H1187" s="212">
        <f t="shared" si="141"/>
        <v>0</v>
      </c>
      <c r="I1187" s="218">
        <f>'Survey Results'!G1787/'Survey Results'!G$1883</f>
        <v>0</v>
      </c>
      <c r="J1187" s="217">
        <f t="shared" si="142"/>
        <v>0</v>
      </c>
      <c r="K1187" s="215">
        <f>'Survey Results'!H1787/'Survey Results'!H$1883</f>
        <v>0</v>
      </c>
      <c r="L1187" s="211">
        <f t="shared" si="143"/>
        <v>0</v>
      </c>
      <c r="M1187" s="221">
        <f t="shared" si="144"/>
        <v>0</v>
      </c>
      <c r="N1187" s="222">
        <f t="shared" si="138"/>
        <v>0</v>
      </c>
    </row>
    <row r="1188" spans="2:14" x14ac:dyDescent="0.45">
      <c r="B1188" t="s">
        <v>205</v>
      </c>
      <c r="C1188" s="215">
        <f>'Survey Results'!D1788/'Survey Results'!D$1883</f>
        <v>0</v>
      </c>
      <c r="D1188" s="211">
        <f t="shared" si="139"/>
        <v>0</v>
      </c>
      <c r="E1188" s="218">
        <f>'Survey Results'!E1788/'Survey Results'!E$1883</f>
        <v>0</v>
      </c>
      <c r="F1188" s="217">
        <f t="shared" si="140"/>
        <v>0</v>
      </c>
      <c r="G1188" s="215">
        <f>'Survey Results'!F1788/'Survey Results'!F$1883</f>
        <v>0</v>
      </c>
      <c r="H1188" s="212">
        <f t="shared" si="141"/>
        <v>0</v>
      </c>
      <c r="I1188" s="218">
        <f>'Survey Results'!G1788/'Survey Results'!G$1883</f>
        <v>0</v>
      </c>
      <c r="J1188" s="217">
        <f t="shared" si="142"/>
        <v>0</v>
      </c>
      <c r="K1188" s="215">
        <f>'Survey Results'!H1788/'Survey Results'!H$1883</f>
        <v>1.1571885271736682E-2</v>
      </c>
      <c r="L1188" s="211">
        <f t="shared" si="143"/>
        <v>4.1346978884461254E-2</v>
      </c>
      <c r="M1188" s="221">
        <f t="shared" si="144"/>
        <v>2.0377545297339396E-3</v>
      </c>
      <c r="N1188" s="222">
        <f t="shared" si="138"/>
        <v>4.1346978884461254E-2</v>
      </c>
    </row>
    <row r="1189" spans="2:14" x14ac:dyDescent="0.45">
      <c r="B1189" t="s">
        <v>294</v>
      </c>
      <c r="C1189" s="215">
        <f>'Survey Results'!D1789/'Survey Results'!D$1883</f>
        <v>0</v>
      </c>
      <c r="D1189" s="211">
        <f t="shared" si="139"/>
        <v>0</v>
      </c>
      <c r="E1189" s="218">
        <f>'Survey Results'!E1789/'Survey Results'!E$1883</f>
        <v>0</v>
      </c>
      <c r="F1189" s="217">
        <f t="shared" si="140"/>
        <v>0</v>
      </c>
      <c r="G1189" s="215">
        <f>'Survey Results'!F1789/'Survey Results'!F$1883</f>
        <v>0</v>
      </c>
      <c r="H1189" s="212">
        <f t="shared" si="141"/>
        <v>0</v>
      </c>
      <c r="I1189" s="218">
        <f>'Survey Results'!G1789/'Survey Results'!G$1883</f>
        <v>0</v>
      </c>
      <c r="J1189" s="217">
        <f t="shared" si="142"/>
        <v>0</v>
      </c>
      <c r="K1189" s="215">
        <f>'Survey Results'!H1789/'Survey Results'!H$1883</f>
        <v>0</v>
      </c>
      <c r="L1189" s="211">
        <f t="shared" si="143"/>
        <v>0</v>
      </c>
      <c r="M1189" s="221">
        <f t="shared" si="144"/>
        <v>0</v>
      </c>
      <c r="N1189" s="222">
        <f t="shared" si="138"/>
        <v>0</v>
      </c>
    </row>
    <row r="1190" spans="2:14" x14ac:dyDescent="0.45">
      <c r="B1190" t="s">
        <v>295</v>
      </c>
      <c r="C1190" s="215">
        <f>'Survey Results'!D1790/'Survey Results'!D$1883</f>
        <v>0</v>
      </c>
      <c r="D1190" s="211">
        <f t="shared" si="139"/>
        <v>0</v>
      </c>
      <c r="E1190" s="218">
        <f>'Survey Results'!E1790/'Survey Results'!E$1883</f>
        <v>0</v>
      </c>
      <c r="F1190" s="217">
        <f t="shared" si="140"/>
        <v>0</v>
      </c>
      <c r="G1190" s="215">
        <f>'Survey Results'!F1790/'Survey Results'!F$1883</f>
        <v>0</v>
      </c>
      <c r="H1190" s="212">
        <f t="shared" si="141"/>
        <v>0</v>
      </c>
      <c r="I1190" s="218">
        <f>'Survey Results'!G1790/'Survey Results'!G$1883</f>
        <v>0</v>
      </c>
      <c r="J1190" s="217">
        <f t="shared" si="142"/>
        <v>0</v>
      </c>
      <c r="K1190" s="215">
        <f>'Survey Results'!H1790/'Survey Results'!H$1883</f>
        <v>0</v>
      </c>
      <c r="L1190" s="211">
        <f t="shared" si="143"/>
        <v>0</v>
      </c>
      <c r="M1190" s="221">
        <f t="shared" si="144"/>
        <v>0</v>
      </c>
      <c r="N1190" s="222">
        <f t="shared" si="138"/>
        <v>0</v>
      </c>
    </row>
    <row r="1191" spans="2:14" x14ac:dyDescent="0.45">
      <c r="B1191" t="s">
        <v>296</v>
      </c>
      <c r="C1191" s="215">
        <f>'Survey Results'!D1791/'Survey Results'!D$1883</f>
        <v>0</v>
      </c>
      <c r="D1191" s="211">
        <f t="shared" si="139"/>
        <v>0</v>
      </c>
      <c r="E1191" s="218">
        <f>'Survey Results'!E1791/'Survey Results'!E$1883</f>
        <v>0</v>
      </c>
      <c r="F1191" s="217">
        <f t="shared" si="140"/>
        <v>0</v>
      </c>
      <c r="G1191" s="215">
        <f>'Survey Results'!F1791/'Survey Results'!F$1883</f>
        <v>0</v>
      </c>
      <c r="H1191" s="212">
        <f t="shared" si="141"/>
        <v>0</v>
      </c>
      <c r="I1191" s="218">
        <f>'Survey Results'!G1791/'Survey Results'!G$1883</f>
        <v>0</v>
      </c>
      <c r="J1191" s="217">
        <f t="shared" si="142"/>
        <v>0</v>
      </c>
      <c r="K1191" s="215">
        <f>'Survey Results'!H1791/'Survey Results'!H$1883</f>
        <v>0</v>
      </c>
      <c r="L1191" s="211">
        <f t="shared" si="143"/>
        <v>0</v>
      </c>
      <c r="M1191" s="221">
        <f t="shared" si="144"/>
        <v>0</v>
      </c>
      <c r="N1191" s="222">
        <f t="shared" si="138"/>
        <v>0</v>
      </c>
    </row>
    <row r="1192" spans="2:14" x14ac:dyDescent="0.45">
      <c r="B1192" t="s">
        <v>297</v>
      </c>
      <c r="C1192" s="215">
        <f>'Survey Results'!D1792/'Survey Results'!D$1883</f>
        <v>0</v>
      </c>
      <c r="D1192" s="211">
        <f t="shared" si="139"/>
        <v>0</v>
      </c>
      <c r="E1192" s="218">
        <f>'Survey Results'!E1792/'Survey Results'!E$1883</f>
        <v>0</v>
      </c>
      <c r="F1192" s="217">
        <f t="shared" si="140"/>
        <v>0</v>
      </c>
      <c r="G1192" s="215">
        <f>'Survey Results'!F1792/'Survey Results'!F$1883</f>
        <v>0</v>
      </c>
      <c r="H1192" s="212">
        <f t="shared" si="141"/>
        <v>0</v>
      </c>
      <c r="I1192" s="218">
        <f>'Survey Results'!G1792/'Survey Results'!G$1883</f>
        <v>0</v>
      </c>
      <c r="J1192" s="217">
        <f t="shared" si="142"/>
        <v>0</v>
      </c>
      <c r="K1192" s="215">
        <f>'Survey Results'!H1792/'Survey Results'!H$1883</f>
        <v>0</v>
      </c>
      <c r="L1192" s="211">
        <f t="shared" si="143"/>
        <v>0</v>
      </c>
      <c r="M1192" s="221">
        <f t="shared" si="144"/>
        <v>0</v>
      </c>
      <c r="N1192" s="222">
        <f t="shared" si="138"/>
        <v>0</v>
      </c>
    </row>
    <row r="1193" spans="2:14" x14ac:dyDescent="0.45">
      <c r="B1193" t="s">
        <v>298</v>
      </c>
      <c r="C1193" s="215">
        <f>'Survey Results'!D1793/'Survey Results'!D$1883</f>
        <v>0</v>
      </c>
      <c r="D1193" s="211">
        <f t="shared" si="139"/>
        <v>0</v>
      </c>
      <c r="E1193" s="218">
        <f>'Survey Results'!E1793/'Survey Results'!E$1883</f>
        <v>9.1872945376962091E-3</v>
      </c>
      <c r="F1193" s="217">
        <f t="shared" si="140"/>
        <v>2.1205120840354433E-2</v>
      </c>
      <c r="G1193" s="215">
        <f>'Survey Results'!F1793/'Survey Results'!F$1883</f>
        <v>0</v>
      </c>
      <c r="H1193" s="212">
        <f t="shared" si="141"/>
        <v>0</v>
      </c>
      <c r="I1193" s="218">
        <f>'Survey Results'!G1793/'Survey Results'!G$1883</f>
        <v>0</v>
      </c>
      <c r="J1193" s="217">
        <f t="shared" si="142"/>
        <v>0</v>
      </c>
      <c r="K1193" s="215">
        <f>'Survey Results'!H1793/'Survey Results'!H$1883</f>
        <v>0</v>
      </c>
      <c r="L1193" s="211">
        <f t="shared" si="143"/>
        <v>0</v>
      </c>
      <c r="M1193" s="221">
        <f t="shared" si="144"/>
        <v>1.0450783155580689E-3</v>
      </c>
      <c r="N1193" s="222">
        <f t="shared" si="138"/>
        <v>2.1205120840354433E-2</v>
      </c>
    </row>
    <row r="1194" spans="2:14" x14ac:dyDescent="0.45">
      <c r="B1194" t="s">
        <v>8</v>
      </c>
      <c r="C1194" s="215">
        <f>'Survey Results'!D1794/'Survey Results'!D$1883</f>
        <v>0</v>
      </c>
      <c r="D1194" s="211">
        <f t="shared" si="139"/>
        <v>0</v>
      </c>
      <c r="E1194" s="218">
        <f>'Survey Results'!E1794/'Survey Results'!E$1883</f>
        <v>0</v>
      </c>
      <c r="F1194" s="217">
        <f t="shared" si="140"/>
        <v>0</v>
      </c>
      <c r="G1194" s="215">
        <f>'Survey Results'!F1794/'Survey Results'!F$1883</f>
        <v>0</v>
      </c>
      <c r="H1194" s="212">
        <f t="shared" si="141"/>
        <v>0</v>
      </c>
      <c r="I1194" s="218">
        <f>'Survey Results'!G1794/'Survey Results'!G$1883</f>
        <v>0</v>
      </c>
      <c r="J1194" s="217">
        <f t="shared" si="142"/>
        <v>0</v>
      </c>
      <c r="K1194" s="215">
        <f>'Survey Results'!H1794/'Survey Results'!H$1883</f>
        <v>0</v>
      </c>
      <c r="L1194" s="211">
        <f t="shared" si="143"/>
        <v>0</v>
      </c>
      <c r="M1194" s="221">
        <f t="shared" si="144"/>
        <v>0</v>
      </c>
      <c r="N1194" s="222">
        <f t="shared" si="138"/>
        <v>0</v>
      </c>
    </row>
    <row r="1195" spans="2:14" x14ac:dyDescent="0.45">
      <c r="B1195" t="s">
        <v>299</v>
      </c>
      <c r="C1195" s="215">
        <f>'Survey Results'!D1795/'Survey Results'!D$1883</f>
        <v>0</v>
      </c>
      <c r="D1195" s="211">
        <f t="shared" si="139"/>
        <v>0</v>
      </c>
      <c r="E1195" s="218">
        <f>'Survey Results'!E1795/'Survey Results'!E$1883</f>
        <v>0</v>
      </c>
      <c r="F1195" s="217">
        <f t="shared" si="140"/>
        <v>0</v>
      </c>
      <c r="G1195" s="215">
        <f>'Survey Results'!F1795/'Survey Results'!F$1883</f>
        <v>0.13676810820430679</v>
      </c>
      <c r="H1195" s="212">
        <f t="shared" si="141"/>
        <v>1.1246790788681258</v>
      </c>
      <c r="I1195" s="218">
        <f>'Survey Results'!G1795/'Survey Results'!G$1883</f>
        <v>0</v>
      </c>
      <c r="J1195" s="217">
        <f t="shared" si="142"/>
        <v>0</v>
      </c>
      <c r="K1195" s="215">
        <f>'Survey Results'!H1795/'Survey Results'!H$1883</f>
        <v>0.11319735242469268</v>
      </c>
      <c r="L1195" s="211">
        <f t="shared" si="143"/>
        <v>0.40446033041064433</v>
      </c>
      <c r="M1195" s="221">
        <f t="shared" si="144"/>
        <v>7.5362477306015058E-2</v>
      </c>
      <c r="N1195" s="222">
        <f t="shared" si="138"/>
        <v>1.5291394092787702</v>
      </c>
    </row>
    <row r="1196" spans="2:14" x14ac:dyDescent="0.45">
      <c r="B1196" t="s">
        <v>300</v>
      </c>
      <c r="C1196" s="215">
        <f>'Survey Results'!D1796/'Survey Results'!D$1883</f>
        <v>0</v>
      </c>
      <c r="D1196" s="211">
        <f t="shared" si="139"/>
        <v>0</v>
      </c>
      <c r="E1196" s="218">
        <f>'Survey Results'!E1796/'Survey Results'!E$1883</f>
        <v>0</v>
      </c>
      <c r="F1196" s="217">
        <f t="shared" si="140"/>
        <v>0</v>
      </c>
      <c r="G1196" s="215">
        <f>'Survey Results'!F1796/'Survey Results'!F$1883</f>
        <v>0</v>
      </c>
      <c r="H1196" s="212">
        <f t="shared" si="141"/>
        <v>0</v>
      </c>
      <c r="I1196" s="218">
        <f>'Survey Results'!G1796/'Survey Results'!G$1883</f>
        <v>0</v>
      </c>
      <c r="J1196" s="217">
        <f t="shared" si="142"/>
        <v>0</v>
      </c>
      <c r="K1196" s="215">
        <f>'Survey Results'!H1796/'Survey Results'!H$1883</f>
        <v>0</v>
      </c>
      <c r="L1196" s="211">
        <f t="shared" si="143"/>
        <v>0</v>
      </c>
      <c r="M1196" s="221">
        <f t="shared" si="144"/>
        <v>0</v>
      </c>
      <c r="N1196" s="222">
        <f t="shared" si="138"/>
        <v>0</v>
      </c>
    </row>
    <row r="1197" spans="2:14" x14ac:dyDescent="0.45">
      <c r="B1197" t="s">
        <v>94</v>
      </c>
      <c r="C1197" s="215">
        <f>'Survey Results'!D1797/'Survey Results'!D$1883</f>
        <v>0</v>
      </c>
      <c r="D1197" s="211">
        <f t="shared" si="139"/>
        <v>0</v>
      </c>
      <c r="E1197" s="218">
        <f>'Survey Results'!E1797/'Survey Results'!E$1883</f>
        <v>0</v>
      </c>
      <c r="F1197" s="217">
        <f t="shared" si="140"/>
        <v>0</v>
      </c>
      <c r="G1197" s="215">
        <f>'Survey Results'!F1797/'Survey Results'!F$1883</f>
        <v>0</v>
      </c>
      <c r="H1197" s="212">
        <f t="shared" si="141"/>
        <v>0</v>
      </c>
      <c r="I1197" s="218">
        <f>'Survey Results'!G1797/'Survey Results'!G$1883</f>
        <v>0</v>
      </c>
      <c r="J1197" s="217">
        <f t="shared" si="142"/>
        <v>0</v>
      </c>
      <c r="K1197" s="215">
        <f>'Survey Results'!H1797/'Survey Results'!H$1883</f>
        <v>0</v>
      </c>
      <c r="L1197" s="211">
        <f t="shared" si="143"/>
        <v>0</v>
      </c>
      <c r="M1197" s="221">
        <f t="shared" si="144"/>
        <v>0</v>
      </c>
      <c r="N1197" s="222">
        <f t="shared" si="138"/>
        <v>0</v>
      </c>
    </row>
    <row r="1198" spans="2:14" x14ac:dyDescent="0.45">
      <c r="B1198" t="s">
        <v>301</v>
      </c>
      <c r="C1198" s="215">
        <f>'Survey Results'!D1798/'Survey Results'!D$1883</f>
        <v>0</v>
      </c>
      <c r="D1198" s="211">
        <f t="shared" si="139"/>
        <v>0</v>
      </c>
      <c r="E1198" s="218">
        <f>'Survey Results'!E1798/'Survey Results'!E$1883</f>
        <v>0</v>
      </c>
      <c r="F1198" s="217">
        <f t="shared" si="140"/>
        <v>0</v>
      </c>
      <c r="G1198" s="215">
        <f>'Survey Results'!F1798/'Survey Results'!F$1883</f>
        <v>0</v>
      </c>
      <c r="H1198" s="212">
        <f t="shared" si="141"/>
        <v>0</v>
      </c>
      <c r="I1198" s="218">
        <f>'Survey Results'!G1798/'Survey Results'!G$1883</f>
        <v>0</v>
      </c>
      <c r="J1198" s="217">
        <f t="shared" si="142"/>
        <v>0</v>
      </c>
      <c r="K1198" s="215">
        <f>'Survey Results'!H1798/'Survey Results'!H$1883</f>
        <v>0</v>
      </c>
      <c r="L1198" s="211">
        <f t="shared" si="143"/>
        <v>0</v>
      </c>
      <c r="M1198" s="221">
        <f t="shared" si="144"/>
        <v>0</v>
      </c>
      <c r="N1198" s="222">
        <f t="shared" ref="N1198:N1261" si="145">D1198+F1198+H1198+J1198+L1198</f>
        <v>0</v>
      </c>
    </row>
    <row r="1199" spans="2:14" x14ac:dyDescent="0.45">
      <c r="B1199" t="s">
        <v>302</v>
      </c>
      <c r="C1199" s="215">
        <f>'Survey Results'!D1799/'Survey Results'!D$1883</f>
        <v>0</v>
      </c>
      <c r="D1199" s="211">
        <f t="shared" si="139"/>
        <v>0</v>
      </c>
      <c r="E1199" s="218">
        <f>'Survey Results'!E1799/'Survey Results'!E$1883</f>
        <v>0</v>
      </c>
      <c r="F1199" s="217">
        <f t="shared" si="140"/>
        <v>0</v>
      </c>
      <c r="G1199" s="215">
        <f>'Survey Results'!F1799/'Survey Results'!F$1883</f>
        <v>0</v>
      </c>
      <c r="H1199" s="212">
        <f t="shared" si="141"/>
        <v>0</v>
      </c>
      <c r="I1199" s="218">
        <f>'Survey Results'!G1799/'Survey Results'!G$1883</f>
        <v>0</v>
      </c>
      <c r="J1199" s="217">
        <f t="shared" si="142"/>
        <v>0</v>
      </c>
      <c r="K1199" s="215">
        <f>'Survey Results'!H1799/'Survey Results'!H$1883</f>
        <v>0</v>
      </c>
      <c r="L1199" s="211">
        <f t="shared" si="143"/>
        <v>0</v>
      </c>
      <c r="M1199" s="221">
        <f t="shared" si="144"/>
        <v>0</v>
      </c>
      <c r="N1199" s="222">
        <f t="shared" si="145"/>
        <v>0</v>
      </c>
    </row>
    <row r="1200" spans="2:14" x14ac:dyDescent="0.45">
      <c r="B1200" t="s">
        <v>303</v>
      </c>
      <c r="C1200" s="215">
        <f>'Survey Results'!D1800/'Survey Results'!D$1883</f>
        <v>0</v>
      </c>
      <c r="D1200" s="211">
        <f t="shared" si="139"/>
        <v>0</v>
      </c>
      <c r="E1200" s="218">
        <f>'Survey Results'!E1800/'Survey Results'!E$1883</f>
        <v>0</v>
      </c>
      <c r="F1200" s="217">
        <f t="shared" si="140"/>
        <v>0</v>
      </c>
      <c r="G1200" s="215">
        <f>'Survey Results'!F1800/'Survey Results'!F$1883</f>
        <v>0</v>
      </c>
      <c r="H1200" s="212">
        <f t="shared" si="141"/>
        <v>0</v>
      </c>
      <c r="I1200" s="218">
        <f>'Survey Results'!G1800/'Survey Results'!G$1883</f>
        <v>1.110553268400442E-2</v>
      </c>
      <c r="J1200" s="217">
        <f t="shared" si="142"/>
        <v>3.5631608930776187E-2</v>
      </c>
      <c r="K1200" s="215">
        <f>'Survey Results'!H1800/'Survey Results'!H$1883</f>
        <v>0</v>
      </c>
      <c r="L1200" s="211">
        <f t="shared" si="143"/>
        <v>0</v>
      </c>
      <c r="M1200" s="221">
        <f t="shared" si="144"/>
        <v>1.7560768515468179E-3</v>
      </c>
      <c r="N1200" s="222">
        <f t="shared" si="145"/>
        <v>3.5631608930776187E-2</v>
      </c>
    </row>
    <row r="1201" spans="2:14" x14ac:dyDescent="0.45">
      <c r="B1201" t="s">
        <v>304</v>
      </c>
      <c r="C1201" s="215">
        <f>'Survey Results'!D1801/'Survey Results'!D$1883</f>
        <v>0</v>
      </c>
      <c r="D1201" s="211">
        <f t="shared" si="139"/>
        <v>0</v>
      </c>
      <c r="E1201" s="218">
        <f>'Survey Results'!E1801/'Survey Results'!E$1883</f>
        <v>0</v>
      </c>
      <c r="F1201" s="217">
        <f t="shared" si="140"/>
        <v>0</v>
      </c>
      <c r="G1201" s="215">
        <f>'Survey Results'!F1801/'Survey Results'!F$1883</f>
        <v>0</v>
      </c>
      <c r="H1201" s="212">
        <f t="shared" si="141"/>
        <v>0</v>
      </c>
      <c r="I1201" s="218">
        <f>'Survey Results'!G1801/'Survey Results'!G$1883</f>
        <v>0</v>
      </c>
      <c r="J1201" s="217">
        <f t="shared" si="142"/>
        <v>0</v>
      </c>
      <c r="K1201" s="215">
        <f>'Survey Results'!H1801/'Survey Results'!H$1883</f>
        <v>0</v>
      </c>
      <c r="L1201" s="211">
        <f t="shared" si="143"/>
        <v>0</v>
      </c>
      <c r="M1201" s="221">
        <f t="shared" si="144"/>
        <v>0</v>
      </c>
      <c r="N1201" s="222">
        <f t="shared" si="145"/>
        <v>0</v>
      </c>
    </row>
    <row r="1202" spans="2:14" x14ac:dyDescent="0.45">
      <c r="B1202" t="s">
        <v>305</v>
      </c>
      <c r="C1202" s="215">
        <f>'Survey Results'!D1802/'Survey Results'!D$1883</f>
        <v>0</v>
      </c>
      <c r="D1202" s="211">
        <f t="shared" si="139"/>
        <v>0</v>
      </c>
      <c r="E1202" s="218">
        <f>'Survey Results'!E1802/'Survey Results'!E$1883</f>
        <v>0</v>
      </c>
      <c r="F1202" s="217">
        <f t="shared" si="140"/>
        <v>0</v>
      </c>
      <c r="G1202" s="215">
        <f>'Survey Results'!F1802/'Survey Results'!F$1883</f>
        <v>0</v>
      </c>
      <c r="H1202" s="212">
        <f t="shared" si="141"/>
        <v>0</v>
      </c>
      <c r="I1202" s="218">
        <f>'Survey Results'!G1802/'Survey Results'!G$1883</f>
        <v>0</v>
      </c>
      <c r="J1202" s="217">
        <f t="shared" si="142"/>
        <v>0</v>
      </c>
      <c r="K1202" s="215">
        <f>'Survey Results'!H1802/'Survey Results'!H$1883</f>
        <v>0</v>
      </c>
      <c r="L1202" s="211">
        <f t="shared" si="143"/>
        <v>0</v>
      </c>
      <c r="M1202" s="221">
        <f t="shared" si="144"/>
        <v>0</v>
      </c>
      <c r="N1202" s="222">
        <f t="shared" si="145"/>
        <v>0</v>
      </c>
    </row>
    <row r="1203" spans="2:14" x14ac:dyDescent="0.45">
      <c r="B1203" t="s">
        <v>306</v>
      </c>
      <c r="C1203" s="215">
        <f>'Survey Results'!D1803/'Survey Results'!D$1883</f>
        <v>0</v>
      </c>
      <c r="D1203" s="211">
        <f t="shared" si="139"/>
        <v>0</v>
      </c>
      <c r="E1203" s="218">
        <f>'Survey Results'!E1803/'Survey Results'!E$1883</f>
        <v>0</v>
      </c>
      <c r="F1203" s="217">
        <f t="shared" si="140"/>
        <v>0</v>
      </c>
      <c r="G1203" s="215">
        <f>'Survey Results'!F1803/'Survey Results'!F$1883</f>
        <v>0</v>
      </c>
      <c r="H1203" s="212">
        <f t="shared" si="141"/>
        <v>0</v>
      </c>
      <c r="I1203" s="218">
        <f>'Survey Results'!G1803/'Survey Results'!G$1883</f>
        <v>0</v>
      </c>
      <c r="J1203" s="217">
        <f t="shared" si="142"/>
        <v>0</v>
      </c>
      <c r="K1203" s="215">
        <f>'Survey Results'!H1803/'Survey Results'!H$1883</f>
        <v>0</v>
      </c>
      <c r="L1203" s="211">
        <f t="shared" si="143"/>
        <v>0</v>
      </c>
      <c r="M1203" s="221">
        <f t="shared" si="144"/>
        <v>0</v>
      </c>
      <c r="N1203" s="222">
        <f t="shared" si="145"/>
        <v>0</v>
      </c>
    </row>
    <row r="1204" spans="2:14" x14ac:dyDescent="0.45">
      <c r="B1204" t="s">
        <v>307</v>
      </c>
      <c r="C1204" s="215">
        <f>'Survey Results'!D1804/'Survey Results'!D$1883</f>
        <v>0</v>
      </c>
      <c r="D1204" s="211">
        <f t="shared" si="139"/>
        <v>0</v>
      </c>
      <c r="E1204" s="218">
        <f>'Survey Results'!E1804/'Survey Results'!E$1883</f>
        <v>0</v>
      </c>
      <c r="F1204" s="217">
        <f t="shared" si="140"/>
        <v>0</v>
      </c>
      <c r="G1204" s="215">
        <f>'Survey Results'!F1804/'Survey Results'!F$1883</f>
        <v>0</v>
      </c>
      <c r="H1204" s="212">
        <f t="shared" si="141"/>
        <v>0</v>
      </c>
      <c r="I1204" s="218">
        <f>'Survey Results'!G1804/'Survey Results'!G$1883</f>
        <v>0</v>
      </c>
      <c r="J1204" s="217">
        <f t="shared" si="142"/>
        <v>0</v>
      </c>
      <c r="K1204" s="215">
        <f>'Survey Results'!H1804/'Survey Results'!H$1883</f>
        <v>0</v>
      </c>
      <c r="L1204" s="211">
        <f t="shared" si="143"/>
        <v>0</v>
      </c>
      <c r="M1204" s="221">
        <f t="shared" si="144"/>
        <v>0</v>
      </c>
      <c r="N1204" s="222">
        <f t="shared" si="145"/>
        <v>0</v>
      </c>
    </row>
    <row r="1205" spans="2:14" x14ac:dyDescent="0.45">
      <c r="B1205" t="s">
        <v>308</v>
      </c>
      <c r="C1205" s="215">
        <f>'Survey Results'!D1805/'Survey Results'!D$1883</f>
        <v>0</v>
      </c>
      <c r="D1205" s="211">
        <f t="shared" si="139"/>
        <v>0</v>
      </c>
      <c r="E1205" s="218">
        <f>'Survey Results'!E1805/'Survey Results'!E$1883</f>
        <v>0</v>
      </c>
      <c r="F1205" s="217">
        <f t="shared" si="140"/>
        <v>0</v>
      </c>
      <c r="G1205" s="215">
        <f>'Survey Results'!F1805/'Survey Results'!F$1883</f>
        <v>0</v>
      </c>
      <c r="H1205" s="212">
        <f t="shared" si="141"/>
        <v>0</v>
      </c>
      <c r="I1205" s="218">
        <f>'Survey Results'!G1805/'Survey Results'!G$1883</f>
        <v>0</v>
      </c>
      <c r="J1205" s="217">
        <f t="shared" si="142"/>
        <v>0</v>
      </c>
      <c r="K1205" s="215">
        <f>'Survey Results'!H1805/'Survey Results'!H$1883</f>
        <v>0</v>
      </c>
      <c r="L1205" s="211">
        <f t="shared" si="143"/>
        <v>0</v>
      </c>
      <c r="M1205" s="221">
        <f t="shared" si="144"/>
        <v>0</v>
      </c>
      <c r="N1205" s="222">
        <f t="shared" si="145"/>
        <v>0</v>
      </c>
    </row>
    <row r="1206" spans="2:14" x14ac:dyDescent="0.45">
      <c r="B1206" t="s">
        <v>309</v>
      </c>
      <c r="C1206" s="215">
        <f>'Survey Results'!D1806/'Survey Results'!D$1883</f>
        <v>0</v>
      </c>
      <c r="D1206" s="211">
        <f t="shared" si="139"/>
        <v>0</v>
      </c>
      <c r="E1206" s="218">
        <f>'Survey Results'!E1806/'Survey Results'!E$1883</f>
        <v>0</v>
      </c>
      <c r="F1206" s="217">
        <f t="shared" si="140"/>
        <v>0</v>
      </c>
      <c r="G1206" s="215">
        <f>'Survey Results'!F1806/'Survey Results'!F$1883</f>
        <v>0</v>
      </c>
      <c r="H1206" s="212">
        <f t="shared" si="141"/>
        <v>0</v>
      </c>
      <c r="I1206" s="218">
        <f>'Survey Results'!G1806/'Survey Results'!G$1883</f>
        <v>0</v>
      </c>
      <c r="J1206" s="217">
        <f t="shared" si="142"/>
        <v>0</v>
      </c>
      <c r="K1206" s="215">
        <f>'Survey Results'!H1806/'Survey Results'!H$1883</f>
        <v>0</v>
      </c>
      <c r="L1206" s="211">
        <f t="shared" si="143"/>
        <v>0</v>
      </c>
      <c r="M1206" s="221">
        <f t="shared" si="144"/>
        <v>0</v>
      </c>
      <c r="N1206" s="222">
        <f t="shared" si="145"/>
        <v>0</v>
      </c>
    </row>
    <row r="1207" spans="2:14" x14ac:dyDescent="0.45">
      <c r="B1207" t="s">
        <v>310</v>
      </c>
      <c r="C1207" s="215">
        <f>'Survey Results'!D1807/'Survey Results'!D$1883</f>
        <v>0</v>
      </c>
      <c r="D1207" s="211">
        <f t="shared" si="139"/>
        <v>0</v>
      </c>
      <c r="E1207" s="218">
        <f>'Survey Results'!E1807/'Survey Results'!E$1883</f>
        <v>0</v>
      </c>
      <c r="F1207" s="217">
        <f t="shared" si="140"/>
        <v>0</v>
      </c>
      <c r="G1207" s="215">
        <f>'Survey Results'!F1807/'Survey Results'!F$1883</f>
        <v>0</v>
      </c>
      <c r="H1207" s="212">
        <f t="shared" si="141"/>
        <v>0</v>
      </c>
      <c r="I1207" s="218">
        <f>'Survey Results'!G1807/'Survey Results'!G$1883</f>
        <v>0</v>
      </c>
      <c r="J1207" s="217">
        <f t="shared" si="142"/>
        <v>0</v>
      </c>
      <c r="K1207" s="215">
        <f>'Survey Results'!H1807/'Survey Results'!H$1883</f>
        <v>0</v>
      </c>
      <c r="L1207" s="211">
        <f t="shared" si="143"/>
        <v>0</v>
      </c>
      <c r="M1207" s="221">
        <f t="shared" si="144"/>
        <v>0</v>
      </c>
      <c r="N1207" s="222">
        <f t="shared" si="145"/>
        <v>0</v>
      </c>
    </row>
    <row r="1208" spans="2:14" x14ac:dyDescent="0.45">
      <c r="B1208" t="s">
        <v>311</v>
      </c>
      <c r="C1208" s="215">
        <f>'Survey Results'!D1808/'Survey Results'!D$1883</f>
        <v>0</v>
      </c>
      <c r="D1208" s="211">
        <f t="shared" si="139"/>
        <v>0</v>
      </c>
      <c r="E1208" s="218">
        <f>'Survey Results'!E1808/'Survey Results'!E$1883</f>
        <v>0</v>
      </c>
      <c r="F1208" s="217">
        <f t="shared" si="140"/>
        <v>0</v>
      </c>
      <c r="G1208" s="215">
        <f>'Survey Results'!F1808/'Survey Results'!F$1883</f>
        <v>0</v>
      </c>
      <c r="H1208" s="212">
        <f t="shared" si="141"/>
        <v>0</v>
      </c>
      <c r="I1208" s="218">
        <f>'Survey Results'!G1808/'Survey Results'!G$1883</f>
        <v>0</v>
      </c>
      <c r="J1208" s="217">
        <f t="shared" si="142"/>
        <v>0</v>
      </c>
      <c r="K1208" s="215">
        <f>'Survey Results'!H1808/'Survey Results'!H$1883</f>
        <v>0</v>
      </c>
      <c r="L1208" s="211">
        <f t="shared" si="143"/>
        <v>0</v>
      </c>
      <c r="M1208" s="221">
        <f t="shared" si="144"/>
        <v>0</v>
      </c>
      <c r="N1208" s="222">
        <f t="shared" si="145"/>
        <v>0</v>
      </c>
    </row>
    <row r="1209" spans="2:14" x14ac:dyDescent="0.45">
      <c r="B1209" t="s">
        <v>102</v>
      </c>
      <c r="C1209" s="215">
        <f>'Survey Results'!D1809/'Survey Results'!D$1883</f>
        <v>0</v>
      </c>
      <c r="D1209" s="211">
        <f t="shared" si="139"/>
        <v>0</v>
      </c>
      <c r="E1209" s="218">
        <f>'Survey Results'!E1809/'Survey Results'!E$1883</f>
        <v>0</v>
      </c>
      <c r="F1209" s="217">
        <f t="shared" si="140"/>
        <v>0</v>
      </c>
      <c r="G1209" s="215">
        <f>'Survey Results'!F1809/'Survey Results'!F$1883</f>
        <v>0</v>
      </c>
      <c r="H1209" s="212">
        <f t="shared" si="141"/>
        <v>0</v>
      </c>
      <c r="I1209" s="218">
        <f>'Survey Results'!G1809/'Survey Results'!G$1883</f>
        <v>0</v>
      </c>
      <c r="J1209" s="217">
        <f t="shared" si="142"/>
        <v>0</v>
      </c>
      <c r="K1209" s="215">
        <f>'Survey Results'!H1809/'Survey Results'!H$1883</f>
        <v>0</v>
      </c>
      <c r="L1209" s="211">
        <f t="shared" si="143"/>
        <v>0</v>
      </c>
      <c r="M1209" s="221">
        <f t="shared" si="144"/>
        <v>0</v>
      </c>
      <c r="N1209" s="222">
        <f t="shared" si="145"/>
        <v>0</v>
      </c>
    </row>
    <row r="1210" spans="2:14" x14ac:dyDescent="0.45">
      <c r="B1210" t="s">
        <v>109</v>
      </c>
      <c r="C1210" s="215">
        <f>'Survey Results'!D1810/'Survey Results'!D$1883</f>
        <v>0</v>
      </c>
      <c r="D1210" s="211">
        <f t="shared" si="139"/>
        <v>0</v>
      </c>
      <c r="E1210" s="218">
        <f>'Survey Results'!E1810/'Survey Results'!E$1883</f>
        <v>0</v>
      </c>
      <c r="F1210" s="217">
        <f t="shared" si="140"/>
        <v>0</v>
      </c>
      <c r="G1210" s="215">
        <f>'Survey Results'!F1810/'Survey Results'!F$1883</f>
        <v>0</v>
      </c>
      <c r="H1210" s="212">
        <f t="shared" si="141"/>
        <v>0</v>
      </c>
      <c r="I1210" s="218">
        <f>'Survey Results'!G1810/'Survey Results'!G$1883</f>
        <v>0</v>
      </c>
      <c r="J1210" s="217">
        <f t="shared" si="142"/>
        <v>0</v>
      </c>
      <c r="K1210" s="215">
        <f>'Survey Results'!H1810/'Survey Results'!H$1883</f>
        <v>0</v>
      </c>
      <c r="L1210" s="211">
        <f t="shared" si="143"/>
        <v>0</v>
      </c>
      <c r="M1210" s="221">
        <f t="shared" si="144"/>
        <v>0</v>
      </c>
      <c r="N1210" s="222">
        <f t="shared" si="145"/>
        <v>0</v>
      </c>
    </row>
    <row r="1211" spans="2:14" x14ac:dyDescent="0.45">
      <c r="B1211" t="s">
        <v>116</v>
      </c>
      <c r="C1211" s="215">
        <f>'Survey Results'!D1811/'Survey Results'!D$1883</f>
        <v>0</v>
      </c>
      <c r="D1211" s="211">
        <f t="shared" si="139"/>
        <v>0</v>
      </c>
      <c r="E1211" s="218">
        <f>'Survey Results'!E1811/'Survey Results'!E$1883</f>
        <v>0</v>
      </c>
      <c r="F1211" s="217">
        <f t="shared" si="140"/>
        <v>0</v>
      </c>
      <c r="G1211" s="215">
        <f>'Survey Results'!F1811/'Survey Results'!F$1883</f>
        <v>0</v>
      </c>
      <c r="H1211" s="212">
        <f t="shared" si="141"/>
        <v>0</v>
      </c>
      <c r="I1211" s="218">
        <f>'Survey Results'!G1811/'Survey Results'!G$1883</f>
        <v>0</v>
      </c>
      <c r="J1211" s="217">
        <f t="shared" si="142"/>
        <v>0</v>
      </c>
      <c r="K1211" s="215">
        <f>'Survey Results'!H1811/'Survey Results'!H$1883</f>
        <v>0</v>
      </c>
      <c r="L1211" s="211">
        <f t="shared" si="143"/>
        <v>0</v>
      </c>
      <c r="M1211" s="221">
        <f t="shared" si="144"/>
        <v>0</v>
      </c>
      <c r="N1211" s="222">
        <f t="shared" si="145"/>
        <v>0</v>
      </c>
    </row>
    <row r="1212" spans="2:14" x14ac:dyDescent="0.45">
      <c r="B1212" t="s">
        <v>312</v>
      </c>
      <c r="C1212" s="215">
        <f>'Survey Results'!D1812/'Survey Results'!D$1883</f>
        <v>0</v>
      </c>
      <c r="D1212" s="211">
        <f t="shared" si="139"/>
        <v>0</v>
      </c>
      <c r="E1212" s="218">
        <f>'Survey Results'!E1812/'Survey Results'!E$1883</f>
        <v>0</v>
      </c>
      <c r="F1212" s="217">
        <f t="shared" si="140"/>
        <v>0</v>
      </c>
      <c r="G1212" s="215">
        <f>'Survey Results'!F1812/'Survey Results'!F$1883</f>
        <v>0</v>
      </c>
      <c r="H1212" s="212">
        <f t="shared" si="141"/>
        <v>0</v>
      </c>
      <c r="I1212" s="218">
        <f>'Survey Results'!G1812/'Survey Results'!G$1883</f>
        <v>0</v>
      </c>
      <c r="J1212" s="217">
        <f t="shared" si="142"/>
        <v>0</v>
      </c>
      <c r="K1212" s="215">
        <f>'Survey Results'!H1812/'Survey Results'!H$1883</f>
        <v>0</v>
      </c>
      <c r="L1212" s="211">
        <f t="shared" si="143"/>
        <v>0</v>
      </c>
      <c r="M1212" s="221">
        <f t="shared" si="144"/>
        <v>0</v>
      </c>
      <c r="N1212" s="222">
        <f t="shared" si="145"/>
        <v>0</v>
      </c>
    </row>
    <row r="1213" spans="2:14" x14ac:dyDescent="0.45">
      <c r="B1213" t="s">
        <v>313</v>
      </c>
      <c r="C1213" s="215">
        <f>'Survey Results'!D1813/'Survey Results'!D$1883</f>
        <v>0</v>
      </c>
      <c r="D1213" s="211">
        <f t="shared" si="139"/>
        <v>0</v>
      </c>
      <c r="E1213" s="218">
        <f>'Survey Results'!E1813/'Survey Results'!E$1883</f>
        <v>0</v>
      </c>
      <c r="F1213" s="217">
        <f t="shared" si="140"/>
        <v>0</v>
      </c>
      <c r="G1213" s="215">
        <f>'Survey Results'!F1813/'Survey Results'!F$1883</f>
        <v>0</v>
      </c>
      <c r="H1213" s="212">
        <f t="shared" si="141"/>
        <v>0</v>
      </c>
      <c r="I1213" s="218">
        <f>'Survey Results'!G1813/'Survey Results'!G$1883</f>
        <v>0</v>
      </c>
      <c r="J1213" s="217">
        <f t="shared" si="142"/>
        <v>0</v>
      </c>
      <c r="K1213" s="215">
        <f>'Survey Results'!H1813/'Survey Results'!H$1883</f>
        <v>0</v>
      </c>
      <c r="L1213" s="211">
        <f t="shared" si="143"/>
        <v>0</v>
      </c>
      <c r="M1213" s="221">
        <f t="shared" si="144"/>
        <v>0</v>
      </c>
      <c r="N1213" s="222">
        <f t="shared" si="145"/>
        <v>0</v>
      </c>
    </row>
    <row r="1214" spans="2:14" x14ac:dyDescent="0.45">
      <c r="B1214" t="s">
        <v>314</v>
      </c>
      <c r="C1214" s="215">
        <f>'Survey Results'!D1814/'Survey Results'!D$1883</f>
        <v>0</v>
      </c>
      <c r="D1214" s="211">
        <f t="shared" si="139"/>
        <v>0</v>
      </c>
      <c r="E1214" s="218">
        <f>'Survey Results'!E1814/'Survey Results'!E$1883</f>
        <v>0</v>
      </c>
      <c r="F1214" s="217">
        <f t="shared" si="140"/>
        <v>0</v>
      </c>
      <c r="G1214" s="215">
        <f>'Survey Results'!F1814/'Survey Results'!F$1883</f>
        <v>0</v>
      </c>
      <c r="H1214" s="212">
        <f t="shared" si="141"/>
        <v>0</v>
      </c>
      <c r="I1214" s="218">
        <f>'Survey Results'!G1814/'Survey Results'!G$1883</f>
        <v>0</v>
      </c>
      <c r="J1214" s="217">
        <f t="shared" si="142"/>
        <v>0</v>
      </c>
      <c r="K1214" s="215">
        <f>'Survey Results'!H1814/'Survey Results'!H$1883</f>
        <v>0</v>
      </c>
      <c r="L1214" s="211">
        <f t="shared" si="143"/>
        <v>0</v>
      </c>
      <c r="M1214" s="221">
        <f t="shared" si="144"/>
        <v>0</v>
      </c>
      <c r="N1214" s="222">
        <f t="shared" si="145"/>
        <v>0</v>
      </c>
    </row>
    <row r="1215" spans="2:14" x14ac:dyDescent="0.45">
      <c r="B1215" t="s">
        <v>315</v>
      </c>
      <c r="C1215" s="215">
        <f>'Survey Results'!D1815/'Survey Results'!D$1883</f>
        <v>0</v>
      </c>
      <c r="D1215" s="211">
        <f t="shared" si="139"/>
        <v>0</v>
      </c>
      <c r="E1215" s="218">
        <f>'Survey Results'!E1815/'Survey Results'!E$1883</f>
        <v>0</v>
      </c>
      <c r="F1215" s="217">
        <f t="shared" si="140"/>
        <v>0</v>
      </c>
      <c r="G1215" s="215">
        <f>'Survey Results'!F1815/'Survey Results'!F$1883</f>
        <v>0</v>
      </c>
      <c r="H1215" s="212">
        <f t="shared" si="141"/>
        <v>0</v>
      </c>
      <c r="I1215" s="218">
        <f>'Survey Results'!G1815/'Survey Results'!G$1883</f>
        <v>0</v>
      </c>
      <c r="J1215" s="217">
        <f t="shared" si="142"/>
        <v>0</v>
      </c>
      <c r="K1215" s="215">
        <f>'Survey Results'!H1815/'Survey Results'!H$1883</f>
        <v>0</v>
      </c>
      <c r="L1215" s="211">
        <f t="shared" si="143"/>
        <v>0</v>
      </c>
      <c r="M1215" s="221">
        <f t="shared" si="144"/>
        <v>0</v>
      </c>
      <c r="N1215" s="222">
        <f t="shared" si="145"/>
        <v>0</v>
      </c>
    </row>
    <row r="1216" spans="2:14" x14ac:dyDescent="0.45">
      <c r="B1216" t="s">
        <v>316</v>
      </c>
      <c r="C1216" s="215">
        <f>'Survey Results'!D1816/'Survey Results'!D$1883</f>
        <v>0</v>
      </c>
      <c r="D1216" s="211">
        <f t="shared" si="139"/>
        <v>0</v>
      </c>
      <c r="E1216" s="218">
        <f>'Survey Results'!E1816/'Survey Results'!E$1883</f>
        <v>0</v>
      </c>
      <c r="F1216" s="217">
        <f t="shared" si="140"/>
        <v>0</v>
      </c>
      <c r="G1216" s="215">
        <f>'Survey Results'!F1816/'Survey Results'!F$1883</f>
        <v>0</v>
      </c>
      <c r="H1216" s="212">
        <f t="shared" si="141"/>
        <v>0</v>
      </c>
      <c r="I1216" s="218">
        <f>'Survey Results'!G1816/'Survey Results'!G$1883</f>
        <v>0</v>
      </c>
      <c r="J1216" s="217">
        <f t="shared" si="142"/>
        <v>0</v>
      </c>
      <c r="K1216" s="215">
        <f>'Survey Results'!H1816/'Survey Results'!H$1883</f>
        <v>0</v>
      </c>
      <c r="L1216" s="211">
        <f t="shared" si="143"/>
        <v>0</v>
      </c>
      <c r="M1216" s="221">
        <f t="shared" si="144"/>
        <v>0</v>
      </c>
      <c r="N1216" s="222">
        <f t="shared" si="145"/>
        <v>0</v>
      </c>
    </row>
    <row r="1217" spans="2:14" x14ac:dyDescent="0.45">
      <c r="B1217" t="s">
        <v>317</v>
      </c>
      <c r="C1217" s="215">
        <f>'Survey Results'!D1817/'Survey Results'!D$1883</f>
        <v>0</v>
      </c>
      <c r="D1217" s="211">
        <f t="shared" si="139"/>
        <v>0</v>
      </c>
      <c r="E1217" s="218">
        <f>'Survey Results'!E1817/'Survey Results'!E$1883</f>
        <v>0</v>
      </c>
      <c r="F1217" s="217">
        <f t="shared" si="140"/>
        <v>0</v>
      </c>
      <c r="G1217" s="215">
        <f>'Survey Results'!F1817/'Survey Results'!F$1883</f>
        <v>0</v>
      </c>
      <c r="H1217" s="212">
        <f t="shared" si="141"/>
        <v>0</v>
      </c>
      <c r="I1217" s="218">
        <f>'Survey Results'!G1817/'Survey Results'!G$1883</f>
        <v>0</v>
      </c>
      <c r="J1217" s="217">
        <f t="shared" si="142"/>
        <v>0</v>
      </c>
      <c r="K1217" s="215">
        <f>'Survey Results'!H1817/'Survey Results'!H$1883</f>
        <v>0</v>
      </c>
      <c r="L1217" s="211">
        <f t="shared" si="143"/>
        <v>0</v>
      </c>
      <c r="M1217" s="221">
        <f t="shared" si="144"/>
        <v>0</v>
      </c>
      <c r="N1217" s="222">
        <f t="shared" si="145"/>
        <v>0</v>
      </c>
    </row>
    <row r="1218" spans="2:14" x14ac:dyDescent="0.45">
      <c r="B1218" t="s">
        <v>318</v>
      </c>
      <c r="C1218" s="215">
        <f>'Survey Results'!D1818/'Survey Results'!D$1883</f>
        <v>0</v>
      </c>
      <c r="D1218" s="211">
        <f t="shared" si="139"/>
        <v>0</v>
      </c>
      <c r="E1218" s="218">
        <f>'Survey Results'!E1818/'Survey Results'!E$1883</f>
        <v>0</v>
      </c>
      <c r="F1218" s="217">
        <f t="shared" si="140"/>
        <v>0</v>
      </c>
      <c r="G1218" s="215">
        <f>'Survey Results'!F1818/'Survey Results'!F$1883</f>
        <v>0</v>
      </c>
      <c r="H1218" s="212">
        <f t="shared" si="141"/>
        <v>0</v>
      </c>
      <c r="I1218" s="218">
        <f>'Survey Results'!G1818/'Survey Results'!G$1883</f>
        <v>0</v>
      </c>
      <c r="J1218" s="217">
        <f t="shared" si="142"/>
        <v>0</v>
      </c>
      <c r="K1218" s="215">
        <f>'Survey Results'!H1818/'Survey Results'!H$1883</f>
        <v>0</v>
      </c>
      <c r="L1218" s="211">
        <f t="shared" si="143"/>
        <v>0</v>
      </c>
      <c r="M1218" s="221">
        <f t="shared" si="144"/>
        <v>0</v>
      </c>
      <c r="N1218" s="222">
        <f t="shared" si="145"/>
        <v>0</v>
      </c>
    </row>
    <row r="1219" spans="2:14" x14ac:dyDescent="0.45">
      <c r="B1219" t="s">
        <v>319</v>
      </c>
      <c r="C1219" s="215">
        <f>'Survey Results'!D1819/'Survey Results'!D$1883</f>
        <v>0</v>
      </c>
      <c r="D1219" s="211">
        <f t="shared" si="139"/>
        <v>0</v>
      </c>
      <c r="E1219" s="218">
        <f>'Survey Results'!E1819/'Survey Results'!E$1883</f>
        <v>0</v>
      </c>
      <c r="F1219" s="217">
        <f t="shared" si="140"/>
        <v>0</v>
      </c>
      <c r="G1219" s="215">
        <f>'Survey Results'!F1819/'Survey Results'!F$1883</f>
        <v>0</v>
      </c>
      <c r="H1219" s="212">
        <f t="shared" si="141"/>
        <v>0</v>
      </c>
      <c r="I1219" s="218">
        <f>'Survey Results'!G1819/'Survey Results'!G$1883</f>
        <v>0</v>
      </c>
      <c r="J1219" s="217">
        <f t="shared" si="142"/>
        <v>0</v>
      </c>
      <c r="K1219" s="215">
        <f>'Survey Results'!H1819/'Survey Results'!H$1883</f>
        <v>0</v>
      </c>
      <c r="L1219" s="211">
        <f t="shared" si="143"/>
        <v>0</v>
      </c>
      <c r="M1219" s="221">
        <f t="shared" si="144"/>
        <v>0</v>
      </c>
      <c r="N1219" s="222">
        <f t="shared" si="145"/>
        <v>0</v>
      </c>
    </row>
    <row r="1220" spans="2:14" x14ac:dyDescent="0.45">
      <c r="B1220" t="s">
        <v>320</v>
      </c>
      <c r="C1220" s="215">
        <f>'Survey Results'!D1820/'Survey Results'!D$1883</f>
        <v>0</v>
      </c>
      <c r="D1220" s="211">
        <f t="shared" si="139"/>
        <v>0</v>
      </c>
      <c r="E1220" s="218">
        <f>'Survey Results'!E1820/'Survey Results'!E$1883</f>
        <v>0</v>
      </c>
      <c r="F1220" s="217">
        <f t="shared" si="140"/>
        <v>0</v>
      </c>
      <c r="G1220" s="215">
        <f>'Survey Results'!F1820/'Survey Results'!F$1883</f>
        <v>0</v>
      </c>
      <c r="H1220" s="212">
        <f t="shared" si="141"/>
        <v>0</v>
      </c>
      <c r="I1220" s="218">
        <f>'Survey Results'!G1820/'Survey Results'!G$1883</f>
        <v>0</v>
      </c>
      <c r="J1220" s="217">
        <f t="shared" si="142"/>
        <v>0</v>
      </c>
      <c r="K1220" s="215">
        <f>'Survey Results'!H1820/'Survey Results'!H$1883</f>
        <v>0</v>
      </c>
      <c r="L1220" s="211">
        <f t="shared" si="143"/>
        <v>0</v>
      </c>
      <c r="M1220" s="221">
        <f t="shared" si="144"/>
        <v>0</v>
      </c>
      <c r="N1220" s="222">
        <f t="shared" si="145"/>
        <v>0</v>
      </c>
    </row>
    <row r="1221" spans="2:14" x14ac:dyDescent="0.45">
      <c r="B1221" t="s">
        <v>321</v>
      </c>
      <c r="C1221" s="215">
        <f>'Survey Results'!D1821/'Survey Results'!D$1883</f>
        <v>0</v>
      </c>
      <c r="D1221" s="211">
        <f t="shared" si="139"/>
        <v>0</v>
      </c>
      <c r="E1221" s="218">
        <f>'Survey Results'!E1821/'Survey Results'!E$1883</f>
        <v>0</v>
      </c>
      <c r="F1221" s="217">
        <f t="shared" si="140"/>
        <v>0</v>
      </c>
      <c r="G1221" s="215">
        <f>'Survey Results'!F1821/'Survey Results'!F$1883</f>
        <v>0</v>
      </c>
      <c r="H1221" s="212">
        <f t="shared" si="141"/>
        <v>0</v>
      </c>
      <c r="I1221" s="218">
        <f>'Survey Results'!G1821/'Survey Results'!G$1883</f>
        <v>0</v>
      </c>
      <c r="J1221" s="217">
        <f t="shared" si="142"/>
        <v>0</v>
      </c>
      <c r="K1221" s="215">
        <f>'Survey Results'!H1821/'Survey Results'!H$1883</f>
        <v>0</v>
      </c>
      <c r="L1221" s="211">
        <f t="shared" si="143"/>
        <v>0</v>
      </c>
      <c r="M1221" s="221">
        <f t="shared" si="144"/>
        <v>0</v>
      </c>
      <c r="N1221" s="222">
        <f t="shared" si="145"/>
        <v>0</v>
      </c>
    </row>
    <row r="1222" spans="2:14" x14ac:dyDescent="0.45">
      <c r="B1222" t="s">
        <v>322</v>
      </c>
      <c r="C1222" s="215">
        <f>'Survey Results'!D1822/'Survey Results'!D$1883</f>
        <v>0</v>
      </c>
      <c r="D1222" s="211">
        <f t="shared" si="139"/>
        <v>0</v>
      </c>
      <c r="E1222" s="218">
        <f>'Survey Results'!E1822/'Survey Results'!E$1883</f>
        <v>0</v>
      </c>
      <c r="F1222" s="217">
        <f t="shared" si="140"/>
        <v>0</v>
      </c>
      <c r="G1222" s="215">
        <f>'Survey Results'!F1822/'Survey Results'!F$1883</f>
        <v>0</v>
      </c>
      <c r="H1222" s="212">
        <f t="shared" si="141"/>
        <v>0</v>
      </c>
      <c r="I1222" s="218">
        <f>'Survey Results'!G1822/'Survey Results'!G$1883</f>
        <v>0</v>
      </c>
      <c r="J1222" s="217">
        <f t="shared" si="142"/>
        <v>0</v>
      </c>
      <c r="K1222" s="215">
        <f>'Survey Results'!H1822/'Survey Results'!H$1883</f>
        <v>0</v>
      </c>
      <c r="L1222" s="211">
        <f t="shared" si="143"/>
        <v>0</v>
      </c>
      <c r="M1222" s="221">
        <f t="shared" si="144"/>
        <v>0</v>
      </c>
      <c r="N1222" s="222">
        <f t="shared" si="145"/>
        <v>0</v>
      </c>
    </row>
    <row r="1223" spans="2:14" x14ac:dyDescent="0.45">
      <c r="B1223" t="s">
        <v>323</v>
      </c>
      <c r="C1223" s="215">
        <f>'Survey Results'!D1823/'Survey Results'!D$1883</f>
        <v>0</v>
      </c>
      <c r="D1223" s="211">
        <f t="shared" si="139"/>
        <v>0</v>
      </c>
      <c r="E1223" s="218">
        <f>'Survey Results'!E1823/'Survey Results'!E$1883</f>
        <v>0</v>
      </c>
      <c r="F1223" s="217">
        <f t="shared" si="140"/>
        <v>0</v>
      </c>
      <c r="G1223" s="215">
        <f>'Survey Results'!F1823/'Survey Results'!F$1883</f>
        <v>0</v>
      </c>
      <c r="H1223" s="212">
        <f t="shared" si="141"/>
        <v>0</v>
      </c>
      <c r="I1223" s="218">
        <f>'Survey Results'!G1823/'Survey Results'!G$1883</f>
        <v>0</v>
      </c>
      <c r="J1223" s="217">
        <f t="shared" si="142"/>
        <v>0</v>
      </c>
      <c r="K1223" s="215">
        <f>'Survey Results'!H1823/'Survey Results'!H$1883</f>
        <v>0</v>
      </c>
      <c r="L1223" s="211">
        <f t="shared" si="143"/>
        <v>0</v>
      </c>
      <c r="M1223" s="221">
        <f t="shared" si="144"/>
        <v>0</v>
      </c>
      <c r="N1223" s="222">
        <f t="shared" si="145"/>
        <v>0</v>
      </c>
    </row>
    <row r="1224" spans="2:14" x14ac:dyDescent="0.45">
      <c r="B1224" t="s">
        <v>324</v>
      </c>
      <c r="C1224" s="215">
        <f>'Survey Results'!D1824/'Survey Results'!D$1883</f>
        <v>0</v>
      </c>
      <c r="D1224" s="211">
        <f t="shared" si="139"/>
        <v>0</v>
      </c>
      <c r="E1224" s="218">
        <f>'Survey Results'!E1824/'Survey Results'!E$1883</f>
        <v>0</v>
      </c>
      <c r="F1224" s="217">
        <f t="shared" si="140"/>
        <v>0</v>
      </c>
      <c r="G1224" s="215">
        <f>'Survey Results'!F1824/'Survey Results'!F$1883</f>
        <v>0</v>
      </c>
      <c r="H1224" s="212">
        <f t="shared" si="141"/>
        <v>0</v>
      </c>
      <c r="I1224" s="218">
        <f>'Survey Results'!G1824/'Survey Results'!G$1883</f>
        <v>0</v>
      </c>
      <c r="J1224" s="217">
        <f t="shared" si="142"/>
        <v>0</v>
      </c>
      <c r="K1224" s="215">
        <f>'Survey Results'!H1824/'Survey Results'!H$1883</f>
        <v>0</v>
      </c>
      <c r="L1224" s="211">
        <f t="shared" si="143"/>
        <v>0</v>
      </c>
      <c r="M1224" s="221">
        <f t="shared" si="144"/>
        <v>0</v>
      </c>
      <c r="N1224" s="222">
        <f t="shared" si="145"/>
        <v>0</v>
      </c>
    </row>
    <row r="1225" spans="2:14" x14ac:dyDescent="0.45">
      <c r="B1225" t="s">
        <v>325</v>
      </c>
      <c r="C1225" s="215">
        <f>'Survey Results'!D1825/'Survey Results'!D$1883</f>
        <v>0</v>
      </c>
      <c r="D1225" s="211">
        <f t="shared" si="139"/>
        <v>0</v>
      </c>
      <c r="E1225" s="218">
        <f>'Survey Results'!E1825/'Survey Results'!E$1883</f>
        <v>0</v>
      </c>
      <c r="F1225" s="217">
        <f t="shared" si="140"/>
        <v>0</v>
      </c>
      <c r="G1225" s="215">
        <f>'Survey Results'!F1825/'Survey Results'!F$1883</f>
        <v>0</v>
      </c>
      <c r="H1225" s="212">
        <f t="shared" si="141"/>
        <v>0</v>
      </c>
      <c r="I1225" s="218">
        <f>'Survey Results'!G1825/'Survey Results'!G$1883</f>
        <v>0</v>
      </c>
      <c r="J1225" s="217">
        <f t="shared" si="142"/>
        <v>0</v>
      </c>
      <c r="K1225" s="215">
        <f>'Survey Results'!H1825/'Survey Results'!H$1883</f>
        <v>0</v>
      </c>
      <c r="L1225" s="211">
        <f t="shared" si="143"/>
        <v>0</v>
      </c>
      <c r="M1225" s="221">
        <f t="shared" si="144"/>
        <v>0</v>
      </c>
      <c r="N1225" s="222">
        <f t="shared" si="145"/>
        <v>0</v>
      </c>
    </row>
    <row r="1226" spans="2:14" x14ac:dyDescent="0.45">
      <c r="B1226" t="s">
        <v>326</v>
      </c>
      <c r="C1226" s="215">
        <f>'Survey Results'!D1826/'Survey Results'!D$1883</f>
        <v>0</v>
      </c>
      <c r="D1226" s="211">
        <f t="shared" si="139"/>
        <v>0</v>
      </c>
      <c r="E1226" s="218">
        <f>'Survey Results'!E1826/'Survey Results'!E$1883</f>
        <v>0</v>
      </c>
      <c r="F1226" s="217">
        <f t="shared" si="140"/>
        <v>0</v>
      </c>
      <c r="G1226" s="215">
        <f>'Survey Results'!F1826/'Survey Results'!F$1883</f>
        <v>0</v>
      </c>
      <c r="H1226" s="212">
        <f t="shared" si="141"/>
        <v>0</v>
      </c>
      <c r="I1226" s="218">
        <f>'Survey Results'!G1826/'Survey Results'!G$1883</f>
        <v>0</v>
      </c>
      <c r="J1226" s="217">
        <f t="shared" si="142"/>
        <v>0</v>
      </c>
      <c r="K1226" s="215">
        <f>'Survey Results'!H1826/'Survey Results'!H$1883</f>
        <v>0</v>
      </c>
      <c r="L1226" s="211">
        <f t="shared" si="143"/>
        <v>0</v>
      </c>
      <c r="M1226" s="221">
        <f t="shared" si="144"/>
        <v>0</v>
      </c>
      <c r="N1226" s="222">
        <f t="shared" si="145"/>
        <v>0</v>
      </c>
    </row>
    <row r="1227" spans="2:14" x14ac:dyDescent="0.45">
      <c r="B1227" t="s">
        <v>327</v>
      </c>
      <c r="C1227" s="215">
        <f>'Survey Results'!D1827/'Survey Results'!D$1883</f>
        <v>0</v>
      </c>
      <c r="D1227" s="211">
        <f t="shared" si="139"/>
        <v>0</v>
      </c>
      <c r="E1227" s="218">
        <f>'Survey Results'!E1827/'Survey Results'!E$1883</f>
        <v>0</v>
      </c>
      <c r="F1227" s="217">
        <f t="shared" si="140"/>
        <v>0</v>
      </c>
      <c r="G1227" s="215">
        <f>'Survey Results'!F1827/'Survey Results'!F$1883</f>
        <v>0</v>
      </c>
      <c r="H1227" s="212">
        <f t="shared" si="141"/>
        <v>0</v>
      </c>
      <c r="I1227" s="218">
        <f>'Survey Results'!G1827/'Survey Results'!G$1883</f>
        <v>0</v>
      </c>
      <c r="J1227" s="217">
        <f t="shared" si="142"/>
        <v>0</v>
      </c>
      <c r="K1227" s="215">
        <f>'Survey Results'!H1827/'Survey Results'!H$1883</f>
        <v>0</v>
      </c>
      <c r="L1227" s="211">
        <f t="shared" si="143"/>
        <v>0</v>
      </c>
      <c r="M1227" s="221">
        <f t="shared" si="144"/>
        <v>0</v>
      </c>
      <c r="N1227" s="222">
        <f t="shared" si="145"/>
        <v>0</v>
      </c>
    </row>
    <row r="1228" spans="2:14" x14ac:dyDescent="0.45">
      <c r="B1228" t="s">
        <v>328</v>
      </c>
      <c r="C1228" s="215">
        <f>'Survey Results'!D1828/'Survey Results'!D$1883</f>
        <v>0</v>
      </c>
      <c r="D1228" s="211">
        <f t="shared" si="139"/>
        <v>0</v>
      </c>
      <c r="E1228" s="218">
        <f>'Survey Results'!E1828/'Survey Results'!E$1883</f>
        <v>0</v>
      </c>
      <c r="F1228" s="217">
        <f t="shared" si="140"/>
        <v>0</v>
      </c>
      <c r="G1228" s="215">
        <f>'Survey Results'!F1828/'Survey Results'!F$1883</f>
        <v>0</v>
      </c>
      <c r="H1228" s="212">
        <f t="shared" si="141"/>
        <v>0</v>
      </c>
      <c r="I1228" s="218">
        <f>'Survey Results'!G1828/'Survey Results'!G$1883</f>
        <v>0</v>
      </c>
      <c r="J1228" s="217">
        <f t="shared" si="142"/>
        <v>0</v>
      </c>
      <c r="K1228" s="215">
        <f>'Survey Results'!H1828/'Survey Results'!H$1883</f>
        <v>0</v>
      </c>
      <c r="L1228" s="211">
        <f t="shared" si="143"/>
        <v>0</v>
      </c>
      <c r="M1228" s="221">
        <f t="shared" si="144"/>
        <v>0</v>
      </c>
      <c r="N1228" s="222">
        <f t="shared" si="145"/>
        <v>0</v>
      </c>
    </row>
    <row r="1229" spans="2:14" x14ac:dyDescent="0.45">
      <c r="B1229" t="s">
        <v>329</v>
      </c>
      <c r="C1229" s="215">
        <f>'Survey Results'!D1829/'Survey Results'!D$1883</f>
        <v>0</v>
      </c>
      <c r="D1229" s="211">
        <f t="shared" si="139"/>
        <v>0</v>
      </c>
      <c r="E1229" s="218">
        <f>'Survey Results'!E1829/'Survey Results'!E$1883</f>
        <v>0</v>
      </c>
      <c r="F1229" s="217">
        <f t="shared" si="140"/>
        <v>0</v>
      </c>
      <c r="G1229" s="215">
        <f>'Survey Results'!F1829/'Survey Results'!F$1883</f>
        <v>0</v>
      </c>
      <c r="H1229" s="212">
        <f t="shared" si="141"/>
        <v>0</v>
      </c>
      <c r="I1229" s="218">
        <f>'Survey Results'!G1829/'Survey Results'!G$1883</f>
        <v>1.110553268400442E-2</v>
      </c>
      <c r="J1229" s="217">
        <f t="shared" si="142"/>
        <v>3.5631608930776187E-2</v>
      </c>
      <c r="K1229" s="215">
        <f>'Survey Results'!H1829/'Survey Results'!H$1883</f>
        <v>0</v>
      </c>
      <c r="L1229" s="211">
        <f t="shared" si="143"/>
        <v>0</v>
      </c>
      <c r="M1229" s="221">
        <f t="shared" si="144"/>
        <v>1.7560768515468179E-3</v>
      </c>
      <c r="N1229" s="222">
        <f t="shared" si="145"/>
        <v>3.5631608930776187E-2</v>
      </c>
    </row>
    <row r="1230" spans="2:14" x14ac:dyDescent="0.45">
      <c r="B1230" t="s">
        <v>330</v>
      </c>
      <c r="C1230" s="215">
        <f>'Survey Results'!D1830/'Survey Results'!D$1883</f>
        <v>0</v>
      </c>
      <c r="D1230" s="211">
        <f t="shared" si="139"/>
        <v>0</v>
      </c>
      <c r="E1230" s="218">
        <f>'Survey Results'!E1830/'Survey Results'!E$1883</f>
        <v>0</v>
      </c>
      <c r="F1230" s="217">
        <f t="shared" si="140"/>
        <v>0</v>
      </c>
      <c r="G1230" s="215">
        <f>'Survey Results'!F1830/'Survey Results'!F$1883</f>
        <v>0</v>
      </c>
      <c r="H1230" s="212">
        <f t="shared" si="141"/>
        <v>0</v>
      </c>
      <c r="I1230" s="218">
        <f>'Survey Results'!G1830/'Survey Results'!G$1883</f>
        <v>0</v>
      </c>
      <c r="J1230" s="217">
        <f t="shared" si="142"/>
        <v>0</v>
      </c>
      <c r="K1230" s="215">
        <f>'Survey Results'!H1830/'Survey Results'!H$1883</f>
        <v>0</v>
      </c>
      <c r="L1230" s="211">
        <f t="shared" si="143"/>
        <v>0</v>
      </c>
      <c r="M1230" s="221">
        <f t="shared" si="144"/>
        <v>0</v>
      </c>
      <c r="N1230" s="222">
        <f t="shared" si="145"/>
        <v>0</v>
      </c>
    </row>
    <row r="1231" spans="2:14" x14ac:dyDescent="0.45">
      <c r="B1231" t="s">
        <v>331</v>
      </c>
      <c r="C1231" s="215">
        <f>'Survey Results'!D1831/'Survey Results'!D$1883</f>
        <v>0</v>
      </c>
      <c r="D1231" s="211">
        <f t="shared" si="139"/>
        <v>0</v>
      </c>
      <c r="E1231" s="218">
        <f>'Survey Results'!E1831/'Survey Results'!E$1883</f>
        <v>0</v>
      </c>
      <c r="F1231" s="217">
        <f t="shared" si="140"/>
        <v>0</v>
      </c>
      <c r="G1231" s="215">
        <f>'Survey Results'!F1831/'Survey Results'!F$1883</f>
        <v>0</v>
      </c>
      <c r="H1231" s="212">
        <f t="shared" si="141"/>
        <v>0</v>
      </c>
      <c r="I1231" s="218">
        <f>'Survey Results'!G1831/'Survey Results'!G$1883</f>
        <v>0</v>
      </c>
      <c r="J1231" s="217">
        <f t="shared" si="142"/>
        <v>0</v>
      </c>
      <c r="K1231" s="215">
        <f>'Survey Results'!H1831/'Survey Results'!H$1883</f>
        <v>0</v>
      </c>
      <c r="L1231" s="211">
        <f t="shared" si="143"/>
        <v>0</v>
      </c>
      <c r="M1231" s="221">
        <f t="shared" si="144"/>
        <v>0</v>
      </c>
      <c r="N1231" s="222">
        <f t="shared" si="145"/>
        <v>0</v>
      </c>
    </row>
    <row r="1232" spans="2:14" x14ac:dyDescent="0.45">
      <c r="B1232" t="s">
        <v>332</v>
      </c>
      <c r="C1232" s="215">
        <f>'Survey Results'!D1832/'Survey Results'!D$1883</f>
        <v>0</v>
      </c>
      <c r="D1232" s="211">
        <f t="shared" si="139"/>
        <v>0</v>
      </c>
      <c r="E1232" s="218">
        <f>'Survey Results'!E1832/'Survey Results'!E$1883</f>
        <v>0</v>
      </c>
      <c r="F1232" s="217">
        <f t="shared" si="140"/>
        <v>0</v>
      </c>
      <c r="G1232" s="215">
        <f>'Survey Results'!F1832/'Survey Results'!F$1883</f>
        <v>1.4459868303968676E-2</v>
      </c>
      <c r="H1232" s="212">
        <f t="shared" si="141"/>
        <v>0.11890718953550451</v>
      </c>
      <c r="I1232" s="218">
        <f>'Survey Results'!G1832/'Survey Results'!G$1883</f>
        <v>0</v>
      </c>
      <c r="J1232" s="217">
        <f t="shared" si="142"/>
        <v>0</v>
      </c>
      <c r="K1232" s="215">
        <f>'Survey Results'!H1832/'Survey Results'!H$1883</f>
        <v>0</v>
      </c>
      <c r="L1232" s="211">
        <f t="shared" si="143"/>
        <v>0</v>
      </c>
      <c r="M1232" s="221">
        <f t="shared" si="144"/>
        <v>5.8602507518383017E-3</v>
      </c>
      <c r="N1232" s="222">
        <f t="shared" si="145"/>
        <v>0.11890718953550451</v>
      </c>
    </row>
    <row r="1233" spans="2:14" x14ac:dyDescent="0.45">
      <c r="B1233" t="s">
        <v>333</v>
      </c>
      <c r="C1233" s="215">
        <f>'Survey Results'!D1833/'Survey Results'!D$1883</f>
        <v>0</v>
      </c>
      <c r="D1233" s="211">
        <f t="shared" ref="D1233:D1282" si="146">C1233*$D$1102</f>
        <v>0</v>
      </c>
      <c r="E1233" s="218">
        <f>'Survey Results'!E1833/'Survey Results'!E$1883</f>
        <v>0</v>
      </c>
      <c r="F1233" s="217">
        <f t="shared" ref="F1233:F1282" si="147">E1233*$F$1102</f>
        <v>0</v>
      </c>
      <c r="G1233" s="215">
        <f>'Survey Results'!F1833/'Survey Results'!F$1883</f>
        <v>0</v>
      </c>
      <c r="H1233" s="212">
        <f t="shared" ref="H1233:H1282" si="148">G1233*$H$1102</f>
        <v>0</v>
      </c>
      <c r="I1233" s="218">
        <f>'Survey Results'!G1833/'Survey Results'!G$1883</f>
        <v>0</v>
      </c>
      <c r="J1233" s="217">
        <f t="shared" ref="J1233:J1282" si="149">I1233*$J$1102</f>
        <v>0</v>
      </c>
      <c r="K1233" s="215">
        <f>'Survey Results'!H1833/'Survey Results'!H$1883</f>
        <v>0</v>
      </c>
      <c r="L1233" s="211">
        <f t="shared" ref="L1233:L1282" si="150">K1233*$L$1102</f>
        <v>0</v>
      </c>
      <c r="M1233" s="221">
        <f t="shared" ref="M1233:M1282" si="151">N1233/$N$1102</f>
        <v>0</v>
      </c>
      <c r="N1233" s="222">
        <f t="shared" si="145"/>
        <v>0</v>
      </c>
    </row>
    <row r="1234" spans="2:14" x14ac:dyDescent="0.45">
      <c r="B1234" t="s">
        <v>334</v>
      </c>
      <c r="C1234" s="215">
        <f>'Survey Results'!D1834/'Survey Results'!D$1883</f>
        <v>0</v>
      </c>
      <c r="D1234" s="211">
        <f t="shared" si="146"/>
        <v>0</v>
      </c>
      <c r="E1234" s="218">
        <f>'Survey Results'!E1834/'Survey Results'!E$1883</f>
        <v>3.2024905841116412E-2</v>
      </c>
      <c r="F1234" s="217">
        <f t="shared" si="147"/>
        <v>7.391642833213595E-2</v>
      </c>
      <c r="G1234" s="215">
        <f>'Survey Results'!F1834/'Survey Results'!F$1883</f>
        <v>0</v>
      </c>
      <c r="H1234" s="212">
        <f t="shared" si="148"/>
        <v>0</v>
      </c>
      <c r="I1234" s="218">
        <f>'Survey Results'!G1834/'Survey Results'!G$1883</f>
        <v>0</v>
      </c>
      <c r="J1234" s="217">
        <f t="shared" si="149"/>
        <v>0</v>
      </c>
      <c r="K1234" s="215">
        <f>'Survey Results'!H1834/'Survey Results'!H$1883</f>
        <v>0</v>
      </c>
      <c r="L1234" s="211">
        <f t="shared" si="150"/>
        <v>0</v>
      </c>
      <c r="M1234" s="221">
        <f t="shared" si="151"/>
        <v>3.6429151710566814E-3</v>
      </c>
      <c r="N1234" s="222">
        <f t="shared" si="145"/>
        <v>7.391642833213595E-2</v>
      </c>
    </row>
    <row r="1235" spans="2:14" x14ac:dyDescent="0.45">
      <c r="B1235" t="s">
        <v>335</v>
      </c>
      <c r="C1235" s="215">
        <f>'Survey Results'!D1835/'Survey Results'!D$1883</f>
        <v>0</v>
      </c>
      <c r="D1235" s="211">
        <f t="shared" si="146"/>
        <v>0</v>
      </c>
      <c r="E1235" s="218">
        <f>'Survey Results'!E1835/'Survey Results'!E$1883</f>
        <v>0</v>
      </c>
      <c r="F1235" s="217">
        <f t="shared" si="147"/>
        <v>0</v>
      </c>
      <c r="G1235" s="215">
        <f>'Survey Results'!F1835/'Survey Results'!F$1883</f>
        <v>0</v>
      </c>
      <c r="H1235" s="212">
        <f t="shared" si="148"/>
        <v>0</v>
      </c>
      <c r="I1235" s="218">
        <f>'Survey Results'!G1835/'Survey Results'!G$1883</f>
        <v>0</v>
      </c>
      <c r="J1235" s="217">
        <f t="shared" si="149"/>
        <v>0</v>
      </c>
      <c r="K1235" s="215">
        <f>'Survey Results'!H1835/'Survey Results'!H$1883</f>
        <v>0</v>
      </c>
      <c r="L1235" s="211">
        <f t="shared" si="150"/>
        <v>0</v>
      </c>
      <c r="M1235" s="221">
        <f t="shared" si="151"/>
        <v>0</v>
      </c>
      <c r="N1235" s="222">
        <f t="shared" si="145"/>
        <v>0</v>
      </c>
    </row>
    <row r="1236" spans="2:14" x14ac:dyDescent="0.45">
      <c r="B1236" t="s">
        <v>336</v>
      </c>
      <c r="C1236" s="215">
        <f>'Survey Results'!D1836/'Survey Results'!D$1883</f>
        <v>0</v>
      </c>
      <c r="D1236" s="211">
        <f t="shared" si="146"/>
        <v>0</v>
      </c>
      <c r="E1236" s="218">
        <f>'Survey Results'!E1836/'Survey Results'!E$1883</f>
        <v>0</v>
      </c>
      <c r="F1236" s="217">
        <f t="shared" si="147"/>
        <v>0</v>
      </c>
      <c r="G1236" s="215">
        <f>'Survey Results'!F1836/'Survey Results'!F$1883</f>
        <v>0</v>
      </c>
      <c r="H1236" s="212">
        <f t="shared" si="148"/>
        <v>0</v>
      </c>
      <c r="I1236" s="218">
        <f>'Survey Results'!G1836/'Survey Results'!G$1883</f>
        <v>0</v>
      </c>
      <c r="J1236" s="217">
        <f t="shared" si="149"/>
        <v>0</v>
      </c>
      <c r="K1236" s="215">
        <f>'Survey Results'!H1836/'Survey Results'!H$1883</f>
        <v>0</v>
      </c>
      <c r="L1236" s="211">
        <f t="shared" si="150"/>
        <v>0</v>
      </c>
      <c r="M1236" s="221">
        <f t="shared" si="151"/>
        <v>0</v>
      </c>
      <c r="N1236" s="222">
        <f t="shared" si="145"/>
        <v>0</v>
      </c>
    </row>
    <row r="1237" spans="2:14" x14ac:dyDescent="0.45">
      <c r="B1237" t="s">
        <v>337</v>
      </c>
      <c r="C1237" s="215">
        <f>'Survey Results'!D1837/'Survey Results'!D$1883</f>
        <v>0</v>
      </c>
      <c r="D1237" s="211">
        <f t="shared" si="146"/>
        <v>0</v>
      </c>
      <c r="E1237" s="218">
        <f>'Survey Results'!E1837/'Survey Results'!E$1883</f>
        <v>0</v>
      </c>
      <c r="F1237" s="217">
        <f t="shared" si="147"/>
        <v>0</v>
      </c>
      <c r="G1237" s="215">
        <f>'Survey Results'!F1837/'Survey Results'!F$1883</f>
        <v>0</v>
      </c>
      <c r="H1237" s="212">
        <f t="shared" si="148"/>
        <v>0</v>
      </c>
      <c r="I1237" s="218">
        <f>'Survey Results'!G1837/'Survey Results'!G$1883</f>
        <v>0</v>
      </c>
      <c r="J1237" s="217">
        <f t="shared" si="149"/>
        <v>0</v>
      </c>
      <c r="K1237" s="215">
        <f>'Survey Results'!H1837/'Survey Results'!H$1883</f>
        <v>0</v>
      </c>
      <c r="L1237" s="211">
        <f t="shared" si="150"/>
        <v>0</v>
      </c>
      <c r="M1237" s="221">
        <f t="shared" si="151"/>
        <v>0</v>
      </c>
      <c r="N1237" s="222">
        <f t="shared" si="145"/>
        <v>0</v>
      </c>
    </row>
    <row r="1238" spans="2:14" x14ac:dyDescent="0.45">
      <c r="B1238" t="s">
        <v>338</v>
      </c>
      <c r="C1238" s="215">
        <f>'Survey Results'!D1838/'Survey Results'!D$1883</f>
        <v>0</v>
      </c>
      <c r="D1238" s="211">
        <f t="shared" si="146"/>
        <v>0</v>
      </c>
      <c r="E1238" s="218">
        <f>'Survey Results'!E1838/'Survey Results'!E$1883</f>
        <v>0</v>
      </c>
      <c r="F1238" s="217">
        <f t="shared" si="147"/>
        <v>0</v>
      </c>
      <c r="G1238" s="215">
        <f>'Survey Results'!F1838/'Survey Results'!F$1883</f>
        <v>0</v>
      </c>
      <c r="H1238" s="212">
        <f t="shared" si="148"/>
        <v>0</v>
      </c>
      <c r="I1238" s="218">
        <f>'Survey Results'!G1838/'Survey Results'!G$1883</f>
        <v>0</v>
      </c>
      <c r="J1238" s="217">
        <f t="shared" si="149"/>
        <v>0</v>
      </c>
      <c r="K1238" s="215">
        <f>'Survey Results'!H1838/'Survey Results'!H$1883</f>
        <v>0</v>
      </c>
      <c r="L1238" s="211">
        <f t="shared" si="150"/>
        <v>0</v>
      </c>
      <c r="M1238" s="221">
        <f t="shared" si="151"/>
        <v>0</v>
      </c>
      <c r="N1238" s="222">
        <f t="shared" si="145"/>
        <v>0</v>
      </c>
    </row>
    <row r="1239" spans="2:14" x14ac:dyDescent="0.45">
      <c r="B1239" t="s">
        <v>339</v>
      </c>
      <c r="C1239" s="215">
        <f>'Survey Results'!D1839/'Survey Results'!D$1883</f>
        <v>0</v>
      </c>
      <c r="D1239" s="211">
        <f t="shared" si="146"/>
        <v>0</v>
      </c>
      <c r="E1239" s="218">
        <f>'Survey Results'!E1839/'Survey Results'!E$1883</f>
        <v>0</v>
      </c>
      <c r="F1239" s="217">
        <f t="shared" si="147"/>
        <v>0</v>
      </c>
      <c r="G1239" s="215">
        <f>'Survey Results'!F1839/'Survey Results'!F$1883</f>
        <v>0</v>
      </c>
      <c r="H1239" s="212">
        <f t="shared" si="148"/>
        <v>0</v>
      </c>
      <c r="I1239" s="218">
        <f>'Survey Results'!G1839/'Survey Results'!G$1883</f>
        <v>0</v>
      </c>
      <c r="J1239" s="217">
        <f t="shared" si="149"/>
        <v>0</v>
      </c>
      <c r="K1239" s="215">
        <f>'Survey Results'!H1839/'Survey Results'!H$1883</f>
        <v>0</v>
      </c>
      <c r="L1239" s="211">
        <f t="shared" si="150"/>
        <v>0</v>
      </c>
      <c r="M1239" s="221">
        <f t="shared" si="151"/>
        <v>0</v>
      </c>
      <c r="N1239" s="222">
        <f t="shared" si="145"/>
        <v>0</v>
      </c>
    </row>
    <row r="1240" spans="2:14" x14ac:dyDescent="0.45">
      <c r="B1240" t="s">
        <v>340</v>
      </c>
      <c r="C1240" s="215">
        <f>'Survey Results'!D1840/'Survey Results'!D$1883</f>
        <v>0</v>
      </c>
      <c r="D1240" s="211">
        <f t="shared" si="146"/>
        <v>0</v>
      </c>
      <c r="E1240" s="218">
        <f>'Survey Results'!E1840/'Survey Results'!E$1883</f>
        <v>0</v>
      </c>
      <c r="F1240" s="217">
        <f t="shared" si="147"/>
        <v>0</v>
      </c>
      <c r="G1240" s="215">
        <f>'Survey Results'!F1840/'Survey Results'!F$1883</f>
        <v>0</v>
      </c>
      <c r="H1240" s="212">
        <f t="shared" si="148"/>
        <v>0</v>
      </c>
      <c r="I1240" s="218">
        <f>'Survey Results'!G1840/'Survey Results'!G$1883</f>
        <v>0</v>
      </c>
      <c r="J1240" s="217">
        <f t="shared" si="149"/>
        <v>0</v>
      </c>
      <c r="K1240" s="215">
        <f>'Survey Results'!H1840/'Survey Results'!H$1883</f>
        <v>0</v>
      </c>
      <c r="L1240" s="211">
        <f t="shared" si="150"/>
        <v>0</v>
      </c>
      <c r="M1240" s="221">
        <f t="shared" si="151"/>
        <v>0</v>
      </c>
      <c r="N1240" s="222">
        <f t="shared" si="145"/>
        <v>0</v>
      </c>
    </row>
    <row r="1241" spans="2:14" x14ac:dyDescent="0.45">
      <c r="B1241" t="s">
        <v>341</v>
      </c>
      <c r="C1241" s="215">
        <f>'Survey Results'!D1841/'Survey Results'!D$1883</f>
        <v>0</v>
      </c>
      <c r="D1241" s="211">
        <f t="shared" si="146"/>
        <v>0</v>
      </c>
      <c r="E1241" s="218">
        <f>'Survey Results'!E1841/'Survey Results'!E$1883</f>
        <v>0</v>
      </c>
      <c r="F1241" s="217">
        <f t="shared" si="147"/>
        <v>0</v>
      </c>
      <c r="G1241" s="215">
        <f>'Survey Results'!F1841/'Survey Results'!F$1883</f>
        <v>0</v>
      </c>
      <c r="H1241" s="212">
        <f t="shared" si="148"/>
        <v>0</v>
      </c>
      <c r="I1241" s="218">
        <f>'Survey Results'!G1841/'Survey Results'!G$1883</f>
        <v>0</v>
      </c>
      <c r="J1241" s="217">
        <f t="shared" si="149"/>
        <v>0</v>
      </c>
      <c r="K1241" s="215">
        <f>'Survey Results'!H1841/'Survey Results'!H$1883</f>
        <v>0</v>
      </c>
      <c r="L1241" s="211">
        <f t="shared" si="150"/>
        <v>0</v>
      </c>
      <c r="M1241" s="221">
        <f t="shared" si="151"/>
        <v>0</v>
      </c>
      <c r="N1241" s="222">
        <f t="shared" si="145"/>
        <v>0</v>
      </c>
    </row>
    <row r="1242" spans="2:14" x14ac:dyDescent="0.45">
      <c r="B1242" t="s">
        <v>342</v>
      </c>
      <c r="C1242" s="215">
        <f>'Survey Results'!D1842/'Survey Results'!D$1883</f>
        <v>0</v>
      </c>
      <c r="D1242" s="211">
        <f t="shared" si="146"/>
        <v>0</v>
      </c>
      <c r="E1242" s="218">
        <f>'Survey Results'!E1842/'Survey Results'!E$1883</f>
        <v>0</v>
      </c>
      <c r="F1242" s="217">
        <f t="shared" si="147"/>
        <v>0</v>
      </c>
      <c r="G1242" s="215">
        <f>'Survey Results'!F1842/'Survey Results'!F$1883</f>
        <v>0</v>
      </c>
      <c r="H1242" s="212">
        <f t="shared" si="148"/>
        <v>0</v>
      </c>
      <c r="I1242" s="218">
        <f>'Survey Results'!G1842/'Survey Results'!G$1883</f>
        <v>0</v>
      </c>
      <c r="J1242" s="217">
        <f t="shared" si="149"/>
        <v>0</v>
      </c>
      <c r="K1242" s="215">
        <f>'Survey Results'!H1842/'Survey Results'!H$1883</f>
        <v>0</v>
      </c>
      <c r="L1242" s="211">
        <f t="shared" si="150"/>
        <v>0</v>
      </c>
      <c r="M1242" s="221">
        <f t="shared" si="151"/>
        <v>0</v>
      </c>
      <c r="N1242" s="222">
        <f t="shared" si="145"/>
        <v>0</v>
      </c>
    </row>
    <row r="1243" spans="2:14" x14ac:dyDescent="0.45">
      <c r="B1243" t="s">
        <v>343</v>
      </c>
      <c r="C1243" s="215">
        <f>'Survey Results'!D1843/'Survey Results'!D$1883</f>
        <v>0</v>
      </c>
      <c r="D1243" s="211">
        <f t="shared" si="146"/>
        <v>0</v>
      </c>
      <c r="E1243" s="218">
        <f>'Survey Results'!E1843/'Survey Results'!E$1883</f>
        <v>0</v>
      </c>
      <c r="F1243" s="217">
        <f t="shared" si="147"/>
        <v>0</v>
      </c>
      <c r="G1243" s="215">
        <f>'Survey Results'!F1843/'Survey Results'!F$1883</f>
        <v>0</v>
      </c>
      <c r="H1243" s="212">
        <f t="shared" si="148"/>
        <v>0</v>
      </c>
      <c r="I1243" s="218">
        <f>'Survey Results'!G1843/'Survey Results'!G$1883</f>
        <v>0.10878602269304148</v>
      </c>
      <c r="J1243" s="217">
        <f t="shared" si="149"/>
        <v>0.34903512762751282</v>
      </c>
      <c r="K1243" s="215">
        <f>'Survey Results'!H1843/'Survey Results'!H$1883</f>
        <v>0</v>
      </c>
      <c r="L1243" s="211">
        <f t="shared" si="150"/>
        <v>0</v>
      </c>
      <c r="M1243" s="221">
        <f t="shared" si="151"/>
        <v>1.7201931835134018E-2</v>
      </c>
      <c r="N1243" s="222">
        <f t="shared" si="145"/>
        <v>0.34903512762751282</v>
      </c>
    </row>
    <row r="1244" spans="2:14" x14ac:dyDescent="0.45">
      <c r="B1244" t="s">
        <v>344</v>
      </c>
      <c r="C1244" s="215">
        <f>'Survey Results'!D1844/'Survey Results'!D$1883</f>
        <v>0</v>
      </c>
      <c r="D1244" s="211">
        <f t="shared" si="146"/>
        <v>0</v>
      </c>
      <c r="E1244" s="218">
        <f>'Survey Results'!E1844/'Survey Results'!E$1883</f>
        <v>0</v>
      </c>
      <c r="F1244" s="217">
        <f t="shared" si="147"/>
        <v>0</v>
      </c>
      <c r="G1244" s="215">
        <f>'Survey Results'!F1844/'Survey Results'!F$1883</f>
        <v>0</v>
      </c>
      <c r="H1244" s="212">
        <f t="shared" si="148"/>
        <v>0</v>
      </c>
      <c r="I1244" s="218">
        <f>'Survey Results'!G1844/'Survey Results'!G$1883</f>
        <v>0</v>
      </c>
      <c r="J1244" s="217">
        <f t="shared" si="149"/>
        <v>0</v>
      </c>
      <c r="K1244" s="215">
        <f>'Survey Results'!H1844/'Survey Results'!H$1883</f>
        <v>0</v>
      </c>
      <c r="L1244" s="211">
        <f t="shared" si="150"/>
        <v>0</v>
      </c>
      <c r="M1244" s="221">
        <f t="shared" si="151"/>
        <v>0</v>
      </c>
      <c r="N1244" s="222">
        <f t="shared" si="145"/>
        <v>0</v>
      </c>
    </row>
    <row r="1245" spans="2:14" x14ac:dyDescent="0.45">
      <c r="B1245" t="s">
        <v>345</v>
      </c>
      <c r="C1245" s="215">
        <f>'Survey Results'!D1845/'Survey Results'!D$1883</f>
        <v>0</v>
      </c>
      <c r="D1245" s="211">
        <f t="shared" si="146"/>
        <v>0</v>
      </c>
      <c r="E1245" s="218">
        <f>'Survey Results'!E1845/'Survey Results'!E$1883</f>
        <v>0</v>
      </c>
      <c r="F1245" s="217">
        <f t="shared" si="147"/>
        <v>0</v>
      </c>
      <c r="G1245" s="215">
        <f>'Survey Results'!F1845/'Survey Results'!F$1883</f>
        <v>0</v>
      </c>
      <c r="H1245" s="212">
        <f t="shared" si="148"/>
        <v>0</v>
      </c>
      <c r="I1245" s="218">
        <f>'Survey Results'!G1845/'Survey Results'!G$1883</f>
        <v>0</v>
      </c>
      <c r="J1245" s="217">
        <f t="shared" si="149"/>
        <v>0</v>
      </c>
      <c r="K1245" s="215">
        <f>'Survey Results'!H1845/'Survey Results'!H$1883</f>
        <v>0</v>
      </c>
      <c r="L1245" s="211">
        <f t="shared" si="150"/>
        <v>0</v>
      </c>
      <c r="M1245" s="221">
        <f t="shared" si="151"/>
        <v>0</v>
      </c>
      <c r="N1245" s="222">
        <f t="shared" si="145"/>
        <v>0</v>
      </c>
    </row>
    <row r="1246" spans="2:14" x14ac:dyDescent="0.45">
      <c r="B1246" t="s">
        <v>133</v>
      </c>
      <c r="C1246" s="215">
        <f>'Survey Results'!D1846/'Survey Results'!D$1883</f>
        <v>0</v>
      </c>
      <c r="D1246" s="211">
        <f t="shared" si="146"/>
        <v>0</v>
      </c>
      <c r="E1246" s="218">
        <f>'Survey Results'!E1846/'Survey Results'!E$1883</f>
        <v>0</v>
      </c>
      <c r="F1246" s="217">
        <f t="shared" si="147"/>
        <v>0</v>
      </c>
      <c r="G1246" s="215">
        <f>'Survey Results'!F1846/'Survey Results'!F$1883</f>
        <v>0</v>
      </c>
      <c r="H1246" s="212">
        <f t="shared" si="148"/>
        <v>0</v>
      </c>
      <c r="I1246" s="218">
        <f>'Survey Results'!G1846/'Survey Results'!G$1883</f>
        <v>0</v>
      </c>
      <c r="J1246" s="217">
        <f t="shared" si="149"/>
        <v>0</v>
      </c>
      <c r="K1246" s="215">
        <f>'Survey Results'!H1846/'Survey Results'!H$1883</f>
        <v>0</v>
      </c>
      <c r="L1246" s="211">
        <f t="shared" si="150"/>
        <v>0</v>
      </c>
      <c r="M1246" s="221">
        <f t="shared" si="151"/>
        <v>0</v>
      </c>
      <c r="N1246" s="222">
        <f t="shared" si="145"/>
        <v>0</v>
      </c>
    </row>
    <row r="1247" spans="2:14" x14ac:dyDescent="0.45">
      <c r="B1247" t="s">
        <v>134</v>
      </c>
      <c r="C1247" s="215">
        <f>'Survey Results'!D1847/'Survey Results'!D$1883</f>
        <v>0</v>
      </c>
      <c r="D1247" s="211">
        <f t="shared" si="146"/>
        <v>0</v>
      </c>
      <c r="E1247" s="218">
        <f>'Survey Results'!E1847/'Survey Results'!E$1883</f>
        <v>0</v>
      </c>
      <c r="F1247" s="217">
        <f t="shared" si="147"/>
        <v>0</v>
      </c>
      <c r="G1247" s="215">
        <f>'Survey Results'!F1847/'Survey Results'!F$1883</f>
        <v>0</v>
      </c>
      <c r="H1247" s="212">
        <f t="shared" si="148"/>
        <v>0</v>
      </c>
      <c r="I1247" s="218">
        <f>'Survey Results'!G1847/'Survey Results'!G$1883</f>
        <v>0</v>
      </c>
      <c r="J1247" s="217">
        <f t="shared" si="149"/>
        <v>0</v>
      </c>
      <c r="K1247" s="215">
        <f>'Survey Results'!H1847/'Survey Results'!H$1883</f>
        <v>0</v>
      </c>
      <c r="L1247" s="211">
        <f t="shared" si="150"/>
        <v>0</v>
      </c>
      <c r="M1247" s="221">
        <f t="shared" si="151"/>
        <v>0</v>
      </c>
      <c r="N1247" s="222">
        <f t="shared" si="145"/>
        <v>0</v>
      </c>
    </row>
    <row r="1248" spans="2:14" x14ac:dyDescent="0.45">
      <c r="B1248" t="s">
        <v>346</v>
      </c>
      <c r="C1248" s="215">
        <f>'Survey Results'!D1848/'Survey Results'!D$1883</f>
        <v>0</v>
      </c>
      <c r="D1248" s="211">
        <f t="shared" si="146"/>
        <v>0</v>
      </c>
      <c r="E1248" s="218">
        <f>'Survey Results'!E1848/'Survey Results'!E$1883</f>
        <v>0</v>
      </c>
      <c r="F1248" s="217">
        <f t="shared" si="147"/>
        <v>0</v>
      </c>
      <c r="G1248" s="215">
        <f>'Survey Results'!F1848/'Survey Results'!F$1883</f>
        <v>0</v>
      </c>
      <c r="H1248" s="212">
        <f t="shared" si="148"/>
        <v>0</v>
      </c>
      <c r="I1248" s="218">
        <f>'Survey Results'!G1848/'Survey Results'!G$1883</f>
        <v>0</v>
      </c>
      <c r="J1248" s="217">
        <f t="shared" si="149"/>
        <v>0</v>
      </c>
      <c r="K1248" s="215">
        <f>'Survey Results'!H1848/'Survey Results'!H$1883</f>
        <v>0</v>
      </c>
      <c r="L1248" s="211">
        <f t="shared" si="150"/>
        <v>0</v>
      </c>
      <c r="M1248" s="221">
        <f t="shared" si="151"/>
        <v>0</v>
      </c>
      <c r="N1248" s="222">
        <f t="shared" si="145"/>
        <v>0</v>
      </c>
    </row>
    <row r="1249" spans="2:14" x14ac:dyDescent="0.45">
      <c r="B1249" t="s">
        <v>347</v>
      </c>
      <c r="C1249" s="215">
        <f>'Survey Results'!D1849/'Survey Results'!D$1883</f>
        <v>0</v>
      </c>
      <c r="D1249" s="211">
        <f t="shared" si="146"/>
        <v>0</v>
      </c>
      <c r="E1249" s="218">
        <f>'Survey Results'!E1849/'Survey Results'!E$1883</f>
        <v>0</v>
      </c>
      <c r="F1249" s="217">
        <f t="shared" si="147"/>
        <v>0</v>
      </c>
      <c r="G1249" s="215">
        <f>'Survey Results'!F1849/'Survey Results'!F$1883</f>
        <v>0</v>
      </c>
      <c r="H1249" s="212">
        <f t="shared" si="148"/>
        <v>0</v>
      </c>
      <c r="I1249" s="218">
        <f>'Survey Results'!G1849/'Survey Results'!G$1883</f>
        <v>0</v>
      </c>
      <c r="J1249" s="217">
        <f t="shared" si="149"/>
        <v>0</v>
      </c>
      <c r="K1249" s="215">
        <f>'Survey Results'!H1849/'Survey Results'!H$1883</f>
        <v>0</v>
      </c>
      <c r="L1249" s="211">
        <f t="shared" si="150"/>
        <v>0</v>
      </c>
      <c r="M1249" s="221">
        <f t="shared" si="151"/>
        <v>0</v>
      </c>
      <c r="N1249" s="222">
        <f t="shared" si="145"/>
        <v>0</v>
      </c>
    </row>
    <row r="1250" spans="2:14" x14ac:dyDescent="0.45">
      <c r="B1250" t="s">
        <v>348</v>
      </c>
      <c r="C1250" s="215">
        <f>'Survey Results'!D1850/'Survey Results'!D$1883</f>
        <v>0</v>
      </c>
      <c r="D1250" s="211">
        <f t="shared" si="146"/>
        <v>0</v>
      </c>
      <c r="E1250" s="218">
        <f>'Survey Results'!E1850/'Survey Results'!E$1883</f>
        <v>0</v>
      </c>
      <c r="F1250" s="217">
        <f t="shared" si="147"/>
        <v>0</v>
      </c>
      <c r="G1250" s="215">
        <f>'Survey Results'!F1850/'Survey Results'!F$1883</f>
        <v>0</v>
      </c>
      <c r="H1250" s="212">
        <f t="shared" si="148"/>
        <v>0</v>
      </c>
      <c r="I1250" s="218">
        <f>'Survey Results'!G1850/'Survey Results'!G$1883</f>
        <v>0</v>
      </c>
      <c r="J1250" s="217">
        <f t="shared" si="149"/>
        <v>0</v>
      </c>
      <c r="K1250" s="215">
        <f>'Survey Results'!H1850/'Survey Results'!H$1883</f>
        <v>0</v>
      </c>
      <c r="L1250" s="211">
        <f t="shared" si="150"/>
        <v>0</v>
      </c>
      <c r="M1250" s="221">
        <f t="shared" si="151"/>
        <v>0</v>
      </c>
      <c r="N1250" s="222">
        <f t="shared" si="145"/>
        <v>0</v>
      </c>
    </row>
    <row r="1251" spans="2:14" x14ac:dyDescent="0.45">
      <c r="B1251" t="s">
        <v>349</v>
      </c>
      <c r="C1251" s="215">
        <f>'Survey Results'!D1851/'Survey Results'!D$1883</f>
        <v>0</v>
      </c>
      <c r="D1251" s="211">
        <f t="shared" si="146"/>
        <v>0</v>
      </c>
      <c r="E1251" s="218">
        <f>'Survey Results'!E1851/'Survey Results'!E$1883</f>
        <v>0</v>
      </c>
      <c r="F1251" s="217">
        <f t="shared" si="147"/>
        <v>0</v>
      </c>
      <c r="G1251" s="215">
        <f>'Survey Results'!F1851/'Survey Results'!F$1883</f>
        <v>0</v>
      </c>
      <c r="H1251" s="212">
        <f t="shared" si="148"/>
        <v>0</v>
      </c>
      <c r="I1251" s="218">
        <f>'Survey Results'!G1851/'Survey Results'!G$1883</f>
        <v>0</v>
      </c>
      <c r="J1251" s="217">
        <f t="shared" si="149"/>
        <v>0</v>
      </c>
      <c r="K1251" s="215">
        <f>'Survey Results'!H1851/'Survey Results'!H$1883</f>
        <v>0</v>
      </c>
      <c r="L1251" s="211">
        <f t="shared" si="150"/>
        <v>0</v>
      </c>
      <c r="M1251" s="221">
        <f t="shared" si="151"/>
        <v>0</v>
      </c>
      <c r="N1251" s="222">
        <f t="shared" si="145"/>
        <v>0</v>
      </c>
    </row>
    <row r="1252" spans="2:14" x14ac:dyDescent="0.45">
      <c r="B1252" t="s">
        <v>350</v>
      </c>
      <c r="C1252" s="215">
        <f>'Survey Results'!D1852/'Survey Results'!D$1883</f>
        <v>0</v>
      </c>
      <c r="D1252" s="211">
        <f t="shared" si="146"/>
        <v>0</v>
      </c>
      <c r="E1252" s="218">
        <f>'Survey Results'!E1852/'Survey Results'!E$1883</f>
        <v>0</v>
      </c>
      <c r="F1252" s="217">
        <f t="shared" si="147"/>
        <v>0</v>
      </c>
      <c r="G1252" s="215">
        <f>'Survey Results'!F1852/'Survey Results'!F$1883</f>
        <v>0</v>
      </c>
      <c r="H1252" s="212">
        <f t="shared" si="148"/>
        <v>0</v>
      </c>
      <c r="I1252" s="218">
        <f>'Survey Results'!G1852/'Survey Results'!G$1883</f>
        <v>0</v>
      </c>
      <c r="J1252" s="217">
        <f t="shared" si="149"/>
        <v>0</v>
      </c>
      <c r="K1252" s="215">
        <f>'Survey Results'!H1852/'Survey Results'!H$1883</f>
        <v>0</v>
      </c>
      <c r="L1252" s="211">
        <f t="shared" si="150"/>
        <v>0</v>
      </c>
      <c r="M1252" s="221">
        <f t="shared" si="151"/>
        <v>0</v>
      </c>
      <c r="N1252" s="222">
        <f t="shared" si="145"/>
        <v>0</v>
      </c>
    </row>
    <row r="1253" spans="2:14" x14ac:dyDescent="0.45">
      <c r="B1253" t="s">
        <v>351</v>
      </c>
      <c r="C1253" s="215">
        <f>'Survey Results'!D1853/'Survey Results'!D$1883</f>
        <v>0</v>
      </c>
      <c r="D1253" s="211">
        <f t="shared" si="146"/>
        <v>0</v>
      </c>
      <c r="E1253" s="218">
        <f>'Survey Results'!E1853/'Survey Results'!E$1883</f>
        <v>0</v>
      </c>
      <c r="F1253" s="217">
        <f t="shared" si="147"/>
        <v>0</v>
      </c>
      <c r="G1253" s="215">
        <f>'Survey Results'!F1853/'Survey Results'!F$1883</f>
        <v>0</v>
      </c>
      <c r="H1253" s="212">
        <f t="shared" si="148"/>
        <v>0</v>
      </c>
      <c r="I1253" s="218">
        <f>'Survey Results'!G1853/'Survey Results'!G$1883</f>
        <v>0</v>
      </c>
      <c r="J1253" s="217">
        <f t="shared" si="149"/>
        <v>0</v>
      </c>
      <c r="K1253" s="215">
        <f>'Survey Results'!H1853/'Survey Results'!H$1883</f>
        <v>0</v>
      </c>
      <c r="L1253" s="211">
        <f t="shared" si="150"/>
        <v>0</v>
      </c>
      <c r="M1253" s="221">
        <f t="shared" si="151"/>
        <v>0</v>
      </c>
      <c r="N1253" s="222">
        <f t="shared" si="145"/>
        <v>0</v>
      </c>
    </row>
    <row r="1254" spans="2:14" x14ac:dyDescent="0.45">
      <c r="B1254" t="s">
        <v>352</v>
      </c>
      <c r="C1254" s="215">
        <f>'Survey Results'!D1854/'Survey Results'!D$1883</f>
        <v>0</v>
      </c>
      <c r="D1254" s="211">
        <f t="shared" si="146"/>
        <v>0</v>
      </c>
      <c r="E1254" s="218">
        <f>'Survey Results'!E1854/'Survey Results'!E$1883</f>
        <v>0</v>
      </c>
      <c r="F1254" s="217">
        <f t="shared" si="147"/>
        <v>0</v>
      </c>
      <c r="G1254" s="215">
        <f>'Survey Results'!F1854/'Survey Results'!F$1883</f>
        <v>0</v>
      </c>
      <c r="H1254" s="212">
        <f t="shared" si="148"/>
        <v>0</v>
      </c>
      <c r="I1254" s="218">
        <f>'Survey Results'!G1854/'Survey Results'!G$1883</f>
        <v>0</v>
      </c>
      <c r="J1254" s="217">
        <f t="shared" si="149"/>
        <v>0</v>
      </c>
      <c r="K1254" s="215">
        <f>'Survey Results'!H1854/'Survey Results'!H$1883</f>
        <v>0</v>
      </c>
      <c r="L1254" s="211">
        <f t="shared" si="150"/>
        <v>0</v>
      </c>
      <c r="M1254" s="221">
        <f t="shared" si="151"/>
        <v>0</v>
      </c>
      <c r="N1254" s="222">
        <f t="shared" si="145"/>
        <v>0</v>
      </c>
    </row>
    <row r="1255" spans="2:14" x14ac:dyDescent="0.45">
      <c r="B1255" t="s">
        <v>353</v>
      </c>
      <c r="C1255" s="215">
        <f>'Survey Results'!D1855/'Survey Results'!D$1883</f>
        <v>0</v>
      </c>
      <c r="D1255" s="211">
        <f t="shared" si="146"/>
        <v>0</v>
      </c>
      <c r="E1255" s="218">
        <f>'Survey Results'!E1855/'Survey Results'!E$1883</f>
        <v>0</v>
      </c>
      <c r="F1255" s="217">
        <f t="shared" si="147"/>
        <v>0</v>
      </c>
      <c r="G1255" s="215">
        <f>'Survey Results'!F1855/'Survey Results'!F$1883</f>
        <v>0</v>
      </c>
      <c r="H1255" s="212">
        <f t="shared" si="148"/>
        <v>0</v>
      </c>
      <c r="I1255" s="218">
        <f>'Survey Results'!G1855/'Survey Results'!G$1883</f>
        <v>0</v>
      </c>
      <c r="J1255" s="217">
        <f t="shared" si="149"/>
        <v>0</v>
      </c>
      <c r="K1255" s="215">
        <f>'Survey Results'!H1855/'Survey Results'!H$1883</f>
        <v>0</v>
      </c>
      <c r="L1255" s="211">
        <f t="shared" si="150"/>
        <v>0</v>
      </c>
      <c r="M1255" s="221">
        <f t="shared" si="151"/>
        <v>0</v>
      </c>
      <c r="N1255" s="222">
        <f t="shared" si="145"/>
        <v>0</v>
      </c>
    </row>
    <row r="1256" spans="2:14" x14ac:dyDescent="0.45">
      <c r="B1256" t="s">
        <v>354</v>
      </c>
      <c r="C1256" s="215">
        <f>'Survey Results'!D1856/'Survey Results'!D$1883</f>
        <v>0</v>
      </c>
      <c r="D1256" s="211">
        <f t="shared" si="146"/>
        <v>0</v>
      </c>
      <c r="E1256" s="218">
        <f>'Survey Results'!E1856/'Survey Results'!E$1883</f>
        <v>0</v>
      </c>
      <c r="F1256" s="217">
        <f t="shared" si="147"/>
        <v>0</v>
      </c>
      <c r="G1256" s="215">
        <f>'Survey Results'!F1856/'Survey Results'!F$1883</f>
        <v>0</v>
      </c>
      <c r="H1256" s="212">
        <f t="shared" si="148"/>
        <v>0</v>
      </c>
      <c r="I1256" s="218">
        <f>'Survey Results'!G1856/'Survey Results'!G$1883</f>
        <v>0</v>
      </c>
      <c r="J1256" s="217">
        <f t="shared" si="149"/>
        <v>0</v>
      </c>
      <c r="K1256" s="215">
        <f>'Survey Results'!H1856/'Survey Results'!H$1883</f>
        <v>0</v>
      </c>
      <c r="L1256" s="211">
        <f t="shared" si="150"/>
        <v>0</v>
      </c>
      <c r="M1256" s="221">
        <f t="shared" si="151"/>
        <v>0</v>
      </c>
      <c r="N1256" s="222">
        <f t="shared" si="145"/>
        <v>0</v>
      </c>
    </row>
    <row r="1257" spans="2:14" x14ac:dyDescent="0.45">
      <c r="B1257" t="s">
        <v>355</v>
      </c>
      <c r="C1257" s="215">
        <f>'Survey Results'!D1857/'Survey Results'!D$1883</f>
        <v>0</v>
      </c>
      <c r="D1257" s="211">
        <f t="shared" si="146"/>
        <v>0</v>
      </c>
      <c r="E1257" s="218">
        <f>'Survey Results'!E1857/'Survey Results'!E$1883</f>
        <v>0</v>
      </c>
      <c r="F1257" s="217">
        <f t="shared" si="147"/>
        <v>0</v>
      </c>
      <c r="G1257" s="215">
        <f>'Survey Results'!F1857/'Survey Results'!F$1883</f>
        <v>0</v>
      </c>
      <c r="H1257" s="212">
        <f t="shared" si="148"/>
        <v>0</v>
      </c>
      <c r="I1257" s="218">
        <f>'Survey Results'!G1857/'Survey Results'!G$1883</f>
        <v>0</v>
      </c>
      <c r="J1257" s="217">
        <f t="shared" si="149"/>
        <v>0</v>
      </c>
      <c r="K1257" s="215">
        <f>'Survey Results'!H1857/'Survey Results'!H$1883</f>
        <v>0</v>
      </c>
      <c r="L1257" s="211">
        <f t="shared" si="150"/>
        <v>0</v>
      </c>
      <c r="M1257" s="221">
        <f t="shared" si="151"/>
        <v>0</v>
      </c>
      <c r="N1257" s="222">
        <f t="shared" si="145"/>
        <v>0</v>
      </c>
    </row>
    <row r="1258" spans="2:14" x14ac:dyDescent="0.45">
      <c r="B1258" t="s">
        <v>356</v>
      </c>
      <c r="C1258" s="215">
        <f>'Survey Results'!D1858/'Survey Results'!D$1883</f>
        <v>0</v>
      </c>
      <c r="D1258" s="211">
        <f t="shared" si="146"/>
        <v>0</v>
      </c>
      <c r="E1258" s="218">
        <f>'Survey Results'!E1858/'Survey Results'!E$1883</f>
        <v>0</v>
      </c>
      <c r="F1258" s="217">
        <f t="shared" si="147"/>
        <v>0</v>
      </c>
      <c r="G1258" s="215">
        <f>'Survey Results'!F1858/'Survey Results'!F$1883</f>
        <v>0</v>
      </c>
      <c r="H1258" s="212">
        <f t="shared" si="148"/>
        <v>0</v>
      </c>
      <c r="I1258" s="218">
        <f>'Survey Results'!G1858/'Survey Results'!G$1883</f>
        <v>1.110553268400442E-2</v>
      </c>
      <c r="J1258" s="217">
        <f t="shared" si="149"/>
        <v>3.5631608930776187E-2</v>
      </c>
      <c r="K1258" s="215">
        <f>'Survey Results'!H1858/'Survey Results'!H$1883</f>
        <v>0</v>
      </c>
      <c r="L1258" s="211">
        <f t="shared" si="150"/>
        <v>0</v>
      </c>
      <c r="M1258" s="221">
        <f t="shared" si="151"/>
        <v>1.7560768515468179E-3</v>
      </c>
      <c r="N1258" s="222">
        <f t="shared" si="145"/>
        <v>3.5631608930776187E-2</v>
      </c>
    </row>
    <row r="1259" spans="2:14" x14ac:dyDescent="0.45">
      <c r="B1259" t="s">
        <v>357</v>
      </c>
      <c r="C1259" s="215">
        <f>'Survey Results'!D1859/'Survey Results'!D$1883</f>
        <v>0</v>
      </c>
      <c r="D1259" s="211">
        <f t="shared" si="146"/>
        <v>0</v>
      </c>
      <c r="E1259" s="218">
        <f>'Survey Results'!E1859/'Survey Results'!E$1883</f>
        <v>9.1872945376962091E-3</v>
      </c>
      <c r="F1259" s="217">
        <f t="shared" si="147"/>
        <v>2.1205120840354433E-2</v>
      </c>
      <c r="G1259" s="215">
        <f>'Survey Results'!F1859/'Survey Results'!F$1883</f>
        <v>0</v>
      </c>
      <c r="H1259" s="212">
        <f t="shared" si="148"/>
        <v>0</v>
      </c>
      <c r="I1259" s="218">
        <f>'Survey Results'!G1859/'Survey Results'!G$1883</f>
        <v>0</v>
      </c>
      <c r="J1259" s="217">
        <f t="shared" si="149"/>
        <v>0</v>
      </c>
      <c r="K1259" s="215">
        <f>'Survey Results'!H1859/'Survey Results'!H$1883</f>
        <v>0</v>
      </c>
      <c r="L1259" s="211">
        <f t="shared" si="150"/>
        <v>0</v>
      </c>
      <c r="M1259" s="221">
        <f t="shared" si="151"/>
        <v>1.0450783155580689E-3</v>
      </c>
      <c r="N1259" s="222">
        <f t="shared" si="145"/>
        <v>2.1205120840354433E-2</v>
      </c>
    </row>
    <row r="1260" spans="2:14" x14ac:dyDescent="0.45">
      <c r="B1260" t="s">
        <v>358</v>
      </c>
      <c r="C1260" s="215">
        <f>'Survey Results'!D1860/'Survey Results'!D$1883</f>
        <v>0</v>
      </c>
      <c r="D1260" s="211">
        <f t="shared" si="146"/>
        <v>0</v>
      </c>
      <c r="E1260" s="218">
        <f>'Survey Results'!E1860/'Survey Results'!E$1883</f>
        <v>0</v>
      </c>
      <c r="F1260" s="217">
        <f t="shared" si="147"/>
        <v>0</v>
      </c>
      <c r="G1260" s="215">
        <f>'Survey Results'!F1860/'Survey Results'!F$1883</f>
        <v>0</v>
      </c>
      <c r="H1260" s="212">
        <f t="shared" si="148"/>
        <v>0</v>
      </c>
      <c r="I1260" s="218">
        <f>'Survey Results'!G1860/'Survey Results'!G$1883</f>
        <v>0</v>
      </c>
      <c r="J1260" s="217">
        <f t="shared" si="149"/>
        <v>0</v>
      </c>
      <c r="K1260" s="215">
        <f>'Survey Results'!H1860/'Survey Results'!H$1883</f>
        <v>0</v>
      </c>
      <c r="L1260" s="211">
        <f t="shared" si="150"/>
        <v>0</v>
      </c>
      <c r="M1260" s="221">
        <f t="shared" si="151"/>
        <v>0</v>
      </c>
      <c r="N1260" s="222">
        <f t="shared" si="145"/>
        <v>0</v>
      </c>
    </row>
    <row r="1261" spans="2:14" x14ac:dyDescent="0.45">
      <c r="B1261" t="s">
        <v>359</v>
      </c>
      <c r="C1261" s="215">
        <f>'Survey Results'!D1861/'Survey Results'!D$1883</f>
        <v>0</v>
      </c>
      <c r="D1261" s="211">
        <f t="shared" si="146"/>
        <v>0</v>
      </c>
      <c r="E1261" s="218">
        <f>'Survey Results'!E1861/'Survey Results'!E$1883</f>
        <v>0</v>
      </c>
      <c r="F1261" s="217">
        <f t="shared" si="147"/>
        <v>0</v>
      </c>
      <c r="G1261" s="215">
        <f>'Survey Results'!F1861/'Survey Results'!F$1883</f>
        <v>1.4459868303968676E-2</v>
      </c>
      <c r="H1261" s="212">
        <f t="shared" si="148"/>
        <v>0.11890718953550451</v>
      </c>
      <c r="I1261" s="218">
        <f>'Survey Results'!G1861/'Survey Results'!G$1883</f>
        <v>3.881915855005523E-2</v>
      </c>
      <c r="J1261" s="217">
        <f t="shared" si="149"/>
        <v>0.12454954803470229</v>
      </c>
      <c r="K1261" s="215">
        <f>'Survey Results'!H1861/'Survey Results'!H$1883</f>
        <v>0</v>
      </c>
      <c r="L1261" s="211">
        <f t="shared" si="150"/>
        <v>0</v>
      </c>
      <c r="M1261" s="221">
        <f t="shared" si="151"/>
        <v>1.1998580867643001E-2</v>
      </c>
      <c r="N1261" s="222">
        <f t="shared" si="145"/>
        <v>0.2434567375702068</v>
      </c>
    </row>
    <row r="1262" spans="2:14" x14ac:dyDescent="0.45">
      <c r="B1262" t="s">
        <v>360</v>
      </c>
      <c r="C1262" s="215">
        <f>'Survey Results'!D1862/'Survey Results'!D$1883</f>
        <v>0</v>
      </c>
      <c r="D1262" s="211">
        <f t="shared" si="146"/>
        <v>0</v>
      </c>
      <c r="E1262" s="218">
        <f>'Survey Results'!E1862/'Survey Results'!E$1883</f>
        <v>0</v>
      </c>
      <c r="F1262" s="217">
        <f t="shared" si="147"/>
        <v>0</v>
      </c>
      <c r="G1262" s="215">
        <f>'Survey Results'!F1862/'Survey Results'!F$1883</f>
        <v>0</v>
      </c>
      <c r="H1262" s="212">
        <f t="shared" si="148"/>
        <v>0</v>
      </c>
      <c r="I1262" s="218">
        <f>'Survey Results'!G1862/'Survey Results'!G$1883</f>
        <v>0</v>
      </c>
      <c r="J1262" s="217">
        <f t="shared" si="149"/>
        <v>0</v>
      </c>
      <c r="K1262" s="215">
        <f>'Survey Results'!H1862/'Survey Results'!H$1883</f>
        <v>0</v>
      </c>
      <c r="L1262" s="211">
        <f t="shared" si="150"/>
        <v>0</v>
      </c>
      <c r="M1262" s="221">
        <f t="shared" si="151"/>
        <v>0</v>
      </c>
      <c r="N1262" s="222">
        <f t="shared" ref="N1262:N1325" si="152">D1262+F1262+H1262+J1262+L1262</f>
        <v>0</v>
      </c>
    </row>
    <row r="1263" spans="2:14" x14ac:dyDescent="0.45">
      <c r="B1263" t="s">
        <v>361</v>
      </c>
      <c r="C1263" s="215">
        <f>'Survey Results'!D1863/'Survey Results'!D$1883</f>
        <v>0</v>
      </c>
      <c r="D1263" s="211">
        <f t="shared" si="146"/>
        <v>0</v>
      </c>
      <c r="E1263" s="218">
        <f>'Survey Results'!E1863/'Survey Results'!E$1883</f>
        <v>0</v>
      </c>
      <c r="F1263" s="217">
        <f t="shared" si="147"/>
        <v>0</v>
      </c>
      <c r="G1263" s="215">
        <f>'Survey Results'!F1863/'Survey Results'!F$1883</f>
        <v>0</v>
      </c>
      <c r="H1263" s="212">
        <f t="shared" si="148"/>
        <v>0</v>
      </c>
      <c r="I1263" s="218">
        <f>'Survey Results'!G1863/'Survey Results'!G$1883</f>
        <v>0</v>
      </c>
      <c r="J1263" s="217">
        <f t="shared" si="149"/>
        <v>0</v>
      </c>
      <c r="K1263" s="215">
        <f>'Survey Results'!H1863/'Survey Results'!H$1883</f>
        <v>0</v>
      </c>
      <c r="L1263" s="211">
        <f t="shared" si="150"/>
        <v>0</v>
      </c>
      <c r="M1263" s="221">
        <f t="shared" si="151"/>
        <v>0</v>
      </c>
      <c r="N1263" s="222">
        <f t="shared" si="152"/>
        <v>0</v>
      </c>
    </row>
    <row r="1264" spans="2:14" x14ac:dyDescent="0.45">
      <c r="B1264" t="s">
        <v>362</v>
      </c>
      <c r="C1264" s="215">
        <f>'Survey Results'!D1864/'Survey Results'!D$1883</f>
        <v>0</v>
      </c>
      <c r="D1264" s="211">
        <f t="shared" si="146"/>
        <v>0</v>
      </c>
      <c r="E1264" s="218">
        <f>'Survey Results'!E1864/'Survey Results'!E$1883</f>
        <v>0</v>
      </c>
      <c r="F1264" s="217">
        <f t="shared" si="147"/>
        <v>0</v>
      </c>
      <c r="G1264" s="215">
        <f>'Survey Results'!F1864/'Survey Results'!F$1883</f>
        <v>0</v>
      </c>
      <c r="H1264" s="212">
        <f t="shared" si="148"/>
        <v>0</v>
      </c>
      <c r="I1264" s="218">
        <f>'Survey Results'!G1864/'Survey Results'!G$1883</f>
        <v>0</v>
      </c>
      <c r="J1264" s="217">
        <f t="shared" si="149"/>
        <v>0</v>
      </c>
      <c r="K1264" s="215">
        <f>'Survey Results'!H1864/'Survey Results'!H$1883</f>
        <v>0</v>
      </c>
      <c r="L1264" s="211">
        <f t="shared" si="150"/>
        <v>0</v>
      </c>
      <c r="M1264" s="221">
        <f t="shared" si="151"/>
        <v>0</v>
      </c>
      <c r="N1264" s="222">
        <f t="shared" si="152"/>
        <v>0</v>
      </c>
    </row>
    <row r="1265" spans="2:14" x14ac:dyDescent="0.45">
      <c r="B1265" t="s">
        <v>363</v>
      </c>
      <c r="C1265" s="215">
        <f>'Survey Results'!D1865/'Survey Results'!D$1883</f>
        <v>0</v>
      </c>
      <c r="D1265" s="211">
        <f t="shared" si="146"/>
        <v>0</v>
      </c>
      <c r="E1265" s="218">
        <f>'Survey Results'!E1865/'Survey Results'!E$1883</f>
        <v>0</v>
      </c>
      <c r="F1265" s="217">
        <f t="shared" si="147"/>
        <v>0</v>
      </c>
      <c r="G1265" s="215">
        <f>'Survey Results'!F1865/'Survey Results'!F$1883</f>
        <v>0</v>
      </c>
      <c r="H1265" s="212">
        <f t="shared" si="148"/>
        <v>0</v>
      </c>
      <c r="I1265" s="218">
        <f>'Survey Results'!G1865/'Survey Results'!G$1883</f>
        <v>0</v>
      </c>
      <c r="J1265" s="217">
        <f t="shared" si="149"/>
        <v>0</v>
      </c>
      <c r="K1265" s="215">
        <f>'Survey Results'!H1865/'Survey Results'!H$1883</f>
        <v>0</v>
      </c>
      <c r="L1265" s="211">
        <f t="shared" si="150"/>
        <v>0</v>
      </c>
      <c r="M1265" s="221">
        <f t="shared" si="151"/>
        <v>0</v>
      </c>
      <c r="N1265" s="222">
        <f t="shared" si="152"/>
        <v>0</v>
      </c>
    </row>
    <row r="1266" spans="2:14" x14ac:dyDescent="0.45">
      <c r="B1266" t="s">
        <v>364</v>
      </c>
      <c r="C1266" s="215">
        <f>'Survey Results'!D1866/'Survey Results'!D$1883</f>
        <v>0</v>
      </c>
      <c r="D1266" s="211">
        <f t="shared" si="146"/>
        <v>0</v>
      </c>
      <c r="E1266" s="218">
        <f>'Survey Results'!E1866/'Survey Results'!E$1883</f>
        <v>0</v>
      </c>
      <c r="F1266" s="217">
        <f t="shared" si="147"/>
        <v>0</v>
      </c>
      <c r="G1266" s="215">
        <f>'Survey Results'!F1866/'Survey Results'!F$1883</f>
        <v>0</v>
      </c>
      <c r="H1266" s="212">
        <f t="shared" si="148"/>
        <v>0</v>
      </c>
      <c r="I1266" s="218">
        <f>'Survey Results'!G1866/'Survey Results'!G$1883</f>
        <v>0</v>
      </c>
      <c r="J1266" s="217">
        <f t="shared" si="149"/>
        <v>0</v>
      </c>
      <c r="K1266" s="215">
        <f>'Survey Results'!H1866/'Survey Results'!H$1883</f>
        <v>0</v>
      </c>
      <c r="L1266" s="211">
        <f t="shared" si="150"/>
        <v>0</v>
      </c>
      <c r="M1266" s="221">
        <f t="shared" si="151"/>
        <v>0</v>
      </c>
      <c r="N1266" s="222">
        <f t="shared" si="152"/>
        <v>0</v>
      </c>
    </row>
    <row r="1267" spans="2:14" x14ac:dyDescent="0.45">
      <c r="B1267" t="s">
        <v>365</v>
      </c>
      <c r="C1267" s="215">
        <f>'Survey Results'!D1867/'Survey Results'!D$1883</f>
        <v>0</v>
      </c>
      <c r="D1267" s="211">
        <f t="shared" si="146"/>
        <v>0</v>
      </c>
      <c r="E1267" s="218">
        <f>'Survey Results'!E1867/'Survey Results'!E$1883</f>
        <v>0</v>
      </c>
      <c r="F1267" s="217">
        <f t="shared" si="147"/>
        <v>0</v>
      </c>
      <c r="G1267" s="215">
        <f>'Survey Results'!F1867/'Survey Results'!F$1883</f>
        <v>0</v>
      </c>
      <c r="H1267" s="212">
        <f t="shared" si="148"/>
        <v>0</v>
      </c>
      <c r="I1267" s="218">
        <f>'Survey Results'!G1867/'Survey Results'!G$1883</f>
        <v>0</v>
      </c>
      <c r="J1267" s="217">
        <f t="shared" si="149"/>
        <v>0</v>
      </c>
      <c r="K1267" s="215">
        <f>'Survey Results'!H1867/'Survey Results'!H$1883</f>
        <v>0</v>
      </c>
      <c r="L1267" s="211">
        <f t="shared" si="150"/>
        <v>0</v>
      </c>
      <c r="M1267" s="221">
        <f t="shared" si="151"/>
        <v>0</v>
      </c>
      <c r="N1267" s="222">
        <f t="shared" si="152"/>
        <v>0</v>
      </c>
    </row>
    <row r="1268" spans="2:14" x14ac:dyDescent="0.45">
      <c r="B1268" t="s">
        <v>366</v>
      </c>
      <c r="C1268" s="215">
        <f>'Survey Results'!D1868/'Survey Results'!D$1883</f>
        <v>0</v>
      </c>
      <c r="D1268" s="211">
        <f t="shared" si="146"/>
        <v>0</v>
      </c>
      <c r="E1268" s="218">
        <f>'Survey Results'!E1868/'Survey Results'!E$1883</f>
        <v>0</v>
      </c>
      <c r="F1268" s="217">
        <f t="shared" si="147"/>
        <v>0</v>
      </c>
      <c r="G1268" s="215">
        <f>'Survey Results'!F1868/'Survey Results'!F$1883</f>
        <v>0</v>
      </c>
      <c r="H1268" s="212">
        <f t="shared" si="148"/>
        <v>0</v>
      </c>
      <c r="I1268" s="218">
        <f>'Survey Results'!G1868/'Survey Results'!G$1883</f>
        <v>0</v>
      </c>
      <c r="J1268" s="217">
        <f t="shared" si="149"/>
        <v>0</v>
      </c>
      <c r="K1268" s="215">
        <f>'Survey Results'!H1868/'Survey Results'!H$1883</f>
        <v>0</v>
      </c>
      <c r="L1268" s="211">
        <f t="shared" si="150"/>
        <v>0</v>
      </c>
      <c r="M1268" s="221">
        <f t="shared" si="151"/>
        <v>0</v>
      </c>
      <c r="N1268" s="222">
        <f t="shared" si="152"/>
        <v>0</v>
      </c>
    </row>
    <row r="1269" spans="2:14" x14ac:dyDescent="0.45">
      <c r="B1269" t="s">
        <v>367</v>
      </c>
      <c r="C1269" s="215">
        <f>'Survey Results'!D1869/'Survey Results'!D$1883</f>
        <v>0</v>
      </c>
      <c r="D1269" s="211">
        <f t="shared" si="146"/>
        <v>0</v>
      </c>
      <c r="E1269" s="218">
        <f>'Survey Results'!E1869/'Survey Results'!E$1883</f>
        <v>0</v>
      </c>
      <c r="F1269" s="217">
        <f t="shared" si="147"/>
        <v>0</v>
      </c>
      <c r="G1269" s="215">
        <f>'Survey Results'!F1869/'Survey Results'!F$1883</f>
        <v>0</v>
      </c>
      <c r="H1269" s="212">
        <f t="shared" si="148"/>
        <v>0</v>
      </c>
      <c r="I1269" s="218">
        <f>'Survey Results'!G1869/'Survey Results'!G$1883</f>
        <v>0</v>
      </c>
      <c r="J1269" s="217">
        <f t="shared" si="149"/>
        <v>0</v>
      </c>
      <c r="K1269" s="215">
        <f>'Survey Results'!H1869/'Survey Results'!H$1883</f>
        <v>0</v>
      </c>
      <c r="L1269" s="211">
        <f t="shared" si="150"/>
        <v>0</v>
      </c>
      <c r="M1269" s="221">
        <f t="shared" si="151"/>
        <v>0</v>
      </c>
      <c r="N1269" s="222">
        <f t="shared" si="152"/>
        <v>0</v>
      </c>
    </row>
    <row r="1270" spans="2:14" x14ac:dyDescent="0.45">
      <c r="B1270" t="s">
        <v>368</v>
      </c>
      <c r="C1270" s="215">
        <f>'Survey Results'!D1870/'Survey Results'!D$1883</f>
        <v>0</v>
      </c>
      <c r="D1270" s="211">
        <f t="shared" si="146"/>
        <v>0</v>
      </c>
      <c r="E1270" s="218">
        <f>'Survey Results'!E1870/'Survey Results'!E$1883</f>
        <v>0</v>
      </c>
      <c r="F1270" s="217">
        <f t="shared" si="147"/>
        <v>0</v>
      </c>
      <c r="G1270" s="215">
        <f>'Survey Results'!F1870/'Survey Results'!F$1883</f>
        <v>0</v>
      </c>
      <c r="H1270" s="212">
        <f t="shared" si="148"/>
        <v>0</v>
      </c>
      <c r="I1270" s="218">
        <f>'Survey Results'!G1870/'Survey Results'!G$1883</f>
        <v>0</v>
      </c>
      <c r="J1270" s="217">
        <f t="shared" si="149"/>
        <v>0</v>
      </c>
      <c r="K1270" s="215">
        <f>'Survey Results'!H1870/'Survey Results'!H$1883</f>
        <v>0</v>
      </c>
      <c r="L1270" s="211">
        <f t="shared" si="150"/>
        <v>0</v>
      </c>
      <c r="M1270" s="221">
        <f t="shared" si="151"/>
        <v>0</v>
      </c>
      <c r="N1270" s="222">
        <f t="shared" si="152"/>
        <v>0</v>
      </c>
    </row>
    <row r="1271" spans="2:14" x14ac:dyDescent="0.45">
      <c r="B1271" t="s">
        <v>227</v>
      </c>
      <c r="C1271" s="215">
        <f>'Survey Results'!D1871/'Survey Results'!D$1883</f>
        <v>0</v>
      </c>
      <c r="D1271" s="211">
        <f t="shared" si="146"/>
        <v>0</v>
      </c>
      <c r="E1271" s="218">
        <f>'Survey Results'!E1871/'Survey Results'!E$1883</f>
        <v>0</v>
      </c>
      <c r="F1271" s="217">
        <f t="shared" si="147"/>
        <v>0</v>
      </c>
      <c r="G1271" s="215">
        <f>'Survey Results'!F1871/'Survey Results'!F$1883</f>
        <v>0</v>
      </c>
      <c r="H1271" s="212">
        <f t="shared" si="148"/>
        <v>0</v>
      </c>
      <c r="I1271" s="218">
        <f>'Survey Results'!G1871/'Survey Results'!G$1883</f>
        <v>0</v>
      </c>
      <c r="J1271" s="217">
        <f t="shared" si="149"/>
        <v>0</v>
      </c>
      <c r="K1271" s="215">
        <f>'Survey Results'!H1871/'Survey Results'!H$1883</f>
        <v>0</v>
      </c>
      <c r="L1271" s="211">
        <f t="shared" si="150"/>
        <v>0</v>
      </c>
      <c r="M1271" s="221">
        <f t="shared" si="151"/>
        <v>0</v>
      </c>
      <c r="N1271" s="222">
        <f t="shared" si="152"/>
        <v>0</v>
      </c>
    </row>
    <row r="1272" spans="2:14" x14ac:dyDescent="0.45">
      <c r="B1272" t="s">
        <v>369</v>
      </c>
      <c r="C1272" s="215">
        <f>'Survey Results'!D1872/'Survey Results'!D$1883</f>
        <v>0</v>
      </c>
      <c r="D1272" s="211">
        <f t="shared" si="146"/>
        <v>0</v>
      </c>
      <c r="E1272" s="218">
        <f>'Survey Results'!E1872/'Survey Results'!E$1883</f>
        <v>0</v>
      </c>
      <c r="F1272" s="217">
        <f t="shared" si="147"/>
        <v>0</v>
      </c>
      <c r="G1272" s="215">
        <f>'Survey Results'!F1872/'Survey Results'!F$1883</f>
        <v>0</v>
      </c>
      <c r="H1272" s="212">
        <f t="shared" si="148"/>
        <v>0</v>
      </c>
      <c r="I1272" s="218">
        <f>'Survey Results'!G1872/'Survey Results'!G$1883</f>
        <v>0</v>
      </c>
      <c r="J1272" s="217">
        <f t="shared" si="149"/>
        <v>0</v>
      </c>
      <c r="K1272" s="215">
        <f>'Survey Results'!H1872/'Survey Results'!H$1883</f>
        <v>0</v>
      </c>
      <c r="L1272" s="211">
        <f t="shared" si="150"/>
        <v>0</v>
      </c>
      <c r="M1272" s="221">
        <f t="shared" si="151"/>
        <v>0</v>
      </c>
      <c r="N1272" s="222">
        <f t="shared" si="152"/>
        <v>0</v>
      </c>
    </row>
    <row r="1273" spans="2:14" x14ac:dyDescent="0.45">
      <c r="B1273" t="s">
        <v>370</v>
      </c>
      <c r="C1273" s="215">
        <f>'Survey Results'!D1873/'Survey Results'!D$1883</f>
        <v>0</v>
      </c>
      <c r="D1273" s="211">
        <f t="shared" si="146"/>
        <v>0</v>
      </c>
      <c r="E1273" s="218">
        <f>'Survey Results'!E1873/'Survey Results'!E$1883</f>
        <v>0</v>
      </c>
      <c r="F1273" s="217">
        <f t="shared" si="147"/>
        <v>0</v>
      </c>
      <c r="G1273" s="215">
        <f>'Survey Results'!F1873/'Survey Results'!F$1883</f>
        <v>0</v>
      </c>
      <c r="H1273" s="212">
        <f t="shared" si="148"/>
        <v>0</v>
      </c>
      <c r="I1273" s="218">
        <f>'Survey Results'!G1873/'Survey Results'!G$1883</f>
        <v>0</v>
      </c>
      <c r="J1273" s="217">
        <f t="shared" si="149"/>
        <v>0</v>
      </c>
      <c r="K1273" s="215">
        <f>'Survey Results'!H1873/'Survey Results'!H$1883</f>
        <v>0</v>
      </c>
      <c r="L1273" s="211">
        <f t="shared" si="150"/>
        <v>0</v>
      </c>
      <c r="M1273" s="221">
        <f t="shared" si="151"/>
        <v>0</v>
      </c>
      <c r="N1273" s="222">
        <f t="shared" si="152"/>
        <v>0</v>
      </c>
    </row>
    <row r="1274" spans="2:14" x14ac:dyDescent="0.45">
      <c r="B1274" t="s">
        <v>371</v>
      </c>
      <c r="C1274" s="215">
        <f>'Survey Results'!D1874/'Survey Results'!D$1883</f>
        <v>0</v>
      </c>
      <c r="D1274" s="211">
        <f t="shared" si="146"/>
        <v>0</v>
      </c>
      <c r="E1274" s="218">
        <f>'Survey Results'!E1874/'Survey Results'!E$1883</f>
        <v>0</v>
      </c>
      <c r="F1274" s="217">
        <f t="shared" si="147"/>
        <v>0</v>
      </c>
      <c r="G1274" s="215">
        <f>'Survey Results'!F1874/'Survey Results'!F$1883</f>
        <v>0</v>
      </c>
      <c r="H1274" s="212">
        <f t="shared" si="148"/>
        <v>0</v>
      </c>
      <c r="I1274" s="218">
        <f>'Survey Results'!G1874/'Survey Results'!G$1883</f>
        <v>1.110553268400442E-2</v>
      </c>
      <c r="J1274" s="217">
        <f t="shared" si="149"/>
        <v>3.5631608930776187E-2</v>
      </c>
      <c r="K1274" s="215">
        <f>'Survey Results'!H1874/'Survey Results'!H$1883</f>
        <v>0.11319735242469268</v>
      </c>
      <c r="L1274" s="211">
        <f t="shared" si="150"/>
        <v>0.40446033041064433</v>
      </c>
      <c r="M1274" s="221">
        <f t="shared" si="151"/>
        <v>2.1689597815558976E-2</v>
      </c>
      <c r="N1274" s="222">
        <f t="shared" si="152"/>
        <v>0.44009193934142055</v>
      </c>
    </row>
    <row r="1275" spans="2:14" x14ac:dyDescent="0.45">
      <c r="B1275" t="s">
        <v>372</v>
      </c>
      <c r="C1275" s="215">
        <f>'Survey Results'!D1875/'Survey Results'!D$1883</f>
        <v>0</v>
      </c>
      <c r="D1275" s="211">
        <f t="shared" si="146"/>
        <v>0</v>
      </c>
      <c r="E1275" s="218">
        <f>'Survey Results'!E1875/'Survey Results'!E$1883</f>
        <v>0</v>
      </c>
      <c r="F1275" s="217">
        <f t="shared" si="147"/>
        <v>0</v>
      </c>
      <c r="G1275" s="215">
        <f>'Survey Results'!F1875/'Survey Results'!F$1883</f>
        <v>0</v>
      </c>
      <c r="H1275" s="212">
        <f t="shared" si="148"/>
        <v>0</v>
      </c>
      <c r="I1275" s="218">
        <f>'Survey Results'!G1875/'Survey Results'!G$1883</f>
        <v>0</v>
      </c>
      <c r="J1275" s="217">
        <f t="shared" si="149"/>
        <v>0</v>
      </c>
      <c r="K1275" s="215">
        <f>'Survey Results'!H1875/'Survey Results'!H$1883</f>
        <v>0</v>
      </c>
      <c r="L1275" s="211">
        <f t="shared" si="150"/>
        <v>0</v>
      </c>
      <c r="M1275" s="221">
        <f t="shared" si="151"/>
        <v>0</v>
      </c>
      <c r="N1275" s="222">
        <f t="shared" si="152"/>
        <v>0</v>
      </c>
    </row>
    <row r="1276" spans="2:14" x14ac:dyDescent="0.45">
      <c r="B1276" t="s">
        <v>373</v>
      </c>
      <c r="C1276" s="215">
        <f>'Survey Results'!D1876/'Survey Results'!D$1883</f>
        <v>0</v>
      </c>
      <c r="D1276" s="211">
        <f t="shared" si="146"/>
        <v>0</v>
      </c>
      <c r="E1276" s="218">
        <f>'Survey Results'!E1876/'Survey Results'!E$1883</f>
        <v>0</v>
      </c>
      <c r="F1276" s="217">
        <f t="shared" si="147"/>
        <v>0</v>
      </c>
      <c r="G1276" s="215">
        <f>'Survey Results'!F1876/'Survey Results'!F$1883</f>
        <v>0</v>
      </c>
      <c r="H1276" s="212">
        <f t="shared" si="148"/>
        <v>0</v>
      </c>
      <c r="I1276" s="218">
        <f>'Survey Results'!G1876/'Survey Results'!G$1883</f>
        <v>0</v>
      </c>
      <c r="J1276" s="217">
        <f t="shared" si="149"/>
        <v>0</v>
      </c>
      <c r="K1276" s="215">
        <f>'Survey Results'!H1876/'Survey Results'!H$1883</f>
        <v>0</v>
      </c>
      <c r="L1276" s="211">
        <f t="shared" si="150"/>
        <v>0</v>
      </c>
      <c r="M1276" s="221">
        <f t="shared" si="151"/>
        <v>0</v>
      </c>
      <c r="N1276" s="222">
        <f t="shared" si="152"/>
        <v>0</v>
      </c>
    </row>
    <row r="1277" spans="2:14" x14ac:dyDescent="0.45">
      <c r="B1277" t="s">
        <v>374</v>
      </c>
      <c r="C1277" s="215">
        <f>'Survey Results'!D1877/'Survey Results'!D$1883</f>
        <v>0</v>
      </c>
      <c r="D1277" s="211">
        <f t="shared" si="146"/>
        <v>0</v>
      </c>
      <c r="E1277" s="218">
        <f>'Survey Results'!E1877/'Survey Results'!E$1883</f>
        <v>0</v>
      </c>
      <c r="F1277" s="217">
        <f t="shared" si="147"/>
        <v>0</v>
      </c>
      <c r="G1277" s="215">
        <f>'Survey Results'!F1877/'Survey Results'!F$1883</f>
        <v>0</v>
      </c>
      <c r="H1277" s="212">
        <f t="shared" si="148"/>
        <v>0</v>
      </c>
      <c r="I1277" s="218">
        <f>'Survey Results'!G1877/'Survey Results'!G$1883</f>
        <v>0</v>
      </c>
      <c r="J1277" s="217">
        <f t="shared" si="149"/>
        <v>0</v>
      </c>
      <c r="K1277" s="215">
        <f>'Survey Results'!H1877/'Survey Results'!H$1883</f>
        <v>4.0411544869197173E-2</v>
      </c>
      <c r="L1277" s="211">
        <f t="shared" si="150"/>
        <v>0.14439265972297269</v>
      </c>
      <c r="M1277" s="221">
        <f t="shared" si="151"/>
        <v>7.1162828421642461E-3</v>
      </c>
      <c r="N1277" s="222">
        <f t="shared" si="152"/>
        <v>0.14439265972297269</v>
      </c>
    </row>
    <row r="1278" spans="2:14" x14ac:dyDescent="0.45">
      <c r="B1278" t="s">
        <v>375</v>
      </c>
      <c r="C1278" s="215">
        <f>'Survey Results'!D1878/'Survey Results'!D$1883</f>
        <v>0</v>
      </c>
      <c r="D1278" s="211">
        <f t="shared" si="146"/>
        <v>0</v>
      </c>
      <c r="E1278" s="218">
        <f>'Survey Results'!E1878/'Survey Results'!E$1883</f>
        <v>0</v>
      </c>
      <c r="F1278" s="217">
        <f t="shared" si="147"/>
        <v>0</v>
      </c>
      <c r="G1278" s="215">
        <f>'Survey Results'!F1878/'Survey Results'!F$1883</f>
        <v>0</v>
      </c>
      <c r="H1278" s="212">
        <f t="shared" si="148"/>
        <v>0</v>
      </c>
      <c r="I1278" s="218">
        <f>'Survey Results'!G1878/'Survey Results'!G$1883</f>
        <v>0</v>
      </c>
      <c r="J1278" s="217">
        <f t="shared" si="149"/>
        <v>0</v>
      </c>
      <c r="K1278" s="215">
        <f>'Survey Results'!H1878/'Survey Results'!H$1883</f>
        <v>0</v>
      </c>
      <c r="L1278" s="211">
        <f t="shared" si="150"/>
        <v>0</v>
      </c>
      <c r="M1278" s="221">
        <f t="shared" si="151"/>
        <v>0</v>
      </c>
      <c r="N1278" s="222">
        <f t="shared" si="152"/>
        <v>0</v>
      </c>
    </row>
    <row r="1279" spans="2:14" x14ac:dyDescent="0.45">
      <c r="B1279" t="s">
        <v>376</v>
      </c>
      <c r="C1279" s="215">
        <f>'Survey Results'!D1879/'Survey Results'!D$1883</f>
        <v>0</v>
      </c>
      <c r="D1279" s="211">
        <f t="shared" si="146"/>
        <v>0</v>
      </c>
      <c r="E1279" s="218">
        <f>'Survey Results'!E1879/'Survey Results'!E$1883</f>
        <v>0</v>
      </c>
      <c r="F1279" s="217">
        <f t="shared" si="147"/>
        <v>0</v>
      </c>
      <c r="G1279" s="215">
        <f>'Survey Results'!F1879/'Survey Results'!F$1883</f>
        <v>0</v>
      </c>
      <c r="H1279" s="212">
        <f t="shared" si="148"/>
        <v>0</v>
      </c>
      <c r="I1279" s="218">
        <f>'Survey Results'!G1879/'Survey Results'!G$1883</f>
        <v>0</v>
      </c>
      <c r="J1279" s="217">
        <f t="shared" si="149"/>
        <v>0</v>
      </c>
      <c r="K1279" s="215">
        <f>'Survey Results'!H1879/'Survey Results'!H$1883</f>
        <v>0</v>
      </c>
      <c r="L1279" s="211">
        <f t="shared" si="150"/>
        <v>0</v>
      </c>
      <c r="M1279" s="221">
        <f t="shared" si="151"/>
        <v>0</v>
      </c>
      <c r="N1279" s="222">
        <f t="shared" si="152"/>
        <v>0</v>
      </c>
    </row>
    <row r="1280" spans="2:14" x14ac:dyDescent="0.45">
      <c r="B1280" t="s">
        <v>377</v>
      </c>
      <c r="C1280" s="215">
        <f>'Survey Results'!D1880/'Survey Results'!D$1883</f>
        <v>0</v>
      </c>
      <c r="D1280" s="211">
        <f t="shared" si="146"/>
        <v>0</v>
      </c>
      <c r="E1280" s="218">
        <f>'Survey Results'!E1880/'Survey Results'!E$1883</f>
        <v>0</v>
      </c>
      <c r="F1280" s="217">
        <f t="shared" si="147"/>
        <v>0</v>
      </c>
      <c r="G1280" s="215">
        <f>'Survey Results'!F1880/'Survey Results'!F$1883</f>
        <v>0</v>
      </c>
      <c r="H1280" s="212">
        <f t="shared" si="148"/>
        <v>0</v>
      </c>
      <c r="I1280" s="218">
        <f>'Survey Results'!G1880/'Survey Results'!G$1883</f>
        <v>0</v>
      </c>
      <c r="J1280" s="217">
        <f t="shared" si="149"/>
        <v>0</v>
      </c>
      <c r="K1280" s="215">
        <f>'Survey Results'!H1880/'Survey Results'!H$1883</f>
        <v>0</v>
      </c>
      <c r="L1280" s="211">
        <f t="shared" si="150"/>
        <v>0</v>
      </c>
      <c r="M1280" s="221">
        <f t="shared" si="151"/>
        <v>0</v>
      </c>
      <c r="N1280" s="222">
        <f t="shared" si="152"/>
        <v>0</v>
      </c>
    </row>
    <row r="1281" spans="1:14" x14ac:dyDescent="0.45">
      <c r="B1281" t="s">
        <v>378</v>
      </c>
      <c r="C1281" s="215">
        <f>'Survey Results'!D1881/'Survey Results'!D$1883</f>
        <v>7.1769418599083937E-2</v>
      </c>
      <c r="D1281" s="211">
        <f t="shared" si="146"/>
        <v>0.21370086297065069</v>
      </c>
      <c r="E1281" s="218">
        <f>'Survey Results'!E1881/'Survey Results'!E$1883</f>
        <v>0</v>
      </c>
      <c r="F1281" s="217">
        <f t="shared" si="147"/>
        <v>0</v>
      </c>
      <c r="G1281" s="215">
        <f>'Survey Results'!F1881/'Survey Results'!F$1883</f>
        <v>0</v>
      </c>
      <c r="H1281" s="212">
        <f t="shared" si="148"/>
        <v>0</v>
      </c>
      <c r="I1281" s="218">
        <f>'Survey Results'!G1881/'Survey Results'!G$1883</f>
        <v>0</v>
      </c>
      <c r="J1281" s="217">
        <f t="shared" si="149"/>
        <v>0</v>
      </c>
      <c r="K1281" s="215">
        <f>'Survey Results'!H1881/'Survey Results'!H$1883</f>
        <v>0</v>
      </c>
      <c r="L1281" s="211">
        <f t="shared" si="150"/>
        <v>0</v>
      </c>
      <c r="M1281" s="221">
        <f t="shared" si="151"/>
        <v>1.0532085131137618E-2</v>
      </c>
      <c r="N1281" s="222">
        <f t="shared" si="152"/>
        <v>0.21370086297065069</v>
      </c>
    </row>
    <row r="1282" spans="1:14" x14ac:dyDescent="0.45">
      <c r="B1282" t="s">
        <v>379</v>
      </c>
      <c r="C1282" s="215">
        <f>'Survey Results'!D1882/'Survey Results'!D$1883</f>
        <v>0</v>
      </c>
      <c r="D1282" s="211">
        <f t="shared" si="146"/>
        <v>0</v>
      </c>
      <c r="E1282" s="218">
        <f>'Survey Results'!E1882/'Survey Results'!E$1883</f>
        <v>0</v>
      </c>
      <c r="F1282" s="217">
        <f t="shared" si="147"/>
        <v>0</v>
      </c>
      <c r="G1282" s="215">
        <f>'Survey Results'!F1882/'Survey Results'!F$1883</f>
        <v>0</v>
      </c>
      <c r="H1282" s="212">
        <f t="shared" si="148"/>
        <v>0</v>
      </c>
      <c r="I1282" s="218">
        <f>'Survey Results'!G1882/'Survey Results'!G$1883</f>
        <v>0</v>
      </c>
      <c r="J1282" s="217">
        <f t="shared" si="149"/>
        <v>0</v>
      </c>
      <c r="K1282" s="215">
        <f>'Survey Results'!H1882/'Survey Results'!H$1883</f>
        <v>0</v>
      </c>
      <c r="L1282" s="211">
        <f t="shared" si="150"/>
        <v>0</v>
      </c>
      <c r="M1282" s="221">
        <f t="shared" si="151"/>
        <v>0</v>
      </c>
      <c r="N1282" s="222">
        <f t="shared" si="152"/>
        <v>0</v>
      </c>
    </row>
    <row r="1283" spans="1:14" s="208" customFormat="1" x14ac:dyDescent="0.45">
      <c r="B1283" s="208" t="s">
        <v>1</v>
      </c>
      <c r="C1283" s="213">
        <f t="shared" ref="C1283:N1283" si="153">SUM(C1104:C1282)</f>
        <v>1.0000000000000002</v>
      </c>
      <c r="D1283" s="214">
        <f t="shared" si="153"/>
        <v>2.977603374000001</v>
      </c>
      <c r="E1283" s="219">
        <f t="shared" si="153"/>
        <v>0.99999999999999978</v>
      </c>
      <c r="F1283" s="220">
        <f t="shared" si="153"/>
        <v>2.3080919800000004</v>
      </c>
      <c r="G1283" s="213">
        <f t="shared" si="153"/>
        <v>1</v>
      </c>
      <c r="H1283" s="214">
        <f t="shared" si="153"/>
        <v>8.2232553599999996</v>
      </c>
      <c r="I1283" s="219">
        <f t="shared" si="153"/>
        <v>1</v>
      </c>
      <c r="J1283" s="220">
        <f t="shared" si="153"/>
        <v>3.2084556359999996</v>
      </c>
      <c r="K1283" s="213">
        <f t="shared" si="153"/>
        <v>0.99999999999999989</v>
      </c>
      <c r="L1283" s="214">
        <f t="shared" si="153"/>
        <v>3.5730546850000002</v>
      </c>
      <c r="M1283" s="221">
        <f t="shared" si="153"/>
        <v>1.0000000000000002</v>
      </c>
      <c r="N1283" s="222">
        <f t="shared" si="153"/>
        <v>20.290461034999989</v>
      </c>
    </row>
    <row r="1285" spans="1:14" x14ac:dyDescent="0.45">
      <c r="A1285" t="s">
        <v>401</v>
      </c>
      <c r="B1285" t="s">
        <v>402</v>
      </c>
      <c r="D1285" s="211">
        <f>'Pop &amp; Exp'!B127</f>
        <v>8.3035228110000006</v>
      </c>
      <c r="F1285" s="217">
        <f>'Pop &amp; Exp'!C127</f>
        <v>6.4088767600000001</v>
      </c>
      <c r="H1285" s="212">
        <f>'Pop &amp; Exp'!D127</f>
        <v>21.6858</v>
      </c>
      <c r="J1285" s="217">
        <f>'Pop &amp; Exp'!E127</f>
        <v>9.5867108160000001</v>
      </c>
      <c r="L1285" s="211">
        <f>'Pop &amp; Exp'!F127</f>
        <v>12.264717942000003</v>
      </c>
      <c r="N1285" s="222">
        <f>D1285+F1285+H1285+J1285+L1285</f>
        <v>58.249628329000004</v>
      </c>
    </row>
    <row r="1287" spans="1:14" x14ac:dyDescent="0.45">
      <c r="B1287" t="s">
        <v>97</v>
      </c>
      <c r="C1287" s="215">
        <f>'Survey Results'!D1887/'Survey Results'!D$2066</f>
        <v>0</v>
      </c>
      <c r="D1287" s="211">
        <f>C1287*$D$1285</f>
        <v>0</v>
      </c>
      <c r="E1287" s="218">
        <f>'Survey Results'!E1887/'Survey Results'!E$2066</f>
        <v>0</v>
      </c>
      <c r="F1287" s="217">
        <f>E1287*$F$1285</f>
        <v>0</v>
      </c>
      <c r="G1287" s="215">
        <f>'Survey Results'!F1887/'Survey Results'!F$2066</f>
        <v>0.22909012318997188</v>
      </c>
      <c r="H1287" s="212">
        <f>G1287*$H$1285</f>
        <v>4.9680025934730923</v>
      </c>
      <c r="I1287" s="218">
        <f>'Survey Results'!G1887/'Survey Results'!G$2066</f>
        <v>0</v>
      </c>
      <c r="J1287" s="217">
        <f>I1287*$J$1285</f>
        <v>0</v>
      </c>
      <c r="K1287" s="215">
        <f>'Survey Results'!H1887/'Survey Results'!H$2066</f>
        <v>4.3515069420927859E-2</v>
      </c>
      <c r="L1287" s="211">
        <f>K1287*$L$1285</f>
        <v>0.5337000526742296</v>
      </c>
      <c r="M1287" s="221">
        <f>N1287/$N$1285</f>
        <v>9.4450433487285601E-2</v>
      </c>
      <c r="N1287" s="222">
        <f t="shared" si="152"/>
        <v>5.5017026461473222</v>
      </c>
    </row>
    <row r="1288" spans="1:14" x14ac:dyDescent="0.45">
      <c r="B1288" t="s">
        <v>98</v>
      </c>
      <c r="C1288" s="215">
        <f>'Survey Results'!D1888/'Survey Results'!D$2066</f>
        <v>7.0024466379819461E-2</v>
      </c>
      <c r="D1288" s="211">
        <f t="shared" ref="D1288:D1351" si="154">C1288*$D$1285</f>
        <v>0.58144975391293352</v>
      </c>
      <c r="E1288" s="218">
        <f>'Survey Results'!E1888/'Survey Results'!E$2066</f>
        <v>0</v>
      </c>
      <c r="F1288" s="217">
        <f t="shared" ref="F1288:F1351" si="155">E1288*$F$1285</f>
        <v>0</v>
      </c>
      <c r="G1288" s="215">
        <f>'Survey Results'!F1888/'Survey Results'!F$2066</f>
        <v>0</v>
      </c>
      <c r="H1288" s="212">
        <f t="shared" ref="H1288:H1351" si="156">G1288*$H$1285</f>
        <v>0</v>
      </c>
      <c r="I1288" s="218">
        <f>'Survey Results'!G1888/'Survey Results'!G$2066</f>
        <v>0</v>
      </c>
      <c r="J1288" s="217">
        <f t="shared" ref="J1288:J1351" si="157">I1288*$J$1285</f>
        <v>0</v>
      </c>
      <c r="K1288" s="215">
        <f>'Survey Results'!H1888/'Survey Results'!H$2066</f>
        <v>4.3515069420927859E-2</v>
      </c>
      <c r="L1288" s="211">
        <f t="shared" ref="L1288:L1351" si="158">K1288*$L$1285</f>
        <v>0.5337000526742296</v>
      </c>
      <c r="M1288" s="221">
        <f t="shared" ref="M1288:M1351" si="159">N1288/$N$1285</f>
        <v>1.914432484081581E-2</v>
      </c>
      <c r="N1288" s="222">
        <f t="shared" si="152"/>
        <v>1.115149806587163</v>
      </c>
    </row>
    <row r="1289" spans="1:14" x14ac:dyDescent="0.45">
      <c r="B1289" t="s">
        <v>147</v>
      </c>
      <c r="C1289" s="215">
        <f>'Survey Results'!D1889/'Survey Results'!D$2066</f>
        <v>0</v>
      </c>
      <c r="D1289" s="211">
        <f t="shared" si="154"/>
        <v>0</v>
      </c>
      <c r="E1289" s="218">
        <f>'Survey Results'!E1889/'Survey Results'!E$2066</f>
        <v>0</v>
      </c>
      <c r="F1289" s="217">
        <f t="shared" si="155"/>
        <v>0</v>
      </c>
      <c r="G1289" s="215">
        <f>'Survey Results'!F1889/'Survey Results'!F$2066</f>
        <v>0</v>
      </c>
      <c r="H1289" s="212">
        <f t="shared" si="156"/>
        <v>0</v>
      </c>
      <c r="I1289" s="218">
        <f>'Survey Results'!G1889/'Survey Results'!G$2066</f>
        <v>0</v>
      </c>
      <c r="J1289" s="217">
        <f t="shared" si="157"/>
        <v>0</v>
      </c>
      <c r="K1289" s="215">
        <f>'Survey Results'!H1889/'Survey Results'!H$2066</f>
        <v>0</v>
      </c>
      <c r="L1289" s="211">
        <f t="shared" si="158"/>
        <v>0</v>
      </c>
      <c r="M1289" s="221">
        <f t="shared" si="159"/>
        <v>0</v>
      </c>
      <c r="N1289" s="222">
        <f t="shared" si="152"/>
        <v>0</v>
      </c>
    </row>
    <row r="1290" spans="1:14" x14ac:dyDescent="0.45">
      <c r="B1290" t="s">
        <v>148</v>
      </c>
      <c r="C1290" s="215">
        <f>'Survey Results'!D1890/'Survey Results'!D$2066</f>
        <v>0</v>
      </c>
      <c r="D1290" s="211">
        <f t="shared" si="154"/>
        <v>0</v>
      </c>
      <c r="E1290" s="218">
        <f>'Survey Results'!E1890/'Survey Results'!E$2066</f>
        <v>0</v>
      </c>
      <c r="F1290" s="217">
        <f t="shared" si="155"/>
        <v>0</v>
      </c>
      <c r="G1290" s="215">
        <f>'Survey Results'!F1890/'Survey Results'!F$2066</f>
        <v>0</v>
      </c>
      <c r="H1290" s="212">
        <f t="shared" si="156"/>
        <v>0</v>
      </c>
      <c r="I1290" s="218">
        <f>'Survey Results'!G1890/'Survey Results'!G$2066</f>
        <v>0</v>
      </c>
      <c r="J1290" s="217">
        <f t="shared" si="157"/>
        <v>0</v>
      </c>
      <c r="K1290" s="215">
        <f>'Survey Results'!H1890/'Survey Results'!H$2066</f>
        <v>0</v>
      </c>
      <c r="L1290" s="211">
        <f t="shared" si="158"/>
        <v>0</v>
      </c>
      <c r="M1290" s="221">
        <f t="shared" si="159"/>
        <v>0</v>
      </c>
      <c r="N1290" s="222">
        <f t="shared" si="152"/>
        <v>0</v>
      </c>
    </row>
    <row r="1291" spans="1:14" x14ac:dyDescent="0.45">
      <c r="B1291" t="s">
        <v>149</v>
      </c>
      <c r="C1291" s="215">
        <f>'Survey Results'!D1891/'Survey Results'!D$2066</f>
        <v>0</v>
      </c>
      <c r="D1291" s="211">
        <f t="shared" si="154"/>
        <v>0</v>
      </c>
      <c r="E1291" s="218">
        <f>'Survey Results'!E1891/'Survey Results'!E$2066</f>
        <v>0</v>
      </c>
      <c r="F1291" s="217">
        <f t="shared" si="155"/>
        <v>0</v>
      </c>
      <c r="G1291" s="215">
        <f>'Survey Results'!F1891/'Survey Results'!F$2066</f>
        <v>0</v>
      </c>
      <c r="H1291" s="212">
        <f t="shared" si="156"/>
        <v>0</v>
      </c>
      <c r="I1291" s="218">
        <f>'Survey Results'!G1891/'Survey Results'!G$2066</f>
        <v>0</v>
      </c>
      <c r="J1291" s="217">
        <f t="shared" si="157"/>
        <v>0</v>
      </c>
      <c r="K1291" s="215">
        <f>'Survey Results'!H1891/'Survey Results'!H$2066</f>
        <v>0</v>
      </c>
      <c r="L1291" s="211">
        <f t="shared" si="158"/>
        <v>0</v>
      </c>
      <c r="M1291" s="221">
        <f t="shared" si="159"/>
        <v>0</v>
      </c>
      <c r="N1291" s="222">
        <f t="shared" si="152"/>
        <v>0</v>
      </c>
    </row>
    <row r="1292" spans="1:14" x14ac:dyDescent="0.45">
      <c r="B1292" t="s">
        <v>156</v>
      </c>
      <c r="C1292" s="215">
        <f>'Survey Results'!D1892/'Survey Results'!D$2066</f>
        <v>0</v>
      </c>
      <c r="D1292" s="211">
        <f t="shared" si="154"/>
        <v>0</v>
      </c>
      <c r="E1292" s="218">
        <f>'Survey Results'!E1892/'Survey Results'!E$2066</f>
        <v>0</v>
      </c>
      <c r="F1292" s="217">
        <f t="shared" si="155"/>
        <v>0</v>
      </c>
      <c r="G1292" s="215">
        <f>'Survey Results'!F1892/'Survey Results'!F$2066</f>
        <v>0</v>
      </c>
      <c r="H1292" s="212">
        <f t="shared" si="156"/>
        <v>0</v>
      </c>
      <c r="I1292" s="218">
        <f>'Survey Results'!G1892/'Survey Results'!G$2066</f>
        <v>0</v>
      </c>
      <c r="J1292" s="217">
        <f t="shared" si="157"/>
        <v>0</v>
      </c>
      <c r="K1292" s="215">
        <f>'Survey Results'!H1892/'Survey Results'!H$2066</f>
        <v>0</v>
      </c>
      <c r="L1292" s="211">
        <f t="shared" si="158"/>
        <v>0</v>
      </c>
      <c r="M1292" s="221">
        <f t="shared" si="159"/>
        <v>0</v>
      </c>
      <c r="N1292" s="222">
        <f t="shared" si="152"/>
        <v>0</v>
      </c>
    </row>
    <row r="1293" spans="1:14" x14ac:dyDescent="0.45">
      <c r="B1293" t="s">
        <v>157</v>
      </c>
      <c r="C1293" s="215">
        <f>'Survey Results'!D1893/'Survey Results'!D$2066</f>
        <v>0</v>
      </c>
      <c r="D1293" s="211">
        <f t="shared" si="154"/>
        <v>0</v>
      </c>
      <c r="E1293" s="218">
        <f>'Survey Results'!E1893/'Survey Results'!E$2066</f>
        <v>0</v>
      </c>
      <c r="F1293" s="217">
        <f t="shared" si="155"/>
        <v>0</v>
      </c>
      <c r="G1293" s="215">
        <f>'Survey Results'!F1893/'Survey Results'!F$2066</f>
        <v>0</v>
      </c>
      <c r="H1293" s="212">
        <f t="shared" si="156"/>
        <v>0</v>
      </c>
      <c r="I1293" s="218">
        <f>'Survey Results'!G1893/'Survey Results'!G$2066</f>
        <v>2.6963772002535465E-2</v>
      </c>
      <c r="J1293" s="217">
        <f t="shared" si="157"/>
        <v>0.25849388469686474</v>
      </c>
      <c r="K1293" s="215">
        <f>'Survey Results'!H1893/'Survey Results'!H$2066</f>
        <v>0</v>
      </c>
      <c r="L1293" s="211">
        <f t="shared" si="158"/>
        <v>0</v>
      </c>
      <c r="M1293" s="221">
        <f t="shared" si="159"/>
        <v>4.4376915718133715E-3</v>
      </c>
      <c r="N1293" s="222">
        <f t="shared" si="152"/>
        <v>0.25849388469686474</v>
      </c>
    </row>
    <row r="1294" spans="1:14" x14ac:dyDescent="0.45">
      <c r="B1294" t="s">
        <v>158</v>
      </c>
      <c r="C1294" s="215">
        <f>'Survey Results'!D1894/'Survey Results'!D$2066</f>
        <v>0</v>
      </c>
      <c r="D1294" s="211">
        <f t="shared" si="154"/>
        <v>0</v>
      </c>
      <c r="E1294" s="218">
        <f>'Survey Results'!E1894/'Survey Results'!E$2066</f>
        <v>0</v>
      </c>
      <c r="F1294" s="217">
        <f t="shared" si="155"/>
        <v>0</v>
      </c>
      <c r="G1294" s="215">
        <f>'Survey Results'!F1894/'Survey Results'!F$2066</f>
        <v>0</v>
      </c>
      <c r="H1294" s="212">
        <f t="shared" si="156"/>
        <v>0</v>
      </c>
      <c r="I1294" s="218">
        <f>'Survey Results'!G1894/'Survey Results'!G$2066</f>
        <v>0</v>
      </c>
      <c r="J1294" s="217">
        <f t="shared" si="157"/>
        <v>0</v>
      </c>
      <c r="K1294" s="215">
        <f>'Survey Results'!H1894/'Survey Results'!H$2066</f>
        <v>0</v>
      </c>
      <c r="L1294" s="211">
        <f t="shared" si="158"/>
        <v>0</v>
      </c>
      <c r="M1294" s="221">
        <f t="shared" si="159"/>
        <v>0</v>
      </c>
      <c r="N1294" s="222">
        <f t="shared" si="152"/>
        <v>0</v>
      </c>
    </row>
    <row r="1295" spans="1:14" x14ac:dyDescent="0.45">
      <c r="B1295" t="s">
        <v>159</v>
      </c>
      <c r="C1295" s="215">
        <f>'Survey Results'!D1895/'Survey Results'!D$2066</f>
        <v>0</v>
      </c>
      <c r="D1295" s="211">
        <f t="shared" si="154"/>
        <v>0</v>
      </c>
      <c r="E1295" s="218">
        <f>'Survey Results'!E1895/'Survey Results'!E$2066</f>
        <v>0</v>
      </c>
      <c r="F1295" s="217">
        <f t="shared" si="155"/>
        <v>0</v>
      </c>
      <c r="G1295" s="215">
        <f>'Survey Results'!F1895/'Survey Results'!F$2066</f>
        <v>0</v>
      </c>
      <c r="H1295" s="212">
        <f t="shared" si="156"/>
        <v>0</v>
      </c>
      <c r="I1295" s="218">
        <f>'Survey Results'!G1895/'Survey Results'!G$2066</f>
        <v>0</v>
      </c>
      <c r="J1295" s="217">
        <f t="shared" si="157"/>
        <v>0</v>
      </c>
      <c r="K1295" s="215">
        <f>'Survey Results'!H1895/'Survey Results'!H$2066</f>
        <v>0</v>
      </c>
      <c r="L1295" s="211">
        <f t="shared" si="158"/>
        <v>0</v>
      </c>
      <c r="M1295" s="221">
        <f t="shared" si="159"/>
        <v>0</v>
      </c>
      <c r="N1295" s="222">
        <f t="shared" si="152"/>
        <v>0</v>
      </c>
    </row>
    <row r="1296" spans="1:14" x14ac:dyDescent="0.45">
      <c r="B1296" t="s">
        <v>176</v>
      </c>
      <c r="C1296" s="215">
        <f>'Survey Results'!D1896/'Survey Results'!D$2066</f>
        <v>0</v>
      </c>
      <c r="D1296" s="211">
        <f t="shared" si="154"/>
        <v>0</v>
      </c>
      <c r="E1296" s="218">
        <f>'Survey Results'!E1896/'Survey Results'!E$2066</f>
        <v>0</v>
      </c>
      <c r="F1296" s="217">
        <f t="shared" si="155"/>
        <v>0</v>
      </c>
      <c r="G1296" s="215">
        <f>'Survey Results'!F1896/'Survey Results'!F$2066</f>
        <v>0</v>
      </c>
      <c r="H1296" s="212">
        <f t="shared" si="156"/>
        <v>0</v>
      </c>
      <c r="I1296" s="218">
        <f>'Survey Results'!G1896/'Survey Results'!G$2066</f>
        <v>0</v>
      </c>
      <c r="J1296" s="217">
        <f t="shared" si="157"/>
        <v>0</v>
      </c>
      <c r="K1296" s="215">
        <f>'Survey Results'!H1896/'Survey Results'!H$2066</f>
        <v>0</v>
      </c>
      <c r="L1296" s="211">
        <f t="shared" si="158"/>
        <v>0</v>
      </c>
      <c r="M1296" s="221">
        <f t="shared" si="159"/>
        <v>0</v>
      </c>
      <c r="N1296" s="222">
        <f t="shared" si="152"/>
        <v>0</v>
      </c>
    </row>
    <row r="1297" spans="2:14" x14ac:dyDescent="0.45">
      <c r="B1297" t="s">
        <v>177</v>
      </c>
      <c r="C1297" s="215">
        <f>'Survey Results'!D1897/'Survey Results'!D$2066</f>
        <v>0</v>
      </c>
      <c r="D1297" s="211">
        <f t="shared" si="154"/>
        <v>0</v>
      </c>
      <c r="E1297" s="218">
        <f>'Survey Results'!E1897/'Survey Results'!E$2066</f>
        <v>7.3745425377249721E-2</v>
      </c>
      <c r="F1297" s="217">
        <f t="shared" si="155"/>
        <v>0.47262534285656999</v>
      </c>
      <c r="G1297" s="215">
        <f>'Survey Results'!F1897/'Survey Results'!F$2066</f>
        <v>0</v>
      </c>
      <c r="H1297" s="212">
        <f t="shared" si="156"/>
        <v>0</v>
      </c>
      <c r="I1297" s="218">
        <f>'Survey Results'!G1897/'Survey Results'!G$2066</f>
        <v>0</v>
      </c>
      <c r="J1297" s="217">
        <f t="shared" si="157"/>
        <v>0</v>
      </c>
      <c r="K1297" s="215">
        <f>'Survey Results'!H1897/'Survey Results'!H$2066</f>
        <v>0</v>
      </c>
      <c r="L1297" s="211">
        <f t="shared" si="158"/>
        <v>0</v>
      </c>
      <c r="M1297" s="221">
        <f t="shared" si="159"/>
        <v>8.1137915625337995E-3</v>
      </c>
      <c r="N1297" s="222">
        <f t="shared" si="152"/>
        <v>0.47262534285656999</v>
      </c>
    </row>
    <row r="1298" spans="2:14" x14ac:dyDescent="0.45">
      <c r="B1298" t="s">
        <v>178</v>
      </c>
      <c r="C1298" s="215">
        <f>'Survey Results'!D1898/'Survey Results'!D$2066</f>
        <v>0.22977305323546782</v>
      </c>
      <c r="D1298" s="211">
        <f t="shared" si="154"/>
        <v>1.9079257888938246</v>
      </c>
      <c r="E1298" s="218">
        <f>'Survey Results'!E1898/'Survey Results'!E$2066</f>
        <v>0.11595728681004665</v>
      </c>
      <c r="F1298" s="217">
        <f t="shared" si="155"/>
        <v>0.74315596058956246</v>
      </c>
      <c r="G1298" s="215">
        <f>'Survey Results'!F1898/'Survey Results'!F$2066</f>
        <v>0.10510770117426697</v>
      </c>
      <c r="H1298" s="212">
        <f t="shared" si="156"/>
        <v>2.2793445861249189</v>
      </c>
      <c r="I1298" s="218">
        <f>'Survey Results'!G1898/'Survey Results'!G$2066</f>
        <v>0.29104295675069475</v>
      </c>
      <c r="J1298" s="217">
        <f t="shared" si="157"/>
        <v>2.7901446614025054</v>
      </c>
      <c r="K1298" s="215">
        <f>'Survey Results'!H1898/'Survey Results'!H$2066</f>
        <v>4.3515069420927859E-2</v>
      </c>
      <c r="L1298" s="211">
        <f t="shared" si="158"/>
        <v>0.5337000526742296</v>
      </c>
      <c r="M1298" s="221">
        <f t="shared" si="159"/>
        <v>0.14170512819522305</v>
      </c>
      <c r="N1298" s="222">
        <f t="shared" si="152"/>
        <v>8.2542710496850411</v>
      </c>
    </row>
    <row r="1299" spans="2:14" x14ac:dyDescent="0.45">
      <c r="B1299" t="s">
        <v>179</v>
      </c>
      <c r="C1299" s="215">
        <f>'Survey Results'!D1899/'Survey Results'!D$2066</f>
        <v>0</v>
      </c>
      <c r="D1299" s="211">
        <f t="shared" si="154"/>
        <v>0</v>
      </c>
      <c r="E1299" s="218">
        <f>'Survey Results'!E1899/'Survey Results'!E$2066</f>
        <v>0</v>
      </c>
      <c r="F1299" s="217">
        <f t="shared" si="155"/>
        <v>0</v>
      </c>
      <c r="G1299" s="215">
        <f>'Survey Results'!F1899/'Survey Results'!F$2066</f>
        <v>0</v>
      </c>
      <c r="H1299" s="212">
        <f t="shared" si="156"/>
        <v>0</v>
      </c>
      <c r="I1299" s="218">
        <f>'Survey Results'!G1899/'Survey Results'!G$2066</f>
        <v>0</v>
      </c>
      <c r="J1299" s="217">
        <f t="shared" si="157"/>
        <v>0</v>
      </c>
      <c r="K1299" s="215">
        <f>'Survey Results'!H1899/'Survey Results'!H$2066</f>
        <v>0.15196410430071111</v>
      </c>
      <c r="L1299" s="211">
        <f t="shared" si="158"/>
        <v>1.8637968765568913</v>
      </c>
      <c r="M1299" s="221">
        <f t="shared" si="159"/>
        <v>3.1996717061093874E-2</v>
      </c>
      <c r="N1299" s="222">
        <f t="shared" si="152"/>
        <v>1.8637968765568913</v>
      </c>
    </row>
    <row r="1300" spans="2:14" x14ac:dyDescent="0.45">
      <c r="B1300" t="s">
        <v>180</v>
      </c>
      <c r="C1300" s="215">
        <f>'Survey Results'!D1900/'Survey Results'!D$2066</f>
        <v>0</v>
      </c>
      <c r="D1300" s="211">
        <f t="shared" si="154"/>
        <v>0</v>
      </c>
      <c r="E1300" s="218">
        <f>'Survey Results'!E1900/'Survey Results'!E$2066</f>
        <v>0</v>
      </c>
      <c r="F1300" s="217">
        <f t="shared" si="155"/>
        <v>0</v>
      </c>
      <c r="G1300" s="215">
        <f>'Survey Results'!F1900/'Survey Results'!F$2066</f>
        <v>0</v>
      </c>
      <c r="H1300" s="212">
        <f t="shared" si="156"/>
        <v>0</v>
      </c>
      <c r="I1300" s="218">
        <f>'Survey Results'!G1900/'Survey Results'!G$2066</f>
        <v>0</v>
      </c>
      <c r="J1300" s="217">
        <f t="shared" si="157"/>
        <v>0</v>
      </c>
      <c r="K1300" s="215">
        <f>'Survey Results'!H1900/'Survey Results'!H$2066</f>
        <v>0</v>
      </c>
      <c r="L1300" s="211">
        <f t="shared" si="158"/>
        <v>0</v>
      </c>
      <c r="M1300" s="221">
        <f t="shared" si="159"/>
        <v>0</v>
      </c>
      <c r="N1300" s="222">
        <f t="shared" si="152"/>
        <v>0</v>
      </c>
    </row>
    <row r="1301" spans="2:14" x14ac:dyDescent="0.45">
      <c r="B1301" t="s">
        <v>181</v>
      </c>
      <c r="C1301" s="215">
        <f>'Survey Results'!D1901/'Survey Results'!D$2066</f>
        <v>0</v>
      </c>
      <c r="D1301" s="211">
        <f t="shared" si="154"/>
        <v>0</v>
      </c>
      <c r="E1301" s="218">
        <f>'Survey Results'!E1901/'Survey Results'!E$2066</f>
        <v>0</v>
      </c>
      <c r="F1301" s="217">
        <f t="shared" si="155"/>
        <v>0</v>
      </c>
      <c r="G1301" s="215">
        <f>'Survey Results'!F1901/'Survey Results'!F$2066</f>
        <v>0</v>
      </c>
      <c r="H1301" s="212">
        <f t="shared" si="156"/>
        <v>0</v>
      </c>
      <c r="I1301" s="218">
        <f>'Survey Results'!G1901/'Survey Results'!G$2066</f>
        <v>0</v>
      </c>
      <c r="J1301" s="217">
        <f t="shared" si="157"/>
        <v>0</v>
      </c>
      <c r="K1301" s="215">
        <f>'Survey Results'!H1901/'Survey Results'!H$2066</f>
        <v>0</v>
      </c>
      <c r="L1301" s="211">
        <f t="shared" si="158"/>
        <v>0</v>
      </c>
      <c r="M1301" s="221">
        <f t="shared" si="159"/>
        <v>0</v>
      </c>
      <c r="N1301" s="222">
        <f t="shared" si="152"/>
        <v>0</v>
      </c>
    </row>
    <row r="1302" spans="2:14" x14ac:dyDescent="0.45">
      <c r="B1302" t="s">
        <v>190</v>
      </c>
      <c r="C1302" s="215">
        <f>'Survey Results'!D1902/'Survey Results'!D$2066</f>
        <v>0</v>
      </c>
      <c r="D1302" s="211">
        <f t="shared" si="154"/>
        <v>0</v>
      </c>
      <c r="E1302" s="218">
        <f>'Survey Results'!E1902/'Survey Results'!E$2066</f>
        <v>0</v>
      </c>
      <c r="F1302" s="217">
        <f t="shared" si="155"/>
        <v>0</v>
      </c>
      <c r="G1302" s="215">
        <f>'Survey Results'!F1902/'Survey Results'!F$2066</f>
        <v>0</v>
      </c>
      <c r="H1302" s="212">
        <f t="shared" si="156"/>
        <v>0</v>
      </c>
      <c r="I1302" s="218">
        <f>'Survey Results'!G1902/'Survey Results'!G$2066</f>
        <v>8.0940075088985305E-2</v>
      </c>
      <c r="J1302" s="217">
        <f t="shared" si="157"/>
        <v>0.77594909330342765</v>
      </c>
      <c r="K1302" s="215">
        <f>'Survey Results'!H1902/'Survey Results'!H$2066</f>
        <v>0</v>
      </c>
      <c r="L1302" s="211">
        <f t="shared" si="158"/>
        <v>0</v>
      </c>
      <c r="M1302" s="221">
        <f t="shared" si="159"/>
        <v>1.3321099474159489E-2</v>
      </c>
      <c r="N1302" s="222">
        <f t="shared" si="152"/>
        <v>0.77594909330342765</v>
      </c>
    </row>
    <row r="1303" spans="2:14" x14ac:dyDescent="0.45">
      <c r="B1303" t="s">
        <v>191</v>
      </c>
      <c r="C1303" s="215">
        <f>'Survey Results'!D1903/'Survey Results'!D$2066</f>
        <v>0</v>
      </c>
      <c r="D1303" s="211">
        <f t="shared" si="154"/>
        <v>0</v>
      </c>
      <c r="E1303" s="218">
        <f>'Survey Results'!E1903/'Survey Results'!E$2066</f>
        <v>0</v>
      </c>
      <c r="F1303" s="217">
        <f t="shared" si="155"/>
        <v>0</v>
      </c>
      <c r="G1303" s="215">
        <f>'Survey Results'!F1903/'Survey Results'!F$2066</f>
        <v>0</v>
      </c>
      <c r="H1303" s="212">
        <f t="shared" si="156"/>
        <v>0</v>
      </c>
      <c r="I1303" s="218">
        <f>'Survey Results'!G1903/'Survey Results'!G$2066</f>
        <v>0</v>
      </c>
      <c r="J1303" s="217">
        <f t="shared" si="157"/>
        <v>0</v>
      </c>
      <c r="K1303" s="215">
        <f>'Survey Results'!H1903/'Survey Results'!H$2066</f>
        <v>0</v>
      </c>
      <c r="L1303" s="211">
        <f t="shared" si="158"/>
        <v>0</v>
      </c>
      <c r="M1303" s="221">
        <f t="shared" si="159"/>
        <v>0</v>
      </c>
      <c r="N1303" s="222">
        <f t="shared" si="152"/>
        <v>0</v>
      </c>
    </row>
    <row r="1304" spans="2:14" x14ac:dyDescent="0.45">
      <c r="B1304" t="s">
        <v>192</v>
      </c>
      <c r="C1304" s="215">
        <f>'Survey Results'!D1904/'Survey Results'!D$2066</f>
        <v>0.11014089260102929</v>
      </c>
      <c r="D1304" s="211">
        <f t="shared" si="154"/>
        <v>0.9145574141365479</v>
      </c>
      <c r="E1304" s="218">
        <f>'Survey Results'!E1904/'Survey Results'!E$2066</f>
        <v>0.1996791497468291</v>
      </c>
      <c r="F1304" s="217">
        <f t="shared" si="155"/>
        <v>1.2797190622690129</v>
      </c>
      <c r="G1304" s="215">
        <f>'Survey Results'!F1904/'Survey Results'!F$2066</f>
        <v>0</v>
      </c>
      <c r="H1304" s="212">
        <f t="shared" si="156"/>
        <v>0</v>
      </c>
      <c r="I1304" s="218">
        <f>'Survey Results'!G1904/'Survey Results'!G$2066</f>
        <v>2.6963772002535465E-2</v>
      </c>
      <c r="J1304" s="217">
        <f t="shared" si="157"/>
        <v>0.25849388469686474</v>
      </c>
      <c r="K1304" s="215">
        <f>'Survey Results'!H1904/'Survey Results'!H$2066</f>
        <v>4.3515069420927859E-2</v>
      </c>
      <c r="L1304" s="211">
        <f t="shared" si="158"/>
        <v>0.5337000526742296</v>
      </c>
      <c r="M1304" s="221">
        <f t="shared" si="159"/>
        <v>5.1270205483694369E-2</v>
      </c>
      <c r="N1304" s="222">
        <f t="shared" si="152"/>
        <v>2.9864704137766549</v>
      </c>
    </row>
    <row r="1305" spans="2:14" x14ac:dyDescent="0.45">
      <c r="B1305" t="s">
        <v>193</v>
      </c>
      <c r="C1305" s="215">
        <f>'Survey Results'!D1905/'Survey Results'!D$2066</f>
        <v>0</v>
      </c>
      <c r="D1305" s="211">
        <f t="shared" si="154"/>
        <v>0</v>
      </c>
      <c r="E1305" s="218">
        <f>'Survey Results'!E1905/'Survey Results'!E$2066</f>
        <v>0</v>
      </c>
      <c r="F1305" s="217">
        <f t="shared" si="155"/>
        <v>0</v>
      </c>
      <c r="G1305" s="215">
        <f>'Survey Results'!F1905/'Survey Results'!F$2066</f>
        <v>0</v>
      </c>
      <c r="H1305" s="212">
        <f t="shared" si="156"/>
        <v>0</v>
      </c>
      <c r="I1305" s="218">
        <f>'Survey Results'!G1905/'Survey Results'!G$2066</f>
        <v>0</v>
      </c>
      <c r="J1305" s="217">
        <f t="shared" si="157"/>
        <v>0</v>
      </c>
      <c r="K1305" s="215">
        <f>'Survey Results'!H1905/'Survey Results'!H$2066</f>
        <v>0</v>
      </c>
      <c r="L1305" s="211">
        <f t="shared" si="158"/>
        <v>0</v>
      </c>
      <c r="M1305" s="221">
        <f t="shared" si="159"/>
        <v>0</v>
      </c>
      <c r="N1305" s="222">
        <f t="shared" si="152"/>
        <v>0</v>
      </c>
    </row>
    <row r="1306" spans="2:14" x14ac:dyDescent="0.45">
      <c r="B1306" t="s">
        <v>197</v>
      </c>
      <c r="C1306" s="215">
        <f>'Survey Results'!D1906/'Survey Results'!D$2066</f>
        <v>0</v>
      </c>
      <c r="D1306" s="211">
        <f t="shared" si="154"/>
        <v>0</v>
      </c>
      <c r="E1306" s="218">
        <f>'Survey Results'!E1906/'Survey Results'!E$2066</f>
        <v>0</v>
      </c>
      <c r="F1306" s="217">
        <f t="shared" si="155"/>
        <v>0</v>
      </c>
      <c r="G1306" s="215">
        <f>'Survey Results'!F1906/'Survey Results'!F$2066</f>
        <v>0</v>
      </c>
      <c r="H1306" s="212">
        <f t="shared" si="156"/>
        <v>0</v>
      </c>
      <c r="I1306" s="218">
        <f>'Survey Results'!G1906/'Survey Results'!G$2066</f>
        <v>0</v>
      </c>
      <c r="J1306" s="217">
        <f t="shared" si="157"/>
        <v>0</v>
      </c>
      <c r="K1306" s="215">
        <f>'Survey Results'!H1906/'Survey Results'!H$2066</f>
        <v>0</v>
      </c>
      <c r="L1306" s="211">
        <f t="shared" si="158"/>
        <v>0</v>
      </c>
      <c r="M1306" s="221">
        <f t="shared" si="159"/>
        <v>0</v>
      </c>
      <c r="N1306" s="222">
        <f t="shared" si="152"/>
        <v>0</v>
      </c>
    </row>
    <row r="1307" spans="2:14" x14ac:dyDescent="0.45">
      <c r="B1307" t="s">
        <v>198</v>
      </c>
      <c r="C1307" s="215">
        <f>'Survey Results'!D1907/'Survey Results'!D$2066</f>
        <v>0</v>
      </c>
      <c r="D1307" s="211">
        <f t="shared" si="154"/>
        <v>0</v>
      </c>
      <c r="E1307" s="218">
        <f>'Survey Results'!E1907/'Survey Results'!E$2066</f>
        <v>0</v>
      </c>
      <c r="F1307" s="217">
        <f t="shared" si="155"/>
        <v>0</v>
      </c>
      <c r="G1307" s="215">
        <f>'Survey Results'!F1907/'Survey Results'!F$2066</f>
        <v>0</v>
      </c>
      <c r="H1307" s="212">
        <f t="shared" si="156"/>
        <v>0</v>
      </c>
      <c r="I1307" s="218">
        <f>'Survey Results'!G1907/'Survey Results'!G$2066</f>
        <v>0</v>
      </c>
      <c r="J1307" s="217">
        <f t="shared" si="157"/>
        <v>0</v>
      </c>
      <c r="K1307" s="215">
        <f>'Survey Results'!H1907/'Survey Results'!H$2066</f>
        <v>0</v>
      </c>
      <c r="L1307" s="211">
        <f t="shared" si="158"/>
        <v>0</v>
      </c>
      <c r="M1307" s="221">
        <f t="shared" si="159"/>
        <v>0</v>
      </c>
      <c r="N1307" s="222">
        <f t="shared" si="152"/>
        <v>0</v>
      </c>
    </row>
    <row r="1308" spans="2:14" x14ac:dyDescent="0.45">
      <c r="B1308" t="s">
        <v>199</v>
      </c>
      <c r="C1308" s="215">
        <f>'Survey Results'!D1908/'Survey Results'!D$2066</f>
        <v>0</v>
      </c>
      <c r="D1308" s="211">
        <f t="shared" si="154"/>
        <v>0</v>
      </c>
      <c r="E1308" s="218">
        <f>'Survey Results'!E1908/'Survey Results'!E$2066</f>
        <v>0</v>
      </c>
      <c r="F1308" s="217">
        <f t="shared" si="155"/>
        <v>0</v>
      </c>
      <c r="G1308" s="215">
        <f>'Survey Results'!F1908/'Survey Results'!F$2066</f>
        <v>0</v>
      </c>
      <c r="H1308" s="212">
        <f t="shared" si="156"/>
        <v>0</v>
      </c>
      <c r="I1308" s="218">
        <f>'Survey Results'!G1908/'Survey Results'!G$2066</f>
        <v>0</v>
      </c>
      <c r="J1308" s="217">
        <f t="shared" si="157"/>
        <v>0</v>
      </c>
      <c r="K1308" s="215">
        <f>'Survey Results'!H1908/'Survey Results'!H$2066</f>
        <v>0</v>
      </c>
      <c r="L1308" s="211">
        <f t="shared" si="158"/>
        <v>0</v>
      </c>
      <c r="M1308" s="221">
        <f t="shared" si="159"/>
        <v>0</v>
      </c>
      <c r="N1308" s="222">
        <f t="shared" si="152"/>
        <v>0</v>
      </c>
    </row>
    <row r="1309" spans="2:14" x14ac:dyDescent="0.45">
      <c r="B1309" t="s">
        <v>200</v>
      </c>
      <c r="C1309" s="215">
        <f>'Survey Results'!D1909/'Survey Results'!D$2066</f>
        <v>0</v>
      </c>
      <c r="D1309" s="211">
        <f t="shared" si="154"/>
        <v>0</v>
      </c>
      <c r="E1309" s="218">
        <f>'Survey Results'!E1909/'Survey Results'!E$2066</f>
        <v>0</v>
      </c>
      <c r="F1309" s="217">
        <f t="shared" si="155"/>
        <v>0</v>
      </c>
      <c r="G1309" s="215">
        <f>'Survey Results'!F1909/'Survey Results'!F$2066</f>
        <v>0</v>
      </c>
      <c r="H1309" s="212">
        <f t="shared" si="156"/>
        <v>0</v>
      </c>
      <c r="I1309" s="218">
        <f>'Survey Results'!G1909/'Survey Results'!G$2066</f>
        <v>0</v>
      </c>
      <c r="J1309" s="217">
        <f t="shared" si="157"/>
        <v>0</v>
      </c>
      <c r="K1309" s="215">
        <f>'Survey Results'!H1909/'Survey Results'!H$2066</f>
        <v>0</v>
      </c>
      <c r="L1309" s="211">
        <f t="shared" si="158"/>
        <v>0</v>
      </c>
      <c r="M1309" s="221">
        <f t="shared" si="159"/>
        <v>0</v>
      </c>
      <c r="N1309" s="222">
        <f t="shared" si="152"/>
        <v>0</v>
      </c>
    </row>
    <row r="1310" spans="2:14" x14ac:dyDescent="0.45">
      <c r="B1310" t="s">
        <v>233</v>
      </c>
      <c r="C1310" s="215">
        <f>'Survey Results'!D1910/'Survey Results'!D$2066</f>
        <v>0</v>
      </c>
      <c r="D1310" s="211">
        <f t="shared" si="154"/>
        <v>0</v>
      </c>
      <c r="E1310" s="218">
        <f>'Survey Results'!E1910/'Survey Results'!E$2066</f>
        <v>0</v>
      </c>
      <c r="F1310" s="217">
        <f t="shared" si="155"/>
        <v>0</v>
      </c>
      <c r="G1310" s="215">
        <f>'Survey Results'!F1910/'Survey Results'!F$2066</f>
        <v>0</v>
      </c>
      <c r="H1310" s="212">
        <f t="shared" si="156"/>
        <v>0</v>
      </c>
      <c r="I1310" s="218">
        <f>'Survey Results'!G1910/'Survey Results'!G$2066</f>
        <v>0</v>
      </c>
      <c r="J1310" s="217">
        <f t="shared" si="157"/>
        <v>0</v>
      </c>
      <c r="K1310" s="215">
        <f>'Survey Results'!H1910/'Survey Results'!H$2066</f>
        <v>0</v>
      </c>
      <c r="L1310" s="211">
        <f t="shared" si="158"/>
        <v>0</v>
      </c>
      <c r="M1310" s="221">
        <f t="shared" si="159"/>
        <v>0</v>
      </c>
      <c r="N1310" s="222">
        <f t="shared" si="152"/>
        <v>0</v>
      </c>
    </row>
    <row r="1311" spans="2:14" x14ac:dyDescent="0.45">
      <c r="B1311" t="s">
        <v>234</v>
      </c>
      <c r="C1311" s="215">
        <f>'Survey Results'!D1911/'Survey Results'!D$2066</f>
        <v>2.0037121403863999E-2</v>
      </c>
      <c r="D1311" s="211">
        <f t="shared" si="154"/>
        <v>0.16637869464376107</v>
      </c>
      <c r="E1311" s="218">
        <f>'Survey Results'!E1911/'Survey Results'!E$2066</f>
        <v>4.221186143279692E-2</v>
      </c>
      <c r="F1311" s="217">
        <f t="shared" si="155"/>
        <v>0.27053061773299247</v>
      </c>
      <c r="G1311" s="215">
        <f>'Survey Results'!F1911/'Survey Results'!F$2066</f>
        <v>2.3413298753692094E-2</v>
      </c>
      <c r="H1311" s="212">
        <f t="shared" si="156"/>
        <v>0.50773611411281605</v>
      </c>
      <c r="I1311" s="218">
        <f>'Survey Results'!G1911/'Survey Results'!G$2066</f>
        <v>0</v>
      </c>
      <c r="J1311" s="217">
        <f t="shared" si="157"/>
        <v>0</v>
      </c>
      <c r="K1311" s="215">
        <f>'Survey Results'!H1911/'Survey Results'!H$2066</f>
        <v>4.3515069420927859E-2</v>
      </c>
      <c r="L1311" s="211">
        <f t="shared" si="158"/>
        <v>0.5337000526742296</v>
      </c>
      <c r="M1311" s="221">
        <f t="shared" si="159"/>
        <v>2.5379483467498697E-2</v>
      </c>
      <c r="N1311" s="222">
        <f t="shared" si="152"/>
        <v>1.4783454791637993</v>
      </c>
    </row>
    <row r="1312" spans="2:14" x14ac:dyDescent="0.45">
      <c r="B1312" t="s">
        <v>235</v>
      </c>
      <c r="C1312" s="215">
        <f>'Survey Results'!D1912/'Survey Results'!D$2066</f>
        <v>0</v>
      </c>
      <c r="D1312" s="211">
        <f t="shared" si="154"/>
        <v>0</v>
      </c>
      <c r="E1312" s="218">
        <f>'Survey Results'!E1912/'Survey Results'!E$2066</f>
        <v>0</v>
      </c>
      <c r="F1312" s="217">
        <f t="shared" si="155"/>
        <v>0</v>
      </c>
      <c r="G1312" s="215">
        <f>'Survey Results'!F1912/'Survey Results'!F$2066</f>
        <v>0</v>
      </c>
      <c r="H1312" s="212">
        <f t="shared" si="156"/>
        <v>0</v>
      </c>
      <c r="I1312" s="218">
        <f>'Survey Results'!G1912/'Survey Results'!G$2066</f>
        <v>0</v>
      </c>
      <c r="J1312" s="217">
        <f t="shared" si="157"/>
        <v>0</v>
      </c>
      <c r="K1312" s="215">
        <f>'Survey Results'!H1912/'Survey Results'!H$2066</f>
        <v>0</v>
      </c>
      <c r="L1312" s="211">
        <f t="shared" si="158"/>
        <v>0</v>
      </c>
      <c r="M1312" s="221">
        <f t="shared" si="159"/>
        <v>0</v>
      </c>
      <c r="N1312" s="222">
        <f t="shared" si="152"/>
        <v>0</v>
      </c>
    </row>
    <row r="1313" spans="2:14" x14ac:dyDescent="0.45">
      <c r="B1313" t="s">
        <v>236</v>
      </c>
      <c r="C1313" s="215">
        <f>'Survey Results'!D1913/'Survey Results'!D$2066</f>
        <v>0</v>
      </c>
      <c r="D1313" s="211">
        <f t="shared" si="154"/>
        <v>0</v>
      </c>
      <c r="E1313" s="218">
        <f>'Survey Results'!E1913/'Survey Results'!E$2066</f>
        <v>0</v>
      </c>
      <c r="F1313" s="217">
        <f t="shared" si="155"/>
        <v>0</v>
      </c>
      <c r="G1313" s="215">
        <f>'Survey Results'!F1913/'Survey Results'!F$2066</f>
        <v>0</v>
      </c>
      <c r="H1313" s="212">
        <f t="shared" si="156"/>
        <v>0</v>
      </c>
      <c r="I1313" s="218">
        <f>'Survey Results'!G1913/'Survey Results'!G$2066</f>
        <v>0</v>
      </c>
      <c r="J1313" s="217">
        <f t="shared" si="157"/>
        <v>0</v>
      </c>
      <c r="K1313" s="215">
        <f>'Survey Results'!H1913/'Survey Results'!H$2066</f>
        <v>0</v>
      </c>
      <c r="L1313" s="211">
        <f t="shared" si="158"/>
        <v>0</v>
      </c>
      <c r="M1313" s="221">
        <f t="shared" si="159"/>
        <v>0</v>
      </c>
      <c r="N1313" s="222">
        <f t="shared" si="152"/>
        <v>0</v>
      </c>
    </row>
    <row r="1314" spans="2:14" x14ac:dyDescent="0.45">
      <c r="B1314" t="s">
        <v>237</v>
      </c>
      <c r="C1314" s="215">
        <f>'Survey Results'!D1914/'Survey Results'!D$2066</f>
        <v>0</v>
      </c>
      <c r="D1314" s="211">
        <f t="shared" si="154"/>
        <v>0</v>
      </c>
      <c r="E1314" s="218">
        <f>'Survey Results'!E1914/'Survey Results'!E$2066</f>
        <v>0</v>
      </c>
      <c r="F1314" s="217">
        <f t="shared" si="155"/>
        <v>0</v>
      </c>
      <c r="G1314" s="215">
        <f>'Survey Results'!F1914/'Survey Results'!F$2066</f>
        <v>0</v>
      </c>
      <c r="H1314" s="212">
        <f t="shared" si="156"/>
        <v>0</v>
      </c>
      <c r="I1314" s="218">
        <f>'Survey Results'!G1914/'Survey Results'!G$2066</f>
        <v>0</v>
      </c>
      <c r="J1314" s="217">
        <f t="shared" si="157"/>
        <v>0</v>
      </c>
      <c r="K1314" s="215">
        <f>'Survey Results'!H1914/'Survey Results'!H$2066</f>
        <v>0</v>
      </c>
      <c r="L1314" s="211">
        <f t="shared" si="158"/>
        <v>0</v>
      </c>
      <c r="M1314" s="221">
        <f t="shared" si="159"/>
        <v>0</v>
      </c>
      <c r="N1314" s="222">
        <f t="shared" si="152"/>
        <v>0</v>
      </c>
    </row>
    <row r="1315" spans="2:14" x14ac:dyDescent="0.45">
      <c r="B1315" t="s">
        <v>238</v>
      </c>
      <c r="C1315" s="215">
        <f>'Survey Results'!D1915/'Survey Results'!D$2066</f>
        <v>0.16961950561039402</v>
      </c>
      <c r="D1315" s="211">
        <f t="shared" si="154"/>
        <v>1.4084394340264492</v>
      </c>
      <c r="E1315" s="218">
        <f>'Survey Results'!E1915/'Survey Results'!E$2066</f>
        <v>0</v>
      </c>
      <c r="F1315" s="217">
        <f t="shared" si="155"/>
        <v>0</v>
      </c>
      <c r="G1315" s="215">
        <f>'Survey Results'!F1915/'Survey Results'!F$2066</f>
        <v>0</v>
      </c>
      <c r="H1315" s="212">
        <f t="shared" si="156"/>
        <v>0</v>
      </c>
      <c r="I1315" s="218">
        <f>'Survey Results'!G1915/'Survey Results'!G$2066</f>
        <v>2.6963772002535465E-2</v>
      </c>
      <c r="J1315" s="217">
        <f t="shared" si="157"/>
        <v>0.25849388469686474</v>
      </c>
      <c r="K1315" s="215">
        <f>'Survey Results'!H1915/'Survey Results'!H$2066</f>
        <v>0.13046054859464948</v>
      </c>
      <c r="L1315" s="211">
        <f t="shared" si="158"/>
        <v>1.6000618310719608</v>
      </c>
      <c r="M1315" s="221">
        <f t="shared" si="159"/>
        <v>5.608611150860815E-2</v>
      </c>
      <c r="N1315" s="222">
        <f t="shared" si="152"/>
        <v>3.2669951497952745</v>
      </c>
    </row>
    <row r="1316" spans="2:14" x14ac:dyDescent="0.45">
      <c r="B1316" t="s">
        <v>239</v>
      </c>
      <c r="C1316" s="215">
        <f>'Survey Results'!D1916/'Survey Results'!D$2066</f>
        <v>0</v>
      </c>
      <c r="D1316" s="211">
        <f t="shared" si="154"/>
        <v>0</v>
      </c>
      <c r="E1316" s="218">
        <f>'Survey Results'!E1916/'Survey Results'!E$2066</f>
        <v>0</v>
      </c>
      <c r="F1316" s="217">
        <f t="shared" si="155"/>
        <v>0</v>
      </c>
      <c r="G1316" s="215">
        <f>'Survey Results'!F1916/'Survey Results'!F$2066</f>
        <v>0</v>
      </c>
      <c r="H1316" s="212">
        <f t="shared" si="156"/>
        <v>0</v>
      </c>
      <c r="I1316" s="218">
        <f>'Survey Results'!G1916/'Survey Results'!G$2066</f>
        <v>0</v>
      </c>
      <c r="J1316" s="217">
        <f t="shared" si="157"/>
        <v>0</v>
      </c>
      <c r="K1316" s="215">
        <f>'Survey Results'!H1916/'Survey Results'!H$2066</f>
        <v>0</v>
      </c>
      <c r="L1316" s="211">
        <f t="shared" si="158"/>
        <v>0</v>
      </c>
      <c r="M1316" s="221">
        <f t="shared" si="159"/>
        <v>0</v>
      </c>
      <c r="N1316" s="222">
        <f t="shared" si="152"/>
        <v>0</v>
      </c>
    </row>
    <row r="1317" spans="2:14" x14ac:dyDescent="0.45">
      <c r="B1317" t="s">
        <v>240</v>
      </c>
      <c r="C1317" s="215">
        <f>'Survey Results'!D1917/'Survey Results'!D$2066</f>
        <v>9.0061587783683464E-2</v>
      </c>
      <c r="D1317" s="211">
        <f t="shared" si="154"/>
        <v>0.74782844855669461</v>
      </c>
      <c r="E1317" s="218">
        <f>'Survey Results'!E1917/'Survey Results'!E$2066</f>
        <v>4.221186143279692E-2</v>
      </c>
      <c r="F1317" s="217">
        <f t="shared" si="155"/>
        <v>0.27053061773299247</v>
      </c>
      <c r="G1317" s="215">
        <f>'Survey Results'!F1917/'Survey Results'!F$2066</f>
        <v>0</v>
      </c>
      <c r="H1317" s="212">
        <f t="shared" si="156"/>
        <v>0</v>
      </c>
      <c r="I1317" s="218">
        <f>'Survey Results'!G1917/'Survey Results'!G$2066</f>
        <v>2.6963772002535465E-2</v>
      </c>
      <c r="J1317" s="217">
        <f t="shared" si="157"/>
        <v>0.25849388469686474</v>
      </c>
      <c r="K1317" s="215">
        <f>'Survey Results'!H1917/'Survey Results'!H$2066</f>
        <v>0</v>
      </c>
      <c r="L1317" s="211">
        <f t="shared" si="158"/>
        <v>0</v>
      </c>
      <c r="M1317" s="221">
        <f t="shared" si="159"/>
        <v>2.1920362199991262E-2</v>
      </c>
      <c r="N1317" s="222">
        <f t="shared" si="152"/>
        <v>1.2768529509865518</v>
      </c>
    </row>
    <row r="1318" spans="2:14" x14ac:dyDescent="0.45">
      <c r="B1318" t="s">
        <v>241</v>
      </c>
      <c r="C1318" s="215">
        <f>'Survey Results'!D1918/'Survey Results'!D$2066</f>
        <v>2.0037121403863999E-2</v>
      </c>
      <c r="D1318" s="211">
        <f t="shared" si="154"/>
        <v>0.16637869464376107</v>
      </c>
      <c r="E1318" s="218">
        <f>'Survey Results'!E1918/'Survey Results'!E$2066</f>
        <v>0</v>
      </c>
      <c r="F1318" s="217">
        <f t="shared" si="155"/>
        <v>0</v>
      </c>
      <c r="G1318" s="215">
        <f>'Survey Results'!F1918/'Survey Results'!F$2066</f>
        <v>0</v>
      </c>
      <c r="H1318" s="212">
        <f t="shared" si="156"/>
        <v>0</v>
      </c>
      <c r="I1318" s="218">
        <f>'Survey Results'!G1918/'Survey Results'!G$2066</f>
        <v>0</v>
      </c>
      <c r="J1318" s="217">
        <f t="shared" si="157"/>
        <v>0</v>
      </c>
      <c r="K1318" s="215">
        <f>'Survey Results'!H1918/'Survey Results'!H$2066</f>
        <v>0</v>
      </c>
      <c r="L1318" s="211">
        <f t="shared" si="158"/>
        <v>0</v>
      </c>
      <c r="M1318" s="221">
        <f t="shared" si="159"/>
        <v>2.8563048283164446E-3</v>
      </c>
      <c r="N1318" s="222">
        <f t="shared" si="152"/>
        <v>0.16637869464376107</v>
      </c>
    </row>
    <row r="1319" spans="2:14" x14ac:dyDescent="0.45">
      <c r="B1319" t="s">
        <v>242</v>
      </c>
      <c r="C1319" s="215">
        <f>'Survey Results'!D1919/'Survey Results'!D$2066</f>
        <v>0</v>
      </c>
      <c r="D1319" s="211">
        <f t="shared" si="154"/>
        <v>0</v>
      </c>
      <c r="E1319" s="218">
        <f>'Survey Results'!E1919/'Survey Results'!E$2066</f>
        <v>0</v>
      </c>
      <c r="F1319" s="217">
        <f t="shared" si="155"/>
        <v>0</v>
      </c>
      <c r="G1319" s="215">
        <f>'Survey Results'!F1919/'Survey Results'!F$2066</f>
        <v>0</v>
      </c>
      <c r="H1319" s="212">
        <f t="shared" si="156"/>
        <v>0</v>
      </c>
      <c r="I1319" s="218">
        <f>'Survey Results'!G1919/'Survey Results'!G$2066</f>
        <v>0</v>
      </c>
      <c r="J1319" s="217">
        <f t="shared" si="157"/>
        <v>0</v>
      </c>
      <c r="K1319" s="215">
        <f>'Survey Results'!H1919/'Survey Results'!H$2066</f>
        <v>0</v>
      </c>
      <c r="L1319" s="211">
        <f t="shared" si="158"/>
        <v>0</v>
      </c>
      <c r="M1319" s="221">
        <f t="shared" si="159"/>
        <v>0</v>
      </c>
      <c r="N1319" s="222">
        <f t="shared" si="152"/>
        <v>0</v>
      </c>
    </row>
    <row r="1320" spans="2:14" x14ac:dyDescent="0.45">
      <c r="B1320" t="s">
        <v>243</v>
      </c>
      <c r="C1320" s="215">
        <f>'Survey Results'!D1920/'Survey Results'!D$2066</f>
        <v>4.0116426221209818E-2</v>
      </c>
      <c r="D1320" s="211">
        <f t="shared" si="154"/>
        <v>0.33310766022361427</v>
      </c>
      <c r="E1320" s="218">
        <f>'Survey Results'!E1920/'Survey Results'!E$2066</f>
        <v>0</v>
      </c>
      <c r="F1320" s="217">
        <f t="shared" si="155"/>
        <v>0</v>
      </c>
      <c r="G1320" s="215">
        <f>'Survey Results'!F1920/'Survey Results'!F$2066</f>
        <v>0.31503493984583236</v>
      </c>
      <c r="H1320" s="212">
        <f t="shared" si="156"/>
        <v>6.8317846985087511</v>
      </c>
      <c r="I1320" s="218">
        <f>'Survey Results'!G1920/'Survey Results'!G$2066</f>
        <v>0.12121507630796233</v>
      </c>
      <c r="J1320" s="217">
        <f t="shared" si="157"/>
        <v>1.1620538831038079</v>
      </c>
      <c r="K1320" s="215">
        <f>'Survey Results'!H1920/'Survey Results'!H$2066</f>
        <v>0</v>
      </c>
      <c r="L1320" s="211">
        <f t="shared" si="158"/>
        <v>0</v>
      </c>
      <c r="M1320" s="221">
        <f t="shared" si="159"/>
        <v>0.14295277893971631</v>
      </c>
      <c r="N1320" s="222">
        <f t="shared" si="152"/>
        <v>8.3269462418361737</v>
      </c>
    </row>
    <row r="1321" spans="2:14" x14ac:dyDescent="0.45">
      <c r="B1321" t="s">
        <v>244</v>
      </c>
      <c r="C1321" s="215">
        <f>'Survey Results'!D1921/'Survey Results'!D$2066</f>
        <v>0</v>
      </c>
      <c r="D1321" s="211">
        <f t="shared" si="154"/>
        <v>0</v>
      </c>
      <c r="E1321" s="218">
        <f>'Survey Results'!E1921/'Survey Results'!E$2066</f>
        <v>0</v>
      </c>
      <c r="F1321" s="217">
        <f t="shared" si="155"/>
        <v>0</v>
      </c>
      <c r="G1321" s="215">
        <f>'Survey Results'!F1921/'Survey Results'!F$2066</f>
        <v>0</v>
      </c>
      <c r="H1321" s="212">
        <f t="shared" si="156"/>
        <v>0</v>
      </c>
      <c r="I1321" s="218">
        <f>'Survey Results'!G1921/'Survey Results'!G$2066</f>
        <v>0</v>
      </c>
      <c r="J1321" s="217">
        <f t="shared" si="157"/>
        <v>0</v>
      </c>
      <c r="K1321" s="215">
        <f>'Survey Results'!H1921/'Survey Results'!H$2066</f>
        <v>0</v>
      </c>
      <c r="L1321" s="211">
        <f t="shared" si="158"/>
        <v>0</v>
      </c>
      <c r="M1321" s="221">
        <f t="shared" si="159"/>
        <v>0</v>
      </c>
      <c r="N1321" s="222">
        <f t="shared" si="152"/>
        <v>0</v>
      </c>
    </row>
    <row r="1322" spans="2:14" x14ac:dyDescent="0.45">
      <c r="B1322" t="s">
        <v>245</v>
      </c>
      <c r="C1322" s="215">
        <f>'Survey Results'!D1922/'Survey Results'!D$2066</f>
        <v>0</v>
      </c>
      <c r="D1322" s="211">
        <f t="shared" si="154"/>
        <v>0</v>
      </c>
      <c r="E1322" s="218">
        <f>'Survey Results'!E1922/'Survey Results'!E$2066</f>
        <v>0</v>
      </c>
      <c r="F1322" s="217">
        <f t="shared" si="155"/>
        <v>0</v>
      </c>
      <c r="G1322" s="215">
        <f>'Survey Results'!F1922/'Survey Results'!F$2066</f>
        <v>2.3413298753692094E-2</v>
      </c>
      <c r="H1322" s="212">
        <f t="shared" si="156"/>
        <v>0.50773611411281605</v>
      </c>
      <c r="I1322" s="218">
        <f>'Survey Results'!G1922/'Survey Results'!G$2066</f>
        <v>0</v>
      </c>
      <c r="J1322" s="217">
        <f t="shared" si="157"/>
        <v>0</v>
      </c>
      <c r="K1322" s="215">
        <f>'Survey Results'!H1922/'Survey Results'!H$2066</f>
        <v>0</v>
      </c>
      <c r="L1322" s="211">
        <f t="shared" si="158"/>
        <v>0</v>
      </c>
      <c r="M1322" s="221">
        <f t="shared" si="159"/>
        <v>8.7165554301062535E-3</v>
      </c>
      <c r="N1322" s="222">
        <f t="shared" si="152"/>
        <v>0.50773611411281605</v>
      </c>
    </row>
    <row r="1323" spans="2:14" x14ac:dyDescent="0.45">
      <c r="B1323" t="s">
        <v>246</v>
      </c>
      <c r="C1323" s="215">
        <f>'Survey Results'!D1923/'Survey Results'!D$2066</f>
        <v>0</v>
      </c>
      <c r="D1323" s="211">
        <f t="shared" si="154"/>
        <v>0</v>
      </c>
      <c r="E1323" s="218">
        <f>'Survey Results'!E1923/'Survey Results'!E$2066</f>
        <v>0</v>
      </c>
      <c r="F1323" s="217">
        <f t="shared" si="155"/>
        <v>0</v>
      </c>
      <c r="G1323" s="215">
        <f>'Survey Results'!F1923/'Survey Results'!F$2066</f>
        <v>0</v>
      </c>
      <c r="H1323" s="212">
        <f t="shared" si="156"/>
        <v>0</v>
      </c>
      <c r="I1323" s="218">
        <f>'Survey Results'!G1923/'Survey Results'!G$2066</f>
        <v>2.6963772002535465E-2</v>
      </c>
      <c r="J1323" s="217">
        <f t="shared" si="157"/>
        <v>0.25849388469686474</v>
      </c>
      <c r="K1323" s="215">
        <f>'Survey Results'!H1923/'Survey Results'!H$2066</f>
        <v>0</v>
      </c>
      <c r="L1323" s="211">
        <f t="shared" si="158"/>
        <v>0</v>
      </c>
      <c r="M1323" s="221">
        <f t="shared" si="159"/>
        <v>4.4376915718133715E-3</v>
      </c>
      <c r="N1323" s="222">
        <f t="shared" si="152"/>
        <v>0.25849388469686474</v>
      </c>
    </row>
    <row r="1324" spans="2:14" x14ac:dyDescent="0.45">
      <c r="B1324" t="s">
        <v>247</v>
      </c>
      <c r="C1324" s="215">
        <f>'Survey Results'!D1924/'Survey Results'!D$2066</f>
        <v>0</v>
      </c>
      <c r="D1324" s="211">
        <f t="shared" si="154"/>
        <v>0</v>
      </c>
      <c r="E1324" s="218">
        <f>'Survey Results'!E1924/'Survey Results'!E$2066</f>
        <v>0</v>
      </c>
      <c r="F1324" s="217">
        <f t="shared" si="155"/>
        <v>0</v>
      </c>
      <c r="G1324" s="215">
        <f>'Survey Results'!F1924/'Survey Results'!F$2066</f>
        <v>0</v>
      </c>
      <c r="H1324" s="212">
        <f t="shared" si="156"/>
        <v>0</v>
      </c>
      <c r="I1324" s="218">
        <f>'Survey Results'!G1924/'Survey Results'!G$2066</f>
        <v>0</v>
      </c>
      <c r="J1324" s="217">
        <f t="shared" si="157"/>
        <v>0</v>
      </c>
      <c r="K1324" s="215">
        <f>'Survey Results'!H1924/'Survey Results'!H$2066</f>
        <v>0</v>
      </c>
      <c r="L1324" s="211">
        <f t="shared" si="158"/>
        <v>0</v>
      </c>
      <c r="M1324" s="221">
        <f t="shared" si="159"/>
        <v>0</v>
      </c>
      <c r="N1324" s="222">
        <f t="shared" si="152"/>
        <v>0</v>
      </c>
    </row>
    <row r="1325" spans="2:14" x14ac:dyDescent="0.45">
      <c r="B1325" t="s">
        <v>248</v>
      </c>
      <c r="C1325" s="215">
        <f>'Survey Results'!D1925/'Survey Results'!D$2066</f>
        <v>0</v>
      </c>
      <c r="D1325" s="211">
        <f t="shared" si="154"/>
        <v>0</v>
      </c>
      <c r="E1325" s="218">
        <f>'Survey Results'!E1925/'Survey Results'!E$2066</f>
        <v>0</v>
      </c>
      <c r="F1325" s="217">
        <f t="shared" si="155"/>
        <v>0</v>
      </c>
      <c r="G1325" s="215">
        <f>'Survey Results'!F1925/'Survey Results'!F$2066</f>
        <v>0</v>
      </c>
      <c r="H1325" s="212">
        <f t="shared" si="156"/>
        <v>0</v>
      </c>
      <c r="I1325" s="218">
        <f>'Survey Results'!G1925/'Survey Results'!G$2066</f>
        <v>0</v>
      </c>
      <c r="J1325" s="217">
        <f t="shared" si="157"/>
        <v>0</v>
      </c>
      <c r="K1325" s="215">
        <f>'Survey Results'!H1925/'Survey Results'!H$2066</f>
        <v>0</v>
      </c>
      <c r="L1325" s="211">
        <f t="shared" si="158"/>
        <v>0</v>
      </c>
      <c r="M1325" s="221">
        <f t="shared" si="159"/>
        <v>0</v>
      </c>
      <c r="N1325" s="222">
        <f t="shared" si="152"/>
        <v>0</v>
      </c>
    </row>
    <row r="1326" spans="2:14" x14ac:dyDescent="0.45">
      <c r="B1326" t="s">
        <v>249</v>
      </c>
      <c r="C1326" s="215">
        <f>'Survey Results'!D1926/'Survey Results'!D$2066</f>
        <v>0</v>
      </c>
      <c r="D1326" s="211">
        <f t="shared" si="154"/>
        <v>0</v>
      </c>
      <c r="E1326" s="218">
        <f>'Survey Results'!E1926/'Survey Results'!E$2066</f>
        <v>0</v>
      </c>
      <c r="F1326" s="217">
        <f t="shared" si="155"/>
        <v>0</v>
      </c>
      <c r="G1326" s="215">
        <f>'Survey Results'!F1926/'Survey Results'!F$2066</f>
        <v>0</v>
      </c>
      <c r="H1326" s="212">
        <f t="shared" si="156"/>
        <v>0</v>
      </c>
      <c r="I1326" s="218">
        <f>'Survey Results'!G1926/'Survey Results'!G$2066</f>
        <v>0</v>
      </c>
      <c r="J1326" s="217">
        <f t="shared" si="157"/>
        <v>0</v>
      </c>
      <c r="K1326" s="215">
        <f>'Survey Results'!H1926/'Survey Results'!H$2066</f>
        <v>0</v>
      </c>
      <c r="L1326" s="211">
        <f t="shared" si="158"/>
        <v>0</v>
      </c>
      <c r="M1326" s="221">
        <f t="shared" si="159"/>
        <v>0</v>
      </c>
      <c r="N1326" s="222">
        <f t="shared" ref="N1326:N1389" si="160">D1326+F1326+H1326+J1326+L1326</f>
        <v>0</v>
      </c>
    </row>
    <row r="1327" spans="2:14" x14ac:dyDescent="0.45">
      <c r="B1327" t="s">
        <v>250</v>
      </c>
      <c r="C1327" s="215">
        <f>'Survey Results'!D1927/'Survey Results'!D$2066</f>
        <v>0</v>
      </c>
      <c r="D1327" s="211">
        <f t="shared" si="154"/>
        <v>0</v>
      </c>
      <c r="E1327" s="218">
        <f>'Survey Results'!E1927/'Survey Results'!E$2066</f>
        <v>0</v>
      </c>
      <c r="F1327" s="217">
        <f t="shared" si="155"/>
        <v>0</v>
      </c>
      <c r="G1327" s="215">
        <f>'Survey Results'!F1927/'Survey Results'!F$2066</f>
        <v>0</v>
      </c>
      <c r="H1327" s="212">
        <f t="shared" si="156"/>
        <v>0</v>
      </c>
      <c r="I1327" s="218">
        <f>'Survey Results'!G1927/'Survey Results'!G$2066</f>
        <v>0</v>
      </c>
      <c r="J1327" s="217">
        <f t="shared" si="157"/>
        <v>0</v>
      </c>
      <c r="K1327" s="215">
        <f>'Survey Results'!H1927/'Survey Results'!H$2066</f>
        <v>0</v>
      </c>
      <c r="L1327" s="211">
        <f t="shared" si="158"/>
        <v>0</v>
      </c>
      <c r="M1327" s="221">
        <f t="shared" si="159"/>
        <v>0</v>
      </c>
      <c r="N1327" s="222">
        <f t="shared" si="160"/>
        <v>0</v>
      </c>
    </row>
    <row r="1328" spans="2:14" x14ac:dyDescent="0.45">
      <c r="B1328" t="s">
        <v>251</v>
      </c>
      <c r="C1328" s="215">
        <f>'Survey Results'!D1928/'Survey Results'!D$2066</f>
        <v>0</v>
      </c>
      <c r="D1328" s="211">
        <f t="shared" si="154"/>
        <v>0</v>
      </c>
      <c r="E1328" s="218">
        <f>'Survey Results'!E1928/'Survey Results'!E$2066</f>
        <v>0</v>
      </c>
      <c r="F1328" s="217">
        <f t="shared" si="155"/>
        <v>0</v>
      </c>
      <c r="G1328" s="215">
        <f>'Survey Results'!F1928/'Survey Results'!F$2066</f>
        <v>0</v>
      </c>
      <c r="H1328" s="212">
        <f t="shared" si="156"/>
        <v>0</v>
      </c>
      <c r="I1328" s="218">
        <f>'Survey Results'!G1928/'Survey Results'!G$2066</f>
        <v>0</v>
      </c>
      <c r="J1328" s="217">
        <f t="shared" si="157"/>
        <v>0</v>
      </c>
      <c r="K1328" s="215">
        <f>'Survey Results'!H1928/'Survey Results'!H$2066</f>
        <v>0</v>
      </c>
      <c r="L1328" s="211">
        <f t="shared" si="158"/>
        <v>0</v>
      </c>
      <c r="M1328" s="221">
        <f t="shared" si="159"/>
        <v>0</v>
      </c>
      <c r="N1328" s="222">
        <f t="shared" si="160"/>
        <v>0</v>
      </c>
    </row>
    <row r="1329" spans="2:14" x14ac:dyDescent="0.45">
      <c r="B1329" t="s">
        <v>252</v>
      </c>
      <c r="C1329" s="215">
        <f>'Survey Results'!D1929/'Survey Results'!D$2066</f>
        <v>0</v>
      </c>
      <c r="D1329" s="211">
        <f t="shared" si="154"/>
        <v>0</v>
      </c>
      <c r="E1329" s="218">
        <f>'Survey Results'!E1929/'Survey Results'!E$2066</f>
        <v>0</v>
      </c>
      <c r="F1329" s="217">
        <f t="shared" si="155"/>
        <v>0</v>
      </c>
      <c r="G1329" s="215">
        <f>'Survey Results'!F1929/'Survey Results'!F$2066</f>
        <v>0</v>
      </c>
      <c r="H1329" s="212">
        <f t="shared" si="156"/>
        <v>0</v>
      </c>
      <c r="I1329" s="218">
        <f>'Survey Results'!G1929/'Survey Results'!G$2066</f>
        <v>0</v>
      </c>
      <c r="J1329" s="217">
        <f t="shared" si="157"/>
        <v>0</v>
      </c>
      <c r="K1329" s="215">
        <f>'Survey Results'!H1929/'Survey Results'!H$2066</f>
        <v>0</v>
      </c>
      <c r="L1329" s="211">
        <f t="shared" si="158"/>
        <v>0</v>
      </c>
      <c r="M1329" s="221">
        <f t="shared" si="159"/>
        <v>0</v>
      </c>
      <c r="N1329" s="222">
        <f t="shared" si="160"/>
        <v>0</v>
      </c>
    </row>
    <row r="1330" spans="2:14" x14ac:dyDescent="0.45">
      <c r="B1330" t="s">
        <v>253</v>
      </c>
      <c r="C1330" s="215">
        <f>'Survey Results'!D1930/'Survey Results'!D$2066</f>
        <v>0</v>
      </c>
      <c r="D1330" s="211">
        <f t="shared" si="154"/>
        <v>0</v>
      </c>
      <c r="E1330" s="218">
        <f>'Survey Results'!E1930/'Survey Results'!E$2066</f>
        <v>0</v>
      </c>
      <c r="F1330" s="217">
        <f t="shared" si="155"/>
        <v>0</v>
      </c>
      <c r="G1330" s="215">
        <f>'Survey Results'!F1930/'Survey Results'!F$2066</f>
        <v>0</v>
      </c>
      <c r="H1330" s="212">
        <f t="shared" si="156"/>
        <v>0</v>
      </c>
      <c r="I1330" s="218">
        <f>'Survey Results'!G1930/'Survey Results'!G$2066</f>
        <v>0</v>
      </c>
      <c r="J1330" s="217">
        <f t="shared" si="157"/>
        <v>0</v>
      </c>
      <c r="K1330" s="215">
        <f>'Survey Results'!H1930/'Survey Results'!H$2066</f>
        <v>0</v>
      </c>
      <c r="L1330" s="211">
        <f t="shared" si="158"/>
        <v>0</v>
      </c>
      <c r="M1330" s="221">
        <f t="shared" si="159"/>
        <v>0</v>
      </c>
      <c r="N1330" s="222">
        <f t="shared" si="160"/>
        <v>0</v>
      </c>
    </row>
    <row r="1331" spans="2:14" x14ac:dyDescent="0.45">
      <c r="B1331" t="s">
        <v>254</v>
      </c>
      <c r="C1331" s="215">
        <f>'Survey Results'!D1931/'Survey Results'!D$2066</f>
        <v>0</v>
      </c>
      <c r="D1331" s="211">
        <f t="shared" si="154"/>
        <v>0</v>
      </c>
      <c r="E1331" s="218">
        <f>'Survey Results'!E1931/'Survey Results'!E$2066</f>
        <v>0</v>
      </c>
      <c r="F1331" s="217">
        <f t="shared" si="155"/>
        <v>0</v>
      </c>
      <c r="G1331" s="215">
        <f>'Survey Results'!F1931/'Survey Results'!F$2066</f>
        <v>0</v>
      </c>
      <c r="H1331" s="212">
        <f t="shared" si="156"/>
        <v>0</v>
      </c>
      <c r="I1331" s="218">
        <f>'Survey Results'!G1931/'Survey Results'!G$2066</f>
        <v>0</v>
      </c>
      <c r="J1331" s="217">
        <f t="shared" si="157"/>
        <v>0</v>
      </c>
      <c r="K1331" s="215">
        <f>'Survey Results'!H1931/'Survey Results'!H$2066</f>
        <v>0</v>
      </c>
      <c r="L1331" s="211">
        <f t="shared" si="158"/>
        <v>0</v>
      </c>
      <c r="M1331" s="221">
        <f t="shared" si="159"/>
        <v>0</v>
      </c>
      <c r="N1331" s="222">
        <f t="shared" si="160"/>
        <v>0</v>
      </c>
    </row>
    <row r="1332" spans="2:14" x14ac:dyDescent="0.45">
      <c r="B1332" t="s">
        <v>255</v>
      </c>
      <c r="C1332" s="215">
        <f>'Survey Results'!D1932/'Survey Results'!D$2066</f>
        <v>0</v>
      </c>
      <c r="D1332" s="211">
        <f t="shared" si="154"/>
        <v>0</v>
      </c>
      <c r="E1332" s="218">
        <f>'Survey Results'!E1932/'Survey Results'!E$2066</f>
        <v>0</v>
      </c>
      <c r="F1332" s="217">
        <f t="shared" si="155"/>
        <v>0</v>
      </c>
      <c r="G1332" s="215">
        <f>'Survey Results'!F1932/'Survey Results'!F$2066</f>
        <v>0</v>
      </c>
      <c r="H1332" s="212">
        <f t="shared" si="156"/>
        <v>0</v>
      </c>
      <c r="I1332" s="218">
        <f>'Survey Results'!G1932/'Survey Results'!G$2066</f>
        <v>0</v>
      </c>
      <c r="J1332" s="217">
        <f t="shared" si="157"/>
        <v>0</v>
      </c>
      <c r="K1332" s="215">
        <f>'Survey Results'!H1932/'Survey Results'!H$2066</f>
        <v>0</v>
      </c>
      <c r="L1332" s="211">
        <f t="shared" si="158"/>
        <v>0</v>
      </c>
      <c r="M1332" s="221">
        <f t="shared" si="159"/>
        <v>0</v>
      </c>
      <c r="N1332" s="222">
        <f t="shared" si="160"/>
        <v>0</v>
      </c>
    </row>
    <row r="1333" spans="2:14" x14ac:dyDescent="0.45">
      <c r="B1333" t="s">
        <v>256</v>
      </c>
      <c r="C1333" s="215">
        <f>'Survey Results'!D1933/'Survey Results'!D$2066</f>
        <v>0</v>
      </c>
      <c r="D1333" s="211">
        <f t="shared" si="154"/>
        <v>0</v>
      </c>
      <c r="E1333" s="218">
        <f>'Survey Results'!E1933/'Survey Results'!E$2066</f>
        <v>0</v>
      </c>
      <c r="F1333" s="217">
        <f t="shared" si="155"/>
        <v>0</v>
      </c>
      <c r="G1333" s="215">
        <f>'Survey Results'!F1933/'Survey Results'!F$2066</f>
        <v>0</v>
      </c>
      <c r="H1333" s="212">
        <f t="shared" si="156"/>
        <v>0</v>
      </c>
      <c r="I1333" s="218">
        <f>'Survey Results'!G1933/'Survey Results'!G$2066</f>
        <v>0</v>
      </c>
      <c r="J1333" s="217">
        <f t="shared" si="157"/>
        <v>0</v>
      </c>
      <c r="K1333" s="215">
        <f>'Survey Results'!H1933/'Survey Results'!H$2066</f>
        <v>0</v>
      </c>
      <c r="L1333" s="211">
        <f t="shared" si="158"/>
        <v>0</v>
      </c>
      <c r="M1333" s="221">
        <f t="shared" si="159"/>
        <v>0</v>
      </c>
      <c r="N1333" s="222">
        <f t="shared" si="160"/>
        <v>0</v>
      </c>
    </row>
    <row r="1334" spans="2:14" x14ac:dyDescent="0.45">
      <c r="B1334" t="s">
        <v>257</v>
      </c>
      <c r="C1334" s="215">
        <f>'Survey Results'!D1934/'Survey Results'!D$2066</f>
        <v>0</v>
      </c>
      <c r="D1334" s="211">
        <f t="shared" si="154"/>
        <v>0</v>
      </c>
      <c r="E1334" s="218">
        <f>'Survey Results'!E1934/'Survey Results'!E$2066</f>
        <v>0</v>
      </c>
      <c r="F1334" s="217">
        <f t="shared" si="155"/>
        <v>0</v>
      </c>
      <c r="G1334" s="215">
        <f>'Survey Results'!F1934/'Survey Results'!F$2066</f>
        <v>0</v>
      </c>
      <c r="H1334" s="212">
        <f t="shared" si="156"/>
        <v>0</v>
      </c>
      <c r="I1334" s="218">
        <f>'Survey Results'!G1934/'Survey Results'!G$2066</f>
        <v>0</v>
      </c>
      <c r="J1334" s="217">
        <f t="shared" si="157"/>
        <v>0</v>
      </c>
      <c r="K1334" s="215">
        <f>'Survey Results'!H1934/'Survey Results'!H$2066</f>
        <v>0</v>
      </c>
      <c r="L1334" s="211">
        <f t="shared" si="158"/>
        <v>0</v>
      </c>
      <c r="M1334" s="221">
        <f t="shared" si="159"/>
        <v>0</v>
      </c>
      <c r="N1334" s="222">
        <f t="shared" si="160"/>
        <v>0</v>
      </c>
    </row>
    <row r="1335" spans="2:14" x14ac:dyDescent="0.45">
      <c r="B1335" t="s">
        <v>258</v>
      </c>
      <c r="C1335" s="215">
        <f>'Survey Results'!D1935/'Survey Results'!D$2066</f>
        <v>0</v>
      </c>
      <c r="D1335" s="211">
        <f t="shared" si="154"/>
        <v>0</v>
      </c>
      <c r="E1335" s="218">
        <f>'Survey Results'!E1935/'Survey Results'!E$2066</f>
        <v>0</v>
      </c>
      <c r="F1335" s="217">
        <f t="shared" si="155"/>
        <v>0</v>
      </c>
      <c r="G1335" s="215">
        <f>'Survey Results'!F1935/'Survey Results'!F$2066</f>
        <v>0</v>
      </c>
      <c r="H1335" s="212">
        <f t="shared" si="156"/>
        <v>0</v>
      </c>
      <c r="I1335" s="218">
        <f>'Survey Results'!G1935/'Survey Results'!G$2066</f>
        <v>0</v>
      </c>
      <c r="J1335" s="217">
        <f t="shared" si="157"/>
        <v>0</v>
      </c>
      <c r="K1335" s="215">
        <f>'Survey Results'!H1935/'Survey Results'!H$2066</f>
        <v>0</v>
      </c>
      <c r="L1335" s="211">
        <f t="shared" si="158"/>
        <v>0</v>
      </c>
      <c r="M1335" s="221">
        <f t="shared" si="159"/>
        <v>0</v>
      </c>
      <c r="N1335" s="222">
        <f t="shared" si="160"/>
        <v>0</v>
      </c>
    </row>
    <row r="1336" spans="2:14" x14ac:dyDescent="0.45">
      <c r="B1336" t="s">
        <v>259</v>
      </c>
      <c r="C1336" s="215">
        <f>'Survey Results'!D1936/'Survey Results'!D$2066</f>
        <v>0</v>
      </c>
      <c r="D1336" s="211">
        <f t="shared" si="154"/>
        <v>0</v>
      </c>
      <c r="E1336" s="218">
        <f>'Survey Results'!E1936/'Survey Results'!E$2066</f>
        <v>0</v>
      </c>
      <c r="F1336" s="217">
        <f t="shared" si="155"/>
        <v>0</v>
      </c>
      <c r="G1336" s="215">
        <f>'Survey Results'!F1936/'Survey Results'!F$2066</f>
        <v>0</v>
      </c>
      <c r="H1336" s="212">
        <f t="shared" si="156"/>
        <v>0</v>
      </c>
      <c r="I1336" s="218">
        <f>'Survey Results'!G1936/'Survey Results'!G$2066</f>
        <v>0</v>
      </c>
      <c r="J1336" s="217">
        <f t="shared" si="157"/>
        <v>0</v>
      </c>
      <c r="K1336" s="215">
        <f>'Survey Results'!H1936/'Survey Results'!H$2066</f>
        <v>0</v>
      </c>
      <c r="L1336" s="211">
        <f t="shared" si="158"/>
        <v>0</v>
      </c>
      <c r="M1336" s="221">
        <f t="shared" si="159"/>
        <v>0</v>
      </c>
      <c r="N1336" s="222">
        <f t="shared" si="160"/>
        <v>0</v>
      </c>
    </row>
    <row r="1337" spans="2:14" x14ac:dyDescent="0.45">
      <c r="B1337" t="s">
        <v>260</v>
      </c>
      <c r="C1337" s="215">
        <f>'Survey Results'!D1937/'Survey Results'!D$2066</f>
        <v>0</v>
      </c>
      <c r="D1337" s="211">
        <f t="shared" si="154"/>
        <v>0</v>
      </c>
      <c r="E1337" s="218">
        <f>'Survey Results'!E1937/'Survey Results'!E$2066</f>
        <v>0</v>
      </c>
      <c r="F1337" s="217">
        <f t="shared" si="155"/>
        <v>0</v>
      </c>
      <c r="G1337" s="215">
        <f>'Survey Results'!F1937/'Survey Results'!F$2066</f>
        <v>0</v>
      </c>
      <c r="H1337" s="212">
        <f t="shared" si="156"/>
        <v>0</v>
      </c>
      <c r="I1337" s="218">
        <f>'Survey Results'!G1937/'Survey Results'!G$2066</f>
        <v>0</v>
      </c>
      <c r="J1337" s="217">
        <f t="shared" si="157"/>
        <v>0</v>
      </c>
      <c r="K1337" s="215">
        <f>'Survey Results'!H1937/'Survey Results'!H$2066</f>
        <v>0</v>
      </c>
      <c r="L1337" s="211">
        <f t="shared" si="158"/>
        <v>0</v>
      </c>
      <c r="M1337" s="221">
        <f t="shared" si="159"/>
        <v>0</v>
      </c>
      <c r="N1337" s="222">
        <f t="shared" si="160"/>
        <v>0</v>
      </c>
    </row>
    <row r="1338" spans="2:14" x14ac:dyDescent="0.45">
      <c r="B1338" t="s">
        <v>261</v>
      </c>
      <c r="C1338" s="215">
        <f>'Survey Results'!D1938/'Survey Results'!D$2066</f>
        <v>0</v>
      </c>
      <c r="D1338" s="211">
        <f t="shared" si="154"/>
        <v>0</v>
      </c>
      <c r="E1338" s="218">
        <f>'Survey Results'!E1938/'Survey Results'!E$2066</f>
        <v>0.37835263448137568</v>
      </c>
      <c r="F1338" s="217">
        <f t="shared" si="155"/>
        <v>2.4248154062124634</v>
      </c>
      <c r="G1338" s="215">
        <f>'Survey Results'!F1938/'Survey Results'!F$2066</f>
        <v>0.15193429868165118</v>
      </c>
      <c r="H1338" s="212">
        <f t="shared" si="156"/>
        <v>3.294816814350551</v>
      </c>
      <c r="I1338" s="218">
        <f>'Survey Results'!G1938/'Survey Results'!G$2066</f>
        <v>0</v>
      </c>
      <c r="J1338" s="217">
        <f t="shared" si="157"/>
        <v>0</v>
      </c>
      <c r="K1338" s="215">
        <f>'Survey Results'!H1938/'Survey Results'!H$2066</f>
        <v>4.3515069420927859E-2</v>
      </c>
      <c r="L1338" s="211">
        <f t="shared" si="158"/>
        <v>0.5337000526742296</v>
      </c>
      <c r="M1338" s="221">
        <f t="shared" si="159"/>
        <v>0.10735402873161298</v>
      </c>
      <c r="N1338" s="222">
        <f t="shared" si="160"/>
        <v>6.2533322732372438</v>
      </c>
    </row>
    <row r="1339" spans="2:14" x14ac:dyDescent="0.45">
      <c r="B1339" t="s">
        <v>262</v>
      </c>
      <c r="C1339" s="215">
        <f>'Survey Results'!D1939/'Survey Results'!D$2066</f>
        <v>0</v>
      </c>
      <c r="D1339" s="211">
        <f t="shared" si="154"/>
        <v>0</v>
      </c>
      <c r="E1339" s="218">
        <f>'Survey Results'!E1939/'Survey Results'!E$2066</f>
        <v>0</v>
      </c>
      <c r="F1339" s="217">
        <f t="shared" si="155"/>
        <v>0</v>
      </c>
      <c r="G1339" s="215">
        <f>'Survey Results'!F1939/'Survey Results'!F$2066</f>
        <v>0</v>
      </c>
      <c r="H1339" s="212">
        <f t="shared" si="156"/>
        <v>0</v>
      </c>
      <c r="I1339" s="218">
        <f>'Survey Results'!G1939/'Survey Results'!G$2066</f>
        <v>0</v>
      </c>
      <c r="J1339" s="217">
        <f t="shared" si="157"/>
        <v>0</v>
      </c>
      <c r="K1339" s="215">
        <f>'Survey Results'!H1939/'Survey Results'!H$2066</f>
        <v>0</v>
      </c>
      <c r="L1339" s="211">
        <f t="shared" si="158"/>
        <v>0</v>
      </c>
      <c r="M1339" s="221">
        <f t="shared" si="159"/>
        <v>0</v>
      </c>
      <c r="N1339" s="222">
        <f t="shared" si="160"/>
        <v>0</v>
      </c>
    </row>
    <row r="1340" spans="2:14" x14ac:dyDescent="0.45">
      <c r="B1340" t="s">
        <v>263</v>
      </c>
      <c r="C1340" s="215">
        <f>'Survey Results'!D1940/'Survey Results'!D$2066</f>
        <v>0</v>
      </c>
      <c r="D1340" s="211">
        <f t="shared" si="154"/>
        <v>0</v>
      </c>
      <c r="E1340" s="218">
        <f>'Survey Results'!E1940/'Survey Results'!E$2066</f>
        <v>0</v>
      </c>
      <c r="F1340" s="217">
        <f t="shared" si="155"/>
        <v>0</v>
      </c>
      <c r="G1340" s="215">
        <f>'Survey Results'!F1940/'Survey Results'!F$2066</f>
        <v>0</v>
      </c>
      <c r="H1340" s="212">
        <f t="shared" si="156"/>
        <v>0</v>
      </c>
      <c r="I1340" s="218">
        <f>'Survey Results'!G1940/'Survey Results'!G$2066</f>
        <v>0</v>
      </c>
      <c r="J1340" s="217">
        <f t="shared" si="157"/>
        <v>0</v>
      </c>
      <c r="K1340" s="215">
        <f>'Survey Results'!H1940/'Survey Results'!H$2066</f>
        <v>0</v>
      </c>
      <c r="L1340" s="211">
        <f t="shared" si="158"/>
        <v>0</v>
      </c>
      <c r="M1340" s="221">
        <f t="shared" si="159"/>
        <v>0</v>
      </c>
      <c r="N1340" s="222">
        <f t="shared" si="160"/>
        <v>0</v>
      </c>
    </row>
    <row r="1341" spans="2:14" x14ac:dyDescent="0.45">
      <c r="B1341" t="s">
        <v>264</v>
      </c>
      <c r="C1341" s="215">
        <f>'Survey Results'!D1941/'Survey Results'!D$2066</f>
        <v>0</v>
      </c>
      <c r="D1341" s="211">
        <f t="shared" si="154"/>
        <v>0</v>
      </c>
      <c r="E1341" s="218">
        <f>'Survey Results'!E1941/'Survey Results'!E$2066</f>
        <v>0</v>
      </c>
      <c r="F1341" s="217">
        <f t="shared" si="155"/>
        <v>0</v>
      </c>
      <c r="G1341" s="215">
        <f>'Survey Results'!F1941/'Survey Results'!F$2066</f>
        <v>0</v>
      </c>
      <c r="H1341" s="212">
        <f t="shared" si="156"/>
        <v>0</v>
      </c>
      <c r="I1341" s="218">
        <f>'Survey Results'!G1941/'Survey Results'!G$2066</f>
        <v>0</v>
      </c>
      <c r="J1341" s="217">
        <f t="shared" si="157"/>
        <v>0</v>
      </c>
      <c r="K1341" s="215">
        <f>'Survey Results'!H1941/'Survey Results'!H$2066</f>
        <v>0</v>
      </c>
      <c r="L1341" s="211">
        <f t="shared" si="158"/>
        <v>0</v>
      </c>
      <c r="M1341" s="221">
        <f t="shared" si="159"/>
        <v>0</v>
      </c>
      <c r="N1341" s="222">
        <f t="shared" si="160"/>
        <v>0</v>
      </c>
    </row>
    <row r="1342" spans="2:14" x14ac:dyDescent="0.45">
      <c r="B1342" t="s">
        <v>265</v>
      </c>
      <c r="C1342" s="215">
        <f>'Survey Results'!D1942/'Survey Results'!D$2066</f>
        <v>0</v>
      </c>
      <c r="D1342" s="211">
        <f t="shared" si="154"/>
        <v>0</v>
      </c>
      <c r="E1342" s="218">
        <f>'Survey Results'!E1942/'Survey Results'!E$2066</f>
        <v>0</v>
      </c>
      <c r="F1342" s="217">
        <f t="shared" si="155"/>
        <v>0</v>
      </c>
      <c r="G1342" s="215">
        <f>'Survey Results'!F1942/'Survey Results'!F$2066</f>
        <v>0</v>
      </c>
      <c r="H1342" s="212">
        <f t="shared" si="156"/>
        <v>0</v>
      </c>
      <c r="I1342" s="218">
        <f>'Survey Results'!G1942/'Survey Results'!G$2066</f>
        <v>0</v>
      </c>
      <c r="J1342" s="217">
        <f t="shared" si="157"/>
        <v>0</v>
      </c>
      <c r="K1342" s="215">
        <f>'Survey Results'!H1942/'Survey Results'!H$2066</f>
        <v>0</v>
      </c>
      <c r="L1342" s="211">
        <f t="shared" si="158"/>
        <v>0</v>
      </c>
      <c r="M1342" s="221">
        <f t="shared" si="159"/>
        <v>0</v>
      </c>
      <c r="N1342" s="222">
        <f t="shared" si="160"/>
        <v>0</v>
      </c>
    </row>
    <row r="1343" spans="2:14" x14ac:dyDescent="0.45">
      <c r="B1343" t="s">
        <v>266</v>
      </c>
      <c r="C1343" s="215">
        <f>'Survey Results'!D1943/'Survey Results'!D$2066</f>
        <v>0</v>
      </c>
      <c r="D1343" s="211">
        <f t="shared" si="154"/>
        <v>0</v>
      </c>
      <c r="E1343" s="218">
        <f>'Survey Results'!E1943/'Survey Results'!E$2066</f>
        <v>0</v>
      </c>
      <c r="F1343" s="217">
        <f t="shared" si="155"/>
        <v>0</v>
      </c>
      <c r="G1343" s="215">
        <f>'Survey Results'!F1943/'Survey Results'!F$2066</f>
        <v>0</v>
      </c>
      <c r="H1343" s="212">
        <f t="shared" si="156"/>
        <v>0</v>
      </c>
      <c r="I1343" s="218">
        <f>'Survey Results'!G1943/'Survey Results'!G$2066</f>
        <v>0</v>
      </c>
      <c r="J1343" s="217">
        <f t="shared" si="157"/>
        <v>0</v>
      </c>
      <c r="K1343" s="215">
        <f>'Survey Results'!H1943/'Survey Results'!H$2066</f>
        <v>0</v>
      </c>
      <c r="L1343" s="211">
        <f t="shared" si="158"/>
        <v>0</v>
      </c>
      <c r="M1343" s="221">
        <f t="shared" si="159"/>
        <v>0</v>
      </c>
      <c r="N1343" s="222">
        <f t="shared" si="160"/>
        <v>0</v>
      </c>
    </row>
    <row r="1344" spans="2:14" x14ac:dyDescent="0.45">
      <c r="B1344" t="s">
        <v>267</v>
      </c>
      <c r="C1344" s="215">
        <f>'Survey Results'!D1944/'Survey Results'!D$2066</f>
        <v>0</v>
      </c>
      <c r="D1344" s="211">
        <f t="shared" si="154"/>
        <v>0</v>
      </c>
      <c r="E1344" s="218">
        <f>'Survey Results'!E1944/'Survey Results'!E$2066</f>
        <v>0</v>
      </c>
      <c r="F1344" s="217">
        <f t="shared" si="155"/>
        <v>0</v>
      </c>
      <c r="G1344" s="215">
        <f>'Survey Results'!F1944/'Survey Results'!F$2066</f>
        <v>0</v>
      </c>
      <c r="H1344" s="212">
        <f t="shared" si="156"/>
        <v>0</v>
      </c>
      <c r="I1344" s="218">
        <f>'Survey Results'!G1944/'Survey Results'!G$2066</f>
        <v>0</v>
      </c>
      <c r="J1344" s="217">
        <f t="shared" si="157"/>
        <v>0</v>
      </c>
      <c r="K1344" s="215">
        <f>'Survey Results'!H1944/'Survey Results'!H$2066</f>
        <v>0</v>
      </c>
      <c r="L1344" s="211">
        <f t="shared" si="158"/>
        <v>0</v>
      </c>
      <c r="M1344" s="221">
        <f t="shared" si="159"/>
        <v>0</v>
      </c>
      <c r="N1344" s="222">
        <f t="shared" si="160"/>
        <v>0</v>
      </c>
    </row>
    <row r="1345" spans="2:14" x14ac:dyDescent="0.45">
      <c r="B1345" t="s">
        <v>268</v>
      </c>
      <c r="C1345" s="215">
        <f>'Survey Results'!D1945/'Survey Results'!D$2066</f>
        <v>0</v>
      </c>
      <c r="D1345" s="211">
        <f t="shared" si="154"/>
        <v>0</v>
      </c>
      <c r="E1345" s="218">
        <f>'Survey Results'!E1945/'Survey Results'!E$2066</f>
        <v>0</v>
      </c>
      <c r="F1345" s="217">
        <f t="shared" si="155"/>
        <v>0</v>
      </c>
      <c r="G1345" s="215">
        <f>'Survey Results'!F1945/'Survey Results'!F$2066</f>
        <v>0</v>
      </c>
      <c r="H1345" s="212">
        <f t="shared" si="156"/>
        <v>0</v>
      </c>
      <c r="I1345" s="218">
        <f>'Survey Results'!G1945/'Survey Results'!G$2066</f>
        <v>0</v>
      </c>
      <c r="J1345" s="217">
        <f t="shared" si="157"/>
        <v>0</v>
      </c>
      <c r="K1345" s="215">
        <f>'Survey Results'!H1945/'Survey Results'!H$2066</f>
        <v>0</v>
      </c>
      <c r="L1345" s="211">
        <f t="shared" si="158"/>
        <v>0</v>
      </c>
      <c r="M1345" s="221">
        <f t="shared" si="159"/>
        <v>0</v>
      </c>
      <c r="N1345" s="222">
        <f t="shared" si="160"/>
        <v>0</v>
      </c>
    </row>
    <row r="1346" spans="2:14" x14ac:dyDescent="0.45">
      <c r="B1346" t="s">
        <v>269</v>
      </c>
      <c r="C1346" s="215">
        <f>'Survey Results'!D1946/'Survey Results'!D$2066</f>
        <v>0</v>
      </c>
      <c r="D1346" s="211">
        <f t="shared" si="154"/>
        <v>0</v>
      </c>
      <c r="E1346" s="218">
        <f>'Survey Results'!E1946/'Survey Results'!E$2066</f>
        <v>0</v>
      </c>
      <c r="F1346" s="217">
        <f t="shared" si="155"/>
        <v>0</v>
      </c>
      <c r="G1346" s="215">
        <f>'Survey Results'!F1946/'Survey Results'!F$2066</f>
        <v>0</v>
      </c>
      <c r="H1346" s="212">
        <f t="shared" si="156"/>
        <v>0</v>
      </c>
      <c r="I1346" s="218">
        <f>'Survey Results'!G1946/'Survey Results'!G$2066</f>
        <v>0</v>
      </c>
      <c r="J1346" s="217">
        <f t="shared" si="157"/>
        <v>0</v>
      </c>
      <c r="K1346" s="215">
        <f>'Survey Results'!H1946/'Survey Results'!H$2066</f>
        <v>0</v>
      </c>
      <c r="L1346" s="211">
        <f t="shared" si="158"/>
        <v>0</v>
      </c>
      <c r="M1346" s="221">
        <f t="shared" si="159"/>
        <v>0</v>
      </c>
      <c r="N1346" s="222">
        <f t="shared" si="160"/>
        <v>0</v>
      </c>
    </row>
    <row r="1347" spans="2:14" x14ac:dyDescent="0.45">
      <c r="B1347" t="s">
        <v>270</v>
      </c>
      <c r="C1347" s="215">
        <f>'Survey Results'!D1947/'Survey Results'!D$2066</f>
        <v>0</v>
      </c>
      <c r="D1347" s="211">
        <f t="shared" si="154"/>
        <v>0</v>
      </c>
      <c r="E1347" s="218">
        <f>'Survey Results'!E1947/'Survey Results'!E$2066</f>
        <v>0</v>
      </c>
      <c r="F1347" s="217">
        <f t="shared" si="155"/>
        <v>0</v>
      </c>
      <c r="G1347" s="215">
        <f>'Survey Results'!F1947/'Survey Results'!F$2066</f>
        <v>0</v>
      </c>
      <c r="H1347" s="212">
        <f t="shared" si="156"/>
        <v>0</v>
      </c>
      <c r="I1347" s="218">
        <f>'Survey Results'!G1947/'Survey Results'!G$2066</f>
        <v>0</v>
      </c>
      <c r="J1347" s="217">
        <f t="shared" si="157"/>
        <v>0</v>
      </c>
      <c r="K1347" s="215">
        <f>'Survey Results'!H1947/'Survey Results'!H$2066</f>
        <v>0</v>
      </c>
      <c r="L1347" s="211">
        <f t="shared" si="158"/>
        <v>0</v>
      </c>
      <c r="M1347" s="221">
        <f t="shared" si="159"/>
        <v>0</v>
      </c>
      <c r="N1347" s="222">
        <f t="shared" si="160"/>
        <v>0</v>
      </c>
    </row>
    <row r="1348" spans="2:14" x14ac:dyDescent="0.45">
      <c r="B1348" t="s">
        <v>271</v>
      </c>
      <c r="C1348" s="215">
        <f>'Survey Results'!D1948/'Survey Results'!D$2066</f>
        <v>0</v>
      </c>
      <c r="D1348" s="211">
        <f t="shared" si="154"/>
        <v>0</v>
      </c>
      <c r="E1348" s="218">
        <f>'Survey Results'!E1948/'Survey Results'!E$2066</f>
        <v>0</v>
      </c>
      <c r="F1348" s="217">
        <f t="shared" si="155"/>
        <v>0</v>
      </c>
      <c r="G1348" s="215">
        <f>'Survey Results'!F1948/'Survey Results'!F$2066</f>
        <v>0</v>
      </c>
      <c r="H1348" s="212">
        <f t="shared" si="156"/>
        <v>0</v>
      </c>
      <c r="I1348" s="218">
        <f>'Survey Results'!G1948/'Survey Results'!G$2066</f>
        <v>0</v>
      </c>
      <c r="J1348" s="217">
        <f t="shared" si="157"/>
        <v>0</v>
      </c>
      <c r="K1348" s="215">
        <f>'Survey Results'!H1948/'Survey Results'!H$2066</f>
        <v>4.3515069420927859E-2</v>
      </c>
      <c r="L1348" s="211">
        <f t="shared" si="158"/>
        <v>0.5337000526742296</v>
      </c>
      <c r="M1348" s="221">
        <f t="shared" si="159"/>
        <v>9.1622911250151817E-3</v>
      </c>
      <c r="N1348" s="222">
        <f t="shared" si="160"/>
        <v>0.5337000526742296</v>
      </c>
    </row>
    <row r="1349" spans="2:14" x14ac:dyDescent="0.45">
      <c r="B1349" t="s">
        <v>272</v>
      </c>
      <c r="C1349" s="215">
        <f>'Survey Results'!D1949/'Survey Results'!D$2066</f>
        <v>0</v>
      </c>
      <c r="D1349" s="211">
        <f t="shared" si="154"/>
        <v>0</v>
      </c>
      <c r="E1349" s="218">
        <f>'Survey Results'!E1949/'Survey Results'!E$2066</f>
        <v>0</v>
      </c>
      <c r="F1349" s="217">
        <f t="shared" si="155"/>
        <v>0</v>
      </c>
      <c r="G1349" s="215">
        <f>'Survey Results'!F1949/'Survey Results'!F$2066</f>
        <v>0</v>
      </c>
      <c r="H1349" s="212">
        <f t="shared" si="156"/>
        <v>0</v>
      </c>
      <c r="I1349" s="218">
        <f>'Survey Results'!G1949/'Survey Results'!G$2066</f>
        <v>0</v>
      </c>
      <c r="J1349" s="217">
        <f t="shared" si="157"/>
        <v>0</v>
      </c>
      <c r="K1349" s="215">
        <f>'Survey Results'!H1949/'Survey Results'!H$2066</f>
        <v>0</v>
      </c>
      <c r="L1349" s="211">
        <f t="shared" si="158"/>
        <v>0</v>
      </c>
      <c r="M1349" s="221">
        <f t="shared" si="159"/>
        <v>0</v>
      </c>
      <c r="N1349" s="222">
        <f t="shared" si="160"/>
        <v>0</v>
      </c>
    </row>
    <row r="1350" spans="2:14" x14ac:dyDescent="0.45">
      <c r="B1350" t="s">
        <v>273</v>
      </c>
      <c r="C1350" s="215">
        <f>'Survey Results'!D1950/'Survey Results'!D$2066</f>
        <v>0</v>
      </c>
      <c r="D1350" s="211">
        <f t="shared" si="154"/>
        <v>0</v>
      </c>
      <c r="E1350" s="218">
        <f>'Survey Results'!E1950/'Survey Results'!E$2066</f>
        <v>0</v>
      </c>
      <c r="F1350" s="217">
        <f t="shared" si="155"/>
        <v>0</v>
      </c>
      <c r="G1350" s="215">
        <f>'Survey Results'!F1950/'Survey Results'!F$2066</f>
        <v>2.3413298753692094E-2</v>
      </c>
      <c r="H1350" s="212">
        <f t="shared" si="156"/>
        <v>0.50773611411281605</v>
      </c>
      <c r="I1350" s="218">
        <f>'Survey Results'!G1950/'Survey Results'!G$2066</f>
        <v>2.6963772002535465E-2</v>
      </c>
      <c r="J1350" s="217">
        <f t="shared" si="157"/>
        <v>0.25849388469686474</v>
      </c>
      <c r="K1350" s="215">
        <f>'Survey Results'!H1950/'Survey Results'!H$2066</f>
        <v>0.15196410430071111</v>
      </c>
      <c r="L1350" s="211">
        <f t="shared" si="158"/>
        <v>1.8637968765568913</v>
      </c>
      <c r="M1350" s="221">
        <f t="shared" si="159"/>
        <v>4.5150964063013499E-2</v>
      </c>
      <c r="N1350" s="222">
        <f t="shared" si="160"/>
        <v>2.6300268753665721</v>
      </c>
    </row>
    <row r="1351" spans="2:14" x14ac:dyDescent="0.45">
      <c r="B1351" t="s">
        <v>274</v>
      </c>
      <c r="C1351" s="215">
        <f>'Survey Results'!D1951/'Survey Results'!D$2066</f>
        <v>0</v>
      </c>
      <c r="D1351" s="211">
        <f t="shared" si="154"/>
        <v>0</v>
      </c>
      <c r="E1351" s="218">
        <f>'Survey Results'!E1951/'Survey Results'!E$2066</f>
        <v>0</v>
      </c>
      <c r="F1351" s="217">
        <f t="shared" si="155"/>
        <v>0</v>
      </c>
      <c r="G1351" s="215">
        <f>'Survey Results'!F1951/'Survey Results'!F$2066</f>
        <v>0</v>
      </c>
      <c r="H1351" s="212">
        <f t="shared" si="156"/>
        <v>0</v>
      </c>
      <c r="I1351" s="218">
        <f>'Survey Results'!G1951/'Survey Results'!G$2066</f>
        <v>0</v>
      </c>
      <c r="J1351" s="217">
        <f t="shared" si="157"/>
        <v>0</v>
      </c>
      <c r="K1351" s="215">
        <f>'Survey Results'!H1951/'Survey Results'!H$2066</f>
        <v>0</v>
      </c>
      <c r="L1351" s="211">
        <f t="shared" si="158"/>
        <v>0</v>
      </c>
      <c r="M1351" s="221">
        <f t="shared" si="159"/>
        <v>0</v>
      </c>
      <c r="N1351" s="222">
        <f t="shared" si="160"/>
        <v>0</v>
      </c>
    </row>
    <row r="1352" spans="2:14" x14ac:dyDescent="0.45">
      <c r="B1352" t="s">
        <v>275</v>
      </c>
      <c r="C1352" s="215">
        <f>'Survey Results'!D1952/'Survey Results'!D$2066</f>
        <v>0</v>
      </c>
      <c r="D1352" s="211">
        <f t="shared" ref="D1352:D1415" si="161">C1352*$D$1285</f>
        <v>0</v>
      </c>
      <c r="E1352" s="218">
        <f>'Survey Results'!E1952/'Survey Results'!E$2066</f>
        <v>0</v>
      </c>
      <c r="F1352" s="217">
        <f t="shared" ref="F1352:F1415" si="162">E1352*$F$1285</f>
        <v>0</v>
      </c>
      <c r="G1352" s="215">
        <f>'Survey Results'!F1952/'Survey Results'!F$2066</f>
        <v>0</v>
      </c>
      <c r="H1352" s="212">
        <f t="shared" ref="H1352:H1415" si="163">G1352*$H$1285</f>
        <v>0</v>
      </c>
      <c r="I1352" s="218">
        <f>'Survey Results'!G1952/'Survey Results'!G$2066</f>
        <v>0</v>
      </c>
      <c r="J1352" s="217">
        <f t="shared" ref="J1352:J1415" si="164">I1352*$J$1285</f>
        <v>0</v>
      </c>
      <c r="K1352" s="215">
        <f>'Survey Results'!H1952/'Survey Results'!H$2066</f>
        <v>0</v>
      </c>
      <c r="L1352" s="211">
        <f t="shared" ref="L1352:L1415" si="165">K1352*$L$1285</f>
        <v>0</v>
      </c>
      <c r="M1352" s="221">
        <f t="shared" ref="M1352:M1415" si="166">N1352/$N$1285</f>
        <v>0</v>
      </c>
      <c r="N1352" s="222">
        <f t="shared" si="160"/>
        <v>0</v>
      </c>
    </row>
    <row r="1353" spans="2:14" x14ac:dyDescent="0.45">
      <c r="B1353" t="s">
        <v>276</v>
      </c>
      <c r="C1353" s="215">
        <f>'Survey Results'!D1953/'Survey Results'!D$2066</f>
        <v>0</v>
      </c>
      <c r="D1353" s="211">
        <f t="shared" si="161"/>
        <v>0</v>
      </c>
      <c r="E1353" s="218">
        <f>'Survey Results'!E1953/'Survey Results'!E$2066</f>
        <v>0</v>
      </c>
      <c r="F1353" s="217">
        <f t="shared" si="162"/>
        <v>0</v>
      </c>
      <c r="G1353" s="215">
        <f>'Survey Results'!F1953/'Survey Results'!F$2066</f>
        <v>0</v>
      </c>
      <c r="H1353" s="212">
        <f t="shared" si="163"/>
        <v>0</v>
      </c>
      <c r="I1353" s="218">
        <f>'Survey Results'!G1953/'Survey Results'!G$2066</f>
        <v>0</v>
      </c>
      <c r="J1353" s="217">
        <f t="shared" si="164"/>
        <v>0</v>
      </c>
      <c r="K1353" s="215">
        <f>'Survey Results'!H1953/'Survey Results'!H$2066</f>
        <v>0</v>
      </c>
      <c r="L1353" s="211">
        <f t="shared" si="165"/>
        <v>0</v>
      </c>
      <c r="M1353" s="221">
        <f t="shared" si="166"/>
        <v>0</v>
      </c>
      <c r="N1353" s="222">
        <f t="shared" si="160"/>
        <v>0</v>
      </c>
    </row>
    <row r="1354" spans="2:14" x14ac:dyDescent="0.45">
      <c r="B1354" t="s">
        <v>277</v>
      </c>
      <c r="C1354" s="215">
        <f>'Survey Results'!D1954/'Survey Results'!D$2066</f>
        <v>0</v>
      </c>
      <c r="D1354" s="211">
        <f t="shared" si="161"/>
        <v>0</v>
      </c>
      <c r="E1354" s="218">
        <f>'Survey Results'!E1954/'Survey Results'!E$2066</f>
        <v>0</v>
      </c>
      <c r="F1354" s="217">
        <f t="shared" si="162"/>
        <v>0</v>
      </c>
      <c r="G1354" s="215">
        <f>'Survey Results'!F1954/'Survey Results'!F$2066</f>
        <v>0</v>
      </c>
      <c r="H1354" s="212">
        <f t="shared" si="163"/>
        <v>0</v>
      </c>
      <c r="I1354" s="218">
        <f>'Survey Results'!G1954/'Survey Results'!G$2066</f>
        <v>0</v>
      </c>
      <c r="J1354" s="217">
        <f t="shared" si="164"/>
        <v>0</v>
      </c>
      <c r="K1354" s="215">
        <f>'Survey Results'!H1954/'Survey Results'!H$2066</f>
        <v>0</v>
      </c>
      <c r="L1354" s="211">
        <f t="shared" si="165"/>
        <v>0</v>
      </c>
      <c r="M1354" s="221">
        <f t="shared" si="166"/>
        <v>0</v>
      </c>
      <c r="N1354" s="222">
        <f t="shared" si="160"/>
        <v>0</v>
      </c>
    </row>
    <row r="1355" spans="2:14" x14ac:dyDescent="0.45">
      <c r="B1355" t="s">
        <v>278</v>
      </c>
      <c r="C1355" s="215">
        <f>'Survey Results'!D1955/'Survey Results'!D$2066</f>
        <v>2.0037121403863999E-2</v>
      </c>
      <c r="D1355" s="211">
        <f t="shared" si="161"/>
        <v>0.16637869464376107</v>
      </c>
      <c r="E1355" s="218">
        <f>'Survey Results'!E1955/'Survey Results'!E$2066</f>
        <v>0</v>
      </c>
      <c r="F1355" s="217">
        <f t="shared" si="162"/>
        <v>0</v>
      </c>
      <c r="G1355" s="215">
        <f>'Survey Results'!F1955/'Survey Results'!F$2066</f>
        <v>0</v>
      </c>
      <c r="H1355" s="212">
        <f t="shared" si="163"/>
        <v>0</v>
      </c>
      <c r="I1355" s="218">
        <f>'Survey Results'!G1955/'Survey Results'!G$2066</f>
        <v>2.6963772002535465E-2</v>
      </c>
      <c r="J1355" s="217">
        <f t="shared" si="164"/>
        <v>0.25849388469686474</v>
      </c>
      <c r="K1355" s="215">
        <f>'Survey Results'!H1955/'Survey Results'!H$2066</f>
        <v>0</v>
      </c>
      <c r="L1355" s="211">
        <f t="shared" si="165"/>
        <v>0</v>
      </c>
      <c r="M1355" s="221">
        <f t="shared" si="166"/>
        <v>7.2939964001298169E-3</v>
      </c>
      <c r="N1355" s="222">
        <f t="shared" si="160"/>
        <v>0.42487257934062583</v>
      </c>
    </row>
    <row r="1356" spans="2:14" x14ac:dyDescent="0.45">
      <c r="B1356" t="s">
        <v>279</v>
      </c>
      <c r="C1356" s="215">
        <f>'Survey Results'!D1956/'Survey Results'!D$2066</f>
        <v>0.23015270395680418</v>
      </c>
      <c r="D1356" s="211">
        <f t="shared" si="161"/>
        <v>1.9110782273186535</v>
      </c>
      <c r="E1356" s="218">
        <f>'Survey Results'!E1956/'Survey Results'!E$2066</f>
        <v>0.12668571715044871</v>
      </c>
      <c r="F1356" s="217">
        <f t="shared" si="162"/>
        <v>0.81191314846944418</v>
      </c>
      <c r="G1356" s="215">
        <f>'Survey Results'!F1956/'Survey Results'!F$2066</f>
        <v>0</v>
      </c>
      <c r="H1356" s="212">
        <f t="shared" si="163"/>
        <v>0</v>
      </c>
      <c r="I1356" s="218">
        <f>'Survey Results'!G1956/'Survey Results'!G$2066</f>
        <v>2.6963772002535465E-2</v>
      </c>
      <c r="J1356" s="217">
        <f t="shared" si="164"/>
        <v>0.25849388469686474</v>
      </c>
      <c r="K1356" s="215">
        <f>'Survey Results'!H1956/'Survey Results'!H$2066</f>
        <v>0</v>
      </c>
      <c r="L1356" s="211">
        <f t="shared" si="165"/>
        <v>0</v>
      </c>
      <c r="M1356" s="221">
        <f t="shared" si="166"/>
        <v>5.118462290686597E-2</v>
      </c>
      <c r="N1356" s="222">
        <f t="shared" si="160"/>
        <v>2.9814852604849627</v>
      </c>
    </row>
    <row r="1357" spans="2:14" x14ac:dyDescent="0.45">
      <c r="B1357" t="s">
        <v>280</v>
      </c>
      <c r="C1357" s="215">
        <f>'Survey Results'!D1957/'Survey Results'!D$2066</f>
        <v>0</v>
      </c>
      <c r="D1357" s="211">
        <f t="shared" si="161"/>
        <v>0</v>
      </c>
      <c r="E1357" s="218">
        <f>'Survey Results'!E1957/'Survey Results'!E$2066</f>
        <v>0</v>
      </c>
      <c r="F1357" s="217">
        <f t="shared" si="162"/>
        <v>0</v>
      </c>
      <c r="G1357" s="215">
        <f>'Survey Results'!F1957/'Survey Results'!F$2066</f>
        <v>0</v>
      </c>
      <c r="H1357" s="212">
        <f t="shared" si="163"/>
        <v>0</v>
      </c>
      <c r="I1357" s="218">
        <f>'Survey Results'!G1957/'Survey Results'!G$2066</f>
        <v>0</v>
      </c>
      <c r="J1357" s="217">
        <f t="shared" si="164"/>
        <v>0</v>
      </c>
      <c r="K1357" s="215">
        <f>'Survey Results'!H1957/'Survey Results'!H$2066</f>
        <v>0</v>
      </c>
      <c r="L1357" s="211">
        <f t="shared" si="165"/>
        <v>0</v>
      </c>
      <c r="M1357" s="221">
        <f t="shared" si="166"/>
        <v>0</v>
      </c>
      <c r="N1357" s="222">
        <f t="shared" si="160"/>
        <v>0</v>
      </c>
    </row>
    <row r="1358" spans="2:14" x14ac:dyDescent="0.45">
      <c r="B1358" t="s">
        <v>281</v>
      </c>
      <c r="C1358" s="215">
        <f>'Survey Results'!D1958/'Survey Results'!D$2066</f>
        <v>0</v>
      </c>
      <c r="D1358" s="211">
        <f t="shared" si="161"/>
        <v>0</v>
      </c>
      <c r="E1358" s="218">
        <f>'Survey Results'!E1958/'Survey Results'!E$2066</f>
        <v>0</v>
      </c>
      <c r="F1358" s="217">
        <f t="shared" si="162"/>
        <v>0</v>
      </c>
      <c r="G1358" s="215">
        <f>'Survey Results'!F1958/'Survey Results'!F$2066</f>
        <v>0</v>
      </c>
      <c r="H1358" s="212">
        <f t="shared" si="163"/>
        <v>0</v>
      </c>
      <c r="I1358" s="218">
        <f>'Survey Results'!G1958/'Survey Results'!G$2066</f>
        <v>0</v>
      </c>
      <c r="J1358" s="217">
        <f t="shared" si="164"/>
        <v>0</v>
      </c>
      <c r="K1358" s="215">
        <f>'Survey Results'!H1958/'Survey Results'!H$2066</f>
        <v>0</v>
      </c>
      <c r="L1358" s="211">
        <f t="shared" si="165"/>
        <v>0</v>
      </c>
      <c r="M1358" s="221">
        <f t="shared" si="166"/>
        <v>0</v>
      </c>
      <c r="N1358" s="222">
        <f t="shared" si="160"/>
        <v>0</v>
      </c>
    </row>
    <row r="1359" spans="2:14" x14ac:dyDescent="0.45">
      <c r="B1359" t="s">
        <v>282</v>
      </c>
      <c r="C1359" s="215">
        <f>'Survey Results'!D1959/'Survey Results'!D$2066</f>
        <v>0</v>
      </c>
      <c r="D1359" s="211">
        <f t="shared" si="161"/>
        <v>0</v>
      </c>
      <c r="E1359" s="218">
        <f>'Survey Results'!E1959/'Survey Results'!E$2066</f>
        <v>0</v>
      </c>
      <c r="F1359" s="217">
        <f t="shared" si="162"/>
        <v>0</v>
      </c>
      <c r="G1359" s="215">
        <f>'Survey Results'!F1959/'Survey Results'!F$2066</f>
        <v>0</v>
      </c>
      <c r="H1359" s="212">
        <f t="shared" si="163"/>
        <v>0</v>
      </c>
      <c r="I1359" s="218">
        <f>'Survey Results'!G1959/'Survey Results'!G$2066</f>
        <v>0</v>
      </c>
      <c r="J1359" s="217">
        <f t="shared" si="164"/>
        <v>0</v>
      </c>
      <c r="K1359" s="215">
        <f>'Survey Results'!H1959/'Survey Results'!H$2066</f>
        <v>0</v>
      </c>
      <c r="L1359" s="211">
        <f t="shared" si="165"/>
        <v>0</v>
      </c>
      <c r="M1359" s="221">
        <f t="shared" si="166"/>
        <v>0</v>
      </c>
      <c r="N1359" s="222">
        <f t="shared" si="160"/>
        <v>0</v>
      </c>
    </row>
    <row r="1360" spans="2:14" x14ac:dyDescent="0.45">
      <c r="B1360" t="s">
        <v>283</v>
      </c>
      <c r="C1360" s="215">
        <f>'Survey Results'!D1960/'Survey Results'!D$2066</f>
        <v>0</v>
      </c>
      <c r="D1360" s="211">
        <f t="shared" si="161"/>
        <v>0</v>
      </c>
      <c r="E1360" s="218">
        <f>'Survey Results'!E1960/'Survey Results'!E$2066</f>
        <v>0</v>
      </c>
      <c r="F1360" s="217">
        <f t="shared" si="162"/>
        <v>0</v>
      </c>
      <c r="G1360" s="215">
        <f>'Survey Results'!F1960/'Survey Results'!F$2066</f>
        <v>0</v>
      </c>
      <c r="H1360" s="212">
        <f t="shared" si="163"/>
        <v>0</v>
      </c>
      <c r="I1360" s="218">
        <f>'Survey Results'!G1960/'Survey Results'!G$2066</f>
        <v>0</v>
      </c>
      <c r="J1360" s="217">
        <f t="shared" si="164"/>
        <v>0</v>
      </c>
      <c r="K1360" s="215">
        <f>'Survey Results'!H1960/'Survey Results'!H$2066</f>
        <v>0</v>
      </c>
      <c r="L1360" s="211">
        <f t="shared" si="165"/>
        <v>0</v>
      </c>
      <c r="M1360" s="221">
        <f t="shared" si="166"/>
        <v>0</v>
      </c>
      <c r="N1360" s="222">
        <f t="shared" si="160"/>
        <v>0</v>
      </c>
    </row>
    <row r="1361" spans="2:14" x14ac:dyDescent="0.45">
      <c r="B1361" t="s">
        <v>284</v>
      </c>
      <c r="C1361" s="215">
        <f>'Survey Results'!D1961/'Survey Results'!D$2066</f>
        <v>0</v>
      </c>
      <c r="D1361" s="211">
        <f t="shared" si="161"/>
        <v>0</v>
      </c>
      <c r="E1361" s="218">
        <f>'Survey Results'!E1961/'Survey Results'!E$2066</f>
        <v>0</v>
      </c>
      <c r="F1361" s="217">
        <f t="shared" si="162"/>
        <v>0</v>
      </c>
      <c r="G1361" s="215">
        <f>'Survey Results'!F1961/'Survey Results'!F$2066</f>
        <v>0</v>
      </c>
      <c r="H1361" s="212">
        <f t="shared" si="163"/>
        <v>0</v>
      </c>
      <c r="I1361" s="218">
        <f>'Survey Results'!G1961/'Survey Results'!G$2066</f>
        <v>0</v>
      </c>
      <c r="J1361" s="217">
        <f t="shared" si="164"/>
        <v>0</v>
      </c>
      <c r="K1361" s="215">
        <f>'Survey Results'!H1961/'Survey Results'!H$2066</f>
        <v>0</v>
      </c>
      <c r="L1361" s="211">
        <f t="shared" si="165"/>
        <v>0</v>
      </c>
      <c r="M1361" s="221">
        <f t="shared" si="166"/>
        <v>0</v>
      </c>
      <c r="N1361" s="222">
        <f t="shared" si="160"/>
        <v>0</v>
      </c>
    </row>
    <row r="1362" spans="2:14" x14ac:dyDescent="0.45">
      <c r="B1362" t="s">
        <v>285</v>
      </c>
      <c r="C1362" s="215">
        <f>'Survey Results'!D1962/'Survey Results'!D$2066</f>
        <v>0</v>
      </c>
      <c r="D1362" s="211">
        <f t="shared" si="161"/>
        <v>0</v>
      </c>
      <c r="E1362" s="218">
        <f>'Survey Results'!E1962/'Survey Results'!E$2066</f>
        <v>0</v>
      </c>
      <c r="F1362" s="217">
        <f t="shared" si="162"/>
        <v>0</v>
      </c>
      <c r="G1362" s="215">
        <f>'Survey Results'!F1962/'Survey Results'!F$2066</f>
        <v>0</v>
      </c>
      <c r="H1362" s="212">
        <f t="shared" si="163"/>
        <v>0</v>
      </c>
      <c r="I1362" s="218">
        <f>'Survey Results'!G1962/'Survey Results'!G$2066</f>
        <v>0</v>
      </c>
      <c r="J1362" s="217">
        <f t="shared" si="164"/>
        <v>0</v>
      </c>
      <c r="K1362" s="215">
        <f>'Survey Results'!H1962/'Survey Results'!H$2066</f>
        <v>0</v>
      </c>
      <c r="L1362" s="211">
        <f t="shared" si="165"/>
        <v>0</v>
      </c>
      <c r="M1362" s="221">
        <f t="shared" si="166"/>
        <v>0</v>
      </c>
      <c r="N1362" s="222">
        <f t="shared" si="160"/>
        <v>0</v>
      </c>
    </row>
    <row r="1363" spans="2:14" x14ac:dyDescent="0.45">
      <c r="B1363" t="s">
        <v>286</v>
      </c>
      <c r="C1363" s="215">
        <f>'Survey Results'!D1963/'Survey Results'!D$2066</f>
        <v>0</v>
      </c>
      <c r="D1363" s="211">
        <f t="shared" si="161"/>
        <v>0</v>
      </c>
      <c r="E1363" s="218">
        <f>'Survey Results'!E1963/'Survey Results'!E$2066</f>
        <v>0</v>
      </c>
      <c r="F1363" s="217">
        <f t="shared" si="162"/>
        <v>0</v>
      </c>
      <c r="G1363" s="215">
        <f>'Survey Results'!F1963/'Survey Results'!F$2066</f>
        <v>0</v>
      </c>
      <c r="H1363" s="212">
        <f t="shared" si="163"/>
        <v>0</v>
      </c>
      <c r="I1363" s="218">
        <f>'Survey Results'!G1963/'Survey Results'!G$2066</f>
        <v>0</v>
      </c>
      <c r="J1363" s="217">
        <f t="shared" si="164"/>
        <v>0</v>
      </c>
      <c r="K1363" s="215">
        <f>'Survey Results'!H1963/'Survey Results'!H$2066</f>
        <v>0</v>
      </c>
      <c r="L1363" s="211">
        <f t="shared" si="165"/>
        <v>0</v>
      </c>
      <c r="M1363" s="221">
        <f t="shared" si="166"/>
        <v>0</v>
      </c>
      <c r="N1363" s="222">
        <f t="shared" si="160"/>
        <v>0</v>
      </c>
    </row>
    <row r="1364" spans="2:14" x14ac:dyDescent="0.45">
      <c r="B1364" t="s">
        <v>287</v>
      </c>
      <c r="C1364" s="215">
        <f>'Survey Results'!D1964/'Survey Results'!D$2066</f>
        <v>0</v>
      </c>
      <c r="D1364" s="211">
        <f t="shared" si="161"/>
        <v>0</v>
      </c>
      <c r="E1364" s="218">
        <f>'Survey Results'!E1964/'Survey Results'!E$2066</f>
        <v>0</v>
      </c>
      <c r="F1364" s="217">
        <f t="shared" si="162"/>
        <v>0</v>
      </c>
      <c r="G1364" s="215">
        <f>'Survey Results'!F1964/'Survey Results'!F$2066</f>
        <v>0</v>
      </c>
      <c r="H1364" s="212">
        <f t="shared" si="163"/>
        <v>0</v>
      </c>
      <c r="I1364" s="218">
        <f>'Survey Results'!G1964/'Survey Results'!G$2066</f>
        <v>0</v>
      </c>
      <c r="J1364" s="217">
        <f t="shared" si="164"/>
        <v>0</v>
      </c>
      <c r="K1364" s="215">
        <f>'Survey Results'!H1964/'Survey Results'!H$2066</f>
        <v>0</v>
      </c>
      <c r="L1364" s="211">
        <f t="shared" si="165"/>
        <v>0</v>
      </c>
      <c r="M1364" s="221">
        <f t="shared" si="166"/>
        <v>0</v>
      </c>
      <c r="N1364" s="222">
        <f t="shared" si="160"/>
        <v>0</v>
      </c>
    </row>
    <row r="1365" spans="2:14" x14ac:dyDescent="0.45">
      <c r="B1365" t="s">
        <v>288</v>
      </c>
      <c r="C1365" s="215">
        <f>'Survey Results'!D1965/'Survey Results'!D$2066</f>
        <v>0</v>
      </c>
      <c r="D1365" s="211">
        <f t="shared" si="161"/>
        <v>0</v>
      </c>
      <c r="E1365" s="218">
        <f>'Survey Results'!E1965/'Survey Results'!E$2066</f>
        <v>0</v>
      </c>
      <c r="F1365" s="217">
        <f t="shared" si="162"/>
        <v>0</v>
      </c>
      <c r="G1365" s="215">
        <f>'Survey Results'!F1965/'Survey Results'!F$2066</f>
        <v>0</v>
      </c>
      <c r="H1365" s="212">
        <f t="shared" si="163"/>
        <v>0</v>
      </c>
      <c r="I1365" s="218">
        <f>'Survey Results'!G1965/'Survey Results'!G$2066</f>
        <v>0</v>
      </c>
      <c r="J1365" s="217">
        <f t="shared" si="164"/>
        <v>0</v>
      </c>
      <c r="K1365" s="215">
        <f>'Survey Results'!H1965/'Survey Results'!H$2066</f>
        <v>0</v>
      </c>
      <c r="L1365" s="211">
        <f t="shared" si="165"/>
        <v>0</v>
      </c>
      <c r="M1365" s="221">
        <f t="shared" si="166"/>
        <v>0</v>
      </c>
      <c r="N1365" s="222">
        <f t="shared" si="160"/>
        <v>0</v>
      </c>
    </row>
    <row r="1366" spans="2:14" x14ac:dyDescent="0.45">
      <c r="B1366" t="s">
        <v>289</v>
      </c>
      <c r="C1366" s="215">
        <f>'Survey Results'!D1966/'Survey Results'!D$2066</f>
        <v>0</v>
      </c>
      <c r="D1366" s="211">
        <f t="shared" si="161"/>
        <v>0</v>
      </c>
      <c r="E1366" s="218">
        <f>'Survey Results'!E1966/'Survey Results'!E$2066</f>
        <v>0</v>
      </c>
      <c r="F1366" s="217">
        <f t="shared" si="162"/>
        <v>0</v>
      </c>
      <c r="G1366" s="215">
        <f>'Survey Results'!F1966/'Survey Results'!F$2066</f>
        <v>0</v>
      </c>
      <c r="H1366" s="212">
        <f t="shared" si="163"/>
        <v>0</v>
      </c>
      <c r="I1366" s="218">
        <f>'Survey Results'!G1966/'Survey Results'!G$2066</f>
        <v>0</v>
      </c>
      <c r="J1366" s="217">
        <f t="shared" si="164"/>
        <v>0</v>
      </c>
      <c r="K1366" s="215">
        <f>'Survey Results'!H1966/'Survey Results'!H$2066</f>
        <v>0</v>
      </c>
      <c r="L1366" s="211">
        <f t="shared" si="165"/>
        <v>0</v>
      </c>
      <c r="M1366" s="221">
        <f t="shared" si="166"/>
        <v>0</v>
      </c>
      <c r="N1366" s="222">
        <f t="shared" si="160"/>
        <v>0</v>
      </c>
    </row>
    <row r="1367" spans="2:14" x14ac:dyDescent="0.45">
      <c r="B1367" t="s">
        <v>290</v>
      </c>
      <c r="C1367" s="215">
        <f>'Survey Results'!D1967/'Survey Results'!D$2066</f>
        <v>0</v>
      </c>
      <c r="D1367" s="211">
        <f t="shared" si="161"/>
        <v>0</v>
      </c>
      <c r="E1367" s="218">
        <f>'Survey Results'!E1967/'Survey Results'!E$2066</f>
        <v>0</v>
      </c>
      <c r="F1367" s="217">
        <f t="shared" si="162"/>
        <v>0</v>
      </c>
      <c r="G1367" s="215">
        <f>'Survey Results'!F1967/'Survey Results'!F$2066</f>
        <v>0</v>
      </c>
      <c r="H1367" s="212">
        <f t="shared" si="163"/>
        <v>0</v>
      </c>
      <c r="I1367" s="218">
        <f>'Survey Results'!G1967/'Survey Results'!G$2066</f>
        <v>0</v>
      </c>
      <c r="J1367" s="217">
        <f t="shared" si="164"/>
        <v>0</v>
      </c>
      <c r="K1367" s="215">
        <f>'Survey Results'!H1967/'Survey Results'!H$2066</f>
        <v>0</v>
      </c>
      <c r="L1367" s="211">
        <f t="shared" si="165"/>
        <v>0</v>
      </c>
      <c r="M1367" s="221">
        <f t="shared" si="166"/>
        <v>0</v>
      </c>
      <c r="N1367" s="222">
        <f t="shared" si="160"/>
        <v>0</v>
      </c>
    </row>
    <row r="1368" spans="2:14" x14ac:dyDescent="0.45">
      <c r="B1368" t="s">
        <v>291</v>
      </c>
      <c r="C1368" s="215">
        <f>'Survey Results'!D1968/'Survey Results'!D$2066</f>
        <v>0</v>
      </c>
      <c r="D1368" s="211">
        <f t="shared" si="161"/>
        <v>0</v>
      </c>
      <c r="E1368" s="218">
        <f>'Survey Results'!E1968/'Survey Results'!E$2066</f>
        <v>0</v>
      </c>
      <c r="F1368" s="217">
        <f t="shared" si="162"/>
        <v>0</v>
      </c>
      <c r="G1368" s="215">
        <f>'Survey Results'!F1968/'Survey Results'!F$2066</f>
        <v>0</v>
      </c>
      <c r="H1368" s="212">
        <f t="shared" si="163"/>
        <v>0</v>
      </c>
      <c r="I1368" s="218">
        <f>'Survey Results'!G1968/'Survey Results'!G$2066</f>
        <v>0</v>
      </c>
      <c r="J1368" s="217">
        <f t="shared" si="164"/>
        <v>0</v>
      </c>
      <c r="K1368" s="215">
        <f>'Survey Results'!H1968/'Survey Results'!H$2066</f>
        <v>0</v>
      </c>
      <c r="L1368" s="211">
        <f t="shared" si="165"/>
        <v>0</v>
      </c>
      <c r="M1368" s="221">
        <f t="shared" si="166"/>
        <v>0</v>
      </c>
      <c r="N1368" s="222">
        <f t="shared" si="160"/>
        <v>0</v>
      </c>
    </row>
    <row r="1369" spans="2:14" x14ac:dyDescent="0.45">
      <c r="B1369" t="s">
        <v>292</v>
      </c>
      <c r="C1369" s="215">
        <f>'Survey Results'!D1969/'Survey Results'!D$2066</f>
        <v>0</v>
      </c>
      <c r="D1369" s="211">
        <f t="shared" si="161"/>
        <v>0</v>
      </c>
      <c r="E1369" s="218">
        <f>'Survey Results'!E1969/'Survey Results'!E$2066</f>
        <v>0</v>
      </c>
      <c r="F1369" s="217">
        <f t="shared" si="162"/>
        <v>0</v>
      </c>
      <c r="G1369" s="215">
        <f>'Survey Results'!F1969/'Survey Results'!F$2066</f>
        <v>0</v>
      </c>
      <c r="H1369" s="212">
        <f t="shared" si="163"/>
        <v>0</v>
      </c>
      <c r="I1369" s="218">
        <f>'Survey Results'!G1969/'Survey Results'!G$2066</f>
        <v>0</v>
      </c>
      <c r="J1369" s="217">
        <f t="shared" si="164"/>
        <v>0</v>
      </c>
      <c r="K1369" s="215">
        <f>'Survey Results'!H1969/'Survey Results'!H$2066</f>
        <v>0</v>
      </c>
      <c r="L1369" s="211">
        <f t="shared" si="165"/>
        <v>0</v>
      </c>
      <c r="M1369" s="221">
        <f t="shared" si="166"/>
        <v>0</v>
      </c>
      <c r="N1369" s="222">
        <f t="shared" si="160"/>
        <v>0</v>
      </c>
    </row>
    <row r="1370" spans="2:14" x14ac:dyDescent="0.45">
      <c r="B1370" t="s">
        <v>293</v>
      </c>
      <c r="C1370" s="215">
        <f>'Survey Results'!D1970/'Survey Results'!D$2066</f>
        <v>0</v>
      </c>
      <c r="D1370" s="211">
        <f t="shared" si="161"/>
        <v>0</v>
      </c>
      <c r="E1370" s="218">
        <f>'Survey Results'!E1970/'Survey Results'!E$2066</f>
        <v>0</v>
      </c>
      <c r="F1370" s="217">
        <f t="shared" si="162"/>
        <v>0</v>
      </c>
      <c r="G1370" s="215">
        <f>'Survey Results'!F1970/'Survey Results'!F$2066</f>
        <v>0</v>
      </c>
      <c r="H1370" s="212">
        <f t="shared" si="163"/>
        <v>0</v>
      </c>
      <c r="I1370" s="218">
        <f>'Survey Results'!G1970/'Survey Results'!G$2066</f>
        <v>0</v>
      </c>
      <c r="J1370" s="217">
        <f t="shared" si="164"/>
        <v>0</v>
      </c>
      <c r="K1370" s="215">
        <f>'Survey Results'!H1970/'Survey Results'!H$2066</f>
        <v>0</v>
      </c>
      <c r="L1370" s="211">
        <f t="shared" si="165"/>
        <v>0</v>
      </c>
      <c r="M1370" s="221">
        <f t="shared" si="166"/>
        <v>0</v>
      </c>
      <c r="N1370" s="222">
        <f t="shared" si="160"/>
        <v>0</v>
      </c>
    </row>
    <row r="1371" spans="2:14" x14ac:dyDescent="0.45">
      <c r="B1371" t="s">
        <v>205</v>
      </c>
      <c r="C1371" s="215">
        <f>'Survey Results'!D1971/'Survey Results'!D$2066</f>
        <v>0</v>
      </c>
      <c r="D1371" s="211">
        <f t="shared" si="161"/>
        <v>0</v>
      </c>
      <c r="E1371" s="218">
        <f>'Survey Results'!E1971/'Survey Results'!E$2066</f>
        <v>0</v>
      </c>
      <c r="F1371" s="217">
        <f t="shared" si="162"/>
        <v>0</v>
      </c>
      <c r="G1371" s="215">
        <f>'Survey Results'!F1971/'Survey Results'!F$2066</f>
        <v>0</v>
      </c>
      <c r="H1371" s="212">
        <f t="shared" si="163"/>
        <v>0</v>
      </c>
      <c r="I1371" s="218">
        <f>'Survey Results'!G1971/'Survey Results'!G$2066</f>
        <v>0</v>
      </c>
      <c r="J1371" s="217">
        <f t="shared" si="164"/>
        <v>0</v>
      </c>
      <c r="K1371" s="215">
        <f>'Survey Results'!H1971/'Survey Results'!H$2066</f>
        <v>0</v>
      </c>
      <c r="L1371" s="211">
        <f t="shared" si="165"/>
        <v>0</v>
      </c>
      <c r="M1371" s="221">
        <f t="shared" si="166"/>
        <v>0</v>
      </c>
      <c r="N1371" s="222">
        <f t="shared" si="160"/>
        <v>0</v>
      </c>
    </row>
    <row r="1372" spans="2:14" x14ac:dyDescent="0.45">
      <c r="B1372" t="s">
        <v>294</v>
      </c>
      <c r="C1372" s="215">
        <f>'Survey Results'!D1972/'Survey Results'!D$2066</f>
        <v>0</v>
      </c>
      <c r="D1372" s="211">
        <f t="shared" si="161"/>
        <v>0</v>
      </c>
      <c r="E1372" s="218">
        <f>'Survey Results'!E1972/'Survey Results'!E$2066</f>
        <v>0</v>
      </c>
      <c r="F1372" s="217">
        <f t="shared" si="162"/>
        <v>0</v>
      </c>
      <c r="G1372" s="215">
        <f>'Survey Results'!F1972/'Survey Results'!F$2066</f>
        <v>0</v>
      </c>
      <c r="H1372" s="212">
        <f t="shared" si="163"/>
        <v>0</v>
      </c>
      <c r="I1372" s="218">
        <f>'Survey Results'!G1972/'Survey Results'!G$2066</f>
        <v>0</v>
      </c>
      <c r="J1372" s="217">
        <f t="shared" si="164"/>
        <v>0</v>
      </c>
      <c r="K1372" s="215">
        <f>'Survey Results'!H1972/'Survey Results'!H$2066</f>
        <v>0</v>
      </c>
      <c r="L1372" s="211">
        <f t="shared" si="165"/>
        <v>0</v>
      </c>
      <c r="M1372" s="221">
        <f t="shared" si="166"/>
        <v>0</v>
      </c>
      <c r="N1372" s="222">
        <f t="shared" si="160"/>
        <v>0</v>
      </c>
    </row>
    <row r="1373" spans="2:14" x14ac:dyDescent="0.45">
      <c r="B1373" t="s">
        <v>295</v>
      </c>
      <c r="C1373" s="215">
        <f>'Survey Results'!D1973/'Survey Results'!D$2066</f>
        <v>0</v>
      </c>
      <c r="D1373" s="211">
        <f t="shared" si="161"/>
        <v>0</v>
      </c>
      <c r="E1373" s="218">
        <f>'Survey Results'!E1973/'Survey Results'!E$2066</f>
        <v>0</v>
      </c>
      <c r="F1373" s="217">
        <f t="shared" si="162"/>
        <v>0</v>
      </c>
      <c r="G1373" s="215">
        <f>'Survey Results'!F1973/'Survey Results'!F$2066</f>
        <v>0</v>
      </c>
      <c r="H1373" s="212">
        <f t="shared" si="163"/>
        <v>0</v>
      </c>
      <c r="I1373" s="218">
        <f>'Survey Results'!G1973/'Survey Results'!G$2066</f>
        <v>0</v>
      </c>
      <c r="J1373" s="217">
        <f t="shared" si="164"/>
        <v>0</v>
      </c>
      <c r="K1373" s="215">
        <f>'Survey Results'!H1973/'Survey Results'!H$2066</f>
        <v>0</v>
      </c>
      <c r="L1373" s="211">
        <f t="shared" si="165"/>
        <v>0</v>
      </c>
      <c r="M1373" s="221">
        <f t="shared" si="166"/>
        <v>0</v>
      </c>
      <c r="N1373" s="222">
        <f t="shared" si="160"/>
        <v>0</v>
      </c>
    </row>
    <row r="1374" spans="2:14" x14ac:dyDescent="0.45">
      <c r="B1374" t="s">
        <v>296</v>
      </c>
      <c r="C1374" s="215">
        <f>'Survey Results'!D1974/'Survey Results'!D$2066</f>
        <v>0</v>
      </c>
      <c r="D1374" s="211">
        <f t="shared" si="161"/>
        <v>0</v>
      </c>
      <c r="E1374" s="218">
        <f>'Survey Results'!E1974/'Survey Results'!E$2066</f>
        <v>0</v>
      </c>
      <c r="F1374" s="217">
        <f t="shared" si="162"/>
        <v>0</v>
      </c>
      <c r="G1374" s="215">
        <f>'Survey Results'!F1974/'Survey Results'!F$2066</f>
        <v>0</v>
      </c>
      <c r="H1374" s="212">
        <f t="shared" si="163"/>
        <v>0</v>
      </c>
      <c r="I1374" s="218">
        <f>'Survey Results'!G1974/'Survey Results'!G$2066</f>
        <v>0</v>
      </c>
      <c r="J1374" s="217">
        <f t="shared" si="164"/>
        <v>0</v>
      </c>
      <c r="K1374" s="215">
        <f>'Survey Results'!H1974/'Survey Results'!H$2066</f>
        <v>0</v>
      </c>
      <c r="L1374" s="211">
        <f t="shared" si="165"/>
        <v>0</v>
      </c>
      <c r="M1374" s="221">
        <f t="shared" si="166"/>
        <v>0</v>
      </c>
      <c r="N1374" s="222">
        <f t="shared" si="160"/>
        <v>0</v>
      </c>
    </row>
    <row r="1375" spans="2:14" x14ac:dyDescent="0.45">
      <c r="B1375" t="s">
        <v>297</v>
      </c>
      <c r="C1375" s="215">
        <f>'Survey Results'!D1975/'Survey Results'!D$2066</f>
        <v>0</v>
      </c>
      <c r="D1375" s="211">
        <f t="shared" si="161"/>
        <v>0</v>
      </c>
      <c r="E1375" s="218">
        <f>'Survey Results'!E1975/'Survey Results'!E$2066</f>
        <v>0</v>
      </c>
      <c r="F1375" s="217">
        <f t="shared" si="162"/>
        <v>0</v>
      </c>
      <c r="G1375" s="215">
        <f>'Survey Results'!F1975/'Survey Results'!F$2066</f>
        <v>0</v>
      </c>
      <c r="H1375" s="212">
        <f t="shared" si="163"/>
        <v>0</v>
      </c>
      <c r="I1375" s="218">
        <f>'Survey Results'!G1975/'Survey Results'!G$2066</f>
        <v>0</v>
      </c>
      <c r="J1375" s="217">
        <f t="shared" si="164"/>
        <v>0</v>
      </c>
      <c r="K1375" s="215">
        <f>'Survey Results'!H1975/'Survey Results'!H$2066</f>
        <v>0</v>
      </c>
      <c r="L1375" s="211">
        <f t="shared" si="165"/>
        <v>0</v>
      </c>
      <c r="M1375" s="221">
        <f t="shared" si="166"/>
        <v>0</v>
      </c>
      <c r="N1375" s="222">
        <f t="shared" si="160"/>
        <v>0</v>
      </c>
    </row>
    <row r="1376" spans="2:14" x14ac:dyDescent="0.45">
      <c r="B1376" t="s">
        <v>298</v>
      </c>
      <c r="C1376" s="215">
        <f>'Survey Results'!D1976/'Survey Results'!D$2066</f>
        <v>0</v>
      </c>
      <c r="D1376" s="211">
        <f t="shared" si="161"/>
        <v>0</v>
      </c>
      <c r="E1376" s="218">
        <f>'Survey Results'!E1976/'Survey Results'!E$2066</f>
        <v>0</v>
      </c>
      <c r="F1376" s="217">
        <f t="shared" si="162"/>
        <v>0</v>
      </c>
      <c r="G1376" s="215">
        <f>'Survey Results'!F1976/'Survey Results'!F$2066</f>
        <v>0</v>
      </c>
      <c r="H1376" s="212">
        <f t="shared" si="163"/>
        <v>0</v>
      </c>
      <c r="I1376" s="218">
        <f>'Survey Results'!G1976/'Survey Results'!G$2066</f>
        <v>0</v>
      </c>
      <c r="J1376" s="217">
        <f t="shared" si="164"/>
        <v>0</v>
      </c>
      <c r="K1376" s="215">
        <f>'Survey Results'!H1976/'Survey Results'!H$2066</f>
        <v>0</v>
      </c>
      <c r="L1376" s="211">
        <f t="shared" si="165"/>
        <v>0</v>
      </c>
      <c r="M1376" s="221">
        <f t="shared" si="166"/>
        <v>0</v>
      </c>
      <c r="N1376" s="222">
        <f t="shared" si="160"/>
        <v>0</v>
      </c>
    </row>
    <row r="1377" spans="2:14" x14ac:dyDescent="0.45">
      <c r="B1377" t="s">
        <v>8</v>
      </c>
      <c r="C1377" s="215">
        <f>'Survey Results'!D1977/'Survey Results'!D$2066</f>
        <v>0</v>
      </c>
      <c r="D1377" s="211">
        <f t="shared" si="161"/>
        <v>0</v>
      </c>
      <c r="E1377" s="218">
        <f>'Survey Results'!E1977/'Survey Results'!E$2066</f>
        <v>0</v>
      </c>
      <c r="F1377" s="217">
        <f t="shared" si="162"/>
        <v>0</v>
      </c>
      <c r="G1377" s="215">
        <f>'Survey Results'!F1977/'Survey Results'!F$2066</f>
        <v>0</v>
      </c>
      <c r="H1377" s="212">
        <f t="shared" si="163"/>
        <v>0</v>
      </c>
      <c r="I1377" s="218">
        <f>'Survey Results'!G1977/'Survey Results'!G$2066</f>
        <v>0</v>
      </c>
      <c r="J1377" s="217">
        <f t="shared" si="164"/>
        <v>0</v>
      </c>
      <c r="K1377" s="215">
        <f>'Survey Results'!H1977/'Survey Results'!H$2066</f>
        <v>0</v>
      </c>
      <c r="L1377" s="211">
        <f t="shared" si="165"/>
        <v>0</v>
      </c>
      <c r="M1377" s="221">
        <f t="shared" si="166"/>
        <v>0</v>
      </c>
      <c r="N1377" s="222">
        <f t="shared" si="160"/>
        <v>0</v>
      </c>
    </row>
    <row r="1378" spans="2:14" x14ac:dyDescent="0.45">
      <c r="B1378" t="s">
        <v>299</v>
      </c>
      <c r="C1378" s="215">
        <f>'Survey Results'!D1978/'Survey Results'!D$2066</f>
        <v>0</v>
      </c>
      <c r="D1378" s="211">
        <f t="shared" si="161"/>
        <v>0</v>
      </c>
      <c r="E1378" s="218">
        <f>'Survey Results'!E1978/'Survey Results'!E$2066</f>
        <v>0</v>
      </c>
      <c r="F1378" s="217">
        <f t="shared" si="162"/>
        <v>0</v>
      </c>
      <c r="G1378" s="215">
        <f>'Survey Results'!F1978/'Survey Results'!F$2066</f>
        <v>0</v>
      </c>
      <c r="H1378" s="212">
        <f t="shared" si="163"/>
        <v>0</v>
      </c>
      <c r="I1378" s="218">
        <f>'Survey Results'!G1978/'Survey Results'!G$2066</f>
        <v>0</v>
      </c>
      <c r="J1378" s="217">
        <f t="shared" si="164"/>
        <v>0</v>
      </c>
      <c r="K1378" s="215">
        <f>'Survey Results'!H1978/'Survey Results'!H$2066</f>
        <v>0</v>
      </c>
      <c r="L1378" s="211">
        <f t="shared" si="165"/>
        <v>0</v>
      </c>
      <c r="M1378" s="221">
        <f t="shared" si="166"/>
        <v>0</v>
      </c>
      <c r="N1378" s="222">
        <f t="shared" si="160"/>
        <v>0</v>
      </c>
    </row>
    <row r="1379" spans="2:14" x14ac:dyDescent="0.45">
      <c r="B1379" t="s">
        <v>300</v>
      </c>
      <c r="C1379" s="215">
        <f>'Survey Results'!D1979/'Survey Results'!D$2066</f>
        <v>0</v>
      </c>
      <c r="D1379" s="211">
        <f t="shared" si="161"/>
        <v>0</v>
      </c>
      <c r="E1379" s="218">
        <f>'Survey Results'!E1979/'Survey Results'!E$2066</f>
        <v>0</v>
      </c>
      <c r="F1379" s="217">
        <f t="shared" si="162"/>
        <v>0</v>
      </c>
      <c r="G1379" s="215">
        <f>'Survey Results'!F1979/'Survey Results'!F$2066</f>
        <v>0</v>
      </c>
      <c r="H1379" s="212">
        <f t="shared" si="163"/>
        <v>0</v>
      </c>
      <c r="I1379" s="218">
        <f>'Survey Results'!G1979/'Survey Results'!G$2066</f>
        <v>0</v>
      </c>
      <c r="J1379" s="217">
        <f t="shared" si="164"/>
        <v>0</v>
      </c>
      <c r="K1379" s="215">
        <f>'Survey Results'!H1979/'Survey Results'!H$2066</f>
        <v>0</v>
      </c>
      <c r="L1379" s="211">
        <f t="shared" si="165"/>
        <v>0</v>
      </c>
      <c r="M1379" s="221">
        <f t="shared" si="166"/>
        <v>0</v>
      </c>
      <c r="N1379" s="222">
        <f t="shared" si="160"/>
        <v>0</v>
      </c>
    </row>
    <row r="1380" spans="2:14" x14ac:dyDescent="0.45">
      <c r="B1380" t="s">
        <v>94</v>
      </c>
      <c r="C1380" s="215">
        <f>'Survey Results'!D1980/'Survey Results'!D$2066</f>
        <v>0</v>
      </c>
      <c r="D1380" s="211">
        <f t="shared" si="161"/>
        <v>0</v>
      </c>
      <c r="E1380" s="218">
        <f>'Survey Results'!E1980/'Survey Results'!E$2066</f>
        <v>0</v>
      </c>
      <c r="F1380" s="217">
        <f t="shared" si="162"/>
        <v>0</v>
      </c>
      <c r="G1380" s="215">
        <f>'Survey Results'!F1980/'Survey Results'!F$2066</f>
        <v>0</v>
      </c>
      <c r="H1380" s="212">
        <f t="shared" si="163"/>
        <v>0</v>
      </c>
      <c r="I1380" s="218">
        <f>'Survey Results'!G1980/'Survey Results'!G$2066</f>
        <v>0</v>
      </c>
      <c r="J1380" s="217">
        <f t="shared" si="164"/>
        <v>0</v>
      </c>
      <c r="K1380" s="215">
        <f>'Survey Results'!H1980/'Survey Results'!H$2066</f>
        <v>0</v>
      </c>
      <c r="L1380" s="211">
        <f t="shared" si="165"/>
        <v>0</v>
      </c>
      <c r="M1380" s="221">
        <f t="shared" si="166"/>
        <v>0</v>
      </c>
      <c r="N1380" s="222">
        <f t="shared" si="160"/>
        <v>0</v>
      </c>
    </row>
    <row r="1381" spans="2:14" x14ac:dyDescent="0.45">
      <c r="B1381" t="s">
        <v>301</v>
      </c>
      <c r="C1381" s="215">
        <f>'Survey Results'!D1981/'Survey Results'!D$2066</f>
        <v>0</v>
      </c>
      <c r="D1381" s="211">
        <f t="shared" si="161"/>
        <v>0</v>
      </c>
      <c r="E1381" s="218">
        <f>'Survey Results'!E1981/'Survey Results'!E$2066</f>
        <v>0</v>
      </c>
      <c r="F1381" s="217">
        <f t="shared" si="162"/>
        <v>0</v>
      </c>
      <c r="G1381" s="215">
        <f>'Survey Results'!F1981/'Survey Results'!F$2066</f>
        <v>0</v>
      </c>
      <c r="H1381" s="212">
        <f t="shared" si="163"/>
        <v>0</v>
      </c>
      <c r="I1381" s="218">
        <f>'Survey Results'!G1981/'Survey Results'!G$2066</f>
        <v>0</v>
      </c>
      <c r="J1381" s="217">
        <f t="shared" si="164"/>
        <v>0</v>
      </c>
      <c r="K1381" s="215">
        <f>'Survey Results'!H1981/'Survey Results'!H$2066</f>
        <v>0</v>
      </c>
      <c r="L1381" s="211">
        <f t="shared" si="165"/>
        <v>0</v>
      </c>
      <c r="M1381" s="221">
        <f t="shared" si="166"/>
        <v>0</v>
      </c>
      <c r="N1381" s="222">
        <f t="shared" si="160"/>
        <v>0</v>
      </c>
    </row>
    <row r="1382" spans="2:14" x14ac:dyDescent="0.45">
      <c r="B1382" t="s">
        <v>302</v>
      </c>
      <c r="C1382" s="215">
        <f>'Survey Results'!D1982/'Survey Results'!D$2066</f>
        <v>0</v>
      </c>
      <c r="D1382" s="211">
        <f t="shared" si="161"/>
        <v>0</v>
      </c>
      <c r="E1382" s="218">
        <f>'Survey Results'!E1982/'Survey Results'!E$2066</f>
        <v>0</v>
      </c>
      <c r="F1382" s="217">
        <f t="shared" si="162"/>
        <v>0</v>
      </c>
      <c r="G1382" s="215">
        <f>'Survey Results'!F1982/'Survey Results'!F$2066</f>
        <v>0</v>
      </c>
      <c r="H1382" s="212">
        <f t="shared" si="163"/>
        <v>0</v>
      </c>
      <c r="I1382" s="218">
        <f>'Survey Results'!G1982/'Survey Results'!G$2066</f>
        <v>0</v>
      </c>
      <c r="J1382" s="217">
        <f t="shared" si="164"/>
        <v>0</v>
      </c>
      <c r="K1382" s="215">
        <f>'Survey Results'!H1982/'Survey Results'!H$2066</f>
        <v>0</v>
      </c>
      <c r="L1382" s="211">
        <f t="shared" si="165"/>
        <v>0</v>
      </c>
      <c r="M1382" s="221">
        <f t="shared" si="166"/>
        <v>0</v>
      </c>
      <c r="N1382" s="222">
        <f t="shared" si="160"/>
        <v>0</v>
      </c>
    </row>
    <row r="1383" spans="2:14" x14ac:dyDescent="0.45">
      <c r="B1383" t="s">
        <v>303</v>
      </c>
      <c r="C1383" s="215">
        <f>'Survey Results'!D1983/'Survey Results'!D$2066</f>
        <v>0</v>
      </c>
      <c r="D1383" s="211">
        <f t="shared" si="161"/>
        <v>0</v>
      </c>
      <c r="E1383" s="218">
        <f>'Survey Results'!E1983/'Survey Results'!E$2066</f>
        <v>0</v>
      </c>
      <c r="F1383" s="217">
        <f t="shared" si="162"/>
        <v>0</v>
      </c>
      <c r="G1383" s="215">
        <f>'Survey Results'!F1983/'Survey Results'!F$2066</f>
        <v>0</v>
      </c>
      <c r="H1383" s="212">
        <f t="shared" si="163"/>
        <v>0</v>
      </c>
      <c r="I1383" s="218">
        <f>'Survey Results'!G1983/'Survey Results'!G$2066</f>
        <v>0</v>
      </c>
      <c r="J1383" s="217">
        <f t="shared" si="164"/>
        <v>0</v>
      </c>
      <c r="K1383" s="215">
        <f>'Survey Results'!H1983/'Survey Results'!H$2066</f>
        <v>4.3515069420927859E-2</v>
      </c>
      <c r="L1383" s="211">
        <f t="shared" si="165"/>
        <v>0.5337000526742296</v>
      </c>
      <c r="M1383" s="221">
        <f t="shared" si="166"/>
        <v>9.1622911250151817E-3</v>
      </c>
      <c r="N1383" s="222">
        <f t="shared" si="160"/>
        <v>0.5337000526742296</v>
      </c>
    </row>
    <row r="1384" spans="2:14" x14ac:dyDescent="0.45">
      <c r="B1384" t="s">
        <v>304</v>
      </c>
      <c r="C1384" s="215">
        <f>'Survey Results'!D1984/'Survey Results'!D$2066</f>
        <v>0</v>
      </c>
      <c r="D1384" s="211">
        <f t="shared" si="161"/>
        <v>0</v>
      </c>
      <c r="E1384" s="218">
        <f>'Survey Results'!E1984/'Survey Results'!E$2066</f>
        <v>0</v>
      </c>
      <c r="F1384" s="217">
        <f t="shared" si="162"/>
        <v>0</v>
      </c>
      <c r="G1384" s="215">
        <f>'Survey Results'!F1984/'Survey Results'!F$2066</f>
        <v>0</v>
      </c>
      <c r="H1384" s="212">
        <f t="shared" si="163"/>
        <v>0</v>
      </c>
      <c r="I1384" s="218">
        <f>'Survey Results'!G1984/'Survey Results'!G$2066</f>
        <v>0</v>
      </c>
      <c r="J1384" s="217">
        <f t="shared" si="164"/>
        <v>0</v>
      </c>
      <c r="K1384" s="215">
        <f>'Survey Results'!H1984/'Survey Results'!H$2066</f>
        <v>0</v>
      </c>
      <c r="L1384" s="211">
        <f t="shared" si="165"/>
        <v>0</v>
      </c>
      <c r="M1384" s="221">
        <f t="shared" si="166"/>
        <v>0</v>
      </c>
      <c r="N1384" s="222">
        <f t="shared" si="160"/>
        <v>0</v>
      </c>
    </row>
    <row r="1385" spans="2:14" x14ac:dyDescent="0.45">
      <c r="B1385" t="s">
        <v>305</v>
      </c>
      <c r="C1385" s="215">
        <f>'Survey Results'!D1985/'Survey Results'!D$2066</f>
        <v>0</v>
      </c>
      <c r="D1385" s="211">
        <f t="shared" si="161"/>
        <v>0</v>
      </c>
      <c r="E1385" s="218">
        <f>'Survey Results'!E1985/'Survey Results'!E$2066</f>
        <v>0</v>
      </c>
      <c r="F1385" s="217">
        <f t="shared" si="162"/>
        <v>0</v>
      </c>
      <c r="G1385" s="215">
        <f>'Survey Results'!F1985/'Survey Results'!F$2066</f>
        <v>0</v>
      </c>
      <c r="H1385" s="212">
        <f t="shared" si="163"/>
        <v>0</v>
      </c>
      <c r="I1385" s="218">
        <f>'Survey Results'!G1985/'Survey Results'!G$2066</f>
        <v>2.6963772002535465E-2</v>
      </c>
      <c r="J1385" s="217">
        <f t="shared" si="164"/>
        <v>0.25849388469686474</v>
      </c>
      <c r="K1385" s="215">
        <f>'Survey Results'!H1985/'Survey Results'!H$2066</f>
        <v>0</v>
      </c>
      <c r="L1385" s="211">
        <f t="shared" si="165"/>
        <v>0</v>
      </c>
      <c r="M1385" s="221">
        <f t="shared" si="166"/>
        <v>4.4376915718133715E-3</v>
      </c>
      <c r="N1385" s="222">
        <f t="shared" si="160"/>
        <v>0.25849388469686474</v>
      </c>
    </row>
    <row r="1386" spans="2:14" x14ac:dyDescent="0.45">
      <c r="B1386" t="s">
        <v>306</v>
      </c>
      <c r="C1386" s="215">
        <f>'Survey Results'!D1986/'Survey Results'!D$2066</f>
        <v>0</v>
      </c>
      <c r="D1386" s="211">
        <f t="shared" si="161"/>
        <v>0</v>
      </c>
      <c r="E1386" s="218">
        <f>'Survey Results'!E1986/'Survey Results'!E$2066</f>
        <v>0</v>
      </c>
      <c r="F1386" s="217">
        <f t="shared" si="162"/>
        <v>0</v>
      </c>
      <c r="G1386" s="215">
        <f>'Survey Results'!F1986/'Survey Results'!F$2066</f>
        <v>0</v>
      </c>
      <c r="H1386" s="212">
        <f t="shared" si="163"/>
        <v>0</v>
      </c>
      <c r="I1386" s="218">
        <f>'Survey Results'!G1986/'Survey Results'!G$2066</f>
        <v>0</v>
      </c>
      <c r="J1386" s="217">
        <f t="shared" si="164"/>
        <v>0</v>
      </c>
      <c r="K1386" s="215">
        <f>'Survey Results'!H1986/'Survey Results'!H$2066</f>
        <v>0</v>
      </c>
      <c r="L1386" s="211">
        <f t="shared" si="165"/>
        <v>0</v>
      </c>
      <c r="M1386" s="221">
        <f t="shared" si="166"/>
        <v>0</v>
      </c>
      <c r="N1386" s="222">
        <f t="shared" si="160"/>
        <v>0</v>
      </c>
    </row>
    <row r="1387" spans="2:14" x14ac:dyDescent="0.45">
      <c r="B1387" t="s">
        <v>307</v>
      </c>
      <c r="C1387" s="215">
        <f>'Survey Results'!D1987/'Survey Results'!D$2066</f>
        <v>0</v>
      </c>
      <c r="D1387" s="211">
        <f t="shared" si="161"/>
        <v>0</v>
      </c>
      <c r="E1387" s="218">
        <f>'Survey Results'!E1987/'Survey Results'!E$2066</f>
        <v>0</v>
      </c>
      <c r="F1387" s="217">
        <f t="shared" si="162"/>
        <v>0</v>
      </c>
      <c r="G1387" s="215">
        <f>'Survey Results'!F1987/'Survey Results'!F$2066</f>
        <v>0</v>
      </c>
      <c r="H1387" s="212">
        <f t="shared" si="163"/>
        <v>0</v>
      </c>
      <c r="I1387" s="218">
        <f>'Survey Results'!G1987/'Survey Results'!G$2066</f>
        <v>0</v>
      </c>
      <c r="J1387" s="217">
        <f t="shared" si="164"/>
        <v>0</v>
      </c>
      <c r="K1387" s="215">
        <f>'Survey Results'!H1987/'Survey Results'!H$2066</f>
        <v>0</v>
      </c>
      <c r="L1387" s="211">
        <f t="shared" si="165"/>
        <v>0</v>
      </c>
      <c r="M1387" s="221">
        <f t="shared" si="166"/>
        <v>0</v>
      </c>
      <c r="N1387" s="222">
        <f t="shared" si="160"/>
        <v>0</v>
      </c>
    </row>
    <row r="1388" spans="2:14" x14ac:dyDescent="0.45">
      <c r="B1388" t="s">
        <v>308</v>
      </c>
      <c r="C1388" s="215">
        <f>'Survey Results'!D1988/'Survey Results'!D$2066</f>
        <v>0</v>
      </c>
      <c r="D1388" s="211">
        <f t="shared" si="161"/>
        <v>0</v>
      </c>
      <c r="E1388" s="218">
        <f>'Survey Results'!E1988/'Survey Results'!E$2066</f>
        <v>0</v>
      </c>
      <c r="F1388" s="217">
        <f t="shared" si="162"/>
        <v>0</v>
      </c>
      <c r="G1388" s="215">
        <f>'Survey Results'!F1988/'Survey Results'!F$2066</f>
        <v>0</v>
      </c>
      <c r="H1388" s="212">
        <f t="shared" si="163"/>
        <v>0</v>
      </c>
      <c r="I1388" s="218">
        <f>'Survey Results'!G1988/'Survey Results'!G$2066</f>
        <v>0</v>
      </c>
      <c r="J1388" s="217">
        <f t="shared" si="164"/>
        <v>0</v>
      </c>
      <c r="K1388" s="215">
        <f>'Survey Results'!H1988/'Survey Results'!H$2066</f>
        <v>0</v>
      </c>
      <c r="L1388" s="211">
        <f t="shared" si="165"/>
        <v>0</v>
      </c>
      <c r="M1388" s="221">
        <f t="shared" si="166"/>
        <v>0</v>
      </c>
      <c r="N1388" s="222">
        <f t="shared" si="160"/>
        <v>0</v>
      </c>
    </row>
    <row r="1389" spans="2:14" x14ac:dyDescent="0.45">
      <c r="B1389" t="s">
        <v>309</v>
      </c>
      <c r="C1389" s="215">
        <f>'Survey Results'!D1989/'Survey Results'!D$2066</f>
        <v>0</v>
      </c>
      <c r="D1389" s="211">
        <f t="shared" si="161"/>
        <v>0</v>
      </c>
      <c r="E1389" s="218">
        <f>'Survey Results'!E1989/'Survey Results'!E$2066</f>
        <v>0</v>
      </c>
      <c r="F1389" s="217">
        <f t="shared" si="162"/>
        <v>0</v>
      </c>
      <c r="G1389" s="215">
        <f>'Survey Results'!F1989/'Survey Results'!F$2066</f>
        <v>0</v>
      </c>
      <c r="H1389" s="212">
        <f t="shared" si="163"/>
        <v>0</v>
      </c>
      <c r="I1389" s="218">
        <f>'Survey Results'!G1989/'Survey Results'!G$2066</f>
        <v>0</v>
      </c>
      <c r="J1389" s="217">
        <f t="shared" si="164"/>
        <v>0</v>
      </c>
      <c r="K1389" s="215">
        <f>'Survey Results'!H1989/'Survey Results'!H$2066</f>
        <v>0</v>
      </c>
      <c r="L1389" s="211">
        <f t="shared" si="165"/>
        <v>0</v>
      </c>
      <c r="M1389" s="221">
        <f t="shared" si="166"/>
        <v>0</v>
      </c>
      <c r="N1389" s="222">
        <f t="shared" si="160"/>
        <v>0</v>
      </c>
    </row>
    <row r="1390" spans="2:14" x14ac:dyDescent="0.45">
      <c r="B1390" t="s">
        <v>310</v>
      </c>
      <c r="C1390" s="215">
        <f>'Survey Results'!D1990/'Survey Results'!D$2066</f>
        <v>0</v>
      </c>
      <c r="D1390" s="211">
        <f t="shared" si="161"/>
        <v>0</v>
      </c>
      <c r="E1390" s="218">
        <f>'Survey Results'!E1990/'Survey Results'!E$2066</f>
        <v>0</v>
      </c>
      <c r="F1390" s="217">
        <f t="shared" si="162"/>
        <v>0</v>
      </c>
      <c r="G1390" s="215">
        <f>'Survey Results'!F1990/'Survey Results'!F$2066</f>
        <v>0</v>
      </c>
      <c r="H1390" s="212">
        <f t="shared" si="163"/>
        <v>0</v>
      </c>
      <c r="I1390" s="218">
        <f>'Survey Results'!G1990/'Survey Results'!G$2066</f>
        <v>0</v>
      </c>
      <c r="J1390" s="217">
        <f t="shared" si="164"/>
        <v>0</v>
      </c>
      <c r="K1390" s="215">
        <f>'Survey Results'!H1990/'Survey Results'!H$2066</f>
        <v>0</v>
      </c>
      <c r="L1390" s="211">
        <f t="shared" si="165"/>
        <v>0</v>
      </c>
      <c r="M1390" s="221">
        <f t="shared" si="166"/>
        <v>0</v>
      </c>
      <c r="N1390" s="222">
        <f t="shared" ref="N1390:N1453" si="167">D1390+F1390+H1390+J1390+L1390</f>
        <v>0</v>
      </c>
    </row>
    <row r="1391" spans="2:14" x14ac:dyDescent="0.45">
      <c r="B1391" t="s">
        <v>311</v>
      </c>
      <c r="C1391" s="215">
        <f>'Survey Results'!D1991/'Survey Results'!D$2066</f>
        <v>0</v>
      </c>
      <c r="D1391" s="211">
        <f t="shared" si="161"/>
        <v>0</v>
      </c>
      <c r="E1391" s="218">
        <f>'Survey Results'!E1991/'Survey Results'!E$2066</f>
        <v>0</v>
      </c>
      <c r="F1391" s="217">
        <f t="shared" si="162"/>
        <v>0</v>
      </c>
      <c r="G1391" s="215">
        <f>'Survey Results'!F1991/'Survey Results'!F$2066</f>
        <v>0</v>
      </c>
      <c r="H1391" s="212">
        <f t="shared" si="163"/>
        <v>0</v>
      </c>
      <c r="I1391" s="218">
        <f>'Survey Results'!G1991/'Survey Results'!G$2066</f>
        <v>0</v>
      </c>
      <c r="J1391" s="217">
        <f t="shared" si="164"/>
        <v>0</v>
      </c>
      <c r="K1391" s="215">
        <f>'Survey Results'!H1991/'Survey Results'!H$2066</f>
        <v>0</v>
      </c>
      <c r="L1391" s="211">
        <f t="shared" si="165"/>
        <v>0</v>
      </c>
      <c r="M1391" s="221">
        <f t="shared" si="166"/>
        <v>0</v>
      </c>
      <c r="N1391" s="222">
        <f t="shared" si="167"/>
        <v>0</v>
      </c>
    </row>
    <row r="1392" spans="2:14" x14ac:dyDescent="0.45">
      <c r="B1392" t="s">
        <v>102</v>
      </c>
      <c r="C1392" s="215">
        <f>'Survey Results'!D1992/'Survey Results'!D$2066</f>
        <v>0</v>
      </c>
      <c r="D1392" s="211">
        <f t="shared" si="161"/>
        <v>0</v>
      </c>
      <c r="E1392" s="218">
        <f>'Survey Results'!E1992/'Survey Results'!E$2066</f>
        <v>0</v>
      </c>
      <c r="F1392" s="217">
        <f t="shared" si="162"/>
        <v>0</v>
      </c>
      <c r="G1392" s="215">
        <f>'Survey Results'!F1992/'Survey Results'!F$2066</f>
        <v>0</v>
      </c>
      <c r="H1392" s="212">
        <f t="shared" si="163"/>
        <v>0</v>
      </c>
      <c r="I1392" s="218">
        <f>'Survey Results'!G1992/'Survey Results'!G$2066</f>
        <v>0</v>
      </c>
      <c r="J1392" s="217">
        <f t="shared" si="164"/>
        <v>0</v>
      </c>
      <c r="K1392" s="215">
        <f>'Survey Results'!H1992/'Survey Results'!H$2066</f>
        <v>0</v>
      </c>
      <c r="L1392" s="211">
        <f t="shared" si="165"/>
        <v>0</v>
      </c>
      <c r="M1392" s="221">
        <f t="shared" si="166"/>
        <v>0</v>
      </c>
      <c r="N1392" s="222">
        <f t="shared" si="167"/>
        <v>0</v>
      </c>
    </row>
    <row r="1393" spans="2:14" x14ac:dyDescent="0.45">
      <c r="B1393" t="s">
        <v>109</v>
      </c>
      <c r="C1393" s="215">
        <f>'Survey Results'!D1993/'Survey Results'!D$2066</f>
        <v>0</v>
      </c>
      <c r="D1393" s="211">
        <f t="shared" si="161"/>
        <v>0</v>
      </c>
      <c r="E1393" s="218">
        <f>'Survey Results'!E1993/'Survey Results'!E$2066</f>
        <v>0</v>
      </c>
      <c r="F1393" s="217">
        <f t="shared" si="162"/>
        <v>0</v>
      </c>
      <c r="G1393" s="215">
        <f>'Survey Results'!F1993/'Survey Results'!F$2066</f>
        <v>0</v>
      </c>
      <c r="H1393" s="212">
        <f t="shared" si="163"/>
        <v>0</v>
      </c>
      <c r="I1393" s="218">
        <f>'Survey Results'!G1993/'Survey Results'!G$2066</f>
        <v>0</v>
      </c>
      <c r="J1393" s="217">
        <f t="shared" si="164"/>
        <v>0</v>
      </c>
      <c r="K1393" s="215">
        <f>'Survey Results'!H1993/'Survey Results'!H$2066</f>
        <v>0</v>
      </c>
      <c r="L1393" s="211">
        <f t="shared" si="165"/>
        <v>0</v>
      </c>
      <c r="M1393" s="221">
        <f t="shared" si="166"/>
        <v>0</v>
      </c>
      <c r="N1393" s="222">
        <f t="shared" si="167"/>
        <v>0</v>
      </c>
    </row>
    <row r="1394" spans="2:14" x14ac:dyDescent="0.45">
      <c r="B1394" t="s">
        <v>116</v>
      </c>
      <c r="C1394" s="215">
        <f>'Survey Results'!D1994/'Survey Results'!D$2066</f>
        <v>0</v>
      </c>
      <c r="D1394" s="211">
        <f t="shared" si="161"/>
        <v>0</v>
      </c>
      <c r="E1394" s="218">
        <f>'Survey Results'!E1994/'Survey Results'!E$2066</f>
        <v>0</v>
      </c>
      <c r="F1394" s="217">
        <f t="shared" si="162"/>
        <v>0</v>
      </c>
      <c r="G1394" s="215">
        <f>'Survey Results'!F1994/'Survey Results'!F$2066</f>
        <v>0</v>
      </c>
      <c r="H1394" s="212">
        <f t="shared" si="163"/>
        <v>0</v>
      </c>
      <c r="I1394" s="218">
        <f>'Survey Results'!G1994/'Survey Results'!G$2066</f>
        <v>0</v>
      </c>
      <c r="J1394" s="217">
        <f t="shared" si="164"/>
        <v>0</v>
      </c>
      <c r="K1394" s="215">
        <f>'Survey Results'!H1994/'Survey Results'!H$2066</f>
        <v>0</v>
      </c>
      <c r="L1394" s="211">
        <f t="shared" si="165"/>
        <v>0</v>
      </c>
      <c r="M1394" s="221">
        <f t="shared" si="166"/>
        <v>0</v>
      </c>
      <c r="N1394" s="222">
        <f t="shared" si="167"/>
        <v>0</v>
      </c>
    </row>
    <row r="1395" spans="2:14" x14ac:dyDescent="0.45">
      <c r="B1395" t="s">
        <v>312</v>
      </c>
      <c r="C1395" s="215">
        <f>'Survey Results'!D1995/'Survey Results'!D$2066</f>
        <v>0</v>
      </c>
      <c r="D1395" s="211">
        <f t="shared" si="161"/>
        <v>0</v>
      </c>
      <c r="E1395" s="218">
        <f>'Survey Results'!E1995/'Survey Results'!E$2066</f>
        <v>0</v>
      </c>
      <c r="F1395" s="217">
        <f t="shared" si="162"/>
        <v>0</v>
      </c>
      <c r="G1395" s="215">
        <f>'Survey Results'!F1995/'Survey Results'!F$2066</f>
        <v>2.3413298753692094E-2</v>
      </c>
      <c r="H1395" s="212">
        <f t="shared" si="163"/>
        <v>0.50773611411281605</v>
      </c>
      <c r="I1395" s="218">
        <f>'Survey Results'!G1995/'Survey Results'!G$2066</f>
        <v>0</v>
      </c>
      <c r="J1395" s="217">
        <f t="shared" si="164"/>
        <v>0</v>
      </c>
      <c r="K1395" s="215">
        <f>'Survey Results'!H1995/'Survey Results'!H$2066</f>
        <v>0</v>
      </c>
      <c r="L1395" s="211">
        <f t="shared" si="165"/>
        <v>0</v>
      </c>
      <c r="M1395" s="221">
        <f t="shared" si="166"/>
        <v>8.7165554301062535E-3</v>
      </c>
      <c r="N1395" s="222">
        <f t="shared" si="167"/>
        <v>0.50773611411281605</v>
      </c>
    </row>
    <row r="1396" spans="2:14" x14ac:dyDescent="0.45">
      <c r="B1396" t="s">
        <v>313</v>
      </c>
      <c r="C1396" s="215">
        <f>'Survey Results'!D1996/'Survey Results'!D$2066</f>
        <v>0</v>
      </c>
      <c r="D1396" s="211">
        <f t="shared" si="161"/>
        <v>0</v>
      </c>
      <c r="E1396" s="218">
        <f>'Survey Results'!E1996/'Survey Results'!E$2066</f>
        <v>0</v>
      </c>
      <c r="F1396" s="217">
        <f t="shared" si="162"/>
        <v>0</v>
      </c>
      <c r="G1396" s="215">
        <f>'Survey Results'!F1996/'Survey Results'!F$2066</f>
        <v>0</v>
      </c>
      <c r="H1396" s="212">
        <f t="shared" si="163"/>
        <v>0</v>
      </c>
      <c r="I1396" s="218">
        <f>'Survey Results'!G1996/'Survey Results'!G$2066</f>
        <v>0</v>
      </c>
      <c r="J1396" s="217">
        <f t="shared" si="164"/>
        <v>0</v>
      </c>
      <c r="K1396" s="215">
        <f>'Survey Results'!H1996/'Survey Results'!H$2066</f>
        <v>0</v>
      </c>
      <c r="L1396" s="211">
        <f t="shared" si="165"/>
        <v>0</v>
      </c>
      <c r="M1396" s="221">
        <f t="shared" si="166"/>
        <v>0</v>
      </c>
      <c r="N1396" s="222">
        <f t="shared" si="167"/>
        <v>0</v>
      </c>
    </row>
    <row r="1397" spans="2:14" x14ac:dyDescent="0.45">
      <c r="B1397" t="s">
        <v>314</v>
      </c>
      <c r="C1397" s="215">
        <f>'Survey Results'!D1997/'Survey Results'!D$2066</f>
        <v>0</v>
      </c>
      <c r="D1397" s="211">
        <f t="shared" si="161"/>
        <v>0</v>
      </c>
      <c r="E1397" s="218">
        <f>'Survey Results'!E1997/'Survey Results'!E$2066</f>
        <v>0</v>
      </c>
      <c r="F1397" s="217">
        <f t="shared" si="162"/>
        <v>0</v>
      </c>
      <c r="G1397" s="215">
        <f>'Survey Results'!F1997/'Survey Results'!F$2066</f>
        <v>0</v>
      </c>
      <c r="H1397" s="212">
        <f t="shared" si="163"/>
        <v>0</v>
      </c>
      <c r="I1397" s="218">
        <f>'Survey Results'!G1997/'Survey Results'!G$2066</f>
        <v>0</v>
      </c>
      <c r="J1397" s="217">
        <f t="shared" si="164"/>
        <v>0</v>
      </c>
      <c r="K1397" s="215">
        <f>'Survey Results'!H1997/'Survey Results'!H$2066</f>
        <v>0</v>
      </c>
      <c r="L1397" s="211">
        <f t="shared" si="165"/>
        <v>0</v>
      </c>
      <c r="M1397" s="221">
        <f t="shared" si="166"/>
        <v>0</v>
      </c>
      <c r="N1397" s="222">
        <f t="shared" si="167"/>
        <v>0</v>
      </c>
    </row>
    <row r="1398" spans="2:14" x14ac:dyDescent="0.45">
      <c r="B1398" t="s">
        <v>315</v>
      </c>
      <c r="C1398" s="215">
        <f>'Survey Results'!D1998/'Survey Results'!D$2066</f>
        <v>0</v>
      </c>
      <c r="D1398" s="211">
        <f t="shared" si="161"/>
        <v>0</v>
      </c>
      <c r="E1398" s="218">
        <f>'Survey Results'!E1998/'Survey Results'!E$2066</f>
        <v>0</v>
      </c>
      <c r="F1398" s="217">
        <f t="shared" si="162"/>
        <v>0</v>
      </c>
      <c r="G1398" s="215">
        <f>'Survey Results'!F1998/'Survey Results'!F$2066</f>
        <v>0</v>
      </c>
      <c r="H1398" s="212">
        <f t="shared" si="163"/>
        <v>0</v>
      </c>
      <c r="I1398" s="218">
        <f>'Survey Results'!G1998/'Survey Results'!G$2066</f>
        <v>0</v>
      </c>
      <c r="J1398" s="217">
        <f t="shared" si="164"/>
        <v>0</v>
      </c>
      <c r="K1398" s="215">
        <f>'Survey Results'!H1998/'Survey Results'!H$2066</f>
        <v>0</v>
      </c>
      <c r="L1398" s="211">
        <f t="shared" si="165"/>
        <v>0</v>
      </c>
      <c r="M1398" s="221">
        <f t="shared" si="166"/>
        <v>0</v>
      </c>
      <c r="N1398" s="222">
        <f t="shared" si="167"/>
        <v>0</v>
      </c>
    </row>
    <row r="1399" spans="2:14" x14ac:dyDescent="0.45">
      <c r="B1399" t="s">
        <v>316</v>
      </c>
      <c r="C1399" s="215">
        <f>'Survey Results'!D1999/'Survey Results'!D$2066</f>
        <v>0</v>
      </c>
      <c r="D1399" s="211">
        <f t="shared" si="161"/>
        <v>0</v>
      </c>
      <c r="E1399" s="218">
        <f>'Survey Results'!E1999/'Survey Results'!E$2066</f>
        <v>0</v>
      </c>
      <c r="F1399" s="217">
        <f t="shared" si="162"/>
        <v>0</v>
      </c>
      <c r="G1399" s="215">
        <f>'Survey Results'!F1999/'Survey Results'!F$2066</f>
        <v>0</v>
      </c>
      <c r="H1399" s="212">
        <f t="shared" si="163"/>
        <v>0</v>
      </c>
      <c r="I1399" s="218">
        <f>'Survey Results'!G1999/'Survey Results'!G$2066</f>
        <v>0</v>
      </c>
      <c r="J1399" s="217">
        <f t="shared" si="164"/>
        <v>0</v>
      </c>
      <c r="K1399" s="215">
        <f>'Survey Results'!H1999/'Survey Results'!H$2066</f>
        <v>0</v>
      </c>
      <c r="L1399" s="211">
        <f t="shared" si="165"/>
        <v>0</v>
      </c>
      <c r="M1399" s="221">
        <f t="shared" si="166"/>
        <v>0</v>
      </c>
      <c r="N1399" s="222">
        <f t="shared" si="167"/>
        <v>0</v>
      </c>
    </row>
    <row r="1400" spans="2:14" x14ac:dyDescent="0.45">
      <c r="B1400" t="s">
        <v>317</v>
      </c>
      <c r="C1400" s="215">
        <f>'Survey Results'!D2000/'Survey Results'!D$2066</f>
        <v>0</v>
      </c>
      <c r="D1400" s="211">
        <f t="shared" si="161"/>
        <v>0</v>
      </c>
      <c r="E1400" s="218">
        <f>'Survey Results'!E2000/'Survey Results'!E$2066</f>
        <v>0</v>
      </c>
      <c r="F1400" s="217">
        <f t="shared" si="162"/>
        <v>0</v>
      </c>
      <c r="G1400" s="215">
        <f>'Survey Results'!F2000/'Survey Results'!F$2066</f>
        <v>0</v>
      </c>
      <c r="H1400" s="212">
        <f t="shared" si="163"/>
        <v>0</v>
      </c>
      <c r="I1400" s="218">
        <f>'Survey Results'!G2000/'Survey Results'!G$2066</f>
        <v>0</v>
      </c>
      <c r="J1400" s="217">
        <f t="shared" si="164"/>
        <v>0</v>
      </c>
      <c r="K1400" s="215">
        <f>'Survey Results'!H2000/'Survey Results'!H$2066</f>
        <v>0</v>
      </c>
      <c r="L1400" s="211">
        <f t="shared" si="165"/>
        <v>0</v>
      </c>
      <c r="M1400" s="221">
        <f t="shared" si="166"/>
        <v>0</v>
      </c>
      <c r="N1400" s="222">
        <f t="shared" si="167"/>
        <v>0</v>
      </c>
    </row>
    <row r="1401" spans="2:14" x14ac:dyDescent="0.45">
      <c r="B1401" t="s">
        <v>318</v>
      </c>
      <c r="C1401" s="215">
        <f>'Survey Results'!D2001/'Survey Results'!D$2066</f>
        <v>0</v>
      </c>
      <c r="D1401" s="211">
        <f t="shared" si="161"/>
        <v>0</v>
      </c>
      <c r="E1401" s="218">
        <f>'Survey Results'!E2001/'Survey Results'!E$2066</f>
        <v>0</v>
      </c>
      <c r="F1401" s="217">
        <f t="shared" si="162"/>
        <v>0</v>
      </c>
      <c r="G1401" s="215">
        <f>'Survey Results'!F2001/'Survey Results'!F$2066</f>
        <v>0</v>
      </c>
      <c r="H1401" s="212">
        <f t="shared" si="163"/>
        <v>0</v>
      </c>
      <c r="I1401" s="218">
        <f>'Survey Results'!G2001/'Survey Results'!G$2066</f>
        <v>0</v>
      </c>
      <c r="J1401" s="217">
        <f t="shared" si="164"/>
        <v>0</v>
      </c>
      <c r="K1401" s="215">
        <f>'Survey Results'!H2001/'Survey Results'!H$2066</f>
        <v>0</v>
      </c>
      <c r="L1401" s="211">
        <f t="shared" si="165"/>
        <v>0</v>
      </c>
      <c r="M1401" s="221">
        <f t="shared" si="166"/>
        <v>0</v>
      </c>
      <c r="N1401" s="222">
        <f t="shared" si="167"/>
        <v>0</v>
      </c>
    </row>
    <row r="1402" spans="2:14" x14ac:dyDescent="0.45">
      <c r="B1402" t="s">
        <v>319</v>
      </c>
      <c r="C1402" s="215">
        <f>'Survey Results'!D2002/'Survey Results'!D$2066</f>
        <v>0</v>
      </c>
      <c r="D1402" s="211">
        <f t="shared" si="161"/>
        <v>0</v>
      </c>
      <c r="E1402" s="218">
        <f>'Survey Results'!E2002/'Survey Results'!E$2066</f>
        <v>0</v>
      </c>
      <c r="F1402" s="217">
        <f t="shared" si="162"/>
        <v>0</v>
      </c>
      <c r="G1402" s="215">
        <f>'Survey Results'!F2002/'Survey Results'!F$2066</f>
        <v>0</v>
      </c>
      <c r="H1402" s="212">
        <f t="shared" si="163"/>
        <v>0</v>
      </c>
      <c r="I1402" s="218">
        <f>'Survey Results'!G2002/'Survey Results'!G$2066</f>
        <v>0</v>
      </c>
      <c r="J1402" s="217">
        <f t="shared" si="164"/>
        <v>0</v>
      </c>
      <c r="K1402" s="215">
        <f>'Survey Results'!H2002/'Survey Results'!H$2066</f>
        <v>0</v>
      </c>
      <c r="L1402" s="211">
        <f t="shared" si="165"/>
        <v>0</v>
      </c>
      <c r="M1402" s="221">
        <f t="shared" si="166"/>
        <v>0</v>
      </c>
      <c r="N1402" s="222">
        <f t="shared" si="167"/>
        <v>0</v>
      </c>
    </row>
    <row r="1403" spans="2:14" x14ac:dyDescent="0.45">
      <c r="B1403" t="s">
        <v>320</v>
      </c>
      <c r="C1403" s="215">
        <f>'Survey Results'!D2003/'Survey Results'!D$2066</f>
        <v>0</v>
      </c>
      <c r="D1403" s="211">
        <f t="shared" si="161"/>
        <v>0</v>
      </c>
      <c r="E1403" s="218">
        <f>'Survey Results'!E2003/'Survey Results'!E$2066</f>
        <v>0</v>
      </c>
      <c r="F1403" s="217">
        <f t="shared" si="162"/>
        <v>0</v>
      </c>
      <c r="G1403" s="215">
        <f>'Survey Results'!F2003/'Survey Results'!F$2066</f>
        <v>0</v>
      </c>
      <c r="H1403" s="212">
        <f t="shared" si="163"/>
        <v>0</v>
      </c>
      <c r="I1403" s="218">
        <f>'Survey Results'!G2003/'Survey Results'!G$2066</f>
        <v>0</v>
      </c>
      <c r="J1403" s="217">
        <f t="shared" si="164"/>
        <v>0</v>
      </c>
      <c r="K1403" s="215">
        <f>'Survey Results'!H2003/'Survey Results'!H$2066</f>
        <v>0</v>
      </c>
      <c r="L1403" s="211">
        <f t="shared" si="165"/>
        <v>0</v>
      </c>
      <c r="M1403" s="221">
        <f t="shared" si="166"/>
        <v>0</v>
      </c>
      <c r="N1403" s="222">
        <f t="shared" si="167"/>
        <v>0</v>
      </c>
    </row>
    <row r="1404" spans="2:14" x14ac:dyDescent="0.45">
      <c r="B1404" t="s">
        <v>321</v>
      </c>
      <c r="C1404" s="215">
        <f>'Survey Results'!D2004/'Survey Results'!D$2066</f>
        <v>0</v>
      </c>
      <c r="D1404" s="211">
        <f t="shared" si="161"/>
        <v>0</v>
      </c>
      <c r="E1404" s="218">
        <f>'Survey Results'!E2004/'Survey Results'!E$2066</f>
        <v>0</v>
      </c>
      <c r="F1404" s="217">
        <f t="shared" si="162"/>
        <v>0</v>
      </c>
      <c r="G1404" s="215">
        <f>'Survey Results'!F2004/'Survey Results'!F$2066</f>
        <v>0</v>
      </c>
      <c r="H1404" s="212">
        <f t="shared" si="163"/>
        <v>0</v>
      </c>
      <c r="I1404" s="218">
        <f>'Survey Results'!G2004/'Survey Results'!G$2066</f>
        <v>0</v>
      </c>
      <c r="J1404" s="217">
        <f t="shared" si="164"/>
        <v>0</v>
      </c>
      <c r="K1404" s="215">
        <f>'Survey Results'!H2004/'Survey Results'!H$2066</f>
        <v>0</v>
      </c>
      <c r="L1404" s="211">
        <f t="shared" si="165"/>
        <v>0</v>
      </c>
      <c r="M1404" s="221">
        <f t="shared" si="166"/>
        <v>0</v>
      </c>
      <c r="N1404" s="222">
        <f t="shared" si="167"/>
        <v>0</v>
      </c>
    </row>
    <row r="1405" spans="2:14" x14ac:dyDescent="0.45">
      <c r="B1405" t="s">
        <v>322</v>
      </c>
      <c r="C1405" s="215">
        <f>'Survey Results'!D2005/'Survey Results'!D$2066</f>
        <v>0</v>
      </c>
      <c r="D1405" s="211">
        <f t="shared" si="161"/>
        <v>0</v>
      </c>
      <c r="E1405" s="218">
        <f>'Survey Results'!E2005/'Survey Results'!E$2066</f>
        <v>0</v>
      </c>
      <c r="F1405" s="217">
        <f t="shared" si="162"/>
        <v>0</v>
      </c>
      <c r="G1405" s="215">
        <f>'Survey Results'!F2005/'Survey Results'!F$2066</f>
        <v>0</v>
      </c>
      <c r="H1405" s="212">
        <f t="shared" si="163"/>
        <v>0</v>
      </c>
      <c r="I1405" s="218">
        <f>'Survey Results'!G2005/'Survey Results'!G$2066</f>
        <v>0</v>
      </c>
      <c r="J1405" s="217">
        <f t="shared" si="164"/>
        <v>0</v>
      </c>
      <c r="K1405" s="215">
        <f>'Survey Results'!H2005/'Survey Results'!H$2066</f>
        <v>0</v>
      </c>
      <c r="L1405" s="211">
        <f t="shared" si="165"/>
        <v>0</v>
      </c>
      <c r="M1405" s="221">
        <f t="shared" si="166"/>
        <v>0</v>
      </c>
      <c r="N1405" s="222">
        <f t="shared" si="167"/>
        <v>0</v>
      </c>
    </row>
    <row r="1406" spans="2:14" x14ac:dyDescent="0.45">
      <c r="B1406" t="s">
        <v>323</v>
      </c>
      <c r="C1406" s="215">
        <f>'Survey Results'!D2006/'Survey Results'!D$2066</f>
        <v>0</v>
      </c>
      <c r="D1406" s="211">
        <f t="shared" si="161"/>
        <v>0</v>
      </c>
      <c r="E1406" s="218">
        <f>'Survey Results'!E2006/'Survey Results'!E$2066</f>
        <v>0</v>
      </c>
      <c r="F1406" s="217">
        <f t="shared" si="162"/>
        <v>0</v>
      </c>
      <c r="G1406" s="215">
        <f>'Survey Results'!F2006/'Survey Results'!F$2066</f>
        <v>0</v>
      </c>
      <c r="H1406" s="212">
        <f t="shared" si="163"/>
        <v>0</v>
      </c>
      <c r="I1406" s="218">
        <f>'Survey Results'!G2006/'Survey Results'!G$2066</f>
        <v>0</v>
      </c>
      <c r="J1406" s="217">
        <f t="shared" si="164"/>
        <v>0</v>
      </c>
      <c r="K1406" s="215">
        <f>'Survey Results'!H2006/'Survey Results'!H$2066</f>
        <v>0</v>
      </c>
      <c r="L1406" s="211">
        <f t="shared" si="165"/>
        <v>0</v>
      </c>
      <c r="M1406" s="221">
        <f t="shared" si="166"/>
        <v>0</v>
      </c>
      <c r="N1406" s="222">
        <f t="shared" si="167"/>
        <v>0</v>
      </c>
    </row>
    <row r="1407" spans="2:14" x14ac:dyDescent="0.45">
      <c r="B1407" t="s">
        <v>324</v>
      </c>
      <c r="C1407" s="215">
        <f>'Survey Results'!D2007/'Survey Results'!D$2066</f>
        <v>0</v>
      </c>
      <c r="D1407" s="211">
        <f t="shared" si="161"/>
        <v>0</v>
      </c>
      <c r="E1407" s="218">
        <f>'Survey Results'!E2007/'Survey Results'!E$2066</f>
        <v>0</v>
      </c>
      <c r="F1407" s="217">
        <f t="shared" si="162"/>
        <v>0</v>
      </c>
      <c r="G1407" s="215">
        <f>'Survey Results'!F2007/'Survey Results'!F$2066</f>
        <v>0</v>
      </c>
      <c r="H1407" s="212">
        <f t="shared" si="163"/>
        <v>0</v>
      </c>
      <c r="I1407" s="218">
        <f>'Survey Results'!G2007/'Survey Results'!G$2066</f>
        <v>0</v>
      </c>
      <c r="J1407" s="217">
        <f t="shared" si="164"/>
        <v>0</v>
      </c>
      <c r="K1407" s="215">
        <f>'Survey Results'!H2007/'Survey Results'!H$2066</f>
        <v>0</v>
      </c>
      <c r="L1407" s="211">
        <f t="shared" si="165"/>
        <v>0</v>
      </c>
      <c r="M1407" s="221">
        <f t="shared" si="166"/>
        <v>0</v>
      </c>
      <c r="N1407" s="222">
        <f t="shared" si="167"/>
        <v>0</v>
      </c>
    </row>
    <row r="1408" spans="2:14" x14ac:dyDescent="0.45">
      <c r="B1408" t="s">
        <v>325</v>
      </c>
      <c r="C1408" s="215">
        <f>'Survey Results'!D2008/'Survey Results'!D$2066</f>
        <v>0</v>
      </c>
      <c r="D1408" s="211">
        <f t="shared" si="161"/>
        <v>0</v>
      </c>
      <c r="E1408" s="218">
        <f>'Survey Results'!E2008/'Survey Results'!E$2066</f>
        <v>0</v>
      </c>
      <c r="F1408" s="217">
        <f t="shared" si="162"/>
        <v>0</v>
      </c>
      <c r="G1408" s="215">
        <f>'Survey Results'!F2008/'Survey Results'!F$2066</f>
        <v>0</v>
      </c>
      <c r="H1408" s="212">
        <f t="shared" si="163"/>
        <v>0</v>
      </c>
      <c r="I1408" s="218">
        <f>'Survey Results'!G2008/'Survey Results'!G$2066</f>
        <v>0</v>
      </c>
      <c r="J1408" s="217">
        <f t="shared" si="164"/>
        <v>0</v>
      </c>
      <c r="K1408" s="215">
        <f>'Survey Results'!H2008/'Survey Results'!H$2066</f>
        <v>4.3515069420927859E-2</v>
      </c>
      <c r="L1408" s="211">
        <f t="shared" si="165"/>
        <v>0.5337000526742296</v>
      </c>
      <c r="M1408" s="221">
        <f t="shared" si="166"/>
        <v>9.1622911250151817E-3</v>
      </c>
      <c r="N1408" s="222">
        <f t="shared" si="167"/>
        <v>0.5337000526742296</v>
      </c>
    </row>
    <row r="1409" spans="2:14" x14ac:dyDescent="0.45">
      <c r="B1409" t="s">
        <v>326</v>
      </c>
      <c r="C1409" s="215">
        <f>'Survey Results'!D2009/'Survey Results'!D$2066</f>
        <v>0</v>
      </c>
      <c r="D1409" s="211">
        <f t="shared" si="161"/>
        <v>0</v>
      </c>
      <c r="E1409" s="218">
        <f>'Survey Results'!E2009/'Survey Results'!E$2066</f>
        <v>0</v>
      </c>
      <c r="F1409" s="217">
        <f t="shared" si="162"/>
        <v>0</v>
      </c>
      <c r="G1409" s="215">
        <f>'Survey Results'!F2009/'Survey Results'!F$2066</f>
        <v>0</v>
      </c>
      <c r="H1409" s="212">
        <f t="shared" si="163"/>
        <v>0</v>
      </c>
      <c r="I1409" s="218">
        <f>'Survey Results'!G2009/'Survey Results'!G$2066</f>
        <v>0</v>
      </c>
      <c r="J1409" s="217">
        <f t="shared" si="164"/>
        <v>0</v>
      </c>
      <c r="K1409" s="215">
        <f>'Survey Results'!H2009/'Survey Results'!H$2066</f>
        <v>0</v>
      </c>
      <c r="L1409" s="211">
        <f t="shared" si="165"/>
        <v>0</v>
      </c>
      <c r="M1409" s="221">
        <f t="shared" si="166"/>
        <v>0</v>
      </c>
      <c r="N1409" s="222">
        <f t="shared" si="167"/>
        <v>0</v>
      </c>
    </row>
    <row r="1410" spans="2:14" x14ac:dyDescent="0.45">
      <c r="B1410" t="s">
        <v>327</v>
      </c>
      <c r="C1410" s="215">
        <f>'Survey Results'!D2010/'Survey Results'!D$2066</f>
        <v>0</v>
      </c>
      <c r="D1410" s="211">
        <f t="shared" si="161"/>
        <v>0</v>
      </c>
      <c r="E1410" s="218">
        <f>'Survey Results'!E2010/'Survey Results'!E$2066</f>
        <v>0</v>
      </c>
      <c r="F1410" s="217">
        <f t="shared" si="162"/>
        <v>0</v>
      </c>
      <c r="G1410" s="215">
        <f>'Survey Results'!F2010/'Survey Results'!F$2066</f>
        <v>0</v>
      </c>
      <c r="H1410" s="212">
        <f t="shared" si="163"/>
        <v>0</v>
      </c>
      <c r="I1410" s="218">
        <f>'Survey Results'!G2010/'Survey Results'!G$2066</f>
        <v>0</v>
      </c>
      <c r="J1410" s="217">
        <f t="shared" si="164"/>
        <v>0</v>
      </c>
      <c r="K1410" s="215">
        <f>'Survey Results'!H2010/'Survey Results'!H$2066</f>
        <v>0</v>
      </c>
      <c r="L1410" s="211">
        <f t="shared" si="165"/>
        <v>0</v>
      </c>
      <c r="M1410" s="221">
        <f t="shared" si="166"/>
        <v>0</v>
      </c>
      <c r="N1410" s="222">
        <f t="shared" si="167"/>
        <v>0</v>
      </c>
    </row>
    <row r="1411" spans="2:14" x14ac:dyDescent="0.45">
      <c r="B1411" t="s">
        <v>328</v>
      </c>
      <c r="C1411" s="215">
        <f>'Survey Results'!D2011/'Survey Results'!D$2066</f>
        <v>0</v>
      </c>
      <c r="D1411" s="211">
        <f t="shared" si="161"/>
        <v>0</v>
      </c>
      <c r="E1411" s="218">
        <f>'Survey Results'!E2011/'Survey Results'!E$2066</f>
        <v>0</v>
      </c>
      <c r="F1411" s="217">
        <f t="shared" si="162"/>
        <v>0</v>
      </c>
      <c r="G1411" s="215">
        <f>'Survey Results'!F2011/'Survey Results'!F$2066</f>
        <v>0</v>
      </c>
      <c r="H1411" s="212">
        <f t="shared" si="163"/>
        <v>0</v>
      </c>
      <c r="I1411" s="218">
        <f>'Survey Results'!G2011/'Survey Results'!G$2066</f>
        <v>0</v>
      </c>
      <c r="J1411" s="217">
        <f t="shared" si="164"/>
        <v>0</v>
      </c>
      <c r="K1411" s="215">
        <f>'Survey Results'!H2011/'Survey Results'!H$2066</f>
        <v>0</v>
      </c>
      <c r="L1411" s="211">
        <f t="shared" si="165"/>
        <v>0</v>
      </c>
      <c r="M1411" s="221">
        <f t="shared" si="166"/>
        <v>0</v>
      </c>
      <c r="N1411" s="222">
        <f t="shared" si="167"/>
        <v>0</v>
      </c>
    </row>
    <row r="1412" spans="2:14" x14ac:dyDescent="0.45">
      <c r="B1412" t="s">
        <v>329</v>
      </c>
      <c r="C1412" s="215">
        <f>'Survey Results'!D2012/'Survey Results'!D$2066</f>
        <v>0</v>
      </c>
      <c r="D1412" s="211">
        <f t="shared" si="161"/>
        <v>0</v>
      </c>
      <c r="E1412" s="218">
        <f>'Survey Results'!E2012/'Survey Results'!E$2066</f>
        <v>0</v>
      </c>
      <c r="F1412" s="217">
        <f t="shared" si="162"/>
        <v>0</v>
      </c>
      <c r="G1412" s="215">
        <f>'Survey Results'!F2012/'Survey Results'!F$2066</f>
        <v>0</v>
      </c>
      <c r="H1412" s="212">
        <f t="shared" si="163"/>
        <v>0</v>
      </c>
      <c r="I1412" s="218">
        <f>'Survey Results'!G2012/'Survey Results'!G$2066</f>
        <v>0</v>
      </c>
      <c r="J1412" s="217">
        <f t="shared" si="164"/>
        <v>0</v>
      </c>
      <c r="K1412" s="215">
        <f>'Survey Results'!H2012/'Survey Results'!H$2066</f>
        <v>0</v>
      </c>
      <c r="L1412" s="211">
        <f t="shared" si="165"/>
        <v>0</v>
      </c>
      <c r="M1412" s="221">
        <f t="shared" si="166"/>
        <v>0</v>
      </c>
      <c r="N1412" s="222">
        <f t="shared" si="167"/>
        <v>0</v>
      </c>
    </row>
    <row r="1413" spans="2:14" x14ac:dyDescent="0.45">
      <c r="B1413" t="s">
        <v>330</v>
      </c>
      <c r="C1413" s="215">
        <f>'Survey Results'!D2013/'Survey Results'!D$2066</f>
        <v>0</v>
      </c>
      <c r="D1413" s="211">
        <f t="shared" si="161"/>
        <v>0</v>
      </c>
      <c r="E1413" s="218">
        <f>'Survey Results'!E2013/'Survey Results'!E$2066</f>
        <v>0</v>
      </c>
      <c r="F1413" s="217">
        <f t="shared" si="162"/>
        <v>0</v>
      </c>
      <c r="G1413" s="215">
        <f>'Survey Results'!F2013/'Survey Results'!F$2066</f>
        <v>0</v>
      </c>
      <c r="H1413" s="212">
        <f t="shared" si="163"/>
        <v>0</v>
      </c>
      <c r="I1413" s="218">
        <f>'Survey Results'!G2013/'Survey Results'!G$2066</f>
        <v>0</v>
      </c>
      <c r="J1413" s="217">
        <f t="shared" si="164"/>
        <v>0</v>
      </c>
      <c r="K1413" s="215">
        <f>'Survey Results'!H2013/'Survey Results'!H$2066</f>
        <v>0</v>
      </c>
      <c r="L1413" s="211">
        <f t="shared" si="165"/>
        <v>0</v>
      </c>
      <c r="M1413" s="221">
        <f t="shared" si="166"/>
        <v>0</v>
      </c>
      <c r="N1413" s="222">
        <f t="shared" si="167"/>
        <v>0</v>
      </c>
    </row>
    <row r="1414" spans="2:14" x14ac:dyDescent="0.45">
      <c r="B1414" t="s">
        <v>331</v>
      </c>
      <c r="C1414" s="215">
        <f>'Survey Results'!D2014/'Survey Results'!D$2066</f>
        <v>0</v>
      </c>
      <c r="D1414" s="211">
        <f t="shared" si="161"/>
        <v>0</v>
      </c>
      <c r="E1414" s="218">
        <f>'Survey Results'!E2014/'Survey Results'!E$2066</f>
        <v>0</v>
      </c>
      <c r="F1414" s="217">
        <f t="shared" si="162"/>
        <v>0</v>
      </c>
      <c r="G1414" s="215">
        <f>'Survey Results'!F2014/'Survey Results'!F$2066</f>
        <v>0</v>
      </c>
      <c r="H1414" s="212">
        <f t="shared" si="163"/>
        <v>0</v>
      </c>
      <c r="I1414" s="218">
        <f>'Survey Results'!G2014/'Survey Results'!G$2066</f>
        <v>0</v>
      </c>
      <c r="J1414" s="217">
        <f t="shared" si="164"/>
        <v>0</v>
      </c>
      <c r="K1414" s="215">
        <f>'Survey Results'!H2014/'Survey Results'!H$2066</f>
        <v>0</v>
      </c>
      <c r="L1414" s="211">
        <f t="shared" si="165"/>
        <v>0</v>
      </c>
      <c r="M1414" s="221">
        <f t="shared" si="166"/>
        <v>0</v>
      </c>
      <c r="N1414" s="222">
        <f t="shared" si="167"/>
        <v>0</v>
      </c>
    </row>
    <row r="1415" spans="2:14" x14ac:dyDescent="0.45">
      <c r="B1415" t="s">
        <v>332</v>
      </c>
      <c r="C1415" s="215">
        <f>'Survey Results'!D2015/'Survey Results'!D$2066</f>
        <v>0</v>
      </c>
      <c r="D1415" s="211">
        <f t="shared" si="161"/>
        <v>0</v>
      </c>
      <c r="E1415" s="218">
        <f>'Survey Results'!E2015/'Survey Results'!E$2066</f>
        <v>0</v>
      </c>
      <c r="F1415" s="217">
        <f t="shared" si="162"/>
        <v>0</v>
      </c>
      <c r="G1415" s="215">
        <f>'Survey Results'!F2015/'Survey Results'!F$2066</f>
        <v>0</v>
      </c>
      <c r="H1415" s="212">
        <f t="shared" si="163"/>
        <v>0</v>
      </c>
      <c r="I1415" s="218">
        <f>'Survey Results'!G2015/'Survey Results'!G$2066</f>
        <v>0</v>
      </c>
      <c r="J1415" s="217">
        <f t="shared" si="164"/>
        <v>0</v>
      </c>
      <c r="K1415" s="215">
        <f>'Survey Results'!H2015/'Survey Results'!H$2066</f>
        <v>0</v>
      </c>
      <c r="L1415" s="211">
        <f t="shared" si="165"/>
        <v>0</v>
      </c>
      <c r="M1415" s="221">
        <f t="shared" si="166"/>
        <v>0</v>
      </c>
      <c r="N1415" s="222">
        <f t="shared" si="167"/>
        <v>0</v>
      </c>
    </row>
    <row r="1416" spans="2:14" x14ac:dyDescent="0.45">
      <c r="B1416" t="s">
        <v>333</v>
      </c>
      <c r="C1416" s="215">
        <f>'Survey Results'!D2016/'Survey Results'!D$2066</f>
        <v>0</v>
      </c>
      <c r="D1416" s="211">
        <f t="shared" ref="D1416:D1465" si="168">C1416*$D$1285</f>
        <v>0</v>
      </c>
      <c r="E1416" s="218">
        <f>'Survey Results'!E2016/'Survey Results'!E$2066</f>
        <v>2.115606356845641E-2</v>
      </c>
      <c r="F1416" s="217">
        <f t="shared" ref="F1416:F1465" si="169">E1416*$F$1285</f>
        <v>0.13558660413696294</v>
      </c>
      <c r="G1416" s="215">
        <f>'Survey Results'!F2016/'Survey Results'!F$2066</f>
        <v>0</v>
      </c>
      <c r="H1416" s="212">
        <f t="shared" ref="H1416:H1465" si="170">G1416*$H$1285</f>
        <v>0</v>
      </c>
      <c r="I1416" s="218">
        <f>'Survey Results'!G2016/'Survey Results'!G$2066</f>
        <v>0</v>
      </c>
      <c r="J1416" s="217">
        <f t="shared" ref="J1416:J1465" si="171">I1416*$J$1285</f>
        <v>0</v>
      </c>
      <c r="K1416" s="215">
        <f>'Survey Results'!H2016/'Survey Results'!H$2066</f>
        <v>0</v>
      </c>
      <c r="L1416" s="211">
        <f t="shared" ref="L1416:L1465" si="172">K1416*$L$1285</f>
        <v>0</v>
      </c>
      <c r="M1416" s="221">
        <f t="shared" ref="M1416:M1465" si="173">N1416/$N$1285</f>
        <v>2.3276818758594577E-3</v>
      </c>
      <c r="N1416" s="222">
        <f t="shared" si="167"/>
        <v>0.13558660413696294</v>
      </c>
    </row>
    <row r="1417" spans="2:14" x14ac:dyDescent="0.45">
      <c r="B1417" t="s">
        <v>334</v>
      </c>
      <c r="C1417" s="215">
        <f>'Survey Results'!D2017/'Survey Results'!D$2066</f>
        <v>0</v>
      </c>
      <c r="D1417" s="211">
        <f t="shared" si="168"/>
        <v>0</v>
      </c>
      <c r="E1417" s="218">
        <f>'Survey Results'!E2017/'Survey Results'!E$2066</f>
        <v>0</v>
      </c>
      <c r="F1417" s="217">
        <f t="shared" si="169"/>
        <v>0</v>
      </c>
      <c r="G1417" s="215">
        <f>'Survey Results'!F2017/'Survey Results'!F$2066</f>
        <v>2.3413298753692094E-2</v>
      </c>
      <c r="H1417" s="212">
        <f t="shared" si="170"/>
        <v>0.50773611411281605</v>
      </c>
      <c r="I1417" s="218">
        <f>'Survey Results'!G2017/'Survey Results'!G$2066</f>
        <v>0</v>
      </c>
      <c r="J1417" s="217">
        <f t="shared" si="171"/>
        <v>0</v>
      </c>
      <c r="K1417" s="215">
        <f>'Survey Results'!H2017/'Survey Results'!H$2066</f>
        <v>0</v>
      </c>
      <c r="L1417" s="211">
        <f t="shared" si="172"/>
        <v>0</v>
      </c>
      <c r="M1417" s="221">
        <f t="shared" si="173"/>
        <v>8.7165554301062535E-3</v>
      </c>
      <c r="N1417" s="222">
        <f t="shared" si="167"/>
        <v>0.50773611411281605</v>
      </c>
    </row>
    <row r="1418" spans="2:14" x14ac:dyDescent="0.45">
      <c r="B1418" t="s">
        <v>335</v>
      </c>
      <c r="C1418" s="215">
        <f>'Survey Results'!D2018/'Survey Results'!D$2066</f>
        <v>0</v>
      </c>
      <c r="D1418" s="211">
        <f t="shared" si="168"/>
        <v>0</v>
      </c>
      <c r="E1418" s="218">
        <f>'Survey Results'!E2018/'Survey Results'!E$2066</f>
        <v>0</v>
      </c>
      <c r="F1418" s="217">
        <f t="shared" si="169"/>
        <v>0</v>
      </c>
      <c r="G1418" s="215">
        <f>'Survey Results'!F2018/'Survey Results'!F$2066</f>
        <v>0</v>
      </c>
      <c r="H1418" s="212">
        <f t="shared" si="170"/>
        <v>0</v>
      </c>
      <c r="I1418" s="218">
        <f>'Survey Results'!G2018/'Survey Results'!G$2066</f>
        <v>0</v>
      </c>
      <c r="J1418" s="217">
        <f t="shared" si="171"/>
        <v>0</v>
      </c>
      <c r="K1418" s="215">
        <f>'Survey Results'!H2018/'Survey Results'!H$2066</f>
        <v>0</v>
      </c>
      <c r="L1418" s="211">
        <f t="shared" si="172"/>
        <v>0</v>
      </c>
      <c r="M1418" s="221">
        <f t="shared" si="173"/>
        <v>0</v>
      </c>
      <c r="N1418" s="222">
        <f t="shared" si="167"/>
        <v>0</v>
      </c>
    </row>
    <row r="1419" spans="2:14" x14ac:dyDescent="0.45">
      <c r="B1419" t="s">
        <v>336</v>
      </c>
      <c r="C1419" s="215">
        <f>'Survey Results'!D2019/'Survey Results'!D$2066</f>
        <v>0</v>
      </c>
      <c r="D1419" s="211">
        <f t="shared" si="168"/>
        <v>0</v>
      </c>
      <c r="E1419" s="218">
        <f>'Survey Results'!E2019/'Survey Results'!E$2066</f>
        <v>0</v>
      </c>
      <c r="F1419" s="217">
        <f t="shared" si="169"/>
        <v>0</v>
      </c>
      <c r="G1419" s="215">
        <f>'Survey Results'!F2019/'Survey Results'!F$2066</f>
        <v>0</v>
      </c>
      <c r="H1419" s="212">
        <f t="shared" si="170"/>
        <v>0</v>
      </c>
      <c r="I1419" s="218">
        <f>'Survey Results'!G2019/'Survey Results'!G$2066</f>
        <v>0</v>
      </c>
      <c r="J1419" s="217">
        <f t="shared" si="171"/>
        <v>0</v>
      </c>
      <c r="K1419" s="215">
        <f>'Survey Results'!H2019/'Survey Results'!H$2066</f>
        <v>0</v>
      </c>
      <c r="L1419" s="211">
        <f t="shared" si="172"/>
        <v>0</v>
      </c>
      <c r="M1419" s="221">
        <f t="shared" si="173"/>
        <v>0</v>
      </c>
      <c r="N1419" s="222">
        <f t="shared" si="167"/>
        <v>0</v>
      </c>
    </row>
    <row r="1420" spans="2:14" x14ac:dyDescent="0.45">
      <c r="B1420" t="s">
        <v>337</v>
      </c>
      <c r="C1420" s="215">
        <f>'Survey Results'!D2020/'Survey Results'!D$2066</f>
        <v>0</v>
      </c>
      <c r="D1420" s="211">
        <f t="shared" si="168"/>
        <v>0</v>
      </c>
      <c r="E1420" s="218">
        <f>'Survey Results'!E2020/'Survey Results'!E$2066</f>
        <v>0</v>
      </c>
      <c r="F1420" s="217">
        <f t="shared" si="169"/>
        <v>0</v>
      </c>
      <c r="G1420" s="215">
        <f>'Survey Results'!F2020/'Survey Results'!F$2066</f>
        <v>0</v>
      </c>
      <c r="H1420" s="212">
        <f t="shared" si="170"/>
        <v>0</v>
      </c>
      <c r="I1420" s="218">
        <f>'Survey Results'!G2020/'Survey Results'!G$2066</f>
        <v>0</v>
      </c>
      <c r="J1420" s="217">
        <f t="shared" si="171"/>
        <v>0</v>
      </c>
      <c r="K1420" s="215">
        <f>'Survey Results'!H2020/'Survey Results'!H$2066</f>
        <v>4.3515069420927859E-2</v>
      </c>
      <c r="L1420" s="211">
        <f t="shared" si="172"/>
        <v>0.5337000526742296</v>
      </c>
      <c r="M1420" s="221">
        <f t="shared" si="173"/>
        <v>9.1622911250151817E-3</v>
      </c>
      <c r="N1420" s="222">
        <f t="shared" si="167"/>
        <v>0.5337000526742296</v>
      </c>
    </row>
    <row r="1421" spans="2:14" x14ac:dyDescent="0.45">
      <c r="B1421" t="s">
        <v>338</v>
      </c>
      <c r="C1421" s="215">
        <f>'Survey Results'!D2021/'Survey Results'!D$2066</f>
        <v>0</v>
      </c>
      <c r="D1421" s="211">
        <f t="shared" si="168"/>
        <v>0</v>
      </c>
      <c r="E1421" s="218">
        <f>'Survey Results'!E2021/'Survey Results'!E$2066</f>
        <v>0</v>
      </c>
      <c r="F1421" s="217">
        <f t="shared" si="169"/>
        <v>0</v>
      </c>
      <c r="G1421" s="215">
        <f>'Survey Results'!F2021/'Survey Results'!F$2066</f>
        <v>0</v>
      </c>
      <c r="H1421" s="212">
        <f t="shared" si="170"/>
        <v>0</v>
      </c>
      <c r="I1421" s="218">
        <f>'Survey Results'!G2021/'Survey Results'!G$2066</f>
        <v>0</v>
      </c>
      <c r="J1421" s="217">
        <f t="shared" si="171"/>
        <v>0</v>
      </c>
      <c r="K1421" s="215">
        <f>'Survey Results'!H2021/'Survey Results'!H$2066</f>
        <v>0</v>
      </c>
      <c r="L1421" s="211">
        <f t="shared" si="172"/>
        <v>0</v>
      </c>
      <c r="M1421" s="221">
        <f t="shared" si="173"/>
        <v>0</v>
      </c>
      <c r="N1421" s="222">
        <f t="shared" si="167"/>
        <v>0</v>
      </c>
    </row>
    <row r="1422" spans="2:14" x14ac:dyDescent="0.45">
      <c r="B1422" t="s">
        <v>339</v>
      </c>
      <c r="C1422" s="215">
        <f>'Survey Results'!D2022/'Survey Results'!D$2066</f>
        <v>0</v>
      </c>
      <c r="D1422" s="211">
        <f t="shared" si="168"/>
        <v>0</v>
      </c>
      <c r="E1422" s="218">
        <f>'Survey Results'!E2022/'Survey Results'!E$2066</f>
        <v>0</v>
      </c>
      <c r="F1422" s="217">
        <f t="shared" si="169"/>
        <v>0</v>
      </c>
      <c r="G1422" s="215">
        <f>'Survey Results'!F2022/'Survey Results'!F$2066</f>
        <v>0</v>
      </c>
      <c r="H1422" s="212">
        <f t="shared" si="170"/>
        <v>0</v>
      </c>
      <c r="I1422" s="218">
        <f>'Survey Results'!G2022/'Survey Results'!G$2066</f>
        <v>0</v>
      </c>
      <c r="J1422" s="217">
        <f t="shared" si="171"/>
        <v>0</v>
      </c>
      <c r="K1422" s="215">
        <f>'Survey Results'!H2022/'Survey Results'!H$2066</f>
        <v>0</v>
      </c>
      <c r="L1422" s="211">
        <f t="shared" si="172"/>
        <v>0</v>
      </c>
      <c r="M1422" s="221">
        <f t="shared" si="173"/>
        <v>0</v>
      </c>
      <c r="N1422" s="222">
        <f t="shared" si="167"/>
        <v>0</v>
      </c>
    </row>
    <row r="1423" spans="2:14" x14ac:dyDescent="0.45">
      <c r="B1423" t="s">
        <v>340</v>
      </c>
      <c r="C1423" s="215">
        <f>'Survey Results'!D2023/'Survey Results'!D$2066</f>
        <v>0</v>
      </c>
      <c r="D1423" s="211">
        <f t="shared" si="168"/>
        <v>0</v>
      </c>
      <c r="E1423" s="218">
        <f>'Survey Results'!E2023/'Survey Results'!E$2066</f>
        <v>0</v>
      </c>
      <c r="F1423" s="217">
        <f t="shared" si="169"/>
        <v>0</v>
      </c>
      <c r="G1423" s="215">
        <f>'Survey Results'!F2023/'Survey Results'!F$2066</f>
        <v>0</v>
      </c>
      <c r="H1423" s="212">
        <f t="shared" si="170"/>
        <v>0</v>
      </c>
      <c r="I1423" s="218">
        <f>'Survey Results'!G2023/'Survey Results'!G$2066</f>
        <v>0</v>
      </c>
      <c r="J1423" s="217">
        <f t="shared" si="171"/>
        <v>0</v>
      </c>
      <c r="K1423" s="215">
        <f>'Survey Results'!H2023/'Survey Results'!H$2066</f>
        <v>0</v>
      </c>
      <c r="L1423" s="211">
        <f t="shared" si="172"/>
        <v>0</v>
      </c>
      <c r="M1423" s="221">
        <f t="shared" si="173"/>
        <v>0</v>
      </c>
      <c r="N1423" s="222">
        <f t="shared" si="167"/>
        <v>0</v>
      </c>
    </row>
    <row r="1424" spans="2:14" x14ac:dyDescent="0.45">
      <c r="B1424" t="s">
        <v>341</v>
      </c>
      <c r="C1424" s="215">
        <f>'Survey Results'!D2024/'Survey Results'!D$2066</f>
        <v>0</v>
      </c>
      <c r="D1424" s="211">
        <f t="shared" si="168"/>
        <v>0</v>
      </c>
      <c r="E1424" s="218">
        <f>'Survey Results'!E2024/'Survey Results'!E$2066</f>
        <v>0</v>
      </c>
      <c r="F1424" s="217">
        <f t="shared" si="169"/>
        <v>0</v>
      </c>
      <c r="G1424" s="215">
        <f>'Survey Results'!F2024/'Survey Results'!F$2066</f>
        <v>0</v>
      </c>
      <c r="H1424" s="212">
        <f t="shared" si="170"/>
        <v>0</v>
      </c>
      <c r="I1424" s="218">
        <f>'Survey Results'!G2024/'Survey Results'!G$2066</f>
        <v>0</v>
      </c>
      <c r="J1424" s="217">
        <f t="shared" si="171"/>
        <v>0</v>
      </c>
      <c r="K1424" s="215">
        <f>'Survey Results'!H2024/'Survey Results'!H$2066</f>
        <v>0</v>
      </c>
      <c r="L1424" s="211">
        <f t="shared" si="172"/>
        <v>0</v>
      </c>
      <c r="M1424" s="221">
        <f t="shared" si="173"/>
        <v>0</v>
      </c>
      <c r="N1424" s="222">
        <f t="shared" si="167"/>
        <v>0</v>
      </c>
    </row>
    <row r="1425" spans="2:14" x14ac:dyDescent="0.45">
      <c r="B1425" t="s">
        <v>342</v>
      </c>
      <c r="C1425" s="215">
        <f>'Survey Results'!D2025/'Survey Results'!D$2066</f>
        <v>0</v>
      </c>
      <c r="D1425" s="211">
        <f t="shared" si="168"/>
        <v>0</v>
      </c>
      <c r="E1425" s="218">
        <f>'Survey Results'!E2025/'Survey Results'!E$2066</f>
        <v>0</v>
      </c>
      <c r="F1425" s="217">
        <f t="shared" si="169"/>
        <v>0</v>
      </c>
      <c r="G1425" s="215">
        <f>'Survey Results'!F2025/'Survey Results'!F$2066</f>
        <v>0</v>
      </c>
      <c r="H1425" s="212">
        <f t="shared" si="170"/>
        <v>0</v>
      </c>
      <c r="I1425" s="218">
        <f>'Survey Results'!G2025/'Survey Results'!G$2066</f>
        <v>0</v>
      </c>
      <c r="J1425" s="217">
        <f t="shared" si="171"/>
        <v>0</v>
      </c>
      <c r="K1425" s="215">
        <f>'Survey Results'!H2025/'Survey Results'!H$2066</f>
        <v>0</v>
      </c>
      <c r="L1425" s="211">
        <f t="shared" si="172"/>
        <v>0</v>
      </c>
      <c r="M1425" s="221">
        <f t="shared" si="173"/>
        <v>0</v>
      </c>
      <c r="N1425" s="222">
        <f t="shared" si="167"/>
        <v>0</v>
      </c>
    </row>
    <row r="1426" spans="2:14" x14ac:dyDescent="0.45">
      <c r="B1426" t="s">
        <v>343</v>
      </c>
      <c r="C1426" s="215">
        <f>'Survey Results'!D2026/'Survey Results'!D$2066</f>
        <v>0</v>
      </c>
      <c r="D1426" s="211">
        <f t="shared" si="168"/>
        <v>0</v>
      </c>
      <c r="E1426" s="218">
        <f>'Survey Results'!E2026/'Survey Results'!E$2066</f>
        <v>0</v>
      </c>
      <c r="F1426" s="217">
        <f t="shared" si="169"/>
        <v>0</v>
      </c>
      <c r="G1426" s="215">
        <f>'Survey Results'!F2026/'Survey Results'!F$2066</f>
        <v>0</v>
      </c>
      <c r="H1426" s="212">
        <f t="shared" si="170"/>
        <v>0</v>
      </c>
      <c r="I1426" s="218">
        <f>'Survey Results'!G2026/'Survey Results'!G$2066</f>
        <v>0.26412794382953819</v>
      </c>
      <c r="J1426" s="217">
        <f t="shared" si="171"/>
        <v>2.5321182159184743</v>
      </c>
      <c r="K1426" s="215">
        <f>'Survey Results'!H2026/'Survey Results'!H$2066</f>
        <v>0</v>
      </c>
      <c r="L1426" s="211">
        <f t="shared" si="172"/>
        <v>0</v>
      </c>
      <c r="M1426" s="221">
        <f t="shared" si="173"/>
        <v>4.3470117982844551E-2</v>
      </c>
      <c r="N1426" s="222">
        <f t="shared" si="167"/>
        <v>2.5321182159184743</v>
      </c>
    </row>
    <row r="1427" spans="2:14" x14ac:dyDescent="0.45">
      <c r="B1427" t="s">
        <v>344</v>
      </c>
      <c r="C1427" s="215">
        <f>'Survey Results'!D2027/'Survey Results'!D$2066</f>
        <v>0</v>
      </c>
      <c r="D1427" s="211">
        <f t="shared" si="168"/>
        <v>0</v>
      </c>
      <c r="E1427" s="218">
        <f>'Survey Results'!E2027/'Survey Results'!E$2066</f>
        <v>0</v>
      </c>
      <c r="F1427" s="217">
        <f t="shared" si="169"/>
        <v>0</v>
      </c>
      <c r="G1427" s="215">
        <f>'Survey Results'!F2027/'Survey Results'!F$2066</f>
        <v>0</v>
      </c>
      <c r="H1427" s="212">
        <f t="shared" si="170"/>
        <v>0</v>
      </c>
      <c r="I1427" s="218">
        <f>'Survey Results'!G2027/'Survey Results'!G$2066</f>
        <v>0</v>
      </c>
      <c r="J1427" s="217">
        <f t="shared" si="171"/>
        <v>0</v>
      </c>
      <c r="K1427" s="215">
        <f>'Survey Results'!H2027/'Survey Results'!H$2066</f>
        <v>0</v>
      </c>
      <c r="L1427" s="211">
        <f t="shared" si="172"/>
        <v>0</v>
      </c>
      <c r="M1427" s="221">
        <f t="shared" si="173"/>
        <v>0</v>
      </c>
      <c r="N1427" s="222">
        <f t="shared" si="167"/>
        <v>0</v>
      </c>
    </row>
    <row r="1428" spans="2:14" x14ac:dyDescent="0.45">
      <c r="B1428" t="s">
        <v>345</v>
      </c>
      <c r="C1428" s="215">
        <f>'Survey Results'!D2028/'Survey Results'!D$2066</f>
        <v>0</v>
      </c>
      <c r="D1428" s="211">
        <f t="shared" si="168"/>
        <v>0</v>
      </c>
      <c r="E1428" s="218">
        <f>'Survey Results'!E2028/'Survey Results'!E$2066</f>
        <v>0</v>
      </c>
      <c r="F1428" s="217">
        <f t="shared" si="169"/>
        <v>0</v>
      </c>
      <c r="G1428" s="215">
        <f>'Survey Results'!F2028/'Survey Results'!F$2066</f>
        <v>0</v>
      </c>
      <c r="H1428" s="212">
        <f t="shared" si="170"/>
        <v>0</v>
      </c>
      <c r="I1428" s="218">
        <f>'Survey Results'!G2028/'Survey Results'!G$2066</f>
        <v>0</v>
      </c>
      <c r="J1428" s="217">
        <f t="shared" si="171"/>
        <v>0</v>
      </c>
      <c r="K1428" s="215">
        <f>'Survey Results'!H2028/'Survey Results'!H$2066</f>
        <v>0</v>
      </c>
      <c r="L1428" s="211">
        <f t="shared" si="172"/>
        <v>0</v>
      </c>
      <c r="M1428" s="221">
        <f t="shared" si="173"/>
        <v>0</v>
      </c>
      <c r="N1428" s="222">
        <f t="shared" si="167"/>
        <v>0</v>
      </c>
    </row>
    <row r="1429" spans="2:14" x14ac:dyDescent="0.45">
      <c r="B1429" t="s">
        <v>133</v>
      </c>
      <c r="C1429" s="215">
        <f>'Survey Results'!D2029/'Survey Results'!D$2066</f>
        <v>0</v>
      </c>
      <c r="D1429" s="211">
        <f t="shared" si="168"/>
        <v>0</v>
      </c>
      <c r="E1429" s="218">
        <f>'Survey Results'!E2029/'Survey Results'!E$2066</f>
        <v>0</v>
      </c>
      <c r="F1429" s="217">
        <f t="shared" si="169"/>
        <v>0</v>
      </c>
      <c r="G1429" s="215">
        <f>'Survey Results'!F2029/'Survey Results'!F$2066</f>
        <v>0</v>
      </c>
      <c r="H1429" s="212">
        <f t="shared" si="170"/>
        <v>0</v>
      </c>
      <c r="I1429" s="218">
        <f>'Survey Results'!G2029/'Survey Results'!G$2066</f>
        <v>0</v>
      </c>
      <c r="J1429" s="217">
        <f t="shared" si="171"/>
        <v>0</v>
      </c>
      <c r="K1429" s="215">
        <f>'Survey Results'!H2029/'Survey Results'!H$2066</f>
        <v>0</v>
      </c>
      <c r="L1429" s="211">
        <f t="shared" si="172"/>
        <v>0</v>
      </c>
      <c r="M1429" s="221">
        <f t="shared" si="173"/>
        <v>0</v>
      </c>
      <c r="N1429" s="222">
        <f t="shared" si="167"/>
        <v>0</v>
      </c>
    </row>
    <row r="1430" spans="2:14" x14ac:dyDescent="0.45">
      <c r="B1430" t="s">
        <v>134</v>
      </c>
      <c r="C1430" s="215">
        <f>'Survey Results'!D2030/'Survey Results'!D$2066</f>
        <v>0</v>
      </c>
      <c r="D1430" s="211">
        <f t="shared" si="168"/>
        <v>0</v>
      </c>
      <c r="E1430" s="218">
        <f>'Survey Results'!E2030/'Survey Results'!E$2066</f>
        <v>0</v>
      </c>
      <c r="F1430" s="217">
        <f t="shared" si="169"/>
        <v>0</v>
      </c>
      <c r="G1430" s="215">
        <f>'Survey Results'!F2030/'Survey Results'!F$2066</f>
        <v>0</v>
      </c>
      <c r="H1430" s="212">
        <f t="shared" si="170"/>
        <v>0</v>
      </c>
      <c r="I1430" s="218">
        <f>'Survey Results'!G2030/'Survey Results'!G$2066</f>
        <v>0</v>
      </c>
      <c r="J1430" s="217">
        <f t="shared" si="171"/>
        <v>0</v>
      </c>
      <c r="K1430" s="215">
        <f>'Survey Results'!H2030/'Survey Results'!H$2066</f>
        <v>0</v>
      </c>
      <c r="L1430" s="211">
        <f t="shared" si="172"/>
        <v>0</v>
      </c>
      <c r="M1430" s="221">
        <f t="shared" si="173"/>
        <v>0</v>
      </c>
      <c r="N1430" s="222">
        <f t="shared" si="167"/>
        <v>0</v>
      </c>
    </row>
    <row r="1431" spans="2:14" x14ac:dyDescent="0.45">
      <c r="B1431" t="s">
        <v>346</v>
      </c>
      <c r="C1431" s="215">
        <f>'Survey Results'!D2031/'Survey Results'!D$2066</f>
        <v>0</v>
      </c>
      <c r="D1431" s="211">
        <f t="shared" si="168"/>
        <v>0</v>
      </c>
      <c r="E1431" s="218">
        <f>'Survey Results'!E2031/'Survey Results'!E$2066</f>
        <v>0</v>
      </c>
      <c r="F1431" s="217">
        <f t="shared" si="169"/>
        <v>0</v>
      </c>
      <c r="G1431" s="215">
        <f>'Survey Results'!F2031/'Survey Results'!F$2066</f>
        <v>8.1766443339817016E-2</v>
      </c>
      <c r="H1431" s="212">
        <f t="shared" si="170"/>
        <v>1.7731707369786038</v>
      </c>
      <c r="I1431" s="218">
        <f>'Survey Results'!G2031/'Survey Results'!G$2066</f>
        <v>0</v>
      </c>
      <c r="J1431" s="217">
        <f t="shared" si="171"/>
        <v>0</v>
      </c>
      <c r="K1431" s="215">
        <f>'Survey Results'!H2031/'Survey Results'!H$2066</f>
        <v>0</v>
      </c>
      <c r="L1431" s="211">
        <f t="shared" si="172"/>
        <v>0</v>
      </c>
      <c r="M1431" s="221">
        <f t="shared" si="173"/>
        <v>3.0440893578986456E-2</v>
      </c>
      <c r="N1431" s="222">
        <f t="shared" si="167"/>
        <v>1.7731707369786038</v>
      </c>
    </row>
    <row r="1432" spans="2:14" x14ac:dyDescent="0.45">
      <c r="B1432" t="s">
        <v>347</v>
      </c>
      <c r="C1432" s="215">
        <f>'Survey Results'!D2032/'Survey Results'!D$2066</f>
        <v>0</v>
      </c>
      <c r="D1432" s="211">
        <f t="shared" si="168"/>
        <v>0</v>
      </c>
      <c r="E1432" s="218">
        <f>'Survey Results'!E2032/'Survey Results'!E$2066</f>
        <v>0</v>
      </c>
      <c r="F1432" s="217">
        <f t="shared" si="169"/>
        <v>0</v>
      </c>
      <c r="G1432" s="215">
        <f>'Survey Results'!F2032/'Survey Results'!F$2066</f>
        <v>0</v>
      </c>
      <c r="H1432" s="212">
        <f t="shared" si="170"/>
        <v>0</v>
      </c>
      <c r="I1432" s="218">
        <f>'Survey Results'!G2032/'Survey Results'!G$2066</f>
        <v>0</v>
      </c>
      <c r="J1432" s="217">
        <f t="shared" si="171"/>
        <v>0</v>
      </c>
      <c r="K1432" s="215">
        <f>'Survey Results'!H2032/'Survey Results'!H$2066</f>
        <v>0</v>
      </c>
      <c r="L1432" s="211">
        <f t="shared" si="172"/>
        <v>0</v>
      </c>
      <c r="M1432" s="221">
        <f t="shared" si="173"/>
        <v>0</v>
      </c>
      <c r="N1432" s="222">
        <f t="shared" si="167"/>
        <v>0</v>
      </c>
    </row>
    <row r="1433" spans="2:14" x14ac:dyDescent="0.45">
      <c r="B1433" t="s">
        <v>348</v>
      </c>
      <c r="C1433" s="215">
        <f>'Survey Results'!D2033/'Survey Results'!D$2066</f>
        <v>0</v>
      </c>
      <c r="D1433" s="211">
        <f t="shared" si="168"/>
        <v>0</v>
      </c>
      <c r="E1433" s="218">
        <f>'Survey Results'!E2033/'Survey Results'!E$2066</f>
        <v>0</v>
      </c>
      <c r="F1433" s="217">
        <f t="shared" si="169"/>
        <v>0</v>
      </c>
      <c r="G1433" s="215">
        <f>'Survey Results'!F2033/'Survey Results'!F$2066</f>
        <v>0</v>
      </c>
      <c r="H1433" s="212">
        <f t="shared" si="170"/>
        <v>0</v>
      </c>
      <c r="I1433" s="218">
        <f>'Survey Results'!G2033/'Survey Results'!G$2066</f>
        <v>0</v>
      </c>
      <c r="J1433" s="217">
        <f t="shared" si="171"/>
        <v>0</v>
      </c>
      <c r="K1433" s="215">
        <f>'Survey Results'!H2033/'Survey Results'!H$2066</f>
        <v>0</v>
      </c>
      <c r="L1433" s="211">
        <f t="shared" si="172"/>
        <v>0</v>
      </c>
      <c r="M1433" s="221">
        <f t="shared" si="173"/>
        <v>0</v>
      </c>
      <c r="N1433" s="222">
        <f t="shared" si="167"/>
        <v>0</v>
      </c>
    </row>
    <row r="1434" spans="2:14" x14ac:dyDescent="0.45">
      <c r="B1434" t="s">
        <v>349</v>
      </c>
      <c r="C1434" s="215">
        <f>'Survey Results'!D2034/'Survey Results'!D$2066</f>
        <v>0</v>
      </c>
      <c r="D1434" s="211">
        <f t="shared" si="168"/>
        <v>0</v>
      </c>
      <c r="E1434" s="218">
        <f>'Survey Results'!E2034/'Survey Results'!E$2066</f>
        <v>0</v>
      </c>
      <c r="F1434" s="217">
        <f t="shared" si="169"/>
        <v>0</v>
      </c>
      <c r="G1434" s="215">
        <f>'Survey Results'!F2034/'Survey Results'!F$2066</f>
        <v>0</v>
      </c>
      <c r="H1434" s="212">
        <f t="shared" si="170"/>
        <v>0</v>
      </c>
      <c r="I1434" s="218">
        <f>'Survey Results'!G2034/'Survey Results'!G$2066</f>
        <v>0</v>
      </c>
      <c r="J1434" s="217">
        <f t="shared" si="171"/>
        <v>0</v>
      </c>
      <c r="K1434" s="215">
        <f>'Survey Results'!H2034/'Survey Results'!H$2066</f>
        <v>0</v>
      </c>
      <c r="L1434" s="211">
        <f t="shared" si="172"/>
        <v>0</v>
      </c>
      <c r="M1434" s="221">
        <f t="shared" si="173"/>
        <v>0</v>
      </c>
      <c r="N1434" s="222">
        <f t="shared" si="167"/>
        <v>0</v>
      </c>
    </row>
    <row r="1435" spans="2:14" x14ac:dyDescent="0.45">
      <c r="B1435" t="s">
        <v>350</v>
      </c>
      <c r="C1435" s="215">
        <f>'Survey Results'!D2035/'Survey Results'!D$2066</f>
        <v>0</v>
      </c>
      <c r="D1435" s="211">
        <f t="shared" si="168"/>
        <v>0</v>
      </c>
      <c r="E1435" s="218">
        <f>'Survey Results'!E2035/'Survey Results'!E$2066</f>
        <v>0</v>
      </c>
      <c r="F1435" s="217">
        <f t="shared" si="169"/>
        <v>0</v>
      </c>
      <c r="G1435" s="215">
        <f>'Survey Results'!F2035/'Survey Results'!F$2066</f>
        <v>0</v>
      </c>
      <c r="H1435" s="212">
        <f t="shared" si="170"/>
        <v>0</v>
      </c>
      <c r="I1435" s="218">
        <f>'Survey Results'!G2035/'Survey Results'!G$2066</f>
        <v>0</v>
      </c>
      <c r="J1435" s="217">
        <f t="shared" si="171"/>
        <v>0</v>
      </c>
      <c r="K1435" s="215">
        <f>'Survey Results'!H2035/'Survey Results'!H$2066</f>
        <v>0</v>
      </c>
      <c r="L1435" s="211">
        <f t="shared" si="172"/>
        <v>0</v>
      </c>
      <c r="M1435" s="221">
        <f t="shared" si="173"/>
        <v>0</v>
      </c>
      <c r="N1435" s="222">
        <f t="shared" si="167"/>
        <v>0</v>
      </c>
    </row>
    <row r="1436" spans="2:14" x14ac:dyDescent="0.45">
      <c r="B1436" t="s">
        <v>351</v>
      </c>
      <c r="C1436" s="215">
        <f>'Survey Results'!D2036/'Survey Results'!D$2066</f>
        <v>0</v>
      </c>
      <c r="D1436" s="211">
        <f t="shared" si="168"/>
        <v>0</v>
      </c>
      <c r="E1436" s="218">
        <f>'Survey Results'!E2036/'Survey Results'!E$2066</f>
        <v>0</v>
      </c>
      <c r="F1436" s="217">
        <f t="shared" si="169"/>
        <v>0</v>
      </c>
      <c r="G1436" s="215">
        <f>'Survey Results'!F2036/'Survey Results'!F$2066</f>
        <v>0</v>
      </c>
      <c r="H1436" s="212">
        <f t="shared" si="170"/>
        <v>0</v>
      </c>
      <c r="I1436" s="218">
        <f>'Survey Results'!G2036/'Survey Results'!G$2066</f>
        <v>0</v>
      </c>
      <c r="J1436" s="217">
        <f t="shared" si="171"/>
        <v>0</v>
      </c>
      <c r="K1436" s="215">
        <f>'Survey Results'!H2036/'Survey Results'!H$2066</f>
        <v>0</v>
      </c>
      <c r="L1436" s="211">
        <f t="shared" si="172"/>
        <v>0</v>
      </c>
      <c r="M1436" s="221">
        <f t="shared" si="173"/>
        <v>0</v>
      </c>
      <c r="N1436" s="222">
        <f t="shared" si="167"/>
        <v>0</v>
      </c>
    </row>
    <row r="1437" spans="2:14" x14ac:dyDescent="0.45">
      <c r="B1437" t="s">
        <v>352</v>
      </c>
      <c r="C1437" s="215">
        <f>'Survey Results'!D2037/'Survey Results'!D$2066</f>
        <v>0</v>
      </c>
      <c r="D1437" s="211">
        <f t="shared" si="168"/>
        <v>0</v>
      </c>
      <c r="E1437" s="218">
        <f>'Survey Results'!E2037/'Survey Results'!E$2066</f>
        <v>0</v>
      </c>
      <c r="F1437" s="217">
        <f t="shared" si="169"/>
        <v>0</v>
      </c>
      <c r="G1437" s="215">
        <f>'Survey Results'!F2037/'Survey Results'!F$2066</f>
        <v>0</v>
      </c>
      <c r="H1437" s="212">
        <f t="shared" si="170"/>
        <v>0</v>
      </c>
      <c r="I1437" s="218">
        <f>'Survey Results'!G2037/'Survey Results'!G$2066</f>
        <v>0</v>
      </c>
      <c r="J1437" s="217">
        <f t="shared" si="171"/>
        <v>0</v>
      </c>
      <c r="K1437" s="215">
        <f>'Survey Results'!H2037/'Survey Results'!H$2066</f>
        <v>0</v>
      </c>
      <c r="L1437" s="211">
        <f t="shared" si="172"/>
        <v>0</v>
      </c>
      <c r="M1437" s="221">
        <f t="shared" si="173"/>
        <v>0</v>
      </c>
      <c r="N1437" s="222">
        <f t="shared" si="167"/>
        <v>0</v>
      </c>
    </row>
    <row r="1438" spans="2:14" x14ac:dyDescent="0.45">
      <c r="B1438" t="s">
        <v>353</v>
      </c>
      <c r="C1438" s="215">
        <f>'Survey Results'!D2038/'Survey Results'!D$2066</f>
        <v>0</v>
      </c>
      <c r="D1438" s="211">
        <f t="shared" si="168"/>
        <v>0</v>
      </c>
      <c r="E1438" s="218">
        <f>'Survey Results'!E2038/'Survey Results'!E$2066</f>
        <v>0</v>
      </c>
      <c r="F1438" s="217">
        <f t="shared" si="169"/>
        <v>0</v>
      </c>
      <c r="G1438" s="215">
        <f>'Survey Results'!F2038/'Survey Results'!F$2066</f>
        <v>0</v>
      </c>
      <c r="H1438" s="212">
        <f t="shared" si="170"/>
        <v>0</v>
      </c>
      <c r="I1438" s="218">
        <f>'Survey Results'!G2038/'Survey Results'!G$2066</f>
        <v>0</v>
      </c>
      <c r="J1438" s="217">
        <f t="shared" si="171"/>
        <v>0</v>
      </c>
      <c r="K1438" s="215">
        <f>'Survey Results'!H2038/'Survey Results'!H$2066</f>
        <v>4.3515069420927859E-2</v>
      </c>
      <c r="L1438" s="211">
        <f t="shared" si="172"/>
        <v>0.5337000526742296</v>
      </c>
      <c r="M1438" s="221">
        <f t="shared" si="173"/>
        <v>9.1622911250151817E-3</v>
      </c>
      <c r="N1438" s="222">
        <f t="shared" si="167"/>
        <v>0.5337000526742296</v>
      </c>
    </row>
    <row r="1439" spans="2:14" x14ac:dyDescent="0.45">
      <c r="B1439" t="s">
        <v>354</v>
      </c>
      <c r="C1439" s="215">
        <f>'Survey Results'!D2039/'Survey Results'!D$2066</f>
        <v>0</v>
      </c>
      <c r="D1439" s="211">
        <f t="shared" si="168"/>
        <v>0</v>
      </c>
      <c r="E1439" s="218">
        <f>'Survey Results'!E2039/'Survey Results'!E$2066</f>
        <v>0</v>
      </c>
      <c r="F1439" s="217">
        <f t="shared" si="169"/>
        <v>0</v>
      </c>
      <c r="G1439" s="215">
        <f>'Survey Results'!F2039/'Survey Results'!F$2066</f>
        <v>0</v>
      </c>
      <c r="H1439" s="212">
        <f t="shared" si="170"/>
        <v>0</v>
      </c>
      <c r="I1439" s="218">
        <f>'Survey Results'!G2039/'Survey Results'!G$2066</f>
        <v>0</v>
      </c>
      <c r="J1439" s="217">
        <f t="shared" si="171"/>
        <v>0</v>
      </c>
      <c r="K1439" s="215">
        <f>'Survey Results'!H2039/'Survey Results'!H$2066</f>
        <v>0</v>
      </c>
      <c r="L1439" s="211">
        <f t="shared" si="172"/>
        <v>0</v>
      </c>
      <c r="M1439" s="221">
        <f t="shared" si="173"/>
        <v>0</v>
      </c>
      <c r="N1439" s="222">
        <f t="shared" si="167"/>
        <v>0</v>
      </c>
    </row>
    <row r="1440" spans="2:14" x14ac:dyDescent="0.45">
      <c r="B1440" t="s">
        <v>355</v>
      </c>
      <c r="C1440" s="215">
        <f>'Survey Results'!D2040/'Survey Results'!D$2066</f>
        <v>0</v>
      </c>
      <c r="D1440" s="211">
        <f t="shared" si="168"/>
        <v>0</v>
      </c>
      <c r="E1440" s="218">
        <f>'Survey Results'!E2040/'Survey Results'!E$2066</f>
        <v>0</v>
      </c>
      <c r="F1440" s="217">
        <f t="shared" si="169"/>
        <v>0</v>
      </c>
      <c r="G1440" s="215">
        <f>'Survey Results'!F2040/'Survey Results'!F$2066</f>
        <v>0</v>
      </c>
      <c r="H1440" s="212">
        <f t="shared" si="170"/>
        <v>0</v>
      </c>
      <c r="I1440" s="218">
        <f>'Survey Results'!G2040/'Survey Results'!G$2066</f>
        <v>0</v>
      </c>
      <c r="J1440" s="217">
        <f t="shared" si="171"/>
        <v>0</v>
      </c>
      <c r="K1440" s="215">
        <f>'Survey Results'!H2040/'Survey Results'!H$2066</f>
        <v>0</v>
      </c>
      <c r="L1440" s="211">
        <f t="shared" si="172"/>
        <v>0</v>
      </c>
      <c r="M1440" s="221">
        <f t="shared" si="173"/>
        <v>0</v>
      </c>
      <c r="N1440" s="222">
        <f t="shared" si="167"/>
        <v>0</v>
      </c>
    </row>
    <row r="1441" spans="2:14" x14ac:dyDescent="0.45">
      <c r="B1441" t="s">
        <v>356</v>
      </c>
      <c r="C1441" s="215">
        <f>'Survey Results'!D2041/'Survey Results'!D$2066</f>
        <v>0</v>
      </c>
      <c r="D1441" s="211">
        <f t="shared" si="168"/>
        <v>0</v>
      </c>
      <c r="E1441" s="218">
        <f>'Survey Results'!E2041/'Survey Results'!E$2066</f>
        <v>0</v>
      </c>
      <c r="F1441" s="217">
        <f t="shared" si="169"/>
        <v>0</v>
      </c>
      <c r="G1441" s="215">
        <f>'Survey Results'!F2041/'Survey Results'!F$2066</f>
        <v>0</v>
      </c>
      <c r="H1441" s="212">
        <f t="shared" si="170"/>
        <v>0</v>
      </c>
      <c r="I1441" s="218">
        <f>'Survey Results'!G2041/'Survey Results'!G$2066</f>
        <v>0</v>
      </c>
      <c r="J1441" s="217">
        <f t="shared" si="171"/>
        <v>0</v>
      </c>
      <c r="K1441" s="215">
        <f>'Survey Results'!H2041/'Survey Results'!H$2066</f>
        <v>0</v>
      </c>
      <c r="L1441" s="211">
        <f t="shared" si="172"/>
        <v>0</v>
      </c>
      <c r="M1441" s="221">
        <f t="shared" si="173"/>
        <v>0</v>
      </c>
      <c r="N1441" s="222">
        <f t="shared" si="167"/>
        <v>0</v>
      </c>
    </row>
    <row r="1442" spans="2:14" x14ac:dyDescent="0.45">
      <c r="B1442" t="s">
        <v>357</v>
      </c>
      <c r="C1442" s="215">
        <f>'Survey Results'!D2042/'Survey Results'!D$2066</f>
        <v>0</v>
      </c>
      <c r="D1442" s="211">
        <f t="shared" si="168"/>
        <v>0</v>
      </c>
      <c r="E1442" s="218">
        <f>'Survey Results'!E2042/'Survey Results'!E$2066</f>
        <v>0</v>
      </c>
      <c r="F1442" s="217">
        <f t="shared" si="169"/>
        <v>0</v>
      </c>
      <c r="G1442" s="215">
        <f>'Survey Results'!F2042/'Survey Results'!F$2066</f>
        <v>0</v>
      </c>
      <c r="H1442" s="212">
        <f t="shared" si="170"/>
        <v>0</v>
      </c>
      <c r="I1442" s="218">
        <f>'Survey Results'!G2042/'Survey Results'!G$2066</f>
        <v>0</v>
      </c>
      <c r="J1442" s="217">
        <f t="shared" si="171"/>
        <v>0</v>
      </c>
      <c r="K1442" s="215">
        <f>'Survey Results'!H2042/'Survey Results'!H$2066</f>
        <v>0</v>
      </c>
      <c r="L1442" s="211">
        <f t="shared" si="172"/>
        <v>0</v>
      </c>
      <c r="M1442" s="221">
        <f t="shared" si="173"/>
        <v>0</v>
      </c>
      <c r="N1442" s="222">
        <f t="shared" si="167"/>
        <v>0</v>
      </c>
    </row>
    <row r="1443" spans="2:14" x14ac:dyDescent="0.45">
      <c r="B1443" t="s">
        <v>358</v>
      </c>
      <c r="C1443" s="215">
        <f>'Survey Results'!D2043/'Survey Results'!D$2066</f>
        <v>0</v>
      </c>
      <c r="D1443" s="211">
        <f t="shared" si="168"/>
        <v>0</v>
      </c>
      <c r="E1443" s="218">
        <f>'Survey Results'!E2043/'Survey Results'!E$2066</f>
        <v>0</v>
      </c>
      <c r="F1443" s="217">
        <f t="shared" si="169"/>
        <v>0</v>
      </c>
      <c r="G1443" s="215">
        <f>'Survey Results'!F2043/'Survey Results'!F$2066</f>
        <v>0</v>
      </c>
      <c r="H1443" s="212">
        <f t="shared" si="170"/>
        <v>0</v>
      </c>
      <c r="I1443" s="218">
        <f>'Survey Results'!G2043/'Survey Results'!G$2066</f>
        <v>0</v>
      </c>
      <c r="J1443" s="217">
        <f t="shared" si="171"/>
        <v>0</v>
      </c>
      <c r="K1443" s="215">
        <f>'Survey Results'!H2043/'Survey Results'!H$2066</f>
        <v>0</v>
      </c>
      <c r="L1443" s="211">
        <f t="shared" si="172"/>
        <v>0</v>
      </c>
      <c r="M1443" s="221">
        <f t="shared" si="173"/>
        <v>0</v>
      </c>
      <c r="N1443" s="222">
        <f t="shared" si="167"/>
        <v>0</v>
      </c>
    </row>
    <row r="1444" spans="2:14" x14ac:dyDescent="0.45">
      <c r="B1444" t="s">
        <v>359</v>
      </c>
      <c r="C1444" s="215">
        <f>'Survey Results'!D2044/'Survey Results'!D$2066</f>
        <v>0</v>
      </c>
      <c r="D1444" s="211">
        <f t="shared" si="168"/>
        <v>0</v>
      </c>
      <c r="E1444" s="218">
        <f>'Survey Results'!E2044/'Survey Results'!E$2066</f>
        <v>0</v>
      </c>
      <c r="F1444" s="217">
        <f t="shared" si="169"/>
        <v>0</v>
      </c>
      <c r="G1444" s="215">
        <f>'Survey Results'!F2044/'Survey Results'!F$2066</f>
        <v>0</v>
      </c>
      <c r="H1444" s="212">
        <f t="shared" si="170"/>
        <v>0</v>
      </c>
      <c r="I1444" s="218">
        <f>'Survey Results'!G2044/'Survey Results'!G$2066</f>
        <v>0</v>
      </c>
      <c r="J1444" s="217">
        <f t="shared" si="171"/>
        <v>0</v>
      </c>
      <c r="K1444" s="215">
        <f>'Survey Results'!H2044/'Survey Results'!H$2066</f>
        <v>0</v>
      </c>
      <c r="L1444" s="211">
        <f t="shared" si="172"/>
        <v>0</v>
      </c>
      <c r="M1444" s="221">
        <f t="shared" si="173"/>
        <v>0</v>
      </c>
      <c r="N1444" s="222">
        <f t="shared" si="167"/>
        <v>0</v>
      </c>
    </row>
    <row r="1445" spans="2:14" x14ac:dyDescent="0.45">
      <c r="B1445" t="s">
        <v>360</v>
      </c>
      <c r="C1445" s="215">
        <f>'Survey Results'!D2045/'Survey Results'!D$2066</f>
        <v>0</v>
      </c>
      <c r="D1445" s="211">
        <f t="shared" si="168"/>
        <v>0</v>
      </c>
      <c r="E1445" s="218">
        <f>'Survey Results'!E2045/'Survey Results'!E$2066</f>
        <v>0</v>
      </c>
      <c r="F1445" s="217">
        <f t="shared" si="169"/>
        <v>0</v>
      </c>
      <c r="G1445" s="215">
        <f>'Survey Results'!F2045/'Survey Results'!F$2066</f>
        <v>0</v>
      </c>
      <c r="H1445" s="212">
        <f t="shared" si="170"/>
        <v>0</v>
      </c>
      <c r="I1445" s="218">
        <f>'Survey Results'!G2045/'Survey Results'!G$2066</f>
        <v>0</v>
      </c>
      <c r="J1445" s="217">
        <f t="shared" si="171"/>
        <v>0</v>
      </c>
      <c r="K1445" s="215">
        <f>'Survey Results'!H2045/'Survey Results'!H$2066</f>
        <v>0</v>
      </c>
      <c r="L1445" s="211">
        <f t="shared" si="172"/>
        <v>0</v>
      </c>
      <c r="M1445" s="221">
        <f t="shared" si="173"/>
        <v>0</v>
      </c>
      <c r="N1445" s="222">
        <f t="shared" si="167"/>
        <v>0</v>
      </c>
    </row>
    <row r="1446" spans="2:14" x14ac:dyDescent="0.45">
      <c r="B1446" t="s">
        <v>361</v>
      </c>
      <c r="C1446" s="215">
        <f>'Survey Results'!D2046/'Survey Results'!D$2066</f>
        <v>0</v>
      </c>
      <c r="D1446" s="211">
        <f t="shared" si="168"/>
        <v>0</v>
      </c>
      <c r="E1446" s="218">
        <f>'Survey Results'!E2046/'Survey Results'!E$2066</f>
        <v>0</v>
      </c>
      <c r="F1446" s="217">
        <f t="shared" si="169"/>
        <v>0</v>
      </c>
      <c r="G1446" s="215">
        <f>'Survey Results'!F2046/'Survey Results'!F$2066</f>
        <v>0</v>
      </c>
      <c r="H1446" s="212">
        <f t="shared" si="170"/>
        <v>0</v>
      </c>
      <c r="I1446" s="218">
        <f>'Survey Results'!G2046/'Survey Results'!G$2066</f>
        <v>0</v>
      </c>
      <c r="J1446" s="217">
        <f t="shared" si="171"/>
        <v>0</v>
      </c>
      <c r="K1446" s="215">
        <f>'Survey Results'!H2046/'Survey Results'!H$2066</f>
        <v>0</v>
      </c>
      <c r="L1446" s="211">
        <f t="shared" si="172"/>
        <v>0</v>
      </c>
      <c r="M1446" s="221">
        <f t="shared" si="173"/>
        <v>0</v>
      </c>
      <c r="N1446" s="222">
        <f t="shared" si="167"/>
        <v>0</v>
      </c>
    </row>
    <row r="1447" spans="2:14" x14ac:dyDescent="0.45">
      <c r="B1447" t="s">
        <v>362</v>
      </c>
      <c r="C1447" s="215">
        <f>'Survey Results'!D2047/'Survey Results'!D$2066</f>
        <v>0</v>
      </c>
      <c r="D1447" s="211">
        <f t="shared" si="168"/>
        <v>0</v>
      </c>
      <c r="E1447" s="218">
        <f>'Survey Results'!E2047/'Survey Results'!E$2066</f>
        <v>0</v>
      </c>
      <c r="F1447" s="217">
        <f t="shared" si="169"/>
        <v>0</v>
      </c>
      <c r="G1447" s="215">
        <f>'Survey Results'!F2047/'Survey Results'!F$2066</f>
        <v>0</v>
      </c>
      <c r="H1447" s="212">
        <f t="shared" si="170"/>
        <v>0</v>
      </c>
      <c r="I1447" s="218">
        <f>'Survey Results'!G2047/'Survey Results'!G$2066</f>
        <v>0</v>
      </c>
      <c r="J1447" s="217">
        <f t="shared" si="171"/>
        <v>0</v>
      </c>
      <c r="K1447" s="215">
        <f>'Survey Results'!H2047/'Survey Results'!H$2066</f>
        <v>0</v>
      </c>
      <c r="L1447" s="211">
        <f t="shared" si="172"/>
        <v>0</v>
      </c>
      <c r="M1447" s="221">
        <f t="shared" si="173"/>
        <v>0</v>
      </c>
      <c r="N1447" s="222">
        <f t="shared" si="167"/>
        <v>0</v>
      </c>
    </row>
    <row r="1448" spans="2:14" x14ac:dyDescent="0.45">
      <c r="B1448" t="s">
        <v>363</v>
      </c>
      <c r="C1448" s="215">
        <f>'Survey Results'!D2048/'Survey Results'!D$2066</f>
        <v>0</v>
      </c>
      <c r="D1448" s="211">
        <f t="shared" si="168"/>
        <v>0</v>
      </c>
      <c r="E1448" s="218">
        <f>'Survey Results'!E2048/'Survey Results'!E$2066</f>
        <v>0</v>
      </c>
      <c r="F1448" s="217">
        <f t="shared" si="169"/>
        <v>0</v>
      </c>
      <c r="G1448" s="215">
        <f>'Survey Results'!F2048/'Survey Results'!F$2066</f>
        <v>0</v>
      </c>
      <c r="H1448" s="212">
        <f t="shared" si="170"/>
        <v>0</v>
      </c>
      <c r="I1448" s="218">
        <f>'Survey Results'!G2048/'Survey Results'!G$2066</f>
        <v>0</v>
      </c>
      <c r="J1448" s="217">
        <f t="shared" si="171"/>
        <v>0</v>
      </c>
      <c r="K1448" s="215">
        <f>'Survey Results'!H2048/'Survey Results'!H$2066</f>
        <v>0</v>
      </c>
      <c r="L1448" s="211">
        <f t="shared" si="172"/>
        <v>0</v>
      </c>
      <c r="M1448" s="221">
        <f t="shared" si="173"/>
        <v>0</v>
      </c>
      <c r="N1448" s="222">
        <f t="shared" si="167"/>
        <v>0</v>
      </c>
    </row>
    <row r="1449" spans="2:14" x14ac:dyDescent="0.45">
      <c r="B1449" t="s">
        <v>364</v>
      </c>
      <c r="C1449" s="215">
        <f>'Survey Results'!D2049/'Survey Results'!D$2066</f>
        <v>0</v>
      </c>
      <c r="D1449" s="211">
        <f t="shared" si="168"/>
        <v>0</v>
      </c>
      <c r="E1449" s="218">
        <f>'Survey Results'!E2049/'Survey Results'!E$2066</f>
        <v>0</v>
      </c>
      <c r="F1449" s="217">
        <f t="shared" si="169"/>
        <v>0</v>
      </c>
      <c r="G1449" s="215">
        <f>'Survey Results'!F2049/'Survey Results'!F$2066</f>
        <v>0</v>
      </c>
      <c r="H1449" s="212">
        <f t="shared" si="170"/>
        <v>0</v>
      </c>
      <c r="I1449" s="218">
        <f>'Survey Results'!G2049/'Survey Results'!G$2066</f>
        <v>0</v>
      </c>
      <c r="J1449" s="217">
        <f t="shared" si="171"/>
        <v>0</v>
      </c>
      <c r="K1449" s="215">
        <f>'Survey Results'!H2049/'Survey Results'!H$2066</f>
        <v>0</v>
      </c>
      <c r="L1449" s="211">
        <f t="shared" si="172"/>
        <v>0</v>
      </c>
      <c r="M1449" s="221">
        <f t="shared" si="173"/>
        <v>0</v>
      </c>
      <c r="N1449" s="222">
        <f t="shared" si="167"/>
        <v>0</v>
      </c>
    </row>
    <row r="1450" spans="2:14" x14ac:dyDescent="0.45">
      <c r="B1450" t="s">
        <v>365</v>
      </c>
      <c r="C1450" s="215">
        <f>'Survey Results'!D2050/'Survey Results'!D$2066</f>
        <v>0</v>
      </c>
      <c r="D1450" s="211">
        <f t="shared" si="168"/>
        <v>0</v>
      </c>
      <c r="E1450" s="218">
        <f>'Survey Results'!E2050/'Survey Results'!E$2066</f>
        <v>0</v>
      </c>
      <c r="F1450" s="217">
        <f t="shared" si="169"/>
        <v>0</v>
      </c>
      <c r="G1450" s="215">
        <f>'Survey Results'!F2050/'Survey Results'!F$2066</f>
        <v>0</v>
      </c>
      <c r="H1450" s="212">
        <f t="shared" si="170"/>
        <v>0</v>
      </c>
      <c r="I1450" s="218">
        <f>'Survey Results'!G2050/'Survey Results'!G$2066</f>
        <v>0</v>
      </c>
      <c r="J1450" s="217">
        <f t="shared" si="171"/>
        <v>0</v>
      </c>
      <c r="K1450" s="215">
        <f>'Survey Results'!H2050/'Survey Results'!H$2066</f>
        <v>0</v>
      </c>
      <c r="L1450" s="211">
        <f t="shared" si="172"/>
        <v>0</v>
      </c>
      <c r="M1450" s="221">
        <f t="shared" si="173"/>
        <v>0</v>
      </c>
      <c r="N1450" s="222">
        <f t="shared" si="167"/>
        <v>0</v>
      </c>
    </row>
    <row r="1451" spans="2:14" x14ac:dyDescent="0.45">
      <c r="B1451" t="s">
        <v>366</v>
      </c>
      <c r="C1451" s="215">
        <f>'Survey Results'!D2051/'Survey Results'!D$2066</f>
        <v>0</v>
      </c>
      <c r="D1451" s="211">
        <f t="shared" si="168"/>
        <v>0</v>
      </c>
      <c r="E1451" s="218">
        <f>'Survey Results'!E2051/'Survey Results'!E$2066</f>
        <v>0</v>
      </c>
      <c r="F1451" s="217">
        <f t="shared" si="169"/>
        <v>0</v>
      </c>
      <c r="G1451" s="215">
        <f>'Survey Results'!F2051/'Survey Results'!F$2066</f>
        <v>0</v>
      </c>
      <c r="H1451" s="212">
        <f t="shared" si="170"/>
        <v>0</v>
      </c>
      <c r="I1451" s="218">
        <f>'Survey Results'!G2051/'Survey Results'!G$2066</f>
        <v>0</v>
      </c>
      <c r="J1451" s="217">
        <f t="shared" si="171"/>
        <v>0</v>
      </c>
      <c r="K1451" s="215">
        <f>'Survey Results'!H2051/'Survey Results'!H$2066</f>
        <v>0</v>
      </c>
      <c r="L1451" s="211">
        <f t="shared" si="172"/>
        <v>0</v>
      </c>
      <c r="M1451" s="221">
        <f t="shared" si="173"/>
        <v>0</v>
      </c>
      <c r="N1451" s="222">
        <f t="shared" si="167"/>
        <v>0</v>
      </c>
    </row>
    <row r="1452" spans="2:14" x14ac:dyDescent="0.45">
      <c r="B1452" t="s">
        <v>367</v>
      </c>
      <c r="C1452" s="215">
        <f>'Survey Results'!D2052/'Survey Results'!D$2066</f>
        <v>0</v>
      </c>
      <c r="D1452" s="211">
        <f t="shared" si="168"/>
        <v>0</v>
      </c>
      <c r="E1452" s="218">
        <f>'Survey Results'!E2052/'Survey Results'!E$2066</f>
        <v>0</v>
      </c>
      <c r="F1452" s="217">
        <f t="shared" si="169"/>
        <v>0</v>
      </c>
      <c r="G1452" s="215">
        <f>'Survey Results'!F2052/'Survey Results'!F$2066</f>
        <v>0</v>
      </c>
      <c r="H1452" s="212">
        <f t="shared" si="170"/>
        <v>0</v>
      </c>
      <c r="I1452" s="218">
        <f>'Survey Results'!G2052/'Survey Results'!G$2066</f>
        <v>0</v>
      </c>
      <c r="J1452" s="217">
        <f t="shared" si="171"/>
        <v>0</v>
      </c>
      <c r="K1452" s="215">
        <f>'Survey Results'!H2052/'Survey Results'!H$2066</f>
        <v>0</v>
      </c>
      <c r="L1452" s="211">
        <f t="shared" si="172"/>
        <v>0</v>
      </c>
      <c r="M1452" s="221">
        <f t="shared" si="173"/>
        <v>0</v>
      </c>
      <c r="N1452" s="222">
        <f t="shared" si="167"/>
        <v>0</v>
      </c>
    </row>
    <row r="1453" spans="2:14" x14ac:dyDescent="0.45">
      <c r="B1453" t="s">
        <v>368</v>
      </c>
      <c r="C1453" s="215">
        <f>'Survey Results'!D2053/'Survey Results'!D$2066</f>
        <v>0</v>
      </c>
      <c r="D1453" s="211">
        <f t="shared" si="168"/>
        <v>0</v>
      </c>
      <c r="E1453" s="218">
        <f>'Survey Results'!E2053/'Survey Results'!E$2066</f>
        <v>0</v>
      </c>
      <c r="F1453" s="217">
        <f t="shared" si="169"/>
        <v>0</v>
      </c>
      <c r="G1453" s="215">
        <f>'Survey Results'!F2053/'Survey Results'!F$2066</f>
        <v>0</v>
      </c>
      <c r="H1453" s="212">
        <f t="shared" si="170"/>
        <v>0</v>
      </c>
      <c r="I1453" s="218">
        <f>'Survey Results'!G2053/'Survey Results'!G$2066</f>
        <v>0</v>
      </c>
      <c r="J1453" s="217">
        <f t="shared" si="171"/>
        <v>0</v>
      </c>
      <c r="K1453" s="215">
        <f>'Survey Results'!H2053/'Survey Results'!H$2066</f>
        <v>0</v>
      </c>
      <c r="L1453" s="211">
        <f t="shared" si="172"/>
        <v>0</v>
      </c>
      <c r="M1453" s="221">
        <f t="shared" si="173"/>
        <v>0</v>
      </c>
      <c r="N1453" s="222">
        <f t="shared" si="167"/>
        <v>0</v>
      </c>
    </row>
    <row r="1454" spans="2:14" x14ac:dyDescent="0.45">
      <c r="B1454" t="s">
        <v>227</v>
      </c>
      <c r="C1454" s="215">
        <f>'Survey Results'!D2054/'Survey Results'!D$2066</f>
        <v>0</v>
      </c>
      <c r="D1454" s="211">
        <f t="shared" si="168"/>
        <v>0</v>
      </c>
      <c r="E1454" s="218">
        <f>'Survey Results'!E2054/'Survey Results'!E$2066</f>
        <v>0</v>
      </c>
      <c r="F1454" s="217">
        <f t="shared" si="169"/>
        <v>0</v>
      </c>
      <c r="G1454" s="215">
        <f>'Survey Results'!F2054/'Survey Results'!F$2066</f>
        <v>0</v>
      </c>
      <c r="H1454" s="212">
        <f t="shared" si="170"/>
        <v>0</v>
      </c>
      <c r="I1454" s="218">
        <f>'Survey Results'!G2054/'Survey Results'!G$2066</f>
        <v>0</v>
      </c>
      <c r="J1454" s="217">
        <f t="shared" si="171"/>
        <v>0</v>
      </c>
      <c r="K1454" s="215">
        <f>'Survey Results'!H2054/'Survey Results'!H$2066</f>
        <v>0</v>
      </c>
      <c r="L1454" s="211">
        <f t="shared" si="172"/>
        <v>0</v>
      </c>
      <c r="M1454" s="221">
        <f t="shared" si="173"/>
        <v>0</v>
      </c>
      <c r="N1454" s="222">
        <f t="shared" ref="N1454:N1517" si="174">D1454+F1454+H1454+J1454+L1454</f>
        <v>0</v>
      </c>
    </row>
    <row r="1455" spans="2:14" x14ac:dyDescent="0.45">
      <c r="B1455" t="s">
        <v>369</v>
      </c>
      <c r="C1455" s="215">
        <f>'Survey Results'!D2055/'Survey Results'!D$2066</f>
        <v>0</v>
      </c>
      <c r="D1455" s="211">
        <f t="shared" si="168"/>
        <v>0</v>
      </c>
      <c r="E1455" s="218">
        <f>'Survey Results'!E2055/'Survey Results'!E$2066</f>
        <v>0</v>
      </c>
      <c r="F1455" s="217">
        <f t="shared" si="169"/>
        <v>0</v>
      </c>
      <c r="G1455" s="215">
        <f>'Survey Results'!F2055/'Survey Results'!F$2066</f>
        <v>0</v>
      </c>
      <c r="H1455" s="212">
        <f t="shared" si="170"/>
        <v>0</v>
      </c>
      <c r="I1455" s="218">
        <f>'Survey Results'!G2055/'Survey Results'!G$2066</f>
        <v>0</v>
      </c>
      <c r="J1455" s="217">
        <f t="shared" si="171"/>
        <v>0</v>
      </c>
      <c r="K1455" s="215">
        <f>'Survey Results'!H2055/'Survey Results'!H$2066</f>
        <v>0</v>
      </c>
      <c r="L1455" s="211">
        <f t="shared" si="172"/>
        <v>0</v>
      </c>
      <c r="M1455" s="221">
        <f t="shared" si="173"/>
        <v>0</v>
      </c>
      <c r="N1455" s="222">
        <f t="shared" si="174"/>
        <v>0</v>
      </c>
    </row>
    <row r="1456" spans="2:14" x14ac:dyDescent="0.45">
      <c r="B1456" t="s">
        <v>370</v>
      </c>
      <c r="C1456" s="215">
        <f>'Survey Results'!D2056/'Survey Results'!D$2066</f>
        <v>0</v>
      </c>
      <c r="D1456" s="211">
        <f t="shared" si="168"/>
        <v>0</v>
      </c>
      <c r="E1456" s="218">
        <f>'Survey Results'!E2056/'Survey Results'!E$2066</f>
        <v>0</v>
      </c>
      <c r="F1456" s="217">
        <f t="shared" si="169"/>
        <v>0</v>
      </c>
      <c r="G1456" s="215">
        <f>'Survey Results'!F2056/'Survey Results'!F$2066</f>
        <v>0</v>
      </c>
      <c r="H1456" s="212">
        <f t="shared" si="170"/>
        <v>0</v>
      </c>
      <c r="I1456" s="218">
        <f>'Survey Results'!G2056/'Survey Results'!G$2066</f>
        <v>0</v>
      </c>
      <c r="J1456" s="217">
        <f t="shared" si="171"/>
        <v>0</v>
      </c>
      <c r="K1456" s="215">
        <f>'Survey Results'!H2056/'Survey Results'!H$2066</f>
        <v>0</v>
      </c>
      <c r="L1456" s="211">
        <f t="shared" si="172"/>
        <v>0</v>
      </c>
      <c r="M1456" s="221">
        <f t="shared" si="173"/>
        <v>0</v>
      </c>
      <c r="N1456" s="222">
        <f t="shared" si="174"/>
        <v>0</v>
      </c>
    </row>
    <row r="1457" spans="1:14" x14ac:dyDescent="0.45">
      <c r="B1457" t="s">
        <v>371</v>
      </c>
      <c r="C1457" s="215">
        <f>'Survey Results'!D2057/'Survey Results'!D$2066</f>
        <v>0</v>
      </c>
      <c r="D1457" s="211">
        <f t="shared" si="168"/>
        <v>0</v>
      </c>
      <c r="E1457" s="218">
        <f>'Survey Results'!E2057/'Survey Results'!E$2066</f>
        <v>0</v>
      </c>
      <c r="F1457" s="217">
        <f t="shared" si="169"/>
        <v>0</v>
      </c>
      <c r="G1457" s="215">
        <f>'Survey Results'!F2057/'Survey Results'!F$2066</f>
        <v>0</v>
      </c>
      <c r="H1457" s="212">
        <f t="shared" si="170"/>
        <v>0</v>
      </c>
      <c r="I1457" s="218">
        <f>'Survey Results'!G2057/'Survey Results'!G$2066</f>
        <v>0</v>
      </c>
      <c r="J1457" s="217">
        <f t="shared" si="171"/>
        <v>0</v>
      </c>
      <c r="K1457" s="215">
        <f>'Survey Results'!H2057/'Survey Results'!H$2066</f>
        <v>8.6945479173721613E-2</v>
      </c>
      <c r="L1457" s="211">
        <f t="shared" si="172"/>
        <v>1.0663617783977311</v>
      </c>
      <c r="M1457" s="221">
        <f t="shared" si="173"/>
        <v>1.8306756780915544E-2</v>
      </c>
      <c r="N1457" s="222">
        <f t="shared" si="174"/>
        <v>1.0663617783977311</v>
      </c>
    </row>
    <row r="1458" spans="1:14" x14ac:dyDescent="0.45">
      <c r="B1458" t="s">
        <v>372</v>
      </c>
      <c r="C1458" s="215">
        <f>'Survey Results'!D2058/'Survey Results'!D$2066</f>
        <v>0</v>
      </c>
      <c r="D1458" s="211">
        <f t="shared" si="168"/>
        <v>0</v>
      </c>
      <c r="E1458" s="218">
        <f>'Survey Results'!E2058/'Survey Results'!E$2066</f>
        <v>0</v>
      </c>
      <c r="F1458" s="217">
        <f t="shared" si="169"/>
        <v>0</v>
      </c>
      <c r="G1458" s="215">
        <f>'Survey Results'!F2058/'Survey Results'!F$2066</f>
        <v>0</v>
      </c>
      <c r="H1458" s="212">
        <f t="shared" si="170"/>
        <v>0</v>
      </c>
      <c r="I1458" s="218">
        <f>'Survey Results'!G2058/'Survey Results'!G$2066</f>
        <v>0</v>
      </c>
      <c r="J1458" s="217">
        <f t="shared" si="171"/>
        <v>0</v>
      </c>
      <c r="K1458" s="215">
        <f>'Survey Results'!H2058/'Survey Results'!H$2066</f>
        <v>0</v>
      </c>
      <c r="L1458" s="211">
        <f t="shared" si="172"/>
        <v>0</v>
      </c>
      <c r="M1458" s="221">
        <f t="shared" si="173"/>
        <v>0</v>
      </c>
      <c r="N1458" s="222">
        <f t="shared" si="174"/>
        <v>0</v>
      </c>
    </row>
    <row r="1459" spans="1:14" x14ac:dyDescent="0.45">
      <c r="B1459" t="s">
        <v>373</v>
      </c>
      <c r="C1459" s="215">
        <f>'Survey Results'!D2059/'Survey Results'!D$2066</f>
        <v>0</v>
      </c>
      <c r="D1459" s="211">
        <f t="shared" si="168"/>
        <v>0</v>
      </c>
      <c r="E1459" s="218">
        <f>'Survey Results'!E2059/'Survey Results'!E$2066</f>
        <v>0</v>
      </c>
      <c r="F1459" s="217">
        <f t="shared" si="169"/>
        <v>0</v>
      </c>
      <c r="G1459" s="215">
        <f>'Survey Results'!F2059/'Survey Results'!F$2066</f>
        <v>0</v>
      </c>
      <c r="H1459" s="212">
        <f t="shared" si="170"/>
        <v>0</v>
      </c>
      <c r="I1459" s="218">
        <f>'Survey Results'!G2059/'Survey Results'!G$2066</f>
        <v>0</v>
      </c>
      <c r="J1459" s="217">
        <f t="shared" si="171"/>
        <v>0</v>
      </c>
      <c r="K1459" s="215">
        <f>'Survey Results'!H2059/'Survey Results'!H$2066</f>
        <v>0</v>
      </c>
      <c r="L1459" s="211">
        <f t="shared" si="172"/>
        <v>0</v>
      </c>
      <c r="M1459" s="221">
        <f t="shared" si="173"/>
        <v>0</v>
      </c>
      <c r="N1459" s="222">
        <f t="shared" si="174"/>
        <v>0</v>
      </c>
    </row>
    <row r="1460" spans="1:14" x14ac:dyDescent="0.45">
      <c r="B1460" t="s">
        <v>374</v>
      </c>
      <c r="C1460" s="215">
        <f>'Survey Results'!D2060/'Survey Results'!D$2066</f>
        <v>0</v>
      </c>
      <c r="D1460" s="211">
        <f t="shared" si="168"/>
        <v>0</v>
      </c>
      <c r="E1460" s="218">
        <f>'Survey Results'!E2060/'Survey Results'!E$2066</f>
        <v>0</v>
      </c>
      <c r="F1460" s="217">
        <f t="shared" si="169"/>
        <v>0</v>
      </c>
      <c r="G1460" s="215">
        <f>'Survey Results'!F2060/'Survey Results'!F$2066</f>
        <v>0</v>
      </c>
      <c r="H1460" s="212">
        <f t="shared" si="170"/>
        <v>0</v>
      </c>
      <c r="I1460" s="218">
        <f>'Survey Results'!G2060/'Survey Results'!G$2066</f>
        <v>0</v>
      </c>
      <c r="J1460" s="217">
        <f t="shared" si="171"/>
        <v>0</v>
      </c>
      <c r="K1460" s="215">
        <f>'Survey Results'!H2060/'Survey Results'!H$2066</f>
        <v>0</v>
      </c>
      <c r="L1460" s="211">
        <f t="shared" si="172"/>
        <v>0</v>
      </c>
      <c r="M1460" s="221">
        <f t="shared" si="173"/>
        <v>0</v>
      </c>
      <c r="N1460" s="222">
        <f t="shared" si="174"/>
        <v>0</v>
      </c>
    </row>
    <row r="1461" spans="1:14" x14ac:dyDescent="0.45">
      <c r="B1461" t="s">
        <v>375</v>
      </c>
      <c r="C1461" s="215">
        <f>'Survey Results'!D2061/'Survey Results'!D$2066</f>
        <v>0</v>
      </c>
      <c r="D1461" s="211">
        <f t="shared" si="168"/>
        <v>0</v>
      </c>
      <c r="E1461" s="218">
        <f>'Survey Results'!E2061/'Survey Results'!E$2066</f>
        <v>0</v>
      </c>
      <c r="F1461" s="217">
        <f t="shared" si="169"/>
        <v>0</v>
      </c>
      <c r="G1461" s="215">
        <f>'Survey Results'!F2061/'Survey Results'!F$2066</f>
        <v>0</v>
      </c>
      <c r="H1461" s="212">
        <f t="shared" si="170"/>
        <v>0</v>
      </c>
      <c r="I1461" s="218">
        <f>'Survey Results'!G2061/'Survey Results'!G$2066</f>
        <v>0</v>
      </c>
      <c r="J1461" s="217">
        <f t="shared" si="171"/>
        <v>0</v>
      </c>
      <c r="K1461" s="215">
        <f>'Survey Results'!H2061/'Survey Results'!H$2066</f>
        <v>0</v>
      </c>
      <c r="L1461" s="211">
        <f t="shared" si="172"/>
        <v>0</v>
      </c>
      <c r="M1461" s="221">
        <f t="shared" si="173"/>
        <v>0</v>
      </c>
      <c r="N1461" s="222">
        <f t="shared" si="174"/>
        <v>0</v>
      </c>
    </row>
    <row r="1462" spans="1:14" x14ac:dyDescent="0.45">
      <c r="B1462" t="s">
        <v>376</v>
      </c>
      <c r="C1462" s="215">
        <f>'Survey Results'!D2062/'Survey Results'!D$2066</f>
        <v>0</v>
      </c>
      <c r="D1462" s="211">
        <f t="shared" si="168"/>
        <v>0</v>
      </c>
      <c r="E1462" s="218">
        <f>'Survey Results'!E2062/'Survey Results'!E$2066</f>
        <v>0</v>
      </c>
      <c r="F1462" s="217">
        <f t="shared" si="169"/>
        <v>0</v>
      </c>
      <c r="G1462" s="215">
        <f>'Survey Results'!F2062/'Survey Results'!F$2066</f>
        <v>0</v>
      </c>
      <c r="H1462" s="212">
        <f t="shared" si="170"/>
        <v>0</v>
      </c>
      <c r="I1462" s="218">
        <f>'Survey Results'!G2062/'Survey Results'!G$2066</f>
        <v>0</v>
      </c>
      <c r="J1462" s="217">
        <f t="shared" si="171"/>
        <v>0</v>
      </c>
      <c r="K1462" s="215">
        <f>'Survey Results'!H2062/'Survey Results'!H$2066</f>
        <v>0</v>
      </c>
      <c r="L1462" s="211">
        <f t="shared" si="172"/>
        <v>0</v>
      </c>
      <c r="M1462" s="221">
        <f t="shared" si="173"/>
        <v>0</v>
      </c>
      <c r="N1462" s="222">
        <f t="shared" si="174"/>
        <v>0</v>
      </c>
    </row>
    <row r="1463" spans="1:14" x14ac:dyDescent="0.45">
      <c r="B1463" t="s">
        <v>377</v>
      </c>
      <c r="C1463" s="215">
        <f>'Survey Results'!D2063/'Survey Results'!D$2066</f>
        <v>0</v>
      </c>
      <c r="D1463" s="211">
        <f t="shared" si="168"/>
        <v>0</v>
      </c>
      <c r="E1463" s="218">
        <f>'Survey Results'!E2063/'Survey Results'!E$2066</f>
        <v>0</v>
      </c>
      <c r="F1463" s="217">
        <f t="shared" si="169"/>
        <v>0</v>
      </c>
      <c r="G1463" s="215">
        <f>'Survey Results'!F2063/'Survey Results'!F$2066</f>
        <v>0</v>
      </c>
      <c r="H1463" s="212">
        <f t="shared" si="170"/>
        <v>0</v>
      </c>
      <c r="I1463" s="218">
        <f>'Survey Results'!G2063/'Survey Results'!G$2066</f>
        <v>0</v>
      </c>
      <c r="J1463" s="217">
        <f t="shared" si="171"/>
        <v>0</v>
      </c>
      <c r="K1463" s="215">
        <f>'Survey Results'!H2063/'Survey Results'!H$2066</f>
        <v>0</v>
      </c>
      <c r="L1463" s="211">
        <f t="shared" si="172"/>
        <v>0</v>
      </c>
      <c r="M1463" s="221">
        <f t="shared" si="173"/>
        <v>0</v>
      </c>
      <c r="N1463" s="222">
        <f t="shared" si="174"/>
        <v>0</v>
      </c>
    </row>
    <row r="1464" spans="1:14" x14ac:dyDescent="0.45">
      <c r="B1464" t="s">
        <v>378</v>
      </c>
      <c r="C1464" s="215">
        <f>'Survey Results'!D2064/'Survey Results'!D$2066</f>
        <v>0</v>
      </c>
      <c r="D1464" s="211">
        <f t="shared" si="168"/>
        <v>0</v>
      </c>
      <c r="E1464" s="218">
        <f>'Survey Results'!E2064/'Survey Results'!E$2066</f>
        <v>0</v>
      </c>
      <c r="F1464" s="217">
        <f t="shared" si="169"/>
        <v>0</v>
      </c>
      <c r="G1464" s="215">
        <f>'Survey Results'!F2064/'Survey Results'!F$2066</f>
        <v>0</v>
      </c>
      <c r="H1464" s="212">
        <f t="shared" si="170"/>
        <v>0</v>
      </c>
      <c r="I1464" s="218">
        <f>'Survey Results'!G2064/'Survey Results'!G$2066</f>
        <v>0</v>
      </c>
      <c r="J1464" s="217">
        <f t="shared" si="171"/>
        <v>0</v>
      </c>
      <c r="K1464" s="215">
        <f>'Survey Results'!H2064/'Survey Results'!H$2066</f>
        <v>0</v>
      </c>
      <c r="L1464" s="211">
        <f t="shared" si="172"/>
        <v>0</v>
      </c>
      <c r="M1464" s="221">
        <f t="shared" si="173"/>
        <v>0</v>
      </c>
      <c r="N1464" s="222">
        <f t="shared" si="174"/>
        <v>0</v>
      </c>
    </row>
    <row r="1465" spans="1:14" x14ac:dyDescent="0.45">
      <c r="B1465" t="s">
        <v>379</v>
      </c>
      <c r="C1465" s="215">
        <f>'Survey Results'!D2065/'Survey Results'!D$2066</f>
        <v>0</v>
      </c>
      <c r="D1465" s="211">
        <f t="shared" si="168"/>
        <v>0</v>
      </c>
      <c r="E1465" s="218">
        <f>'Survey Results'!E2065/'Survey Results'!E$2066</f>
        <v>0</v>
      </c>
      <c r="F1465" s="217">
        <f t="shared" si="169"/>
        <v>0</v>
      </c>
      <c r="G1465" s="215">
        <f>'Survey Results'!F2065/'Survey Results'!F$2066</f>
        <v>0</v>
      </c>
      <c r="H1465" s="212">
        <f t="shared" si="170"/>
        <v>0</v>
      </c>
      <c r="I1465" s="218">
        <f>'Survey Results'!G2065/'Survey Results'!G$2066</f>
        <v>0</v>
      </c>
      <c r="J1465" s="217">
        <f t="shared" si="171"/>
        <v>0</v>
      </c>
      <c r="K1465" s="215">
        <f>'Survey Results'!H2065/'Survey Results'!H$2066</f>
        <v>0</v>
      </c>
      <c r="L1465" s="211">
        <f t="shared" si="172"/>
        <v>0</v>
      </c>
      <c r="M1465" s="221">
        <f t="shared" si="173"/>
        <v>0</v>
      </c>
      <c r="N1465" s="222">
        <f t="shared" si="174"/>
        <v>0</v>
      </c>
    </row>
    <row r="1466" spans="1:14" s="208" customFormat="1" x14ac:dyDescent="0.45">
      <c r="B1466" s="208" t="s">
        <v>1</v>
      </c>
      <c r="C1466" s="213">
        <f t="shared" ref="C1466:N1466" si="175">SUM(C1287:C1465)</f>
        <v>1</v>
      </c>
      <c r="D1466" s="214">
        <f t="shared" si="175"/>
        <v>8.3035228110000006</v>
      </c>
      <c r="E1466" s="219">
        <f t="shared" si="175"/>
        <v>1.0000000000000002</v>
      </c>
      <c r="F1466" s="220">
        <f t="shared" si="175"/>
        <v>6.4088767600000009</v>
      </c>
      <c r="G1466" s="213">
        <f t="shared" si="175"/>
        <v>1</v>
      </c>
      <c r="H1466" s="214">
        <f t="shared" si="175"/>
        <v>21.685799999999997</v>
      </c>
      <c r="I1466" s="219">
        <f t="shared" si="175"/>
        <v>0.99999999999999956</v>
      </c>
      <c r="J1466" s="220">
        <f t="shared" si="175"/>
        <v>9.5867108159999983</v>
      </c>
      <c r="K1466" s="213">
        <f t="shared" si="175"/>
        <v>0.99999999999999978</v>
      </c>
      <c r="L1466" s="214">
        <f t="shared" si="175"/>
        <v>12.264717941999999</v>
      </c>
      <c r="M1466" s="221">
        <f t="shared" si="175"/>
        <v>1.0000000000000002</v>
      </c>
      <c r="N1466" s="222">
        <f t="shared" si="175"/>
        <v>58.249628328999989</v>
      </c>
    </row>
    <row r="1468" spans="1:14" x14ac:dyDescent="0.45">
      <c r="A1468" t="s">
        <v>403</v>
      </c>
      <c r="B1468" t="s">
        <v>404</v>
      </c>
      <c r="D1468" s="211">
        <f>'Pop &amp; Exp'!B128</f>
        <v>3.6375876270000003</v>
      </c>
      <c r="F1468" s="217">
        <f>'Pop &amp; Exp'!C128</f>
        <v>2.8234911600000001</v>
      </c>
      <c r="H1468" s="212">
        <f>'Pop &amp; Exp'!D128</f>
        <v>9.7152384000000005</v>
      </c>
      <c r="J1468" s="217">
        <f>'Pop &amp; Exp'!E128</f>
        <v>3.7625262880000001</v>
      </c>
      <c r="L1468" s="211">
        <f>'Pop &amp; Exp'!F128</f>
        <v>4.6200428020000004</v>
      </c>
      <c r="N1468" s="222">
        <f>D1468+F1468+H1468+J1468+L1468</f>
        <v>24.558886277000003</v>
      </c>
    </row>
    <row r="1470" spans="1:14" x14ac:dyDescent="0.45">
      <c r="B1470" t="s">
        <v>97</v>
      </c>
      <c r="C1470" s="215">
        <f>'Survey Results'!D2070/'Survey Results'!D$2249</f>
        <v>0</v>
      </c>
      <c r="D1470" s="211">
        <f>C1470*$D$1468</f>
        <v>0</v>
      </c>
      <c r="E1470" s="218">
        <f>'Survey Results'!E2070/'Survey Results'!E$2249</f>
        <v>0</v>
      </c>
      <c r="F1470" s="217">
        <f>E1470*$F$1468</f>
        <v>0</v>
      </c>
      <c r="G1470" s="215">
        <f>'Survey Results'!F2070/'Survey Results'!F$2249</f>
        <v>0</v>
      </c>
      <c r="H1470" s="212">
        <f>G1470*$H$1468</f>
        <v>0</v>
      </c>
      <c r="I1470" s="218">
        <f>'Survey Results'!G2070/'Survey Results'!G$2249</f>
        <v>0</v>
      </c>
      <c r="J1470" s="217">
        <f>I1470*$J$1468</f>
        <v>0</v>
      </c>
      <c r="K1470" s="215">
        <f>'Survey Results'!H2070/'Survey Results'!H$2249</f>
        <v>0</v>
      </c>
      <c r="L1470" s="211">
        <f>K1470*$L$1468</f>
        <v>0</v>
      </c>
      <c r="M1470" s="221">
        <f>N1470/$N$1468</f>
        <v>0</v>
      </c>
      <c r="N1470" s="222">
        <f t="shared" si="174"/>
        <v>0</v>
      </c>
    </row>
    <row r="1471" spans="1:14" x14ac:dyDescent="0.45">
      <c r="B1471" t="s">
        <v>98</v>
      </c>
      <c r="C1471" s="215">
        <f>'Survey Results'!D2071/'Survey Results'!D$2249</f>
        <v>1.5516283931663018E-2</v>
      </c>
      <c r="D1471" s="211">
        <f t="shared" ref="D1471:D1534" si="176">C1471*$D$1468</f>
        <v>5.644184244683631E-2</v>
      </c>
      <c r="E1471" s="218">
        <f>'Survey Results'!E2071/'Survey Results'!E$2249</f>
        <v>0</v>
      </c>
      <c r="F1471" s="217">
        <f t="shared" ref="F1471:F1534" si="177">E1471*$F$1468</f>
        <v>0</v>
      </c>
      <c r="G1471" s="215">
        <f>'Survey Results'!F2071/'Survey Results'!F$2249</f>
        <v>0</v>
      </c>
      <c r="H1471" s="212">
        <f t="shared" ref="H1471:H1534" si="178">G1471*$H$1468</f>
        <v>0</v>
      </c>
      <c r="I1471" s="218">
        <f>'Survey Results'!G2071/'Survey Results'!G$2249</f>
        <v>0</v>
      </c>
      <c r="J1471" s="217">
        <f t="shared" ref="J1471:J1534" si="179">I1471*$J$1468</f>
        <v>0</v>
      </c>
      <c r="K1471" s="215">
        <f>'Survey Results'!H2071/'Survey Results'!H$2249</f>
        <v>0</v>
      </c>
      <c r="L1471" s="211">
        <f t="shared" ref="L1471:L1534" si="180">K1471*$L$1468</f>
        <v>0</v>
      </c>
      <c r="M1471" s="221">
        <f t="shared" ref="M1471:M1534" si="181">N1471/$N$1468</f>
        <v>2.2982248384649053E-3</v>
      </c>
      <c r="N1471" s="222">
        <f t="shared" si="174"/>
        <v>5.644184244683631E-2</v>
      </c>
    </row>
    <row r="1472" spans="1:14" x14ac:dyDescent="0.45">
      <c r="B1472" t="s">
        <v>147</v>
      </c>
      <c r="C1472" s="215">
        <f>'Survey Results'!D2072/'Survey Results'!D$2249</f>
        <v>0</v>
      </c>
      <c r="D1472" s="211">
        <f t="shared" si="176"/>
        <v>0</v>
      </c>
      <c r="E1472" s="218">
        <f>'Survey Results'!E2072/'Survey Results'!E$2249</f>
        <v>0</v>
      </c>
      <c r="F1472" s="217">
        <f t="shared" si="177"/>
        <v>0</v>
      </c>
      <c r="G1472" s="215">
        <f>'Survey Results'!F2072/'Survey Results'!F$2249</f>
        <v>0</v>
      </c>
      <c r="H1472" s="212">
        <f t="shared" si="178"/>
        <v>0</v>
      </c>
      <c r="I1472" s="218">
        <f>'Survey Results'!G2072/'Survey Results'!G$2249</f>
        <v>0</v>
      </c>
      <c r="J1472" s="217">
        <f t="shared" si="179"/>
        <v>0</v>
      </c>
      <c r="K1472" s="215">
        <f>'Survey Results'!H2072/'Survey Results'!H$2249</f>
        <v>0</v>
      </c>
      <c r="L1472" s="211">
        <f t="shared" si="180"/>
        <v>0</v>
      </c>
      <c r="M1472" s="221">
        <f t="shared" si="181"/>
        <v>0</v>
      </c>
      <c r="N1472" s="222">
        <f t="shared" si="174"/>
        <v>0</v>
      </c>
    </row>
    <row r="1473" spans="2:14" x14ac:dyDescent="0.45">
      <c r="B1473" t="s">
        <v>148</v>
      </c>
      <c r="C1473" s="215">
        <f>'Survey Results'!D2073/'Survey Results'!D$2249</f>
        <v>0</v>
      </c>
      <c r="D1473" s="211">
        <f t="shared" si="176"/>
        <v>0</v>
      </c>
      <c r="E1473" s="218">
        <f>'Survey Results'!E2073/'Survey Results'!E$2249</f>
        <v>0</v>
      </c>
      <c r="F1473" s="217">
        <f t="shared" si="177"/>
        <v>0</v>
      </c>
      <c r="G1473" s="215">
        <f>'Survey Results'!F2073/'Survey Results'!F$2249</f>
        <v>0</v>
      </c>
      <c r="H1473" s="212">
        <f t="shared" si="178"/>
        <v>0</v>
      </c>
      <c r="I1473" s="218">
        <f>'Survey Results'!G2073/'Survey Results'!G$2249</f>
        <v>0</v>
      </c>
      <c r="J1473" s="217">
        <f t="shared" si="179"/>
        <v>0</v>
      </c>
      <c r="K1473" s="215">
        <f>'Survey Results'!H2073/'Survey Results'!H$2249</f>
        <v>0</v>
      </c>
      <c r="L1473" s="211">
        <f t="shared" si="180"/>
        <v>0</v>
      </c>
      <c r="M1473" s="221">
        <f t="shared" si="181"/>
        <v>0</v>
      </c>
      <c r="N1473" s="222">
        <f t="shared" si="174"/>
        <v>0</v>
      </c>
    </row>
    <row r="1474" spans="2:14" x14ac:dyDescent="0.45">
      <c r="B1474" t="s">
        <v>149</v>
      </c>
      <c r="C1474" s="215">
        <f>'Survey Results'!D2074/'Survey Results'!D$2249</f>
        <v>0</v>
      </c>
      <c r="D1474" s="211">
        <f t="shared" si="176"/>
        <v>0</v>
      </c>
      <c r="E1474" s="218">
        <f>'Survey Results'!E2074/'Survey Results'!E$2249</f>
        <v>0</v>
      </c>
      <c r="F1474" s="217">
        <f t="shared" si="177"/>
        <v>0</v>
      </c>
      <c r="G1474" s="215">
        <f>'Survey Results'!F2074/'Survey Results'!F$2249</f>
        <v>0</v>
      </c>
      <c r="H1474" s="212">
        <f t="shared" si="178"/>
        <v>0</v>
      </c>
      <c r="I1474" s="218">
        <f>'Survey Results'!G2074/'Survey Results'!G$2249</f>
        <v>0</v>
      </c>
      <c r="J1474" s="217">
        <f t="shared" si="179"/>
        <v>0</v>
      </c>
      <c r="K1474" s="215">
        <f>'Survey Results'!H2074/'Survey Results'!H$2249</f>
        <v>0</v>
      </c>
      <c r="L1474" s="211">
        <f t="shared" si="180"/>
        <v>0</v>
      </c>
      <c r="M1474" s="221">
        <f t="shared" si="181"/>
        <v>0</v>
      </c>
      <c r="N1474" s="222">
        <f t="shared" si="174"/>
        <v>0</v>
      </c>
    </row>
    <row r="1475" spans="2:14" x14ac:dyDescent="0.45">
      <c r="B1475" t="s">
        <v>156</v>
      </c>
      <c r="C1475" s="215">
        <f>'Survey Results'!D2075/'Survey Results'!D$2249</f>
        <v>0</v>
      </c>
      <c r="D1475" s="211">
        <f t="shared" si="176"/>
        <v>0</v>
      </c>
      <c r="E1475" s="218">
        <f>'Survey Results'!E2075/'Survey Results'!E$2249</f>
        <v>0</v>
      </c>
      <c r="F1475" s="217">
        <f t="shared" si="177"/>
        <v>0</v>
      </c>
      <c r="G1475" s="215">
        <f>'Survey Results'!F2075/'Survey Results'!F$2249</f>
        <v>0</v>
      </c>
      <c r="H1475" s="212">
        <f t="shared" si="178"/>
        <v>0</v>
      </c>
      <c r="I1475" s="218">
        <f>'Survey Results'!G2075/'Survey Results'!G$2249</f>
        <v>0</v>
      </c>
      <c r="J1475" s="217">
        <f t="shared" si="179"/>
        <v>0</v>
      </c>
      <c r="K1475" s="215">
        <f>'Survey Results'!H2075/'Survey Results'!H$2249</f>
        <v>0</v>
      </c>
      <c r="L1475" s="211">
        <f t="shared" si="180"/>
        <v>0</v>
      </c>
      <c r="M1475" s="221">
        <f t="shared" si="181"/>
        <v>0</v>
      </c>
      <c r="N1475" s="222">
        <f t="shared" si="174"/>
        <v>0</v>
      </c>
    </row>
    <row r="1476" spans="2:14" x14ac:dyDescent="0.45">
      <c r="B1476" t="s">
        <v>157</v>
      </c>
      <c r="C1476" s="215">
        <f>'Survey Results'!D2076/'Survey Results'!D$2249</f>
        <v>5.4225329108548652E-2</v>
      </c>
      <c r="D1476" s="211">
        <f t="shared" si="176"/>
        <v>0.19724938623525953</v>
      </c>
      <c r="E1476" s="218">
        <f>'Survey Results'!E2076/'Survey Results'!E$2249</f>
        <v>1.8088298328332617E-2</v>
      </c>
      <c r="F1476" s="217">
        <f t="shared" si="177"/>
        <v>5.1072150429489926E-2</v>
      </c>
      <c r="G1476" s="215">
        <f>'Survey Results'!F2076/'Survey Results'!F$2249</f>
        <v>1.872767085398179E-2</v>
      </c>
      <c r="H1476" s="212">
        <f t="shared" si="178"/>
        <v>0.18194378702316469</v>
      </c>
      <c r="I1476" s="218">
        <f>'Survey Results'!G2076/'Survey Results'!G$2249</f>
        <v>1.6514364211909459E-2</v>
      </c>
      <c r="J1476" s="217">
        <f t="shared" si="179"/>
        <v>6.2135729476915744E-2</v>
      </c>
      <c r="K1476" s="215">
        <f>'Survey Results'!H2076/'Survey Results'!H$2249</f>
        <v>1.6388738322226828E-2</v>
      </c>
      <c r="L1476" s="211">
        <f t="shared" si="180"/>
        <v>7.5716672519465622E-2</v>
      </c>
      <c r="M1476" s="221">
        <f t="shared" si="181"/>
        <v>2.3132878228942801E-2</v>
      </c>
      <c r="N1476" s="222">
        <f t="shared" si="174"/>
        <v>0.56811772568429553</v>
      </c>
    </row>
    <row r="1477" spans="2:14" x14ac:dyDescent="0.45">
      <c r="B1477" t="s">
        <v>158</v>
      </c>
      <c r="C1477" s="215">
        <f>'Survey Results'!D2077/'Survey Results'!D$2249</f>
        <v>0</v>
      </c>
      <c r="D1477" s="211">
        <f t="shared" si="176"/>
        <v>0</v>
      </c>
      <c r="E1477" s="218">
        <f>'Survey Results'!E2077/'Survey Results'!E$2249</f>
        <v>0</v>
      </c>
      <c r="F1477" s="217">
        <f t="shared" si="177"/>
        <v>0</v>
      </c>
      <c r="G1477" s="215">
        <f>'Survey Results'!F2077/'Survey Results'!F$2249</f>
        <v>0</v>
      </c>
      <c r="H1477" s="212">
        <f t="shared" si="178"/>
        <v>0</v>
      </c>
      <c r="I1477" s="218">
        <f>'Survey Results'!G2077/'Survey Results'!G$2249</f>
        <v>0</v>
      </c>
      <c r="J1477" s="217">
        <f t="shared" si="179"/>
        <v>0</v>
      </c>
      <c r="K1477" s="215">
        <f>'Survey Results'!H2077/'Survey Results'!H$2249</f>
        <v>0</v>
      </c>
      <c r="L1477" s="211">
        <f t="shared" si="180"/>
        <v>0</v>
      </c>
      <c r="M1477" s="221">
        <f t="shared" si="181"/>
        <v>0</v>
      </c>
      <c r="N1477" s="222">
        <f t="shared" si="174"/>
        <v>0</v>
      </c>
    </row>
    <row r="1478" spans="2:14" x14ac:dyDescent="0.45">
      <c r="B1478" t="s">
        <v>159</v>
      </c>
      <c r="C1478" s="215">
        <f>'Survey Results'!D2078/'Survey Results'!D$2249</f>
        <v>0</v>
      </c>
      <c r="D1478" s="211">
        <f t="shared" si="176"/>
        <v>0</v>
      </c>
      <c r="E1478" s="218">
        <f>'Survey Results'!E2078/'Survey Results'!E$2249</f>
        <v>0</v>
      </c>
      <c r="F1478" s="217">
        <f t="shared" si="177"/>
        <v>0</v>
      </c>
      <c r="G1478" s="215">
        <f>'Survey Results'!F2078/'Survey Results'!F$2249</f>
        <v>0</v>
      </c>
      <c r="H1478" s="212">
        <f t="shared" si="178"/>
        <v>0</v>
      </c>
      <c r="I1478" s="218">
        <f>'Survey Results'!G2078/'Survey Results'!G$2249</f>
        <v>0</v>
      </c>
      <c r="J1478" s="217">
        <f t="shared" si="179"/>
        <v>0</v>
      </c>
      <c r="K1478" s="215">
        <f>'Survey Results'!H2078/'Survey Results'!H$2249</f>
        <v>0</v>
      </c>
      <c r="L1478" s="211">
        <f t="shared" si="180"/>
        <v>0</v>
      </c>
      <c r="M1478" s="221">
        <f t="shared" si="181"/>
        <v>0</v>
      </c>
      <c r="N1478" s="222">
        <f t="shared" si="174"/>
        <v>0</v>
      </c>
    </row>
    <row r="1479" spans="2:14" x14ac:dyDescent="0.45">
      <c r="B1479" t="s">
        <v>176</v>
      </c>
      <c r="C1479" s="215">
        <f>'Survey Results'!D2079/'Survey Results'!D$2249</f>
        <v>0</v>
      </c>
      <c r="D1479" s="211">
        <f t="shared" si="176"/>
        <v>0</v>
      </c>
      <c r="E1479" s="218">
        <f>'Survey Results'!E2079/'Survey Results'!E$2249</f>
        <v>0</v>
      </c>
      <c r="F1479" s="217">
        <f t="shared" si="177"/>
        <v>0</v>
      </c>
      <c r="G1479" s="215">
        <f>'Survey Results'!F2079/'Survey Results'!F$2249</f>
        <v>0</v>
      </c>
      <c r="H1479" s="212">
        <f t="shared" si="178"/>
        <v>0</v>
      </c>
      <c r="I1479" s="218">
        <f>'Survey Results'!G2079/'Survey Results'!G$2249</f>
        <v>0</v>
      </c>
      <c r="J1479" s="217">
        <f t="shared" si="179"/>
        <v>0</v>
      </c>
      <c r="K1479" s="215">
        <f>'Survey Results'!H2079/'Survey Results'!H$2249</f>
        <v>0</v>
      </c>
      <c r="L1479" s="211">
        <f t="shared" si="180"/>
        <v>0</v>
      </c>
      <c r="M1479" s="221">
        <f t="shared" si="181"/>
        <v>0</v>
      </c>
      <c r="N1479" s="222">
        <f t="shared" si="174"/>
        <v>0</v>
      </c>
    </row>
    <row r="1480" spans="2:14" x14ac:dyDescent="0.45">
      <c r="B1480" t="s">
        <v>177</v>
      </c>
      <c r="C1480" s="215">
        <f>'Survey Results'!D2080/'Survey Results'!D$2249</f>
        <v>0</v>
      </c>
      <c r="D1480" s="211">
        <f t="shared" si="176"/>
        <v>0</v>
      </c>
      <c r="E1480" s="218">
        <f>'Survey Results'!E2080/'Survey Results'!E$2249</f>
        <v>0</v>
      </c>
      <c r="F1480" s="217">
        <f t="shared" si="177"/>
        <v>0</v>
      </c>
      <c r="G1480" s="215">
        <f>'Survey Results'!F2080/'Survey Results'!F$2249</f>
        <v>0</v>
      </c>
      <c r="H1480" s="212">
        <f t="shared" si="178"/>
        <v>0</v>
      </c>
      <c r="I1480" s="218">
        <f>'Survey Results'!G2080/'Survey Results'!G$2249</f>
        <v>0</v>
      </c>
      <c r="J1480" s="217">
        <f t="shared" si="179"/>
        <v>0</v>
      </c>
      <c r="K1480" s="215">
        <f>'Survey Results'!H2080/'Survey Results'!H$2249</f>
        <v>0</v>
      </c>
      <c r="L1480" s="211">
        <f t="shared" si="180"/>
        <v>0</v>
      </c>
      <c r="M1480" s="221">
        <f t="shared" si="181"/>
        <v>0</v>
      </c>
      <c r="N1480" s="222">
        <f t="shared" si="174"/>
        <v>0</v>
      </c>
    </row>
    <row r="1481" spans="2:14" x14ac:dyDescent="0.45">
      <c r="B1481" t="s">
        <v>178</v>
      </c>
      <c r="C1481" s="215">
        <f>'Survey Results'!D2081/'Survey Results'!D$2249</f>
        <v>1.5516283931663018E-2</v>
      </c>
      <c r="D1481" s="211">
        <f t="shared" si="176"/>
        <v>5.644184244683631E-2</v>
      </c>
      <c r="E1481" s="218">
        <f>'Survey Results'!E2081/'Survey Results'!E$2249</f>
        <v>8.1140162880411482E-2</v>
      </c>
      <c r="F1481" s="217">
        <f t="shared" si="177"/>
        <v>0.22909853261380198</v>
      </c>
      <c r="G1481" s="215">
        <f>'Survey Results'!F2081/'Survey Results'!F$2249</f>
        <v>1.872767085398179E-2</v>
      </c>
      <c r="H1481" s="212">
        <f t="shared" si="178"/>
        <v>0.18194378702316469</v>
      </c>
      <c r="I1481" s="218">
        <f>'Survey Results'!G2081/'Survey Results'!G$2249</f>
        <v>3.30585916502419E-2</v>
      </c>
      <c r="J1481" s="217">
        <f t="shared" si="179"/>
        <v>0.12438382012829245</v>
      </c>
      <c r="K1481" s="215">
        <f>'Survey Results'!H2081/'Survey Results'!H$2249</f>
        <v>0</v>
      </c>
      <c r="L1481" s="211">
        <f t="shared" si="180"/>
        <v>0</v>
      </c>
      <c r="M1481" s="221">
        <f t="shared" si="181"/>
        <v>2.4099952071784062E-2</v>
      </c>
      <c r="N1481" s="222">
        <f t="shared" si="174"/>
        <v>0.59186798221209536</v>
      </c>
    </row>
    <row r="1482" spans="2:14" x14ac:dyDescent="0.45">
      <c r="B1482" t="s">
        <v>179</v>
      </c>
      <c r="C1482" s="215">
        <f>'Survey Results'!D2082/'Survey Results'!D$2249</f>
        <v>0</v>
      </c>
      <c r="D1482" s="211">
        <f t="shared" si="176"/>
        <v>0</v>
      </c>
      <c r="E1482" s="218">
        <f>'Survey Results'!E2082/'Survey Results'!E$2249</f>
        <v>0</v>
      </c>
      <c r="F1482" s="217">
        <f t="shared" si="177"/>
        <v>0</v>
      </c>
      <c r="G1482" s="215">
        <f>'Survey Results'!F2082/'Survey Results'!F$2249</f>
        <v>0</v>
      </c>
      <c r="H1482" s="212">
        <f t="shared" si="178"/>
        <v>0</v>
      </c>
      <c r="I1482" s="218">
        <f>'Survey Results'!G2082/'Survey Results'!G$2249</f>
        <v>0</v>
      </c>
      <c r="J1482" s="217">
        <f t="shared" si="179"/>
        <v>0</v>
      </c>
      <c r="K1482" s="215">
        <f>'Survey Results'!H2082/'Survey Results'!H$2249</f>
        <v>3.2745591939546605E-2</v>
      </c>
      <c r="L1482" s="211">
        <f t="shared" si="180"/>
        <v>0.15128603633753152</v>
      </c>
      <c r="M1482" s="221">
        <f t="shared" si="181"/>
        <v>6.1601342435147225E-3</v>
      </c>
      <c r="N1482" s="222">
        <f t="shared" si="174"/>
        <v>0.15128603633753152</v>
      </c>
    </row>
    <row r="1483" spans="2:14" x14ac:dyDescent="0.45">
      <c r="B1483" t="s">
        <v>180</v>
      </c>
      <c r="C1483" s="215">
        <f>'Survey Results'!D2083/'Survey Results'!D$2249</f>
        <v>0</v>
      </c>
      <c r="D1483" s="211">
        <f t="shared" si="176"/>
        <v>0</v>
      </c>
      <c r="E1483" s="218">
        <f>'Survey Results'!E2083/'Survey Results'!E$2249</f>
        <v>0</v>
      </c>
      <c r="F1483" s="217">
        <f t="shared" si="177"/>
        <v>0</v>
      </c>
      <c r="G1483" s="215">
        <f>'Survey Results'!F2083/'Survey Results'!F$2249</f>
        <v>0</v>
      </c>
      <c r="H1483" s="212">
        <f t="shared" si="178"/>
        <v>0</v>
      </c>
      <c r="I1483" s="218">
        <f>'Survey Results'!G2083/'Survey Results'!G$2249</f>
        <v>0</v>
      </c>
      <c r="J1483" s="217">
        <f t="shared" si="179"/>
        <v>0</v>
      </c>
      <c r="K1483" s="215">
        <f>'Survey Results'!H2083/'Survey Results'!H$2249</f>
        <v>0</v>
      </c>
      <c r="L1483" s="211">
        <f t="shared" si="180"/>
        <v>0</v>
      </c>
      <c r="M1483" s="221">
        <f t="shared" si="181"/>
        <v>0</v>
      </c>
      <c r="N1483" s="222">
        <f t="shared" si="174"/>
        <v>0</v>
      </c>
    </row>
    <row r="1484" spans="2:14" x14ac:dyDescent="0.45">
      <c r="B1484" t="s">
        <v>181</v>
      </c>
      <c r="C1484" s="215">
        <f>'Survey Results'!D2084/'Survey Results'!D$2249</f>
        <v>0</v>
      </c>
      <c r="D1484" s="211">
        <f t="shared" si="176"/>
        <v>0</v>
      </c>
      <c r="E1484" s="218">
        <f>'Survey Results'!E2084/'Survey Results'!E$2249</f>
        <v>0</v>
      </c>
      <c r="F1484" s="217">
        <f t="shared" si="177"/>
        <v>0</v>
      </c>
      <c r="G1484" s="215">
        <f>'Survey Results'!F2084/'Survey Results'!F$2249</f>
        <v>0</v>
      </c>
      <c r="H1484" s="212">
        <f t="shared" si="178"/>
        <v>0</v>
      </c>
      <c r="I1484" s="218">
        <f>'Survey Results'!G2084/'Survey Results'!G$2249</f>
        <v>0</v>
      </c>
      <c r="J1484" s="217">
        <f t="shared" si="179"/>
        <v>0</v>
      </c>
      <c r="K1484" s="215">
        <f>'Survey Results'!H2084/'Survey Results'!H$2249</f>
        <v>0</v>
      </c>
      <c r="L1484" s="211">
        <f t="shared" si="180"/>
        <v>0</v>
      </c>
      <c r="M1484" s="221">
        <f t="shared" si="181"/>
        <v>0</v>
      </c>
      <c r="N1484" s="222">
        <f t="shared" si="174"/>
        <v>0</v>
      </c>
    </row>
    <row r="1485" spans="2:14" x14ac:dyDescent="0.45">
      <c r="B1485" t="s">
        <v>190</v>
      </c>
      <c r="C1485" s="215">
        <f>'Survey Results'!D2085/'Survey Results'!D$2249</f>
        <v>0</v>
      </c>
      <c r="D1485" s="211">
        <f t="shared" si="176"/>
        <v>0</v>
      </c>
      <c r="E1485" s="218">
        <f>'Survey Results'!E2085/'Survey Results'!E$2249</f>
        <v>0</v>
      </c>
      <c r="F1485" s="217">
        <f t="shared" si="177"/>
        <v>0</v>
      </c>
      <c r="G1485" s="215">
        <f>'Survey Results'!F2085/'Survey Results'!F$2249</f>
        <v>0</v>
      </c>
      <c r="H1485" s="212">
        <f t="shared" si="178"/>
        <v>0</v>
      </c>
      <c r="I1485" s="218">
        <f>'Survey Results'!G2085/'Survey Results'!G$2249</f>
        <v>3.30585916502419E-2</v>
      </c>
      <c r="J1485" s="217">
        <f t="shared" si="179"/>
        <v>0.12438382012829245</v>
      </c>
      <c r="K1485" s="215">
        <f>'Survey Results'!H2085/'Survey Results'!H$2249</f>
        <v>0</v>
      </c>
      <c r="L1485" s="211">
        <f t="shared" si="180"/>
        <v>0</v>
      </c>
      <c r="M1485" s="221">
        <f t="shared" si="181"/>
        <v>5.0647174601228129E-3</v>
      </c>
      <c r="N1485" s="222">
        <f t="shared" si="174"/>
        <v>0.12438382012829245</v>
      </c>
    </row>
    <row r="1486" spans="2:14" x14ac:dyDescent="0.45">
      <c r="B1486" t="s">
        <v>191</v>
      </c>
      <c r="C1486" s="215">
        <f>'Survey Results'!D2086/'Survey Results'!D$2249</f>
        <v>0</v>
      </c>
      <c r="D1486" s="211">
        <f t="shared" si="176"/>
        <v>0</v>
      </c>
      <c r="E1486" s="218">
        <f>'Survey Results'!E2086/'Survey Results'!E$2249</f>
        <v>0</v>
      </c>
      <c r="F1486" s="217">
        <f t="shared" si="177"/>
        <v>0</v>
      </c>
      <c r="G1486" s="215">
        <f>'Survey Results'!F2086/'Survey Results'!F$2249</f>
        <v>0</v>
      </c>
      <c r="H1486" s="212">
        <f t="shared" si="178"/>
        <v>0</v>
      </c>
      <c r="I1486" s="218">
        <f>'Survey Results'!G2086/'Survey Results'!G$2249</f>
        <v>0</v>
      </c>
      <c r="J1486" s="217">
        <f t="shared" si="179"/>
        <v>0</v>
      </c>
      <c r="K1486" s="215">
        <f>'Survey Results'!H2086/'Survey Results'!H$2249</f>
        <v>0</v>
      </c>
      <c r="L1486" s="211">
        <f t="shared" si="180"/>
        <v>0</v>
      </c>
      <c r="M1486" s="221">
        <f t="shared" si="181"/>
        <v>0</v>
      </c>
      <c r="N1486" s="222">
        <f t="shared" si="174"/>
        <v>0</v>
      </c>
    </row>
    <row r="1487" spans="2:14" x14ac:dyDescent="0.45">
      <c r="B1487" t="s">
        <v>192</v>
      </c>
      <c r="C1487" s="215">
        <f>'Survey Results'!D2087/'Survey Results'!D$2249</f>
        <v>7.7614085519223858E-2</v>
      </c>
      <c r="D1487" s="211">
        <f t="shared" si="176"/>
        <v>0.28232803716564858</v>
      </c>
      <c r="E1487" s="218">
        <f>'Survey Results'!E2087/'Survey Results'!E$2249</f>
        <v>0</v>
      </c>
      <c r="F1487" s="217">
        <f t="shared" si="177"/>
        <v>0</v>
      </c>
      <c r="G1487" s="215">
        <f>'Survey Results'!F2087/'Survey Results'!F$2249</f>
        <v>0</v>
      </c>
      <c r="H1487" s="212">
        <f t="shared" si="178"/>
        <v>0</v>
      </c>
      <c r="I1487" s="218">
        <f>'Survey Results'!G2087/'Survey Results'!G$2249</f>
        <v>3.30585916502419E-2</v>
      </c>
      <c r="J1487" s="217">
        <f t="shared" si="179"/>
        <v>0.12438382012829245</v>
      </c>
      <c r="K1487" s="215">
        <f>'Survey Results'!H2087/'Survey Results'!H$2249</f>
        <v>0.12269234448235183</v>
      </c>
      <c r="L1487" s="211">
        <f t="shared" si="180"/>
        <v>0.56684388298619404</v>
      </c>
      <c r="M1487" s="221">
        <f t="shared" si="181"/>
        <v>3.9641689338001204E-2</v>
      </c>
      <c r="N1487" s="222">
        <f t="shared" si="174"/>
        <v>0.97355574028013514</v>
      </c>
    </row>
    <row r="1488" spans="2:14" x14ac:dyDescent="0.45">
      <c r="B1488" t="s">
        <v>193</v>
      </c>
      <c r="C1488" s="215">
        <f>'Survey Results'!D2088/'Survey Results'!D$2249</f>
        <v>0</v>
      </c>
      <c r="D1488" s="211">
        <f t="shared" si="176"/>
        <v>0</v>
      </c>
      <c r="E1488" s="218">
        <f>'Survey Results'!E2088/'Survey Results'!E$2249</f>
        <v>0</v>
      </c>
      <c r="F1488" s="217">
        <f t="shared" si="177"/>
        <v>0</v>
      </c>
      <c r="G1488" s="215">
        <f>'Survey Results'!F2088/'Survey Results'!F$2249</f>
        <v>0</v>
      </c>
      <c r="H1488" s="212">
        <f t="shared" si="178"/>
        <v>0</v>
      </c>
      <c r="I1488" s="218">
        <f>'Survey Results'!G2088/'Survey Results'!G$2249</f>
        <v>0</v>
      </c>
      <c r="J1488" s="217">
        <f t="shared" si="179"/>
        <v>0</v>
      </c>
      <c r="K1488" s="215">
        <f>'Survey Results'!H2088/'Survey Results'!H$2249</f>
        <v>1.6388738322226828E-2</v>
      </c>
      <c r="L1488" s="211">
        <f t="shared" si="180"/>
        <v>7.5716672519465622E-2</v>
      </c>
      <c r="M1488" s="221">
        <f t="shared" si="181"/>
        <v>3.0830662134046418E-3</v>
      </c>
      <c r="N1488" s="222">
        <f t="shared" si="174"/>
        <v>7.5716672519465622E-2</v>
      </c>
    </row>
    <row r="1489" spans="2:14" x14ac:dyDescent="0.45">
      <c r="B1489" t="s">
        <v>197</v>
      </c>
      <c r="C1489" s="215">
        <f>'Survey Results'!D2089/'Survey Results'!D$2249</f>
        <v>0</v>
      </c>
      <c r="D1489" s="211">
        <f t="shared" si="176"/>
        <v>0</v>
      </c>
      <c r="E1489" s="218">
        <f>'Survey Results'!E2089/'Survey Results'!E$2249</f>
        <v>0</v>
      </c>
      <c r="F1489" s="217">
        <f t="shared" si="177"/>
        <v>0</v>
      </c>
      <c r="G1489" s="215">
        <f>'Survey Results'!F2089/'Survey Results'!F$2249</f>
        <v>0</v>
      </c>
      <c r="H1489" s="212">
        <f t="shared" si="178"/>
        <v>0</v>
      </c>
      <c r="I1489" s="218">
        <f>'Survey Results'!G2089/'Survey Results'!G$2249</f>
        <v>0</v>
      </c>
      <c r="J1489" s="217">
        <f t="shared" si="179"/>
        <v>0</v>
      </c>
      <c r="K1489" s="215">
        <f>'Survey Results'!H2089/'Survey Results'!H$2249</f>
        <v>0</v>
      </c>
      <c r="L1489" s="211">
        <f t="shared" si="180"/>
        <v>0</v>
      </c>
      <c r="M1489" s="221">
        <f t="shared" si="181"/>
        <v>0</v>
      </c>
      <c r="N1489" s="222">
        <f t="shared" si="174"/>
        <v>0</v>
      </c>
    </row>
    <row r="1490" spans="2:14" x14ac:dyDescent="0.45">
      <c r="B1490" t="s">
        <v>198</v>
      </c>
      <c r="C1490" s="215">
        <f>'Survey Results'!D2090/'Survey Results'!D$2249</f>
        <v>0</v>
      </c>
      <c r="D1490" s="211">
        <f t="shared" si="176"/>
        <v>0</v>
      </c>
      <c r="E1490" s="218">
        <f>'Survey Results'!E2090/'Survey Results'!E$2249</f>
        <v>0</v>
      </c>
      <c r="F1490" s="217">
        <f t="shared" si="177"/>
        <v>0</v>
      </c>
      <c r="G1490" s="215">
        <f>'Survey Results'!F2090/'Survey Results'!F$2249</f>
        <v>0</v>
      </c>
      <c r="H1490" s="212">
        <f t="shared" si="178"/>
        <v>0</v>
      </c>
      <c r="I1490" s="218">
        <f>'Survey Results'!G2090/'Survey Results'!G$2249</f>
        <v>0</v>
      </c>
      <c r="J1490" s="217">
        <f t="shared" si="179"/>
        <v>0</v>
      </c>
      <c r="K1490" s="215">
        <f>'Survey Results'!H2090/'Survey Results'!H$2249</f>
        <v>0</v>
      </c>
      <c r="L1490" s="211">
        <f t="shared" si="180"/>
        <v>0</v>
      </c>
      <c r="M1490" s="221">
        <f t="shared" si="181"/>
        <v>0</v>
      </c>
      <c r="N1490" s="222">
        <f t="shared" si="174"/>
        <v>0</v>
      </c>
    </row>
    <row r="1491" spans="2:14" x14ac:dyDescent="0.45">
      <c r="B1491" t="s">
        <v>199</v>
      </c>
      <c r="C1491" s="215">
        <f>'Survey Results'!D2091/'Survey Results'!D$2249</f>
        <v>0</v>
      </c>
      <c r="D1491" s="211">
        <f t="shared" si="176"/>
        <v>0</v>
      </c>
      <c r="E1491" s="218">
        <f>'Survey Results'!E2091/'Survey Results'!E$2249</f>
        <v>0</v>
      </c>
      <c r="F1491" s="217">
        <f t="shared" si="177"/>
        <v>0</v>
      </c>
      <c r="G1491" s="215">
        <f>'Survey Results'!F2091/'Survey Results'!F$2249</f>
        <v>0</v>
      </c>
      <c r="H1491" s="212">
        <f t="shared" si="178"/>
        <v>0</v>
      </c>
      <c r="I1491" s="218">
        <f>'Survey Results'!G2091/'Survey Results'!G$2249</f>
        <v>0</v>
      </c>
      <c r="J1491" s="217">
        <f t="shared" si="179"/>
        <v>0</v>
      </c>
      <c r="K1491" s="215">
        <f>'Survey Results'!H2091/'Survey Results'!H$2249</f>
        <v>0</v>
      </c>
      <c r="L1491" s="211">
        <f t="shared" si="180"/>
        <v>0</v>
      </c>
      <c r="M1491" s="221">
        <f t="shared" si="181"/>
        <v>0</v>
      </c>
      <c r="N1491" s="222">
        <f t="shared" si="174"/>
        <v>0</v>
      </c>
    </row>
    <row r="1492" spans="2:14" x14ac:dyDescent="0.45">
      <c r="B1492" t="s">
        <v>200</v>
      </c>
      <c r="C1492" s="215">
        <f>'Survey Results'!D2092/'Survey Results'!D$2249</f>
        <v>0</v>
      </c>
      <c r="D1492" s="211">
        <f t="shared" si="176"/>
        <v>0</v>
      </c>
      <c r="E1492" s="218">
        <f>'Survey Results'!E2092/'Survey Results'!E$2249</f>
        <v>0</v>
      </c>
      <c r="F1492" s="217">
        <f t="shared" si="177"/>
        <v>0</v>
      </c>
      <c r="G1492" s="215">
        <f>'Survey Results'!F2092/'Survey Results'!F$2249</f>
        <v>0</v>
      </c>
      <c r="H1492" s="212">
        <f t="shared" si="178"/>
        <v>0</v>
      </c>
      <c r="I1492" s="218">
        <f>'Survey Results'!G2092/'Survey Results'!G$2249</f>
        <v>0</v>
      </c>
      <c r="J1492" s="217">
        <f t="shared" si="179"/>
        <v>0</v>
      </c>
      <c r="K1492" s="215">
        <f>'Survey Results'!H2092/'Survey Results'!H$2249</f>
        <v>0</v>
      </c>
      <c r="L1492" s="211">
        <f t="shared" si="180"/>
        <v>0</v>
      </c>
      <c r="M1492" s="221">
        <f t="shared" si="181"/>
        <v>0</v>
      </c>
      <c r="N1492" s="222">
        <f t="shared" si="174"/>
        <v>0</v>
      </c>
    </row>
    <row r="1493" spans="2:14" x14ac:dyDescent="0.45">
      <c r="B1493" t="s">
        <v>233</v>
      </c>
      <c r="C1493" s="215">
        <f>'Survey Results'!D2093/'Survey Results'!D$2249</f>
        <v>1.5516283931663018E-2</v>
      </c>
      <c r="D1493" s="211">
        <f t="shared" si="176"/>
        <v>5.644184244683631E-2</v>
      </c>
      <c r="E1493" s="218">
        <f>'Survey Results'!E2093/'Survey Results'!E$2249</f>
        <v>0</v>
      </c>
      <c r="F1493" s="217">
        <f t="shared" si="177"/>
        <v>0</v>
      </c>
      <c r="G1493" s="215">
        <f>'Survey Results'!F2093/'Survey Results'!F$2249</f>
        <v>0</v>
      </c>
      <c r="H1493" s="212">
        <f t="shared" si="178"/>
        <v>0</v>
      </c>
      <c r="I1493" s="218">
        <f>'Survey Results'!G2093/'Survey Results'!G$2249</f>
        <v>0.2443707818192678</v>
      </c>
      <c r="J1493" s="217">
        <f t="shared" si="179"/>
        <v>0.91945149061410758</v>
      </c>
      <c r="K1493" s="215">
        <f>'Survey Results'!H2093/'Survey Results'!H$2249</f>
        <v>0</v>
      </c>
      <c r="L1493" s="211">
        <f t="shared" si="180"/>
        <v>0</v>
      </c>
      <c r="M1493" s="221">
        <f t="shared" si="181"/>
        <v>3.9736872513428743E-2</v>
      </c>
      <c r="N1493" s="222">
        <f t="shared" si="174"/>
        <v>0.97589333306094384</v>
      </c>
    </row>
    <row r="1494" spans="2:14" x14ac:dyDescent="0.45">
      <c r="B1494" t="s">
        <v>234</v>
      </c>
      <c r="C1494" s="215">
        <f>'Survey Results'!D2094/'Survey Results'!D$2249</f>
        <v>8.5290562832783454E-2</v>
      </c>
      <c r="D1494" s="211">
        <f t="shared" si="176"/>
        <v>0.31025189606039916</v>
      </c>
      <c r="E1494" s="218">
        <f>'Survey Results'!E2094/'Survey Results'!E$2249</f>
        <v>0</v>
      </c>
      <c r="F1494" s="217">
        <f t="shared" si="177"/>
        <v>0</v>
      </c>
      <c r="G1494" s="215">
        <f>'Survey Results'!F2094/'Survey Results'!F$2249</f>
        <v>0</v>
      </c>
      <c r="H1494" s="212">
        <f t="shared" si="178"/>
        <v>0</v>
      </c>
      <c r="I1494" s="218">
        <f>'Survey Results'!G2094/'Survey Results'!G$2249</f>
        <v>0</v>
      </c>
      <c r="J1494" s="217">
        <f t="shared" si="179"/>
        <v>0</v>
      </c>
      <c r="K1494" s="215">
        <f>'Survey Results'!H2094/'Survey Results'!H$2249</f>
        <v>0.19631412811274435</v>
      </c>
      <c r="L1494" s="211">
        <f t="shared" si="180"/>
        <v>0.90697967451819039</v>
      </c>
      <c r="M1494" s="221">
        <f t="shared" si="181"/>
        <v>4.956379360405104E-2</v>
      </c>
      <c r="N1494" s="222">
        <f t="shared" si="174"/>
        <v>1.2172315705785897</v>
      </c>
    </row>
    <row r="1495" spans="2:14" x14ac:dyDescent="0.45">
      <c r="B1495" t="s">
        <v>235</v>
      </c>
      <c r="C1495" s="215">
        <f>'Survey Results'!D2095/'Survey Results'!D$2249</f>
        <v>0</v>
      </c>
      <c r="D1495" s="211">
        <f t="shared" si="176"/>
        <v>0</v>
      </c>
      <c r="E1495" s="218">
        <f>'Survey Results'!E2095/'Survey Results'!E$2249</f>
        <v>0</v>
      </c>
      <c r="F1495" s="217">
        <f t="shared" si="177"/>
        <v>0</v>
      </c>
      <c r="G1495" s="215">
        <f>'Survey Results'!F2095/'Survey Results'!F$2249</f>
        <v>0</v>
      </c>
      <c r="H1495" s="212">
        <f t="shared" si="178"/>
        <v>0</v>
      </c>
      <c r="I1495" s="218">
        <f>'Survey Results'!G2095/'Survey Results'!G$2249</f>
        <v>0</v>
      </c>
      <c r="J1495" s="217">
        <f t="shared" si="179"/>
        <v>0</v>
      </c>
      <c r="K1495" s="215">
        <f>'Survey Results'!H2095/'Survey Results'!H$2249</f>
        <v>0</v>
      </c>
      <c r="L1495" s="211">
        <f t="shared" si="180"/>
        <v>0</v>
      </c>
      <c r="M1495" s="221">
        <f t="shared" si="181"/>
        <v>0</v>
      </c>
      <c r="N1495" s="222">
        <f t="shared" si="174"/>
        <v>0</v>
      </c>
    </row>
    <row r="1496" spans="2:14" x14ac:dyDescent="0.45">
      <c r="B1496" t="s">
        <v>236</v>
      </c>
      <c r="C1496" s="215">
        <f>'Survey Results'!D2096/'Survey Results'!D$2249</f>
        <v>0</v>
      </c>
      <c r="D1496" s="211">
        <f t="shared" si="176"/>
        <v>0</v>
      </c>
      <c r="E1496" s="218">
        <f>'Survey Results'!E2096/'Survey Results'!E$2249</f>
        <v>0</v>
      </c>
      <c r="F1496" s="217">
        <f t="shared" si="177"/>
        <v>0</v>
      </c>
      <c r="G1496" s="215">
        <f>'Survey Results'!F2096/'Survey Results'!F$2249</f>
        <v>0</v>
      </c>
      <c r="H1496" s="212">
        <f t="shared" si="178"/>
        <v>0</v>
      </c>
      <c r="I1496" s="218">
        <f>'Survey Results'!G2096/'Survey Results'!G$2249</f>
        <v>0</v>
      </c>
      <c r="J1496" s="217">
        <f t="shared" si="179"/>
        <v>0</v>
      </c>
      <c r="K1496" s="215">
        <f>'Survey Results'!H2096/'Survey Results'!H$2249</f>
        <v>0</v>
      </c>
      <c r="L1496" s="211">
        <f t="shared" si="180"/>
        <v>0</v>
      </c>
      <c r="M1496" s="221">
        <f t="shared" si="181"/>
        <v>0</v>
      </c>
      <c r="N1496" s="222">
        <f t="shared" si="174"/>
        <v>0</v>
      </c>
    </row>
    <row r="1497" spans="2:14" x14ac:dyDescent="0.45">
      <c r="B1497" t="s">
        <v>237</v>
      </c>
      <c r="C1497" s="215">
        <f>'Survey Results'!D2097/'Survey Results'!D$2249</f>
        <v>0</v>
      </c>
      <c r="D1497" s="211">
        <f t="shared" si="176"/>
        <v>0</v>
      </c>
      <c r="E1497" s="218">
        <f>'Survey Results'!E2097/'Survey Results'!E$2249</f>
        <v>0</v>
      </c>
      <c r="F1497" s="217">
        <f t="shared" si="177"/>
        <v>0</v>
      </c>
      <c r="G1497" s="215">
        <f>'Survey Results'!F2097/'Survey Results'!F$2249</f>
        <v>0</v>
      </c>
      <c r="H1497" s="212">
        <f t="shared" si="178"/>
        <v>0</v>
      </c>
      <c r="I1497" s="218">
        <f>'Survey Results'!G2097/'Survey Results'!G$2249</f>
        <v>0</v>
      </c>
      <c r="J1497" s="217">
        <f t="shared" si="179"/>
        <v>0</v>
      </c>
      <c r="K1497" s="215">
        <f>'Survey Results'!H2097/'Survey Results'!H$2249</f>
        <v>0</v>
      </c>
      <c r="L1497" s="211">
        <f t="shared" si="180"/>
        <v>0</v>
      </c>
      <c r="M1497" s="221">
        <f t="shared" si="181"/>
        <v>0</v>
      </c>
      <c r="N1497" s="222">
        <f t="shared" si="174"/>
        <v>0</v>
      </c>
    </row>
    <row r="1498" spans="2:14" x14ac:dyDescent="0.45">
      <c r="B1498" t="s">
        <v>238</v>
      </c>
      <c r="C1498" s="215">
        <f>'Survey Results'!D2098/'Survey Results'!D$2249</f>
        <v>1.5516283931663018E-2</v>
      </c>
      <c r="D1498" s="211">
        <f t="shared" si="176"/>
        <v>5.644184244683631E-2</v>
      </c>
      <c r="E1498" s="218">
        <f>'Survey Results'!E2098/'Survey Results'!E$2249</f>
        <v>1.8088298328332617E-2</v>
      </c>
      <c r="F1498" s="217">
        <f t="shared" si="177"/>
        <v>5.1072150429489926E-2</v>
      </c>
      <c r="G1498" s="215">
        <f>'Survey Results'!F2098/'Survey Results'!F$2249</f>
        <v>0</v>
      </c>
      <c r="H1498" s="212">
        <f t="shared" si="178"/>
        <v>0</v>
      </c>
      <c r="I1498" s="218">
        <f>'Survey Results'!G2098/'Survey Results'!G$2249</f>
        <v>0.13981962611240523</v>
      </c>
      <c r="J1498" s="217">
        <f t="shared" si="179"/>
        <v>0.52607501882625596</v>
      </c>
      <c r="K1498" s="215">
        <f>'Survey Results'!H2098/'Survey Results'!H$2249</f>
        <v>0.27497369511845171</v>
      </c>
      <c r="L1498" s="211">
        <f t="shared" si="180"/>
        <v>1.2703902408713454</v>
      </c>
      <c r="M1498" s="221">
        <f t="shared" si="181"/>
        <v>7.7527100826109155E-2</v>
      </c>
      <c r="N1498" s="222">
        <f t="shared" si="174"/>
        <v>1.9039792525739276</v>
      </c>
    </row>
    <row r="1499" spans="2:14" x14ac:dyDescent="0.45">
      <c r="B1499" t="s">
        <v>239</v>
      </c>
      <c r="C1499" s="215">
        <f>'Survey Results'!D2099/'Survey Results'!D$2249</f>
        <v>0</v>
      </c>
      <c r="D1499" s="211">
        <f t="shared" si="176"/>
        <v>0</v>
      </c>
      <c r="E1499" s="218">
        <f>'Survey Results'!E2099/'Survey Results'!E$2249</f>
        <v>0</v>
      </c>
      <c r="F1499" s="217">
        <f t="shared" si="177"/>
        <v>0</v>
      </c>
      <c r="G1499" s="215">
        <f>'Survey Results'!F2099/'Survey Results'!F$2249</f>
        <v>0</v>
      </c>
      <c r="H1499" s="212">
        <f t="shared" si="178"/>
        <v>0</v>
      </c>
      <c r="I1499" s="218">
        <f>'Survey Results'!G2099/'Survey Results'!G$2249</f>
        <v>0</v>
      </c>
      <c r="J1499" s="217">
        <f t="shared" si="179"/>
        <v>0</v>
      </c>
      <c r="K1499" s="215">
        <f>'Survey Results'!H2099/'Survey Results'!H$2249</f>
        <v>0</v>
      </c>
      <c r="L1499" s="211">
        <f t="shared" si="180"/>
        <v>0</v>
      </c>
      <c r="M1499" s="221">
        <f t="shared" si="181"/>
        <v>0</v>
      </c>
      <c r="N1499" s="222">
        <f t="shared" si="174"/>
        <v>0</v>
      </c>
    </row>
    <row r="1500" spans="2:14" x14ac:dyDescent="0.45">
      <c r="B1500" t="s">
        <v>240</v>
      </c>
      <c r="C1500" s="215">
        <f>'Survey Results'!D2100/'Survey Results'!D$2249</f>
        <v>0.36399568810636002</v>
      </c>
      <c r="D1500" s="211">
        <f t="shared" si="176"/>
        <v>1.3240662113370463</v>
      </c>
      <c r="E1500" s="218">
        <f>'Survey Results'!E2100/'Survey Results'!E$2249</f>
        <v>0.36009429918559793</v>
      </c>
      <c r="F1500" s="217">
        <f t="shared" si="177"/>
        <v>1.016723070516931</v>
      </c>
      <c r="G1500" s="215">
        <f>'Survey Results'!F2100/'Survey Results'!F$2249</f>
        <v>1.872767085398179E-2</v>
      </c>
      <c r="H1500" s="212">
        <f t="shared" si="178"/>
        <v>0.18194378702316469</v>
      </c>
      <c r="I1500" s="218">
        <f>'Survey Results'!G2100/'Survey Results'!G$2249</f>
        <v>1.6514364211909459E-2</v>
      </c>
      <c r="J1500" s="217">
        <f t="shared" si="179"/>
        <v>6.2135729476915744E-2</v>
      </c>
      <c r="K1500" s="215">
        <f>'Survey Results'!H2100/'Survey Results'!H$2249</f>
        <v>3.2745591939546605E-2</v>
      </c>
      <c r="L1500" s="211">
        <f t="shared" si="180"/>
        <v>0.15128603633753152</v>
      </c>
      <c r="M1500" s="221">
        <f t="shared" si="181"/>
        <v>0.1114120080133302</v>
      </c>
      <c r="N1500" s="222">
        <f t="shared" si="174"/>
        <v>2.7361548346915896</v>
      </c>
    </row>
    <row r="1501" spans="2:14" x14ac:dyDescent="0.45">
      <c r="B1501" t="s">
        <v>241</v>
      </c>
      <c r="C1501" s="215">
        <f>'Survey Results'!D2101/'Survey Results'!D$2249</f>
        <v>0</v>
      </c>
      <c r="D1501" s="211">
        <f t="shared" si="176"/>
        <v>0</v>
      </c>
      <c r="E1501" s="218">
        <f>'Survey Results'!E2101/'Survey Results'!E$2249</f>
        <v>0</v>
      </c>
      <c r="F1501" s="217">
        <f t="shared" si="177"/>
        <v>0</v>
      </c>
      <c r="G1501" s="215">
        <f>'Survey Results'!F2101/'Survey Results'!F$2249</f>
        <v>0</v>
      </c>
      <c r="H1501" s="212">
        <f t="shared" si="178"/>
        <v>0</v>
      </c>
      <c r="I1501" s="218">
        <f>'Survey Results'!G2101/'Survey Results'!G$2249</f>
        <v>0</v>
      </c>
      <c r="J1501" s="217">
        <f t="shared" si="179"/>
        <v>0</v>
      </c>
      <c r="K1501" s="215">
        <f>'Survey Results'!H2101/'Survey Results'!H$2249</f>
        <v>0</v>
      </c>
      <c r="L1501" s="211">
        <f t="shared" si="180"/>
        <v>0</v>
      </c>
      <c r="M1501" s="221">
        <f t="shared" si="181"/>
        <v>0</v>
      </c>
      <c r="N1501" s="222">
        <f t="shared" si="174"/>
        <v>0</v>
      </c>
    </row>
    <row r="1502" spans="2:14" x14ac:dyDescent="0.45">
      <c r="B1502" t="s">
        <v>242</v>
      </c>
      <c r="C1502" s="215">
        <f>'Survey Results'!D2102/'Survey Results'!D$2249</f>
        <v>0</v>
      </c>
      <c r="D1502" s="211">
        <f t="shared" si="176"/>
        <v>0</v>
      </c>
      <c r="E1502" s="218">
        <f>'Survey Results'!E2102/'Survey Results'!E$2249</f>
        <v>0</v>
      </c>
      <c r="F1502" s="217">
        <f t="shared" si="177"/>
        <v>0</v>
      </c>
      <c r="G1502" s="215">
        <f>'Survey Results'!F2102/'Survey Results'!F$2249</f>
        <v>0</v>
      </c>
      <c r="H1502" s="212">
        <f t="shared" si="178"/>
        <v>0</v>
      </c>
      <c r="I1502" s="218">
        <f>'Survey Results'!G2102/'Survey Results'!G$2249</f>
        <v>0</v>
      </c>
      <c r="J1502" s="217">
        <f t="shared" si="179"/>
        <v>0</v>
      </c>
      <c r="K1502" s="215">
        <f>'Survey Results'!H2102/'Survey Results'!H$2249</f>
        <v>0</v>
      </c>
      <c r="L1502" s="211">
        <f t="shared" si="180"/>
        <v>0</v>
      </c>
      <c r="M1502" s="221">
        <f t="shared" si="181"/>
        <v>0</v>
      </c>
      <c r="N1502" s="222">
        <f t="shared" si="174"/>
        <v>0</v>
      </c>
    </row>
    <row r="1503" spans="2:14" x14ac:dyDescent="0.45">
      <c r="B1503" t="s">
        <v>243</v>
      </c>
      <c r="C1503" s="215">
        <f>'Survey Results'!D2103/'Survey Results'!D$2249</f>
        <v>4.6548851794989056E-2</v>
      </c>
      <c r="D1503" s="211">
        <f t="shared" si="176"/>
        <v>0.16932552734050893</v>
      </c>
      <c r="E1503" s="218">
        <f>'Survey Results'!E2103/'Survey Results'!E$2249</f>
        <v>8.1140162880411482E-2</v>
      </c>
      <c r="F1503" s="217">
        <f t="shared" si="177"/>
        <v>0.22909853261380198</v>
      </c>
      <c r="G1503" s="215">
        <f>'Survey Results'!F2103/'Survey Results'!F$2249</f>
        <v>0.3735161922323384</v>
      </c>
      <c r="H1503" s="212">
        <f t="shared" si="178"/>
        <v>3.6287988537973961</v>
      </c>
      <c r="I1503" s="218">
        <f>'Survey Results'!G2103/'Survey Results'!G$2249</f>
        <v>0.1486890043600311</v>
      </c>
      <c r="J1503" s="217">
        <f t="shared" si="179"/>
        <v>0.55944628764116366</v>
      </c>
      <c r="K1503" s="215">
        <f>'Survey Results'!H2103/'Survey Results'!H$2249</f>
        <v>0</v>
      </c>
      <c r="L1503" s="211">
        <f t="shared" si="180"/>
        <v>0</v>
      </c>
      <c r="M1503" s="221">
        <f t="shared" si="181"/>
        <v>0.18676210108470589</v>
      </c>
      <c r="N1503" s="222">
        <f t="shared" si="174"/>
        <v>4.5866692013928709</v>
      </c>
    </row>
    <row r="1504" spans="2:14" x14ac:dyDescent="0.45">
      <c r="B1504" t="s">
        <v>244</v>
      </c>
      <c r="C1504" s="215">
        <f>'Survey Results'!D2104/'Survey Results'!D$2249</f>
        <v>0</v>
      </c>
      <c r="D1504" s="211">
        <f t="shared" si="176"/>
        <v>0</v>
      </c>
      <c r="E1504" s="218">
        <f>'Survey Results'!E2104/'Survey Results'!E$2249</f>
        <v>0</v>
      </c>
      <c r="F1504" s="217">
        <f t="shared" si="177"/>
        <v>0</v>
      </c>
      <c r="G1504" s="215">
        <f>'Survey Results'!F2104/'Survey Results'!F$2249</f>
        <v>0</v>
      </c>
      <c r="H1504" s="212">
        <f t="shared" si="178"/>
        <v>0</v>
      </c>
      <c r="I1504" s="218">
        <f>'Survey Results'!G2104/'Survey Results'!G$2249</f>
        <v>0</v>
      </c>
      <c r="J1504" s="217">
        <f t="shared" si="179"/>
        <v>0</v>
      </c>
      <c r="K1504" s="215">
        <f>'Survey Results'!H2104/'Survey Results'!H$2249</f>
        <v>0</v>
      </c>
      <c r="L1504" s="211">
        <f t="shared" si="180"/>
        <v>0</v>
      </c>
      <c r="M1504" s="221">
        <f t="shared" si="181"/>
        <v>0</v>
      </c>
      <c r="N1504" s="222">
        <f t="shared" si="174"/>
        <v>0</v>
      </c>
    </row>
    <row r="1505" spans="2:14" x14ac:dyDescent="0.45">
      <c r="B1505" t="s">
        <v>245</v>
      </c>
      <c r="C1505" s="215">
        <f>'Survey Results'!D2105/'Survey Results'!D$2249</f>
        <v>0</v>
      </c>
      <c r="D1505" s="211">
        <f t="shared" si="176"/>
        <v>0</v>
      </c>
      <c r="E1505" s="218">
        <f>'Survey Results'!E2105/'Survey Results'!E$2249</f>
        <v>0</v>
      </c>
      <c r="F1505" s="217">
        <f t="shared" si="177"/>
        <v>0</v>
      </c>
      <c r="G1505" s="215">
        <f>'Survey Results'!F2105/'Survey Results'!F$2249</f>
        <v>3.745534170796358E-2</v>
      </c>
      <c r="H1505" s="212">
        <f t="shared" si="178"/>
        <v>0.36388757404632938</v>
      </c>
      <c r="I1505" s="218">
        <f>'Survey Results'!G2105/'Survey Results'!G$2249</f>
        <v>0</v>
      </c>
      <c r="J1505" s="217">
        <f t="shared" si="179"/>
        <v>0</v>
      </c>
      <c r="K1505" s="215">
        <f>'Survey Results'!H2105/'Survey Results'!H$2249</f>
        <v>0</v>
      </c>
      <c r="L1505" s="211">
        <f t="shared" si="180"/>
        <v>0</v>
      </c>
      <c r="M1505" s="221">
        <f t="shared" si="181"/>
        <v>1.4816941205803741E-2</v>
      </c>
      <c r="N1505" s="222">
        <f t="shared" si="174"/>
        <v>0.36388757404632938</v>
      </c>
    </row>
    <row r="1506" spans="2:14" x14ac:dyDescent="0.45">
      <c r="B1506" t="s">
        <v>246</v>
      </c>
      <c r="C1506" s="215">
        <f>'Survey Results'!D2106/'Survey Results'!D$2249</f>
        <v>0</v>
      </c>
      <c r="D1506" s="211">
        <f t="shared" si="176"/>
        <v>0</v>
      </c>
      <c r="E1506" s="218">
        <f>'Survey Results'!E2106/'Survey Results'!E$2249</f>
        <v>0</v>
      </c>
      <c r="F1506" s="217">
        <f t="shared" si="177"/>
        <v>0</v>
      </c>
      <c r="G1506" s="215">
        <f>'Survey Results'!F2106/'Survey Results'!F$2249</f>
        <v>0</v>
      </c>
      <c r="H1506" s="212">
        <f t="shared" si="178"/>
        <v>0</v>
      </c>
      <c r="I1506" s="218">
        <f>'Survey Results'!G2106/'Survey Results'!G$2249</f>
        <v>8.2631547512393252E-2</v>
      </c>
      <c r="J1506" s="217">
        <f t="shared" si="179"/>
        <v>0.31090336973350063</v>
      </c>
      <c r="K1506" s="215">
        <f>'Survey Results'!H2106/'Survey Results'!H$2249</f>
        <v>0</v>
      </c>
      <c r="L1506" s="211">
        <f t="shared" si="180"/>
        <v>0</v>
      </c>
      <c r="M1506" s="221">
        <f t="shared" si="181"/>
        <v>1.265950606337834E-2</v>
      </c>
      <c r="N1506" s="222">
        <f t="shared" si="174"/>
        <v>0.31090336973350063</v>
      </c>
    </row>
    <row r="1507" spans="2:14" x14ac:dyDescent="0.45">
      <c r="B1507" t="s">
        <v>247</v>
      </c>
      <c r="C1507" s="215">
        <f>'Survey Results'!D2107/'Survey Results'!D$2249</f>
        <v>0</v>
      </c>
      <c r="D1507" s="211">
        <f t="shared" si="176"/>
        <v>0</v>
      </c>
      <c r="E1507" s="218">
        <f>'Survey Results'!E2107/'Survey Results'!E$2249</f>
        <v>0</v>
      </c>
      <c r="F1507" s="217">
        <f t="shared" si="177"/>
        <v>0</v>
      </c>
      <c r="G1507" s="215">
        <f>'Survey Results'!F2107/'Survey Results'!F$2249</f>
        <v>0</v>
      </c>
      <c r="H1507" s="212">
        <f t="shared" si="178"/>
        <v>0</v>
      </c>
      <c r="I1507" s="218">
        <f>'Survey Results'!G2107/'Survey Results'!G$2249</f>
        <v>0</v>
      </c>
      <c r="J1507" s="217">
        <f t="shared" si="179"/>
        <v>0</v>
      </c>
      <c r="K1507" s="215">
        <f>'Survey Results'!H2107/'Survey Results'!H$2249</f>
        <v>0</v>
      </c>
      <c r="L1507" s="211">
        <f t="shared" si="180"/>
        <v>0</v>
      </c>
      <c r="M1507" s="221">
        <f t="shared" si="181"/>
        <v>0</v>
      </c>
      <c r="N1507" s="222">
        <f t="shared" si="174"/>
        <v>0</v>
      </c>
    </row>
    <row r="1508" spans="2:14" x14ac:dyDescent="0.45">
      <c r="B1508" t="s">
        <v>248</v>
      </c>
      <c r="C1508" s="215">
        <f>'Survey Results'!D2108/'Survey Results'!D$2249</f>
        <v>0</v>
      </c>
      <c r="D1508" s="211">
        <f t="shared" si="176"/>
        <v>0</v>
      </c>
      <c r="E1508" s="218">
        <f>'Survey Results'!E2108/'Survey Results'!E$2249</f>
        <v>0</v>
      </c>
      <c r="F1508" s="217">
        <f t="shared" si="177"/>
        <v>0</v>
      </c>
      <c r="G1508" s="215">
        <f>'Survey Results'!F2108/'Survey Results'!F$2249</f>
        <v>0</v>
      </c>
      <c r="H1508" s="212">
        <f t="shared" si="178"/>
        <v>0</v>
      </c>
      <c r="I1508" s="218">
        <f>'Survey Results'!G2108/'Survey Results'!G$2249</f>
        <v>0</v>
      </c>
      <c r="J1508" s="217">
        <f t="shared" si="179"/>
        <v>0</v>
      </c>
      <c r="K1508" s="215">
        <f>'Survey Results'!H2108/'Survey Results'!H$2249</f>
        <v>0</v>
      </c>
      <c r="L1508" s="211">
        <f t="shared" si="180"/>
        <v>0</v>
      </c>
      <c r="M1508" s="221">
        <f t="shared" si="181"/>
        <v>0</v>
      </c>
      <c r="N1508" s="222">
        <f t="shared" si="174"/>
        <v>0</v>
      </c>
    </row>
    <row r="1509" spans="2:14" x14ac:dyDescent="0.45">
      <c r="B1509" t="s">
        <v>249</v>
      </c>
      <c r="C1509" s="215">
        <f>'Survey Results'!D2109/'Survey Results'!D$2249</f>
        <v>0</v>
      </c>
      <c r="D1509" s="211">
        <f t="shared" si="176"/>
        <v>0</v>
      </c>
      <c r="E1509" s="218">
        <f>'Survey Results'!E2109/'Survey Results'!E$2249</f>
        <v>0</v>
      </c>
      <c r="F1509" s="217">
        <f t="shared" si="177"/>
        <v>0</v>
      </c>
      <c r="G1509" s="215">
        <f>'Survey Results'!F2109/'Survey Results'!F$2249</f>
        <v>0</v>
      </c>
      <c r="H1509" s="212">
        <f t="shared" si="178"/>
        <v>0</v>
      </c>
      <c r="I1509" s="218">
        <f>'Survey Results'!G2109/'Survey Results'!G$2249</f>
        <v>0</v>
      </c>
      <c r="J1509" s="217">
        <f t="shared" si="179"/>
        <v>0</v>
      </c>
      <c r="K1509" s="215">
        <f>'Survey Results'!H2109/'Survey Results'!H$2249</f>
        <v>0</v>
      </c>
      <c r="L1509" s="211">
        <f t="shared" si="180"/>
        <v>0</v>
      </c>
      <c r="M1509" s="221">
        <f t="shared" si="181"/>
        <v>0</v>
      </c>
      <c r="N1509" s="222">
        <f t="shared" si="174"/>
        <v>0</v>
      </c>
    </row>
    <row r="1510" spans="2:14" x14ac:dyDescent="0.45">
      <c r="B1510" t="s">
        <v>250</v>
      </c>
      <c r="C1510" s="215">
        <f>'Survey Results'!D2110/'Survey Results'!D$2249</f>
        <v>0</v>
      </c>
      <c r="D1510" s="211">
        <f t="shared" si="176"/>
        <v>0</v>
      </c>
      <c r="E1510" s="218">
        <f>'Survey Results'!E2110/'Survey Results'!E$2249</f>
        <v>0</v>
      </c>
      <c r="F1510" s="217">
        <f t="shared" si="177"/>
        <v>0</v>
      </c>
      <c r="G1510" s="215">
        <f>'Survey Results'!F2110/'Survey Results'!F$2249</f>
        <v>0</v>
      </c>
      <c r="H1510" s="212">
        <f t="shared" si="178"/>
        <v>0</v>
      </c>
      <c r="I1510" s="218">
        <f>'Survey Results'!G2110/'Survey Results'!G$2249</f>
        <v>0</v>
      </c>
      <c r="J1510" s="217">
        <f t="shared" si="179"/>
        <v>0</v>
      </c>
      <c r="K1510" s="215">
        <f>'Survey Results'!H2110/'Survey Results'!H$2249</f>
        <v>0</v>
      </c>
      <c r="L1510" s="211">
        <f t="shared" si="180"/>
        <v>0</v>
      </c>
      <c r="M1510" s="221">
        <f t="shared" si="181"/>
        <v>0</v>
      </c>
      <c r="N1510" s="222">
        <f t="shared" si="174"/>
        <v>0</v>
      </c>
    </row>
    <row r="1511" spans="2:14" x14ac:dyDescent="0.45">
      <c r="B1511" t="s">
        <v>251</v>
      </c>
      <c r="C1511" s="215">
        <f>'Survey Results'!D2111/'Survey Results'!D$2249</f>
        <v>0</v>
      </c>
      <c r="D1511" s="211">
        <f t="shared" si="176"/>
        <v>0</v>
      </c>
      <c r="E1511" s="218">
        <f>'Survey Results'!E2111/'Survey Results'!E$2249</f>
        <v>0</v>
      </c>
      <c r="F1511" s="217">
        <f t="shared" si="177"/>
        <v>0</v>
      </c>
      <c r="G1511" s="215">
        <f>'Survey Results'!F2111/'Survey Results'!F$2249</f>
        <v>0</v>
      </c>
      <c r="H1511" s="212">
        <f t="shared" si="178"/>
        <v>0</v>
      </c>
      <c r="I1511" s="218">
        <f>'Survey Results'!G2111/'Survey Results'!G$2249</f>
        <v>0</v>
      </c>
      <c r="J1511" s="217">
        <f t="shared" si="179"/>
        <v>0</v>
      </c>
      <c r="K1511" s="215">
        <f>'Survey Results'!H2111/'Survey Results'!H$2249</f>
        <v>0</v>
      </c>
      <c r="L1511" s="211">
        <f t="shared" si="180"/>
        <v>0</v>
      </c>
      <c r="M1511" s="221">
        <f t="shared" si="181"/>
        <v>0</v>
      </c>
      <c r="N1511" s="222">
        <f t="shared" si="174"/>
        <v>0</v>
      </c>
    </row>
    <row r="1512" spans="2:14" x14ac:dyDescent="0.45">
      <c r="B1512" t="s">
        <v>252</v>
      </c>
      <c r="C1512" s="215">
        <f>'Survey Results'!D2112/'Survey Results'!D$2249</f>
        <v>0</v>
      </c>
      <c r="D1512" s="211">
        <f t="shared" si="176"/>
        <v>0</v>
      </c>
      <c r="E1512" s="218">
        <f>'Survey Results'!E2112/'Survey Results'!E$2249</f>
        <v>0</v>
      </c>
      <c r="F1512" s="217">
        <f t="shared" si="177"/>
        <v>0</v>
      </c>
      <c r="G1512" s="215">
        <f>'Survey Results'!F2112/'Survey Results'!F$2249</f>
        <v>0</v>
      </c>
      <c r="H1512" s="212">
        <f t="shared" si="178"/>
        <v>0</v>
      </c>
      <c r="I1512" s="218">
        <f>'Survey Results'!G2112/'Survey Results'!G$2249</f>
        <v>0</v>
      </c>
      <c r="J1512" s="217">
        <f t="shared" si="179"/>
        <v>0</v>
      </c>
      <c r="K1512" s="215">
        <f>'Survey Results'!H2112/'Survey Results'!H$2249</f>
        <v>0</v>
      </c>
      <c r="L1512" s="211">
        <f t="shared" si="180"/>
        <v>0</v>
      </c>
      <c r="M1512" s="221">
        <f t="shared" si="181"/>
        <v>0</v>
      </c>
      <c r="N1512" s="222">
        <f t="shared" si="174"/>
        <v>0</v>
      </c>
    </row>
    <row r="1513" spans="2:14" x14ac:dyDescent="0.45">
      <c r="B1513" t="s">
        <v>253</v>
      </c>
      <c r="C1513" s="215">
        <f>'Survey Results'!D2113/'Survey Results'!D$2249</f>
        <v>0</v>
      </c>
      <c r="D1513" s="211">
        <f t="shared" si="176"/>
        <v>0</v>
      </c>
      <c r="E1513" s="218">
        <f>'Survey Results'!E2113/'Survey Results'!E$2249</f>
        <v>0</v>
      </c>
      <c r="F1513" s="217">
        <f t="shared" si="177"/>
        <v>0</v>
      </c>
      <c r="G1513" s="215">
        <f>'Survey Results'!F2113/'Survey Results'!F$2249</f>
        <v>0</v>
      </c>
      <c r="H1513" s="212">
        <f t="shared" si="178"/>
        <v>0</v>
      </c>
      <c r="I1513" s="218">
        <f>'Survey Results'!G2113/'Survey Results'!G$2249</f>
        <v>1.6514364211909459E-2</v>
      </c>
      <c r="J1513" s="217">
        <f t="shared" si="179"/>
        <v>6.2135729476915744E-2</v>
      </c>
      <c r="K1513" s="215">
        <f>'Survey Results'!H2113/'Survey Results'!H$2249</f>
        <v>0</v>
      </c>
      <c r="L1513" s="211">
        <f t="shared" si="180"/>
        <v>0</v>
      </c>
      <c r="M1513" s="221">
        <f t="shared" si="181"/>
        <v>2.5300711431327149E-3</v>
      </c>
      <c r="N1513" s="222">
        <f t="shared" si="174"/>
        <v>6.2135729476915744E-2</v>
      </c>
    </row>
    <row r="1514" spans="2:14" x14ac:dyDescent="0.45">
      <c r="B1514" t="s">
        <v>254</v>
      </c>
      <c r="C1514" s="215">
        <f>'Survey Results'!D2114/'Survey Results'!D$2249</f>
        <v>0</v>
      </c>
      <c r="D1514" s="211">
        <f t="shared" si="176"/>
        <v>0</v>
      </c>
      <c r="E1514" s="218">
        <f>'Survey Results'!E2114/'Survey Results'!E$2249</f>
        <v>0</v>
      </c>
      <c r="F1514" s="217">
        <f t="shared" si="177"/>
        <v>0</v>
      </c>
      <c r="G1514" s="215">
        <f>'Survey Results'!F2114/'Survey Results'!F$2249</f>
        <v>0</v>
      </c>
      <c r="H1514" s="212">
        <f t="shared" si="178"/>
        <v>0</v>
      </c>
      <c r="I1514" s="218">
        <f>'Survey Results'!G2114/'Survey Results'!G$2249</f>
        <v>0</v>
      </c>
      <c r="J1514" s="217">
        <f t="shared" si="179"/>
        <v>0</v>
      </c>
      <c r="K1514" s="215">
        <f>'Survey Results'!H2114/'Survey Results'!H$2249</f>
        <v>0</v>
      </c>
      <c r="L1514" s="211">
        <f t="shared" si="180"/>
        <v>0</v>
      </c>
      <c r="M1514" s="221">
        <f t="shared" si="181"/>
        <v>0</v>
      </c>
      <c r="N1514" s="222">
        <f t="shared" si="174"/>
        <v>0</v>
      </c>
    </row>
    <row r="1515" spans="2:14" x14ac:dyDescent="0.45">
      <c r="B1515" t="s">
        <v>255</v>
      </c>
      <c r="C1515" s="215">
        <f>'Survey Results'!D2115/'Survey Results'!D$2249</f>
        <v>0</v>
      </c>
      <c r="D1515" s="211">
        <f t="shared" si="176"/>
        <v>0</v>
      </c>
      <c r="E1515" s="218">
        <f>'Survey Results'!E2115/'Survey Results'!E$2249</f>
        <v>0</v>
      </c>
      <c r="F1515" s="217">
        <f t="shared" si="177"/>
        <v>0</v>
      </c>
      <c r="G1515" s="215">
        <f>'Survey Results'!F2115/'Survey Results'!F$2249</f>
        <v>0</v>
      </c>
      <c r="H1515" s="212">
        <f t="shared" si="178"/>
        <v>0</v>
      </c>
      <c r="I1515" s="218">
        <f>'Survey Results'!G2115/'Survey Results'!G$2249</f>
        <v>0</v>
      </c>
      <c r="J1515" s="217">
        <f t="shared" si="179"/>
        <v>0</v>
      </c>
      <c r="K1515" s="215">
        <f>'Survey Results'!H2115/'Survey Results'!H$2249</f>
        <v>0</v>
      </c>
      <c r="L1515" s="211">
        <f t="shared" si="180"/>
        <v>0</v>
      </c>
      <c r="M1515" s="221">
        <f t="shared" si="181"/>
        <v>0</v>
      </c>
      <c r="N1515" s="222">
        <f t="shared" si="174"/>
        <v>0</v>
      </c>
    </row>
    <row r="1516" spans="2:14" x14ac:dyDescent="0.45">
      <c r="B1516" t="s">
        <v>256</v>
      </c>
      <c r="C1516" s="215">
        <f>'Survey Results'!D2116/'Survey Results'!D$2249</f>
        <v>0</v>
      </c>
      <c r="D1516" s="211">
        <f t="shared" si="176"/>
        <v>0</v>
      </c>
      <c r="E1516" s="218">
        <f>'Survey Results'!E2116/'Survey Results'!E$2249</f>
        <v>0</v>
      </c>
      <c r="F1516" s="217">
        <f t="shared" si="177"/>
        <v>0</v>
      </c>
      <c r="G1516" s="215">
        <f>'Survey Results'!F2116/'Survey Results'!F$2249</f>
        <v>0</v>
      </c>
      <c r="H1516" s="212">
        <f t="shared" si="178"/>
        <v>0</v>
      </c>
      <c r="I1516" s="218">
        <f>'Survey Results'!G2116/'Survey Results'!G$2249</f>
        <v>0</v>
      </c>
      <c r="J1516" s="217">
        <f t="shared" si="179"/>
        <v>0</v>
      </c>
      <c r="K1516" s="215">
        <f>'Survey Results'!H2116/'Survey Results'!H$2249</f>
        <v>0</v>
      </c>
      <c r="L1516" s="211">
        <f t="shared" si="180"/>
        <v>0</v>
      </c>
      <c r="M1516" s="221">
        <f t="shared" si="181"/>
        <v>0</v>
      </c>
      <c r="N1516" s="222">
        <f t="shared" si="174"/>
        <v>0</v>
      </c>
    </row>
    <row r="1517" spans="2:14" x14ac:dyDescent="0.45">
      <c r="B1517" t="s">
        <v>257</v>
      </c>
      <c r="C1517" s="215">
        <f>'Survey Results'!D2117/'Survey Results'!D$2249</f>
        <v>0</v>
      </c>
      <c r="D1517" s="211">
        <f t="shared" si="176"/>
        <v>0</v>
      </c>
      <c r="E1517" s="218">
        <f>'Survey Results'!E2117/'Survey Results'!E$2249</f>
        <v>0</v>
      </c>
      <c r="F1517" s="217">
        <f t="shared" si="177"/>
        <v>0</v>
      </c>
      <c r="G1517" s="215">
        <f>'Survey Results'!F2117/'Survey Results'!F$2249</f>
        <v>0</v>
      </c>
      <c r="H1517" s="212">
        <f t="shared" si="178"/>
        <v>0</v>
      </c>
      <c r="I1517" s="218">
        <f>'Survey Results'!G2117/'Survey Results'!G$2249</f>
        <v>0</v>
      </c>
      <c r="J1517" s="217">
        <f t="shared" si="179"/>
        <v>0</v>
      </c>
      <c r="K1517" s="215">
        <f>'Survey Results'!H2117/'Survey Results'!H$2249</f>
        <v>0</v>
      </c>
      <c r="L1517" s="211">
        <f t="shared" si="180"/>
        <v>0</v>
      </c>
      <c r="M1517" s="221">
        <f t="shared" si="181"/>
        <v>0</v>
      </c>
      <c r="N1517" s="222">
        <f t="shared" si="174"/>
        <v>0</v>
      </c>
    </row>
    <row r="1518" spans="2:14" x14ac:dyDescent="0.45">
      <c r="B1518" t="s">
        <v>258</v>
      </c>
      <c r="C1518" s="215">
        <f>'Survey Results'!D2118/'Survey Results'!D$2249</f>
        <v>0</v>
      </c>
      <c r="D1518" s="211">
        <f t="shared" si="176"/>
        <v>0</v>
      </c>
      <c r="E1518" s="218">
        <f>'Survey Results'!E2118/'Survey Results'!E$2249</f>
        <v>0</v>
      </c>
      <c r="F1518" s="217">
        <f t="shared" si="177"/>
        <v>0</v>
      </c>
      <c r="G1518" s="215">
        <f>'Survey Results'!F2118/'Survey Results'!F$2249</f>
        <v>0</v>
      </c>
      <c r="H1518" s="212">
        <f t="shared" si="178"/>
        <v>0</v>
      </c>
      <c r="I1518" s="218">
        <f>'Survey Results'!G2118/'Survey Results'!G$2249</f>
        <v>0</v>
      </c>
      <c r="J1518" s="217">
        <f t="shared" si="179"/>
        <v>0</v>
      </c>
      <c r="K1518" s="215">
        <f>'Survey Results'!H2118/'Survey Results'!H$2249</f>
        <v>0</v>
      </c>
      <c r="L1518" s="211">
        <f t="shared" si="180"/>
        <v>0</v>
      </c>
      <c r="M1518" s="221">
        <f t="shared" si="181"/>
        <v>0</v>
      </c>
      <c r="N1518" s="222">
        <f t="shared" ref="N1518:N1581" si="182">D1518+F1518+H1518+J1518+L1518</f>
        <v>0</v>
      </c>
    </row>
    <row r="1519" spans="2:14" x14ac:dyDescent="0.45">
      <c r="B1519" t="s">
        <v>259</v>
      </c>
      <c r="C1519" s="215">
        <f>'Survey Results'!D2119/'Survey Results'!D$2249</f>
        <v>0</v>
      </c>
      <c r="D1519" s="211">
        <f t="shared" si="176"/>
        <v>0</v>
      </c>
      <c r="E1519" s="218">
        <f>'Survey Results'!E2119/'Survey Results'!E$2249</f>
        <v>0</v>
      </c>
      <c r="F1519" s="217">
        <f t="shared" si="177"/>
        <v>0</v>
      </c>
      <c r="G1519" s="215">
        <f>'Survey Results'!F2119/'Survey Results'!F$2249</f>
        <v>0</v>
      </c>
      <c r="H1519" s="212">
        <f t="shared" si="178"/>
        <v>0</v>
      </c>
      <c r="I1519" s="218">
        <f>'Survey Results'!G2119/'Survey Results'!G$2249</f>
        <v>0</v>
      </c>
      <c r="J1519" s="217">
        <f t="shared" si="179"/>
        <v>0</v>
      </c>
      <c r="K1519" s="215">
        <f>'Survey Results'!H2119/'Survey Results'!H$2249</f>
        <v>0</v>
      </c>
      <c r="L1519" s="211">
        <f t="shared" si="180"/>
        <v>0</v>
      </c>
      <c r="M1519" s="221">
        <f t="shared" si="181"/>
        <v>0</v>
      </c>
      <c r="N1519" s="222">
        <f t="shared" si="182"/>
        <v>0</v>
      </c>
    </row>
    <row r="1520" spans="2:14" x14ac:dyDescent="0.45">
      <c r="B1520" t="s">
        <v>260</v>
      </c>
      <c r="C1520" s="215">
        <f>'Survey Results'!D2120/'Survey Results'!D$2249</f>
        <v>0</v>
      </c>
      <c r="D1520" s="211">
        <f t="shared" si="176"/>
        <v>0</v>
      </c>
      <c r="E1520" s="218">
        <f>'Survey Results'!E2120/'Survey Results'!E$2249</f>
        <v>0</v>
      </c>
      <c r="F1520" s="217">
        <f t="shared" si="177"/>
        <v>0</v>
      </c>
      <c r="G1520" s="215">
        <f>'Survey Results'!F2120/'Survey Results'!F$2249</f>
        <v>0</v>
      </c>
      <c r="H1520" s="212">
        <f t="shared" si="178"/>
        <v>0</v>
      </c>
      <c r="I1520" s="218">
        <f>'Survey Results'!G2120/'Survey Results'!G$2249</f>
        <v>0</v>
      </c>
      <c r="J1520" s="217">
        <f t="shared" si="179"/>
        <v>0</v>
      </c>
      <c r="K1520" s="215">
        <f>'Survey Results'!H2120/'Survey Results'!H$2249</f>
        <v>0</v>
      </c>
      <c r="L1520" s="211">
        <f t="shared" si="180"/>
        <v>0</v>
      </c>
      <c r="M1520" s="221">
        <f t="shared" si="181"/>
        <v>0</v>
      </c>
      <c r="N1520" s="222">
        <f t="shared" si="182"/>
        <v>0</v>
      </c>
    </row>
    <row r="1521" spans="2:14" x14ac:dyDescent="0.45">
      <c r="B1521" t="s">
        <v>261</v>
      </c>
      <c r="C1521" s="215">
        <f>'Survey Results'!D2121/'Survey Results'!D$2249</f>
        <v>0.15522817103844772</v>
      </c>
      <c r="D1521" s="211">
        <f t="shared" si="176"/>
        <v>0.56465607433129716</v>
      </c>
      <c r="E1521" s="218">
        <f>'Survey Results'!E2121/'Survey Results'!E$2249</f>
        <v>0.44144877839691382</v>
      </c>
      <c r="F1521" s="217">
        <f t="shared" si="177"/>
        <v>1.2464267233964852</v>
      </c>
      <c r="G1521" s="215">
        <f>'Survey Results'!F2121/'Survey Results'!F$2249</f>
        <v>0.26207214475048979</v>
      </c>
      <c r="H1521" s="212">
        <f t="shared" si="178"/>
        <v>2.546093364250317</v>
      </c>
      <c r="I1521" s="218">
        <f>'Survey Results'!G2121/'Survey Results'!G$2249</f>
        <v>3.30585916502419E-2</v>
      </c>
      <c r="J1521" s="217">
        <f t="shared" si="179"/>
        <v>0.12438382012829245</v>
      </c>
      <c r="K1521" s="215">
        <f>'Survey Results'!H2121/'Survey Results'!H$2249</f>
        <v>8.1911806906227097E-2</v>
      </c>
      <c r="L1521" s="211">
        <f t="shared" si="180"/>
        <v>0.37843605389592844</v>
      </c>
      <c r="M1521" s="221">
        <f t="shared" si="181"/>
        <v>0.19789154854932592</v>
      </c>
      <c r="N1521" s="222">
        <f t="shared" si="182"/>
        <v>4.85999603600232</v>
      </c>
    </row>
    <row r="1522" spans="2:14" x14ac:dyDescent="0.45">
      <c r="B1522" t="s">
        <v>262</v>
      </c>
      <c r="C1522" s="215">
        <f>'Survey Results'!D2122/'Survey Results'!D$2249</f>
        <v>0</v>
      </c>
      <c r="D1522" s="211">
        <f t="shared" si="176"/>
        <v>0</v>
      </c>
      <c r="E1522" s="218">
        <f>'Survey Results'!E2122/'Survey Results'!E$2249</f>
        <v>0</v>
      </c>
      <c r="F1522" s="217">
        <f t="shared" si="177"/>
        <v>0</v>
      </c>
      <c r="G1522" s="215">
        <f>'Survey Results'!F2122/'Survey Results'!F$2249</f>
        <v>0</v>
      </c>
      <c r="H1522" s="212">
        <f t="shared" si="178"/>
        <v>0</v>
      </c>
      <c r="I1522" s="218">
        <f>'Survey Results'!G2122/'Survey Results'!G$2249</f>
        <v>0</v>
      </c>
      <c r="J1522" s="217">
        <f t="shared" si="179"/>
        <v>0</v>
      </c>
      <c r="K1522" s="215">
        <f>'Survey Results'!H2122/'Survey Results'!H$2249</f>
        <v>0</v>
      </c>
      <c r="L1522" s="211">
        <f t="shared" si="180"/>
        <v>0</v>
      </c>
      <c r="M1522" s="221">
        <f t="shared" si="181"/>
        <v>0</v>
      </c>
      <c r="N1522" s="222">
        <f t="shared" si="182"/>
        <v>0</v>
      </c>
    </row>
    <row r="1523" spans="2:14" x14ac:dyDescent="0.45">
      <c r="B1523" t="s">
        <v>263</v>
      </c>
      <c r="C1523" s="215">
        <f>'Survey Results'!D2123/'Survey Results'!D$2249</f>
        <v>0</v>
      </c>
      <c r="D1523" s="211">
        <f t="shared" si="176"/>
        <v>0</v>
      </c>
      <c r="E1523" s="218">
        <f>'Survey Results'!E2123/'Survey Results'!E$2249</f>
        <v>0</v>
      </c>
      <c r="F1523" s="217">
        <f t="shared" si="177"/>
        <v>0</v>
      </c>
      <c r="G1523" s="215">
        <f>'Survey Results'!F2123/'Survey Results'!F$2249</f>
        <v>0</v>
      </c>
      <c r="H1523" s="212">
        <f t="shared" si="178"/>
        <v>0</v>
      </c>
      <c r="I1523" s="218">
        <f>'Survey Results'!G2123/'Survey Results'!G$2249</f>
        <v>0</v>
      </c>
      <c r="J1523" s="217">
        <f t="shared" si="179"/>
        <v>0</v>
      </c>
      <c r="K1523" s="215">
        <f>'Survey Results'!H2123/'Survey Results'!H$2249</f>
        <v>0</v>
      </c>
      <c r="L1523" s="211">
        <f t="shared" si="180"/>
        <v>0</v>
      </c>
      <c r="M1523" s="221">
        <f t="shared" si="181"/>
        <v>0</v>
      </c>
      <c r="N1523" s="222">
        <f t="shared" si="182"/>
        <v>0</v>
      </c>
    </row>
    <row r="1524" spans="2:14" x14ac:dyDescent="0.45">
      <c r="B1524" t="s">
        <v>264</v>
      </c>
      <c r="C1524" s="215">
        <f>'Survey Results'!D2124/'Survey Results'!D$2249</f>
        <v>0</v>
      </c>
      <c r="D1524" s="211">
        <f t="shared" si="176"/>
        <v>0</v>
      </c>
      <c r="E1524" s="218">
        <f>'Survey Results'!E2124/'Survey Results'!E$2249</f>
        <v>0</v>
      </c>
      <c r="F1524" s="217">
        <f t="shared" si="177"/>
        <v>0</v>
      </c>
      <c r="G1524" s="215">
        <f>'Survey Results'!F2124/'Survey Results'!F$2249</f>
        <v>0</v>
      </c>
      <c r="H1524" s="212">
        <f t="shared" si="178"/>
        <v>0</v>
      </c>
      <c r="I1524" s="218">
        <f>'Survey Results'!G2124/'Survey Results'!G$2249</f>
        <v>0</v>
      </c>
      <c r="J1524" s="217">
        <f t="shared" si="179"/>
        <v>0</v>
      </c>
      <c r="K1524" s="215">
        <f>'Survey Results'!H2124/'Survey Results'!H$2249</f>
        <v>0</v>
      </c>
      <c r="L1524" s="211">
        <f t="shared" si="180"/>
        <v>0</v>
      </c>
      <c r="M1524" s="221">
        <f t="shared" si="181"/>
        <v>0</v>
      </c>
      <c r="N1524" s="222">
        <f t="shared" si="182"/>
        <v>0</v>
      </c>
    </row>
    <row r="1525" spans="2:14" x14ac:dyDescent="0.45">
      <c r="B1525" t="s">
        <v>265</v>
      </c>
      <c r="C1525" s="215">
        <f>'Survey Results'!D2125/'Survey Results'!D$2249</f>
        <v>0</v>
      </c>
      <c r="D1525" s="211">
        <f t="shared" si="176"/>
        <v>0</v>
      </c>
      <c r="E1525" s="218">
        <f>'Survey Results'!E2125/'Survey Results'!E$2249</f>
        <v>0</v>
      </c>
      <c r="F1525" s="217">
        <f t="shared" si="177"/>
        <v>0</v>
      </c>
      <c r="G1525" s="215">
        <f>'Survey Results'!F2125/'Survey Results'!F$2249</f>
        <v>0</v>
      </c>
      <c r="H1525" s="212">
        <f t="shared" si="178"/>
        <v>0</v>
      </c>
      <c r="I1525" s="218">
        <f>'Survey Results'!G2125/'Survey Results'!G$2249</f>
        <v>0</v>
      </c>
      <c r="J1525" s="217">
        <f t="shared" si="179"/>
        <v>0</v>
      </c>
      <c r="K1525" s="215">
        <f>'Survey Results'!H2125/'Survey Results'!H$2249</f>
        <v>0</v>
      </c>
      <c r="L1525" s="211">
        <f t="shared" si="180"/>
        <v>0</v>
      </c>
      <c r="M1525" s="221">
        <f t="shared" si="181"/>
        <v>0</v>
      </c>
      <c r="N1525" s="222">
        <f t="shared" si="182"/>
        <v>0</v>
      </c>
    </row>
    <row r="1526" spans="2:14" x14ac:dyDescent="0.45">
      <c r="B1526" t="s">
        <v>266</v>
      </c>
      <c r="C1526" s="215">
        <f>'Survey Results'!D2126/'Survey Results'!D$2249</f>
        <v>0</v>
      </c>
      <c r="D1526" s="211">
        <f t="shared" si="176"/>
        <v>0</v>
      </c>
      <c r="E1526" s="218">
        <f>'Survey Results'!E2126/'Survey Results'!E$2249</f>
        <v>0</v>
      </c>
      <c r="F1526" s="217">
        <f t="shared" si="177"/>
        <v>0</v>
      </c>
      <c r="G1526" s="215">
        <f>'Survey Results'!F2126/'Survey Results'!F$2249</f>
        <v>0</v>
      </c>
      <c r="H1526" s="212">
        <f t="shared" si="178"/>
        <v>0</v>
      </c>
      <c r="I1526" s="218">
        <f>'Survey Results'!G2126/'Survey Results'!G$2249</f>
        <v>0</v>
      </c>
      <c r="J1526" s="217">
        <f t="shared" si="179"/>
        <v>0</v>
      </c>
      <c r="K1526" s="215">
        <f>'Survey Results'!H2126/'Survey Results'!H$2249</f>
        <v>0</v>
      </c>
      <c r="L1526" s="211">
        <f t="shared" si="180"/>
        <v>0</v>
      </c>
      <c r="M1526" s="221">
        <f t="shared" si="181"/>
        <v>0</v>
      </c>
      <c r="N1526" s="222">
        <f t="shared" si="182"/>
        <v>0</v>
      </c>
    </row>
    <row r="1527" spans="2:14" x14ac:dyDescent="0.45">
      <c r="B1527" t="s">
        <v>267</v>
      </c>
      <c r="C1527" s="215">
        <f>'Survey Results'!D2127/'Survey Results'!D$2249</f>
        <v>0</v>
      </c>
      <c r="D1527" s="211">
        <f t="shared" si="176"/>
        <v>0</v>
      </c>
      <c r="E1527" s="218">
        <f>'Survey Results'!E2127/'Survey Results'!E$2249</f>
        <v>0</v>
      </c>
      <c r="F1527" s="217">
        <f t="shared" si="177"/>
        <v>0</v>
      </c>
      <c r="G1527" s="215">
        <f>'Survey Results'!F2127/'Survey Results'!F$2249</f>
        <v>0</v>
      </c>
      <c r="H1527" s="212">
        <f t="shared" si="178"/>
        <v>0</v>
      </c>
      <c r="I1527" s="218">
        <f>'Survey Results'!G2127/'Survey Results'!G$2249</f>
        <v>0</v>
      </c>
      <c r="J1527" s="217">
        <f t="shared" si="179"/>
        <v>0</v>
      </c>
      <c r="K1527" s="215">
        <f>'Survey Results'!H2127/'Survey Results'!H$2249</f>
        <v>0</v>
      </c>
      <c r="L1527" s="211">
        <f t="shared" si="180"/>
        <v>0</v>
      </c>
      <c r="M1527" s="221">
        <f t="shared" si="181"/>
        <v>0</v>
      </c>
      <c r="N1527" s="222">
        <f t="shared" si="182"/>
        <v>0</v>
      </c>
    </row>
    <row r="1528" spans="2:14" x14ac:dyDescent="0.45">
      <c r="B1528" t="s">
        <v>268</v>
      </c>
      <c r="C1528" s="215">
        <f>'Survey Results'!D2128/'Survey Results'!D$2249</f>
        <v>0</v>
      </c>
      <c r="D1528" s="211">
        <f t="shared" si="176"/>
        <v>0</v>
      </c>
      <c r="E1528" s="218">
        <f>'Survey Results'!E2128/'Survey Results'!E$2249</f>
        <v>0</v>
      </c>
      <c r="F1528" s="217">
        <f t="shared" si="177"/>
        <v>0</v>
      </c>
      <c r="G1528" s="215">
        <f>'Survey Results'!F2128/'Survey Results'!F$2249</f>
        <v>0</v>
      </c>
      <c r="H1528" s="212">
        <f t="shared" si="178"/>
        <v>0</v>
      </c>
      <c r="I1528" s="218">
        <f>'Survey Results'!G2128/'Survey Results'!G$2249</f>
        <v>0</v>
      </c>
      <c r="J1528" s="217">
        <f t="shared" si="179"/>
        <v>0</v>
      </c>
      <c r="K1528" s="215">
        <f>'Survey Results'!H2128/'Survey Results'!H$2249</f>
        <v>0</v>
      </c>
      <c r="L1528" s="211">
        <f t="shared" si="180"/>
        <v>0</v>
      </c>
      <c r="M1528" s="221">
        <f t="shared" si="181"/>
        <v>0</v>
      </c>
      <c r="N1528" s="222">
        <f t="shared" si="182"/>
        <v>0</v>
      </c>
    </row>
    <row r="1529" spans="2:14" x14ac:dyDescent="0.45">
      <c r="B1529" t="s">
        <v>269</v>
      </c>
      <c r="C1529" s="215">
        <f>'Survey Results'!D2129/'Survey Results'!D$2249</f>
        <v>0</v>
      </c>
      <c r="D1529" s="211">
        <f t="shared" si="176"/>
        <v>0</v>
      </c>
      <c r="E1529" s="218">
        <f>'Survey Results'!E2129/'Survey Results'!E$2249</f>
        <v>0</v>
      </c>
      <c r="F1529" s="217">
        <f t="shared" si="177"/>
        <v>0</v>
      </c>
      <c r="G1529" s="215">
        <f>'Survey Results'!F2129/'Survey Results'!F$2249</f>
        <v>0</v>
      </c>
      <c r="H1529" s="212">
        <f t="shared" si="178"/>
        <v>0</v>
      </c>
      <c r="I1529" s="218">
        <f>'Survey Results'!G2129/'Survey Results'!G$2249</f>
        <v>0</v>
      </c>
      <c r="J1529" s="217">
        <f t="shared" si="179"/>
        <v>0</v>
      </c>
      <c r="K1529" s="215">
        <f>'Survey Results'!H2129/'Survey Results'!H$2249</f>
        <v>0</v>
      </c>
      <c r="L1529" s="211">
        <f t="shared" si="180"/>
        <v>0</v>
      </c>
      <c r="M1529" s="221">
        <f t="shared" si="181"/>
        <v>0</v>
      </c>
      <c r="N1529" s="222">
        <f t="shared" si="182"/>
        <v>0</v>
      </c>
    </row>
    <row r="1530" spans="2:14" x14ac:dyDescent="0.45">
      <c r="B1530" t="s">
        <v>270</v>
      </c>
      <c r="C1530" s="215">
        <f>'Survey Results'!D2130/'Survey Results'!D$2249</f>
        <v>3.1065233724234798E-2</v>
      </c>
      <c r="D1530" s="211">
        <f t="shared" si="176"/>
        <v>0.11300250982513964</v>
      </c>
      <c r="E1530" s="218">
        <f>'Survey Results'!E2130/'Survey Results'!E$2249</f>
        <v>0</v>
      </c>
      <c r="F1530" s="217">
        <f t="shared" si="177"/>
        <v>0</v>
      </c>
      <c r="G1530" s="215">
        <f>'Survey Results'!F2130/'Survey Results'!F$2249</f>
        <v>0</v>
      </c>
      <c r="H1530" s="212">
        <f t="shared" si="178"/>
        <v>0</v>
      </c>
      <c r="I1530" s="218">
        <f>'Survey Results'!G2130/'Survey Results'!G$2249</f>
        <v>0.15316848832347851</v>
      </c>
      <c r="J1530" s="217">
        <f t="shared" si="179"/>
        <v>0.57630046381030897</v>
      </c>
      <c r="K1530" s="215">
        <f>'Survey Results'!H2130/'Survey Results'!H$2249</f>
        <v>0</v>
      </c>
      <c r="L1530" s="211">
        <f t="shared" si="180"/>
        <v>0</v>
      </c>
      <c r="M1530" s="221">
        <f t="shared" si="181"/>
        <v>2.8067354759527416E-2</v>
      </c>
      <c r="N1530" s="222">
        <f t="shared" si="182"/>
        <v>0.68930297363544857</v>
      </c>
    </row>
    <row r="1531" spans="2:14" x14ac:dyDescent="0.45">
      <c r="B1531" t="s">
        <v>271</v>
      </c>
      <c r="C1531" s="215">
        <f>'Survey Results'!D2131/'Survey Results'!D$2249</f>
        <v>0</v>
      </c>
      <c r="D1531" s="211">
        <f t="shared" si="176"/>
        <v>0</v>
      </c>
      <c r="E1531" s="218">
        <f>'Survey Results'!E2131/'Survey Results'!E$2249</f>
        <v>0</v>
      </c>
      <c r="F1531" s="217">
        <f t="shared" si="177"/>
        <v>0</v>
      </c>
      <c r="G1531" s="215">
        <f>'Survey Results'!F2131/'Survey Results'!F$2249</f>
        <v>0</v>
      </c>
      <c r="H1531" s="212">
        <f t="shared" si="178"/>
        <v>0</v>
      </c>
      <c r="I1531" s="218">
        <f>'Survey Results'!G2131/'Survey Results'!G$2249</f>
        <v>0</v>
      </c>
      <c r="J1531" s="217">
        <f t="shared" si="179"/>
        <v>0</v>
      </c>
      <c r="K1531" s="215">
        <f>'Survey Results'!H2131/'Survey Results'!H$2249</f>
        <v>0</v>
      </c>
      <c r="L1531" s="211">
        <f t="shared" si="180"/>
        <v>0</v>
      </c>
      <c r="M1531" s="221">
        <f t="shared" si="181"/>
        <v>0</v>
      </c>
      <c r="N1531" s="222">
        <f t="shared" si="182"/>
        <v>0</v>
      </c>
    </row>
    <row r="1532" spans="2:14" x14ac:dyDescent="0.45">
      <c r="B1532" t="s">
        <v>272</v>
      </c>
      <c r="C1532" s="215">
        <f>'Survey Results'!D2132/'Survey Results'!D$2249</f>
        <v>0</v>
      </c>
      <c r="D1532" s="211">
        <f t="shared" si="176"/>
        <v>0</v>
      </c>
      <c r="E1532" s="218">
        <f>'Survey Results'!E2132/'Survey Results'!E$2249</f>
        <v>0</v>
      </c>
      <c r="F1532" s="217">
        <f t="shared" si="177"/>
        <v>0</v>
      </c>
      <c r="G1532" s="215">
        <f>'Survey Results'!F2132/'Survey Results'!F$2249</f>
        <v>0</v>
      </c>
      <c r="H1532" s="212">
        <f t="shared" si="178"/>
        <v>0</v>
      </c>
      <c r="I1532" s="218">
        <f>'Survey Results'!G2132/'Survey Results'!G$2249</f>
        <v>0</v>
      </c>
      <c r="J1532" s="217">
        <f t="shared" si="179"/>
        <v>0</v>
      </c>
      <c r="K1532" s="215">
        <f>'Survey Results'!H2132/'Survey Results'!H$2249</f>
        <v>0</v>
      </c>
      <c r="L1532" s="211">
        <f t="shared" si="180"/>
        <v>0</v>
      </c>
      <c r="M1532" s="221">
        <f t="shared" si="181"/>
        <v>0</v>
      </c>
      <c r="N1532" s="222">
        <f t="shared" si="182"/>
        <v>0</v>
      </c>
    </row>
    <row r="1533" spans="2:14" x14ac:dyDescent="0.45">
      <c r="B1533" t="s">
        <v>273</v>
      </c>
      <c r="C1533" s="215">
        <f>'Survey Results'!D2133/'Survey Results'!D$2249</f>
        <v>0</v>
      </c>
      <c r="D1533" s="211">
        <f t="shared" si="176"/>
        <v>0</v>
      </c>
      <c r="E1533" s="218">
        <f>'Survey Results'!E2133/'Survey Results'!E$2249</f>
        <v>0</v>
      </c>
      <c r="F1533" s="217">
        <f t="shared" si="177"/>
        <v>0</v>
      </c>
      <c r="G1533" s="215">
        <f>'Survey Results'!F2133/'Survey Results'!F$2249</f>
        <v>0</v>
      </c>
      <c r="H1533" s="212">
        <f t="shared" si="178"/>
        <v>0</v>
      </c>
      <c r="I1533" s="218">
        <f>'Survey Results'!G2133/'Survey Results'!G$2249</f>
        <v>0</v>
      </c>
      <c r="J1533" s="217">
        <f t="shared" si="179"/>
        <v>0</v>
      </c>
      <c r="K1533" s="215">
        <f>'Survey Results'!H2133/'Survey Results'!H$2249</f>
        <v>0</v>
      </c>
      <c r="L1533" s="211">
        <f t="shared" si="180"/>
        <v>0</v>
      </c>
      <c r="M1533" s="221">
        <f t="shared" si="181"/>
        <v>0</v>
      </c>
      <c r="N1533" s="222">
        <f t="shared" si="182"/>
        <v>0</v>
      </c>
    </row>
    <row r="1534" spans="2:14" x14ac:dyDescent="0.45">
      <c r="B1534" t="s">
        <v>274</v>
      </c>
      <c r="C1534" s="215">
        <f>'Survey Results'!D2134/'Survey Results'!D$2249</f>
        <v>0</v>
      </c>
      <c r="D1534" s="211">
        <f t="shared" si="176"/>
        <v>0</v>
      </c>
      <c r="E1534" s="218">
        <f>'Survey Results'!E2134/'Survey Results'!E$2249</f>
        <v>0</v>
      </c>
      <c r="F1534" s="217">
        <f t="shared" si="177"/>
        <v>0</v>
      </c>
      <c r="G1534" s="215">
        <f>'Survey Results'!F2134/'Survey Results'!F$2249</f>
        <v>0</v>
      </c>
      <c r="H1534" s="212">
        <f t="shared" si="178"/>
        <v>0</v>
      </c>
      <c r="I1534" s="218">
        <f>'Survey Results'!G2134/'Survey Results'!G$2249</f>
        <v>0</v>
      </c>
      <c r="J1534" s="217">
        <f t="shared" si="179"/>
        <v>0</v>
      </c>
      <c r="K1534" s="215">
        <f>'Survey Results'!H2134/'Survey Results'!H$2249</f>
        <v>0</v>
      </c>
      <c r="L1534" s="211">
        <f t="shared" si="180"/>
        <v>0</v>
      </c>
      <c r="M1534" s="221">
        <f t="shared" si="181"/>
        <v>0</v>
      </c>
      <c r="N1534" s="222">
        <f t="shared" si="182"/>
        <v>0</v>
      </c>
    </row>
    <row r="1535" spans="2:14" x14ac:dyDescent="0.45">
      <c r="B1535" t="s">
        <v>275</v>
      </c>
      <c r="C1535" s="215">
        <f>'Survey Results'!D2135/'Survey Results'!D$2249</f>
        <v>0</v>
      </c>
      <c r="D1535" s="211">
        <f t="shared" ref="D1535:D1598" si="183">C1535*$D$1468</f>
        <v>0</v>
      </c>
      <c r="E1535" s="218">
        <f>'Survey Results'!E2135/'Survey Results'!E$2249</f>
        <v>0</v>
      </c>
      <c r="F1535" s="217">
        <f t="shared" ref="F1535:F1598" si="184">E1535*$F$1468</f>
        <v>0</v>
      </c>
      <c r="G1535" s="215">
        <f>'Survey Results'!F2135/'Survey Results'!F$2249</f>
        <v>0</v>
      </c>
      <c r="H1535" s="212">
        <f t="shared" ref="H1535:H1598" si="185">G1535*$H$1468</f>
        <v>0</v>
      </c>
      <c r="I1535" s="218">
        <f>'Survey Results'!G2135/'Survey Results'!G$2249</f>
        <v>0</v>
      </c>
      <c r="J1535" s="217">
        <f t="shared" ref="J1535:J1598" si="186">I1535*$J$1468</f>
        <v>0</v>
      </c>
      <c r="K1535" s="215">
        <f>'Survey Results'!H2135/'Survey Results'!H$2249</f>
        <v>0</v>
      </c>
      <c r="L1535" s="211">
        <f t="shared" ref="L1535:L1598" si="187">K1535*$L$1468</f>
        <v>0</v>
      </c>
      <c r="M1535" s="221">
        <f t="shared" ref="M1535:M1598" si="188">N1535/$N$1468</f>
        <v>0</v>
      </c>
      <c r="N1535" s="222">
        <f t="shared" si="182"/>
        <v>0</v>
      </c>
    </row>
    <row r="1536" spans="2:14" x14ac:dyDescent="0.45">
      <c r="B1536" t="s">
        <v>276</v>
      </c>
      <c r="C1536" s="215">
        <f>'Survey Results'!D2136/'Survey Results'!D$2249</f>
        <v>0</v>
      </c>
      <c r="D1536" s="211">
        <f t="shared" si="183"/>
        <v>0</v>
      </c>
      <c r="E1536" s="218">
        <f>'Survey Results'!E2136/'Survey Results'!E$2249</f>
        <v>0</v>
      </c>
      <c r="F1536" s="217">
        <f t="shared" si="184"/>
        <v>0</v>
      </c>
      <c r="G1536" s="215">
        <f>'Survey Results'!F2136/'Survey Results'!F$2249</f>
        <v>0</v>
      </c>
      <c r="H1536" s="212">
        <f t="shared" si="185"/>
        <v>0</v>
      </c>
      <c r="I1536" s="218">
        <f>'Survey Results'!G2136/'Survey Results'!G$2249</f>
        <v>0</v>
      </c>
      <c r="J1536" s="217">
        <f t="shared" si="186"/>
        <v>0</v>
      </c>
      <c r="K1536" s="215">
        <f>'Survey Results'!H2136/'Survey Results'!H$2249</f>
        <v>0</v>
      </c>
      <c r="L1536" s="211">
        <f t="shared" si="187"/>
        <v>0</v>
      </c>
      <c r="M1536" s="221">
        <f t="shared" si="188"/>
        <v>0</v>
      </c>
      <c r="N1536" s="222">
        <f t="shared" si="182"/>
        <v>0</v>
      </c>
    </row>
    <row r="1537" spans="2:14" x14ac:dyDescent="0.45">
      <c r="B1537" t="s">
        <v>277</v>
      </c>
      <c r="C1537" s="215">
        <f>'Survey Results'!D2137/'Survey Results'!D$2249</f>
        <v>0</v>
      </c>
      <c r="D1537" s="211">
        <f t="shared" si="183"/>
        <v>0</v>
      </c>
      <c r="E1537" s="218">
        <f>'Survey Results'!E2137/'Survey Results'!E$2249</f>
        <v>0</v>
      </c>
      <c r="F1537" s="217">
        <f t="shared" si="184"/>
        <v>0</v>
      </c>
      <c r="G1537" s="215">
        <f>'Survey Results'!F2137/'Survey Results'!F$2249</f>
        <v>0</v>
      </c>
      <c r="H1537" s="212">
        <f t="shared" si="185"/>
        <v>0</v>
      </c>
      <c r="I1537" s="218">
        <f>'Survey Results'!G2137/'Survey Results'!G$2249</f>
        <v>0</v>
      </c>
      <c r="J1537" s="217">
        <f t="shared" si="186"/>
        <v>0</v>
      </c>
      <c r="K1537" s="215">
        <f>'Survey Results'!H2137/'Survey Results'!H$2249</f>
        <v>0</v>
      </c>
      <c r="L1537" s="211">
        <f t="shared" si="187"/>
        <v>0</v>
      </c>
      <c r="M1537" s="221">
        <f t="shared" si="188"/>
        <v>0</v>
      </c>
      <c r="N1537" s="222">
        <f t="shared" si="182"/>
        <v>0</v>
      </c>
    </row>
    <row r="1538" spans="2:14" x14ac:dyDescent="0.45">
      <c r="B1538" t="s">
        <v>278</v>
      </c>
      <c r="C1538" s="215">
        <f>'Survey Results'!D2138/'Survey Results'!D$2249</f>
        <v>0</v>
      </c>
      <c r="D1538" s="211">
        <f t="shared" si="183"/>
        <v>0</v>
      </c>
      <c r="E1538" s="218">
        <f>'Survey Results'!E2138/'Survey Results'!E$2249</f>
        <v>0</v>
      </c>
      <c r="F1538" s="217">
        <f t="shared" si="184"/>
        <v>0</v>
      </c>
      <c r="G1538" s="215">
        <f>'Survey Results'!F2138/'Survey Results'!F$2249</f>
        <v>0</v>
      </c>
      <c r="H1538" s="212">
        <f t="shared" si="185"/>
        <v>0</v>
      </c>
      <c r="I1538" s="218">
        <f>'Survey Results'!G2138/'Survey Results'!G$2249</f>
        <v>0</v>
      </c>
      <c r="J1538" s="217">
        <f t="shared" si="186"/>
        <v>0</v>
      </c>
      <c r="K1538" s="215">
        <f>'Survey Results'!H2138/'Survey Results'!H$2249</f>
        <v>0</v>
      </c>
      <c r="L1538" s="211">
        <f t="shared" si="187"/>
        <v>0</v>
      </c>
      <c r="M1538" s="221">
        <f t="shared" si="188"/>
        <v>0</v>
      </c>
      <c r="N1538" s="222">
        <f t="shared" si="182"/>
        <v>0</v>
      </c>
    </row>
    <row r="1539" spans="2:14" x14ac:dyDescent="0.45">
      <c r="B1539" t="s">
        <v>279</v>
      </c>
      <c r="C1539" s="215">
        <f>'Survey Results'!D2139/'Survey Results'!D$2249</f>
        <v>0</v>
      </c>
      <c r="D1539" s="211">
        <f t="shared" si="183"/>
        <v>0</v>
      </c>
      <c r="E1539" s="218">
        <f>'Survey Results'!E2139/'Survey Results'!E$2249</f>
        <v>0</v>
      </c>
      <c r="F1539" s="217">
        <f t="shared" si="184"/>
        <v>0</v>
      </c>
      <c r="G1539" s="215">
        <f>'Survey Results'!F2139/'Survey Results'!F$2249</f>
        <v>0.17713495447735392</v>
      </c>
      <c r="H1539" s="212">
        <f t="shared" si="185"/>
        <v>1.7209083117206407</v>
      </c>
      <c r="I1539" s="218">
        <f>'Survey Results'!G2139/'Survey Results'!G$2249</f>
        <v>0</v>
      </c>
      <c r="J1539" s="217">
        <f t="shared" si="186"/>
        <v>0</v>
      </c>
      <c r="K1539" s="215">
        <f>'Survey Results'!H2139/'Survey Results'!H$2249</f>
        <v>0</v>
      </c>
      <c r="L1539" s="211">
        <f t="shared" si="187"/>
        <v>0</v>
      </c>
      <c r="M1539" s="221">
        <f t="shared" si="188"/>
        <v>7.0072734256370312E-2</v>
      </c>
      <c r="N1539" s="222">
        <f t="shared" si="182"/>
        <v>1.7209083117206407</v>
      </c>
    </row>
    <row r="1540" spans="2:14" x14ac:dyDescent="0.45">
      <c r="B1540" t="s">
        <v>280</v>
      </c>
      <c r="C1540" s="215">
        <f>'Survey Results'!D2140/'Survey Results'!D$2249</f>
        <v>0</v>
      </c>
      <c r="D1540" s="211">
        <f t="shared" si="183"/>
        <v>0</v>
      </c>
      <c r="E1540" s="218">
        <f>'Survey Results'!E2140/'Survey Results'!E$2249</f>
        <v>0</v>
      </c>
      <c r="F1540" s="217">
        <f t="shared" si="184"/>
        <v>0</v>
      </c>
      <c r="G1540" s="215">
        <f>'Survey Results'!F2140/'Survey Results'!F$2249</f>
        <v>0</v>
      </c>
      <c r="H1540" s="212">
        <f t="shared" si="185"/>
        <v>0</v>
      </c>
      <c r="I1540" s="218">
        <f>'Survey Results'!G2140/'Survey Results'!G$2249</f>
        <v>0</v>
      </c>
      <c r="J1540" s="217">
        <f t="shared" si="186"/>
        <v>0</v>
      </c>
      <c r="K1540" s="215">
        <f>'Survey Results'!H2140/'Survey Results'!H$2249</f>
        <v>0</v>
      </c>
      <c r="L1540" s="211">
        <f t="shared" si="187"/>
        <v>0</v>
      </c>
      <c r="M1540" s="221">
        <f t="shared" si="188"/>
        <v>0</v>
      </c>
      <c r="N1540" s="222">
        <f t="shared" si="182"/>
        <v>0</v>
      </c>
    </row>
    <row r="1541" spans="2:14" x14ac:dyDescent="0.45">
      <c r="B1541" t="s">
        <v>281</v>
      </c>
      <c r="C1541" s="215">
        <f>'Survey Results'!D2141/'Survey Results'!D$2249</f>
        <v>0</v>
      </c>
      <c r="D1541" s="211">
        <f t="shared" si="183"/>
        <v>0</v>
      </c>
      <c r="E1541" s="218">
        <f>'Survey Results'!E2141/'Survey Results'!E$2249</f>
        <v>0</v>
      </c>
      <c r="F1541" s="217">
        <f t="shared" si="184"/>
        <v>0</v>
      </c>
      <c r="G1541" s="215">
        <f>'Survey Results'!F2141/'Survey Results'!F$2249</f>
        <v>0</v>
      </c>
      <c r="H1541" s="212">
        <f t="shared" si="185"/>
        <v>0</v>
      </c>
      <c r="I1541" s="218">
        <f>'Survey Results'!G2141/'Survey Results'!G$2249</f>
        <v>0</v>
      </c>
      <c r="J1541" s="217">
        <f t="shared" si="186"/>
        <v>0</v>
      </c>
      <c r="K1541" s="215">
        <f>'Survey Results'!H2141/'Survey Results'!H$2249</f>
        <v>0</v>
      </c>
      <c r="L1541" s="211">
        <f t="shared" si="187"/>
        <v>0</v>
      </c>
      <c r="M1541" s="221">
        <f t="shared" si="188"/>
        <v>0</v>
      </c>
      <c r="N1541" s="222">
        <f t="shared" si="182"/>
        <v>0</v>
      </c>
    </row>
    <row r="1542" spans="2:14" x14ac:dyDescent="0.45">
      <c r="B1542" t="s">
        <v>282</v>
      </c>
      <c r="C1542" s="215">
        <f>'Survey Results'!D2142/'Survey Results'!D$2249</f>
        <v>0</v>
      </c>
      <c r="D1542" s="211">
        <f t="shared" si="183"/>
        <v>0</v>
      </c>
      <c r="E1542" s="218">
        <f>'Survey Results'!E2142/'Survey Results'!E$2249</f>
        <v>0</v>
      </c>
      <c r="F1542" s="217">
        <f t="shared" si="184"/>
        <v>0</v>
      </c>
      <c r="G1542" s="215">
        <f>'Survey Results'!F2142/'Survey Results'!F$2249</f>
        <v>0</v>
      </c>
      <c r="H1542" s="212">
        <f t="shared" si="185"/>
        <v>0</v>
      </c>
      <c r="I1542" s="218">
        <f>'Survey Results'!G2142/'Survey Results'!G$2249</f>
        <v>0</v>
      </c>
      <c r="J1542" s="217">
        <f t="shared" si="186"/>
        <v>0</v>
      </c>
      <c r="K1542" s="215">
        <f>'Survey Results'!H2142/'Survey Results'!H$2249</f>
        <v>0</v>
      </c>
      <c r="L1542" s="211">
        <f t="shared" si="187"/>
        <v>0</v>
      </c>
      <c r="M1542" s="221">
        <f t="shared" si="188"/>
        <v>0</v>
      </c>
      <c r="N1542" s="222">
        <f t="shared" si="182"/>
        <v>0</v>
      </c>
    </row>
    <row r="1543" spans="2:14" x14ac:dyDescent="0.45">
      <c r="B1543" t="s">
        <v>283</v>
      </c>
      <c r="C1543" s="215">
        <f>'Survey Results'!D2143/'Survey Results'!D$2249</f>
        <v>0</v>
      </c>
      <c r="D1543" s="211">
        <f t="shared" si="183"/>
        <v>0</v>
      </c>
      <c r="E1543" s="218">
        <f>'Survey Results'!E2143/'Survey Results'!E$2249</f>
        <v>0</v>
      </c>
      <c r="F1543" s="217">
        <f t="shared" si="184"/>
        <v>0</v>
      </c>
      <c r="G1543" s="215">
        <f>'Survey Results'!F2143/'Survey Results'!F$2249</f>
        <v>0</v>
      </c>
      <c r="H1543" s="212">
        <f t="shared" si="185"/>
        <v>0</v>
      </c>
      <c r="I1543" s="218">
        <f>'Survey Results'!G2143/'Survey Results'!G$2249</f>
        <v>0</v>
      </c>
      <c r="J1543" s="217">
        <f t="shared" si="186"/>
        <v>0</v>
      </c>
      <c r="K1543" s="215">
        <f>'Survey Results'!H2143/'Survey Results'!H$2249</f>
        <v>0</v>
      </c>
      <c r="L1543" s="211">
        <f t="shared" si="187"/>
        <v>0</v>
      </c>
      <c r="M1543" s="221">
        <f t="shared" si="188"/>
        <v>0</v>
      </c>
      <c r="N1543" s="222">
        <f t="shared" si="182"/>
        <v>0</v>
      </c>
    </row>
    <row r="1544" spans="2:14" x14ac:dyDescent="0.45">
      <c r="B1544" t="s">
        <v>284</v>
      </c>
      <c r="C1544" s="215">
        <f>'Survey Results'!D2144/'Survey Results'!D$2249</f>
        <v>0</v>
      </c>
      <c r="D1544" s="211">
        <f t="shared" si="183"/>
        <v>0</v>
      </c>
      <c r="E1544" s="218">
        <f>'Survey Results'!E2144/'Survey Results'!E$2249</f>
        <v>0</v>
      </c>
      <c r="F1544" s="217">
        <f t="shared" si="184"/>
        <v>0</v>
      </c>
      <c r="G1544" s="215">
        <f>'Survey Results'!F2144/'Survey Results'!F$2249</f>
        <v>0</v>
      </c>
      <c r="H1544" s="212">
        <f t="shared" si="185"/>
        <v>0</v>
      </c>
      <c r="I1544" s="218">
        <f>'Survey Results'!G2144/'Survey Results'!G$2249</f>
        <v>0</v>
      </c>
      <c r="J1544" s="217">
        <f t="shared" si="186"/>
        <v>0</v>
      </c>
      <c r="K1544" s="215">
        <f>'Survey Results'!H2144/'Survey Results'!H$2249</f>
        <v>0</v>
      </c>
      <c r="L1544" s="211">
        <f t="shared" si="187"/>
        <v>0</v>
      </c>
      <c r="M1544" s="221">
        <f t="shared" si="188"/>
        <v>0</v>
      </c>
      <c r="N1544" s="222">
        <f t="shared" si="182"/>
        <v>0</v>
      </c>
    </row>
    <row r="1545" spans="2:14" x14ac:dyDescent="0.45">
      <c r="B1545" t="s">
        <v>285</v>
      </c>
      <c r="C1545" s="215">
        <f>'Survey Results'!D2145/'Survey Results'!D$2249</f>
        <v>0</v>
      </c>
      <c r="D1545" s="211">
        <f t="shared" si="183"/>
        <v>0</v>
      </c>
      <c r="E1545" s="218">
        <f>'Survey Results'!E2145/'Survey Results'!E$2249</f>
        <v>0</v>
      </c>
      <c r="F1545" s="217">
        <f t="shared" si="184"/>
        <v>0</v>
      </c>
      <c r="G1545" s="215">
        <f>'Survey Results'!F2145/'Survey Results'!F$2249</f>
        <v>0</v>
      </c>
      <c r="H1545" s="212">
        <f t="shared" si="185"/>
        <v>0</v>
      </c>
      <c r="I1545" s="218">
        <f>'Survey Results'!G2145/'Survey Results'!G$2249</f>
        <v>0</v>
      </c>
      <c r="J1545" s="217">
        <f t="shared" si="186"/>
        <v>0</v>
      </c>
      <c r="K1545" s="215">
        <f>'Survey Results'!H2145/'Survey Results'!H$2249</f>
        <v>0</v>
      </c>
      <c r="L1545" s="211">
        <f t="shared" si="187"/>
        <v>0</v>
      </c>
      <c r="M1545" s="221">
        <f t="shared" si="188"/>
        <v>0</v>
      </c>
      <c r="N1545" s="222">
        <f t="shared" si="182"/>
        <v>0</v>
      </c>
    </row>
    <row r="1546" spans="2:14" x14ac:dyDescent="0.45">
      <c r="B1546" t="s">
        <v>286</v>
      </c>
      <c r="C1546" s="215">
        <f>'Survey Results'!D2146/'Survey Results'!D$2249</f>
        <v>0</v>
      </c>
      <c r="D1546" s="211">
        <f t="shared" si="183"/>
        <v>0</v>
      </c>
      <c r="E1546" s="218">
        <f>'Survey Results'!E2146/'Survey Results'!E$2249</f>
        <v>0</v>
      </c>
      <c r="F1546" s="217">
        <f t="shared" si="184"/>
        <v>0</v>
      </c>
      <c r="G1546" s="215">
        <f>'Survey Results'!F2146/'Survey Results'!F$2249</f>
        <v>0</v>
      </c>
      <c r="H1546" s="212">
        <f t="shared" si="185"/>
        <v>0</v>
      </c>
      <c r="I1546" s="218">
        <f>'Survey Results'!G2146/'Survey Results'!G$2249</f>
        <v>0</v>
      </c>
      <c r="J1546" s="217">
        <f t="shared" si="186"/>
        <v>0</v>
      </c>
      <c r="K1546" s="215">
        <f>'Survey Results'!H2146/'Survey Results'!H$2249</f>
        <v>0</v>
      </c>
      <c r="L1546" s="211">
        <f t="shared" si="187"/>
        <v>0</v>
      </c>
      <c r="M1546" s="221">
        <f t="shared" si="188"/>
        <v>0</v>
      </c>
      <c r="N1546" s="222">
        <f t="shared" si="182"/>
        <v>0</v>
      </c>
    </row>
    <row r="1547" spans="2:14" x14ac:dyDescent="0.45">
      <c r="B1547" t="s">
        <v>287</v>
      </c>
      <c r="C1547" s="215">
        <f>'Survey Results'!D2147/'Survey Results'!D$2249</f>
        <v>0</v>
      </c>
      <c r="D1547" s="211">
        <f t="shared" si="183"/>
        <v>0</v>
      </c>
      <c r="E1547" s="218">
        <f>'Survey Results'!E2147/'Survey Results'!E$2249</f>
        <v>0</v>
      </c>
      <c r="F1547" s="217">
        <f t="shared" si="184"/>
        <v>0</v>
      </c>
      <c r="G1547" s="215">
        <f>'Survey Results'!F2147/'Survey Results'!F$2249</f>
        <v>0</v>
      </c>
      <c r="H1547" s="212">
        <f t="shared" si="185"/>
        <v>0</v>
      </c>
      <c r="I1547" s="218">
        <f>'Survey Results'!G2147/'Survey Results'!G$2249</f>
        <v>0</v>
      </c>
      <c r="J1547" s="217">
        <f t="shared" si="186"/>
        <v>0</v>
      </c>
      <c r="K1547" s="215">
        <f>'Survey Results'!H2147/'Survey Results'!H$2249</f>
        <v>0</v>
      </c>
      <c r="L1547" s="211">
        <f t="shared" si="187"/>
        <v>0</v>
      </c>
      <c r="M1547" s="221">
        <f t="shared" si="188"/>
        <v>0</v>
      </c>
      <c r="N1547" s="222">
        <f t="shared" si="182"/>
        <v>0</v>
      </c>
    </row>
    <row r="1548" spans="2:14" x14ac:dyDescent="0.45">
      <c r="B1548" t="s">
        <v>288</v>
      </c>
      <c r="C1548" s="215">
        <f>'Survey Results'!D2148/'Survey Results'!D$2249</f>
        <v>0</v>
      </c>
      <c r="D1548" s="211">
        <f t="shared" si="183"/>
        <v>0</v>
      </c>
      <c r="E1548" s="218">
        <f>'Survey Results'!E2148/'Survey Results'!E$2249</f>
        <v>0</v>
      </c>
      <c r="F1548" s="217">
        <f t="shared" si="184"/>
        <v>0</v>
      </c>
      <c r="G1548" s="215">
        <f>'Survey Results'!F2148/'Survey Results'!F$2249</f>
        <v>0</v>
      </c>
      <c r="H1548" s="212">
        <f t="shared" si="185"/>
        <v>0</v>
      </c>
      <c r="I1548" s="218">
        <f>'Survey Results'!G2148/'Survey Results'!G$2249</f>
        <v>0</v>
      </c>
      <c r="J1548" s="217">
        <f t="shared" si="186"/>
        <v>0</v>
      </c>
      <c r="K1548" s="215">
        <f>'Survey Results'!H2148/'Survey Results'!H$2249</f>
        <v>0</v>
      </c>
      <c r="L1548" s="211">
        <f t="shared" si="187"/>
        <v>0</v>
      </c>
      <c r="M1548" s="221">
        <f t="shared" si="188"/>
        <v>0</v>
      </c>
      <c r="N1548" s="222">
        <f t="shared" si="182"/>
        <v>0</v>
      </c>
    </row>
    <row r="1549" spans="2:14" x14ac:dyDescent="0.45">
      <c r="B1549" t="s">
        <v>289</v>
      </c>
      <c r="C1549" s="215">
        <f>'Survey Results'!D2149/'Survey Results'!D$2249</f>
        <v>0</v>
      </c>
      <c r="D1549" s="211">
        <f t="shared" si="183"/>
        <v>0</v>
      </c>
      <c r="E1549" s="218">
        <f>'Survey Results'!E2149/'Survey Results'!E$2249</f>
        <v>0</v>
      </c>
      <c r="F1549" s="217">
        <f t="shared" si="184"/>
        <v>0</v>
      </c>
      <c r="G1549" s="215">
        <f>'Survey Results'!F2149/'Survey Results'!F$2249</f>
        <v>0</v>
      </c>
      <c r="H1549" s="212">
        <f t="shared" si="185"/>
        <v>0</v>
      </c>
      <c r="I1549" s="218">
        <f>'Survey Results'!G2149/'Survey Results'!G$2249</f>
        <v>0</v>
      </c>
      <c r="J1549" s="217">
        <f t="shared" si="186"/>
        <v>0</v>
      </c>
      <c r="K1549" s="215">
        <f>'Survey Results'!H2149/'Survey Results'!H$2249</f>
        <v>0</v>
      </c>
      <c r="L1549" s="211">
        <f t="shared" si="187"/>
        <v>0</v>
      </c>
      <c r="M1549" s="221">
        <f t="shared" si="188"/>
        <v>0</v>
      </c>
      <c r="N1549" s="222">
        <f t="shared" si="182"/>
        <v>0</v>
      </c>
    </row>
    <row r="1550" spans="2:14" x14ac:dyDescent="0.45">
      <c r="B1550" t="s">
        <v>290</v>
      </c>
      <c r="C1550" s="215">
        <f>'Survey Results'!D2150/'Survey Results'!D$2249</f>
        <v>0</v>
      </c>
      <c r="D1550" s="211">
        <f t="shared" si="183"/>
        <v>0</v>
      </c>
      <c r="E1550" s="218">
        <f>'Survey Results'!E2150/'Survey Results'!E$2249</f>
        <v>0</v>
      </c>
      <c r="F1550" s="217">
        <f t="shared" si="184"/>
        <v>0</v>
      </c>
      <c r="G1550" s="215">
        <f>'Survey Results'!F2150/'Survey Results'!F$2249</f>
        <v>1.872767085398179E-2</v>
      </c>
      <c r="H1550" s="212">
        <f t="shared" si="185"/>
        <v>0.18194378702316469</v>
      </c>
      <c r="I1550" s="218">
        <f>'Survey Results'!G2150/'Survey Results'!G$2249</f>
        <v>0</v>
      </c>
      <c r="J1550" s="217">
        <f t="shared" si="186"/>
        <v>0</v>
      </c>
      <c r="K1550" s="215">
        <f>'Survey Results'!H2150/'Survey Results'!H$2249</f>
        <v>1.6388738322226828E-2</v>
      </c>
      <c r="L1550" s="211">
        <f t="shared" si="187"/>
        <v>7.5716672519465622E-2</v>
      </c>
      <c r="M1550" s="221">
        <f t="shared" si="188"/>
        <v>1.0491536816306511E-2</v>
      </c>
      <c r="N1550" s="222">
        <f t="shared" si="182"/>
        <v>0.25766045954263028</v>
      </c>
    </row>
    <row r="1551" spans="2:14" x14ac:dyDescent="0.45">
      <c r="B1551" t="s">
        <v>291</v>
      </c>
      <c r="C1551" s="215">
        <f>'Survey Results'!D2151/'Survey Results'!D$2249</f>
        <v>0</v>
      </c>
      <c r="D1551" s="211">
        <f t="shared" si="183"/>
        <v>0</v>
      </c>
      <c r="E1551" s="218">
        <f>'Survey Results'!E2151/'Survey Results'!E$2249</f>
        <v>0</v>
      </c>
      <c r="F1551" s="217">
        <f t="shared" si="184"/>
        <v>0</v>
      </c>
      <c r="G1551" s="215">
        <f>'Survey Results'!F2151/'Survey Results'!F$2249</f>
        <v>0</v>
      </c>
      <c r="H1551" s="212">
        <f t="shared" si="185"/>
        <v>0</v>
      </c>
      <c r="I1551" s="218">
        <f>'Survey Results'!G2151/'Survey Results'!G$2249</f>
        <v>1.6514364211909459E-2</v>
      </c>
      <c r="J1551" s="217">
        <f t="shared" si="186"/>
        <v>6.2135729476915744E-2</v>
      </c>
      <c r="K1551" s="215">
        <f>'Survey Results'!H2151/'Survey Results'!H$2249</f>
        <v>0</v>
      </c>
      <c r="L1551" s="211">
        <f t="shared" si="187"/>
        <v>0</v>
      </c>
      <c r="M1551" s="221">
        <f t="shared" si="188"/>
        <v>2.5300711431327149E-3</v>
      </c>
      <c r="N1551" s="222">
        <f t="shared" si="182"/>
        <v>6.2135729476915744E-2</v>
      </c>
    </row>
    <row r="1552" spans="2:14" x14ac:dyDescent="0.45">
      <c r="B1552" t="s">
        <v>292</v>
      </c>
      <c r="C1552" s="215">
        <f>'Survey Results'!D2152/'Survey Results'!D$2249</f>
        <v>0</v>
      </c>
      <c r="D1552" s="211">
        <f t="shared" si="183"/>
        <v>0</v>
      </c>
      <c r="E1552" s="218">
        <f>'Survey Results'!E2152/'Survey Results'!E$2249</f>
        <v>0</v>
      </c>
      <c r="F1552" s="217">
        <f t="shared" si="184"/>
        <v>0</v>
      </c>
      <c r="G1552" s="215">
        <f>'Survey Results'!F2152/'Survey Results'!F$2249</f>
        <v>0</v>
      </c>
      <c r="H1552" s="212">
        <f t="shared" si="185"/>
        <v>0</v>
      </c>
      <c r="I1552" s="218">
        <f>'Survey Results'!G2152/'Survey Results'!G$2249</f>
        <v>0</v>
      </c>
      <c r="J1552" s="217">
        <f t="shared" si="186"/>
        <v>0</v>
      </c>
      <c r="K1552" s="215">
        <f>'Survey Results'!H2152/'Survey Results'!H$2249</f>
        <v>0</v>
      </c>
      <c r="L1552" s="211">
        <f t="shared" si="187"/>
        <v>0</v>
      </c>
      <c r="M1552" s="221">
        <f t="shared" si="188"/>
        <v>0</v>
      </c>
      <c r="N1552" s="222">
        <f t="shared" si="182"/>
        <v>0</v>
      </c>
    </row>
    <row r="1553" spans="2:14" x14ac:dyDescent="0.45">
      <c r="B1553" t="s">
        <v>293</v>
      </c>
      <c r="C1553" s="215">
        <f>'Survey Results'!D2153/'Survey Results'!D$2249</f>
        <v>0</v>
      </c>
      <c r="D1553" s="211">
        <f t="shared" si="183"/>
        <v>0</v>
      </c>
      <c r="E1553" s="218">
        <f>'Survey Results'!E2153/'Survey Results'!E$2249</f>
        <v>0</v>
      </c>
      <c r="F1553" s="217">
        <f t="shared" si="184"/>
        <v>0</v>
      </c>
      <c r="G1553" s="215">
        <f>'Survey Results'!F2153/'Survey Results'!F$2249</f>
        <v>0</v>
      </c>
      <c r="H1553" s="212">
        <f t="shared" si="185"/>
        <v>0</v>
      </c>
      <c r="I1553" s="218">
        <f>'Survey Results'!G2153/'Survey Results'!G$2249</f>
        <v>0</v>
      </c>
      <c r="J1553" s="217">
        <f t="shared" si="186"/>
        <v>0</v>
      </c>
      <c r="K1553" s="215">
        <f>'Survey Results'!H2153/'Survey Results'!H$2249</f>
        <v>0</v>
      </c>
      <c r="L1553" s="211">
        <f t="shared" si="187"/>
        <v>0</v>
      </c>
      <c r="M1553" s="221">
        <f t="shared" si="188"/>
        <v>0</v>
      </c>
      <c r="N1553" s="222">
        <f t="shared" si="182"/>
        <v>0</v>
      </c>
    </row>
    <row r="1554" spans="2:14" x14ac:dyDescent="0.45">
      <c r="B1554" t="s">
        <v>205</v>
      </c>
      <c r="C1554" s="215">
        <f>'Survey Results'!D2154/'Survey Results'!D$2249</f>
        <v>0</v>
      </c>
      <c r="D1554" s="211">
        <f t="shared" si="183"/>
        <v>0</v>
      </c>
      <c r="E1554" s="218">
        <f>'Survey Results'!E2154/'Survey Results'!E$2249</f>
        <v>0</v>
      </c>
      <c r="F1554" s="217">
        <f t="shared" si="184"/>
        <v>0</v>
      </c>
      <c r="G1554" s="215">
        <f>'Survey Results'!F2154/'Survey Results'!F$2249</f>
        <v>0</v>
      </c>
      <c r="H1554" s="212">
        <f t="shared" si="185"/>
        <v>0</v>
      </c>
      <c r="I1554" s="218">
        <f>'Survey Results'!G2154/'Survey Results'!G$2249</f>
        <v>0</v>
      </c>
      <c r="J1554" s="217">
        <f t="shared" si="186"/>
        <v>0</v>
      </c>
      <c r="K1554" s="215">
        <f>'Survey Results'!H2154/'Survey Results'!H$2249</f>
        <v>1.6388738322226828E-2</v>
      </c>
      <c r="L1554" s="211">
        <f t="shared" si="187"/>
        <v>7.5716672519465622E-2</v>
      </c>
      <c r="M1554" s="221">
        <f t="shared" si="188"/>
        <v>3.0830662134046418E-3</v>
      </c>
      <c r="N1554" s="222">
        <f t="shared" si="182"/>
        <v>7.5716672519465622E-2</v>
      </c>
    </row>
    <row r="1555" spans="2:14" x14ac:dyDescent="0.45">
      <c r="B1555" t="s">
        <v>294</v>
      </c>
      <c r="C1555" s="215">
        <f>'Survey Results'!D2155/'Survey Results'!D$2249</f>
        <v>0</v>
      </c>
      <c r="D1555" s="211">
        <f t="shared" si="183"/>
        <v>0</v>
      </c>
      <c r="E1555" s="218">
        <f>'Survey Results'!E2155/'Survey Results'!E$2249</f>
        <v>0</v>
      </c>
      <c r="F1555" s="217">
        <f t="shared" si="184"/>
        <v>0</v>
      </c>
      <c r="G1555" s="215">
        <f>'Survey Results'!F2155/'Survey Results'!F$2249</f>
        <v>0</v>
      </c>
      <c r="H1555" s="212">
        <f t="shared" si="185"/>
        <v>0</v>
      </c>
      <c r="I1555" s="218">
        <f>'Survey Results'!G2155/'Survey Results'!G$2249</f>
        <v>0</v>
      </c>
      <c r="J1555" s="217">
        <f t="shared" si="186"/>
        <v>0</v>
      </c>
      <c r="K1555" s="215">
        <f>'Survey Results'!H2155/'Survey Results'!H$2249</f>
        <v>0</v>
      </c>
      <c r="L1555" s="211">
        <f t="shared" si="187"/>
        <v>0</v>
      </c>
      <c r="M1555" s="221">
        <f t="shared" si="188"/>
        <v>0</v>
      </c>
      <c r="N1555" s="222">
        <f t="shared" si="182"/>
        <v>0</v>
      </c>
    </row>
    <row r="1556" spans="2:14" x14ac:dyDescent="0.45">
      <c r="B1556" t="s">
        <v>295</v>
      </c>
      <c r="C1556" s="215">
        <f>'Survey Results'!D2156/'Survey Results'!D$2249</f>
        <v>0</v>
      </c>
      <c r="D1556" s="211">
        <f t="shared" si="183"/>
        <v>0</v>
      </c>
      <c r="E1556" s="218">
        <f>'Survey Results'!E2156/'Survey Results'!E$2249</f>
        <v>0</v>
      </c>
      <c r="F1556" s="217">
        <f t="shared" si="184"/>
        <v>0</v>
      </c>
      <c r="G1556" s="215">
        <f>'Survey Results'!F2156/'Survey Results'!F$2249</f>
        <v>0</v>
      </c>
      <c r="H1556" s="212">
        <f t="shared" si="185"/>
        <v>0</v>
      </c>
      <c r="I1556" s="218">
        <f>'Survey Results'!G2156/'Survey Results'!G$2249</f>
        <v>0</v>
      </c>
      <c r="J1556" s="217">
        <f t="shared" si="186"/>
        <v>0</v>
      </c>
      <c r="K1556" s="215">
        <f>'Survey Results'!H2156/'Survey Results'!H$2249</f>
        <v>0</v>
      </c>
      <c r="L1556" s="211">
        <f t="shared" si="187"/>
        <v>0</v>
      </c>
      <c r="M1556" s="221">
        <f t="shared" si="188"/>
        <v>0</v>
      </c>
      <c r="N1556" s="222">
        <f t="shared" si="182"/>
        <v>0</v>
      </c>
    </row>
    <row r="1557" spans="2:14" x14ac:dyDescent="0.45">
      <c r="B1557" t="s">
        <v>296</v>
      </c>
      <c r="C1557" s="215">
        <f>'Survey Results'!D2157/'Survey Results'!D$2249</f>
        <v>0</v>
      </c>
      <c r="D1557" s="211">
        <f t="shared" si="183"/>
        <v>0</v>
      </c>
      <c r="E1557" s="218">
        <f>'Survey Results'!E2157/'Survey Results'!E$2249</f>
        <v>0</v>
      </c>
      <c r="F1557" s="217">
        <f t="shared" si="184"/>
        <v>0</v>
      </c>
      <c r="G1557" s="215">
        <f>'Survey Results'!F2157/'Survey Results'!F$2249</f>
        <v>0</v>
      </c>
      <c r="H1557" s="212">
        <f t="shared" si="185"/>
        <v>0</v>
      </c>
      <c r="I1557" s="218">
        <f>'Survey Results'!G2157/'Survey Results'!G$2249</f>
        <v>0</v>
      </c>
      <c r="J1557" s="217">
        <f t="shared" si="186"/>
        <v>0</v>
      </c>
      <c r="K1557" s="215">
        <f>'Survey Results'!H2157/'Survey Results'!H$2249</f>
        <v>0</v>
      </c>
      <c r="L1557" s="211">
        <f t="shared" si="187"/>
        <v>0</v>
      </c>
      <c r="M1557" s="221">
        <f t="shared" si="188"/>
        <v>0</v>
      </c>
      <c r="N1557" s="222">
        <f t="shared" si="182"/>
        <v>0</v>
      </c>
    </row>
    <row r="1558" spans="2:14" x14ac:dyDescent="0.45">
      <c r="B1558" t="s">
        <v>297</v>
      </c>
      <c r="C1558" s="215">
        <f>'Survey Results'!D2158/'Survey Results'!D$2249</f>
        <v>1.5516283931663018E-2</v>
      </c>
      <c r="D1558" s="211">
        <f t="shared" si="183"/>
        <v>5.644184244683631E-2</v>
      </c>
      <c r="E1558" s="218">
        <f>'Survey Results'!E2158/'Survey Results'!E$2249</f>
        <v>0</v>
      </c>
      <c r="F1558" s="217">
        <f t="shared" si="184"/>
        <v>0</v>
      </c>
      <c r="G1558" s="215">
        <f>'Survey Results'!F2158/'Survey Results'!F$2249</f>
        <v>0</v>
      </c>
      <c r="H1558" s="212">
        <f t="shared" si="185"/>
        <v>0</v>
      </c>
      <c r="I1558" s="218">
        <f>'Survey Results'!G2158/'Survey Results'!G$2249</f>
        <v>0</v>
      </c>
      <c r="J1558" s="217">
        <f t="shared" si="186"/>
        <v>0</v>
      </c>
      <c r="K1558" s="215">
        <f>'Survey Results'!H2158/'Survey Results'!H$2249</f>
        <v>0</v>
      </c>
      <c r="L1558" s="211">
        <f t="shared" si="187"/>
        <v>0</v>
      </c>
      <c r="M1558" s="221">
        <f t="shared" si="188"/>
        <v>2.2982248384649053E-3</v>
      </c>
      <c r="N1558" s="222">
        <f t="shared" si="182"/>
        <v>5.644184244683631E-2</v>
      </c>
    </row>
    <row r="1559" spans="2:14" x14ac:dyDescent="0.45">
      <c r="B1559" t="s">
        <v>298</v>
      </c>
      <c r="C1559" s="215">
        <f>'Survey Results'!D2159/'Survey Results'!D$2249</f>
        <v>0</v>
      </c>
      <c r="D1559" s="211">
        <f t="shared" si="183"/>
        <v>0</v>
      </c>
      <c r="E1559" s="218">
        <f>'Survey Results'!E2159/'Survey Results'!E$2249</f>
        <v>0</v>
      </c>
      <c r="F1559" s="217">
        <f t="shared" si="184"/>
        <v>0</v>
      </c>
      <c r="G1559" s="215">
        <f>'Survey Results'!F2159/'Survey Results'!F$2249</f>
        <v>0</v>
      </c>
      <c r="H1559" s="212">
        <f t="shared" si="185"/>
        <v>0</v>
      </c>
      <c r="I1559" s="218">
        <f>'Survey Results'!G2159/'Survey Results'!G$2249</f>
        <v>0</v>
      </c>
      <c r="J1559" s="217">
        <f t="shared" si="186"/>
        <v>0</v>
      </c>
      <c r="K1559" s="215">
        <f>'Survey Results'!H2159/'Survey Results'!H$2249</f>
        <v>0</v>
      </c>
      <c r="L1559" s="211">
        <f t="shared" si="187"/>
        <v>0</v>
      </c>
      <c r="M1559" s="221">
        <f t="shared" si="188"/>
        <v>0</v>
      </c>
      <c r="N1559" s="222">
        <f t="shared" si="182"/>
        <v>0</v>
      </c>
    </row>
    <row r="1560" spans="2:14" x14ac:dyDescent="0.45">
      <c r="B1560" t="s">
        <v>8</v>
      </c>
      <c r="C1560" s="215">
        <f>'Survey Results'!D2160/'Survey Results'!D$2249</f>
        <v>0</v>
      </c>
      <c r="D1560" s="211">
        <f t="shared" si="183"/>
        <v>0</v>
      </c>
      <c r="E1560" s="218">
        <f>'Survey Results'!E2160/'Survey Results'!E$2249</f>
        <v>0</v>
      </c>
      <c r="F1560" s="217">
        <f t="shared" si="184"/>
        <v>0</v>
      </c>
      <c r="G1560" s="215">
        <f>'Survey Results'!F2160/'Survey Results'!F$2249</f>
        <v>0</v>
      </c>
      <c r="H1560" s="212">
        <f t="shared" si="185"/>
        <v>0</v>
      </c>
      <c r="I1560" s="218">
        <f>'Survey Results'!G2160/'Survey Results'!G$2249</f>
        <v>0</v>
      </c>
      <c r="J1560" s="217">
        <f t="shared" si="186"/>
        <v>0</v>
      </c>
      <c r="K1560" s="215">
        <f>'Survey Results'!H2160/'Survey Results'!H$2249</f>
        <v>0</v>
      </c>
      <c r="L1560" s="211">
        <f t="shared" si="187"/>
        <v>0</v>
      </c>
      <c r="M1560" s="221">
        <f t="shared" si="188"/>
        <v>0</v>
      </c>
      <c r="N1560" s="222">
        <f t="shared" si="182"/>
        <v>0</v>
      </c>
    </row>
    <row r="1561" spans="2:14" x14ac:dyDescent="0.45">
      <c r="B1561" t="s">
        <v>299</v>
      </c>
      <c r="C1561" s="215">
        <f>'Survey Results'!D2161/'Survey Results'!D$2249</f>
        <v>0</v>
      </c>
      <c r="D1561" s="211">
        <f t="shared" si="183"/>
        <v>0</v>
      </c>
      <c r="E1561" s="218">
        <f>'Survey Results'!E2161/'Survey Results'!E$2249</f>
        <v>0</v>
      </c>
      <c r="F1561" s="217">
        <f t="shared" si="184"/>
        <v>0</v>
      </c>
      <c r="G1561" s="215">
        <f>'Survey Results'!F2161/'Survey Results'!F$2249</f>
        <v>0</v>
      </c>
      <c r="H1561" s="212">
        <f t="shared" si="185"/>
        <v>0</v>
      </c>
      <c r="I1561" s="218">
        <f>'Survey Results'!G2161/'Survey Results'!G$2249</f>
        <v>0</v>
      </c>
      <c r="J1561" s="217">
        <f t="shared" si="186"/>
        <v>0</v>
      </c>
      <c r="K1561" s="215">
        <f>'Survey Results'!H2161/'Survey Results'!H$2249</f>
        <v>0</v>
      </c>
      <c r="L1561" s="211">
        <f t="shared" si="187"/>
        <v>0</v>
      </c>
      <c r="M1561" s="221">
        <f t="shared" si="188"/>
        <v>0</v>
      </c>
      <c r="N1561" s="222">
        <f t="shared" si="182"/>
        <v>0</v>
      </c>
    </row>
    <row r="1562" spans="2:14" x14ac:dyDescent="0.45">
      <c r="B1562" t="s">
        <v>300</v>
      </c>
      <c r="C1562" s="215">
        <f>'Survey Results'!D2162/'Survey Results'!D$2249</f>
        <v>0</v>
      </c>
      <c r="D1562" s="211">
        <f t="shared" si="183"/>
        <v>0</v>
      </c>
      <c r="E1562" s="218">
        <f>'Survey Results'!E2162/'Survey Results'!E$2249</f>
        <v>0</v>
      </c>
      <c r="F1562" s="217">
        <f t="shared" si="184"/>
        <v>0</v>
      </c>
      <c r="G1562" s="215">
        <f>'Survey Results'!F2162/'Survey Results'!F$2249</f>
        <v>0</v>
      </c>
      <c r="H1562" s="212">
        <f t="shared" si="185"/>
        <v>0</v>
      </c>
      <c r="I1562" s="218">
        <f>'Survey Results'!G2162/'Survey Results'!G$2249</f>
        <v>0</v>
      </c>
      <c r="J1562" s="217">
        <f t="shared" si="186"/>
        <v>0</v>
      </c>
      <c r="K1562" s="215">
        <f>'Survey Results'!H2162/'Survey Results'!H$2249</f>
        <v>0</v>
      </c>
      <c r="L1562" s="211">
        <f t="shared" si="187"/>
        <v>0</v>
      </c>
      <c r="M1562" s="221">
        <f t="shared" si="188"/>
        <v>0</v>
      </c>
      <c r="N1562" s="222">
        <f t="shared" si="182"/>
        <v>0</v>
      </c>
    </row>
    <row r="1563" spans="2:14" x14ac:dyDescent="0.45">
      <c r="B1563" t="s">
        <v>94</v>
      </c>
      <c r="C1563" s="215">
        <f>'Survey Results'!D2163/'Survey Results'!D$2249</f>
        <v>0</v>
      </c>
      <c r="D1563" s="211">
        <f t="shared" si="183"/>
        <v>0</v>
      </c>
      <c r="E1563" s="218">
        <f>'Survey Results'!E2163/'Survey Results'!E$2249</f>
        <v>0</v>
      </c>
      <c r="F1563" s="217">
        <f t="shared" si="184"/>
        <v>0</v>
      </c>
      <c r="G1563" s="215">
        <f>'Survey Results'!F2163/'Survey Results'!F$2249</f>
        <v>0</v>
      </c>
      <c r="H1563" s="212">
        <f t="shared" si="185"/>
        <v>0</v>
      </c>
      <c r="I1563" s="218">
        <f>'Survey Results'!G2163/'Survey Results'!G$2249</f>
        <v>0</v>
      </c>
      <c r="J1563" s="217">
        <f t="shared" si="186"/>
        <v>0</v>
      </c>
      <c r="K1563" s="215">
        <f>'Survey Results'!H2163/'Survey Results'!H$2249</f>
        <v>0</v>
      </c>
      <c r="L1563" s="211">
        <f t="shared" si="187"/>
        <v>0</v>
      </c>
      <c r="M1563" s="221">
        <f t="shared" si="188"/>
        <v>0</v>
      </c>
      <c r="N1563" s="222">
        <f t="shared" si="182"/>
        <v>0</v>
      </c>
    </row>
    <row r="1564" spans="2:14" x14ac:dyDescent="0.45">
      <c r="B1564" t="s">
        <v>301</v>
      </c>
      <c r="C1564" s="215">
        <f>'Survey Results'!D2164/'Survey Results'!D$2249</f>
        <v>0</v>
      </c>
      <c r="D1564" s="211">
        <f t="shared" si="183"/>
        <v>0</v>
      </c>
      <c r="E1564" s="218">
        <f>'Survey Results'!E2164/'Survey Results'!E$2249</f>
        <v>0</v>
      </c>
      <c r="F1564" s="217">
        <f t="shared" si="184"/>
        <v>0</v>
      </c>
      <c r="G1564" s="215">
        <f>'Survey Results'!F2164/'Survey Results'!F$2249</f>
        <v>0</v>
      </c>
      <c r="H1564" s="212">
        <f t="shared" si="185"/>
        <v>0</v>
      </c>
      <c r="I1564" s="218">
        <f>'Survey Results'!G2164/'Survey Results'!G$2249</f>
        <v>0</v>
      </c>
      <c r="J1564" s="217">
        <f t="shared" si="186"/>
        <v>0</v>
      </c>
      <c r="K1564" s="215">
        <f>'Survey Results'!H2164/'Survey Results'!H$2249</f>
        <v>0</v>
      </c>
      <c r="L1564" s="211">
        <f t="shared" si="187"/>
        <v>0</v>
      </c>
      <c r="M1564" s="221">
        <f t="shared" si="188"/>
        <v>0</v>
      </c>
      <c r="N1564" s="222">
        <f t="shared" si="182"/>
        <v>0</v>
      </c>
    </row>
    <row r="1565" spans="2:14" x14ac:dyDescent="0.45">
      <c r="B1565" t="s">
        <v>302</v>
      </c>
      <c r="C1565" s="215">
        <f>'Survey Results'!D2165/'Survey Results'!D$2249</f>
        <v>0</v>
      </c>
      <c r="D1565" s="211">
        <f t="shared" si="183"/>
        <v>0</v>
      </c>
      <c r="E1565" s="218">
        <f>'Survey Results'!E2165/'Survey Results'!E$2249</f>
        <v>0</v>
      </c>
      <c r="F1565" s="217">
        <f t="shared" si="184"/>
        <v>0</v>
      </c>
      <c r="G1565" s="215">
        <f>'Survey Results'!F2165/'Survey Results'!F$2249</f>
        <v>0</v>
      </c>
      <c r="H1565" s="212">
        <f t="shared" si="185"/>
        <v>0</v>
      </c>
      <c r="I1565" s="218">
        <f>'Survey Results'!G2165/'Survey Results'!G$2249</f>
        <v>0</v>
      </c>
      <c r="J1565" s="217">
        <f t="shared" si="186"/>
        <v>0</v>
      </c>
      <c r="K1565" s="215">
        <f>'Survey Results'!H2165/'Survey Results'!H$2249</f>
        <v>0</v>
      </c>
      <c r="L1565" s="211">
        <f t="shared" si="187"/>
        <v>0</v>
      </c>
      <c r="M1565" s="221">
        <f t="shared" si="188"/>
        <v>0</v>
      </c>
      <c r="N1565" s="222">
        <f t="shared" si="182"/>
        <v>0</v>
      </c>
    </row>
    <row r="1566" spans="2:14" x14ac:dyDescent="0.45">
      <c r="B1566" t="s">
        <v>303</v>
      </c>
      <c r="C1566" s="215">
        <f>'Survey Results'!D2166/'Survey Results'!D$2249</f>
        <v>0</v>
      </c>
      <c r="D1566" s="211">
        <f t="shared" si="183"/>
        <v>0</v>
      </c>
      <c r="E1566" s="218">
        <f>'Survey Results'!E2166/'Survey Results'!E$2249</f>
        <v>0</v>
      </c>
      <c r="F1566" s="217">
        <f t="shared" si="184"/>
        <v>0</v>
      </c>
      <c r="G1566" s="215">
        <f>'Survey Results'!F2166/'Survey Results'!F$2249</f>
        <v>0</v>
      </c>
      <c r="H1566" s="212">
        <f t="shared" si="185"/>
        <v>0</v>
      </c>
      <c r="I1566" s="218">
        <f>'Survey Results'!G2166/'Survey Results'!G$2249</f>
        <v>0</v>
      </c>
      <c r="J1566" s="217">
        <f t="shared" si="186"/>
        <v>0</v>
      </c>
      <c r="K1566" s="215">
        <f>'Survey Results'!H2166/'Survey Results'!H$2249</f>
        <v>0.16031629627267802</v>
      </c>
      <c r="L1566" s="211">
        <f t="shared" si="187"/>
        <v>0.7406681506378856</v>
      </c>
      <c r="M1566" s="221">
        <f t="shared" si="188"/>
        <v>3.015886560505553E-2</v>
      </c>
      <c r="N1566" s="222">
        <f t="shared" si="182"/>
        <v>0.7406681506378856</v>
      </c>
    </row>
    <row r="1567" spans="2:14" x14ac:dyDescent="0.45">
      <c r="B1567" t="s">
        <v>304</v>
      </c>
      <c r="C1567" s="215">
        <f>'Survey Results'!D2167/'Survey Results'!D$2249</f>
        <v>0</v>
      </c>
      <c r="D1567" s="211">
        <f t="shared" si="183"/>
        <v>0</v>
      </c>
      <c r="E1567" s="218">
        <f>'Survey Results'!E2167/'Survey Results'!E$2249</f>
        <v>0</v>
      </c>
      <c r="F1567" s="217">
        <f t="shared" si="184"/>
        <v>0</v>
      </c>
      <c r="G1567" s="215">
        <f>'Survey Results'!F2167/'Survey Results'!F$2249</f>
        <v>0</v>
      </c>
      <c r="H1567" s="212">
        <f t="shared" si="185"/>
        <v>0</v>
      </c>
      <c r="I1567" s="218">
        <f>'Survey Results'!G2167/'Survey Results'!G$2249</f>
        <v>0</v>
      </c>
      <c r="J1567" s="217">
        <f t="shared" si="186"/>
        <v>0</v>
      </c>
      <c r="K1567" s="215">
        <f>'Survey Results'!H2167/'Survey Results'!H$2249</f>
        <v>0</v>
      </c>
      <c r="L1567" s="211">
        <f t="shared" si="187"/>
        <v>0</v>
      </c>
      <c r="M1567" s="221">
        <f t="shared" si="188"/>
        <v>0</v>
      </c>
      <c r="N1567" s="222">
        <f t="shared" si="182"/>
        <v>0</v>
      </c>
    </row>
    <row r="1568" spans="2:14" x14ac:dyDescent="0.45">
      <c r="B1568" t="s">
        <v>305</v>
      </c>
      <c r="C1568" s="215">
        <f>'Survey Results'!D2168/'Survey Results'!D$2249</f>
        <v>0</v>
      </c>
      <c r="D1568" s="211">
        <f t="shared" si="183"/>
        <v>0</v>
      </c>
      <c r="E1568" s="218">
        <f>'Survey Results'!E2168/'Survey Results'!E$2249</f>
        <v>0</v>
      </c>
      <c r="F1568" s="217">
        <f t="shared" si="184"/>
        <v>0</v>
      </c>
      <c r="G1568" s="215">
        <f>'Survey Results'!F2168/'Survey Results'!F$2249</f>
        <v>0</v>
      </c>
      <c r="H1568" s="212">
        <f t="shared" si="185"/>
        <v>0</v>
      </c>
      <c r="I1568" s="218">
        <f>'Survey Results'!G2168/'Survey Results'!G$2249</f>
        <v>0</v>
      </c>
      <c r="J1568" s="217">
        <f t="shared" si="186"/>
        <v>0</v>
      </c>
      <c r="K1568" s="215">
        <f>'Survey Results'!H2168/'Survey Results'!H$2249</f>
        <v>0</v>
      </c>
      <c r="L1568" s="211">
        <f t="shared" si="187"/>
        <v>0</v>
      </c>
      <c r="M1568" s="221">
        <f t="shared" si="188"/>
        <v>0</v>
      </c>
      <c r="N1568" s="222">
        <f t="shared" si="182"/>
        <v>0</v>
      </c>
    </row>
    <row r="1569" spans="2:14" x14ac:dyDescent="0.45">
      <c r="B1569" t="s">
        <v>306</v>
      </c>
      <c r="C1569" s="215">
        <f>'Survey Results'!D2169/'Survey Results'!D$2249</f>
        <v>0</v>
      </c>
      <c r="D1569" s="211">
        <f t="shared" si="183"/>
        <v>0</v>
      </c>
      <c r="E1569" s="218">
        <f>'Survey Results'!E2169/'Survey Results'!E$2249</f>
        <v>0</v>
      </c>
      <c r="F1569" s="217">
        <f t="shared" si="184"/>
        <v>0</v>
      </c>
      <c r="G1569" s="215">
        <f>'Survey Results'!F2169/'Survey Results'!F$2249</f>
        <v>0</v>
      </c>
      <c r="H1569" s="212">
        <f t="shared" si="185"/>
        <v>0</v>
      </c>
      <c r="I1569" s="218">
        <f>'Survey Results'!G2169/'Survey Results'!G$2249</f>
        <v>0</v>
      </c>
      <c r="J1569" s="217">
        <f t="shared" si="186"/>
        <v>0</v>
      </c>
      <c r="K1569" s="215">
        <f>'Survey Results'!H2169/'Survey Results'!H$2249</f>
        <v>0</v>
      </c>
      <c r="L1569" s="211">
        <f t="shared" si="187"/>
        <v>0</v>
      </c>
      <c r="M1569" s="221">
        <f t="shared" si="188"/>
        <v>0</v>
      </c>
      <c r="N1569" s="222">
        <f t="shared" si="182"/>
        <v>0</v>
      </c>
    </row>
    <row r="1570" spans="2:14" x14ac:dyDescent="0.45">
      <c r="B1570" t="s">
        <v>307</v>
      </c>
      <c r="C1570" s="215">
        <f>'Survey Results'!D2170/'Survey Results'!D$2249</f>
        <v>0</v>
      </c>
      <c r="D1570" s="211">
        <f t="shared" si="183"/>
        <v>0</v>
      </c>
      <c r="E1570" s="218">
        <f>'Survey Results'!E2170/'Survey Results'!E$2249</f>
        <v>0</v>
      </c>
      <c r="F1570" s="217">
        <f t="shared" si="184"/>
        <v>0</v>
      </c>
      <c r="G1570" s="215">
        <f>'Survey Results'!F2170/'Survey Results'!F$2249</f>
        <v>0</v>
      </c>
      <c r="H1570" s="212">
        <f t="shared" si="185"/>
        <v>0</v>
      </c>
      <c r="I1570" s="218">
        <f>'Survey Results'!G2170/'Survey Results'!G$2249</f>
        <v>0</v>
      </c>
      <c r="J1570" s="217">
        <f t="shared" si="186"/>
        <v>0</v>
      </c>
      <c r="K1570" s="215">
        <f>'Survey Results'!H2170/'Survey Results'!H$2249</f>
        <v>0</v>
      </c>
      <c r="L1570" s="211">
        <f t="shared" si="187"/>
        <v>0</v>
      </c>
      <c r="M1570" s="221">
        <f t="shared" si="188"/>
        <v>0</v>
      </c>
      <c r="N1570" s="222">
        <f t="shared" si="182"/>
        <v>0</v>
      </c>
    </row>
    <row r="1571" spans="2:14" x14ac:dyDescent="0.45">
      <c r="B1571" t="s">
        <v>308</v>
      </c>
      <c r="C1571" s="215">
        <f>'Survey Results'!D2171/'Survey Results'!D$2249</f>
        <v>0</v>
      </c>
      <c r="D1571" s="211">
        <f t="shared" si="183"/>
        <v>0</v>
      </c>
      <c r="E1571" s="218">
        <f>'Survey Results'!E2171/'Survey Results'!E$2249</f>
        <v>0</v>
      </c>
      <c r="F1571" s="217">
        <f t="shared" si="184"/>
        <v>0</v>
      </c>
      <c r="G1571" s="215">
        <f>'Survey Results'!F2171/'Survey Results'!F$2249</f>
        <v>0</v>
      </c>
      <c r="H1571" s="212">
        <f t="shared" si="185"/>
        <v>0</v>
      </c>
      <c r="I1571" s="218">
        <f>'Survey Results'!G2171/'Survey Results'!G$2249</f>
        <v>0</v>
      </c>
      <c r="J1571" s="217">
        <f t="shared" si="186"/>
        <v>0</v>
      </c>
      <c r="K1571" s="215">
        <f>'Survey Results'!H2171/'Survey Results'!H$2249</f>
        <v>0</v>
      </c>
      <c r="L1571" s="211">
        <f t="shared" si="187"/>
        <v>0</v>
      </c>
      <c r="M1571" s="221">
        <f t="shared" si="188"/>
        <v>0</v>
      </c>
      <c r="N1571" s="222">
        <f t="shared" si="182"/>
        <v>0</v>
      </c>
    </row>
    <row r="1572" spans="2:14" x14ac:dyDescent="0.45">
      <c r="B1572" t="s">
        <v>309</v>
      </c>
      <c r="C1572" s="215">
        <f>'Survey Results'!D2172/'Survey Results'!D$2249</f>
        <v>0</v>
      </c>
      <c r="D1572" s="211">
        <f t="shared" si="183"/>
        <v>0</v>
      </c>
      <c r="E1572" s="218">
        <f>'Survey Results'!E2172/'Survey Results'!E$2249</f>
        <v>0</v>
      </c>
      <c r="F1572" s="217">
        <f t="shared" si="184"/>
        <v>0</v>
      </c>
      <c r="G1572" s="215">
        <f>'Survey Results'!F2172/'Survey Results'!F$2249</f>
        <v>0</v>
      </c>
      <c r="H1572" s="212">
        <f t="shared" si="185"/>
        <v>0</v>
      </c>
      <c r="I1572" s="218">
        <f>'Survey Results'!G2172/'Survey Results'!G$2249</f>
        <v>0</v>
      </c>
      <c r="J1572" s="217">
        <f t="shared" si="186"/>
        <v>0</v>
      </c>
      <c r="K1572" s="215">
        <f>'Survey Results'!H2172/'Survey Results'!H$2249</f>
        <v>0</v>
      </c>
      <c r="L1572" s="211">
        <f t="shared" si="187"/>
        <v>0</v>
      </c>
      <c r="M1572" s="221">
        <f t="shared" si="188"/>
        <v>0</v>
      </c>
      <c r="N1572" s="222">
        <f t="shared" si="182"/>
        <v>0</v>
      </c>
    </row>
    <row r="1573" spans="2:14" x14ac:dyDescent="0.45">
      <c r="B1573" t="s">
        <v>310</v>
      </c>
      <c r="C1573" s="215">
        <f>'Survey Results'!D2173/'Survey Results'!D$2249</f>
        <v>0</v>
      </c>
      <c r="D1573" s="211">
        <f t="shared" si="183"/>
        <v>0</v>
      </c>
      <c r="E1573" s="218">
        <f>'Survey Results'!E2173/'Survey Results'!E$2249</f>
        <v>0</v>
      </c>
      <c r="F1573" s="217">
        <f t="shared" si="184"/>
        <v>0</v>
      </c>
      <c r="G1573" s="215">
        <f>'Survey Results'!F2173/'Survey Results'!F$2249</f>
        <v>0</v>
      </c>
      <c r="H1573" s="212">
        <f t="shared" si="185"/>
        <v>0</v>
      </c>
      <c r="I1573" s="218">
        <f>'Survey Results'!G2173/'Survey Results'!G$2249</f>
        <v>0</v>
      </c>
      <c r="J1573" s="217">
        <f t="shared" si="186"/>
        <v>0</v>
      </c>
      <c r="K1573" s="215">
        <f>'Survey Results'!H2173/'Survey Results'!H$2249</f>
        <v>0</v>
      </c>
      <c r="L1573" s="211">
        <f t="shared" si="187"/>
        <v>0</v>
      </c>
      <c r="M1573" s="221">
        <f t="shared" si="188"/>
        <v>0</v>
      </c>
      <c r="N1573" s="222">
        <f t="shared" si="182"/>
        <v>0</v>
      </c>
    </row>
    <row r="1574" spans="2:14" x14ac:dyDescent="0.45">
      <c r="B1574" t="s">
        <v>311</v>
      </c>
      <c r="C1574" s="215">
        <f>'Survey Results'!D2174/'Survey Results'!D$2249</f>
        <v>0</v>
      </c>
      <c r="D1574" s="211">
        <f t="shared" si="183"/>
        <v>0</v>
      </c>
      <c r="E1574" s="218">
        <f>'Survey Results'!E2174/'Survey Results'!E$2249</f>
        <v>0</v>
      </c>
      <c r="F1574" s="217">
        <f t="shared" si="184"/>
        <v>0</v>
      </c>
      <c r="G1574" s="215">
        <f>'Survey Results'!F2174/'Survey Results'!F$2249</f>
        <v>0</v>
      </c>
      <c r="H1574" s="212">
        <f t="shared" si="185"/>
        <v>0</v>
      </c>
      <c r="I1574" s="218">
        <f>'Survey Results'!G2174/'Survey Results'!G$2249</f>
        <v>0</v>
      </c>
      <c r="J1574" s="217">
        <f t="shared" si="186"/>
        <v>0</v>
      </c>
      <c r="K1574" s="215">
        <f>'Survey Results'!H2174/'Survey Results'!H$2249</f>
        <v>0</v>
      </c>
      <c r="L1574" s="211">
        <f t="shared" si="187"/>
        <v>0</v>
      </c>
      <c r="M1574" s="221">
        <f t="shared" si="188"/>
        <v>0</v>
      </c>
      <c r="N1574" s="222">
        <f t="shared" si="182"/>
        <v>0</v>
      </c>
    </row>
    <row r="1575" spans="2:14" x14ac:dyDescent="0.45">
      <c r="B1575" t="s">
        <v>102</v>
      </c>
      <c r="C1575" s="215">
        <f>'Survey Results'!D2175/'Survey Results'!D$2249</f>
        <v>0</v>
      </c>
      <c r="D1575" s="211">
        <f t="shared" si="183"/>
        <v>0</v>
      </c>
      <c r="E1575" s="218">
        <f>'Survey Results'!E2175/'Survey Results'!E$2249</f>
        <v>0</v>
      </c>
      <c r="F1575" s="217">
        <f t="shared" si="184"/>
        <v>0</v>
      </c>
      <c r="G1575" s="215">
        <f>'Survey Results'!F2175/'Survey Results'!F$2249</f>
        <v>1.872767085398179E-2</v>
      </c>
      <c r="H1575" s="212">
        <f t="shared" si="185"/>
        <v>0.18194378702316469</v>
      </c>
      <c r="I1575" s="218">
        <f>'Survey Results'!G2175/'Survey Results'!G$2249</f>
        <v>0</v>
      </c>
      <c r="J1575" s="217">
        <f t="shared" si="186"/>
        <v>0</v>
      </c>
      <c r="K1575" s="215">
        <f>'Survey Results'!H2175/'Survey Results'!H$2249</f>
        <v>0</v>
      </c>
      <c r="L1575" s="211">
        <f t="shared" si="187"/>
        <v>0</v>
      </c>
      <c r="M1575" s="221">
        <f t="shared" si="188"/>
        <v>7.4084706029018703E-3</v>
      </c>
      <c r="N1575" s="222">
        <f t="shared" si="182"/>
        <v>0.18194378702316469</v>
      </c>
    </row>
    <row r="1576" spans="2:14" x14ac:dyDescent="0.45">
      <c r="B1576" t="s">
        <v>109</v>
      </c>
      <c r="C1576" s="215">
        <f>'Survey Results'!D2176/'Survey Results'!D$2249</f>
        <v>0</v>
      </c>
      <c r="D1576" s="211">
        <f t="shared" si="183"/>
        <v>0</v>
      </c>
      <c r="E1576" s="218">
        <f>'Survey Results'!E2176/'Survey Results'!E$2249</f>
        <v>0</v>
      </c>
      <c r="F1576" s="217">
        <f t="shared" si="184"/>
        <v>0</v>
      </c>
      <c r="G1576" s="215">
        <f>'Survey Results'!F2176/'Survey Results'!F$2249</f>
        <v>0</v>
      </c>
      <c r="H1576" s="212">
        <f t="shared" si="185"/>
        <v>0</v>
      </c>
      <c r="I1576" s="218">
        <f>'Survey Results'!G2176/'Survey Results'!G$2249</f>
        <v>0</v>
      </c>
      <c r="J1576" s="217">
        <f t="shared" si="186"/>
        <v>0</v>
      </c>
      <c r="K1576" s="215">
        <f>'Survey Results'!H2176/'Survey Results'!H$2249</f>
        <v>0</v>
      </c>
      <c r="L1576" s="211">
        <f t="shared" si="187"/>
        <v>0</v>
      </c>
      <c r="M1576" s="221">
        <f t="shared" si="188"/>
        <v>0</v>
      </c>
      <c r="N1576" s="222">
        <f t="shared" si="182"/>
        <v>0</v>
      </c>
    </row>
    <row r="1577" spans="2:14" x14ac:dyDescent="0.45">
      <c r="B1577" t="s">
        <v>116</v>
      </c>
      <c r="C1577" s="215">
        <f>'Survey Results'!D2177/'Survey Results'!D$2249</f>
        <v>0</v>
      </c>
      <c r="D1577" s="211">
        <f t="shared" si="183"/>
        <v>0</v>
      </c>
      <c r="E1577" s="218">
        <f>'Survey Results'!E2177/'Survey Results'!E$2249</f>
        <v>0</v>
      </c>
      <c r="F1577" s="217">
        <f t="shared" si="184"/>
        <v>0</v>
      </c>
      <c r="G1577" s="215">
        <f>'Survey Results'!F2177/'Survey Results'!F$2249</f>
        <v>0</v>
      </c>
      <c r="H1577" s="212">
        <f t="shared" si="185"/>
        <v>0</v>
      </c>
      <c r="I1577" s="218">
        <f>'Survey Results'!G2177/'Survey Results'!G$2249</f>
        <v>0</v>
      </c>
      <c r="J1577" s="217">
        <f t="shared" si="186"/>
        <v>0</v>
      </c>
      <c r="K1577" s="215">
        <f>'Survey Results'!H2177/'Survey Results'!H$2249</f>
        <v>0</v>
      </c>
      <c r="L1577" s="211">
        <f t="shared" si="187"/>
        <v>0</v>
      </c>
      <c r="M1577" s="221">
        <f t="shared" si="188"/>
        <v>0</v>
      </c>
      <c r="N1577" s="222">
        <f t="shared" si="182"/>
        <v>0</v>
      </c>
    </row>
    <row r="1578" spans="2:14" x14ac:dyDescent="0.45">
      <c r="B1578" t="s">
        <v>312</v>
      </c>
      <c r="C1578" s="215">
        <f>'Survey Results'!D2178/'Survey Results'!D$2249</f>
        <v>0</v>
      </c>
      <c r="D1578" s="211">
        <f t="shared" si="183"/>
        <v>0</v>
      </c>
      <c r="E1578" s="218">
        <f>'Survey Results'!E2178/'Survey Results'!E$2249</f>
        <v>0</v>
      </c>
      <c r="F1578" s="217">
        <f t="shared" si="184"/>
        <v>0</v>
      </c>
      <c r="G1578" s="215">
        <f>'Survey Results'!F2178/'Survey Results'!F$2249</f>
        <v>0</v>
      </c>
      <c r="H1578" s="212">
        <f t="shared" si="185"/>
        <v>0</v>
      </c>
      <c r="I1578" s="218">
        <f>'Survey Results'!G2178/'Survey Results'!G$2249</f>
        <v>0</v>
      </c>
      <c r="J1578" s="217">
        <f t="shared" si="186"/>
        <v>0</v>
      </c>
      <c r="K1578" s="215">
        <f>'Survey Results'!H2178/'Survey Results'!H$2249</f>
        <v>0</v>
      </c>
      <c r="L1578" s="211">
        <f t="shared" si="187"/>
        <v>0</v>
      </c>
      <c r="M1578" s="221">
        <f t="shared" si="188"/>
        <v>0</v>
      </c>
      <c r="N1578" s="222">
        <f t="shared" si="182"/>
        <v>0</v>
      </c>
    </row>
    <row r="1579" spans="2:14" x14ac:dyDescent="0.45">
      <c r="B1579" t="s">
        <v>313</v>
      </c>
      <c r="C1579" s="215">
        <f>'Survey Results'!D2179/'Survey Results'!D$2249</f>
        <v>0</v>
      </c>
      <c r="D1579" s="211">
        <f t="shared" si="183"/>
        <v>0</v>
      </c>
      <c r="E1579" s="218">
        <f>'Survey Results'!E2179/'Survey Results'!E$2249</f>
        <v>0</v>
      </c>
      <c r="F1579" s="217">
        <f t="shared" si="184"/>
        <v>0</v>
      </c>
      <c r="G1579" s="215">
        <f>'Survey Results'!F2179/'Survey Results'!F$2249</f>
        <v>0</v>
      </c>
      <c r="H1579" s="212">
        <f t="shared" si="185"/>
        <v>0</v>
      </c>
      <c r="I1579" s="218">
        <f>'Survey Results'!G2179/'Survey Results'!G$2249</f>
        <v>0</v>
      </c>
      <c r="J1579" s="217">
        <f t="shared" si="186"/>
        <v>0</v>
      </c>
      <c r="K1579" s="215">
        <f>'Survey Results'!H2179/'Survey Results'!H$2249</f>
        <v>0</v>
      </c>
      <c r="L1579" s="211">
        <f t="shared" si="187"/>
        <v>0</v>
      </c>
      <c r="M1579" s="221">
        <f t="shared" si="188"/>
        <v>0</v>
      </c>
      <c r="N1579" s="222">
        <f t="shared" si="182"/>
        <v>0</v>
      </c>
    </row>
    <row r="1580" spans="2:14" x14ac:dyDescent="0.45">
      <c r="B1580" t="s">
        <v>314</v>
      </c>
      <c r="C1580" s="215">
        <f>'Survey Results'!D2180/'Survey Results'!D$2249</f>
        <v>0</v>
      </c>
      <c r="D1580" s="211">
        <f t="shared" si="183"/>
        <v>0</v>
      </c>
      <c r="E1580" s="218">
        <f>'Survey Results'!E2180/'Survey Results'!E$2249</f>
        <v>0</v>
      </c>
      <c r="F1580" s="217">
        <f t="shared" si="184"/>
        <v>0</v>
      </c>
      <c r="G1580" s="215">
        <f>'Survey Results'!F2180/'Survey Results'!F$2249</f>
        <v>0</v>
      </c>
      <c r="H1580" s="212">
        <f t="shared" si="185"/>
        <v>0</v>
      </c>
      <c r="I1580" s="218">
        <f>'Survey Results'!G2180/'Survey Results'!G$2249</f>
        <v>0</v>
      </c>
      <c r="J1580" s="217">
        <f t="shared" si="186"/>
        <v>0</v>
      </c>
      <c r="K1580" s="215">
        <f>'Survey Results'!H2180/'Survey Results'!H$2249</f>
        <v>0</v>
      </c>
      <c r="L1580" s="211">
        <f t="shared" si="187"/>
        <v>0</v>
      </c>
      <c r="M1580" s="221">
        <f t="shared" si="188"/>
        <v>0</v>
      </c>
      <c r="N1580" s="222">
        <f t="shared" si="182"/>
        <v>0</v>
      </c>
    </row>
    <row r="1581" spans="2:14" x14ac:dyDescent="0.45">
      <c r="B1581" t="s">
        <v>315</v>
      </c>
      <c r="C1581" s="215">
        <f>'Survey Results'!D2181/'Survey Results'!D$2249</f>
        <v>0</v>
      </c>
      <c r="D1581" s="211">
        <f t="shared" si="183"/>
        <v>0</v>
      </c>
      <c r="E1581" s="218">
        <f>'Survey Results'!E2181/'Survey Results'!E$2249</f>
        <v>0</v>
      </c>
      <c r="F1581" s="217">
        <f t="shared" si="184"/>
        <v>0</v>
      </c>
      <c r="G1581" s="215">
        <f>'Survey Results'!F2181/'Survey Results'!F$2249</f>
        <v>0</v>
      </c>
      <c r="H1581" s="212">
        <f t="shared" si="185"/>
        <v>0</v>
      </c>
      <c r="I1581" s="218">
        <f>'Survey Results'!G2181/'Survey Results'!G$2249</f>
        <v>0</v>
      </c>
      <c r="J1581" s="217">
        <f t="shared" si="186"/>
        <v>0</v>
      </c>
      <c r="K1581" s="215">
        <f>'Survey Results'!H2181/'Survey Results'!H$2249</f>
        <v>0</v>
      </c>
      <c r="L1581" s="211">
        <f t="shared" si="187"/>
        <v>0</v>
      </c>
      <c r="M1581" s="221">
        <f t="shared" si="188"/>
        <v>0</v>
      </c>
      <c r="N1581" s="222">
        <f t="shared" si="182"/>
        <v>0</v>
      </c>
    </row>
    <row r="1582" spans="2:14" x14ac:dyDescent="0.45">
      <c r="B1582" t="s">
        <v>316</v>
      </c>
      <c r="C1582" s="215">
        <f>'Survey Results'!D2182/'Survey Results'!D$2249</f>
        <v>0</v>
      </c>
      <c r="D1582" s="211">
        <f t="shared" si="183"/>
        <v>0</v>
      </c>
      <c r="E1582" s="218">
        <f>'Survey Results'!E2182/'Survey Results'!E$2249</f>
        <v>0</v>
      </c>
      <c r="F1582" s="217">
        <f t="shared" si="184"/>
        <v>0</v>
      </c>
      <c r="G1582" s="215">
        <f>'Survey Results'!F2182/'Survey Results'!F$2249</f>
        <v>0</v>
      </c>
      <c r="H1582" s="212">
        <f t="shared" si="185"/>
        <v>0</v>
      </c>
      <c r="I1582" s="218">
        <f>'Survey Results'!G2182/'Survey Results'!G$2249</f>
        <v>0</v>
      </c>
      <c r="J1582" s="217">
        <f t="shared" si="186"/>
        <v>0</v>
      </c>
      <c r="K1582" s="215">
        <f>'Survey Results'!H2182/'Survey Results'!H$2249</f>
        <v>0</v>
      </c>
      <c r="L1582" s="211">
        <f t="shared" si="187"/>
        <v>0</v>
      </c>
      <c r="M1582" s="221">
        <f t="shared" si="188"/>
        <v>0</v>
      </c>
      <c r="N1582" s="222">
        <f t="shared" ref="N1582:N1645" si="189">D1582+F1582+H1582+J1582+L1582</f>
        <v>0</v>
      </c>
    </row>
    <row r="1583" spans="2:14" x14ac:dyDescent="0.45">
      <c r="B1583" t="s">
        <v>317</v>
      </c>
      <c r="C1583" s="215">
        <f>'Survey Results'!D2183/'Survey Results'!D$2249</f>
        <v>0</v>
      </c>
      <c r="D1583" s="211">
        <f t="shared" si="183"/>
        <v>0</v>
      </c>
      <c r="E1583" s="218">
        <f>'Survey Results'!E2183/'Survey Results'!E$2249</f>
        <v>0</v>
      </c>
      <c r="F1583" s="217">
        <f t="shared" si="184"/>
        <v>0</v>
      </c>
      <c r="G1583" s="215">
        <f>'Survey Results'!F2183/'Survey Results'!F$2249</f>
        <v>0</v>
      </c>
      <c r="H1583" s="212">
        <f t="shared" si="185"/>
        <v>0</v>
      </c>
      <c r="I1583" s="218">
        <f>'Survey Results'!G2183/'Survey Results'!G$2249</f>
        <v>0</v>
      </c>
      <c r="J1583" s="217">
        <f t="shared" si="186"/>
        <v>0</v>
      </c>
      <c r="K1583" s="215">
        <f>'Survey Results'!H2183/'Survey Results'!H$2249</f>
        <v>0</v>
      </c>
      <c r="L1583" s="211">
        <f t="shared" si="187"/>
        <v>0</v>
      </c>
      <c r="M1583" s="221">
        <f t="shared" si="188"/>
        <v>0</v>
      </c>
      <c r="N1583" s="222">
        <f t="shared" si="189"/>
        <v>0</v>
      </c>
    </row>
    <row r="1584" spans="2:14" x14ac:dyDescent="0.45">
      <c r="B1584" t="s">
        <v>318</v>
      </c>
      <c r="C1584" s="215">
        <f>'Survey Results'!D2184/'Survey Results'!D$2249</f>
        <v>0</v>
      </c>
      <c r="D1584" s="211">
        <f t="shared" si="183"/>
        <v>0</v>
      </c>
      <c r="E1584" s="218">
        <f>'Survey Results'!E2184/'Survey Results'!E$2249</f>
        <v>0</v>
      </c>
      <c r="F1584" s="217">
        <f t="shared" si="184"/>
        <v>0</v>
      </c>
      <c r="G1584" s="215">
        <f>'Survey Results'!F2184/'Survey Results'!F$2249</f>
        <v>0</v>
      </c>
      <c r="H1584" s="212">
        <f t="shared" si="185"/>
        <v>0</v>
      </c>
      <c r="I1584" s="218">
        <f>'Survey Results'!G2184/'Survey Results'!G$2249</f>
        <v>0</v>
      </c>
      <c r="J1584" s="217">
        <f t="shared" si="186"/>
        <v>0</v>
      </c>
      <c r="K1584" s="215">
        <f>'Survey Results'!H2184/'Survey Results'!H$2249</f>
        <v>0</v>
      </c>
      <c r="L1584" s="211">
        <f t="shared" si="187"/>
        <v>0</v>
      </c>
      <c r="M1584" s="221">
        <f t="shared" si="188"/>
        <v>0</v>
      </c>
      <c r="N1584" s="222">
        <f t="shared" si="189"/>
        <v>0</v>
      </c>
    </row>
    <row r="1585" spans="2:14" x14ac:dyDescent="0.45">
      <c r="B1585" t="s">
        <v>319</v>
      </c>
      <c r="C1585" s="215">
        <f>'Survey Results'!D2185/'Survey Results'!D$2249</f>
        <v>0</v>
      </c>
      <c r="D1585" s="211">
        <f t="shared" si="183"/>
        <v>0</v>
      </c>
      <c r="E1585" s="218">
        <f>'Survey Results'!E2185/'Survey Results'!E$2249</f>
        <v>0</v>
      </c>
      <c r="F1585" s="217">
        <f t="shared" si="184"/>
        <v>0</v>
      </c>
      <c r="G1585" s="215">
        <f>'Survey Results'!F2185/'Survey Results'!F$2249</f>
        <v>0</v>
      </c>
      <c r="H1585" s="212">
        <f t="shared" si="185"/>
        <v>0</v>
      </c>
      <c r="I1585" s="218">
        <f>'Survey Results'!G2185/'Survey Results'!G$2249</f>
        <v>0</v>
      </c>
      <c r="J1585" s="217">
        <f t="shared" si="186"/>
        <v>0</v>
      </c>
      <c r="K1585" s="215">
        <f>'Survey Results'!H2185/'Survey Results'!H$2249</f>
        <v>0</v>
      </c>
      <c r="L1585" s="211">
        <f t="shared" si="187"/>
        <v>0</v>
      </c>
      <c r="M1585" s="221">
        <f t="shared" si="188"/>
        <v>0</v>
      </c>
      <c r="N1585" s="222">
        <f t="shared" si="189"/>
        <v>0</v>
      </c>
    </row>
    <row r="1586" spans="2:14" x14ac:dyDescent="0.45">
      <c r="B1586" t="s">
        <v>320</v>
      </c>
      <c r="C1586" s="215">
        <f>'Survey Results'!D2186/'Survey Results'!D$2249</f>
        <v>0</v>
      </c>
      <c r="D1586" s="211">
        <f t="shared" si="183"/>
        <v>0</v>
      </c>
      <c r="E1586" s="218">
        <f>'Survey Results'!E2186/'Survey Results'!E$2249</f>
        <v>0</v>
      </c>
      <c r="F1586" s="217">
        <f t="shared" si="184"/>
        <v>0</v>
      </c>
      <c r="G1586" s="215">
        <f>'Survey Results'!F2186/'Survey Results'!F$2249</f>
        <v>0</v>
      </c>
      <c r="H1586" s="212">
        <f t="shared" si="185"/>
        <v>0</v>
      </c>
      <c r="I1586" s="218">
        <f>'Survey Results'!G2186/'Survey Results'!G$2249</f>
        <v>0</v>
      </c>
      <c r="J1586" s="217">
        <f t="shared" si="186"/>
        <v>0</v>
      </c>
      <c r="K1586" s="215">
        <f>'Survey Results'!H2186/'Survey Results'!H$2249</f>
        <v>0</v>
      </c>
      <c r="L1586" s="211">
        <f t="shared" si="187"/>
        <v>0</v>
      </c>
      <c r="M1586" s="221">
        <f t="shared" si="188"/>
        <v>0</v>
      </c>
      <c r="N1586" s="222">
        <f t="shared" si="189"/>
        <v>0</v>
      </c>
    </row>
    <row r="1587" spans="2:14" x14ac:dyDescent="0.45">
      <c r="B1587" t="s">
        <v>321</v>
      </c>
      <c r="C1587" s="215">
        <f>'Survey Results'!D2187/'Survey Results'!D$2249</f>
        <v>0</v>
      </c>
      <c r="D1587" s="211">
        <f t="shared" si="183"/>
        <v>0</v>
      </c>
      <c r="E1587" s="218">
        <f>'Survey Results'!E2187/'Survey Results'!E$2249</f>
        <v>0</v>
      </c>
      <c r="F1587" s="217">
        <f t="shared" si="184"/>
        <v>0</v>
      </c>
      <c r="G1587" s="215">
        <f>'Survey Results'!F2187/'Survey Results'!F$2249</f>
        <v>0</v>
      </c>
      <c r="H1587" s="212">
        <f t="shared" si="185"/>
        <v>0</v>
      </c>
      <c r="I1587" s="218">
        <f>'Survey Results'!G2187/'Survey Results'!G$2249</f>
        <v>0</v>
      </c>
      <c r="J1587" s="217">
        <f t="shared" si="186"/>
        <v>0</v>
      </c>
      <c r="K1587" s="215">
        <f>'Survey Results'!H2187/'Survey Results'!H$2249</f>
        <v>0</v>
      </c>
      <c r="L1587" s="211">
        <f t="shared" si="187"/>
        <v>0</v>
      </c>
      <c r="M1587" s="221">
        <f t="shared" si="188"/>
        <v>0</v>
      </c>
      <c r="N1587" s="222">
        <f t="shared" si="189"/>
        <v>0</v>
      </c>
    </row>
    <row r="1588" spans="2:14" x14ac:dyDescent="0.45">
      <c r="B1588" t="s">
        <v>322</v>
      </c>
      <c r="C1588" s="215">
        <f>'Survey Results'!D2188/'Survey Results'!D$2249</f>
        <v>0</v>
      </c>
      <c r="D1588" s="211">
        <f t="shared" si="183"/>
        <v>0</v>
      </c>
      <c r="E1588" s="218">
        <f>'Survey Results'!E2188/'Survey Results'!E$2249</f>
        <v>0</v>
      </c>
      <c r="F1588" s="217">
        <f t="shared" si="184"/>
        <v>0</v>
      </c>
      <c r="G1588" s="215">
        <f>'Survey Results'!F2188/'Survey Results'!F$2249</f>
        <v>0</v>
      </c>
      <c r="H1588" s="212">
        <f t="shared" si="185"/>
        <v>0</v>
      </c>
      <c r="I1588" s="218">
        <f>'Survey Results'!G2188/'Survey Results'!G$2249</f>
        <v>0</v>
      </c>
      <c r="J1588" s="217">
        <f t="shared" si="186"/>
        <v>0</v>
      </c>
      <c r="K1588" s="215">
        <f>'Survey Results'!H2188/'Survey Results'!H$2249</f>
        <v>0</v>
      </c>
      <c r="L1588" s="211">
        <f t="shared" si="187"/>
        <v>0</v>
      </c>
      <c r="M1588" s="221">
        <f t="shared" si="188"/>
        <v>0</v>
      </c>
      <c r="N1588" s="222">
        <f t="shared" si="189"/>
        <v>0</v>
      </c>
    </row>
    <row r="1589" spans="2:14" x14ac:dyDescent="0.45">
      <c r="B1589" t="s">
        <v>323</v>
      </c>
      <c r="C1589" s="215">
        <f>'Survey Results'!D2189/'Survey Results'!D$2249</f>
        <v>0</v>
      </c>
      <c r="D1589" s="211">
        <f t="shared" si="183"/>
        <v>0</v>
      </c>
      <c r="E1589" s="218">
        <f>'Survey Results'!E2189/'Survey Results'!E$2249</f>
        <v>0</v>
      </c>
      <c r="F1589" s="217">
        <f t="shared" si="184"/>
        <v>0</v>
      </c>
      <c r="G1589" s="215">
        <f>'Survey Results'!F2189/'Survey Results'!F$2249</f>
        <v>0</v>
      </c>
      <c r="H1589" s="212">
        <f t="shared" si="185"/>
        <v>0</v>
      </c>
      <c r="I1589" s="218">
        <f>'Survey Results'!G2189/'Survey Results'!G$2249</f>
        <v>0</v>
      </c>
      <c r="J1589" s="217">
        <f t="shared" si="186"/>
        <v>0</v>
      </c>
      <c r="K1589" s="215">
        <f>'Survey Results'!H2189/'Survey Results'!H$2249</f>
        <v>0</v>
      </c>
      <c r="L1589" s="211">
        <f t="shared" si="187"/>
        <v>0</v>
      </c>
      <c r="M1589" s="221">
        <f t="shared" si="188"/>
        <v>0</v>
      </c>
      <c r="N1589" s="222">
        <f t="shared" si="189"/>
        <v>0</v>
      </c>
    </row>
    <row r="1590" spans="2:14" x14ac:dyDescent="0.45">
      <c r="B1590" t="s">
        <v>324</v>
      </c>
      <c r="C1590" s="215">
        <f>'Survey Results'!D2190/'Survey Results'!D$2249</f>
        <v>0</v>
      </c>
      <c r="D1590" s="211">
        <f t="shared" si="183"/>
        <v>0</v>
      </c>
      <c r="E1590" s="218">
        <f>'Survey Results'!E2190/'Survey Results'!E$2249</f>
        <v>0</v>
      </c>
      <c r="F1590" s="217">
        <f t="shared" si="184"/>
        <v>0</v>
      </c>
      <c r="G1590" s="215">
        <f>'Survey Results'!F2190/'Survey Results'!F$2249</f>
        <v>0</v>
      </c>
      <c r="H1590" s="212">
        <f t="shared" si="185"/>
        <v>0</v>
      </c>
      <c r="I1590" s="218">
        <f>'Survey Results'!G2190/'Survey Results'!G$2249</f>
        <v>0</v>
      </c>
      <c r="J1590" s="217">
        <f t="shared" si="186"/>
        <v>0</v>
      </c>
      <c r="K1590" s="215">
        <f>'Survey Results'!H2190/'Survey Results'!H$2249</f>
        <v>0</v>
      </c>
      <c r="L1590" s="211">
        <f t="shared" si="187"/>
        <v>0</v>
      </c>
      <c r="M1590" s="221">
        <f t="shared" si="188"/>
        <v>0</v>
      </c>
      <c r="N1590" s="222">
        <f t="shared" si="189"/>
        <v>0</v>
      </c>
    </row>
    <row r="1591" spans="2:14" x14ac:dyDescent="0.45">
      <c r="B1591" t="s">
        <v>325</v>
      </c>
      <c r="C1591" s="215">
        <f>'Survey Results'!D2191/'Survey Results'!D$2249</f>
        <v>0</v>
      </c>
      <c r="D1591" s="211">
        <f t="shared" si="183"/>
        <v>0</v>
      </c>
      <c r="E1591" s="218">
        <f>'Survey Results'!E2191/'Survey Results'!E$2249</f>
        <v>0</v>
      </c>
      <c r="F1591" s="217">
        <f t="shared" si="184"/>
        <v>0</v>
      </c>
      <c r="G1591" s="215">
        <f>'Survey Results'!F2191/'Survey Results'!F$2249</f>
        <v>0</v>
      </c>
      <c r="H1591" s="212">
        <f t="shared" si="185"/>
        <v>0</v>
      </c>
      <c r="I1591" s="218">
        <f>'Survey Results'!G2191/'Survey Results'!G$2249</f>
        <v>0</v>
      </c>
      <c r="J1591" s="217">
        <f t="shared" si="186"/>
        <v>0</v>
      </c>
      <c r="K1591" s="215">
        <f>'Survey Results'!H2191/'Survey Results'!H$2249</f>
        <v>0</v>
      </c>
      <c r="L1591" s="211">
        <f t="shared" si="187"/>
        <v>0</v>
      </c>
      <c r="M1591" s="221">
        <f t="shared" si="188"/>
        <v>0</v>
      </c>
      <c r="N1591" s="222">
        <f t="shared" si="189"/>
        <v>0</v>
      </c>
    </row>
    <row r="1592" spans="2:14" x14ac:dyDescent="0.45">
      <c r="B1592" t="s">
        <v>326</v>
      </c>
      <c r="C1592" s="215">
        <f>'Survey Results'!D2192/'Survey Results'!D$2249</f>
        <v>0</v>
      </c>
      <c r="D1592" s="211">
        <f t="shared" si="183"/>
        <v>0</v>
      </c>
      <c r="E1592" s="218">
        <f>'Survey Results'!E2192/'Survey Results'!E$2249</f>
        <v>0</v>
      </c>
      <c r="F1592" s="217">
        <f t="shared" si="184"/>
        <v>0</v>
      </c>
      <c r="G1592" s="215">
        <f>'Survey Results'!F2192/'Survey Results'!F$2249</f>
        <v>0</v>
      </c>
      <c r="H1592" s="212">
        <f t="shared" si="185"/>
        <v>0</v>
      </c>
      <c r="I1592" s="218">
        <f>'Survey Results'!G2192/'Survey Results'!G$2249</f>
        <v>0</v>
      </c>
      <c r="J1592" s="217">
        <f t="shared" si="186"/>
        <v>0</v>
      </c>
      <c r="K1592" s="215">
        <f>'Survey Results'!H2192/'Survey Results'!H$2249</f>
        <v>0</v>
      </c>
      <c r="L1592" s="211">
        <f t="shared" si="187"/>
        <v>0</v>
      </c>
      <c r="M1592" s="221">
        <f t="shared" si="188"/>
        <v>0</v>
      </c>
      <c r="N1592" s="222">
        <f t="shared" si="189"/>
        <v>0</v>
      </c>
    </row>
    <row r="1593" spans="2:14" x14ac:dyDescent="0.45">
      <c r="B1593" t="s">
        <v>327</v>
      </c>
      <c r="C1593" s="215">
        <f>'Survey Results'!D2193/'Survey Results'!D$2249</f>
        <v>0</v>
      </c>
      <c r="D1593" s="211">
        <f t="shared" si="183"/>
        <v>0</v>
      </c>
      <c r="E1593" s="218">
        <f>'Survey Results'!E2193/'Survey Results'!E$2249</f>
        <v>0</v>
      </c>
      <c r="F1593" s="217">
        <f t="shared" si="184"/>
        <v>0</v>
      </c>
      <c r="G1593" s="215">
        <f>'Survey Results'!F2193/'Survey Results'!F$2249</f>
        <v>3.745534170796358E-2</v>
      </c>
      <c r="H1593" s="212">
        <f t="shared" si="185"/>
        <v>0.36388757404632938</v>
      </c>
      <c r="I1593" s="218">
        <f>'Survey Results'!G2193/'Survey Results'!G$2249</f>
        <v>0</v>
      </c>
      <c r="J1593" s="217">
        <f t="shared" si="186"/>
        <v>0</v>
      </c>
      <c r="K1593" s="215">
        <f>'Survey Results'!H2193/'Survey Results'!H$2249</f>
        <v>0</v>
      </c>
      <c r="L1593" s="211">
        <f t="shared" si="187"/>
        <v>0</v>
      </c>
      <c r="M1593" s="221">
        <f t="shared" si="188"/>
        <v>1.4816941205803741E-2</v>
      </c>
      <c r="N1593" s="222">
        <f t="shared" si="189"/>
        <v>0.36388757404632938</v>
      </c>
    </row>
    <row r="1594" spans="2:14" x14ac:dyDescent="0.45">
      <c r="B1594" t="s">
        <v>328</v>
      </c>
      <c r="C1594" s="215">
        <f>'Survey Results'!D2194/'Survey Results'!D$2249</f>
        <v>0</v>
      </c>
      <c r="D1594" s="211">
        <f t="shared" si="183"/>
        <v>0</v>
      </c>
      <c r="E1594" s="218">
        <f>'Survey Results'!E2194/'Survey Results'!E$2249</f>
        <v>0</v>
      </c>
      <c r="F1594" s="217">
        <f t="shared" si="184"/>
        <v>0</v>
      </c>
      <c r="G1594" s="215">
        <f>'Survey Results'!F2194/'Survey Results'!F$2249</f>
        <v>0</v>
      </c>
      <c r="H1594" s="212">
        <f t="shared" si="185"/>
        <v>0</v>
      </c>
      <c r="I1594" s="218">
        <f>'Survey Results'!G2194/'Survey Results'!G$2249</f>
        <v>0</v>
      </c>
      <c r="J1594" s="217">
        <f t="shared" si="186"/>
        <v>0</v>
      </c>
      <c r="K1594" s="215">
        <f>'Survey Results'!H2194/'Survey Results'!H$2249</f>
        <v>0</v>
      </c>
      <c r="L1594" s="211">
        <f t="shared" si="187"/>
        <v>0</v>
      </c>
      <c r="M1594" s="221">
        <f t="shared" si="188"/>
        <v>0</v>
      </c>
      <c r="N1594" s="222">
        <f t="shared" si="189"/>
        <v>0</v>
      </c>
    </row>
    <row r="1595" spans="2:14" x14ac:dyDescent="0.45">
      <c r="B1595" t="s">
        <v>329</v>
      </c>
      <c r="C1595" s="215">
        <f>'Survey Results'!D2195/'Survey Results'!D$2249</f>
        <v>0</v>
      </c>
      <c r="D1595" s="211">
        <f t="shared" si="183"/>
        <v>0</v>
      </c>
      <c r="E1595" s="218">
        <f>'Survey Results'!E2195/'Survey Results'!E$2249</f>
        <v>0</v>
      </c>
      <c r="F1595" s="217">
        <f t="shared" si="184"/>
        <v>0</v>
      </c>
      <c r="G1595" s="215">
        <f>'Survey Results'!F2195/'Survey Results'!F$2249</f>
        <v>0</v>
      </c>
      <c r="H1595" s="212">
        <f t="shared" si="185"/>
        <v>0</v>
      </c>
      <c r="I1595" s="218">
        <f>'Survey Results'!G2195/'Survey Results'!G$2249</f>
        <v>0</v>
      </c>
      <c r="J1595" s="217">
        <f t="shared" si="186"/>
        <v>0</v>
      </c>
      <c r="K1595" s="215">
        <f>'Survey Results'!H2195/'Survey Results'!H$2249</f>
        <v>0</v>
      </c>
      <c r="L1595" s="211">
        <f t="shared" si="187"/>
        <v>0</v>
      </c>
      <c r="M1595" s="221">
        <f t="shared" si="188"/>
        <v>0</v>
      </c>
      <c r="N1595" s="222">
        <f t="shared" si="189"/>
        <v>0</v>
      </c>
    </row>
    <row r="1596" spans="2:14" x14ac:dyDescent="0.45">
      <c r="B1596" t="s">
        <v>330</v>
      </c>
      <c r="C1596" s="215">
        <f>'Survey Results'!D2196/'Survey Results'!D$2249</f>
        <v>0</v>
      </c>
      <c r="D1596" s="211">
        <f t="shared" si="183"/>
        <v>0</v>
      </c>
      <c r="E1596" s="218">
        <f>'Survey Results'!E2196/'Survey Results'!E$2249</f>
        <v>0</v>
      </c>
      <c r="F1596" s="217">
        <f t="shared" si="184"/>
        <v>0</v>
      </c>
      <c r="G1596" s="215">
        <f>'Survey Results'!F2196/'Survey Results'!F$2249</f>
        <v>0</v>
      </c>
      <c r="H1596" s="212">
        <f t="shared" si="185"/>
        <v>0</v>
      </c>
      <c r="I1596" s="218">
        <f>'Survey Results'!G2196/'Survey Results'!G$2249</f>
        <v>0</v>
      </c>
      <c r="J1596" s="217">
        <f t="shared" si="186"/>
        <v>0</v>
      </c>
      <c r="K1596" s="215">
        <f>'Survey Results'!H2196/'Survey Results'!H$2249</f>
        <v>0</v>
      </c>
      <c r="L1596" s="211">
        <f t="shared" si="187"/>
        <v>0</v>
      </c>
      <c r="M1596" s="221">
        <f t="shared" si="188"/>
        <v>0</v>
      </c>
      <c r="N1596" s="222">
        <f t="shared" si="189"/>
        <v>0</v>
      </c>
    </row>
    <row r="1597" spans="2:14" x14ac:dyDescent="0.45">
      <c r="B1597" t="s">
        <v>331</v>
      </c>
      <c r="C1597" s="215">
        <f>'Survey Results'!D2197/'Survey Results'!D$2249</f>
        <v>0</v>
      </c>
      <c r="D1597" s="211">
        <f t="shared" si="183"/>
        <v>0</v>
      </c>
      <c r="E1597" s="218">
        <f>'Survey Results'!E2197/'Survey Results'!E$2249</f>
        <v>0</v>
      </c>
      <c r="F1597" s="217">
        <f t="shared" si="184"/>
        <v>0</v>
      </c>
      <c r="G1597" s="215">
        <f>'Survey Results'!F2197/'Survey Results'!F$2249</f>
        <v>0</v>
      </c>
      <c r="H1597" s="212">
        <f t="shared" si="185"/>
        <v>0</v>
      </c>
      <c r="I1597" s="218">
        <f>'Survey Results'!G2197/'Survey Results'!G$2249</f>
        <v>0</v>
      </c>
      <c r="J1597" s="217">
        <f t="shared" si="186"/>
        <v>0</v>
      </c>
      <c r="K1597" s="215">
        <f>'Survey Results'!H2197/'Survey Results'!H$2249</f>
        <v>0</v>
      </c>
      <c r="L1597" s="211">
        <f t="shared" si="187"/>
        <v>0</v>
      </c>
      <c r="M1597" s="221">
        <f t="shared" si="188"/>
        <v>0</v>
      </c>
      <c r="N1597" s="222">
        <f t="shared" si="189"/>
        <v>0</v>
      </c>
    </row>
    <row r="1598" spans="2:14" x14ac:dyDescent="0.45">
      <c r="B1598" t="s">
        <v>332</v>
      </c>
      <c r="C1598" s="215">
        <f>'Survey Results'!D2198/'Survey Results'!D$2249</f>
        <v>0</v>
      </c>
      <c r="D1598" s="211">
        <f t="shared" si="183"/>
        <v>0</v>
      </c>
      <c r="E1598" s="218">
        <f>'Survey Results'!E2198/'Survey Results'!E$2249</f>
        <v>0</v>
      </c>
      <c r="F1598" s="217">
        <f t="shared" si="184"/>
        <v>0</v>
      </c>
      <c r="G1598" s="215">
        <f>'Survey Results'!F2198/'Survey Results'!F$2249</f>
        <v>0</v>
      </c>
      <c r="H1598" s="212">
        <f t="shared" si="185"/>
        <v>0</v>
      </c>
      <c r="I1598" s="218">
        <f>'Survey Results'!G2198/'Survey Results'!G$2249</f>
        <v>0</v>
      </c>
      <c r="J1598" s="217">
        <f t="shared" si="186"/>
        <v>0</v>
      </c>
      <c r="K1598" s="215">
        <f>'Survey Results'!H2198/'Survey Results'!H$2249</f>
        <v>0</v>
      </c>
      <c r="L1598" s="211">
        <f t="shared" si="187"/>
        <v>0</v>
      </c>
      <c r="M1598" s="221">
        <f t="shared" si="188"/>
        <v>0</v>
      </c>
      <c r="N1598" s="222">
        <f t="shared" si="189"/>
        <v>0</v>
      </c>
    </row>
    <row r="1599" spans="2:14" x14ac:dyDescent="0.45">
      <c r="B1599" t="s">
        <v>333</v>
      </c>
      <c r="C1599" s="215">
        <f>'Survey Results'!D2199/'Survey Results'!D$2249</f>
        <v>0</v>
      </c>
      <c r="D1599" s="211">
        <f t="shared" ref="D1599:D1648" si="190">C1599*$D$1468</f>
        <v>0</v>
      </c>
      <c r="E1599" s="218">
        <f>'Survey Results'!E2199/'Survey Results'!E$2249</f>
        <v>0</v>
      </c>
      <c r="F1599" s="217">
        <f t="shared" ref="F1599:F1648" si="191">E1599*$F$1468</f>
        <v>0</v>
      </c>
      <c r="G1599" s="215">
        <f>'Survey Results'!F2199/'Survey Results'!F$2249</f>
        <v>0</v>
      </c>
      <c r="H1599" s="212">
        <f t="shared" ref="H1599:H1648" si="192">G1599*$H$1468</f>
        <v>0</v>
      </c>
      <c r="I1599" s="218">
        <f>'Survey Results'!G2199/'Survey Results'!G$2249</f>
        <v>0</v>
      </c>
      <c r="J1599" s="217">
        <f t="shared" ref="J1599:J1648" si="193">I1599*$J$1468</f>
        <v>0</v>
      </c>
      <c r="K1599" s="215">
        <f>'Survey Results'!H2199/'Survey Results'!H$2249</f>
        <v>0</v>
      </c>
      <c r="L1599" s="211">
        <f t="shared" ref="L1599:L1648" si="194">K1599*$L$1468</f>
        <v>0</v>
      </c>
      <c r="M1599" s="221">
        <f t="shared" ref="M1599:M1648" si="195">N1599/$N$1468</f>
        <v>0</v>
      </c>
      <c r="N1599" s="222">
        <f t="shared" si="189"/>
        <v>0</v>
      </c>
    </row>
    <row r="1600" spans="2:14" x14ac:dyDescent="0.45">
      <c r="B1600" t="s">
        <v>334</v>
      </c>
      <c r="C1600" s="215">
        <f>'Survey Results'!D2200/'Survey Results'!D$2249</f>
        <v>0</v>
      </c>
      <c r="D1600" s="211">
        <f t="shared" si="190"/>
        <v>0</v>
      </c>
      <c r="E1600" s="218">
        <f>'Survey Results'!E2200/'Survey Results'!E$2249</f>
        <v>0</v>
      </c>
      <c r="F1600" s="217">
        <f t="shared" si="191"/>
        <v>0</v>
      </c>
      <c r="G1600" s="215">
        <f>'Survey Results'!F2200/'Survey Results'!F$2249</f>
        <v>0</v>
      </c>
      <c r="H1600" s="212">
        <f t="shared" si="192"/>
        <v>0</v>
      </c>
      <c r="I1600" s="218">
        <f>'Survey Results'!G2200/'Survey Results'!G$2249</f>
        <v>0</v>
      </c>
      <c r="J1600" s="217">
        <f t="shared" si="193"/>
        <v>0</v>
      </c>
      <c r="K1600" s="215">
        <f>'Survey Results'!H2200/'Survey Results'!H$2249</f>
        <v>0</v>
      </c>
      <c r="L1600" s="211">
        <f t="shared" si="194"/>
        <v>0</v>
      </c>
      <c r="M1600" s="221">
        <f t="shared" si="195"/>
        <v>0</v>
      </c>
      <c r="N1600" s="222">
        <f t="shared" si="189"/>
        <v>0</v>
      </c>
    </row>
    <row r="1601" spans="2:14" x14ac:dyDescent="0.45">
      <c r="B1601" t="s">
        <v>335</v>
      </c>
      <c r="C1601" s="215">
        <f>'Survey Results'!D2201/'Survey Results'!D$2249</f>
        <v>5.4225329108548652E-2</v>
      </c>
      <c r="D1601" s="211">
        <f t="shared" si="190"/>
        <v>0.19724938623525953</v>
      </c>
      <c r="E1601" s="218">
        <f>'Survey Results'!E2201/'Survey Results'!E$2249</f>
        <v>0</v>
      </c>
      <c r="F1601" s="217">
        <f t="shared" si="191"/>
        <v>0</v>
      </c>
      <c r="G1601" s="215">
        <f>'Survey Results'!F2201/'Survey Results'!F$2249</f>
        <v>0</v>
      </c>
      <c r="H1601" s="212">
        <f t="shared" si="192"/>
        <v>0</v>
      </c>
      <c r="I1601" s="218">
        <f>'Survey Results'!G2201/'Survey Results'!G$2249</f>
        <v>0</v>
      </c>
      <c r="J1601" s="217">
        <f t="shared" si="193"/>
        <v>0</v>
      </c>
      <c r="K1601" s="215">
        <f>'Survey Results'!H2201/'Survey Results'!H$2249</f>
        <v>0</v>
      </c>
      <c r="L1601" s="211">
        <f t="shared" si="194"/>
        <v>0</v>
      </c>
      <c r="M1601" s="221">
        <f t="shared" si="195"/>
        <v>8.0316910144247224E-3</v>
      </c>
      <c r="N1601" s="222">
        <f t="shared" si="189"/>
        <v>0.19724938623525953</v>
      </c>
    </row>
    <row r="1602" spans="2:14" x14ac:dyDescent="0.45">
      <c r="B1602" t="s">
        <v>336</v>
      </c>
      <c r="C1602" s="215">
        <f>'Survey Results'!D2202/'Survey Results'!D$2249</f>
        <v>0</v>
      </c>
      <c r="D1602" s="211">
        <f t="shared" si="190"/>
        <v>0</v>
      </c>
      <c r="E1602" s="218">
        <f>'Survey Results'!E2202/'Survey Results'!E$2249</f>
        <v>0</v>
      </c>
      <c r="F1602" s="217">
        <f t="shared" si="191"/>
        <v>0</v>
      </c>
      <c r="G1602" s="215">
        <f>'Survey Results'!F2202/'Survey Results'!F$2249</f>
        <v>0</v>
      </c>
      <c r="H1602" s="212">
        <f t="shared" si="192"/>
        <v>0</v>
      </c>
      <c r="I1602" s="218">
        <f>'Survey Results'!G2202/'Survey Results'!G$2249</f>
        <v>0</v>
      </c>
      <c r="J1602" s="217">
        <f t="shared" si="193"/>
        <v>0</v>
      </c>
      <c r="K1602" s="215">
        <f>'Survey Results'!H2202/'Survey Results'!H$2249</f>
        <v>0</v>
      </c>
      <c r="L1602" s="211">
        <f t="shared" si="194"/>
        <v>0</v>
      </c>
      <c r="M1602" s="221">
        <f t="shared" si="195"/>
        <v>0</v>
      </c>
      <c r="N1602" s="222">
        <f t="shared" si="189"/>
        <v>0</v>
      </c>
    </row>
    <row r="1603" spans="2:14" x14ac:dyDescent="0.45">
      <c r="B1603" t="s">
        <v>337</v>
      </c>
      <c r="C1603" s="215">
        <f>'Survey Results'!D2203/'Survey Results'!D$2249</f>
        <v>0</v>
      </c>
      <c r="D1603" s="211">
        <f t="shared" si="190"/>
        <v>0</v>
      </c>
      <c r="E1603" s="218">
        <f>'Survey Results'!E2203/'Survey Results'!E$2249</f>
        <v>0</v>
      </c>
      <c r="F1603" s="217">
        <f t="shared" si="191"/>
        <v>0</v>
      </c>
      <c r="G1603" s="215">
        <f>'Survey Results'!F2203/'Survey Results'!F$2249</f>
        <v>0</v>
      </c>
      <c r="H1603" s="212">
        <f t="shared" si="192"/>
        <v>0</v>
      </c>
      <c r="I1603" s="218">
        <f>'Survey Results'!G2203/'Survey Results'!G$2249</f>
        <v>0</v>
      </c>
      <c r="J1603" s="217">
        <f t="shared" si="193"/>
        <v>0</v>
      </c>
      <c r="K1603" s="215">
        <f>'Survey Results'!H2203/'Survey Results'!H$2249</f>
        <v>0</v>
      </c>
      <c r="L1603" s="211">
        <f t="shared" si="194"/>
        <v>0</v>
      </c>
      <c r="M1603" s="221">
        <f t="shared" si="195"/>
        <v>0</v>
      </c>
      <c r="N1603" s="222">
        <f t="shared" si="189"/>
        <v>0</v>
      </c>
    </row>
    <row r="1604" spans="2:14" x14ac:dyDescent="0.45">
      <c r="B1604" t="s">
        <v>338</v>
      </c>
      <c r="C1604" s="215">
        <f>'Survey Results'!D2204/'Survey Results'!D$2249</f>
        <v>0</v>
      </c>
      <c r="D1604" s="211">
        <f t="shared" si="190"/>
        <v>0</v>
      </c>
      <c r="E1604" s="218">
        <f>'Survey Results'!E2204/'Survey Results'!E$2249</f>
        <v>0</v>
      </c>
      <c r="F1604" s="217">
        <f t="shared" si="191"/>
        <v>0</v>
      </c>
      <c r="G1604" s="215">
        <f>'Survey Results'!F2204/'Survey Results'!F$2249</f>
        <v>0</v>
      </c>
      <c r="H1604" s="212">
        <f t="shared" si="192"/>
        <v>0</v>
      </c>
      <c r="I1604" s="218">
        <f>'Survey Results'!G2204/'Survey Results'!G$2249</f>
        <v>0</v>
      </c>
      <c r="J1604" s="217">
        <f t="shared" si="193"/>
        <v>0</v>
      </c>
      <c r="K1604" s="215">
        <f>'Survey Results'!H2204/'Survey Results'!H$2249</f>
        <v>0</v>
      </c>
      <c r="L1604" s="211">
        <f t="shared" si="194"/>
        <v>0</v>
      </c>
      <c r="M1604" s="221">
        <f t="shared" si="195"/>
        <v>0</v>
      </c>
      <c r="N1604" s="222">
        <f t="shared" si="189"/>
        <v>0</v>
      </c>
    </row>
    <row r="1605" spans="2:14" x14ac:dyDescent="0.45">
      <c r="B1605" t="s">
        <v>339</v>
      </c>
      <c r="C1605" s="215">
        <f>'Survey Results'!D2205/'Survey Results'!D$2249</f>
        <v>0</v>
      </c>
      <c r="D1605" s="211">
        <f t="shared" si="190"/>
        <v>0</v>
      </c>
      <c r="E1605" s="218">
        <f>'Survey Results'!E2205/'Survey Results'!E$2249</f>
        <v>0</v>
      </c>
      <c r="F1605" s="217">
        <f t="shared" si="191"/>
        <v>0</v>
      </c>
      <c r="G1605" s="215">
        <f>'Survey Results'!F2205/'Survey Results'!F$2249</f>
        <v>0</v>
      </c>
      <c r="H1605" s="212">
        <f t="shared" si="192"/>
        <v>0</v>
      </c>
      <c r="I1605" s="218">
        <f>'Survey Results'!G2205/'Survey Results'!G$2249</f>
        <v>1.6514364211909459E-2</v>
      </c>
      <c r="J1605" s="217">
        <f t="shared" si="193"/>
        <v>6.2135729476915744E-2</v>
      </c>
      <c r="K1605" s="215">
        <f>'Survey Results'!H2205/'Survey Results'!H$2249</f>
        <v>0</v>
      </c>
      <c r="L1605" s="211">
        <f t="shared" si="194"/>
        <v>0</v>
      </c>
      <c r="M1605" s="221">
        <f t="shared" si="195"/>
        <v>2.5300711431327149E-3</v>
      </c>
      <c r="N1605" s="222">
        <f t="shared" si="189"/>
        <v>6.2135729476915744E-2</v>
      </c>
    </row>
    <row r="1606" spans="2:14" x14ac:dyDescent="0.45">
      <c r="B1606" t="s">
        <v>340</v>
      </c>
      <c r="C1606" s="215">
        <f>'Survey Results'!D2206/'Survey Results'!D$2249</f>
        <v>0</v>
      </c>
      <c r="D1606" s="211">
        <f t="shared" si="190"/>
        <v>0</v>
      </c>
      <c r="E1606" s="218">
        <f>'Survey Results'!E2206/'Survey Results'!E$2249</f>
        <v>0</v>
      </c>
      <c r="F1606" s="217">
        <f t="shared" si="191"/>
        <v>0</v>
      </c>
      <c r="G1606" s="215">
        <f>'Survey Results'!F2206/'Survey Results'!F$2249</f>
        <v>0</v>
      </c>
      <c r="H1606" s="212">
        <f t="shared" si="192"/>
        <v>0</v>
      </c>
      <c r="I1606" s="218">
        <f>'Survey Results'!G2206/'Survey Results'!G$2249</f>
        <v>0</v>
      </c>
      <c r="J1606" s="217">
        <f t="shared" si="193"/>
        <v>0</v>
      </c>
      <c r="K1606" s="215">
        <f>'Survey Results'!H2206/'Survey Results'!H$2249</f>
        <v>0</v>
      </c>
      <c r="L1606" s="211">
        <f t="shared" si="194"/>
        <v>0</v>
      </c>
      <c r="M1606" s="221">
        <f t="shared" si="195"/>
        <v>0</v>
      </c>
      <c r="N1606" s="222">
        <f t="shared" si="189"/>
        <v>0</v>
      </c>
    </row>
    <row r="1607" spans="2:14" x14ac:dyDescent="0.45">
      <c r="B1607" t="s">
        <v>341</v>
      </c>
      <c r="C1607" s="215">
        <f>'Survey Results'!D2207/'Survey Results'!D$2249</f>
        <v>0</v>
      </c>
      <c r="D1607" s="211">
        <f t="shared" si="190"/>
        <v>0</v>
      </c>
      <c r="E1607" s="218">
        <f>'Survey Results'!E2207/'Survey Results'!E$2249</f>
        <v>0</v>
      </c>
      <c r="F1607" s="217">
        <f t="shared" si="191"/>
        <v>0</v>
      </c>
      <c r="G1607" s="215">
        <f>'Survey Results'!F2207/'Survey Results'!F$2249</f>
        <v>0</v>
      </c>
      <c r="H1607" s="212">
        <f t="shared" si="192"/>
        <v>0</v>
      </c>
      <c r="I1607" s="218">
        <f>'Survey Results'!G2207/'Survey Results'!G$2249</f>
        <v>0</v>
      </c>
      <c r="J1607" s="217">
        <f t="shared" si="193"/>
        <v>0</v>
      </c>
      <c r="K1607" s="215">
        <f>'Survey Results'!H2207/'Survey Results'!H$2249</f>
        <v>0</v>
      </c>
      <c r="L1607" s="211">
        <f t="shared" si="194"/>
        <v>0</v>
      </c>
      <c r="M1607" s="221">
        <f t="shared" si="195"/>
        <v>0</v>
      </c>
      <c r="N1607" s="222">
        <f t="shared" si="189"/>
        <v>0</v>
      </c>
    </row>
    <row r="1608" spans="2:14" x14ac:dyDescent="0.45">
      <c r="B1608" t="s">
        <v>342</v>
      </c>
      <c r="C1608" s="215">
        <f>'Survey Results'!D2208/'Survey Results'!D$2249</f>
        <v>0</v>
      </c>
      <c r="D1608" s="211">
        <f t="shared" si="190"/>
        <v>0</v>
      </c>
      <c r="E1608" s="218">
        <f>'Survey Results'!E2208/'Survey Results'!E$2249</f>
        <v>0</v>
      </c>
      <c r="F1608" s="217">
        <f t="shared" si="191"/>
        <v>0</v>
      </c>
      <c r="G1608" s="215">
        <f>'Survey Results'!F2208/'Survey Results'!F$2249</f>
        <v>0</v>
      </c>
      <c r="H1608" s="212">
        <f t="shared" si="192"/>
        <v>0</v>
      </c>
      <c r="I1608" s="218">
        <f>'Survey Results'!G2208/'Survey Results'!G$2249</f>
        <v>0</v>
      </c>
      <c r="J1608" s="217">
        <f t="shared" si="193"/>
        <v>0</v>
      </c>
      <c r="K1608" s="215">
        <f>'Survey Results'!H2208/'Survey Results'!H$2249</f>
        <v>0</v>
      </c>
      <c r="L1608" s="211">
        <f t="shared" si="194"/>
        <v>0</v>
      </c>
      <c r="M1608" s="221">
        <f t="shared" si="195"/>
        <v>0</v>
      </c>
      <c r="N1608" s="222">
        <f t="shared" si="189"/>
        <v>0</v>
      </c>
    </row>
    <row r="1609" spans="2:14" x14ac:dyDescent="0.45">
      <c r="B1609" t="s">
        <v>343</v>
      </c>
      <c r="C1609" s="215">
        <f>'Survey Results'!D2209/'Survey Results'!D$2249</f>
        <v>0</v>
      </c>
      <c r="D1609" s="211">
        <f t="shared" si="190"/>
        <v>0</v>
      </c>
      <c r="E1609" s="218">
        <f>'Survey Results'!E2209/'Survey Results'!E$2249</f>
        <v>0</v>
      </c>
      <c r="F1609" s="217">
        <f t="shared" si="191"/>
        <v>0</v>
      </c>
      <c r="G1609" s="215">
        <f>'Survey Results'!F2209/'Survey Results'!F$2249</f>
        <v>0</v>
      </c>
      <c r="H1609" s="212">
        <f t="shared" si="192"/>
        <v>0</v>
      </c>
      <c r="I1609" s="218">
        <f>'Survey Results'!G2209/'Survey Results'!G$2249</f>
        <v>0</v>
      </c>
      <c r="J1609" s="217">
        <f t="shared" si="193"/>
        <v>0</v>
      </c>
      <c r="K1609" s="215">
        <f>'Survey Results'!H2209/'Survey Results'!H$2249</f>
        <v>0</v>
      </c>
      <c r="L1609" s="211">
        <f t="shared" si="194"/>
        <v>0</v>
      </c>
      <c r="M1609" s="221">
        <f t="shared" si="195"/>
        <v>0</v>
      </c>
      <c r="N1609" s="222">
        <f t="shared" si="189"/>
        <v>0</v>
      </c>
    </row>
    <row r="1610" spans="2:14" x14ac:dyDescent="0.45">
      <c r="B1610" t="s">
        <v>344</v>
      </c>
      <c r="C1610" s="215">
        <f>'Survey Results'!D2210/'Survey Results'!D$2249</f>
        <v>0</v>
      </c>
      <c r="D1610" s="211">
        <f t="shared" si="190"/>
        <v>0</v>
      </c>
      <c r="E1610" s="218">
        <f>'Survey Results'!E2210/'Survey Results'!E$2249</f>
        <v>0</v>
      </c>
      <c r="F1610" s="217">
        <f t="shared" si="191"/>
        <v>0</v>
      </c>
      <c r="G1610" s="215">
        <f>'Survey Results'!F2210/'Survey Results'!F$2249</f>
        <v>0</v>
      </c>
      <c r="H1610" s="212">
        <f t="shared" si="192"/>
        <v>0</v>
      </c>
      <c r="I1610" s="218">
        <f>'Survey Results'!G2210/'Survey Results'!G$2249</f>
        <v>0</v>
      </c>
      <c r="J1610" s="217">
        <f t="shared" si="193"/>
        <v>0</v>
      </c>
      <c r="K1610" s="215">
        <f>'Survey Results'!H2210/'Survey Results'!H$2249</f>
        <v>0</v>
      </c>
      <c r="L1610" s="211">
        <f t="shared" si="194"/>
        <v>0</v>
      </c>
      <c r="M1610" s="221">
        <f t="shared" si="195"/>
        <v>0</v>
      </c>
      <c r="N1610" s="222">
        <f t="shared" si="189"/>
        <v>0</v>
      </c>
    </row>
    <row r="1611" spans="2:14" x14ac:dyDescent="0.45">
      <c r="B1611" t="s">
        <v>345</v>
      </c>
      <c r="C1611" s="215">
        <f>'Survey Results'!D2211/'Survey Results'!D$2249</f>
        <v>0</v>
      </c>
      <c r="D1611" s="211">
        <f t="shared" si="190"/>
        <v>0</v>
      </c>
      <c r="E1611" s="218">
        <f>'Survey Results'!E2211/'Survey Results'!E$2249</f>
        <v>0</v>
      </c>
      <c r="F1611" s="217">
        <f t="shared" si="191"/>
        <v>0</v>
      </c>
      <c r="G1611" s="215">
        <f>'Survey Results'!F2211/'Survey Results'!F$2249</f>
        <v>0</v>
      </c>
      <c r="H1611" s="212">
        <f t="shared" si="192"/>
        <v>0</v>
      </c>
      <c r="I1611" s="218">
        <f>'Survey Results'!G2211/'Survey Results'!G$2249</f>
        <v>0</v>
      </c>
      <c r="J1611" s="217">
        <f t="shared" si="193"/>
        <v>0</v>
      </c>
      <c r="K1611" s="215">
        <f>'Survey Results'!H2211/'Survey Results'!H$2249</f>
        <v>0</v>
      </c>
      <c r="L1611" s="211">
        <f t="shared" si="194"/>
        <v>0</v>
      </c>
      <c r="M1611" s="221">
        <f t="shared" si="195"/>
        <v>0</v>
      </c>
      <c r="N1611" s="222">
        <f t="shared" si="189"/>
        <v>0</v>
      </c>
    </row>
    <row r="1612" spans="2:14" x14ac:dyDescent="0.45">
      <c r="B1612" t="s">
        <v>133</v>
      </c>
      <c r="C1612" s="215">
        <f>'Survey Results'!D2212/'Survey Results'!D$2249</f>
        <v>0</v>
      </c>
      <c r="D1612" s="211">
        <f t="shared" si="190"/>
        <v>0</v>
      </c>
      <c r="E1612" s="218">
        <f>'Survey Results'!E2212/'Survey Results'!E$2249</f>
        <v>0</v>
      </c>
      <c r="F1612" s="217">
        <f t="shared" si="191"/>
        <v>0</v>
      </c>
      <c r="G1612" s="215">
        <f>'Survey Results'!F2212/'Survey Results'!F$2249</f>
        <v>1.872767085398179E-2</v>
      </c>
      <c r="H1612" s="212">
        <f t="shared" si="192"/>
        <v>0.18194378702316469</v>
      </c>
      <c r="I1612" s="218">
        <f>'Survey Results'!G2212/'Survey Results'!G$2249</f>
        <v>0</v>
      </c>
      <c r="J1612" s="217">
        <f t="shared" si="193"/>
        <v>0</v>
      </c>
      <c r="K1612" s="215">
        <f>'Survey Results'!H2212/'Survey Results'!H$2249</f>
        <v>0</v>
      </c>
      <c r="L1612" s="211">
        <f t="shared" si="194"/>
        <v>0</v>
      </c>
      <c r="M1612" s="221">
        <f t="shared" si="195"/>
        <v>7.4084706029018703E-3</v>
      </c>
      <c r="N1612" s="222">
        <f t="shared" si="189"/>
        <v>0.18194378702316469</v>
      </c>
    </row>
    <row r="1613" spans="2:14" x14ac:dyDescent="0.45">
      <c r="B1613" t="s">
        <v>134</v>
      </c>
      <c r="C1613" s="215">
        <f>'Survey Results'!D2213/'Survey Results'!D$2249</f>
        <v>0</v>
      </c>
      <c r="D1613" s="211">
        <f t="shared" si="190"/>
        <v>0</v>
      </c>
      <c r="E1613" s="218">
        <f>'Survey Results'!E2213/'Survey Results'!E$2249</f>
        <v>0</v>
      </c>
      <c r="F1613" s="217">
        <f t="shared" si="191"/>
        <v>0</v>
      </c>
      <c r="G1613" s="215">
        <f>'Survey Results'!F2213/'Survey Results'!F$2249</f>
        <v>0</v>
      </c>
      <c r="H1613" s="212">
        <f t="shared" si="192"/>
        <v>0</v>
      </c>
      <c r="I1613" s="218">
        <f>'Survey Results'!G2213/'Survey Results'!G$2249</f>
        <v>0</v>
      </c>
      <c r="J1613" s="217">
        <f t="shared" si="193"/>
        <v>0</v>
      </c>
      <c r="K1613" s="215">
        <f>'Survey Results'!H2213/'Survey Results'!H$2249</f>
        <v>0</v>
      </c>
      <c r="L1613" s="211">
        <f t="shared" si="194"/>
        <v>0</v>
      </c>
      <c r="M1613" s="221">
        <f t="shared" si="195"/>
        <v>0</v>
      </c>
      <c r="N1613" s="222">
        <f t="shared" si="189"/>
        <v>0</v>
      </c>
    </row>
    <row r="1614" spans="2:14" x14ac:dyDescent="0.45">
      <c r="B1614" t="s">
        <v>346</v>
      </c>
      <c r="C1614" s="215">
        <f>'Survey Results'!D2214/'Survey Results'!D$2249</f>
        <v>0</v>
      </c>
      <c r="D1614" s="211">
        <f t="shared" si="190"/>
        <v>0</v>
      </c>
      <c r="E1614" s="218">
        <f>'Survey Results'!E2214/'Survey Results'!E$2249</f>
        <v>0</v>
      </c>
      <c r="F1614" s="217">
        <f t="shared" si="191"/>
        <v>0</v>
      </c>
      <c r="G1614" s="215">
        <f>'Survey Results'!F2214/'Survey Results'!F$2249</f>
        <v>0</v>
      </c>
      <c r="H1614" s="212">
        <f t="shared" si="192"/>
        <v>0</v>
      </c>
      <c r="I1614" s="218">
        <f>'Survey Results'!G2214/'Survey Results'!G$2249</f>
        <v>0</v>
      </c>
      <c r="J1614" s="217">
        <f t="shared" si="193"/>
        <v>0</v>
      </c>
      <c r="K1614" s="215">
        <f>'Survey Results'!H2214/'Survey Results'!H$2249</f>
        <v>0</v>
      </c>
      <c r="L1614" s="211">
        <f t="shared" si="194"/>
        <v>0</v>
      </c>
      <c r="M1614" s="221">
        <f t="shared" si="195"/>
        <v>0</v>
      </c>
      <c r="N1614" s="222">
        <f t="shared" si="189"/>
        <v>0</v>
      </c>
    </row>
    <row r="1615" spans="2:14" x14ac:dyDescent="0.45">
      <c r="B1615" t="s">
        <v>347</v>
      </c>
      <c r="C1615" s="215">
        <f>'Survey Results'!D2215/'Survey Results'!D$2249</f>
        <v>0</v>
      </c>
      <c r="D1615" s="211">
        <f t="shared" si="190"/>
        <v>0</v>
      </c>
      <c r="E1615" s="218">
        <f>'Survey Results'!E2215/'Survey Results'!E$2249</f>
        <v>0</v>
      </c>
      <c r="F1615" s="217">
        <f t="shared" si="191"/>
        <v>0</v>
      </c>
      <c r="G1615" s="215">
        <f>'Survey Results'!F2215/'Survey Results'!F$2249</f>
        <v>0</v>
      </c>
      <c r="H1615" s="212">
        <f t="shared" si="192"/>
        <v>0</v>
      </c>
      <c r="I1615" s="218">
        <f>'Survey Results'!G2215/'Survey Results'!G$2249</f>
        <v>0</v>
      </c>
      <c r="J1615" s="217">
        <f t="shared" si="193"/>
        <v>0</v>
      </c>
      <c r="K1615" s="215">
        <f>'Survey Results'!H2215/'Survey Results'!H$2249</f>
        <v>0</v>
      </c>
      <c r="L1615" s="211">
        <f t="shared" si="194"/>
        <v>0</v>
      </c>
      <c r="M1615" s="221">
        <f t="shared" si="195"/>
        <v>0</v>
      </c>
      <c r="N1615" s="222">
        <f t="shared" si="189"/>
        <v>0</v>
      </c>
    </row>
    <row r="1616" spans="2:14" x14ac:dyDescent="0.45">
      <c r="B1616" t="s">
        <v>348</v>
      </c>
      <c r="C1616" s="215">
        <f>'Survey Results'!D2216/'Survey Results'!D$2249</f>
        <v>0</v>
      </c>
      <c r="D1616" s="211">
        <f t="shared" si="190"/>
        <v>0</v>
      </c>
      <c r="E1616" s="218">
        <f>'Survey Results'!E2216/'Survey Results'!E$2249</f>
        <v>0</v>
      </c>
      <c r="F1616" s="217">
        <f t="shared" si="191"/>
        <v>0</v>
      </c>
      <c r="G1616" s="215">
        <f>'Survey Results'!F2216/'Survey Results'!F$2249</f>
        <v>0</v>
      </c>
      <c r="H1616" s="212">
        <f t="shared" si="192"/>
        <v>0</v>
      </c>
      <c r="I1616" s="218">
        <f>'Survey Results'!G2216/'Survey Results'!G$2249</f>
        <v>0</v>
      </c>
      <c r="J1616" s="217">
        <f t="shared" si="193"/>
        <v>0</v>
      </c>
      <c r="K1616" s="215">
        <f>'Survey Results'!H2216/'Survey Results'!H$2249</f>
        <v>0</v>
      </c>
      <c r="L1616" s="211">
        <f t="shared" si="194"/>
        <v>0</v>
      </c>
      <c r="M1616" s="221">
        <f t="shared" si="195"/>
        <v>0</v>
      </c>
      <c r="N1616" s="222">
        <f t="shared" si="189"/>
        <v>0</v>
      </c>
    </row>
    <row r="1617" spans="2:14" x14ac:dyDescent="0.45">
      <c r="B1617" t="s">
        <v>349</v>
      </c>
      <c r="C1617" s="215">
        <f>'Survey Results'!D2217/'Survey Results'!D$2249</f>
        <v>0</v>
      </c>
      <c r="D1617" s="211">
        <f t="shared" si="190"/>
        <v>0</v>
      </c>
      <c r="E1617" s="218">
        <f>'Survey Results'!E2217/'Survey Results'!E$2249</f>
        <v>0</v>
      </c>
      <c r="F1617" s="217">
        <f t="shared" si="191"/>
        <v>0</v>
      </c>
      <c r="G1617" s="215">
        <f>'Survey Results'!F2217/'Survey Results'!F$2249</f>
        <v>0</v>
      </c>
      <c r="H1617" s="212">
        <f t="shared" si="192"/>
        <v>0</v>
      </c>
      <c r="I1617" s="218">
        <f>'Survey Results'!G2217/'Survey Results'!G$2249</f>
        <v>0</v>
      </c>
      <c r="J1617" s="217">
        <f t="shared" si="193"/>
        <v>0</v>
      </c>
      <c r="K1617" s="215">
        <f>'Survey Results'!H2217/'Survey Results'!H$2249</f>
        <v>0</v>
      </c>
      <c r="L1617" s="211">
        <f t="shared" si="194"/>
        <v>0</v>
      </c>
      <c r="M1617" s="221">
        <f t="shared" si="195"/>
        <v>0</v>
      </c>
      <c r="N1617" s="222">
        <f t="shared" si="189"/>
        <v>0</v>
      </c>
    </row>
    <row r="1618" spans="2:14" x14ac:dyDescent="0.45">
      <c r="B1618" t="s">
        <v>350</v>
      </c>
      <c r="C1618" s="215">
        <f>'Survey Results'!D2218/'Survey Results'!D$2249</f>
        <v>0</v>
      </c>
      <c r="D1618" s="211">
        <f t="shared" si="190"/>
        <v>0</v>
      </c>
      <c r="E1618" s="218">
        <f>'Survey Results'!E2218/'Survey Results'!E$2249</f>
        <v>0</v>
      </c>
      <c r="F1618" s="217">
        <f t="shared" si="191"/>
        <v>0</v>
      </c>
      <c r="G1618" s="215">
        <f>'Survey Results'!F2218/'Survey Results'!F$2249</f>
        <v>0</v>
      </c>
      <c r="H1618" s="212">
        <f t="shared" si="192"/>
        <v>0</v>
      </c>
      <c r="I1618" s="218">
        <f>'Survey Results'!G2218/'Survey Results'!G$2249</f>
        <v>0</v>
      </c>
      <c r="J1618" s="217">
        <f t="shared" si="193"/>
        <v>0</v>
      </c>
      <c r="K1618" s="215">
        <f>'Survey Results'!H2218/'Survey Results'!H$2249</f>
        <v>0</v>
      </c>
      <c r="L1618" s="211">
        <f t="shared" si="194"/>
        <v>0</v>
      </c>
      <c r="M1618" s="221">
        <f t="shared" si="195"/>
        <v>0</v>
      </c>
      <c r="N1618" s="222">
        <f t="shared" si="189"/>
        <v>0</v>
      </c>
    </row>
    <row r="1619" spans="2:14" x14ac:dyDescent="0.45">
      <c r="B1619" t="s">
        <v>351</v>
      </c>
      <c r="C1619" s="215">
        <f>'Survey Results'!D2219/'Survey Results'!D$2249</f>
        <v>0</v>
      </c>
      <c r="D1619" s="211">
        <f t="shared" si="190"/>
        <v>0</v>
      </c>
      <c r="E1619" s="218">
        <f>'Survey Results'!E2219/'Survey Results'!E$2249</f>
        <v>0</v>
      </c>
      <c r="F1619" s="217">
        <f t="shared" si="191"/>
        <v>0</v>
      </c>
      <c r="G1619" s="215">
        <f>'Survey Results'!F2219/'Survey Results'!F$2249</f>
        <v>0</v>
      </c>
      <c r="H1619" s="212">
        <f t="shared" si="192"/>
        <v>0</v>
      </c>
      <c r="I1619" s="218">
        <f>'Survey Results'!G2219/'Survey Results'!G$2249</f>
        <v>0</v>
      </c>
      <c r="J1619" s="217">
        <f t="shared" si="193"/>
        <v>0</v>
      </c>
      <c r="K1619" s="215">
        <f>'Survey Results'!H2219/'Survey Results'!H$2249</f>
        <v>0</v>
      </c>
      <c r="L1619" s="211">
        <f t="shared" si="194"/>
        <v>0</v>
      </c>
      <c r="M1619" s="221">
        <f t="shared" si="195"/>
        <v>0</v>
      </c>
      <c r="N1619" s="222">
        <f t="shared" si="189"/>
        <v>0</v>
      </c>
    </row>
    <row r="1620" spans="2:14" x14ac:dyDescent="0.45">
      <c r="B1620" t="s">
        <v>352</v>
      </c>
      <c r="C1620" s="215">
        <f>'Survey Results'!D2220/'Survey Results'!D$2249</f>
        <v>0</v>
      </c>
      <c r="D1620" s="211">
        <f t="shared" si="190"/>
        <v>0</v>
      </c>
      <c r="E1620" s="218">
        <f>'Survey Results'!E2220/'Survey Results'!E$2249</f>
        <v>0</v>
      </c>
      <c r="F1620" s="217">
        <f t="shared" si="191"/>
        <v>0</v>
      </c>
      <c r="G1620" s="215">
        <f>'Survey Results'!F2220/'Survey Results'!F$2249</f>
        <v>0</v>
      </c>
      <c r="H1620" s="212">
        <f t="shared" si="192"/>
        <v>0</v>
      </c>
      <c r="I1620" s="218">
        <f>'Survey Results'!G2220/'Survey Results'!G$2249</f>
        <v>0</v>
      </c>
      <c r="J1620" s="217">
        <f t="shared" si="193"/>
        <v>0</v>
      </c>
      <c r="K1620" s="215">
        <f>'Survey Results'!H2220/'Survey Results'!H$2249</f>
        <v>0</v>
      </c>
      <c r="L1620" s="211">
        <f t="shared" si="194"/>
        <v>0</v>
      </c>
      <c r="M1620" s="221">
        <f t="shared" si="195"/>
        <v>0</v>
      </c>
      <c r="N1620" s="222">
        <f t="shared" si="189"/>
        <v>0</v>
      </c>
    </row>
    <row r="1621" spans="2:14" x14ac:dyDescent="0.45">
      <c r="B1621" t="s">
        <v>353</v>
      </c>
      <c r="C1621" s="215">
        <f>'Survey Results'!D2221/'Survey Results'!D$2249</f>
        <v>0</v>
      </c>
      <c r="D1621" s="211">
        <f t="shared" si="190"/>
        <v>0</v>
      </c>
      <c r="E1621" s="218">
        <f>'Survey Results'!E2221/'Survey Results'!E$2249</f>
        <v>0</v>
      </c>
      <c r="F1621" s="217">
        <f t="shared" si="191"/>
        <v>0</v>
      </c>
      <c r="G1621" s="215">
        <f>'Survey Results'!F2221/'Survey Results'!F$2249</f>
        <v>0</v>
      </c>
      <c r="H1621" s="212">
        <f t="shared" si="192"/>
        <v>0</v>
      </c>
      <c r="I1621" s="218">
        <f>'Survey Results'!G2221/'Survey Results'!G$2249</f>
        <v>0</v>
      </c>
      <c r="J1621" s="217">
        <f t="shared" si="193"/>
        <v>0</v>
      </c>
      <c r="K1621" s="215">
        <f>'Survey Results'!H2221/'Survey Results'!H$2249</f>
        <v>3.2745591939546605E-2</v>
      </c>
      <c r="L1621" s="211">
        <f t="shared" si="194"/>
        <v>0.15128603633753152</v>
      </c>
      <c r="M1621" s="221">
        <f t="shared" si="195"/>
        <v>6.1601342435147225E-3</v>
      </c>
      <c r="N1621" s="222">
        <f t="shared" si="189"/>
        <v>0.15128603633753152</v>
      </c>
    </row>
    <row r="1622" spans="2:14" x14ac:dyDescent="0.45">
      <c r="B1622" t="s">
        <v>354</v>
      </c>
      <c r="C1622" s="215">
        <f>'Survey Results'!D2222/'Survey Results'!D$2249</f>
        <v>0</v>
      </c>
      <c r="D1622" s="211">
        <f t="shared" si="190"/>
        <v>0</v>
      </c>
      <c r="E1622" s="218">
        <f>'Survey Results'!E2222/'Survey Results'!E$2249</f>
        <v>0</v>
      </c>
      <c r="F1622" s="217">
        <f t="shared" si="191"/>
        <v>0</v>
      </c>
      <c r="G1622" s="215">
        <f>'Survey Results'!F2222/'Survey Results'!F$2249</f>
        <v>0</v>
      </c>
      <c r="H1622" s="212">
        <f t="shared" si="192"/>
        <v>0</v>
      </c>
      <c r="I1622" s="218">
        <f>'Survey Results'!G2222/'Survey Results'!G$2249</f>
        <v>0</v>
      </c>
      <c r="J1622" s="217">
        <f t="shared" si="193"/>
        <v>0</v>
      </c>
      <c r="K1622" s="215">
        <f>'Survey Results'!H2222/'Survey Results'!H$2249</f>
        <v>0</v>
      </c>
      <c r="L1622" s="211">
        <f t="shared" si="194"/>
        <v>0</v>
      </c>
      <c r="M1622" s="221">
        <f t="shared" si="195"/>
        <v>0</v>
      </c>
      <c r="N1622" s="222">
        <f t="shared" si="189"/>
        <v>0</v>
      </c>
    </row>
    <row r="1623" spans="2:14" x14ac:dyDescent="0.45">
      <c r="B1623" t="s">
        <v>355</v>
      </c>
      <c r="C1623" s="215">
        <f>'Survey Results'!D2223/'Survey Results'!D$2249</f>
        <v>0</v>
      </c>
      <c r="D1623" s="211">
        <f t="shared" si="190"/>
        <v>0</v>
      </c>
      <c r="E1623" s="218">
        <f>'Survey Results'!E2223/'Survey Results'!E$2249</f>
        <v>0</v>
      </c>
      <c r="F1623" s="217">
        <f t="shared" si="191"/>
        <v>0</v>
      </c>
      <c r="G1623" s="215">
        <f>'Survey Results'!F2223/'Survey Results'!F$2249</f>
        <v>0</v>
      </c>
      <c r="H1623" s="212">
        <f t="shared" si="192"/>
        <v>0</v>
      </c>
      <c r="I1623" s="218">
        <f>'Survey Results'!G2223/'Survey Results'!G$2249</f>
        <v>0</v>
      </c>
      <c r="J1623" s="217">
        <f t="shared" si="193"/>
        <v>0</v>
      </c>
      <c r="K1623" s="215">
        <f>'Survey Results'!H2223/'Survey Results'!H$2249</f>
        <v>0</v>
      </c>
      <c r="L1623" s="211">
        <f t="shared" si="194"/>
        <v>0</v>
      </c>
      <c r="M1623" s="221">
        <f t="shared" si="195"/>
        <v>0</v>
      </c>
      <c r="N1623" s="222">
        <f t="shared" si="189"/>
        <v>0</v>
      </c>
    </row>
    <row r="1624" spans="2:14" x14ac:dyDescent="0.45">
      <c r="B1624" t="s">
        <v>356</v>
      </c>
      <c r="C1624" s="215">
        <f>'Survey Results'!D2224/'Survey Results'!D$2249</f>
        <v>0</v>
      </c>
      <c r="D1624" s="211">
        <f t="shared" si="190"/>
        <v>0</v>
      </c>
      <c r="E1624" s="218">
        <f>'Survey Results'!E2224/'Survey Results'!E$2249</f>
        <v>0</v>
      </c>
      <c r="F1624" s="217">
        <f t="shared" si="191"/>
        <v>0</v>
      </c>
      <c r="G1624" s="215">
        <f>'Survey Results'!F2224/'Survey Results'!F$2249</f>
        <v>0</v>
      </c>
      <c r="H1624" s="212">
        <f t="shared" si="192"/>
        <v>0</v>
      </c>
      <c r="I1624" s="218">
        <f>'Survey Results'!G2224/'Survey Results'!G$2249</f>
        <v>0</v>
      </c>
      <c r="J1624" s="217">
        <f t="shared" si="193"/>
        <v>0</v>
      </c>
      <c r="K1624" s="215">
        <f>'Survey Results'!H2224/'Survey Results'!H$2249</f>
        <v>0</v>
      </c>
      <c r="L1624" s="211">
        <f t="shared" si="194"/>
        <v>0</v>
      </c>
      <c r="M1624" s="221">
        <f t="shared" si="195"/>
        <v>0</v>
      </c>
      <c r="N1624" s="222">
        <f t="shared" si="189"/>
        <v>0</v>
      </c>
    </row>
    <row r="1625" spans="2:14" x14ac:dyDescent="0.45">
      <c r="B1625" t="s">
        <v>357</v>
      </c>
      <c r="C1625" s="215">
        <f>'Survey Results'!D2225/'Survey Results'!D$2249</f>
        <v>0</v>
      </c>
      <c r="D1625" s="211">
        <f t="shared" si="190"/>
        <v>0</v>
      </c>
      <c r="E1625" s="218">
        <f>'Survey Results'!E2225/'Survey Results'!E$2249</f>
        <v>0</v>
      </c>
      <c r="F1625" s="217">
        <f t="shared" si="191"/>
        <v>0</v>
      </c>
      <c r="G1625" s="215">
        <f>'Survey Results'!F2225/'Survey Results'!F$2249</f>
        <v>0</v>
      </c>
      <c r="H1625" s="212">
        <f t="shared" si="192"/>
        <v>0</v>
      </c>
      <c r="I1625" s="218">
        <f>'Survey Results'!G2225/'Survey Results'!G$2249</f>
        <v>0</v>
      </c>
      <c r="J1625" s="217">
        <f t="shared" si="193"/>
        <v>0</v>
      </c>
      <c r="K1625" s="215">
        <f>'Survey Results'!H2225/'Survey Results'!H$2249</f>
        <v>0</v>
      </c>
      <c r="L1625" s="211">
        <f t="shared" si="194"/>
        <v>0</v>
      </c>
      <c r="M1625" s="221">
        <f t="shared" si="195"/>
        <v>0</v>
      </c>
      <c r="N1625" s="222">
        <f t="shared" si="189"/>
        <v>0</v>
      </c>
    </row>
    <row r="1626" spans="2:14" x14ac:dyDescent="0.45">
      <c r="B1626" t="s">
        <v>358</v>
      </c>
      <c r="C1626" s="215">
        <f>'Survey Results'!D2226/'Survey Results'!D$2249</f>
        <v>0</v>
      </c>
      <c r="D1626" s="211">
        <f t="shared" si="190"/>
        <v>0</v>
      </c>
      <c r="E1626" s="218">
        <f>'Survey Results'!E2226/'Survey Results'!E$2249</f>
        <v>0</v>
      </c>
      <c r="F1626" s="217">
        <f t="shared" si="191"/>
        <v>0</v>
      </c>
      <c r="G1626" s="215">
        <f>'Survey Results'!F2226/'Survey Results'!F$2249</f>
        <v>0</v>
      </c>
      <c r="H1626" s="212">
        <f t="shared" si="192"/>
        <v>0</v>
      </c>
      <c r="I1626" s="218">
        <f>'Survey Results'!G2226/'Survey Results'!G$2249</f>
        <v>0</v>
      </c>
      <c r="J1626" s="217">
        <f t="shared" si="193"/>
        <v>0</v>
      </c>
      <c r="K1626" s="215">
        <f>'Survey Results'!H2226/'Survey Results'!H$2249</f>
        <v>0</v>
      </c>
      <c r="L1626" s="211">
        <f t="shared" si="194"/>
        <v>0</v>
      </c>
      <c r="M1626" s="221">
        <f t="shared" si="195"/>
        <v>0</v>
      </c>
      <c r="N1626" s="222">
        <f t="shared" si="189"/>
        <v>0</v>
      </c>
    </row>
    <row r="1627" spans="2:14" x14ac:dyDescent="0.45">
      <c r="B1627" t="s">
        <v>359</v>
      </c>
      <c r="C1627" s="215">
        <f>'Survey Results'!D2227/'Survey Results'!D$2249</f>
        <v>0</v>
      </c>
      <c r="D1627" s="211">
        <f t="shared" si="190"/>
        <v>0</v>
      </c>
      <c r="E1627" s="218">
        <f>'Survey Results'!E2227/'Survey Results'!E$2249</f>
        <v>0</v>
      </c>
      <c r="F1627" s="217">
        <f t="shared" si="191"/>
        <v>0</v>
      </c>
      <c r="G1627" s="215">
        <f>'Survey Results'!F2227/'Survey Results'!F$2249</f>
        <v>0</v>
      </c>
      <c r="H1627" s="212">
        <f t="shared" si="192"/>
        <v>0</v>
      </c>
      <c r="I1627" s="218">
        <f>'Survey Results'!G2227/'Survey Results'!G$2249</f>
        <v>0</v>
      </c>
      <c r="J1627" s="217">
        <f t="shared" si="193"/>
        <v>0</v>
      </c>
      <c r="K1627" s="215">
        <f>'Survey Results'!H2227/'Survey Results'!H$2249</f>
        <v>0</v>
      </c>
      <c r="L1627" s="211">
        <f t="shared" si="194"/>
        <v>0</v>
      </c>
      <c r="M1627" s="221">
        <f t="shared" si="195"/>
        <v>0</v>
      </c>
      <c r="N1627" s="222">
        <f t="shared" si="189"/>
        <v>0</v>
      </c>
    </row>
    <row r="1628" spans="2:14" x14ac:dyDescent="0.45">
      <c r="B1628" t="s">
        <v>360</v>
      </c>
      <c r="C1628" s="215">
        <f>'Survey Results'!D2228/'Survey Results'!D$2249</f>
        <v>0</v>
      </c>
      <c r="D1628" s="211">
        <f t="shared" si="190"/>
        <v>0</v>
      </c>
      <c r="E1628" s="218">
        <f>'Survey Results'!E2228/'Survey Results'!E$2249</f>
        <v>0</v>
      </c>
      <c r="F1628" s="217">
        <f t="shared" si="191"/>
        <v>0</v>
      </c>
      <c r="G1628" s="215">
        <f>'Survey Results'!F2228/'Survey Results'!F$2249</f>
        <v>0</v>
      </c>
      <c r="H1628" s="212">
        <f t="shared" si="192"/>
        <v>0</v>
      </c>
      <c r="I1628" s="218">
        <f>'Survey Results'!G2228/'Survey Results'!G$2249</f>
        <v>0</v>
      </c>
      <c r="J1628" s="217">
        <f t="shared" si="193"/>
        <v>0</v>
      </c>
      <c r="K1628" s="215">
        <f>'Survey Results'!H2228/'Survey Results'!H$2249</f>
        <v>0</v>
      </c>
      <c r="L1628" s="211">
        <f t="shared" si="194"/>
        <v>0</v>
      </c>
      <c r="M1628" s="221">
        <f t="shared" si="195"/>
        <v>0</v>
      </c>
      <c r="N1628" s="222">
        <f t="shared" si="189"/>
        <v>0</v>
      </c>
    </row>
    <row r="1629" spans="2:14" x14ac:dyDescent="0.45">
      <c r="B1629" t="s">
        <v>361</v>
      </c>
      <c r="C1629" s="215">
        <f>'Survey Results'!D2229/'Survey Results'!D$2249</f>
        <v>0</v>
      </c>
      <c r="D1629" s="211">
        <f t="shared" si="190"/>
        <v>0</v>
      </c>
      <c r="E1629" s="218">
        <f>'Survey Results'!E2229/'Survey Results'!E$2249</f>
        <v>0</v>
      </c>
      <c r="F1629" s="217">
        <f t="shared" si="191"/>
        <v>0</v>
      </c>
      <c r="G1629" s="215">
        <f>'Survey Results'!F2229/'Survey Results'!F$2249</f>
        <v>0</v>
      </c>
      <c r="H1629" s="212">
        <f t="shared" si="192"/>
        <v>0</v>
      </c>
      <c r="I1629" s="218">
        <f>'Survey Results'!G2229/'Survey Results'!G$2249</f>
        <v>0</v>
      </c>
      <c r="J1629" s="217">
        <f t="shared" si="193"/>
        <v>0</v>
      </c>
      <c r="K1629" s="215">
        <f>'Survey Results'!H2229/'Survey Results'!H$2249</f>
        <v>0</v>
      </c>
      <c r="L1629" s="211">
        <f t="shared" si="194"/>
        <v>0</v>
      </c>
      <c r="M1629" s="221">
        <f t="shared" si="195"/>
        <v>0</v>
      </c>
      <c r="N1629" s="222">
        <f t="shared" si="189"/>
        <v>0</v>
      </c>
    </row>
    <row r="1630" spans="2:14" x14ac:dyDescent="0.45">
      <c r="B1630" t="s">
        <v>362</v>
      </c>
      <c r="C1630" s="215">
        <f>'Survey Results'!D2230/'Survey Results'!D$2249</f>
        <v>0</v>
      </c>
      <c r="D1630" s="211">
        <f t="shared" si="190"/>
        <v>0</v>
      </c>
      <c r="E1630" s="218">
        <f>'Survey Results'!E2230/'Survey Results'!E$2249</f>
        <v>0</v>
      </c>
      <c r="F1630" s="217">
        <f t="shared" si="191"/>
        <v>0</v>
      </c>
      <c r="G1630" s="215">
        <f>'Survey Results'!F2230/'Survey Results'!F$2249</f>
        <v>0</v>
      </c>
      <c r="H1630" s="212">
        <f t="shared" si="192"/>
        <v>0</v>
      </c>
      <c r="I1630" s="218">
        <f>'Survey Results'!G2230/'Survey Results'!G$2249</f>
        <v>0</v>
      </c>
      <c r="J1630" s="217">
        <f t="shared" si="193"/>
        <v>0</v>
      </c>
      <c r="K1630" s="215">
        <f>'Survey Results'!H2230/'Survey Results'!H$2249</f>
        <v>0</v>
      </c>
      <c r="L1630" s="211">
        <f t="shared" si="194"/>
        <v>0</v>
      </c>
      <c r="M1630" s="221">
        <f t="shared" si="195"/>
        <v>0</v>
      </c>
      <c r="N1630" s="222">
        <f t="shared" si="189"/>
        <v>0</v>
      </c>
    </row>
    <row r="1631" spans="2:14" x14ac:dyDescent="0.45">
      <c r="B1631" t="s">
        <v>363</v>
      </c>
      <c r="C1631" s="215">
        <f>'Survey Results'!D2231/'Survey Results'!D$2249</f>
        <v>0</v>
      </c>
      <c r="D1631" s="211">
        <f t="shared" si="190"/>
        <v>0</v>
      </c>
      <c r="E1631" s="218">
        <f>'Survey Results'!E2231/'Survey Results'!E$2249</f>
        <v>0</v>
      </c>
      <c r="F1631" s="217">
        <f t="shared" si="191"/>
        <v>0</v>
      </c>
      <c r="G1631" s="215">
        <f>'Survey Results'!F2231/'Survey Results'!F$2249</f>
        <v>0</v>
      </c>
      <c r="H1631" s="212">
        <f t="shared" si="192"/>
        <v>0</v>
      </c>
      <c r="I1631" s="218">
        <f>'Survey Results'!G2231/'Survey Results'!G$2249</f>
        <v>0</v>
      </c>
      <c r="J1631" s="217">
        <f t="shared" si="193"/>
        <v>0</v>
      </c>
      <c r="K1631" s="215">
        <f>'Survey Results'!H2231/'Survey Results'!H$2249</f>
        <v>0</v>
      </c>
      <c r="L1631" s="211">
        <f t="shared" si="194"/>
        <v>0</v>
      </c>
      <c r="M1631" s="221">
        <f t="shared" si="195"/>
        <v>0</v>
      </c>
      <c r="N1631" s="222">
        <f t="shared" si="189"/>
        <v>0</v>
      </c>
    </row>
    <row r="1632" spans="2:14" x14ac:dyDescent="0.45">
      <c r="B1632" t="s">
        <v>364</v>
      </c>
      <c r="C1632" s="215">
        <f>'Survey Results'!D2232/'Survey Results'!D$2249</f>
        <v>5.4225329108548652E-2</v>
      </c>
      <c r="D1632" s="211">
        <f t="shared" si="190"/>
        <v>0.19724938623525953</v>
      </c>
      <c r="E1632" s="218">
        <f>'Survey Results'!E2232/'Survey Results'!E$2249</f>
        <v>0</v>
      </c>
      <c r="F1632" s="217">
        <f t="shared" si="191"/>
        <v>0</v>
      </c>
      <c r="G1632" s="215">
        <f>'Survey Results'!F2232/'Survey Results'!F$2249</f>
        <v>0</v>
      </c>
      <c r="H1632" s="212">
        <f t="shared" si="192"/>
        <v>0</v>
      </c>
      <c r="I1632" s="218">
        <f>'Survey Results'!G2232/'Survey Results'!G$2249</f>
        <v>0</v>
      </c>
      <c r="J1632" s="217">
        <f t="shared" si="193"/>
        <v>0</v>
      </c>
      <c r="K1632" s="215">
        <f>'Survey Results'!H2232/'Survey Results'!H$2249</f>
        <v>0</v>
      </c>
      <c r="L1632" s="211">
        <f t="shared" si="194"/>
        <v>0</v>
      </c>
      <c r="M1632" s="221">
        <f t="shared" si="195"/>
        <v>8.0316910144247224E-3</v>
      </c>
      <c r="N1632" s="222">
        <f t="shared" si="189"/>
        <v>0.19724938623525953</v>
      </c>
    </row>
    <row r="1633" spans="2:14" x14ac:dyDescent="0.45">
      <c r="B1633" t="s">
        <v>365</v>
      </c>
      <c r="C1633" s="215">
        <f>'Survey Results'!D2233/'Survey Results'!D$2249</f>
        <v>0</v>
      </c>
      <c r="D1633" s="211">
        <f t="shared" si="190"/>
        <v>0</v>
      </c>
      <c r="E1633" s="218">
        <f>'Survey Results'!E2233/'Survey Results'!E$2249</f>
        <v>0</v>
      </c>
      <c r="F1633" s="217">
        <f t="shared" si="191"/>
        <v>0</v>
      </c>
      <c r="G1633" s="215">
        <f>'Survey Results'!F2233/'Survey Results'!F$2249</f>
        <v>0</v>
      </c>
      <c r="H1633" s="212">
        <f t="shared" si="192"/>
        <v>0</v>
      </c>
      <c r="I1633" s="218">
        <f>'Survey Results'!G2233/'Survey Results'!G$2249</f>
        <v>0</v>
      </c>
      <c r="J1633" s="217">
        <f t="shared" si="193"/>
        <v>0</v>
      </c>
      <c r="K1633" s="215">
        <f>'Survey Results'!H2233/'Survey Results'!H$2249</f>
        <v>0</v>
      </c>
      <c r="L1633" s="211">
        <f t="shared" si="194"/>
        <v>0</v>
      </c>
      <c r="M1633" s="221">
        <f t="shared" si="195"/>
        <v>0</v>
      </c>
      <c r="N1633" s="222">
        <f t="shared" si="189"/>
        <v>0</v>
      </c>
    </row>
    <row r="1634" spans="2:14" x14ac:dyDescent="0.45">
      <c r="B1634" t="s">
        <v>366</v>
      </c>
      <c r="C1634" s="215">
        <f>'Survey Results'!D2234/'Survey Results'!D$2249</f>
        <v>0</v>
      </c>
      <c r="D1634" s="211">
        <f t="shared" si="190"/>
        <v>0</v>
      </c>
      <c r="E1634" s="218">
        <f>'Survey Results'!E2234/'Survey Results'!E$2249</f>
        <v>0</v>
      </c>
      <c r="F1634" s="217">
        <f t="shared" si="191"/>
        <v>0</v>
      </c>
      <c r="G1634" s="215">
        <f>'Survey Results'!F2234/'Survey Results'!F$2249</f>
        <v>0</v>
      </c>
      <c r="H1634" s="212">
        <f t="shared" si="192"/>
        <v>0</v>
      </c>
      <c r="I1634" s="218">
        <f>'Survey Results'!G2234/'Survey Results'!G$2249</f>
        <v>1.6514364211909459E-2</v>
      </c>
      <c r="J1634" s="217">
        <f t="shared" si="193"/>
        <v>6.2135729476915744E-2</v>
      </c>
      <c r="K1634" s="215">
        <f>'Survey Results'!H2234/'Survey Results'!H$2249</f>
        <v>0</v>
      </c>
      <c r="L1634" s="211">
        <f t="shared" si="194"/>
        <v>0</v>
      </c>
      <c r="M1634" s="221">
        <f t="shared" si="195"/>
        <v>2.5300711431327149E-3</v>
      </c>
      <c r="N1634" s="222">
        <f t="shared" si="189"/>
        <v>6.2135729476915744E-2</v>
      </c>
    </row>
    <row r="1635" spans="2:14" x14ac:dyDescent="0.45">
      <c r="B1635" t="s">
        <v>367</v>
      </c>
      <c r="C1635" s="215">
        <f>'Survey Results'!D2235/'Survey Results'!D$2249</f>
        <v>0</v>
      </c>
      <c r="D1635" s="211">
        <f t="shared" si="190"/>
        <v>0</v>
      </c>
      <c r="E1635" s="218">
        <f>'Survey Results'!E2235/'Survey Results'!E$2249</f>
        <v>0</v>
      </c>
      <c r="F1635" s="217">
        <f t="shared" si="191"/>
        <v>0</v>
      </c>
      <c r="G1635" s="215">
        <f>'Survey Results'!F2235/'Survey Results'!F$2249</f>
        <v>0</v>
      </c>
      <c r="H1635" s="212">
        <f t="shared" si="192"/>
        <v>0</v>
      </c>
      <c r="I1635" s="218">
        <f>'Survey Results'!G2235/'Survey Results'!G$2249</f>
        <v>0</v>
      </c>
      <c r="J1635" s="217">
        <f t="shared" si="193"/>
        <v>0</v>
      </c>
      <c r="K1635" s="215">
        <f>'Survey Results'!H2235/'Survey Results'!H$2249</f>
        <v>0</v>
      </c>
      <c r="L1635" s="211">
        <f t="shared" si="194"/>
        <v>0</v>
      </c>
      <c r="M1635" s="221">
        <f t="shared" si="195"/>
        <v>0</v>
      </c>
      <c r="N1635" s="222">
        <f t="shared" si="189"/>
        <v>0</v>
      </c>
    </row>
    <row r="1636" spans="2:14" x14ac:dyDescent="0.45">
      <c r="B1636" t="s">
        <v>368</v>
      </c>
      <c r="C1636" s="215">
        <f>'Survey Results'!D2236/'Survey Results'!D$2249</f>
        <v>0</v>
      </c>
      <c r="D1636" s="211">
        <f t="shared" si="190"/>
        <v>0</v>
      </c>
      <c r="E1636" s="218">
        <f>'Survey Results'!E2236/'Survey Results'!E$2249</f>
        <v>0</v>
      </c>
      <c r="F1636" s="217">
        <f t="shared" si="191"/>
        <v>0</v>
      </c>
      <c r="G1636" s="215">
        <f>'Survey Results'!F2236/'Survey Results'!F$2249</f>
        <v>0</v>
      </c>
      <c r="H1636" s="212">
        <f t="shared" si="192"/>
        <v>0</v>
      </c>
      <c r="I1636" s="218">
        <f>'Survey Results'!G2236/'Survey Results'!G$2249</f>
        <v>0</v>
      </c>
      <c r="J1636" s="217">
        <f t="shared" si="193"/>
        <v>0</v>
      </c>
      <c r="K1636" s="215">
        <f>'Survey Results'!H2236/'Survey Results'!H$2249</f>
        <v>0</v>
      </c>
      <c r="L1636" s="211">
        <f t="shared" si="194"/>
        <v>0</v>
      </c>
      <c r="M1636" s="221">
        <f t="shared" si="195"/>
        <v>0</v>
      </c>
      <c r="N1636" s="222">
        <f t="shared" si="189"/>
        <v>0</v>
      </c>
    </row>
    <row r="1637" spans="2:14" x14ac:dyDescent="0.45">
      <c r="B1637" t="s">
        <v>227</v>
      </c>
      <c r="C1637" s="215">
        <f>'Survey Results'!D2237/'Survey Results'!D$2249</f>
        <v>0</v>
      </c>
      <c r="D1637" s="211">
        <f t="shared" si="190"/>
        <v>0</v>
      </c>
      <c r="E1637" s="218">
        <f>'Survey Results'!E2237/'Survey Results'!E$2249</f>
        <v>0</v>
      </c>
      <c r="F1637" s="217">
        <f t="shared" si="191"/>
        <v>0</v>
      </c>
      <c r="G1637" s="215">
        <f>'Survey Results'!F2237/'Survey Results'!F$2249</f>
        <v>0</v>
      </c>
      <c r="H1637" s="212">
        <f t="shared" si="192"/>
        <v>0</v>
      </c>
      <c r="I1637" s="218">
        <f>'Survey Results'!G2237/'Survey Results'!G$2249</f>
        <v>0</v>
      </c>
      <c r="J1637" s="217">
        <f t="shared" si="193"/>
        <v>0</v>
      </c>
      <c r="K1637" s="215">
        <f>'Survey Results'!H2237/'Survey Results'!H$2249</f>
        <v>0</v>
      </c>
      <c r="L1637" s="211">
        <f t="shared" si="194"/>
        <v>0</v>
      </c>
      <c r="M1637" s="221">
        <f t="shared" si="195"/>
        <v>0</v>
      </c>
      <c r="N1637" s="222">
        <f t="shared" si="189"/>
        <v>0</v>
      </c>
    </row>
    <row r="1638" spans="2:14" x14ac:dyDescent="0.45">
      <c r="B1638" t="s">
        <v>369</v>
      </c>
      <c r="C1638" s="215">
        <f>'Survey Results'!D2238/'Survey Results'!D$2249</f>
        <v>0</v>
      </c>
      <c r="D1638" s="211">
        <f t="shared" si="190"/>
        <v>0</v>
      </c>
      <c r="E1638" s="218">
        <f>'Survey Results'!E2238/'Survey Results'!E$2249</f>
        <v>0</v>
      </c>
      <c r="F1638" s="217">
        <f t="shared" si="191"/>
        <v>0</v>
      </c>
      <c r="G1638" s="215">
        <f>'Survey Results'!F2238/'Survey Results'!F$2249</f>
        <v>0</v>
      </c>
      <c r="H1638" s="212">
        <f t="shared" si="192"/>
        <v>0</v>
      </c>
      <c r="I1638" s="218">
        <f>'Survey Results'!G2238/'Survey Results'!G$2249</f>
        <v>0</v>
      </c>
      <c r="J1638" s="217">
        <f t="shared" si="193"/>
        <v>0</v>
      </c>
      <c r="K1638" s="215">
        <f>'Survey Results'!H2238/'Survey Results'!H$2249</f>
        <v>0</v>
      </c>
      <c r="L1638" s="211">
        <f t="shared" si="194"/>
        <v>0</v>
      </c>
      <c r="M1638" s="221">
        <f t="shared" si="195"/>
        <v>0</v>
      </c>
      <c r="N1638" s="222">
        <f t="shared" si="189"/>
        <v>0</v>
      </c>
    </row>
    <row r="1639" spans="2:14" x14ac:dyDescent="0.45">
      <c r="B1639" t="s">
        <v>370</v>
      </c>
      <c r="C1639" s="215">
        <f>'Survey Results'!D2239/'Survey Results'!D$2249</f>
        <v>0</v>
      </c>
      <c r="D1639" s="211">
        <f t="shared" si="190"/>
        <v>0</v>
      </c>
      <c r="E1639" s="218">
        <f>'Survey Results'!E2239/'Survey Results'!E$2249</f>
        <v>0</v>
      </c>
      <c r="F1639" s="217">
        <f t="shared" si="191"/>
        <v>0</v>
      </c>
      <c r="G1639" s="215">
        <f>'Survey Results'!F2239/'Survey Results'!F$2249</f>
        <v>0</v>
      </c>
      <c r="H1639" s="212">
        <f t="shared" si="192"/>
        <v>0</v>
      </c>
      <c r="I1639" s="218">
        <f>'Survey Results'!G2239/'Survey Results'!G$2249</f>
        <v>0</v>
      </c>
      <c r="J1639" s="217">
        <f t="shared" si="193"/>
        <v>0</v>
      </c>
      <c r="K1639" s="215">
        <f>'Survey Results'!H2239/'Survey Results'!H$2249</f>
        <v>0</v>
      </c>
      <c r="L1639" s="211">
        <f t="shared" si="194"/>
        <v>0</v>
      </c>
      <c r="M1639" s="221">
        <f t="shared" si="195"/>
        <v>0</v>
      </c>
      <c r="N1639" s="222">
        <f t="shared" si="189"/>
        <v>0</v>
      </c>
    </row>
    <row r="1640" spans="2:14" x14ac:dyDescent="0.45">
      <c r="B1640" t="s">
        <v>371</v>
      </c>
      <c r="C1640" s="215">
        <f>'Survey Results'!D2240/'Survey Results'!D$2249</f>
        <v>0</v>
      </c>
      <c r="D1640" s="211">
        <f t="shared" si="190"/>
        <v>0</v>
      </c>
      <c r="E1640" s="218">
        <f>'Survey Results'!E2240/'Survey Results'!E$2249</f>
        <v>0</v>
      </c>
      <c r="F1640" s="217">
        <f t="shared" si="191"/>
        <v>0</v>
      </c>
      <c r="G1640" s="215">
        <f>'Survey Results'!F2240/'Survey Results'!F$2249</f>
        <v>0</v>
      </c>
      <c r="H1640" s="212">
        <f t="shared" si="192"/>
        <v>0</v>
      </c>
      <c r="I1640" s="218">
        <f>'Survey Results'!G2240/'Survey Results'!G$2249</f>
        <v>0</v>
      </c>
      <c r="J1640" s="217">
        <f t="shared" si="193"/>
        <v>0</v>
      </c>
      <c r="K1640" s="215">
        <f>'Survey Results'!H2240/'Survey Results'!H$2249</f>
        <v>0</v>
      </c>
      <c r="L1640" s="211">
        <f t="shared" si="194"/>
        <v>0</v>
      </c>
      <c r="M1640" s="221">
        <f t="shared" si="195"/>
        <v>0</v>
      </c>
      <c r="N1640" s="222">
        <f t="shared" si="189"/>
        <v>0</v>
      </c>
    </row>
    <row r="1641" spans="2:14" x14ac:dyDescent="0.45">
      <c r="B1641" t="s">
        <v>372</v>
      </c>
      <c r="C1641" s="215">
        <f>'Survey Results'!D2241/'Survey Results'!D$2249</f>
        <v>0</v>
      </c>
      <c r="D1641" s="211">
        <f t="shared" si="190"/>
        <v>0</v>
      </c>
      <c r="E1641" s="218">
        <f>'Survey Results'!E2241/'Survey Results'!E$2249</f>
        <v>0</v>
      </c>
      <c r="F1641" s="217">
        <f t="shared" si="191"/>
        <v>0</v>
      </c>
      <c r="G1641" s="215">
        <f>'Survey Results'!F2241/'Survey Results'!F$2249</f>
        <v>0</v>
      </c>
      <c r="H1641" s="212">
        <f t="shared" si="192"/>
        <v>0</v>
      </c>
      <c r="I1641" s="218">
        <f>'Survey Results'!G2241/'Survey Results'!G$2249</f>
        <v>0</v>
      </c>
      <c r="J1641" s="217">
        <f t="shared" si="193"/>
        <v>0</v>
      </c>
      <c r="K1641" s="215">
        <f>'Survey Results'!H2241/'Survey Results'!H$2249</f>
        <v>0</v>
      </c>
      <c r="L1641" s="211">
        <f t="shared" si="194"/>
        <v>0</v>
      </c>
      <c r="M1641" s="221">
        <f t="shared" si="195"/>
        <v>0</v>
      </c>
      <c r="N1641" s="222">
        <f t="shared" si="189"/>
        <v>0</v>
      </c>
    </row>
    <row r="1642" spans="2:14" x14ac:dyDescent="0.45">
      <c r="B1642" t="s">
        <v>373</v>
      </c>
      <c r="C1642" s="215">
        <f>'Survey Results'!D2242/'Survey Results'!D$2249</f>
        <v>0</v>
      </c>
      <c r="D1642" s="211">
        <f t="shared" si="190"/>
        <v>0</v>
      </c>
      <c r="E1642" s="218">
        <f>'Survey Results'!E2242/'Survey Results'!E$2249</f>
        <v>0</v>
      </c>
      <c r="F1642" s="217">
        <f t="shared" si="191"/>
        <v>0</v>
      </c>
      <c r="G1642" s="215">
        <f>'Survey Results'!F2242/'Survey Results'!F$2249</f>
        <v>0</v>
      </c>
      <c r="H1642" s="212">
        <f t="shared" si="192"/>
        <v>0</v>
      </c>
      <c r="I1642" s="218">
        <f>'Survey Results'!G2242/'Survey Results'!G$2249</f>
        <v>0</v>
      </c>
      <c r="J1642" s="217">
        <f t="shared" si="193"/>
        <v>0</v>
      </c>
      <c r="K1642" s="215">
        <f>'Survey Results'!H2242/'Survey Results'!H$2249</f>
        <v>0</v>
      </c>
      <c r="L1642" s="211">
        <f t="shared" si="194"/>
        <v>0</v>
      </c>
      <c r="M1642" s="221">
        <f t="shared" si="195"/>
        <v>0</v>
      </c>
      <c r="N1642" s="222">
        <f t="shared" si="189"/>
        <v>0</v>
      </c>
    </row>
    <row r="1643" spans="2:14" x14ac:dyDescent="0.45">
      <c r="B1643" t="s">
        <v>374</v>
      </c>
      <c r="C1643" s="215">
        <f>'Survey Results'!D2243/'Survey Results'!D$2249</f>
        <v>0</v>
      </c>
      <c r="D1643" s="211">
        <f t="shared" si="190"/>
        <v>0</v>
      </c>
      <c r="E1643" s="218">
        <f>'Survey Results'!E2243/'Survey Results'!E$2249</f>
        <v>0</v>
      </c>
      <c r="F1643" s="217">
        <f t="shared" si="191"/>
        <v>0</v>
      </c>
      <c r="G1643" s="215">
        <f>'Survey Results'!F2243/'Survey Results'!F$2249</f>
        <v>0</v>
      </c>
      <c r="H1643" s="212">
        <f t="shared" si="192"/>
        <v>0</v>
      </c>
      <c r="I1643" s="218">
        <f>'Survey Results'!G2243/'Survey Results'!G$2249</f>
        <v>0</v>
      </c>
      <c r="J1643" s="217">
        <f t="shared" si="193"/>
        <v>0</v>
      </c>
      <c r="K1643" s="215">
        <f>'Survey Results'!H2243/'Survey Results'!H$2249</f>
        <v>0</v>
      </c>
      <c r="L1643" s="211">
        <f t="shared" si="194"/>
        <v>0</v>
      </c>
      <c r="M1643" s="221">
        <f t="shared" si="195"/>
        <v>0</v>
      </c>
      <c r="N1643" s="222">
        <f t="shared" si="189"/>
        <v>0</v>
      </c>
    </row>
    <row r="1644" spans="2:14" x14ac:dyDescent="0.45">
      <c r="B1644" t="s">
        <v>375</v>
      </c>
      <c r="C1644" s="215">
        <f>'Survey Results'!D2244/'Survey Results'!D$2249</f>
        <v>0</v>
      </c>
      <c r="D1644" s="211">
        <f t="shared" si="190"/>
        <v>0</v>
      </c>
      <c r="E1644" s="218">
        <f>'Survey Results'!E2244/'Survey Results'!E$2249</f>
        <v>0</v>
      </c>
      <c r="F1644" s="217">
        <f t="shared" si="191"/>
        <v>0</v>
      </c>
      <c r="G1644" s="215">
        <f>'Survey Results'!F2244/'Survey Results'!F$2249</f>
        <v>0</v>
      </c>
      <c r="H1644" s="212">
        <f t="shared" si="192"/>
        <v>0</v>
      </c>
      <c r="I1644" s="218">
        <f>'Survey Results'!G2244/'Survey Results'!G$2249</f>
        <v>0</v>
      </c>
      <c r="J1644" s="217">
        <f t="shared" si="193"/>
        <v>0</v>
      </c>
      <c r="K1644" s="215">
        <f>'Survey Results'!H2244/'Survey Results'!H$2249</f>
        <v>0</v>
      </c>
      <c r="L1644" s="211">
        <f t="shared" si="194"/>
        <v>0</v>
      </c>
      <c r="M1644" s="221">
        <f t="shared" si="195"/>
        <v>0</v>
      </c>
      <c r="N1644" s="222">
        <f t="shared" si="189"/>
        <v>0</v>
      </c>
    </row>
    <row r="1645" spans="2:14" x14ac:dyDescent="0.45">
      <c r="B1645" t="s">
        <v>376</v>
      </c>
      <c r="C1645" s="215">
        <f>'Survey Results'!D2245/'Survey Results'!D$2249</f>
        <v>0</v>
      </c>
      <c r="D1645" s="211">
        <f t="shared" si="190"/>
        <v>0</v>
      </c>
      <c r="E1645" s="218">
        <f>'Survey Results'!E2245/'Survey Results'!E$2249</f>
        <v>0</v>
      </c>
      <c r="F1645" s="217">
        <f t="shared" si="191"/>
        <v>0</v>
      </c>
      <c r="G1645" s="215">
        <f>'Survey Results'!F2245/'Survey Results'!F$2249</f>
        <v>0</v>
      </c>
      <c r="H1645" s="212">
        <f t="shared" si="192"/>
        <v>0</v>
      </c>
      <c r="I1645" s="218">
        <f>'Survey Results'!G2245/'Survey Results'!G$2249</f>
        <v>0</v>
      </c>
      <c r="J1645" s="217">
        <f t="shared" si="193"/>
        <v>0</v>
      </c>
      <c r="K1645" s="215">
        <f>'Survey Results'!H2245/'Survey Results'!H$2249</f>
        <v>0</v>
      </c>
      <c r="L1645" s="211">
        <f t="shared" si="194"/>
        <v>0</v>
      </c>
      <c r="M1645" s="221">
        <f t="shared" si="195"/>
        <v>0</v>
      </c>
      <c r="N1645" s="222">
        <f t="shared" si="189"/>
        <v>0</v>
      </c>
    </row>
    <row r="1646" spans="2:14" x14ac:dyDescent="0.45">
      <c r="B1646" t="s">
        <v>377</v>
      </c>
      <c r="C1646" s="215">
        <f>'Survey Results'!D2246/'Survey Results'!D$2249</f>
        <v>0</v>
      </c>
      <c r="D1646" s="211">
        <f t="shared" si="190"/>
        <v>0</v>
      </c>
      <c r="E1646" s="218">
        <f>'Survey Results'!E2246/'Survey Results'!E$2249</f>
        <v>0</v>
      </c>
      <c r="F1646" s="217">
        <f t="shared" si="191"/>
        <v>0</v>
      </c>
      <c r="G1646" s="215">
        <f>'Survey Results'!F2246/'Survey Results'!F$2249</f>
        <v>0</v>
      </c>
      <c r="H1646" s="212">
        <f t="shared" si="192"/>
        <v>0</v>
      </c>
      <c r="I1646" s="218">
        <f>'Survey Results'!G2246/'Survey Results'!G$2249</f>
        <v>0</v>
      </c>
      <c r="J1646" s="217">
        <f t="shared" si="193"/>
        <v>0</v>
      </c>
      <c r="K1646" s="215">
        <f>'Survey Results'!H2246/'Survey Results'!H$2249</f>
        <v>0</v>
      </c>
      <c r="L1646" s="211">
        <f t="shared" si="194"/>
        <v>0</v>
      </c>
      <c r="M1646" s="221">
        <f t="shared" si="195"/>
        <v>0</v>
      </c>
      <c r="N1646" s="222">
        <f t="shared" ref="N1646:N1648" si="196">D1646+F1646+H1646+J1646+L1646</f>
        <v>0</v>
      </c>
    </row>
    <row r="1647" spans="2:14" x14ac:dyDescent="0.45">
      <c r="B1647" t="s">
        <v>378</v>
      </c>
      <c r="C1647" s="215">
        <f>'Survey Results'!D2247/'Survey Results'!D$2249</f>
        <v>0</v>
      </c>
      <c r="D1647" s="211">
        <f t="shared" si="190"/>
        <v>0</v>
      </c>
      <c r="E1647" s="218">
        <f>'Survey Results'!E2247/'Survey Results'!E$2249</f>
        <v>0</v>
      </c>
      <c r="F1647" s="217">
        <f t="shared" si="191"/>
        <v>0</v>
      </c>
      <c r="G1647" s="215">
        <f>'Survey Results'!F2247/'Survey Results'!F$2249</f>
        <v>0</v>
      </c>
      <c r="H1647" s="212">
        <f t="shared" si="192"/>
        <v>0</v>
      </c>
      <c r="I1647" s="218">
        <f>'Survey Results'!G2247/'Survey Results'!G$2249</f>
        <v>0</v>
      </c>
      <c r="J1647" s="217">
        <f t="shared" si="193"/>
        <v>0</v>
      </c>
      <c r="K1647" s="215">
        <f>'Survey Results'!H2247/'Survey Results'!H$2249</f>
        <v>0</v>
      </c>
      <c r="L1647" s="211">
        <f t="shared" si="194"/>
        <v>0</v>
      </c>
      <c r="M1647" s="221">
        <f t="shared" si="195"/>
        <v>0</v>
      </c>
      <c r="N1647" s="222">
        <f t="shared" si="196"/>
        <v>0</v>
      </c>
    </row>
    <row r="1648" spans="2:14" x14ac:dyDescent="0.45">
      <c r="B1648" t="s">
        <v>379</v>
      </c>
      <c r="C1648" s="215">
        <f>'Survey Results'!D2248/'Survey Results'!D$2249</f>
        <v>0</v>
      </c>
      <c r="D1648" s="211">
        <f t="shared" si="190"/>
        <v>0</v>
      </c>
      <c r="E1648" s="218">
        <f>'Survey Results'!E2248/'Survey Results'!E$2249</f>
        <v>0</v>
      </c>
      <c r="F1648" s="217">
        <f t="shared" si="191"/>
        <v>0</v>
      </c>
      <c r="G1648" s="215">
        <f>'Survey Results'!F2248/'Survey Results'!F$2249</f>
        <v>0</v>
      </c>
      <c r="H1648" s="212">
        <f t="shared" si="192"/>
        <v>0</v>
      </c>
      <c r="I1648" s="218">
        <f>'Survey Results'!G2248/'Survey Results'!G$2249</f>
        <v>0</v>
      </c>
      <c r="J1648" s="217">
        <f t="shared" si="193"/>
        <v>0</v>
      </c>
      <c r="K1648" s="215">
        <f>'Survey Results'!H2248/'Survey Results'!H$2249</f>
        <v>0</v>
      </c>
      <c r="L1648" s="211">
        <f t="shared" si="194"/>
        <v>0</v>
      </c>
      <c r="M1648" s="221">
        <f t="shared" si="195"/>
        <v>0</v>
      </c>
      <c r="N1648" s="222">
        <f t="shared" si="196"/>
        <v>0</v>
      </c>
    </row>
    <row r="1649" spans="2:14" s="208" customFormat="1" x14ac:dyDescent="0.45">
      <c r="B1649" s="208" t="s">
        <v>1</v>
      </c>
      <c r="C1649" s="213">
        <f t="shared" ref="C1649:N1649" si="197">SUM(C1470:C1648)</f>
        <v>0.99999999999999989</v>
      </c>
      <c r="D1649" s="214">
        <f t="shared" si="197"/>
        <v>3.6375876269999998</v>
      </c>
      <c r="E1649" s="219">
        <f t="shared" si="197"/>
        <v>1</v>
      </c>
      <c r="F1649" s="220">
        <f t="shared" si="197"/>
        <v>2.8234911599999997</v>
      </c>
      <c r="G1649" s="213">
        <f t="shared" si="197"/>
        <v>0.99999999999999989</v>
      </c>
      <c r="H1649" s="214">
        <f t="shared" si="197"/>
        <v>9.7152384000000023</v>
      </c>
      <c r="I1649" s="219">
        <f t="shared" si="197"/>
        <v>1.0000000000000002</v>
      </c>
      <c r="J1649" s="220">
        <f t="shared" si="197"/>
        <v>3.762526288000001</v>
      </c>
      <c r="K1649" s="213">
        <f t="shared" si="197"/>
        <v>1.0000000000000002</v>
      </c>
      <c r="L1649" s="214">
        <f t="shared" si="197"/>
        <v>4.6200428020000013</v>
      </c>
      <c r="M1649" s="221">
        <f t="shared" si="197"/>
        <v>0.99999999999999989</v>
      </c>
      <c r="N1649" s="222">
        <f t="shared" si="197"/>
        <v>24.558886277000006</v>
      </c>
    </row>
  </sheetData>
  <sheetProtection algorithmName="SHA-512" hashValue="aW1I9p3UW9hRDvEOcf9Qfhm7XN4W2/tRGSfQfXHjrGOzwRpWZxVAiv1k5ddnqEi/HgL8OIxavAGRYZqFdzrz/Q==" saltValue="G6i5G0vX7NnPeMixtw1+7A==" spinCount="100000" sheet="1" objects="1" scenarios="1"/>
  <mergeCells count="6">
    <mergeCell ref="M1:N1"/>
    <mergeCell ref="C1:D1"/>
    <mergeCell ref="E1:F1"/>
    <mergeCell ref="G1:H1"/>
    <mergeCell ref="I1:J1"/>
    <mergeCell ref="K1:L1"/>
  </mergeCells>
  <pageMargins left="0.7" right="0.7" top="0.75" bottom="0.75" header="0.3" footer="0.3"/>
  <pageSetup paperSize="9"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BF78-B729-41E2-907E-BAED277786DD}">
  <sheetPr>
    <pageSetUpPr fitToPage="1"/>
  </sheetPr>
  <dimension ref="B1:P145"/>
  <sheetViews>
    <sheetView workbookViewId="0">
      <selection activeCell="B16" sqref="B16"/>
    </sheetView>
  </sheetViews>
  <sheetFormatPr defaultRowHeight="14.25" x14ac:dyDescent="0.45"/>
  <cols>
    <col min="2" max="2" width="110.1328125" bestFit="1" customWidth="1"/>
    <col min="3" max="3" width="9" style="210"/>
    <col min="4" max="4" width="9" style="211"/>
    <col min="5" max="5" width="9" style="216"/>
    <col min="6" max="6" width="9" style="217"/>
    <col min="7" max="7" width="9" style="210"/>
    <col min="8" max="8" width="9" style="212"/>
    <col min="9" max="9" width="9" style="216"/>
    <col min="10" max="10" width="9" style="217"/>
    <col min="11" max="11" width="9" style="210"/>
    <col min="12" max="12" width="9" style="211"/>
    <col min="13" max="13" width="9" style="221"/>
    <col min="14" max="14" width="9" style="222"/>
  </cols>
  <sheetData>
    <row r="1" spans="2:14" x14ac:dyDescent="0.45">
      <c r="C1" s="760" t="s">
        <v>81</v>
      </c>
      <c r="D1" s="760"/>
      <c r="E1" s="761" t="s">
        <v>82</v>
      </c>
      <c r="F1" s="761"/>
      <c r="G1" s="760" t="s">
        <v>83</v>
      </c>
      <c r="H1" s="760"/>
      <c r="I1" s="761" t="s">
        <v>84</v>
      </c>
      <c r="J1" s="761"/>
      <c r="K1" s="760" t="s">
        <v>85</v>
      </c>
      <c r="L1" s="760"/>
      <c r="M1" s="759" t="s">
        <v>1</v>
      </c>
      <c r="N1" s="759"/>
    </row>
    <row r="4" spans="2:14" x14ac:dyDescent="0.45">
      <c r="D4" s="211">
        <f>'Pop &amp; Exp'!B118</f>
        <v>57.572114720999998</v>
      </c>
      <c r="F4" s="217">
        <f>'Pop &amp; Exp'!C118</f>
        <v>43.517617720000004</v>
      </c>
      <c r="H4" s="212">
        <f>'Pop &amp; Exp'!D118</f>
        <v>150.13513055999999</v>
      </c>
      <c r="J4" s="217">
        <f>'Pop &amp; Exp'!E118</f>
        <v>60.239076699999984</v>
      </c>
      <c r="L4" s="211">
        <f>'Pop &amp; Exp'!F118</f>
        <v>73.189455035999998</v>
      </c>
      <c r="N4" s="222">
        <f>L4+J4+H4+F4+D4</f>
        <v>384.65339473699993</v>
      </c>
    </row>
    <row r="6" spans="2:14" s="405" customFormat="1" x14ac:dyDescent="0.45">
      <c r="B6" s="405" t="s">
        <v>416</v>
      </c>
      <c r="C6" s="406">
        <f>D6/$D$4</f>
        <v>0</v>
      </c>
      <c r="D6" s="407">
        <f>'Non-food Shopping'!D6+'Non-food Shopping'!D189+'Non-food Shopping'!D372+'Non-food Shopping'!D555+'Non-food Shopping'!D738+'Non-food Shopping'!D921+'Non-food Shopping'!D1104+'Non-food Shopping'!D1287+'Non-food Shopping'!D1470</f>
        <v>0</v>
      </c>
      <c r="E6" s="406">
        <f>F6/$F$4</f>
        <v>0</v>
      </c>
      <c r="F6" s="407">
        <f>'Non-food Shopping'!F6+'Non-food Shopping'!F189+'Non-food Shopping'!F372+'Non-food Shopping'!F555+'Non-food Shopping'!F738+'Non-food Shopping'!F921+'Non-food Shopping'!F1104+'Non-food Shopping'!F1287+'Non-food Shopping'!F1470</f>
        <v>0</v>
      </c>
      <c r="G6" s="406">
        <f>H6/$H$4</f>
        <v>6.4701265774343319E-2</v>
      </c>
      <c r="H6" s="407">
        <f>'Non-food Shopping'!H6+'Non-food Shopping'!H189+'Non-food Shopping'!H372+'Non-food Shopping'!H555+'Non-food Shopping'!H738+'Non-food Shopping'!H921+'Non-food Shopping'!H1104+'Non-food Shopping'!H1287+'Non-food Shopping'!H1470</f>
        <v>9.7139329844282933</v>
      </c>
      <c r="I6" s="406">
        <f>J6/$J$4</f>
        <v>0</v>
      </c>
      <c r="J6" s="407">
        <f>'Non-food Shopping'!J6+'Non-food Shopping'!J189+'Non-food Shopping'!J372+'Non-food Shopping'!J555+'Non-food Shopping'!J738+'Non-food Shopping'!J921+'Non-food Shopping'!J1104+'Non-food Shopping'!J1287+'Non-food Shopping'!J1470</f>
        <v>0</v>
      </c>
      <c r="K6" s="406">
        <f>L6/$L$4</f>
        <v>7.2920347939702014E-3</v>
      </c>
      <c r="L6" s="407">
        <f>'Non-food Shopping'!L6+'Non-food Shopping'!L189+'Non-food Shopping'!L372+'Non-food Shopping'!L555+'Non-food Shopping'!L738+'Non-food Shopping'!L921+'Non-food Shopping'!L1104+'Non-food Shopping'!L1287+'Non-food Shopping'!L1470</f>
        <v>0.5337000526742296</v>
      </c>
      <c r="M6" s="408">
        <f>N6/$N$4</f>
        <v>2.6641213043522374E-2</v>
      </c>
      <c r="N6" s="409">
        <f t="shared" ref="N6:N46" si="0">D6+F6+H6+J6+L6</f>
        <v>10.247633037102522</v>
      </c>
    </row>
    <row r="7" spans="2:14" s="410" customFormat="1" x14ac:dyDescent="0.45">
      <c r="B7" s="410" t="s">
        <v>417</v>
      </c>
      <c r="C7" s="411">
        <f t="shared" ref="C7:C47" si="1">D7/$D$4</f>
        <v>1.3906603683928213E-2</v>
      </c>
      <c r="D7" s="412">
        <f>'Non-food Shopping'!D7+'Non-food Shopping'!D190+'Non-food Shopping'!D373+'Non-food Shopping'!D556+'Non-food Shopping'!D739+'Non-food Shopping'!D922+'Non-food Shopping'!D1105+'Non-food Shopping'!D1288+'Non-food Shopping'!D1471</f>
        <v>0.80063258267059623</v>
      </c>
      <c r="E7" s="411">
        <f t="shared" ref="E7:E47" si="2">F7/$F$4</f>
        <v>9.1708485338179192E-3</v>
      </c>
      <c r="F7" s="412">
        <f>'Non-food Shopping'!F7+'Non-food Shopping'!F190+'Non-food Shopping'!F373+'Non-food Shopping'!F556+'Non-food Shopping'!F739+'Non-food Shopping'!F922+'Non-food Shopping'!F1105+'Non-food Shopping'!F1288+'Non-food Shopping'!F1471</f>
        <v>0.39909348066271072</v>
      </c>
      <c r="G7" s="411">
        <f t="shared" ref="G7:G47" si="3">H7/$H$4</f>
        <v>9.3034230627068119E-3</v>
      </c>
      <c r="H7" s="412">
        <f>'Non-food Shopping'!H7+'Non-food Shopping'!H190+'Non-food Shopping'!H373+'Non-food Shopping'!H556+'Non-food Shopping'!H739+'Non-food Shopping'!H922+'Non-food Shopping'!H1105+'Non-food Shopping'!H1288+'Non-food Shopping'!H1471</f>
        <v>1.3967706361744021</v>
      </c>
      <c r="I7" s="411">
        <f t="shared" ref="I7:I47" si="4">J7/$J$4</f>
        <v>1.8023140952530058E-2</v>
      </c>
      <c r="J7" s="412">
        <f>'Non-food Shopping'!J7+'Non-food Shopping'!J190+'Non-food Shopping'!J373+'Non-food Shopping'!J556+'Non-food Shopping'!J739+'Non-food Shopping'!J922+'Non-food Shopping'!J1105+'Non-food Shopping'!J1288+'Non-food Shopping'!J1471</f>
        <v>1.0856973702143689</v>
      </c>
      <c r="K7" s="411">
        <f t="shared" ref="K7:K47" si="5">L7/$L$4</f>
        <v>2.1402513405386833E-2</v>
      </c>
      <c r="L7" s="412">
        <f>'Non-food Shopping'!L7+'Non-food Shopping'!L190+'Non-food Shopping'!L373+'Non-food Shopping'!L556+'Non-food Shopping'!L739+'Non-food Shopping'!L922+'Non-food Shopping'!L1105+'Non-food Shopping'!L1288+'Non-food Shopping'!L1471</f>
        <v>1.5664382925409468</v>
      </c>
      <c r="M7" s="413">
        <f t="shared" ref="M7:M47" si="6">N7/$N$4</f>
        <v>1.3645095647346842E-2</v>
      </c>
      <c r="N7" s="414">
        <f t="shared" si="0"/>
        <v>5.2486323622630247</v>
      </c>
    </row>
    <row r="8" spans="2:14" s="405" customFormat="1" x14ac:dyDescent="0.45">
      <c r="B8" s="405" t="s">
        <v>439</v>
      </c>
      <c r="C8" s="406">
        <f t="shared" si="1"/>
        <v>0</v>
      </c>
      <c r="D8" s="407">
        <f>'Non-food Shopping'!D8+'Non-food Shopping'!D191+'Non-food Shopping'!D374+'Non-food Shopping'!D557+'Non-food Shopping'!D740+'Non-food Shopping'!D923+'Non-food Shopping'!D1106+'Non-food Shopping'!D1289+'Non-food Shopping'!D1472</f>
        <v>0</v>
      </c>
      <c r="E8" s="406">
        <f t="shared" si="2"/>
        <v>0</v>
      </c>
      <c r="F8" s="407">
        <f>'Non-food Shopping'!F8+'Non-food Shopping'!F191+'Non-food Shopping'!F374+'Non-food Shopping'!F557+'Non-food Shopping'!F740+'Non-food Shopping'!F923+'Non-food Shopping'!F1106+'Non-food Shopping'!F1289+'Non-food Shopping'!F1472</f>
        <v>0</v>
      </c>
      <c r="G8" s="406">
        <f t="shared" si="3"/>
        <v>0</v>
      </c>
      <c r="H8" s="407">
        <f>'Non-food Shopping'!H8+'Non-food Shopping'!H191+'Non-food Shopping'!H374+'Non-food Shopping'!H557+'Non-food Shopping'!H740+'Non-food Shopping'!H923+'Non-food Shopping'!H1106+'Non-food Shopping'!H1289+'Non-food Shopping'!H1472</f>
        <v>0</v>
      </c>
      <c r="I8" s="406">
        <f t="shared" si="4"/>
        <v>2.6881272148843271E-3</v>
      </c>
      <c r="J8" s="407">
        <f>'Non-food Shopping'!J8+'Non-food Shopping'!J191+'Non-food Shopping'!J374+'Non-food Shopping'!J557+'Non-food Shopping'!J740+'Non-food Shopping'!J923+'Non-food Shopping'!J1106+'Non-food Shopping'!J1289+'Non-food Shopping'!J1472</f>
        <v>0.16193030147677431</v>
      </c>
      <c r="K8" s="406">
        <f t="shared" si="5"/>
        <v>2.5431974264150505E-3</v>
      </c>
      <c r="L8" s="407">
        <f>'Non-food Shopping'!L8+'Non-food Shopping'!L191+'Non-food Shopping'!L374+'Non-food Shopping'!L557+'Non-food Shopping'!L740+'Non-food Shopping'!L923+'Non-food Shopping'!L1106+'Non-food Shopping'!L1289+'Non-food Shopping'!L1472</f>
        <v>0.18613523368827525</v>
      </c>
      <c r="M8" s="408">
        <f t="shared" si="6"/>
        <v>9.0488096537672132E-4</v>
      </c>
      <c r="N8" s="409">
        <f t="shared" si="0"/>
        <v>0.34806553516504957</v>
      </c>
    </row>
    <row r="9" spans="2:14" s="405" customFormat="1" x14ac:dyDescent="0.45">
      <c r="B9" s="405" t="s">
        <v>440</v>
      </c>
      <c r="C9" s="406">
        <f t="shared" si="1"/>
        <v>0</v>
      </c>
      <c r="D9" s="407">
        <f>'Non-food Shopping'!D9+'Non-food Shopping'!D192+'Non-food Shopping'!D375+'Non-food Shopping'!D558+'Non-food Shopping'!D741+'Non-food Shopping'!D924+'Non-food Shopping'!D1107+'Non-food Shopping'!D1290+'Non-food Shopping'!D1473</f>
        <v>0</v>
      </c>
      <c r="E9" s="406">
        <f t="shared" si="2"/>
        <v>1.1429354347869201E-2</v>
      </c>
      <c r="F9" s="407">
        <f>'Non-food Shopping'!F9+'Non-food Shopping'!F192+'Non-food Shopping'!F375+'Non-food Shopping'!F558+'Non-food Shopping'!F741+'Non-food Shopping'!F924+'Non-food Shopping'!F1107+'Non-food Shopping'!F1290+'Non-food Shopping'!F1473</f>
        <v>0.49737827329699186</v>
      </c>
      <c r="G9" s="406">
        <f t="shared" si="3"/>
        <v>1.6117821718544492E-2</v>
      </c>
      <c r="H9" s="407">
        <f>'Non-food Shopping'!H9+'Non-food Shopping'!H192+'Non-food Shopping'!H375+'Non-food Shopping'!H558+'Non-food Shopping'!H741+'Non-food Shopping'!H924+'Non-food Shopping'!H1107+'Non-food Shopping'!H1290+'Non-food Shopping'!H1473</f>
        <v>2.419851268056481</v>
      </c>
      <c r="I9" s="406">
        <f t="shared" si="4"/>
        <v>1.0752508859537309E-2</v>
      </c>
      <c r="J9" s="407">
        <f>'Non-food Shopping'!J9+'Non-food Shopping'!J192+'Non-food Shopping'!J375+'Non-food Shopping'!J558+'Non-food Shopping'!J741+'Non-food Shopping'!J924+'Non-food Shopping'!J1107+'Non-food Shopping'!J1290+'Non-food Shopping'!J1473</f>
        <v>0.64772120590709725</v>
      </c>
      <c r="K9" s="406">
        <f t="shared" si="5"/>
        <v>0</v>
      </c>
      <c r="L9" s="407">
        <f>'Non-food Shopping'!L9+'Non-food Shopping'!L192+'Non-food Shopping'!L375+'Non-food Shopping'!L558+'Non-food Shopping'!L741+'Non-food Shopping'!L924+'Non-food Shopping'!L1107+'Non-food Shopping'!L1290+'Non-food Shopping'!L1473</f>
        <v>0</v>
      </c>
      <c r="M9" s="408">
        <f t="shared" si="6"/>
        <v>9.2679560249248373E-3</v>
      </c>
      <c r="N9" s="409">
        <f t="shared" si="0"/>
        <v>3.5649507472605704</v>
      </c>
    </row>
    <row r="10" spans="2:14" s="405" customFormat="1" x14ac:dyDescent="0.45">
      <c r="B10" s="405" t="s">
        <v>656</v>
      </c>
      <c r="C10" s="406">
        <f t="shared" si="1"/>
        <v>8.9634861668749857E-3</v>
      </c>
      <c r="D10" s="407">
        <f>'Non-food Shopping'!D10+'Non-food Shopping'!D193+'Non-food Shopping'!D376+'Non-food Shopping'!D559+'Non-food Shopping'!D742+'Non-food Shopping'!D925+'Non-food Shopping'!D1108+'Non-food Shopping'!D1291+'Non-food Shopping'!D1474</f>
        <v>0.51604685389942317</v>
      </c>
      <c r="E10" s="406">
        <f t="shared" si="2"/>
        <v>0</v>
      </c>
      <c r="F10" s="407">
        <f>'Non-food Shopping'!F10+'Non-food Shopping'!F193+'Non-food Shopping'!F376+'Non-food Shopping'!F559+'Non-food Shopping'!F742+'Non-food Shopping'!F925+'Non-food Shopping'!F1108+'Non-food Shopping'!F1291+'Non-food Shopping'!F1474</f>
        <v>0</v>
      </c>
      <c r="G10" s="406">
        <f t="shared" si="3"/>
        <v>0</v>
      </c>
      <c r="H10" s="407">
        <f>'Non-food Shopping'!H10+'Non-food Shopping'!H193+'Non-food Shopping'!H376+'Non-food Shopping'!H559+'Non-food Shopping'!H742+'Non-food Shopping'!H925+'Non-food Shopping'!H1108+'Non-food Shopping'!H1291+'Non-food Shopping'!H1474</f>
        <v>0</v>
      </c>
      <c r="I10" s="406">
        <f t="shared" si="4"/>
        <v>0</v>
      </c>
      <c r="J10" s="407">
        <f>'Non-food Shopping'!J10+'Non-food Shopping'!J193+'Non-food Shopping'!J376+'Non-food Shopping'!J559+'Non-food Shopping'!J742+'Non-food Shopping'!J925+'Non-food Shopping'!J1108+'Non-food Shopping'!J1291+'Non-food Shopping'!J1474</f>
        <v>0</v>
      </c>
      <c r="K10" s="406">
        <f t="shared" si="5"/>
        <v>8.881399572791859E-3</v>
      </c>
      <c r="L10" s="407">
        <f>'Non-food Shopping'!L10+'Non-food Shopping'!L193+'Non-food Shopping'!L376+'Non-food Shopping'!L559+'Non-food Shopping'!L742+'Non-food Shopping'!L925+'Non-food Shopping'!L1108+'Non-food Shopping'!L1291+'Non-food Shopping'!L1474</f>
        <v>0.65002479468959939</v>
      </c>
      <c r="M10" s="408">
        <f t="shared" si="6"/>
        <v>3.031486695668717E-3</v>
      </c>
      <c r="N10" s="409">
        <f t="shared" si="0"/>
        <v>1.1660716485890226</v>
      </c>
    </row>
    <row r="11" spans="2:14" s="405" customFormat="1" x14ac:dyDescent="0.45">
      <c r="B11" s="405" t="s">
        <v>446</v>
      </c>
      <c r="C11" s="406">
        <f t="shared" si="1"/>
        <v>0</v>
      </c>
      <c r="D11" s="407">
        <f>'Non-food Shopping'!D11+'Non-food Shopping'!D194+'Non-food Shopping'!D377+'Non-food Shopping'!D560+'Non-food Shopping'!D743+'Non-food Shopping'!D926+'Non-food Shopping'!D1109+'Non-food Shopping'!D1292+'Non-food Shopping'!D1475</f>
        <v>0</v>
      </c>
      <c r="E11" s="406">
        <f t="shared" si="2"/>
        <v>0</v>
      </c>
      <c r="F11" s="407">
        <f>'Non-food Shopping'!F11+'Non-food Shopping'!F194+'Non-food Shopping'!F377+'Non-food Shopping'!F560+'Non-food Shopping'!F743+'Non-food Shopping'!F926+'Non-food Shopping'!F1109+'Non-food Shopping'!F1292+'Non-food Shopping'!F1475</f>
        <v>0</v>
      </c>
      <c r="G11" s="406">
        <f t="shared" si="3"/>
        <v>0</v>
      </c>
      <c r="H11" s="407">
        <f>'Non-food Shopping'!H11+'Non-food Shopping'!H194+'Non-food Shopping'!H377+'Non-food Shopping'!H560+'Non-food Shopping'!H743+'Non-food Shopping'!H926+'Non-food Shopping'!H1109+'Non-food Shopping'!H1292+'Non-food Shopping'!H1475</f>
        <v>0</v>
      </c>
      <c r="I11" s="406">
        <f t="shared" si="4"/>
        <v>0</v>
      </c>
      <c r="J11" s="407">
        <f>'Non-food Shopping'!J11+'Non-food Shopping'!J194+'Non-food Shopping'!J377+'Non-food Shopping'!J560+'Non-food Shopping'!J743+'Non-food Shopping'!J926+'Non-food Shopping'!J1109+'Non-food Shopping'!J1292+'Non-food Shopping'!J1475</f>
        <v>0</v>
      </c>
      <c r="K11" s="406">
        <f t="shared" si="5"/>
        <v>9.6809050066970622E-4</v>
      </c>
      <c r="L11" s="407">
        <f>'Non-food Shopping'!L11+'Non-food Shopping'!L194+'Non-food Shopping'!L377+'Non-food Shopping'!L560+'Non-food Shopping'!L743+'Non-food Shopping'!L926+'Non-food Shopping'!L1109+'Non-food Shopping'!L1292+'Non-food Shopping'!L1475</f>
        <v>7.085401616954419E-2</v>
      </c>
      <c r="M11" s="408">
        <f t="shared" si="6"/>
        <v>1.8420223801219639E-4</v>
      </c>
      <c r="N11" s="409">
        <f t="shared" si="0"/>
        <v>7.085401616954419E-2</v>
      </c>
    </row>
    <row r="12" spans="2:14" s="415" customFormat="1" x14ac:dyDescent="0.45">
      <c r="B12" s="415" t="s">
        <v>447</v>
      </c>
      <c r="C12" s="416">
        <f t="shared" si="1"/>
        <v>3.3948252840946068E-2</v>
      </c>
      <c r="D12" s="417">
        <f>'Non-food Shopping'!D12+'Non-food Shopping'!D195+'Non-food Shopping'!D378+'Non-food Shopping'!D561+'Non-food Shopping'!D744+'Non-food Shopping'!D927+'Non-food Shopping'!D1110+'Non-food Shopping'!D1293+'Non-food Shopping'!D1476</f>
        <v>1.9544727071364612</v>
      </c>
      <c r="E12" s="416">
        <f t="shared" si="2"/>
        <v>7.2644756239280909E-3</v>
      </c>
      <c r="F12" s="417">
        <f>'Non-food Shopping'!F12+'Non-food Shopping'!F195+'Non-food Shopping'!F378+'Non-food Shopping'!F561+'Non-food Shopping'!F744+'Non-food Shopping'!F927+'Non-food Shopping'!F1110+'Non-food Shopping'!F1293+'Non-food Shopping'!F1476</f>
        <v>0.31613267313836119</v>
      </c>
      <c r="G12" s="416">
        <f t="shared" si="3"/>
        <v>7.3179731366794518E-3</v>
      </c>
      <c r="H12" s="417">
        <f>'Non-food Shopping'!H12+'Non-food Shopping'!H195+'Non-food Shopping'!H378+'Non-food Shopping'!H561+'Non-food Shopping'!H744+'Non-food Shopping'!H927+'Non-food Shopping'!H1110+'Non-food Shopping'!H1293+'Non-food Shopping'!H1476</f>
        <v>1.0986848523099422</v>
      </c>
      <c r="I12" s="416">
        <f t="shared" si="4"/>
        <v>6.7088041618344552E-3</v>
      </c>
      <c r="J12" s="417">
        <f>'Non-food Shopping'!J12+'Non-food Shopping'!J195+'Non-food Shopping'!J378+'Non-food Shopping'!J561+'Non-food Shopping'!J744+'Non-food Shopping'!J927+'Non-food Shopping'!J1110+'Non-food Shopping'!J1293+'Non-food Shopping'!J1476</f>
        <v>0.40413216847002487</v>
      </c>
      <c r="K12" s="416">
        <f t="shared" si="5"/>
        <v>2.0026203039347056E-3</v>
      </c>
      <c r="L12" s="417">
        <f>'Non-food Shopping'!L12+'Non-food Shopping'!L195+'Non-food Shopping'!L378+'Non-food Shopping'!L561+'Non-food Shopping'!L744+'Non-food Shopping'!L927+'Non-food Shopping'!L1110+'Non-food Shopping'!L1293+'Non-food Shopping'!L1476</f>
        <v>0.1465706886890098</v>
      </c>
      <c r="M12" s="418">
        <f t="shared" si="6"/>
        <v>1.0190974896826341E-2</v>
      </c>
      <c r="N12" s="419">
        <f t="shared" si="0"/>
        <v>3.9199930897437993</v>
      </c>
    </row>
    <row r="13" spans="2:14" s="405" customFormat="1" x14ac:dyDescent="0.45">
      <c r="B13" s="405" t="s">
        <v>454</v>
      </c>
      <c r="C13" s="406">
        <f t="shared" si="1"/>
        <v>0</v>
      </c>
      <c r="D13" s="407">
        <f>'Non-food Shopping'!D15+'Non-food Shopping'!D198+'Non-food Shopping'!D381+'Non-food Shopping'!D564+'Non-food Shopping'!D747+'Non-food Shopping'!D930+'Non-food Shopping'!D1113+'Non-food Shopping'!D1296+'Non-food Shopping'!D1479</f>
        <v>0</v>
      </c>
      <c r="E13" s="406">
        <f t="shared" si="2"/>
        <v>1.056046010840425E-2</v>
      </c>
      <c r="F13" s="407">
        <f>'Non-food Shopping'!F15+'Non-food Shopping'!F198+'Non-food Shopping'!F381+'Non-food Shopping'!F564+'Non-food Shopping'!F747+'Non-food Shopping'!F930+'Non-food Shopping'!F1113+'Non-food Shopping'!F1296+'Non-food Shopping'!F1479</f>
        <v>0.45956606594484595</v>
      </c>
      <c r="G13" s="406">
        <f t="shared" si="3"/>
        <v>3.6686869268476967E-2</v>
      </c>
      <c r="H13" s="407">
        <f>'Non-food Shopping'!H15+'Non-food Shopping'!H198+'Non-food Shopping'!H381+'Non-food Shopping'!H564+'Non-food Shopping'!H747+'Non-food Shopping'!H930+'Non-food Shopping'!H1113+'Non-food Shopping'!H1296+'Non-food Shopping'!H1479</f>
        <v>5.507987907460441</v>
      </c>
      <c r="I13" s="406">
        <f t="shared" si="4"/>
        <v>2.9769880409206344E-3</v>
      </c>
      <c r="J13" s="407">
        <f>'Non-food Shopping'!J15+'Non-food Shopping'!J198+'Non-food Shopping'!J381+'Non-food Shopping'!J564+'Non-food Shopping'!J747+'Non-food Shopping'!J930+'Non-food Shopping'!J1113+'Non-food Shopping'!J1296+'Non-food Shopping'!J1479</f>
        <v>0.1793310109320008</v>
      </c>
      <c r="K13" s="406">
        <f t="shared" si="5"/>
        <v>0</v>
      </c>
      <c r="L13" s="407">
        <f>'Non-food Shopping'!L15+'Non-food Shopping'!L198+'Non-food Shopping'!L381+'Non-food Shopping'!L564+'Non-food Shopping'!L747+'Non-food Shopping'!L930+'Non-food Shopping'!L1113+'Non-food Shopping'!L1296+'Non-food Shopping'!L1479</f>
        <v>0</v>
      </c>
      <c r="M13" s="408">
        <f t="shared" si="6"/>
        <v>1.5980321682953331E-2</v>
      </c>
      <c r="N13" s="409">
        <f t="shared" si="0"/>
        <v>6.1468849843372872</v>
      </c>
    </row>
    <row r="14" spans="2:14" s="415" customFormat="1" x14ac:dyDescent="0.45">
      <c r="B14" s="415" t="s">
        <v>455</v>
      </c>
      <c r="C14" s="416">
        <f t="shared" si="1"/>
        <v>4.1353664392811381E-3</v>
      </c>
      <c r="D14" s="417">
        <f>'Non-food Shopping'!D16+'Non-food Shopping'!D199+'Non-food Shopping'!D382+'Non-food Shopping'!D565+'Non-food Shopping'!D748+'Non-food Shopping'!D931+'Non-food Shopping'!D1114+'Non-food Shopping'!D1297+'Non-food Shopping'!D1480</f>
        <v>0.23808179105566696</v>
      </c>
      <c r="E14" s="416">
        <f t="shared" si="2"/>
        <v>1.0860551832076942E-2</v>
      </c>
      <c r="F14" s="417">
        <f>'Non-food Shopping'!F16+'Non-food Shopping'!F199+'Non-food Shopping'!F382+'Non-food Shopping'!F565+'Non-food Shopping'!F748+'Non-food Shopping'!F931+'Non-food Shopping'!F1114+'Non-food Shopping'!F1297+'Non-food Shopping'!F1480</f>
        <v>0.47262534285656999</v>
      </c>
      <c r="G14" s="416">
        <f t="shared" si="3"/>
        <v>6.2405174362759172E-4</v>
      </c>
      <c r="H14" s="417">
        <f>'Non-food Shopping'!H16+'Non-food Shopping'!H199+'Non-food Shopping'!H382+'Non-food Shopping'!H565+'Non-food Shopping'!H748+'Non-food Shopping'!H931+'Non-food Shopping'!H1114+'Non-food Shopping'!H1297+'Non-food Shopping'!H1480</f>
        <v>9.3692090005724121E-2</v>
      </c>
      <c r="I14" s="416">
        <f t="shared" si="4"/>
        <v>0</v>
      </c>
      <c r="J14" s="417">
        <f>'Non-food Shopping'!J16+'Non-food Shopping'!J199+'Non-food Shopping'!J382+'Non-food Shopping'!J565+'Non-food Shopping'!J748+'Non-food Shopping'!J931+'Non-food Shopping'!J1114+'Non-food Shopping'!J1297+'Non-food Shopping'!J1480</f>
        <v>0</v>
      </c>
      <c r="K14" s="416">
        <f t="shared" si="5"/>
        <v>0</v>
      </c>
      <c r="L14" s="417">
        <f>'Non-food Shopping'!L16+'Non-food Shopping'!L199+'Non-food Shopping'!L382+'Non-food Shopping'!L565+'Non-food Shopping'!L748+'Non-food Shopping'!L931+'Non-food Shopping'!L1114+'Non-food Shopping'!L1297+'Non-food Shopping'!L1480</f>
        <v>0</v>
      </c>
      <c r="M14" s="418">
        <f t="shared" si="6"/>
        <v>2.091231313499664E-3</v>
      </c>
      <c r="N14" s="419">
        <f t="shared" si="0"/>
        <v>0.80439922391796104</v>
      </c>
    </row>
    <row r="15" spans="2:14" s="415" customFormat="1" x14ac:dyDescent="0.45">
      <c r="B15" s="415" t="s">
        <v>657</v>
      </c>
      <c r="C15" s="416">
        <f t="shared" si="1"/>
        <v>7.6666219510399078E-2</v>
      </c>
      <c r="D15" s="417">
        <f>'Non-food Shopping'!D17+'Non-food Shopping'!D200+'Non-food Shopping'!D383+'Non-food Shopping'!D566+'Non-food Shopping'!D749+'Non-food Shopping'!D932+'Non-food Shopping'!D1115+'Non-food Shopping'!D1298+'Non-food Shopping'!D1481</f>
        <v>4.4138363848780644</v>
      </c>
      <c r="E15" s="416">
        <f t="shared" si="2"/>
        <v>8.0948223940869035E-2</v>
      </c>
      <c r="F15" s="417">
        <f>'Non-food Shopping'!F17+'Non-food Shopping'!F200+'Non-food Shopping'!F383+'Non-food Shopping'!F566+'Non-food Shopping'!F749+'Non-food Shopping'!F932+'Non-food Shopping'!F1115+'Non-food Shopping'!F1298+'Non-food Shopping'!F1481</f>
        <v>3.5226738645716908</v>
      </c>
      <c r="G15" s="416">
        <f t="shared" si="3"/>
        <v>5.152887866209363E-2</v>
      </c>
      <c r="H15" s="417">
        <f>'Non-food Shopping'!H17+'Non-food Shopping'!H200+'Non-food Shopping'!H383+'Non-food Shopping'!H566+'Non-food Shopping'!H749+'Non-food Shopping'!H932+'Non-food Shopping'!H1115+'Non-food Shopping'!H1298+'Non-food Shopping'!H1481</f>
        <v>7.7362949255438247</v>
      </c>
      <c r="I15" s="416">
        <f t="shared" si="4"/>
        <v>0.10074928548895526</v>
      </c>
      <c r="J15" s="417">
        <f>'Non-food Shopping'!J17+'Non-food Shopping'!J200+'Non-food Shopping'!J383+'Non-food Shopping'!J566+'Non-food Shopping'!J749+'Non-food Shopping'!J932+'Non-food Shopping'!J1115+'Non-food Shopping'!J1298+'Non-food Shopping'!J1481</f>
        <v>6.0690439360393711</v>
      </c>
      <c r="K15" s="416">
        <f t="shared" si="5"/>
        <v>1.23734817918851E-2</v>
      </c>
      <c r="L15" s="417">
        <f>'Non-food Shopping'!L17+'Non-food Shopping'!L200+'Non-food Shopping'!L383+'Non-food Shopping'!L566+'Non-food Shopping'!L749+'Non-food Shopping'!L932+'Non-food Shopping'!L1115+'Non-food Shopping'!L1298+'Non-food Shopping'!L1481</f>
        <v>0.90560838924593923</v>
      </c>
      <c r="M15" s="418">
        <f t="shared" si="6"/>
        <v>5.8877570847291484E-2</v>
      </c>
      <c r="N15" s="419">
        <f t="shared" si="0"/>
        <v>22.64745750027889</v>
      </c>
    </row>
    <row r="16" spans="2:14" s="405" customFormat="1" x14ac:dyDescent="0.45">
      <c r="B16" s="405" t="s">
        <v>457</v>
      </c>
      <c r="C16" s="406">
        <f t="shared" si="1"/>
        <v>0</v>
      </c>
      <c r="D16" s="407">
        <f>'Non-food Shopping'!D18+'Non-food Shopping'!D201+'Non-food Shopping'!D384+'Non-food Shopping'!D567+'Non-food Shopping'!D750+'Non-food Shopping'!D933+'Non-food Shopping'!D1116+'Non-food Shopping'!D1299+'Non-food Shopping'!D1482</f>
        <v>0</v>
      </c>
      <c r="E16" s="406">
        <f t="shared" si="2"/>
        <v>2.1186385114197449E-2</v>
      </c>
      <c r="F16" s="407">
        <f>'Non-food Shopping'!F18+'Non-food Shopping'!F201+'Non-food Shopping'!F384+'Non-food Shopping'!F567+'Non-food Shopping'!F750+'Non-food Shopping'!F933+'Non-food Shopping'!F1116+'Non-food Shopping'!F1299+'Non-food Shopping'!F1482</f>
        <v>0.92198100826834317</v>
      </c>
      <c r="G16" s="406">
        <f t="shared" si="3"/>
        <v>0</v>
      </c>
      <c r="H16" s="407">
        <f>'Non-food Shopping'!H18+'Non-food Shopping'!H201+'Non-food Shopping'!H384+'Non-food Shopping'!H567+'Non-food Shopping'!H750+'Non-food Shopping'!H933+'Non-food Shopping'!H1116+'Non-food Shopping'!H1299+'Non-food Shopping'!H1482</f>
        <v>0</v>
      </c>
      <c r="I16" s="406">
        <f t="shared" si="4"/>
        <v>0</v>
      </c>
      <c r="J16" s="407">
        <f>'Non-food Shopping'!J18+'Non-food Shopping'!J201+'Non-food Shopping'!J384+'Non-food Shopping'!J567+'Non-food Shopping'!J750+'Non-food Shopping'!J933+'Non-food Shopping'!J1116+'Non-food Shopping'!J1299+'Non-food Shopping'!J1482</f>
        <v>0</v>
      </c>
      <c r="K16" s="406">
        <f t="shared" si="5"/>
        <v>6.9912333601053353E-2</v>
      </c>
      <c r="L16" s="407">
        <f>'Non-food Shopping'!L18+'Non-food Shopping'!L201+'Non-food Shopping'!L384+'Non-food Shopping'!L567+'Non-food Shopping'!L750+'Non-food Shopping'!L933+'Non-food Shopping'!L1116+'Non-food Shopping'!L1299+'Non-food Shopping'!L1482</f>
        <v>5.1168455965561259</v>
      </c>
      <c r="M16" s="408">
        <f t="shared" si="6"/>
        <v>1.5699397658906433E-2</v>
      </c>
      <c r="N16" s="409">
        <f t="shared" si="0"/>
        <v>6.038826604824469</v>
      </c>
    </row>
    <row r="17" spans="2:14" s="405" customFormat="1" x14ac:dyDescent="0.45">
      <c r="B17" s="405" t="s">
        <v>458</v>
      </c>
      <c r="C17" s="406">
        <f t="shared" si="1"/>
        <v>8.1638151783305836E-4</v>
      </c>
      <c r="D17" s="407">
        <f>'Non-food Shopping'!D20+'Non-food Shopping'!D203+'Non-food Shopping'!D386+'Non-food Shopping'!D569+'Non-food Shopping'!D752+'Non-food Shopping'!D935+'Non-food Shopping'!D1118+'Non-food Shopping'!D1301+'Non-food Shopping'!D1484</f>
        <v>4.7000810400788941E-2</v>
      </c>
      <c r="E17" s="406">
        <f t="shared" si="2"/>
        <v>0</v>
      </c>
      <c r="F17" s="407">
        <f>'Non-food Shopping'!F20+'Non-food Shopping'!F203+'Non-food Shopping'!F386+'Non-food Shopping'!F569+'Non-food Shopping'!F752+'Non-food Shopping'!F935+'Non-food Shopping'!F1118+'Non-food Shopping'!F1301+'Non-food Shopping'!F1484</f>
        <v>0</v>
      </c>
      <c r="G17" s="406">
        <f t="shared" si="3"/>
        <v>0</v>
      </c>
      <c r="H17" s="407">
        <f>'Non-food Shopping'!H20+'Non-food Shopping'!H203+'Non-food Shopping'!H386+'Non-food Shopping'!H569+'Non-food Shopping'!H752+'Non-food Shopping'!H935+'Non-food Shopping'!H1118+'Non-food Shopping'!H1301+'Non-food Shopping'!H1484</f>
        <v>0</v>
      </c>
      <c r="I17" s="406">
        <f t="shared" si="4"/>
        <v>7.946825879133737E-4</v>
      </c>
      <c r="J17" s="407">
        <f>'Non-food Shopping'!J20+'Non-food Shopping'!J203+'Non-food Shopping'!J386+'Non-food Shopping'!J569+'Non-food Shopping'!J752+'Non-food Shopping'!J935+'Non-food Shopping'!J1118+'Non-food Shopping'!J1301+'Non-food Shopping'!J1484</f>
        <v>4.7870945365468195E-2</v>
      </c>
      <c r="K17" s="406">
        <f t="shared" si="5"/>
        <v>1.8992876176626317E-2</v>
      </c>
      <c r="L17" s="407">
        <f>'Non-food Shopping'!L20+'Non-food Shopping'!L203+'Non-food Shopping'!L386+'Non-food Shopping'!L569+'Non-food Shopping'!L752+'Non-food Shopping'!L935+'Non-food Shopping'!L1118+'Non-food Shopping'!L1301+'Non-food Shopping'!L1484</f>
        <v>1.3900782569335073</v>
      </c>
      <c r="M17" s="408">
        <f t="shared" si="6"/>
        <v>3.8604885151607023E-3</v>
      </c>
      <c r="N17" s="409">
        <f t="shared" si="0"/>
        <v>1.4849500126997643</v>
      </c>
    </row>
    <row r="18" spans="2:14" s="420" customFormat="1" x14ac:dyDescent="0.45">
      <c r="B18" s="420" t="s">
        <v>466</v>
      </c>
      <c r="C18" s="421">
        <f t="shared" si="1"/>
        <v>0</v>
      </c>
      <c r="D18" s="422">
        <f>'Non-food Shopping'!D21+'Non-food Shopping'!D204+'Non-food Shopping'!D387+'Non-food Shopping'!D570+'Non-food Shopping'!D753+'Non-food Shopping'!D936+'Non-food Shopping'!D1119+'Non-food Shopping'!D1302+'Non-food Shopping'!D1485</f>
        <v>0</v>
      </c>
      <c r="E18" s="421">
        <f t="shared" si="2"/>
        <v>0</v>
      </c>
      <c r="F18" s="422">
        <f>'Non-food Shopping'!F21+'Non-food Shopping'!F204+'Non-food Shopping'!F387+'Non-food Shopping'!F570+'Non-food Shopping'!F753+'Non-food Shopping'!F936+'Non-food Shopping'!F1119+'Non-food Shopping'!F1302+'Non-food Shopping'!F1485</f>
        <v>0</v>
      </c>
      <c r="G18" s="421">
        <f t="shared" si="3"/>
        <v>2.6466389697931171E-2</v>
      </c>
      <c r="H18" s="422">
        <f>'Non-food Shopping'!H21+'Non-food Shopping'!H204+'Non-food Shopping'!H387+'Non-food Shopping'!H570+'Non-food Shopping'!H753+'Non-food Shopping'!H936+'Non-food Shopping'!H1119+'Non-food Shopping'!H1302+'Non-food Shopping'!H1485</f>
        <v>3.9735348727507351</v>
      </c>
      <c r="I18" s="421">
        <f t="shared" si="4"/>
        <v>5.9510934425686168E-2</v>
      </c>
      <c r="J18" s="422">
        <f>'Non-food Shopping'!J21+'Non-food Shopping'!J204+'Non-food Shopping'!J387+'Non-food Shopping'!J570+'Non-food Shopping'!J753+'Non-food Shopping'!J936+'Non-food Shopping'!J1119+'Non-food Shopping'!J1302+'Non-food Shopping'!J1485</f>
        <v>3.5848837433575786</v>
      </c>
      <c r="K18" s="421">
        <f t="shared" si="5"/>
        <v>6.8303957567504212E-4</v>
      </c>
      <c r="L18" s="422">
        <f>'Non-food Shopping'!L21+'Non-food Shopping'!L204+'Non-food Shopping'!L387+'Non-food Shopping'!L570+'Non-food Shopping'!L753+'Non-food Shopping'!L936+'Non-food Shopping'!L1119+'Non-food Shopping'!L1302+'Non-food Shopping'!L1485</f>
        <v>4.9991294311677016E-2</v>
      </c>
      <c r="M18" s="423">
        <f t="shared" si="6"/>
        <v>1.9779910991353941E-2</v>
      </c>
      <c r="N18" s="424">
        <f t="shared" si="0"/>
        <v>7.6084099104199909</v>
      </c>
    </row>
    <row r="19" spans="2:14" s="415" customFormat="1" x14ac:dyDescent="0.45">
      <c r="B19" s="415" t="s">
        <v>468</v>
      </c>
      <c r="C19" s="416">
        <f t="shared" si="1"/>
        <v>8.7817888478090869E-2</v>
      </c>
      <c r="D19" s="417">
        <f>'Non-food Shopping'!D23+'Non-food Shopping'!D206+'Non-food Shopping'!D389+'Non-food Shopping'!D572+'Non-food Shopping'!D755+'Non-food Shopping'!D938+'Non-food Shopping'!D1121+'Non-food Shopping'!D1304+'Non-food Shopping'!D1487</f>
        <v>5.0558615500166315</v>
      </c>
      <c r="E19" s="416">
        <f t="shared" si="2"/>
        <v>6.3659712144518613E-2</v>
      </c>
      <c r="F19" s="417">
        <f>'Non-food Shopping'!F23+'Non-food Shopping'!F206+'Non-food Shopping'!F389+'Non-food Shopping'!F572+'Non-food Shopping'!F755+'Non-food Shopping'!F938+'Non-food Shopping'!F1121+'Non-food Shopping'!F1304+'Non-food Shopping'!F1487</f>
        <v>2.7703190172704026</v>
      </c>
      <c r="G19" s="416">
        <f t="shared" si="3"/>
        <v>2.8015122890850965E-3</v>
      </c>
      <c r="H19" s="417">
        <f>'Non-food Shopping'!H23+'Non-food Shopping'!H206+'Non-food Shopping'!H389+'Non-food Shopping'!H572+'Non-food Shopping'!H755+'Non-food Shopping'!H938+'Non-food Shopping'!H1121+'Non-food Shopping'!H1304+'Non-food Shopping'!H1487</f>
        <v>0.42060541328723539</v>
      </c>
      <c r="I19" s="416">
        <f t="shared" si="4"/>
        <v>3.8377330686490664E-2</v>
      </c>
      <c r="J19" s="417">
        <f>'Non-food Shopping'!J23+'Non-food Shopping'!J206+'Non-food Shopping'!J389+'Non-food Shopping'!J572+'Non-food Shopping'!J755+'Non-food Shopping'!J938+'Non-food Shopping'!J1121+'Non-food Shopping'!J1304+'Non-food Shopping'!J1487</f>
        <v>2.311814966764774</v>
      </c>
      <c r="K19" s="416">
        <f t="shared" si="5"/>
        <v>3.8138650235546939E-2</v>
      </c>
      <c r="L19" s="417">
        <f>'Non-food Shopping'!L23+'Non-food Shopping'!L206+'Non-food Shopping'!L389+'Non-food Shopping'!L572+'Non-food Shopping'!L755+'Non-food Shopping'!L938+'Non-food Shopping'!L1121+'Non-food Shopping'!L1304+'Non-food Shopping'!L1487</f>
        <v>2.7913470265482934</v>
      </c>
      <c r="M19" s="418">
        <f t="shared" si="6"/>
        <v>3.4706434823005096E-2</v>
      </c>
      <c r="N19" s="419">
        <f t="shared" si="0"/>
        <v>13.349947973887339</v>
      </c>
    </row>
    <row r="20" spans="2:14" s="405" customFormat="1" x14ac:dyDescent="0.45">
      <c r="B20" s="405" t="s">
        <v>469</v>
      </c>
      <c r="C20" s="406">
        <f t="shared" si="1"/>
        <v>0</v>
      </c>
      <c r="D20" s="407">
        <f>'Non-food Shopping'!D24+'Non-food Shopping'!D207+'Non-food Shopping'!D390+'Non-food Shopping'!D573+'Non-food Shopping'!D756+'Non-food Shopping'!D939+'Non-food Shopping'!D1122+'Non-food Shopping'!D1305+'Non-food Shopping'!D1488</f>
        <v>0</v>
      </c>
      <c r="E20" s="406">
        <f t="shared" si="2"/>
        <v>0</v>
      </c>
      <c r="F20" s="407">
        <f>'Non-food Shopping'!F24+'Non-food Shopping'!F207+'Non-food Shopping'!F390+'Non-food Shopping'!F573+'Non-food Shopping'!F756+'Non-food Shopping'!F939+'Non-food Shopping'!F1122+'Non-food Shopping'!F1305+'Non-food Shopping'!F1488</f>
        <v>0</v>
      </c>
      <c r="G20" s="406">
        <f t="shared" si="3"/>
        <v>0</v>
      </c>
      <c r="H20" s="407">
        <f>'Non-food Shopping'!H24+'Non-food Shopping'!H207+'Non-food Shopping'!H390+'Non-food Shopping'!H573+'Non-food Shopping'!H756+'Non-food Shopping'!H939+'Non-food Shopping'!H1122+'Non-food Shopping'!H1305+'Non-food Shopping'!H1488</f>
        <v>0</v>
      </c>
      <c r="I20" s="406">
        <f t="shared" si="4"/>
        <v>0</v>
      </c>
      <c r="J20" s="407">
        <f>'Non-food Shopping'!J24+'Non-food Shopping'!J207+'Non-food Shopping'!J390+'Non-food Shopping'!J573+'Non-food Shopping'!J756+'Non-food Shopping'!J939+'Non-food Shopping'!J1122+'Non-food Shopping'!J1305+'Non-food Shopping'!J1488</f>
        <v>0</v>
      </c>
      <c r="K20" s="406">
        <f t="shared" si="5"/>
        <v>3.0356511064896567E-2</v>
      </c>
      <c r="L20" s="407">
        <f>'Non-food Shopping'!L24+'Non-food Shopping'!L207+'Non-food Shopping'!L390+'Non-food Shopping'!L573+'Non-food Shopping'!L756+'Non-food Shopping'!L939+'Non-food Shopping'!L1122+'Non-food Shopping'!L1305+'Non-food Shopping'!L1488</f>
        <v>2.2217765016340838</v>
      </c>
      <c r="M20" s="408">
        <f t="shared" si="6"/>
        <v>5.7760480786948074E-3</v>
      </c>
      <c r="N20" s="409">
        <f t="shared" si="0"/>
        <v>2.2217765016340838</v>
      </c>
    </row>
    <row r="21" spans="2:14" s="410" customFormat="1" x14ac:dyDescent="0.45">
      <c r="B21" s="410" t="s">
        <v>471</v>
      </c>
      <c r="C21" s="411">
        <f t="shared" si="1"/>
        <v>0</v>
      </c>
      <c r="D21" s="412">
        <f>'Non-food Shopping'!D25+'Non-food Shopping'!D208+'Non-food Shopping'!D391+'Non-food Shopping'!D574+'Non-food Shopping'!D757+'Non-food Shopping'!D940+'Non-food Shopping'!D1123+'Non-food Shopping'!D1306+'Non-food Shopping'!D1489</f>
        <v>0</v>
      </c>
      <c r="E21" s="411">
        <f t="shared" si="2"/>
        <v>0</v>
      </c>
      <c r="F21" s="412">
        <f>'Non-food Shopping'!F25+'Non-food Shopping'!F208+'Non-food Shopping'!F391+'Non-food Shopping'!F574+'Non-food Shopping'!F757+'Non-food Shopping'!F940+'Non-food Shopping'!F1123+'Non-food Shopping'!F1306+'Non-food Shopping'!F1489</f>
        <v>0</v>
      </c>
      <c r="G21" s="411">
        <f t="shared" si="3"/>
        <v>8.2758862001074459E-3</v>
      </c>
      <c r="H21" s="412">
        <f>'Non-food Shopping'!H25+'Non-food Shopping'!H208+'Non-food Shopping'!H391+'Non-food Shopping'!H574+'Non-food Shopping'!H757+'Non-food Shopping'!H940+'Non-food Shopping'!H1123+'Non-food Shopping'!H1306+'Non-food Shopping'!H1489</f>
        <v>1.2425012551528336</v>
      </c>
      <c r="I21" s="411">
        <f t="shared" si="4"/>
        <v>0</v>
      </c>
      <c r="J21" s="412">
        <f>'Non-food Shopping'!J25+'Non-food Shopping'!J208+'Non-food Shopping'!J391+'Non-food Shopping'!J574+'Non-food Shopping'!J757+'Non-food Shopping'!J940+'Non-food Shopping'!J1123+'Non-food Shopping'!J1306+'Non-food Shopping'!J1489</f>
        <v>0</v>
      </c>
      <c r="K21" s="411">
        <f t="shared" si="5"/>
        <v>0</v>
      </c>
      <c r="L21" s="412">
        <f>'Non-food Shopping'!L25+'Non-food Shopping'!L208+'Non-food Shopping'!L391+'Non-food Shopping'!L574+'Non-food Shopping'!L757+'Non-food Shopping'!L940+'Non-food Shopping'!L1123+'Non-food Shopping'!L1306+'Non-food Shopping'!L1489</f>
        <v>0</v>
      </c>
      <c r="M21" s="413">
        <f t="shared" si="6"/>
        <v>3.2301840362084213E-3</v>
      </c>
      <c r="N21" s="414">
        <f t="shared" si="0"/>
        <v>1.2425012551528336</v>
      </c>
    </row>
    <row r="22" spans="2:14" s="405" customFormat="1" x14ac:dyDescent="0.45">
      <c r="B22" s="405" t="s">
        <v>472</v>
      </c>
      <c r="C22" s="406">
        <f t="shared" si="1"/>
        <v>0</v>
      </c>
      <c r="D22" s="407">
        <f>'Non-food Shopping'!D26+'Non-food Shopping'!D209+'Non-food Shopping'!D392+'Non-food Shopping'!D575+'Non-food Shopping'!D758+'Non-food Shopping'!D941+'Non-food Shopping'!D1124+'Non-food Shopping'!D1307+'Non-food Shopping'!D1490</f>
        <v>0</v>
      </c>
      <c r="E22" s="406">
        <f t="shared" si="2"/>
        <v>0</v>
      </c>
      <c r="F22" s="407">
        <f>'Non-food Shopping'!F26+'Non-food Shopping'!F209+'Non-food Shopping'!F392+'Non-food Shopping'!F575+'Non-food Shopping'!F758+'Non-food Shopping'!F941+'Non-food Shopping'!F1124+'Non-food Shopping'!F1307+'Non-food Shopping'!F1490</f>
        <v>0</v>
      </c>
      <c r="G22" s="406">
        <f t="shared" si="3"/>
        <v>2.1793807046686662E-3</v>
      </c>
      <c r="H22" s="407">
        <f>'Non-food Shopping'!H26+'Non-food Shopping'!H209+'Non-food Shopping'!H392+'Non-food Shopping'!H575+'Non-food Shopping'!H758+'Non-food Shopping'!H941+'Non-food Shopping'!H1124+'Non-food Shopping'!H1307+'Non-food Shopping'!H1490</f>
        <v>0.32720160663537501</v>
      </c>
      <c r="I22" s="406">
        <f t="shared" si="4"/>
        <v>0</v>
      </c>
      <c r="J22" s="407">
        <f>'Non-food Shopping'!J26+'Non-food Shopping'!J209+'Non-food Shopping'!J392+'Non-food Shopping'!J575+'Non-food Shopping'!J758+'Non-food Shopping'!J941+'Non-food Shopping'!J1124+'Non-food Shopping'!J1307+'Non-food Shopping'!J1490</f>
        <v>0</v>
      </c>
      <c r="K22" s="406">
        <f t="shared" si="5"/>
        <v>0</v>
      </c>
      <c r="L22" s="407">
        <f>'Non-food Shopping'!L26+'Non-food Shopping'!L209+'Non-food Shopping'!L392+'Non-food Shopping'!L575+'Non-food Shopping'!L758+'Non-food Shopping'!L941+'Non-food Shopping'!L1124+'Non-food Shopping'!L1307+'Non-food Shopping'!L1490</f>
        <v>0</v>
      </c>
      <c r="M22" s="408">
        <f t="shared" si="6"/>
        <v>8.5064011162333151E-4</v>
      </c>
      <c r="N22" s="409">
        <f t="shared" si="0"/>
        <v>0.32720160663537501</v>
      </c>
    </row>
    <row r="23" spans="2:14" s="420" customFormat="1" x14ac:dyDescent="0.45">
      <c r="B23" s="420" t="s">
        <v>658</v>
      </c>
      <c r="C23" s="421">
        <f t="shared" si="1"/>
        <v>9.8036771309094523E-4</v>
      </c>
      <c r="D23" s="422">
        <f>'Non-food Shopping'!D29+'Non-food Shopping'!D212+'Non-food Shopping'!D395+'Non-food Shopping'!D578+'Non-food Shopping'!D761+'Non-food Shopping'!D944+'Non-food Shopping'!D1127+'Non-food Shopping'!D1310+'Non-food Shopping'!D1493</f>
        <v>5.644184244683631E-2</v>
      </c>
      <c r="E23" s="421">
        <f t="shared" si="2"/>
        <v>0</v>
      </c>
      <c r="F23" s="422">
        <f>'Non-food Shopping'!F29+'Non-food Shopping'!F212+'Non-food Shopping'!F395+'Non-food Shopping'!F578+'Non-food Shopping'!F761+'Non-food Shopping'!F944+'Non-food Shopping'!F1127+'Non-food Shopping'!F1310+'Non-food Shopping'!F1493</f>
        <v>0</v>
      </c>
      <c r="G23" s="421">
        <f t="shared" si="3"/>
        <v>0</v>
      </c>
      <c r="H23" s="422">
        <f>'Non-food Shopping'!H29+'Non-food Shopping'!H212+'Non-food Shopping'!H395+'Non-food Shopping'!H578+'Non-food Shopping'!H761+'Non-food Shopping'!H944+'Non-food Shopping'!H1127+'Non-food Shopping'!H1310+'Non-food Shopping'!H1493</f>
        <v>0</v>
      </c>
      <c r="I23" s="421">
        <f t="shared" si="4"/>
        <v>5.6696389803614834E-2</v>
      </c>
      <c r="J23" s="422">
        <f>'Non-food Shopping'!J29+'Non-food Shopping'!J212+'Non-food Shopping'!J395+'Non-food Shopping'!J578+'Non-food Shopping'!J761+'Non-food Shopping'!J944+'Non-food Shopping'!J1127+'Non-food Shopping'!J1310+'Non-food Shopping'!J1493</f>
        <v>3.4153381739930508</v>
      </c>
      <c r="K23" s="421">
        <f t="shared" si="5"/>
        <v>0</v>
      </c>
      <c r="L23" s="422">
        <f>'Non-food Shopping'!L29+'Non-food Shopping'!L212+'Non-food Shopping'!L395+'Non-food Shopping'!L578+'Non-food Shopping'!L761+'Non-food Shopping'!L944+'Non-food Shopping'!L1127+'Non-food Shopping'!L1310+'Non-food Shopping'!L1493</f>
        <v>0</v>
      </c>
      <c r="M23" s="423">
        <f t="shared" si="6"/>
        <v>9.0257360624976576E-3</v>
      </c>
      <c r="N23" s="424">
        <f t="shared" si="0"/>
        <v>3.4717800164398871</v>
      </c>
    </row>
    <row r="24" spans="2:14" s="405" customFormat="1" x14ac:dyDescent="0.45">
      <c r="B24" s="405" t="s">
        <v>659</v>
      </c>
      <c r="C24" s="406">
        <f t="shared" si="1"/>
        <v>2.2530024448514735E-2</v>
      </c>
      <c r="D24" s="407">
        <f>'Non-food Shopping'!D30+'Non-food Shopping'!D213+'Non-food Shopping'!D396+'Non-food Shopping'!D579+'Non-food Shopping'!D762+'Non-food Shopping'!D945+'Non-food Shopping'!D1128+'Non-food Shopping'!D1311+'Non-food Shopping'!D1494</f>
        <v>1.297101152216825</v>
      </c>
      <c r="E24" s="406">
        <f t="shared" si="2"/>
        <v>2.5458924087479219E-2</v>
      </c>
      <c r="F24" s="407">
        <f>'Non-food Shopping'!F30+'Non-food Shopping'!F213+'Non-food Shopping'!F396+'Non-food Shopping'!F579+'Non-food Shopping'!F762+'Non-food Shopping'!F945+'Non-food Shopping'!F1128+'Non-food Shopping'!F1311+'Non-food Shopping'!F1494</f>
        <v>1.1079117260014206</v>
      </c>
      <c r="G24" s="406">
        <f t="shared" si="3"/>
        <v>6.1235100955285889E-3</v>
      </c>
      <c r="H24" s="407">
        <f>'Non-food Shopping'!H30+'Non-food Shopping'!H213+'Non-food Shopping'!H396+'Non-food Shopping'!H579+'Non-food Shopping'!H762+'Non-food Shopping'!H945+'Non-food Shopping'!H1128+'Non-food Shopping'!H1311+'Non-food Shopping'!H1494</f>
        <v>0.91935398767766274</v>
      </c>
      <c r="I24" s="406">
        <f t="shared" si="4"/>
        <v>6.3022561060726244E-4</v>
      </c>
      <c r="J24" s="407">
        <f>'Non-food Shopping'!J30+'Non-food Shopping'!J213+'Non-food Shopping'!J396+'Non-food Shopping'!J579+'Non-food Shopping'!J762+'Non-food Shopping'!J945+'Non-food Shopping'!J1128+'Non-food Shopping'!J1311+'Non-food Shopping'!J1494</f>
        <v>3.7964208895675207E-2</v>
      </c>
      <c r="K24" s="406">
        <f t="shared" si="5"/>
        <v>8.8347958399517035E-2</v>
      </c>
      <c r="L24" s="407">
        <f>'Non-food Shopping'!L30+'Non-food Shopping'!L213+'Non-food Shopping'!L396+'Non-food Shopping'!L579+'Non-food Shopping'!L762+'Non-food Shopping'!L945+'Non-food Shopping'!L1128+'Non-food Shopping'!L1311+'Non-food Shopping'!L1494</f>
        <v>6.4661389288038507</v>
      </c>
      <c r="M24" s="408">
        <f t="shared" si="6"/>
        <v>2.5551496849041146E-2</v>
      </c>
      <c r="N24" s="409">
        <f t="shared" si="0"/>
        <v>9.8284700035954344</v>
      </c>
    </row>
    <row r="25" spans="2:14" s="405" customFormat="1" x14ac:dyDescent="0.45">
      <c r="B25" s="405" t="s">
        <v>660</v>
      </c>
      <c r="C25" s="406">
        <f t="shared" si="1"/>
        <v>2.5901819401270901E-2</v>
      </c>
      <c r="D25" s="407">
        <f>'Non-food Shopping'!D32+'Non-food Shopping'!D215+'Non-food Shopping'!D398+'Non-food Shopping'!D581+'Non-food Shopping'!D764+'Non-food Shopping'!D947+'Non-food Shopping'!D1130+'Non-food Shopping'!D1313+'Non-food Shopping'!D1496</f>
        <v>1.4912225180525918</v>
      </c>
      <c r="E25" s="406">
        <f t="shared" si="2"/>
        <v>7.9620903586864172E-3</v>
      </c>
      <c r="F25" s="407">
        <f>'Non-food Shopping'!F32+'Non-food Shopping'!F215+'Non-food Shopping'!F398+'Non-food Shopping'!F581+'Non-food Shopping'!F764+'Non-food Shopping'!F947+'Non-food Shopping'!F1130+'Non-food Shopping'!F1313+'Non-food Shopping'!F1496</f>
        <v>0.34649120448141324</v>
      </c>
      <c r="G25" s="406">
        <f t="shared" si="3"/>
        <v>6.5886135182289694E-3</v>
      </c>
      <c r="H25" s="407">
        <f>'Non-food Shopping'!H32+'Non-food Shopping'!H215+'Non-food Shopping'!H398+'Non-food Shopping'!H581+'Non-food Shopping'!H764+'Non-food Shopping'!H947+'Non-food Shopping'!H1130+'Non-food Shopping'!H1313+'Non-food Shopping'!H1496</f>
        <v>0.98918235076868721</v>
      </c>
      <c r="I25" s="406">
        <f t="shared" si="4"/>
        <v>6.2402548971778595E-3</v>
      </c>
      <c r="J25" s="407">
        <f>'Non-food Shopping'!J32+'Non-food Shopping'!J215+'Non-food Shopping'!J398+'Non-food Shopping'!J581+'Non-food Shopping'!J764+'Non-food Shopping'!J947+'Non-food Shopping'!J1130+'Non-food Shopping'!J1313+'Non-food Shopping'!J1496</f>
        <v>0.37590719337864759</v>
      </c>
      <c r="K25" s="406">
        <f t="shared" si="5"/>
        <v>0</v>
      </c>
      <c r="L25" s="407">
        <f>'Non-food Shopping'!L32+'Non-food Shopping'!L215+'Non-food Shopping'!L398+'Non-food Shopping'!L581+'Non-food Shopping'!L764+'Non-food Shopping'!L947+'Non-food Shopping'!L1130+'Non-food Shopping'!L1313+'Non-food Shopping'!L1496</f>
        <v>0</v>
      </c>
      <c r="M25" s="408">
        <f t="shared" si="6"/>
        <v>8.3264656194473492E-3</v>
      </c>
      <c r="N25" s="409">
        <f t="shared" si="0"/>
        <v>3.20280326668134</v>
      </c>
    </row>
    <row r="26" spans="2:14" s="405" customFormat="1" x14ac:dyDescent="0.45">
      <c r="B26" s="405" t="s">
        <v>661</v>
      </c>
      <c r="C26" s="406">
        <f t="shared" si="1"/>
        <v>6.7557095642383587E-3</v>
      </c>
      <c r="D26" s="407">
        <f>'Non-food Shopping'!D33+'Non-food Shopping'!D216+'Non-food Shopping'!D399+'Non-food Shopping'!D582+'Non-food Shopping'!D765+'Non-food Shopping'!D948+'Non-food Shopping'!D1131+'Non-food Shopping'!D1314+'Non-food Shopping'!D1497</f>
        <v>0.38894048605408771</v>
      </c>
      <c r="E26" s="406">
        <f t="shared" si="2"/>
        <v>0</v>
      </c>
      <c r="F26" s="407">
        <f>'Non-food Shopping'!F33+'Non-food Shopping'!F216+'Non-food Shopping'!F399+'Non-food Shopping'!F582+'Non-food Shopping'!F765+'Non-food Shopping'!F948+'Non-food Shopping'!F1131+'Non-food Shopping'!F1314+'Non-food Shopping'!F1497</f>
        <v>0</v>
      </c>
      <c r="G26" s="406">
        <f t="shared" si="3"/>
        <v>5.6421687948796902E-3</v>
      </c>
      <c r="H26" s="407">
        <f>'Non-food Shopping'!H33+'Non-food Shopping'!H216+'Non-food Shopping'!H399+'Non-food Shopping'!H582+'Non-food Shopping'!H765+'Non-food Shopping'!H948+'Non-food Shopping'!H1131+'Non-food Shopping'!H1314+'Non-food Shopping'!H1497</f>
        <v>0.84708774866082015</v>
      </c>
      <c r="I26" s="406">
        <f t="shared" si="4"/>
        <v>4.3081371656693958E-3</v>
      </c>
      <c r="J26" s="407">
        <f>'Non-food Shopping'!J33+'Non-food Shopping'!J216+'Non-food Shopping'!J399+'Non-food Shopping'!J582+'Non-food Shopping'!J765+'Non-food Shopping'!J948+'Non-food Shopping'!J1131+'Non-food Shopping'!J1314+'Non-food Shopping'!J1497</f>
        <v>0.25951820515687929</v>
      </c>
      <c r="K26" s="406">
        <f t="shared" si="5"/>
        <v>6.1929586312486594E-3</v>
      </c>
      <c r="L26" s="407">
        <f>'Non-food Shopping'!L33+'Non-food Shopping'!L216+'Non-food Shopping'!L399+'Non-food Shopping'!L582+'Non-food Shopping'!L765+'Non-food Shopping'!L948+'Non-food Shopping'!L1131+'Non-food Shopping'!L1314+'Non-food Shopping'!L1497</f>
        <v>0.45325926728158183</v>
      </c>
      <c r="M26" s="408">
        <f t="shared" si="6"/>
        <v>5.0663941455289406E-3</v>
      </c>
      <c r="N26" s="409">
        <f t="shared" si="0"/>
        <v>1.9488057071533689</v>
      </c>
    </row>
    <row r="27" spans="2:14" s="405" customFormat="1" x14ac:dyDescent="0.45">
      <c r="B27" s="405" t="s">
        <v>662</v>
      </c>
      <c r="C27" s="406">
        <f t="shared" si="1"/>
        <v>5.0617495982099428E-2</v>
      </c>
      <c r="D27" s="407">
        <f>'Non-food Shopping'!D34+'Non-food Shopping'!D217+'Non-food Shopping'!D400+'Non-food Shopping'!D583+'Non-food Shopping'!D766+'Non-food Shopping'!D949+'Non-food Shopping'!D1132+'Non-food Shopping'!D1315+'Non-food Shopping'!D1498</f>
        <v>2.9141562855711847</v>
      </c>
      <c r="E27" s="406">
        <f t="shared" si="2"/>
        <v>4.2889354459907401E-2</v>
      </c>
      <c r="F27" s="407">
        <f>'Non-food Shopping'!F34+'Non-food Shopping'!F217+'Non-food Shopping'!F400+'Non-food Shopping'!F583+'Non-food Shopping'!F766+'Non-food Shopping'!F949+'Non-food Shopping'!F1132+'Non-food Shopping'!F1315+'Non-food Shopping'!F1498</f>
        <v>1.8664425316438276</v>
      </c>
      <c r="G27" s="406">
        <f t="shared" si="3"/>
        <v>1.3789270891133954E-2</v>
      </c>
      <c r="H27" s="407">
        <f>'Non-food Shopping'!H34+'Non-food Shopping'!H217+'Non-food Shopping'!H400+'Non-food Shopping'!H583+'Non-food Shopping'!H766+'Non-food Shopping'!H949+'Non-food Shopping'!H1132+'Non-food Shopping'!H1315+'Non-food Shopping'!H1498</f>
        <v>2.0702539855676036</v>
      </c>
      <c r="I27" s="406">
        <f t="shared" si="4"/>
        <v>5.4290096740223247E-2</v>
      </c>
      <c r="J27" s="407">
        <f>'Non-food Shopping'!J34+'Non-food Shopping'!J217+'Non-food Shopping'!J400+'Non-food Shopping'!J583+'Non-food Shopping'!J766+'Non-food Shopping'!J949+'Non-food Shopping'!J1132+'Non-food Shopping'!J1315+'Non-food Shopping'!J1498</f>
        <v>3.2703853015847271</v>
      </c>
      <c r="K27" s="406">
        <f t="shared" si="5"/>
        <v>0.19254229190500111</v>
      </c>
      <c r="L27" s="407">
        <f>'Non-food Shopping'!L34+'Non-food Shopping'!L217+'Non-food Shopping'!L400+'Non-food Shopping'!L583+'Non-food Shopping'!L766+'Non-food Shopping'!L949+'Non-food Shopping'!L1132+'Non-food Shopping'!L1315+'Non-food Shopping'!L1498</f>
        <v>14.092065415909465</v>
      </c>
      <c r="M27" s="408">
        <f t="shared" si="6"/>
        <v>6.2948368197379964E-2</v>
      </c>
      <c r="N27" s="409">
        <f t="shared" si="0"/>
        <v>24.21330352027681</v>
      </c>
    </row>
    <row r="28" spans="2:14" s="415" customFormat="1" x14ac:dyDescent="0.45">
      <c r="B28" s="415" t="s">
        <v>663</v>
      </c>
      <c r="C28" s="416">
        <f t="shared" si="1"/>
        <v>0.13223853649383449</v>
      </c>
      <c r="D28" s="417">
        <f>'Non-food Shopping'!D36+'Non-food Shopping'!D219+'Non-food Shopping'!D402+'Non-food Shopping'!D585+'Non-food Shopping'!D768+'Non-food Shopping'!D951+'Non-food Shopping'!D1134+'Non-food Shopping'!D1317+'Non-food Shopping'!D1500</f>
        <v>7.613252193560184</v>
      </c>
      <c r="E28" s="416">
        <f t="shared" si="2"/>
        <v>0.12337463933767244</v>
      </c>
      <c r="F28" s="417">
        <f>'Non-food Shopping'!F36+'Non-food Shopping'!F219+'Non-food Shopping'!F402+'Non-food Shopping'!F585+'Non-food Shopping'!F768+'Non-food Shopping'!F951+'Non-food Shopping'!F1134+'Non-food Shopping'!F1317+'Non-food Shopping'!F1500</f>
        <v>5.3689703910397037</v>
      </c>
      <c r="G28" s="416">
        <f t="shared" si="3"/>
        <v>5.5464607506961333E-3</v>
      </c>
      <c r="H28" s="417">
        <f>'Non-food Shopping'!H36+'Non-food Shopping'!H219+'Non-food Shopping'!H402+'Non-food Shopping'!H585+'Non-food Shopping'!H768+'Non-food Shopping'!H951+'Non-food Shopping'!H1134+'Non-food Shopping'!H1317+'Non-food Shopping'!H1500</f>
        <v>0.83271860895167948</v>
      </c>
      <c r="I28" s="416">
        <f t="shared" si="4"/>
        <v>2.1158461192055302E-2</v>
      </c>
      <c r="J28" s="417">
        <f>'Non-food Shopping'!J36+'Non-food Shopping'!J219+'Non-food Shopping'!J402+'Non-food Shopping'!J585+'Non-food Shopping'!J768+'Non-food Shopping'!J951+'Non-food Shopping'!J1134+'Non-food Shopping'!J1317+'Non-food Shopping'!J1500</f>
        <v>1.2745661666021924</v>
      </c>
      <c r="K28" s="416">
        <f t="shared" si="5"/>
        <v>1.0575165413968766E-2</v>
      </c>
      <c r="L28" s="417">
        <f>'Non-food Shopping'!L36+'Non-food Shopping'!L219+'Non-food Shopping'!L402+'Non-food Shopping'!L585+'Non-food Shopping'!L768+'Non-food Shopping'!L951+'Non-food Shopping'!L1134+'Non-food Shopping'!L1317+'Non-food Shopping'!L1500</f>
        <v>0.7739905935639293</v>
      </c>
      <c r="M28" s="418">
        <f t="shared" si="6"/>
        <v>4.1241018981683711E-2</v>
      </c>
      <c r="N28" s="419">
        <f t="shared" si="0"/>
        <v>15.86349795371769</v>
      </c>
    </row>
    <row r="29" spans="2:14" s="405" customFormat="1" x14ac:dyDescent="0.45">
      <c r="B29" s="405" t="s">
        <v>664</v>
      </c>
      <c r="C29" s="406">
        <f t="shared" si="1"/>
        <v>2.4602073417305154E-2</v>
      </c>
      <c r="D29" s="407">
        <f>'Non-food Shopping'!D37+'Non-food Shopping'!D220+'Non-food Shopping'!D403+'Non-food Shopping'!D586+'Non-food Shopping'!D769+'Non-food Shopping'!D952+'Non-food Shopping'!D1135+'Non-food Shopping'!D1318+'Non-food Shopping'!D1501</f>
        <v>1.4163933931555568</v>
      </c>
      <c r="E29" s="406">
        <f t="shared" si="2"/>
        <v>0</v>
      </c>
      <c r="F29" s="407">
        <f>'Non-food Shopping'!F37+'Non-food Shopping'!F220+'Non-food Shopping'!F403+'Non-food Shopping'!F586+'Non-food Shopping'!F769+'Non-food Shopping'!F952+'Non-food Shopping'!F1135+'Non-food Shopping'!F1318+'Non-food Shopping'!F1501</f>
        <v>0</v>
      </c>
      <c r="G29" s="406">
        <f t="shared" si="3"/>
        <v>0</v>
      </c>
      <c r="H29" s="407">
        <f>'Non-food Shopping'!H37+'Non-food Shopping'!H220+'Non-food Shopping'!H403+'Non-food Shopping'!H586+'Non-food Shopping'!H769+'Non-food Shopping'!H952+'Non-food Shopping'!H1135+'Non-food Shopping'!H1318+'Non-food Shopping'!H1501</f>
        <v>0</v>
      </c>
      <c r="I29" s="406">
        <f t="shared" si="4"/>
        <v>0</v>
      </c>
      <c r="J29" s="407">
        <f>'Non-food Shopping'!J37+'Non-food Shopping'!J220+'Non-food Shopping'!J403+'Non-food Shopping'!J586+'Non-food Shopping'!J769+'Non-food Shopping'!J952+'Non-food Shopping'!J1135+'Non-food Shopping'!J1318+'Non-food Shopping'!J1501</f>
        <v>0</v>
      </c>
      <c r="K29" s="406">
        <f t="shared" si="5"/>
        <v>1.5074358204040518E-2</v>
      </c>
      <c r="L29" s="407">
        <f>'Non-food Shopping'!L37+'Non-food Shopping'!L220+'Non-food Shopping'!L403+'Non-food Shopping'!L586+'Non-food Shopping'!L769+'Non-food Shopping'!L952+'Non-food Shopping'!L1135+'Non-food Shopping'!L1318+'Non-food Shopping'!L1501</f>
        <v>1.1032840619711812</v>
      </c>
      <c r="M29" s="408">
        <f t="shared" si="6"/>
        <v>6.5505140201596911E-3</v>
      </c>
      <c r="N29" s="409">
        <f t="shared" si="0"/>
        <v>2.5196774551267378</v>
      </c>
    </row>
    <row r="30" spans="2:14" s="405" customFormat="1" x14ac:dyDescent="0.45">
      <c r="B30" s="405" t="s">
        <v>665</v>
      </c>
      <c r="C30" s="406">
        <f t="shared" si="1"/>
        <v>0</v>
      </c>
      <c r="D30" s="407">
        <f>'Non-food Shopping'!D38+'Non-food Shopping'!D221+'Non-food Shopping'!D404+'Non-food Shopping'!D587+'Non-food Shopping'!D770+'Non-food Shopping'!D953+'Non-food Shopping'!D1136+'Non-food Shopping'!D1319+'Non-food Shopping'!D1502</f>
        <v>0</v>
      </c>
      <c r="E30" s="406">
        <f t="shared" si="2"/>
        <v>0</v>
      </c>
      <c r="F30" s="407">
        <f>'Non-food Shopping'!F38+'Non-food Shopping'!F221+'Non-food Shopping'!F404+'Non-food Shopping'!F587+'Non-food Shopping'!F770+'Non-food Shopping'!F953+'Non-food Shopping'!F1136+'Non-food Shopping'!F1319+'Non-food Shopping'!F1502</f>
        <v>0</v>
      </c>
      <c r="G30" s="406">
        <f t="shared" si="3"/>
        <v>9.464447233492793E-4</v>
      </c>
      <c r="H30" s="407">
        <f>'Non-food Shopping'!H38+'Non-food Shopping'!H221+'Non-food Shopping'!H404+'Non-food Shopping'!H587+'Non-food Shopping'!H770+'Non-food Shopping'!H953+'Non-food Shopping'!H1136+'Non-food Shopping'!H1319+'Non-food Shopping'!H1502</f>
        <v>0.14209460210786712</v>
      </c>
      <c r="I30" s="406">
        <f t="shared" si="4"/>
        <v>0</v>
      </c>
      <c r="J30" s="407">
        <f>'Non-food Shopping'!J38+'Non-food Shopping'!J221+'Non-food Shopping'!J404+'Non-food Shopping'!J587+'Non-food Shopping'!J770+'Non-food Shopping'!J953+'Non-food Shopping'!J1136+'Non-food Shopping'!J1319+'Non-food Shopping'!J1502</f>
        <v>0</v>
      </c>
      <c r="K30" s="406">
        <f t="shared" si="5"/>
        <v>0</v>
      </c>
      <c r="L30" s="407">
        <f>'Non-food Shopping'!L38+'Non-food Shopping'!L221+'Non-food Shopping'!L404+'Non-food Shopping'!L587+'Non-food Shopping'!L770+'Non-food Shopping'!L953+'Non-food Shopping'!L1136+'Non-food Shopping'!L1319+'Non-food Shopping'!L1502</f>
        <v>0</v>
      </c>
      <c r="M30" s="408">
        <f t="shared" si="6"/>
        <v>3.6940945810454064E-4</v>
      </c>
      <c r="N30" s="409">
        <f t="shared" si="0"/>
        <v>0.14209460210786712</v>
      </c>
    </row>
    <row r="31" spans="2:14" s="405" customFormat="1" x14ac:dyDescent="0.45">
      <c r="B31" s="405" t="s">
        <v>666</v>
      </c>
      <c r="C31" s="406">
        <f t="shared" si="1"/>
        <v>5.7546961007371313E-2</v>
      </c>
      <c r="D31" s="407">
        <f>'Non-food Shopping'!D39+'Non-food Shopping'!D222+'Non-food Shopping'!D405+'Non-food Shopping'!D588+'Non-food Shopping'!D771+'Non-food Shopping'!D954+'Non-food Shopping'!D1137+'Non-food Shopping'!D1320+'Non-food Shopping'!D1503</f>
        <v>3.3131002409612949</v>
      </c>
      <c r="E31" s="406">
        <f t="shared" si="2"/>
        <v>5.600849561872856E-2</v>
      </c>
      <c r="F31" s="407">
        <f>'Non-food Shopping'!F39+'Non-food Shopping'!F222+'Non-food Shopping'!F405+'Non-food Shopping'!F588+'Non-food Shopping'!F771+'Non-food Shopping'!F954+'Non-food Shopping'!F1137+'Non-food Shopping'!F1320+'Non-food Shopping'!F1503</f>
        <v>2.4373563014081245</v>
      </c>
      <c r="G31" s="406">
        <f t="shared" si="3"/>
        <v>0.18458380799997387</v>
      </c>
      <c r="H31" s="407">
        <f>'Non-food Shopping'!H39+'Non-food Shopping'!H222+'Non-food Shopping'!H405+'Non-food Shopping'!H588+'Non-food Shopping'!H771+'Non-food Shopping'!H954+'Non-food Shopping'!H1137+'Non-food Shopping'!H1320+'Non-food Shopping'!H1503</f>
        <v>27.712514113338049</v>
      </c>
      <c r="I31" s="406">
        <f t="shared" si="4"/>
        <v>0.11838488841651108</v>
      </c>
      <c r="J31" s="407">
        <f>'Non-food Shopping'!J39+'Non-food Shopping'!J222+'Non-food Shopping'!J405+'Non-food Shopping'!J588+'Non-food Shopping'!J771+'Non-food Shopping'!J954+'Non-food Shopping'!J1137+'Non-food Shopping'!J1320+'Non-food Shopping'!J1503</f>
        <v>7.1313963734431507</v>
      </c>
      <c r="K31" s="406">
        <f t="shared" si="5"/>
        <v>0</v>
      </c>
      <c r="L31" s="407">
        <f>'Non-food Shopping'!L39+'Non-food Shopping'!L222+'Non-food Shopping'!L405+'Non-food Shopping'!L588+'Non-food Shopping'!L771+'Non-food Shopping'!L954+'Non-food Shopping'!L1137+'Non-food Shopping'!L1320+'Non-food Shopping'!L1503</f>
        <v>0</v>
      </c>
      <c r="M31" s="408">
        <f t="shared" si="6"/>
        <v>0.10553492464795823</v>
      </c>
      <c r="N31" s="409">
        <f t="shared" si="0"/>
        <v>40.594367029150618</v>
      </c>
    </row>
    <row r="32" spans="2:14" s="405" customFormat="1" x14ac:dyDescent="0.45">
      <c r="B32" s="405" t="s">
        <v>667</v>
      </c>
      <c r="C32" s="406">
        <f t="shared" si="1"/>
        <v>0</v>
      </c>
      <c r="D32" s="407">
        <f>'Non-food Shopping'!D40+'Non-food Shopping'!D223+'Non-food Shopping'!D406+'Non-food Shopping'!D589+'Non-food Shopping'!D772+'Non-food Shopping'!D955+'Non-food Shopping'!D1138+'Non-food Shopping'!D1321+'Non-food Shopping'!D1504</f>
        <v>0</v>
      </c>
      <c r="E32" s="406">
        <f t="shared" si="2"/>
        <v>0</v>
      </c>
      <c r="F32" s="407">
        <f>'Non-food Shopping'!F40+'Non-food Shopping'!F223+'Non-food Shopping'!F406+'Non-food Shopping'!F589+'Non-food Shopping'!F772+'Non-food Shopping'!F955+'Non-food Shopping'!F1138+'Non-food Shopping'!F1321+'Non-food Shopping'!F1504</f>
        <v>0</v>
      </c>
      <c r="G32" s="406">
        <f t="shared" si="3"/>
        <v>2.5392447492662792E-3</v>
      </c>
      <c r="H32" s="407">
        <f>'Non-food Shopping'!H40+'Non-food Shopping'!H223+'Non-food Shopping'!H406+'Non-food Shopping'!H589+'Non-food Shopping'!H772+'Non-food Shopping'!H955+'Non-food Shopping'!H1138+'Non-food Shopping'!H1321+'Non-food Shopping'!H1504</f>
        <v>0.38122984195488729</v>
      </c>
      <c r="I32" s="406">
        <f t="shared" si="4"/>
        <v>8.5913947787053598E-4</v>
      </c>
      <c r="J32" s="407">
        <f>'Non-food Shopping'!J40+'Non-food Shopping'!J223+'Non-food Shopping'!J406+'Non-food Shopping'!J589+'Non-food Shopping'!J772+'Non-food Shopping'!J955+'Non-food Shopping'!J1138+'Non-food Shopping'!J1321+'Non-food Shopping'!J1504</f>
        <v>5.1753768903441154E-2</v>
      </c>
      <c r="K32" s="406">
        <f t="shared" si="5"/>
        <v>0</v>
      </c>
      <c r="L32" s="407">
        <f>'Non-food Shopping'!L40+'Non-food Shopping'!L223+'Non-food Shopping'!L406+'Non-food Shopping'!L589+'Non-food Shopping'!L772+'Non-food Shopping'!L955+'Non-food Shopping'!L1138+'Non-food Shopping'!L1321+'Non-food Shopping'!L1504</f>
        <v>0</v>
      </c>
      <c r="M32" s="408">
        <f t="shared" si="6"/>
        <v>1.1256461447698219E-3</v>
      </c>
      <c r="N32" s="409">
        <f t="shared" si="0"/>
        <v>0.43298361085832843</v>
      </c>
    </row>
    <row r="33" spans="2:14" s="405" customFormat="1" x14ac:dyDescent="0.45">
      <c r="B33" s="405" t="s">
        <v>668</v>
      </c>
      <c r="C33" s="406">
        <f t="shared" si="1"/>
        <v>8.718716733531602E-4</v>
      </c>
      <c r="D33" s="407">
        <f>'Non-food Shopping'!D41+'Non-food Shopping'!D224+'Non-food Shopping'!D407+'Non-food Shopping'!D590+'Non-food Shopping'!D773+'Non-food Shopping'!D956+'Non-food Shopping'!D1139+'Non-food Shopping'!D1322+'Non-food Shopping'!D1505</f>
        <v>5.0195496000278374E-2</v>
      </c>
      <c r="E33" s="406">
        <f t="shared" si="2"/>
        <v>2.2913004915918306E-3</v>
      </c>
      <c r="F33" s="407">
        <f>'Non-food Shopping'!F41+'Non-food Shopping'!F224+'Non-food Shopping'!F407+'Non-food Shopping'!F590+'Non-food Shopping'!F773+'Non-food Shopping'!F956+'Non-food Shopping'!F1139+'Non-food Shopping'!F1322+'Non-food Shopping'!F1505</f>
        <v>9.9711938874741363E-2</v>
      </c>
      <c r="G33" s="406">
        <f t="shared" si="3"/>
        <v>7.9068864170429038E-3</v>
      </c>
      <c r="H33" s="407">
        <f>'Non-food Shopping'!H41+'Non-food Shopping'!H224+'Non-food Shopping'!H407+'Non-food Shopping'!H590+'Non-food Shopping'!H773+'Non-food Shopping'!H956+'Non-food Shopping'!H1139+'Non-food Shopping'!H1322+'Non-food Shopping'!H1505</f>
        <v>1.1871014245458269</v>
      </c>
      <c r="I33" s="406">
        <f t="shared" si="4"/>
        <v>5.915032381426954E-4</v>
      </c>
      <c r="J33" s="407">
        <f>'Non-food Shopping'!J41+'Non-food Shopping'!J224+'Non-food Shopping'!J407+'Non-food Shopping'!J590+'Non-food Shopping'!J773+'Non-food Shopping'!J956+'Non-food Shopping'!J1139+'Non-food Shopping'!J1322+'Non-food Shopping'!J1505</f>
        <v>3.5631608930776187E-2</v>
      </c>
      <c r="K33" s="406">
        <f t="shared" si="5"/>
        <v>8.9670795207946914E-3</v>
      </c>
      <c r="L33" s="407">
        <f>'Non-food Shopping'!L41+'Non-food Shopping'!L224+'Non-food Shopping'!L407+'Non-food Shopping'!L590+'Non-food Shopping'!L773+'Non-food Shopping'!L956+'Non-food Shopping'!L1139+'Non-food Shopping'!L1322+'Non-food Shopping'!L1505</f>
        <v>0.65629566339143952</v>
      </c>
      <c r="M33" s="408">
        <f t="shared" si="6"/>
        <v>5.2747126621105539E-3</v>
      </c>
      <c r="N33" s="409">
        <f t="shared" si="0"/>
        <v>2.0289361317430625</v>
      </c>
    </row>
    <row r="34" spans="2:14" s="420" customFormat="1" x14ac:dyDescent="0.45">
      <c r="B34" s="420" t="s">
        <v>669</v>
      </c>
      <c r="C34" s="421">
        <f t="shared" si="1"/>
        <v>0</v>
      </c>
      <c r="D34" s="422">
        <f>'Non-food Shopping'!D42+'Non-food Shopping'!D225+'Non-food Shopping'!D408+'Non-food Shopping'!D591+'Non-food Shopping'!D774+'Non-food Shopping'!D957+'Non-food Shopping'!D1140+'Non-food Shopping'!D1323+'Non-food Shopping'!D1506</f>
        <v>0</v>
      </c>
      <c r="E34" s="421">
        <f t="shared" si="2"/>
        <v>0</v>
      </c>
      <c r="F34" s="422">
        <f>'Non-food Shopping'!F42+'Non-food Shopping'!F225+'Non-food Shopping'!F408+'Non-food Shopping'!F591+'Non-food Shopping'!F774+'Non-food Shopping'!F957+'Non-food Shopping'!F1140+'Non-food Shopping'!F1323+'Non-food Shopping'!F1506</f>
        <v>0</v>
      </c>
      <c r="G34" s="421">
        <f t="shared" si="3"/>
        <v>8.4875983971111177E-4</v>
      </c>
      <c r="H34" s="422">
        <f>'Non-food Shopping'!H42+'Non-food Shopping'!H225+'Non-food Shopping'!H408+'Non-food Shopping'!H591+'Non-food Shopping'!H774+'Non-food Shopping'!H957+'Non-food Shopping'!H1140+'Non-food Shopping'!H1323+'Non-food Shopping'!H1506</f>
        <v>0.12742866934911243</v>
      </c>
      <c r="I34" s="421">
        <f t="shared" si="4"/>
        <v>1.7263348492003009E-2</v>
      </c>
      <c r="J34" s="422">
        <f>'Non-food Shopping'!J42+'Non-food Shopping'!J225+'Non-food Shopping'!J408+'Non-food Shopping'!J591+'Non-food Shopping'!J774+'Non-food Shopping'!J957+'Non-food Shopping'!J1140+'Non-food Shopping'!J1323+'Non-food Shopping'!J1506</f>
        <v>1.0399281739085984</v>
      </c>
      <c r="K34" s="421">
        <f t="shared" si="5"/>
        <v>0</v>
      </c>
      <c r="L34" s="422">
        <f>'Non-food Shopping'!L42+'Non-food Shopping'!L225+'Non-food Shopping'!L408+'Non-food Shopping'!L591+'Non-food Shopping'!L774+'Non-food Shopping'!L957+'Non-food Shopping'!L1140+'Non-food Shopping'!L1323+'Non-food Shopping'!L1506</f>
        <v>0</v>
      </c>
      <c r="M34" s="423">
        <f t="shared" si="6"/>
        <v>3.0348278716111963E-3</v>
      </c>
      <c r="N34" s="424">
        <f t="shared" si="0"/>
        <v>1.1673568432577108</v>
      </c>
    </row>
    <row r="35" spans="2:14" s="405" customFormat="1" x14ac:dyDescent="0.45">
      <c r="B35" s="405" t="s">
        <v>670</v>
      </c>
      <c r="C35" s="406">
        <f t="shared" si="1"/>
        <v>0</v>
      </c>
      <c r="D35" s="407">
        <f>'Non-food Shopping'!D43+'Non-food Shopping'!D226+'Non-food Shopping'!D409+'Non-food Shopping'!D592+'Non-food Shopping'!D775+'Non-food Shopping'!D958+'Non-food Shopping'!D1141+'Non-food Shopping'!D1324+'Non-food Shopping'!D1507</f>
        <v>0</v>
      </c>
      <c r="E35" s="406">
        <f t="shared" si="2"/>
        <v>0</v>
      </c>
      <c r="F35" s="407">
        <f>'Non-food Shopping'!F43+'Non-food Shopping'!F226+'Non-food Shopping'!F409+'Non-food Shopping'!F592+'Non-food Shopping'!F775+'Non-food Shopping'!F958+'Non-food Shopping'!F1141+'Non-food Shopping'!F1324+'Non-food Shopping'!F1507</f>
        <v>0</v>
      </c>
      <c r="G35" s="406">
        <f t="shared" si="3"/>
        <v>8.7684463446297857E-3</v>
      </c>
      <c r="H35" s="407">
        <f>'Non-food Shopping'!H43+'Non-food Shopping'!H226+'Non-food Shopping'!H409+'Non-food Shopping'!H592+'Non-food Shopping'!H775+'Non-food Shopping'!H958+'Non-food Shopping'!H1141+'Non-food Shopping'!H1324+'Non-food Shopping'!H1507</f>
        <v>1.3164518367593476</v>
      </c>
      <c r="I35" s="406">
        <f t="shared" si="4"/>
        <v>0</v>
      </c>
      <c r="J35" s="407">
        <f>'Non-food Shopping'!J43+'Non-food Shopping'!J226+'Non-food Shopping'!J409+'Non-food Shopping'!J592+'Non-food Shopping'!J775+'Non-food Shopping'!J958+'Non-food Shopping'!J1141+'Non-food Shopping'!J1324+'Non-food Shopping'!J1507</f>
        <v>0</v>
      </c>
      <c r="K35" s="406">
        <f t="shared" si="5"/>
        <v>0</v>
      </c>
      <c r="L35" s="407">
        <f>'Non-food Shopping'!L43+'Non-food Shopping'!L226+'Non-food Shopping'!L409+'Non-food Shopping'!L592+'Non-food Shopping'!L775+'Non-food Shopping'!L958+'Non-food Shopping'!L1141+'Non-food Shopping'!L1324+'Non-food Shopping'!L1507</f>
        <v>0</v>
      </c>
      <c r="M35" s="408">
        <f t="shared" si="6"/>
        <v>3.4224365487777607E-3</v>
      </c>
      <c r="N35" s="409">
        <f t="shared" si="0"/>
        <v>1.3164518367593476</v>
      </c>
    </row>
    <row r="36" spans="2:14" s="405" customFormat="1" x14ac:dyDescent="0.45">
      <c r="B36" s="405" t="s">
        <v>671</v>
      </c>
      <c r="C36" s="406">
        <f t="shared" si="1"/>
        <v>0</v>
      </c>
      <c r="D36" s="407">
        <f>'Non-food Shopping'!D45+'Non-food Shopping'!D228+'Non-food Shopping'!D411+'Non-food Shopping'!D594+'Non-food Shopping'!D777+'Non-food Shopping'!D960+'Non-food Shopping'!D1143+'Non-food Shopping'!D1326+'Non-food Shopping'!D1509</f>
        <v>0</v>
      </c>
      <c r="E36" s="406">
        <f t="shared" si="2"/>
        <v>0</v>
      </c>
      <c r="F36" s="407">
        <f>'Non-food Shopping'!F45+'Non-food Shopping'!F228+'Non-food Shopping'!F411+'Non-food Shopping'!F594+'Non-food Shopping'!F777+'Non-food Shopping'!F960+'Non-food Shopping'!F1143+'Non-food Shopping'!F1326+'Non-food Shopping'!F1509</f>
        <v>0</v>
      </c>
      <c r="G36" s="406">
        <f t="shared" si="3"/>
        <v>9.2605976007714124E-3</v>
      </c>
      <c r="H36" s="407">
        <f>'Non-food Shopping'!H45+'Non-food Shopping'!H228+'Non-food Shopping'!H411+'Non-food Shopping'!H594+'Non-food Shopping'!H777+'Non-food Shopping'!H960+'Non-food Shopping'!H1143+'Non-food Shopping'!H1326+'Non-food Shopping'!H1509</f>
        <v>1.3903410298554386</v>
      </c>
      <c r="I36" s="406">
        <f t="shared" si="4"/>
        <v>0</v>
      </c>
      <c r="J36" s="407">
        <f>'Non-food Shopping'!J45+'Non-food Shopping'!J228+'Non-food Shopping'!J411+'Non-food Shopping'!J594+'Non-food Shopping'!J777+'Non-food Shopping'!J960+'Non-food Shopping'!J1143+'Non-food Shopping'!J1326+'Non-food Shopping'!J1509</f>
        <v>0</v>
      </c>
      <c r="K36" s="406">
        <f t="shared" si="5"/>
        <v>0</v>
      </c>
      <c r="L36" s="407">
        <f>'Non-food Shopping'!L45+'Non-food Shopping'!L228+'Non-food Shopping'!L411+'Non-food Shopping'!L594+'Non-food Shopping'!L777+'Non-food Shopping'!L960+'Non-food Shopping'!L1143+'Non-food Shopping'!L1326+'Non-food Shopping'!L1509</f>
        <v>0</v>
      </c>
      <c r="M36" s="408">
        <f t="shared" si="6"/>
        <v>3.6145294669921221E-3</v>
      </c>
      <c r="N36" s="409">
        <f t="shared" si="0"/>
        <v>1.3903410298554386</v>
      </c>
    </row>
    <row r="37" spans="2:14" s="405" customFormat="1" x14ac:dyDescent="0.45">
      <c r="B37" s="405" t="s">
        <v>672</v>
      </c>
      <c r="C37" s="406">
        <f t="shared" si="1"/>
        <v>2.5648529694371194E-3</v>
      </c>
      <c r="D37" s="407">
        <f>'Non-food Shopping'!D49+'Non-food Shopping'!D232+'Non-food Shopping'!D415+'Non-food Shopping'!D598+'Non-food Shopping'!D781+'Non-food Shopping'!D964+'Non-food Shopping'!D1147+'Non-food Shopping'!D1330+'Non-food Shopping'!D1513</f>
        <v>0.14766400939893135</v>
      </c>
      <c r="E37" s="406">
        <f t="shared" si="2"/>
        <v>0</v>
      </c>
      <c r="F37" s="407">
        <f>'Non-food Shopping'!F49+'Non-food Shopping'!F232+'Non-food Shopping'!F415+'Non-food Shopping'!F598+'Non-food Shopping'!F781+'Non-food Shopping'!F964+'Non-food Shopping'!F1147+'Non-food Shopping'!F1330+'Non-food Shopping'!F1513</f>
        <v>0</v>
      </c>
      <c r="G37" s="406">
        <f t="shared" si="3"/>
        <v>0</v>
      </c>
      <c r="H37" s="407">
        <f>'Non-food Shopping'!H49+'Non-food Shopping'!H232+'Non-food Shopping'!H415+'Non-food Shopping'!H598+'Non-food Shopping'!H781+'Non-food Shopping'!H964+'Non-food Shopping'!H1147+'Non-food Shopping'!H1330+'Non-food Shopping'!H1513</f>
        <v>0</v>
      </c>
      <c r="I37" s="406">
        <f t="shared" si="4"/>
        <v>3.1009971845966872E-3</v>
      </c>
      <c r="J37" s="407">
        <f>'Non-food Shopping'!J49+'Non-food Shopping'!J232+'Non-food Shopping'!J415+'Non-food Shopping'!J598+'Non-food Shopping'!J781+'Non-food Shopping'!J964+'Non-food Shopping'!J1147+'Non-food Shopping'!J1330+'Non-food Shopping'!J1513</f>
        <v>0.18680120724940386</v>
      </c>
      <c r="K37" s="406">
        <f t="shared" si="5"/>
        <v>0</v>
      </c>
      <c r="L37" s="407">
        <f>'Non-food Shopping'!L49+'Non-food Shopping'!L232+'Non-food Shopping'!L415+'Non-food Shopping'!L598+'Non-food Shopping'!L781+'Non-food Shopping'!L964+'Non-food Shopping'!L1147+'Non-food Shopping'!L1330+'Non-food Shopping'!L1513</f>
        <v>0</v>
      </c>
      <c r="M37" s="408">
        <f t="shared" si="6"/>
        <v>8.6952363146832476E-4</v>
      </c>
      <c r="N37" s="409">
        <f t="shared" si="0"/>
        <v>0.33446521664833517</v>
      </c>
    </row>
    <row r="38" spans="2:14" s="410" customFormat="1" x14ac:dyDescent="0.45">
      <c r="B38" s="410" t="s">
        <v>673</v>
      </c>
      <c r="C38" s="411">
        <f t="shared" si="1"/>
        <v>0</v>
      </c>
      <c r="D38" s="412">
        <f>'Non-food Shopping'!D51+'Non-food Shopping'!D234+'Non-food Shopping'!D417+'Non-food Shopping'!D600+'Non-food Shopping'!D783+'Non-food Shopping'!D966+'Non-food Shopping'!D1149+'Non-food Shopping'!D1332+'Non-food Shopping'!D1515</f>
        <v>0</v>
      </c>
      <c r="E38" s="411">
        <f t="shared" si="2"/>
        <v>0</v>
      </c>
      <c r="F38" s="412">
        <f>'Non-food Shopping'!F51+'Non-food Shopping'!F234+'Non-food Shopping'!F417+'Non-food Shopping'!F600+'Non-food Shopping'!F783+'Non-food Shopping'!F966+'Non-food Shopping'!F1149+'Non-food Shopping'!F1332+'Non-food Shopping'!F1515</f>
        <v>0</v>
      </c>
      <c r="G38" s="411">
        <f t="shared" si="3"/>
        <v>1.4967903296372464E-2</v>
      </c>
      <c r="H38" s="412">
        <f>'Non-food Shopping'!H51+'Non-food Shopping'!H234+'Non-food Shopping'!H417+'Non-food Shopping'!H600+'Non-food Shopping'!H783+'Non-food Shopping'!H966+'Non-food Shopping'!H1149+'Non-food Shopping'!H1332+'Non-food Shopping'!H1515</f>
        <v>2.2472081156103343</v>
      </c>
      <c r="I38" s="411">
        <f t="shared" si="4"/>
        <v>0</v>
      </c>
      <c r="J38" s="412">
        <f>'Non-food Shopping'!J51+'Non-food Shopping'!J234+'Non-food Shopping'!J417+'Non-food Shopping'!J600+'Non-food Shopping'!J783+'Non-food Shopping'!J966+'Non-food Shopping'!J1149+'Non-food Shopping'!J1332+'Non-food Shopping'!J1515</f>
        <v>0</v>
      </c>
      <c r="K38" s="411">
        <f t="shared" si="5"/>
        <v>0</v>
      </c>
      <c r="L38" s="412">
        <f>'Non-food Shopping'!L51+'Non-food Shopping'!L234+'Non-food Shopping'!L417+'Non-food Shopping'!L600+'Non-food Shopping'!L783+'Non-food Shopping'!L966+'Non-food Shopping'!L1149+'Non-food Shopping'!L1332+'Non-food Shopping'!L1515</f>
        <v>0</v>
      </c>
      <c r="M38" s="413">
        <f t="shared" si="6"/>
        <v>5.8421637410657036E-3</v>
      </c>
      <c r="N38" s="414">
        <f t="shared" si="0"/>
        <v>2.2472081156103343</v>
      </c>
    </row>
    <row r="39" spans="2:14" s="405" customFormat="1" x14ac:dyDescent="0.45">
      <c r="B39" s="405" t="s">
        <v>674</v>
      </c>
      <c r="C39" s="406">
        <f t="shared" si="1"/>
        <v>0</v>
      </c>
      <c r="D39" s="407">
        <f>'Non-food Shopping'!D54+'Non-food Shopping'!D237+'Non-food Shopping'!D420+'Non-food Shopping'!D603+'Non-food Shopping'!D786+'Non-food Shopping'!D969+'Non-food Shopping'!D1152+'Non-food Shopping'!D1335+'Non-food Shopping'!D1518</f>
        <v>0</v>
      </c>
      <c r="E39" s="406">
        <f t="shared" si="2"/>
        <v>0</v>
      </c>
      <c r="F39" s="407">
        <f>'Non-food Shopping'!F54+'Non-food Shopping'!F237+'Non-food Shopping'!F420+'Non-food Shopping'!F603+'Non-food Shopping'!F786+'Non-food Shopping'!F969+'Non-food Shopping'!F1152+'Non-food Shopping'!F1335+'Non-food Shopping'!F1518</f>
        <v>0</v>
      </c>
      <c r="G39" s="406">
        <f t="shared" si="3"/>
        <v>8.4875983971111177E-4</v>
      </c>
      <c r="H39" s="407">
        <f>'Non-food Shopping'!H54+'Non-food Shopping'!H237+'Non-food Shopping'!H420+'Non-food Shopping'!H603+'Non-food Shopping'!H786+'Non-food Shopping'!H969+'Non-food Shopping'!H1152+'Non-food Shopping'!H1335+'Non-food Shopping'!H1518</f>
        <v>0.12742866934911243</v>
      </c>
      <c r="I39" s="406">
        <f t="shared" si="4"/>
        <v>1.5908022148645653E-3</v>
      </c>
      <c r="J39" s="407">
        <f>'Non-food Shopping'!J54+'Non-food Shopping'!J237+'Non-food Shopping'!J420+'Non-food Shopping'!J603+'Non-food Shopping'!J786+'Non-food Shopping'!J969+'Non-food Shopping'!J1152+'Non-food Shopping'!J1335+'Non-food Shopping'!J1518</f>
        <v>9.5828456635756398E-2</v>
      </c>
      <c r="K39" s="406">
        <f t="shared" si="5"/>
        <v>0</v>
      </c>
      <c r="L39" s="407">
        <f>'Non-food Shopping'!L54+'Non-food Shopping'!L237+'Non-food Shopping'!L420+'Non-food Shopping'!L603+'Non-food Shopping'!L786+'Non-food Shopping'!L969+'Non-food Shopping'!L1152+'Non-food Shopping'!L1335+'Non-food Shopping'!L1518</f>
        <v>0</v>
      </c>
      <c r="M39" s="408">
        <f t="shared" si="6"/>
        <v>5.8041116766307762E-4</v>
      </c>
      <c r="N39" s="409">
        <f t="shared" si="0"/>
        <v>0.22325712598486883</v>
      </c>
    </row>
    <row r="40" spans="2:14" s="410" customFormat="1" x14ac:dyDescent="0.45">
      <c r="B40" s="410" t="s">
        <v>675</v>
      </c>
      <c r="C40" s="411">
        <f t="shared" si="1"/>
        <v>3.2464881131144929E-2</v>
      </c>
      <c r="D40" s="412">
        <f>'Non-food Shopping'!D57+'Non-food Shopping'!D240+'Non-food Shopping'!D423+'Non-food Shopping'!D606+'Non-food Shopping'!D789+'Non-food Shopping'!D972+'Non-food Shopping'!D1155+'Non-food Shopping'!D1338+'Non-food Shopping'!D1521</f>
        <v>1.869071860885904</v>
      </c>
      <c r="E40" s="411">
        <f t="shared" si="2"/>
        <v>0.12449326450115843</v>
      </c>
      <c r="F40" s="412">
        <f>'Non-food Shopping'!F57+'Non-food Shopping'!F240+'Non-food Shopping'!F423+'Non-food Shopping'!F606+'Non-food Shopping'!F789+'Non-food Shopping'!F972+'Non-food Shopping'!F1155+'Non-food Shopping'!F1338+'Non-food Shopping'!F1521</f>
        <v>5.4176502932762594</v>
      </c>
      <c r="G40" s="411">
        <f t="shared" si="3"/>
        <v>7.4986719734031648E-2</v>
      </c>
      <c r="H40" s="412">
        <f>'Non-food Shopping'!H57+'Non-food Shopping'!H240+'Non-food Shopping'!H423+'Non-food Shopping'!H606+'Non-food Shopping'!H789+'Non-food Shopping'!H972+'Non-food Shopping'!H1155+'Non-food Shopping'!H1338+'Non-food Shopping'!H1521</f>
        <v>11.25814095753497</v>
      </c>
      <c r="I40" s="411">
        <f t="shared" si="4"/>
        <v>2.6278832254270804E-2</v>
      </c>
      <c r="J40" s="412">
        <f>'Non-food Shopping'!J57+'Non-food Shopping'!J240+'Non-food Shopping'!J423+'Non-food Shopping'!J606+'Non-food Shopping'!J789+'Non-food Shopping'!J972+'Non-food Shopping'!J1155+'Non-food Shopping'!J1338+'Non-food Shopping'!J1521</f>
        <v>1.5830125917514524</v>
      </c>
      <c r="K40" s="411">
        <f t="shared" si="5"/>
        <v>1.4800961668645944E-2</v>
      </c>
      <c r="L40" s="412">
        <f>'Non-food Shopping'!L57+'Non-food Shopping'!L240+'Non-food Shopping'!L423+'Non-food Shopping'!L606+'Non-food Shopping'!L789+'Non-food Shopping'!L972+'Non-food Shopping'!L1155+'Non-food Shopping'!L1338+'Non-food Shopping'!L1521</f>
        <v>1.0832743185369218</v>
      </c>
      <c r="M40" s="413">
        <f t="shared" si="6"/>
        <v>5.5143540424199979E-2</v>
      </c>
      <c r="N40" s="414">
        <f t="shared" si="0"/>
        <v>21.211150021985507</v>
      </c>
    </row>
    <row r="41" spans="2:14" s="405" customFormat="1" x14ac:dyDescent="0.45">
      <c r="B41" s="405" t="s">
        <v>676</v>
      </c>
      <c r="C41" s="406">
        <f t="shared" si="1"/>
        <v>0</v>
      </c>
      <c r="D41" s="407">
        <f>'Non-food Shopping'!D63+'Non-food Shopping'!D246+'Non-food Shopping'!D429+'Non-food Shopping'!D612+'Non-food Shopping'!D795+'Non-food Shopping'!D978+'Non-food Shopping'!D1161+'Non-food Shopping'!D1344+'Non-food Shopping'!D1527</f>
        <v>0</v>
      </c>
      <c r="E41" s="406">
        <f t="shared" si="2"/>
        <v>0</v>
      </c>
      <c r="F41" s="407">
        <f>'Non-food Shopping'!F63+'Non-food Shopping'!F246+'Non-food Shopping'!F429+'Non-food Shopping'!F612+'Non-food Shopping'!F795+'Non-food Shopping'!F978+'Non-food Shopping'!F1161+'Non-food Shopping'!F1344+'Non-food Shopping'!F1527</f>
        <v>0</v>
      </c>
      <c r="G41" s="406">
        <f t="shared" si="3"/>
        <v>1.6975196794222235E-3</v>
      </c>
      <c r="H41" s="407">
        <f>'Non-food Shopping'!H63+'Non-food Shopping'!H246+'Non-food Shopping'!H429+'Non-food Shopping'!H612+'Non-food Shopping'!H795+'Non-food Shopping'!H978+'Non-food Shopping'!H1161+'Non-food Shopping'!H1344+'Non-food Shopping'!H1527</f>
        <v>0.25485733869822486</v>
      </c>
      <c r="I41" s="406">
        <f t="shared" si="4"/>
        <v>3.9378093805002307E-3</v>
      </c>
      <c r="J41" s="407">
        <f>'Non-food Shopping'!J63+'Non-food Shopping'!J246+'Non-food Shopping'!J429+'Non-food Shopping'!J612+'Non-food Shopping'!J795+'Non-food Shopping'!J978+'Non-food Shopping'!J1161+'Non-food Shopping'!J1344+'Non-food Shopping'!J1527</f>
        <v>0.23721000130193282</v>
      </c>
      <c r="K41" s="406">
        <f t="shared" si="5"/>
        <v>0</v>
      </c>
      <c r="L41" s="407">
        <f>'Non-food Shopping'!L63+'Non-food Shopping'!L246+'Non-food Shopping'!L429+'Non-food Shopping'!L612+'Non-food Shopping'!L795+'Non-food Shopping'!L978+'Non-food Shopping'!L1161+'Non-food Shopping'!L1344+'Non-food Shopping'!L1527</f>
        <v>0</v>
      </c>
      <c r="M41" s="408">
        <f t="shared" si="6"/>
        <v>1.2792486605677825E-3</v>
      </c>
      <c r="N41" s="409">
        <f t="shared" si="0"/>
        <v>0.49206734000015767</v>
      </c>
    </row>
    <row r="42" spans="2:14" s="410" customFormat="1" x14ac:dyDescent="0.45">
      <c r="B42" s="410" t="s">
        <v>677</v>
      </c>
      <c r="C42" s="411">
        <f t="shared" si="1"/>
        <v>0</v>
      </c>
      <c r="D42" s="412">
        <f>'Non-food Shopping'!D64+'Non-food Shopping'!D247+'Non-food Shopping'!D430+'Non-food Shopping'!D613+'Non-food Shopping'!D796+'Non-food Shopping'!D979+'Non-food Shopping'!D1162+'Non-food Shopping'!D1345+'Non-food Shopping'!D1528</f>
        <v>0</v>
      </c>
      <c r="E42" s="411">
        <f t="shared" si="2"/>
        <v>0</v>
      </c>
      <c r="F42" s="412">
        <f>'Non-food Shopping'!F64+'Non-food Shopping'!F247+'Non-food Shopping'!F430+'Non-food Shopping'!F613+'Non-food Shopping'!F796+'Non-food Shopping'!F979+'Non-food Shopping'!F1162+'Non-food Shopping'!F1345+'Non-food Shopping'!F1528</f>
        <v>0</v>
      </c>
      <c r="G42" s="411">
        <f t="shared" si="3"/>
        <v>2.8015122890850965E-3</v>
      </c>
      <c r="H42" s="412">
        <f>'Non-food Shopping'!H64+'Non-food Shopping'!H247+'Non-food Shopping'!H430+'Non-food Shopping'!H613+'Non-food Shopping'!H796+'Non-food Shopping'!H979+'Non-food Shopping'!H1162+'Non-food Shopping'!H1345+'Non-food Shopping'!H1528</f>
        <v>0.42060541328723539</v>
      </c>
      <c r="I42" s="411">
        <f t="shared" si="4"/>
        <v>0</v>
      </c>
      <c r="J42" s="412">
        <f>'Non-food Shopping'!J64+'Non-food Shopping'!J247+'Non-food Shopping'!J430+'Non-food Shopping'!J613+'Non-food Shopping'!J796+'Non-food Shopping'!J979+'Non-food Shopping'!J1162+'Non-food Shopping'!J1345+'Non-food Shopping'!J1528</f>
        <v>0</v>
      </c>
      <c r="K42" s="411">
        <f t="shared" si="5"/>
        <v>0</v>
      </c>
      <c r="L42" s="412">
        <f>'Non-food Shopping'!L64+'Non-food Shopping'!L247+'Non-food Shopping'!L430+'Non-food Shopping'!L613+'Non-food Shopping'!L796+'Non-food Shopping'!L979+'Non-food Shopping'!L1162+'Non-food Shopping'!L1345+'Non-food Shopping'!L1528</f>
        <v>0</v>
      </c>
      <c r="M42" s="413">
        <f t="shared" si="6"/>
        <v>1.0934660113290228E-3</v>
      </c>
      <c r="N42" s="414">
        <f t="shared" si="0"/>
        <v>0.42060541328723539</v>
      </c>
    </row>
    <row r="43" spans="2:14" s="415" customFormat="1" x14ac:dyDescent="0.45">
      <c r="B43" s="415" t="s">
        <v>678</v>
      </c>
      <c r="C43" s="416">
        <f t="shared" si="1"/>
        <v>4.4360687427857835E-2</v>
      </c>
      <c r="D43" s="417">
        <f>'Non-food Shopping'!D66+'Non-food Shopping'!D249+'Non-food Shopping'!D432+'Non-food Shopping'!D615+'Non-food Shopping'!D798+'Non-food Shopping'!D981+'Non-food Shopping'!D1164+'Non-food Shopping'!D1347+'Non-food Shopping'!D1530</f>
        <v>2.5539385856990537</v>
      </c>
      <c r="E43" s="416">
        <f t="shared" si="2"/>
        <v>8.5469001332951038E-3</v>
      </c>
      <c r="F43" s="417">
        <f>'Non-food Shopping'!F66+'Non-food Shopping'!F249+'Non-food Shopping'!F432+'Non-food Shopping'!F615+'Non-food Shopping'!F798+'Non-food Shopping'!F981+'Non-food Shopping'!F1164+'Non-food Shopping'!F1347+'Non-food Shopping'!F1530</f>
        <v>0.37194073269175343</v>
      </c>
      <c r="G43" s="416">
        <f t="shared" si="3"/>
        <v>0</v>
      </c>
      <c r="H43" s="417">
        <f>'Non-food Shopping'!H66+'Non-food Shopping'!H249+'Non-food Shopping'!H432+'Non-food Shopping'!H615+'Non-food Shopping'!H798+'Non-food Shopping'!H981+'Non-food Shopping'!H1164+'Non-food Shopping'!H1347+'Non-food Shopping'!H1530</f>
        <v>0</v>
      </c>
      <c r="I43" s="416">
        <f t="shared" si="4"/>
        <v>1.1952372201805906E-2</v>
      </c>
      <c r="J43" s="417">
        <f>'Non-food Shopping'!J66+'Non-food Shopping'!J249+'Non-food Shopping'!J432+'Non-food Shopping'!J615+'Non-food Shopping'!J798+'Non-food Shopping'!J981+'Non-food Shopping'!J1164+'Non-food Shopping'!J1347+'Non-food Shopping'!J1530</f>
        <v>0.71999986581153363</v>
      </c>
      <c r="K43" s="416">
        <f t="shared" si="5"/>
        <v>0</v>
      </c>
      <c r="L43" s="417">
        <f>'Non-food Shopping'!L66+'Non-food Shopping'!L249+'Non-food Shopping'!L432+'Non-food Shopping'!L615+'Non-food Shopping'!L798+'Non-food Shopping'!L981+'Non-food Shopping'!L1164+'Non-food Shopping'!L1347+'Non-food Shopping'!L1530</f>
        <v>0</v>
      </c>
      <c r="M43" s="418">
        <f t="shared" si="6"/>
        <v>9.4783491685940975E-3</v>
      </c>
      <c r="N43" s="419">
        <f t="shared" si="0"/>
        <v>3.6458791842023408</v>
      </c>
    </row>
    <row r="44" spans="2:14" s="405" customFormat="1" x14ac:dyDescent="0.45">
      <c r="B44" s="405" t="s">
        <v>679</v>
      </c>
      <c r="C44" s="406">
        <f t="shared" si="1"/>
        <v>3.8398204065099389E-3</v>
      </c>
      <c r="D44" s="407">
        <f>'Non-food Shopping'!D67+'Non-food Shopping'!D250+'Non-food Shopping'!D433+'Non-food Shopping'!D616+'Non-food Shopping'!D799+'Non-food Shopping'!D982+'Non-food Shopping'!D1165+'Non-food Shopping'!D1348+'Non-food Shopping'!D1531</f>
        <v>0.22106658095162704</v>
      </c>
      <c r="E44" s="406">
        <f t="shared" si="2"/>
        <v>0</v>
      </c>
      <c r="F44" s="407">
        <f>'Non-food Shopping'!F67+'Non-food Shopping'!F250+'Non-food Shopping'!F433+'Non-food Shopping'!F616+'Non-food Shopping'!F799+'Non-food Shopping'!F982+'Non-food Shopping'!F1165+'Non-food Shopping'!F1348+'Non-food Shopping'!F1531</f>
        <v>0</v>
      </c>
      <c r="G44" s="406">
        <f t="shared" si="3"/>
        <v>6.2848033421555611E-4</v>
      </c>
      <c r="H44" s="407">
        <f>'Non-food Shopping'!H67+'Non-food Shopping'!H250+'Non-food Shopping'!H433+'Non-food Shopping'!H616+'Non-food Shopping'!H799+'Non-food Shopping'!H982+'Non-food Shopping'!H1165+'Non-food Shopping'!H1348+'Non-food Shopping'!H1531</f>
        <v>9.4356977031844952E-2</v>
      </c>
      <c r="I44" s="406">
        <f t="shared" si="4"/>
        <v>6.3022561060726244E-4</v>
      </c>
      <c r="J44" s="407">
        <f>'Non-food Shopping'!J67+'Non-food Shopping'!J250+'Non-food Shopping'!J433+'Non-food Shopping'!J616+'Non-food Shopping'!J799+'Non-food Shopping'!J982+'Non-food Shopping'!J1165+'Non-food Shopping'!J1348+'Non-food Shopping'!J1531</f>
        <v>3.7964208895675207E-2</v>
      </c>
      <c r="K44" s="406">
        <f t="shared" si="5"/>
        <v>1.6126422253129429E-2</v>
      </c>
      <c r="L44" s="407">
        <f>'Non-food Shopping'!L67+'Non-food Shopping'!L250+'Non-food Shopping'!L433+'Non-food Shopping'!L616+'Non-food Shopping'!L799+'Non-food Shopping'!L982+'Non-food Shopping'!L1165+'Non-food Shopping'!L1348+'Non-food Shopping'!L1531</f>
        <v>1.1802840563869661</v>
      </c>
      <c r="M44" s="408">
        <f t="shared" si="6"/>
        <v>3.987152704877945E-3</v>
      </c>
      <c r="N44" s="409">
        <f t="shared" si="0"/>
        <v>1.5336718232661133</v>
      </c>
    </row>
    <row r="45" spans="2:14" s="405" customFormat="1" x14ac:dyDescent="0.45">
      <c r="B45" s="405" t="s">
        <v>680</v>
      </c>
      <c r="C45" s="406">
        <f t="shared" si="1"/>
        <v>0</v>
      </c>
      <c r="D45" s="407">
        <f>'Non-food Shopping'!D68+'Non-food Shopping'!D251+'Non-food Shopping'!D434+'Non-food Shopping'!D617+'Non-food Shopping'!D800+'Non-food Shopping'!D983+'Non-food Shopping'!D1166+'Non-food Shopping'!D1349+'Non-food Shopping'!D1532</f>
        <v>0</v>
      </c>
      <c r="E45" s="406">
        <f t="shared" si="2"/>
        <v>0</v>
      </c>
      <c r="F45" s="407">
        <f>'Non-food Shopping'!F68+'Non-food Shopping'!F251+'Non-food Shopping'!F434+'Non-food Shopping'!F617+'Non-food Shopping'!F800+'Non-food Shopping'!F983+'Non-food Shopping'!F1166+'Non-food Shopping'!F1349+'Non-food Shopping'!F1532</f>
        <v>0</v>
      </c>
      <c r="G45" s="406">
        <f t="shared" si="3"/>
        <v>0</v>
      </c>
      <c r="H45" s="407">
        <f>'Non-food Shopping'!H68+'Non-food Shopping'!H251+'Non-food Shopping'!H434+'Non-food Shopping'!H617+'Non-food Shopping'!H800+'Non-food Shopping'!H983+'Non-food Shopping'!H1166+'Non-food Shopping'!H1349+'Non-food Shopping'!H1532</f>
        <v>0</v>
      </c>
      <c r="I45" s="406">
        <f t="shared" si="4"/>
        <v>7.946825879133737E-4</v>
      </c>
      <c r="J45" s="407">
        <f>'Non-food Shopping'!J68+'Non-food Shopping'!J251+'Non-food Shopping'!J434+'Non-food Shopping'!J617+'Non-food Shopping'!J800+'Non-food Shopping'!J983+'Non-food Shopping'!J1166+'Non-food Shopping'!J1349+'Non-food Shopping'!J1532</f>
        <v>4.7870945365468195E-2</v>
      </c>
      <c r="K45" s="406">
        <f t="shared" si="5"/>
        <v>6.9265329333732199E-4</v>
      </c>
      <c r="L45" s="407">
        <f>'Non-food Shopping'!L68+'Non-food Shopping'!L251+'Non-food Shopping'!L434+'Non-food Shopping'!L617+'Non-food Shopping'!L800+'Non-food Shopping'!L983+'Non-food Shopping'!L1166+'Non-food Shopping'!L1349+'Non-food Shopping'!L1532</f>
        <v>5.0694917068249246E-2</v>
      </c>
      <c r="M45" s="408">
        <f t="shared" si="6"/>
        <v>2.5624591848749998E-4</v>
      </c>
      <c r="N45" s="409">
        <f t="shared" si="0"/>
        <v>9.8565862433717441E-2</v>
      </c>
    </row>
    <row r="46" spans="2:14" s="405" customFormat="1" x14ac:dyDescent="0.45">
      <c r="B46" s="405" t="s">
        <v>681</v>
      </c>
      <c r="C46" s="406">
        <f t="shared" si="1"/>
        <v>2.5320380999937293E-2</v>
      </c>
      <c r="D46" s="407">
        <f>'Non-food Shopping'!D69+'Non-food Shopping'!D252+'Non-food Shopping'!D435+'Non-food Shopping'!D618+'Non-food Shopping'!D801+'Non-food Shopping'!D984+'Non-food Shopping'!D1167+'Non-food Shopping'!D1350+'Non-food Shopping'!D1533</f>
        <v>1.4577478797078185</v>
      </c>
      <c r="E46" s="406">
        <f t="shared" si="2"/>
        <v>1.0736577072816486E-2</v>
      </c>
      <c r="F46" s="407">
        <f>'Non-food Shopping'!F69+'Non-food Shopping'!F252+'Non-food Shopping'!F435+'Non-food Shopping'!F618+'Non-food Shopping'!F801+'Non-food Shopping'!F984+'Non-food Shopping'!F1167+'Non-food Shopping'!F1350+'Non-food Shopping'!F1533</f>
        <v>0.46723025667614448</v>
      </c>
      <c r="G46" s="406">
        <f t="shared" si="3"/>
        <v>6.2007592583916069E-3</v>
      </c>
      <c r="H46" s="407">
        <f>'Non-food Shopping'!H69+'Non-food Shopping'!H252+'Non-food Shopping'!H435+'Non-food Shopping'!H618+'Non-food Shopping'!H801+'Non-food Shopping'!H984+'Non-food Shopping'!H1167+'Non-food Shopping'!H1350+'Non-food Shopping'!H1533</f>
        <v>0.9309518008297526</v>
      </c>
      <c r="I46" s="406">
        <f t="shared" si="4"/>
        <v>1.4797101045227886E-2</v>
      </c>
      <c r="J46" s="407">
        <f>'Non-food Shopping'!J69+'Non-food Shopping'!J252+'Non-food Shopping'!J435+'Non-food Shopping'!J618+'Non-food Shopping'!J801+'Non-food Shopping'!J984+'Non-food Shopping'!J1167+'Non-food Shopping'!J1350+'Non-food Shopping'!J1533</f>
        <v>0.89136370480113258</v>
      </c>
      <c r="K46" s="406">
        <f t="shared" si="5"/>
        <v>3.7675252662832635E-2</v>
      </c>
      <c r="L46" s="407">
        <f>'Non-food Shopping'!L69+'Non-food Shopping'!L252+'Non-food Shopping'!L435+'Non-food Shopping'!L618+'Non-food Shopping'!L801+'Non-food Shopping'!L984+'Non-food Shopping'!L1167+'Non-food Shopping'!L1350+'Non-food Shopping'!L1533</f>
        <v>2.7574312107363284</v>
      </c>
      <c r="M46" s="408">
        <f t="shared" si="6"/>
        <v>1.6910613403525711E-2</v>
      </c>
      <c r="N46" s="409">
        <f t="shared" si="0"/>
        <v>6.5047248527511767</v>
      </c>
    </row>
    <row r="47" spans="2:14" s="405" customFormat="1" x14ac:dyDescent="0.45">
      <c r="B47" s="405" t="s">
        <v>682</v>
      </c>
      <c r="C47" s="406">
        <f t="shared" si="1"/>
        <v>0</v>
      </c>
      <c r="D47" s="407">
        <f>'Non-food Shopping'!D70+'Non-food Shopping'!D253+'Non-food Shopping'!D436+'Non-food Shopping'!D619+'Non-food Shopping'!D802+'Non-food Shopping'!D985+'Non-food Shopping'!D1168+'Non-food Shopping'!D1351+'Non-food Shopping'!D1534</f>
        <v>0</v>
      </c>
      <c r="E47" s="406">
        <f t="shared" si="2"/>
        <v>0</v>
      </c>
      <c r="F47" s="407">
        <f>'Non-food Shopping'!F70+'Non-food Shopping'!F253+'Non-food Shopping'!F436+'Non-food Shopping'!F619+'Non-food Shopping'!F802+'Non-food Shopping'!F985+'Non-food Shopping'!F1168+'Non-food Shopping'!F1351+'Non-food Shopping'!F1534</f>
        <v>0</v>
      </c>
      <c r="G47" s="406">
        <f t="shared" si="3"/>
        <v>5.7815993848082418E-3</v>
      </c>
      <c r="H47" s="407">
        <f>'Non-food Shopping'!H70+'Non-food Shopping'!H253+'Non-food Shopping'!H436+'Non-food Shopping'!H619+'Non-food Shopping'!H802+'Non-food Shopping'!H985+'Non-food Shopping'!H1168+'Non-food Shopping'!H1351+'Non-food Shopping'!H1534</f>
        <v>0.868021178483801</v>
      </c>
      <c r="I47" s="406">
        <f t="shared" si="4"/>
        <v>0</v>
      </c>
      <c r="J47" s="407">
        <f>'Non-food Shopping'!J70+'Non-food Shopping'!J253+'Non-food Shopping'!J436+'Non-food Shopping'!J619+'Non-food Shopping'!J802+'Non-food Shopping'!J985+'Non-food Shopping'!J1168+'Non-food Shopping'!J1351+'Non-food Shopping'!J1534</f>
        <v>0</v>
      </c>
      <c r="K47" s="406">
        <f t="shared" si="5"/>
        <v>1.3839590121739879E-3</v>
      </c>
      <c r="L47" s="407">
        <f>'Non-food Shopping'!L70+'Non-food Shopping'!L253+'Non-food Shopping'!L436+'Non-food Shopping'!L619+'Non-food Shopping'!L802+'Non-food Shopping'!L985+'Non-food Shopping'!L1168+'Non-food Shopping'!L1351+'Non-food Shopping'!L1534</f>
        <v>0.10129120589317506</v>
      </c>
      <c r="M47" s="408">
        <f t="shared" si="6"/>
        <v>2.5199631607040062E-3</v>
      </c>
      <c r="N47" s="409">
        <f t="shared" ref="N47:N98" si="7">D47+F47+H47+J47+L47</f>
        <v>0.96931238437697609</v>
      </c>
    </row>
    <row r="48" spans="2:14" s="405" customFormat="1" x14ac:dyDescent="0.45">
      <c r="B48" s="405" t="s">
        <v>683</v>
      </c>
      <c r="C48" s="406">
        <f t="shared" ref="C48:C99" si="8">D48/$D$4</f>
        <v>0</v>
      </c>
      <c r="D48" s="407">
        <f>'Non-food Shopping'!D71+'Non-food Shopping'!D254+'Non-food Shopping'!D437+'Non-food Shopping'!D620+'Non-food Shopping'!D803+'Non-food Shopping'!D986+'Non-food Shopping'!D1169+'Non-food Shopping'!D1352+'Non-food Shopping'!D1535</f>
        <v>0</v>
      </c>
      <c r="E48" s="406">
        <f t="shared" ref="E48:E99" si="9">F48/$F$4</f>
        <v>8.1245196477050027E-3</v>
      </c>
      <c r="F48" s="407">
        <f>'Non-food Shopping'!F71+'Non-food Shopping'!F254+'Non-food Shopping'!F437+'Non-food Shopping'!F620+'Non-food Shopping'!F803+'Non-food Shopping'!F986+'Non-food Shopping'!F1169+'Non-food Shopping'!F1352+'Non-food Shopping'!F1535</f>
        <v>0.3535597401874554</v>
      </c>
      <c r="G48" s="406">
        <f t="shared" ref="G48:G99" si="10">H48/$H$4</f>
        <v>1.6953746861731664E-2</v>
      </c>
      <c r="H48" s="407">
        <f>'Non-food Shopping'!H71+'Non-food Shopping'!H254+'Non-food Shopping'!H437+'Non-food Shopping'!H620+'Non-food Shopping'!H803+'Non-food Shopping'!H986+'Non-food Shopping'!H1169+'Non-food Shopping'!H1352+'Non-food Shopping'!H1535</f>
        <v>2.5453529985672736</v>
      </c>
      <c r="I48" s="406">
        <f t="shared" ref="I48:I99" si="11">J48/$J$4</f>
        <v>2.72320268220143E-2</v>
      </c>
      <c r="J48" s="407">
        <f>'Non-food Shopping'!J71+'Non-food Shopping'!J254+'Non-food Shopping'!J437+'Non-food Shopping'!J620+'Non-food Shopping'!J803+'Non-food Shopping'!J986+'Non-food Shopping'!J1169+'Non-food Shopping'!J1352+'Non-food Shopping'!J1535</f>
        <v>1.6404321524277763</v>
      </c>
      <c r="K48" s="406">
        <f t="shared" ref="K48:K99" si="12">L48/$L$4</f>
        <v>0</v>
      </c>
      <c r="L48" s="407">
        <f>'Non-food Shopping'!L71+'Non-food Shopping'!L254+'Non-food Shopping'!L437+'Non-food Shopping'!L620+'Non-food Shopping'!L803+'Non-food Shopping'!L986+'Non-food Shopping'!L1169+'Non-food Shopping'!L1352+'Non-food Shopping'!L1535</f>
        <v>0</v>
      </c>
      <c r="M48" s="408">
        <f t="shared" ref="M48:M99" si="13">N48/$N$4</f>
        <v>1.1801130454824671E-2</v>
      </c>
      <c r="N48" s="409">
        <f t="shared" si="7"/>
        <v>4.5393448911825054</v>
      </c>
    </row>
    <row r="49" spans="2:14" s="405" customFormat="1" x14ac:dyDescent="0.45">
      <c r="B49" s="405" t="s">
        <v>684</v>
      </c>
      <c r="C49" s="406">
        <f t="shared" si="8"/>
        <v>0</v>
      </c>
      <c r="D49" s="407">
        <f>'Non-food Shopping'!D72+'Non-food Shopping'!D255+'Non-food Shopping'!D438+'Non-food Shopping'!D621+'Non-food Shopping'!D804+'Non-food Shopping'!D987+'Non-food Shopping'!D1170+'Non-food Shopping'!D1353+'Non-food Shopping'!D1536</f>
        <v>0</v>
      </c>
      <c r="E49" s="406">
        <f t="shared" si="9"/>
        <v>3.1829688976152907E-3</v>
      </c>
      <c r="F49" s="407">
        <f>'Non-food Shopping'!F72+'Non-food Shopping'!F255+'Non-food Shopping'!F438+'Non-food Shopping'!F621+'Non-food Shopping'!F804+'Non-food Shopping'!F987+'Non-food Shopping'!F1170+'Non-food Shopping'!F1353+'Non-food Shopping'!F1536</f>
        <v>0.13851522370107205</v>
      </c>
      <c r="G49" s="406">
        <f t="shared" si="10"/>
        <v>3.8793878930085846E-2</v>
      </c>
      <c r="H49" s="407">
        <f>'Non-food Shopping'!H72+'Non-food Shopping'!H255+'Non-food Shopping'!H438+'Non-food Shopping'!H621+'Non-food Shopping'!H804+'Non-food Shopping'!H987+'Non-food Shopping'!H1170+'Non-food Shopping'!H1353+'Non-food Shopping'!H1536</f>
        <v>5.8243240780972716</v>
      </c>
      <c r="I49" s="406">
        <f t="shared" si="11"/>
        <v>1.6625214548624041E-2</v>
      </c>
      <c r="J49" s="407">
        <f>'Non-food Shopping'!J72+'Non-food Shopping'!J255+'Non-food Shopping'!J438+'Non-food Shopping'!J621+'Non-food Shopping'!J804+'Non-food Shopping'!J987+'Non-food Shopping'!J1170+'Non-food Shopping'!J1353+'Non-food Shopping'!J1536</f>
        <v>1.0014875743485192</v>
      </c>
      <c r="K49" s="406">
        <f t="shared" si="12"/>
        <v>0</v>
      </c>
      <c r="L49" s="407">
        <f>'Non-food Shopping'!L72+'Non-food Shopping'!L255+'Non-food Shopping'!L438+'Non-food Shopping'!L621+'Non-food Shopping'!L804+'Non-food Shopping'!L987+'Non-food Shopping'!L1170+'Non-food Shopping'!L1353+'Non-food Shopping'!L1536</f>
        <v>0</v>
      </c>
      <c r="M49" s="408">
        <f t="shared" si="13"/>
        <v>1.810546058200942E-2</v>
      </c>
      <c r="N49" s="409">
        <f t="shared" si="7"/>
        <v>6.9643268761468624</v>
      </c>
    </row>
    <row r="50" spans="2:14" s="410" customFormat="1" x14ac:dyDescent="0.45">
      <c r="B50" s="410" t="s">
        <v>685</v>
      </c>
      <c r="C50" s="411">
        <f t="shared" si="8"/>
        <v>1.3284443569524794E-2</v>
      </c>
      <c r="D50" s="412">
        <f>'Non-food Shopping'!D73+'Non-food Shopping'!D256+'Non-food Shopping'!D439+'Non-food Shopping'!D622+'Non-food Shopping'!D805+'Non-food Shopping'!D988+'Non-food Shopping'!D1171+'Non-food Shopping'!D1354+'Non-food Shopping'!D1537</f>
        <v>0.76481350918933211</v>
      </c>
      <c r="E50" s="411">
        <f t="shared" si="9"/>
        <v>1.7247037870457803E-2</v>
      </c>
      <c r="F50" s="412">
        <f>'Non-food Shopping'!F73+'Non-food Shopping'!F256+'Non-food Shopping'!F439+'Non-food Shopping'!F622+'Non-food Shopping'!F805+'Non-food Shopping'!F988+'Non-food Shopping'!F1171+'Non-food Shopping'!F1354+'Non-food Shopping'!F1537</f>
        <v>0.75055000084894563</v>
      </c>
      <c r="G50" s="411">
        <f t="shared" si="10"/>
        <v>4.0284179555611033E-2</v>
      </c>
      <c r="H50" s="412">
        <f>'Non-food Shopping'!H73+'Non-food Shopping'!H256+'Non-food Shopping'!H439+'Non-food Shopping'!H622+'Non-food Shopping'!H805+'Non-food Shopping'!H988+'Non-food Shopping'!H1171+'Non-food Shopping'!H1354+'Non-food Shopping'!H1537</f>
        <v>6.0480705570841451</v>
      </c>
      <c r="I50" s="411">
        <f t="shared" si="11"/>
        <v>0</v>
      </c>
      <c r="J50" s="412">
        <f>'Non-food Shopping'!J73+'Non-food Shopping'!J256+'Non-food Shopping'!J439+'Non-food Shopping'!J622+'Non-food Shopping'!J805+'Non-food Shopping'!J988+'Non-food Shopping'!J1171+'Non-food Shopping'!J1354+'Non-food Shopping'!J1537</f>
        <v>0</v>
      </c>
      <c r="K50" s="411">
        <f t="shared" si="12"/>
        <v>6.8495122406698437E-3</v>
      </c>
      <c r="L50" s="412">
        <f>'Non-food Shopping'!L73+'Non-food Shopping'!L256+'Non-food Shopping'!L439+'Non-food Shopping'!L622+'Non-food Shopping'!L805+'Non-food Shopping'!L988+'Non-food Shopping'!L1171+'Non-food Shopping'!L1354+'Non-food Shopping'!L1537</f>
        <v>0.50131206815703711</v>
      </c>
      <c r="M50" s="413">
        <f t="shared" si="13"/>
        <v>2.096626793270235E-2</v>
      </c>
      <c r="N50" s="414">
        <f t="shared" si="7"/>
        <v>8.06474613527946</v>
      </c>
    </row>
    <row r="51" spans="2:14" s="405" customFormat="1" x14ac:dyDescent="0.45">
      <c r="B51" s="405" t="s">
        <v>686</v>
      </c>
      <c r="C51" s="406">
        <f t="shared" si="8"/>
        <v>3.7371380606541355E-2</v>
      </c>
      <c r="D51" s="407">
        <f>'Non-food Shopping'!D74+'Non-food Shopping'!D257+'Non-food Shopping'!D440+'Non-food Shopping'!D623+'Non-food Shopping'!D806+'Non-food Shopping'!D989+'Non-food Shopping'!D1172+'Non-food Shopping'!D1355+'Non-food Shopping'!D1538</f>
        <v>2.1515494115619536</v>
      </c>
      <c r="E51" s="406">
        <f t="shared" si="9"/>
        <v>2.0567806155584484E-2</v>
      </c>
      <c r="F51" s="407">
        <f>'Non-food Shopping'!F74+'Non-food Shopping'!F257+'Non-food Shopping'!F440+'Non-food Shopping'!F623+'Non-food Shopping'!F806+'Non-food Shopping'!F989+'Non-food Shopping'!F1172+'Non-food Shopping'!F1355+'Non-food Shopping'!F1538</f>
        <v>0.89506192561778852</v>
      </c>
      <c r="G51" s="406">
        <f t="shared" si="10"/>
        <v>2.5860962574049552E-2</v>
      </c>
      <c r="H51" s="407">
        <f>'Non-food Shopping'!H74+'Non-food Shopping'!H257+'Non-food Shopping'!H440+'Non-food Shopping'!H623+'Non-food Shopping'!H806+'Non-food Shopping'!H989+'Non-food Shopping'!H1172+'Non-food Shopping'!H1355+'Non-food Shopping'!H1538</f>
        <v>3.8826389924622031</v>
      </c>
      <c r="I51" s="406">
        <f t="shared" si="11"/>
        <v>4.6525874035043276E-2</v>
      </c>
      <c r="J51" s="407">
        <f>'Non-food Shopping'!J74+'Non-food Shopping'!J257+'Non-food Shopping'!J440+'Non-food Shopping'!J623+'Non-food Shopping'!J806+'Non-food Shopping'!J989+'Non-food Shopping'!J1172+'Non-food Shopping'!J1355+'Non-food Shopping'!J1538</f>
        <v>2.8026756945315094</v>
      </c>
      <c r="K51" s="406">
        <f t="shared" si="12"/>
        <v>6.19368095620609E-2</v>
      </c>
      <c r="L51" s="407">
        <f>'Non-food Shopping'!L74+'Non-food Shopping'!L257+'Non-food Shopping'!L440+'Non-food Shopping'!L623+'Non-food Shopping'!L806+'Non-food Shopping'!L989+'Non-food Shopping'!L1172+'Non-food Shopping'!L1355+'Non-food Shopping'!L1538</f>
        <v>4.5331213385157509</v>
      </c>
      <c r="M51" s="408">
        <f t="shared" si="13"/>
        <v>3.708545812378098E-2</v>
      </c>
      <c r="N51" s="409">
        <f t="shared" si="7"/>
        <v>14.265047362689206</v>
      </c>
    </row>
    <row r="52" spans="2:14" s="410" customFormat="1" x14ac:dyDescent="0.45">
      <c r="B52" s="410" t="s">
        <v>687</v>
      </c>
      <c r="C52" s="411">
        <f t="shared" si="8"/>
        <v>5.930778368593724E-2</v>
      </c>
      <c r="D52" s="412">
        <f>'Non-food Shopping'!D75+'Non-food Shopping'!D258+'Non-food Shopping'!D441+'Non-food Shopping'!D624+'Non-food Shopping'!D807+'Non-food Shopping'!D990+'Non-food Shopping'!D1173+'Non-food Shopping'!D1356+'Non-food Shopping'!D1539</f>
        <v>3.4144745262150309</v>
      </c>
      <c r="E52" s="411">
        <f t="shared" si="9"/>
        <v>5.6586829415506378E-2</v>
      </c>
      <c r="F52" s="412">
        <f>'Non-food Shopping'!F75+'Non-food Shopping'!F258+'Non-food Shopping'!F441+'Non-food Shopping'!F624+'Non-food Shopping'!F807+'Non-food Shopping'!F990+'Non-food Shopping'!F1173+'Non-food Shopping'!F1356+'Non-food Shopping'!F1539</f>
        <v>2.4625240104908577</v>
      </c>
      <c r="G52" s="411">
        <f t="shared" si="10"/>
        <v>5.7450858263473847E-2</v>
      </c>
      <c r="H52" s="412">
        <f>'Non-food Shopping'!H75+'Non-food Shopping'!H258+'Non-food Shopping'!H441+'Non-food Shopping'!H624+'Non-food Shopping'!H807+'Non-food Shopping'!H990+'Non-food Shopping'!H1173+'Non-food Shopping'!H1356+'Non-food Shopping'!H1539</f>
        <v>8.6253921061707004</v>
      </c>
      <c r="I52" s="411">
        <f t="shared" si="11"/>
        <v>5.5466396339436168E-2</v>
      </c>
      <c r="J52" s="412">
        <f>'Non-food Shopping'!J75+'Non-food Shopping'!J258+'Non-food Shopping'!J441+'Non-food Shopping'!J624+'Non-food Shopping'!J807+'Non-food Shopping'!J990+'Non-food Shopping'!J1173+'Non-food Shopping'!J1356+'Non-food Shopping'!J1539</f>
        <v>3.3412445033638938</v>
      </c>
      <c r="K52" s="411">
        <f t="shared" si="12"/>
        <v>2.2948359871155469E-2</v>
      </c>
      <c r="L52" s="412">
        <f>'Non-food Shopping'!L75+'Non-food Shopping'!L258+'Non-food Shopping'!L441+'Non-food Shopping'!L624+'Non-food Shopping'!L807+'Non-food Shopping'!L990+'Non-food Shopping'!L1173+'Non-food Shopping'!L1356+'Non-food Shopping'!L1539</f>
        <v>1.6795779529398798</v>
      </c>
      <c r="M52" s="413">
        <f t="shared" si="13"/>
        <v>5.0755338094777565E-2</v>
      </c>
      <c r="N52" s="414">
        <f t="shared" si="7"/>
        <v>19.523213099180364</v>
      </c>
    </row>
    <row r="53" spans="2:14" s="405" customFormat="1" x14ac:dyDescent="0.45">
      <c r="B53" s="405" t="s">
        <v>688</v>
      </c>
      <c r="C53" s="406">
        <f t="shared" si="8"/>
        <v>9.8279089449960604E-3</v>
      </c>
      <c r="D53" s="407">
        <f>'Non-food Shopping'!D76+'Non-food Shopping'!D259+'Non-food Shopping'!D442+'Non-food Shopping'!D625+'Non-food Shopping'!D808+'Non-food Shopping'!D991+'Non-food Shopping'!D1174+'Non-food Shopping'!D1357+'Non-food Shopping'!D1540</f>
        <v>0.56581350124885521</v>
      </c>
      <c r="E53" s="406">
        <f t="shared" si="9"/>
        <v>1.1939427378730565E-2</v>
      </c>
      <c r="F53" s="407">
        <f>'Non-food Shopping'!F76+'Non-food Shopping'!F259+'Non-food Shopping'!F442+'Non-food Shopping'!F625+'Non-food Shopping'!F808+'Non-food Shopping'!F991+'Non-food Shopping'!F1174+'Non-food Shopping'!F1357+'Non-food Shopping'!F1540</f>
        <v>0.5195754364632984</v>
      </c>
      <c r="G53" s="406">
        <f t="shared" si="10"/>
        <v>0</v>
      </c>
      <c r="H53" s="407">
        <f>'Non-food Shopping'!H76+'Non-food Shopping'!H259+'Non-food Shopping'!H442+'Non-food Shopping'!H625+'Non-food Shopping'!H808+'Non-food Shopping'!H991+'Non-food Shopping'!H1174+'Non-food Shopping'!H1357+'Non-food Shopping'!H1540</f>
        <v>0</v>
      </c>
      <c r="I53" s="406">
        <f t="shared" si="11"/>
        <v>5.0361066424475459E-3</v>
      </c>
      <c r="J53" s="407">
        <f>'Non-food Shopping'!J76+'Non-food Shopping'!J259+'Non-food Shopping'!J442+'Non-food Shopping'!J625+'Non-food Shopping'!J808+'Non-food Shopping'!J991+'Non-food Shopping'!J1174+'Non-food Shopping'!J1357+'Non-food Shopping'!J1540</f>
        <v>0.30337041430377709</v>
      </c>
      <c r="K53" s="406">
        <f t="shared" si="12"/>
        <v>4.5468511226643166E-2</v>
      </c>
      <c r="L53" s="407">
        <f>'Non-food Shopping'!L76+'Non-food Shopping'!L259+'Non-food Shopping'!L442+'Non-food Shopping'!L625+'Non-food Shopping'!L808+'Non-food Shopping'!L991+'Non-food Shopping'!L1174+'Non-food Shopping'!L1357+'Non-food Shopping'!L1540</f>
        <v>3.3278155579762609</v>
      </c>
      <c r="M53" s="408">
        <f t="shared" si="13"/>
        <v>1.2261882969256174E-2</v>
      </c>
      <c r="N53" s="409">
        <f t="shared" si="7"/>
        <v>4.7165749099921914</v>
      </c>
    </row>
    <row r="54" spans="2:14" s="405" customFormat="1" x14ac:dyDescent="0.45">
      <c r="B54" s="405" t="s">
        <v>689</v>
      </c>
      <c r="C54" s="406">
        <f t="shared" si="8"/>
        <v>0</v>
      </c>
      <c r="D54" s="407">
        <f>'Non-food Shopping'!D77+'Non-food Shopping'!D260+'Non-food Shopping'!D443+'Non-food Shopping'!D626+'Non-food Shopping'!D809+'Non-food Shopping'!D992+'Non-food Shopping'!D1175+'Non-food Shopping'!D1358+'Non-food Shopping'!D1541</f>
        <v>0</v>
      </c>
      <c r="E54" s="406">
        <f t="shared" si="9"/>
        <v>0</v>
      </c>
      <c r="F54" s="407">
        <f>'Non-food Shopping'!F77+'Non-food Shopping'!F260+'Non-food Shopping'!F443+'Non-food Shopping'!F626+'Non-food Shopping'!F809+'Non-food Shopping'!F992+'Non-food Shopping'!F1175+'Non-food Shopping'!F1358+'Non-food Shopping'!F1541</f>
        <v>0</v>
      </c>
      <c r="G54" s="406">
        <f t="shared" si="10"/>
        <v>2.674408339503577E-2</v>
      </c>
      <c r="H54" s="407">
        <f>'Non-food Shopping'!H77+'Non-food Shopping'!H260+'Non-food Shopping'!H443+'Non-food Shopping'!H626+'Non-food Shopping'!H809+'Non-food Shopping'!H992+'Non-food Shopping'!H1175+'Non-food Shopping'!H1358+'Non-food Shopping'!H1541</f>
        <v>4.0152264522212233</v>
      </c>
      <c r="I54" s="406">
        <f t="shared" si="11"/>
        <v>2.1888114423346882E-2</v>
      </c>
      <c r="J54" s="407">
        <f>'Non-food Shopping'!J77+'Non-food Shopping'!J260+'Non-food Shopping'!J443+'Non-food Shopping'!J626+'Non-food Shopping'!J809+'Non-food Shopping'!J992+'Non-food Shopping'!J1175+'Non-food Shopping'!J1358+'Non-food Shopping'!J1541</f>
        <v>1.3185198035663688</v>
      </c>
      <c r="K54" s="406">
        <f t="shared" si="12"/>
        <v>0</v>
      </c>
      <c r="L54" s="407">
        <f>'Non-food Shopping'!L77+'Non-food Shopping'!L260+'Non-food Shopping'!L443+'Non-food Shopping'!L626+'Non-food Shopping'!L809+'Non-food Shopping'!L992+'Non-food Shopping'!L1175+'Non-food Shopping'!L1358+'Non-food Shopping'!L1541</f>
        <v>0</v>
      </c>
      <c r="M54" s="408">
        <f t="shared" si="13"/>
        <v>1.3866369902791182E-2</v>
      </c>
      <c r="N54" s="409">
        <f t="shared" si="7"/>
        <v>5.3337462557875917</v>
      </c>
    </row>
    <row r="55" spans="2:14" s="405" customFormat="1" x14ac:dyDescent="0.45">
      <c r="B55" s="405" t="s">
        <v>690</v>
      </c>
      <c r="C55" s="406">
        <f t="shared" si="8"/>
        <v>0</v>
      </c>
      <c r="D55" s="407">
        <f>'Non-food Shopping'!D80+'Non-food Shopping'!D263+'Non-food Shopping'!D446+'Non-food Shopping'!D629+'Non-food Shopping'!D812+'Non-food Shopping'!D995+'Non-food Shopping'!D1178+'Non-food Shopping'!D1361+'Non-food Shopping'!D1544</f>
        <v>0</v>
      </c>
      <c r="E55" s="406">
        <f t="shared" si="9"/>
        <v>4.8727669278203381E-4</v>
      </c>
      <c r="F55" s="407">
        <f>'Non-food Shopping'!F80+'Non-food Shopping'!F263+'Non-food Shopping'!F446+'Non-food Shopping'!F629+'Non-food Shopping'!F812+'Non-food Shopping'!F995+'Non-food Shopping'!F1178+'Non-food Shopping'!F1361+'Non-food Shopping'!F1544</f>
        <v>2.1205120840354433E-2</v>
      </c>
      <c r="G55" s="406">
        <f t="shared" si="10"/>
        <v>6.2848033421555611E-4</v>
      </c>
      <c r="H55" s="407">
        <f>'Non-food Shopping'!H80+'Non-food Shopping'!H263+'Non-food Shopping'!H446+'Non-food Shopping'!H629+'Non-food Shopping'!H812+'Non-food Shopping'!H995+'Non-food Shopping'!H1178+'Non-food Shopping'!H1361+'Non-food Shopping'!H1544</f>
        <v>9.4356977031844952E-2</v>
      </c>
      <c r="I55" s="406">
        <f t="shared" si="11"/>
        <v>4.7249826068313022E-3</v>
      </c>
      <c r="J55" s="407">
        <f>'Non-food Shopping'!J80+'Non-food Shopping'!J263+'Non-food Shopping'!J446+'Non-food Shopping'!J629+'Non-food Shopping'!J812+'Non-food Shopping'!J995+'Non-food Shopping'!J1178+'Non-food Shopping'!J1361+'Non-food Shopping'!J1544</f>
        <v>0.28462858965907667</v>
      </c>
      <c r="K55" s="406">
        <f t="shared" si="12"/>
        <v>2.7692655988486316E-3</v>
      </c>
      <c r="L55" s="407">
        <f>'Non-food Shopping'!L80+'Non-food Shopping'!L263+'Non-food Shopping'!L446+'Non-food Shopping'!L629+'Non-food Shopping'!L812+'Non-food Shopping'!L995+'Non-food Shopping'!L1178+'Non-food Shopping'!L1361+'Non-food Shopping'!L1544</f>
        <v>0.20268104002967355</v>
      </c>
      <c r="M55" s="408">
        <f t="shared" si="13"/>
        <v>1.5673116000267011E-3</v>
      </c>
      <c r="N55" s="409">
        <f t="shared" si="7"/>
        <v>0.60287172756094964</v>
      </c>
    </row>
    <row r="56" spans="2:14" s="415" customFormat="1" x14ac:dyDescent="0.45">
      <c r="B56" s="415" t="s">
        <v>691</v>
      </c>
      <c r="C56" s="416">
        <f t="shared" si="8"/>
        <v>4.4159248743206071E-2</v>
      </c>
      <c r="D56" s="417">
        <f>'Non-food Shopping'!D82+'Non-food Shopping'!D265+'Non-food Shopping'!D448+'Non-food Shopping'!D631+'Non-food Shopping'!D814+'Non-food Shopping'!D997+'Non-food Shopping'!D1180+'Non-food Shopping'!D1363+'Non-food Shopping'!D1546</f>
        <v>2.5423413346370349</v>
      </c>
      <c r="E56" s="416">
        <f t="shared" si="9"/>
        <v>4.9223237061575685E-2</v>
      </c>
      <c r="F56" s="417">
        <f>'Non-food Shopping'!F82+'Non-food Shopping'!F265+'Non-food Shopping'!F448+'Non-food Shopping'!F631+'Non-food Shopping'!F814+'Non-food Shopping'!F997+'Non-food Shopping'!F1180+'Non-food Shopping'!F1363+'Non-food Shopping'!F1546</f>
        <v>2.1420780133865871</v>
      </c>
      <c r="G56" s="416">
        <f t="shared" si="10"/>
        <v>1.5578405088080009E-2</v>
      </c>
      <c r="H56" s="417">
        <f>'Non-food Shopping'!H82+'Non-food Shopping'!H265+'Non-food Shopping'!H448+'Non-food Shopping'!H631+'Non-food Shopping'!H814+'Non-food Shopping'!H997+'Non-food Shopping'!H1180+'Non-food Shopping'!H1363+'Non-food Shopping'!H1546</f>
        <v>2.3388658818154604</v>
      </c>
      <c r="I56" s="416">
        <f t="shared" si="11"/>
        <v>2.6632445378446869E-2</v>
      </c>
      <c r="J56" s="417">
        <f>'Non-food Shopping'!J82+'Non-food Shopping'!J265+'Non-food Shopping'!J448+'Non-food Shopping'!J631+'Non-food Shopping'!J814+'Non-food Shopping'!J997+'Non-food Shopping'!J1180+'Non-food Shopping'!J1363+'Non-food Shopping'!J1546</f>
        <v>1.6043139198608209</v>
      </c>
      <c r="K56" s="416">
        <f t="shared" si="12"/>
        <v>1.3199201260835335E-2</v>
      </c>
      <c r="L56" s="417">
        <f>'Non-food Shopping'!L82+'Non-food Shopping'!L265+'Non-food Shopping'!L448+'Non-food Shopping'!L631+'Non-food Shopping'!L814+'Non-food Shopping'!L997+'Non-food Shopping'!L1180+'Non-food Shopping'!L1363+'Non-food Shopping'!L1546</f>
        <v>0.96604234719102222</v>
      </c>
      <c r="M56" s="418">
        <f t="shared" si="13"/>
        <v>2.4941003064461221E-2</v>
      </c>
      <c r="N56" s="419">
        <f t="shared" si="7"/>
        <v>9.5936414968909265</v>
      </c>
    </row>
    <row r="57" spans="2:14" s="405" customFormat="1" x14ac:dyDescent="0.45">
      <c r="B57" s="405" t="s">
        <v>692</v>
      </c>
      <c r="C57" s="406">
        <f t="shared" si="8"/>
        <v>0</v>
      </c>
      <c r="D57" s="407">
        <f>'Non-food Shopping'!D83+'Non-food Shopping'!D266+'Non-food Shopping'!D449+'Non-food Shopping'!D632+'Non-food Shopping'!D815+'Non-food Shopping'!D998+'Non-food Shopping'!D1181+'Non-food Shopping'!D1364+'Non-food Shopping'!D1547</f>
        <v>0</v>
      </c>
      <c r="E57" s="406">
        <f t="shared" si="9"/>
        <v>0</v>
      </c>
      <c r="F57" s="407">
        <f>'Non-food Shopping'!F83+'Non-food Shopping'!F266+'Non-food Shopping'!F449+'Non-food Shopping'!F632+'Non-food Shopping'!F815+'Non-food Shopping'!F998+'Non-food Shopping'!F1181+'Non-food Shopping'!F1364+'Non-food Shopping'!F1547</f>
        <v>0</v>
      </c>
      <c r="G57" s="406">
        <f t="shared" si="10"/>
        <v>0</v>
      </c>
      <c r="H57" s="407">
        <f>'Non-food Shopping'!H83+'Non-food Shopping'!H266+'Non-food Shopping'!H449+'Non-food Shopping'!H632+'Non-food Shopping'!H815+'Non-food Shopping'!H998+'Non-food Shopping'!H1181+'Non-food Shopping'!H1364+'Non-food Shopping'!H1547</f>
        <v>0</v>
      </c>
      <c r="I57" s="406">
        <f t="shared" si="11"/>
        <v>1.612923418209743E-2</v>
      </c>
      <c r="J57" s="407">
        <f>'Non-food Shopping'!J83+'Non-food Shopping'!J266+'Non-food Shopping'!J449+'Non-food Shopping'!J632+'Non-food Shopping'!J815+'Non-food Shopping'!J998+'Non-food Shopping'!J1181+'Non-food Shopping'!J1364+'Non-food Shopping'!J1547</f>
        <v>0.9716101750076287</v>
      </c>
      <c r="K57" s="406">
        <f t="shared" si="12"/>
        <v>1.2177739789337883E-2</v>
      </c>
      <c r="L57" s="407">
        <f>'Non-food Shopping'!L83+'Non-food Shopping'!L266+'Non-food Shopping'!L449+'Non-food Shopping'!L632+'Non-food Shopping'!L815+'Non-food Shopping'!L998+'Non-food Shopping'!L1181+'Non-food Shopping'!L1364+'Non-food Shopping'!L1547</f>
        <v>0.89128213875185314</v>
      </c>
      <c r="M57" s="408">
        <f t="shared" si="13"/>
        <v>4.8430413958342996E-3</v>
      </c>
      <c r="N57" s="409">
        <f t="shared" si="7"/>
        <v>1.8628923137594819</v>
      </c>
    </row>
    <row r="58" spans="2:14" s="405" customFormat="1" x14ac:dyDescent="0.45">
      <c r="B58" s="405" t="s">
        <v>693</v>
      </c>
      <c r="C58" s="406">
        <f t="shared" si="8"/>
        <v>0</v>
      </c>
      <c r="D58" s="407">
        <f>'Non-food Shopping'!D84+'Non-food Shopping'!D267+'Non-food Shopping'!D450+'Non-food Shopping'!D633+'Non-food Shopping'!D816+'Non-food Shopping'!D999+'Non-food Shopping'!D1182+'Non-food Shopping'!D1365+'Non-food Shopping'!D1548</f>
        <v>0</v>
      </c>
      <c r="E58" s="406">
        <f t="shared" si="9"/>
        <v>0</v>
      </c>
      <c r="F58" s="407">
        <f>'Non-food Shopping'!F84+'Non-food Shopping'!F267+'Non-food Shopping'!F450+'Non-food Shopping'!F633+'Non-food Shopping'!F816+'Non-food Shopping'!F999+'Non-food Shopping'!F1182+'Non-food Shopping'!F1365+'Non-food Shopping'!F1548</f>
        <v>0</v>
      </c>
      <c r="G58" s="406">
        <f t="shared" si="10"/>
        <v>5.8226285733016612E-3</v>
      </c>
      <c r="H58" s="407">
        <f>'Non-food Shopping'!H84+'Non-food Shopping'!H267+'Non-food Shopping'!H450+'Non-food Shopping'!H633+'Non-food Shopping'!H816+'Non-food Shopping'!H999+'Non-food Shopping'!H1182+'Non-food Shopping'!H1365+'Non-food Shopping'!H1548</f>
        <v>0.87418110105503144</v>
      </c>
      <c r="I58" s="406">
        <f t="shared" si="11"/>
        <v>3.1534073500005342E-3</v>
      </c>
      <c r="J58" s="407">
        <f>'Non-food Shopping'!J84+'Non-food Shopping'!J267+'Non-food Shopping'!J450+'Non-food Shopping'!J633+'Non-food Shopping'!J816+'Non-food Shopping'!J999+'Non-food Shopping'!J1182+'Non-food Shopping'!J1365+'Non-food Shopping'!J1548</f>
        <v>0.18995834722302588</v>
      </c>
      <c r="K58" s="406">
        <f t="shared" si="12"/>
        <v>0</v>
      </c>
      <c r="L58" s="407">
        <f>'Non-food Shopping'!L84+'Non-food Shopping'!L267+'Non-food Shopping'!L450+'Non-food Shopping'!L633+'Non-food Shopping'!L816+'Non-food Shopping'!L999+'Non-food Shopping'!L1182+'Non-food Shopping'!L1365+'Non-food Shopping'!L1548</f>
        <v>0</v>
      </c>
      <c r="M58" s="408">
        <f t="shared" si="13"/>
        <v>2.7664891635901046E-3</v>
      </c>
      <c r="N58" s="409">
        <f t="shared" si="7"/>
        <v>1.0641394482780573</v>
      </c>
    </row>
    <row r="59" spans="2:14" s="425" customFormat="1" x14ac:dyDescent="0.45">
      <c r="B59" s="425" t="s">
        <v>694</v>
      </c>
      <c r="C59" s="426">
        <f t="shared" si="8"/>
        <v>0</v>
      </c>
      <c r="D59" s="427">
        <f>'Non-food Shopping'!D86+'Non-food Shopping'!D269+'Non-food Shopping'!D452+'Non-food Shopping'!D635+'Non-food Shopping'!D818+'Non-food Shopping'!D1001+'Non-food Shopping'!D1184+'Non-food Shopping'!D1367+'Non-food Shopping'!D1550</f>
        <v>0</v>
      </c>
      <c r="E59" s="426">
        <f t="shared" si="9"/>
        <v>0</v>
      </c>
      <c r="F59" s="427">
        <f>'Non-food Shopping'!F86+'Non-food Shopping'!F269+'Non-food Shopping'!F452+'Non-food Shopping'!F635+'Non-food Shopping'!F818+'Non-food Shopping'!F1001+'Non-food Shopping'!F1184+'Non-food Shopping'!F1367+'Non-food Shopping'!F1550</f>
        <v>0</v>
      </c>
      <c r="G59" s="426">
        <f t="shared" si="10"/>
        <v>1.2118668451848629E-3</v>
      </c>
      <c r="H59" s="427">
        <f>'Non-food Shopping'!H86+'Non-food Shopping'!H269+'Non-food Shopping'!H452+'Non-food Shopping'!H635+'Non-food Shopping'!H818+'Non-food Shopping'!H1001+'Non-food Shopping'!H1184+'Non-food Shopping'!H1367+'Non-food Shopping'!H1550</f>
        <v>0.18194378702316469</v>
      </c>
      <c r="I59" s="426">
        <f t="shared" si="11"/>
        <v>0</v>
      </c>
      <c r="J59" s="427">
        <f>'Non-food Shopping'!J86+'Non-food Shopping'!J269+'Non-food Shopping'!J452+'Non-food Shopping'!J635+'Non-food Shopping'!J818+'Non-food Shopping'!J1001+'Non-food Shopping'!J1184+'Non-food Shopping'!J1367+'Non-food Shopping'!J1550</f>
        <v>0</v>
      </c>
      <c r="K59" s="426">
        <f t="shared" si="12"/>
        <v>7.5845225135773462E-3</v>
      </c>
      <c r="L59" s="427">
        <f>'Non-food Shopping'!L86+'Non-food Shopping'!L269+'Non-food Shopping'!L452+'Non-food Shopping'!L635+'Non-food Shopping'!L818+'Non-food Shopping'!L1001+'Non-food Shopping'!L1184+'Non-food Shopping'!L1367+'Non-food Shopping'!L1550</f>
        <v>0.55510706947699884</v>
      </c>
      <c r="M59" s="428">
        <f t="shared" si="13"/>
        <v>1.9161428615601047E-3</v>
      </c>
      <c r="N59" s="429">
        <f t="shared" si="7"/>
        <v>0.73705085650016355</v>
      </c>
    </row>
    <row r="60" spans="2:14" s="415" customFormat="1" x14ac:dyDescent="0.45">
      <c r="B60" s="415" t="s">
        <v>695</v>
      </c>
      <c r="C60" s="416">
        <f t="shared" si="8"/>
        <v>0.11281521705814981</v>
      </c>
      <c r="D60" s="417">
        <f>'Non-food Shopping'!D87+'Non-food Shopping'!D270+'Non-food Shopping'!D453+'Non-food Shopping'!D636+'Non-food Shopping'!D819+'Non-food Shopping'!D1002+'Non-food Shopping'!D1185+'Non-food Shopping'!D1368+'Non-food Shopping'!D1551</f>
        <v>6.495010618746317</v>
      </c>
      <c r="E60" s="416">
        <f t="shared" si="9"/>
        <v>8.8025167509417496E-2</v>
      </c>
      <c r="F60" s="417">
        <f>'Non-food Shopping'!F87+'Non-food Shopping'!F270+'Non-food Shopping'!F453+'Non-food Shopping'!F636+'Non-food Shopping'!F819+'Non-food Shopping'!F1002+'Non-food Shopping'!F1185+'Non-food Shopping'!F1368+'Non-food Shopping'!F1551</f>
        <v>3.8306455894137956</v>
      </c>
      <c r="G60" s="416">
        <f t="shared" si="10"/>
        <v>3.3833591204400604E-2</v>
      </c>
      <c r="H60" s="417">
        <f>'Non-food Shopping'!H87+'Non-food Shopping'!H270+'Non-food Shopping'!H453+'Non-food Shopping'!H636+'Non-food Shopping'!H819+'Non-food Shopping'!H1002+'Non-food Shopping'!H1185+'Non-food Shopping'!H1368+'Non-food Shopping'!H1551</f>
        <v>5.0796106327863519</v>
      </c>
      <c r="I60" s="416">
        <f t="shared" si="11"/>
        <v>4.3049003280112512E-2</v>
      </c>
      <c r="J60" s="417">
        <f>'Non-food Shopping'!J87+'Non-food Shopping'!J270+'Non-food Shopping'!J453+'Non-food Shopping'!J636+'Non-food Shopping'!J819+'Non-food Shopping'!J1002+'Non-food Shopping'!J1185+'Non-food Shopping'!J1368+'Non-food Shopping'!J1551</f>
        <v>2.5932322104492487</v>
      </c>
      <c r="K60" s="416">
        <f t="shared" si="12"/>
        <v>4.6647574409569258E-2</v>
      </c>
      <c r="L60" s="417">
        <f>'Non-food Shopping'!L87+'Non-food Shopping'!L270+'Non-food Shopping'!L453+'Non-food Shopping'!L636+'Non-food Shopping'!L819+'Non-food Shopping'!L1002+'Non-food Shopping'!L1185+'Non-food Shopping'!L1368+'Non-food Shopping'!L1551</f>
        <v>3.4141105497876332</v>
      </c>
      <c r="M60" s="418">
        <f t="shared" si="13"/>
        <v>5.5667283570508569E-2</v>
      </c>
      <c r="N60" s="419">
        <f t="shared" si="7"/>
        <v>21.412609601183345</v>
      </c>
    </row>
    <row r="61" spans="2:14" s="405" customFormat="1" x14ac:dyDescent="0.45">
      <c r="B61" s="405" t="s">
        <v>696</v>
      </c>
      <c r="C61" s="406">
        <f t="shared" si="8"/>
        <v>0</v>
      </c>
      <c r="D61" s="407">
        <f>'Non-food Shopping'!D88+'Non-food Shopping'!D271+'Non-food Shopping'!D454+'Non-food Shopping'!D637+'Non-food Shopping'!D820+'Non-food Shopping'!D1003+'Non-food Shopping'!D1186+'Non-food Shopping'!D1369+'Non-food Shopping'!D1552</f>
        <v>0</v>
      </c>
      <c r="E61" s="406">
        <f t="shared" si="9"/>
        <v>7.6349910450861818E-4</v>
      </c>
      <c r="F61" s="407">
        <f>'Non-food Shopping'!F88+'Non-food Shopping'!F271+'Non-food Shopping'!F454+'Non-food Shopping'!F637+'Non-food Shopping'!F820+'Non-food Shopping'!F1003+'Non-food Shopping'!F1186+'Non-food Shopping'!F1369+'Non-food Shopping'!F1552</f>
        <v>3.3225662159568375E-2</v>
      </c>
      <c r="G61" s="406">
        <f t="shared" si="10"/>
        <v>2.5223010771674749E-3</v>
      </c>
      <c r="H61" s="407">
        <f>'Non-food Shopping'!H88+'Non-food Shopping'!H271+'Non-food Shopping'!H454+'Non-food Shopping'!H637+'Non-food Shopping'!H820+'Non-food Shopping'!H1003+'Non-food Shopping'!H1186+'Non-food Shopping'!H1369+'Non-food Shopping'!H1552</f>
        <v>0.37868600153216747</v>
      </c>
      <c r="I61" s="406">
        <f t="shared" si="11"/>
        <v>2.8948391250346798E-3</v>
      </c>
      <c r="J61" s="407">
        <f>'Non-food Shopping'!J88+'Non-food Shopping'!J271+'Non-food Shopping'!J454+'Non-food Shopping'!J637+'Non-food Shopping'!J820+'Non-food Shopping'!J1003+'Non-food Shopping'!J1186+'Non-food Shopping'!J1369+'Non-food Shopping'!J1552</f>
        <v>0.17438243608712492</v>
      </c>
      <c r="K61" s="406">
        <f t="shared" si="12"/>
        <v>0</v>
      </c>
      <c r="L61" s="407">
        <f>'Non-food Shopping'!L88+'Non-food Shopping'!L271+'Non-food Shopping'!L454+'Non-food Shopping'!L637+'Non-food Shopping'!L820+'Non-food Shopping'!L1003+'Non-food Shopping'!L1186+'Non-food Shopping'!L1369+'Non-food Shopping'!L1552</f>
        <v>0</v>
      </c>
      <c r="M61" s="408">
        <f t="shared" si="13"/>
        <v>1.5242140269676526E-3</v>
      </c>
      <c r="N61" s="409">
        <f t="shared" si="7"/>
        <v>0.58629409977886071</v>
      </c>
    </row>
    <row r="62" spans="2:14" s="405" customFormat="1" x14ac:dyDescent="0.45">
      <c r="B62" s="405" t="s">
        <v>697</v>
      </c>
      <c r="C62" s="406">
        <f t="shared" si="8"/>
        <v>0</v>
      </c>
      <c r="D62" s="407">
        <f>'Non-food Shopping'!D89+'Non-food Shopping'!D272+'Non-food Shopping'!D455+'Non-food Shopping'!D638+'Non-food Shopping'!D821+'Non-food Shopping'!D1004+'Non-food Shopping'!D1187+'Non-food Shopping'!D1370+'Non-food Shopping'!D1553</f>
        <v>0</v>
      </c>
      <c r="E62" s="406">
        <f t="shared" si="9"/>
        <v>0</v>
      </c>
      <c r="F62" s="407">
        <f>'Non-food Shopping'!F89+'Non-food Shopping'!F272+'Non-food Shopping'!F455+'Non-food Shopping'!F638+'Non-food Shopping'!F821+'Non-food Shopping'!F1004+'Non-food Shopping'!F1187+'Non-food Shopping'!F1370+'Non-food Shopping'!F1553</f>
        <v>0</v>
      </c>
      <c r="G62" s="406">
        <f t="shared" si="10"/>
        <v>0</v>
      </c>
      <c r="H62" s="407">
        <f>'Non-food Shopping'!H89+'Non-food Shopping'!H272+'Non-food Shopping'!H455+'Non-food Shopping'!H638+'Non-food Shopping'!H821+'Non-food Shopping'!H1004+'Non-food Shopping'!H1187+'Non-food Shopping'!H1370+'Non-food Shopping'!H1553</f>
        <v>0</v>
      </c>
      <c r="I62" s="406">
        <f t="shared" si="11"/>
        <v>7.6087047291453346E-4</v>
      </c>
      <c r="J62" s="407">
        <f>'Non-food Shopping'!J89+'Non-food Shopping'!J272+'Non-food Shopping'!J455+'Non-food Shopping'!J638+'Non-food Shopping'!J821+'Non-food Shopping'!J1004+'Non-food Shopping'!J1187+'Non-food Shopping'!J1370+'Non-food Shopping'!J1553</f>
        <v>4.5834134776663843E-2</v>
      </c>
      <c r="K62" s="406">
        <f t="shared" si="12"/>
        <v>0</v>
      </c>
      <c r="L62" s="407">
        <f>'Non-food Shopping'!L89+'Non-food Shopping'!L272+'Non-food Shopping'!L455+'Non-food Shopping'!L638+'Non-food Shopping'!L821+'Non-food Shopping'!L1004+'Non-food Shopping'!L1187+'Non-food Shopping'!L1370+'Non-food Shopping'!L1553</f>
        <v>0</v>
      </c>
      <c r="M62" s="408">
        <f t="shared" si="13"/>
        <v>1.1915697457447929E-4</v>
      </c>
      <c r="N62" s="409">
        <f t="shared" si="7"/>
        <v>4.5834134776663843E-2</v>
      </c>
    </row>
    <row r="63" spans="2:14" s="425" customFormat="1" x14ac:dyDescent="0.45">
      <c r="B63" s="425" t="s">
        <v>477</v>
      </c>
      <c r="C63" s="426">
        <f t="shared" si="8"/>
        <v>0</v>
      </c>
      <c r="D63" s="427">
        <f>'Non-food Shopping'!D90+'Non-food Shopping'!D273+'Non-food Shopping'!D456+'Non-food Shopping'!D639+'Non-food Shopping'!D822+'Non-food Shopping'!D1005+'Non-food Shopping'!D1188+'Non-food Shopping'!D1371+'Non-food Shopping'!D1554</f>
        <v>0</v>
      </c>
      <c r="E63" s="426">
        <f t="shared" si="9"/>
        <v>0</v>
      </c>
      <c r="F63" s="427">
        <f>'Non-food Shopping'!F90+'Non-food Shopping'!F273+'Non-food Shopping'!F456+'Non-food Shopping'!F639+'Non-food Shopping'!F822+'Non-food Shopping'!F1005+'Non-food Shopping'!F1188+'Non-food Shopping'!F1371+'Non-food Shopping'!F1554</f>
        <v>0</v>
      </c>
      <c r="G63" s="426">
        <f t="shared" si="10"/>
        <v>0</v>
      </c>
      <c r="H63" s="427">
        <f>'Non-food Shopping'!H90+'Non-food Shopping'!H273+'Non-food Shopping'!H456+'Non-food Shopping'!H639+'Non-food Shopping'!H822+'Non-food Shopping'!H1005+'Non-food Shopping'!H1188+'Non-food Shopping'!H1371+'Non-food Shopping'!H1554</f>
        <v>0</v>
      </c>
      <c r="I63" s="426">
        <f t="shared" si="11"/>
        <v>0</v>
      </c>
      <c r="J63" s="427">
        <f>'Non-food Shopping'!J90+'Non-food Shopping'!J273+'Non-food Shopping'!J456+'Non-food Shopping'!J639+'Non-food Shopping'!J822+'Non-food Shopping'!J1005+'Non-food Shopping'!J1188+'Non-food Shopping'!J1371+'Non-food Shopping'!J1554</f>
        <v>0</v>
      </c>
      <c r="K63" s="426">
        <f t="shared" si="12"/>
        <v>1.5473272863607276E-2</v>
      </c>
      <c r="L63" s="427">
        <f>'Non-food Shopping'!L90+'Non-food Shopping'!L273+'Non-food Shopping'!L456+'Non-food Shopping'!L639+'Non-food Shopping'!L822+'Non-food Shopping'!L1005+'Non-food Shopping'!L1188+'Non-food Shopping'!L1371+'Non-food Shopping'!L1554</f>
        <v>1.1324804085107436</v>
      </c>
      <c r="M63" s="428">
        <f t="shared" si="13"/>
        <v>2.9441581018284199E-3</v>
      </c>
      <c r="N63" s="429">
        <f t="shared" si="7"/>
        <v>1.1324804085107436</v>
      </c>
    </row>
    <row r="64" spans="2:14" s="405" customFormat="1" x14ac:dyDescent="0.45">
      <c r="B64" s="405" t="s">
        <v>698</v>
      </c>
      <c r="C64" s="406">
        <f t="shared" si="8"/>
        <v>0</v>
      </c>
      <c r="D64" s="407">
        <f>'Non-food Shopping'!D91+'Non-food Shopping'!D274+'Non-food Shopping'!D457+'Non-food Shopping'!D640+'Non-food Shopping'!D823+'Non-food Shopping'!D1006+'Non-food Shopping'!D1189+'Non-food Shopping'!D1372+'Non-food Shopping'!D1555</f>
        <v>0</v>
      </c>
      <c r="E64" s="406">
        <f t="shared" si="9"/>
        <v>0</v>
      </c>
      <c r="F64" s="407">
        <f>'Non-food Shopping'!F91+'Non-food Shopping'!F274+'Non-food Shopping'!F457+'Non-food Shopping'!F640+'Non-food Shopping'!F823+'Non-food Shopping'!F1006+'Non-food Shopping'!F1189+'Non-food Shopping'!F1372+'Non-food Shopping'!F1555</f>
        <v>0</v>
      </c>
      <c r="G64" s="406">
        <f t="shared" si="10"/>
        <v>0</v>
      </c>
      <c r="H64" s="407">
        <f>'Non-food Shopping'!H91+'Non-food Shopping'!H274+'Non-food Shopping'!H457+'Non-food Shopping'!H640+'Non-food Shopping'!H823+'Non-food Shopping'!H1006+'Non-food Shopping'!H1189+'Non-food Shopping'!H1372+'Non-food Shopping'!H1555</f>
        <v>0</v>
      </c>
      <c r="I64" s="406">
        <f t="shared" si="11"/>
        <v>0</v>
      </c>
      <c r="J64" s="407">
        <f>'Non-food Shopping'!J91+'Non-food Shopping'!J274+'Non-food Shopping'!J457+'Non-food Shopping'!J640+'Non-food Shopping'!J823+'Non-food Shopping'!J1006+'Non-food Shopping'!J1189+'Non-food Shopping'!J1372+'Non-food Shopping'!J1555</f>
        <v>0</v>
      </c>
      <c r="K64" s="406">
        <f t="shared" si="12"/>
        <v>7.7052164128256875E-4</v>
      </c>
      <c r="L64" s="407">
        <f>'Non-food Shopping'!L91+'Non-food Shopping'!L274+'Non-food Shopping'!L457+'Non-food Shopping'!L640+'Non-food Shopping'!L823+'Non-food Shopping'!L1006+'Non-food Shopping'!L1189+'Non-food Shopping'!L1372+'Non-food Shopping'!L1555</f>
        <v>5.6394059018915484E-2</v>
      </c>
      <c r="M64" s="408">
        <f t="shared" si="13"/>
        <v>1.4661006451658625E-4</v>
      </c>
      <c r="N64" s="409">
        <f t="shared" si="7"/>
        <v>5.6394059018915484E-2</v>
      </c>
    </row>
    <row r="65" spans="2:14" s="405" customFormat="1" x14ac:dyDescent="0.45">
      <c r="B65" s="405" t="s">
        <v>699</v>
      </c>
      <c r="C65" s="406">
        <f t="shared" si="8"/>
        <v>0</v>
      </c>
      <c r="D65" s="407">
        <f>'Non-food Shopping'!D92+'Non-food Shopping'!D275+'Non-food Shopping'!D458+'Non-food Shopping'!D641+'Non-food Shopping'!D824+'Non-food Shopping'!D1007+'Non-food Shopping'!D1190+'Non-food Shopping'!D1373+'Non-food Shopping'!D1556</f>
        <v>0</v>
      </c>
      <c r="E65" s="406">
        <f t="shared" si="9"/>
        <v>0</v>
      </c>
      <c r="F65" s="407">
        <f>'Non-food Shopping'!F92+'Non-food Shopping'!F275+'Non-food Shopping'!F458+'Non-food Shopping'!F641+'Non-food Shopping'!F824+'Non-food Shopping'!F1007+'Non-food Shopping'!F1190+'Non-food Shopping'!F1373+'Non-food Shopping'!F1556</f>
        <v>0</v>
      </c>
      <c r="G65" s="406">
        <f t="shared" si="10"/>
        <v>0</v>
      </c>
      <c r="H65" s="407">
        <f>'Non-food Shopping'!H92+'Non-food Shopping'!H275+'Non-food Shopping'!H458+'Non-food Shopping'!H641+'Non-food Shopping'!H824+'Non-food Shopping'!H1007+'Non-food Shopping'!H1190+'Non-food Shopping'!H1373+'Non-food Shopping'!H1556</f>
        <v>0</v>
      </c>
      <c r="I65" s="406">
        <f t="shared" si="11"/>
        <v>0</v>
      </c>
      <c r="J65" s="407">
        <f>'Non-food Shopping'!J92+'Non-food Shopping'!J275+'Non-food Shopping'!J458+'Non-food Shopping'!J641+'Non-food Shopping'!J824+'Non-food Shopping'!J1007+'Non-food Shopping'!J1190+'Non-food Shopping'!J1373+'Non-food Shopping'!J1556</f>
        <v>0</v>
      </c>
      <c r="K65" s="406">
        <f t="shared" si="12"/>
        <v>1.7733597417614543E-3</v>
      </c>
      <c r="L65" s="407">
        <f>'Non-food Shopping'!L92+'Non-food Shopping'!L275+'Non-food Shopping'!L458+'Non-food Shopping'!L641+'Non-food Shopping'!L824+'Non-food Shopping'!L1007+'Non-food Shopping'!L1190+'Non-food Shopping'!L1373+'Non-food Shopping'!L1556</f>
        <v>0.12979123308230253</v>
      </c>
      <c r="M65" s="408">
        <f t="shared" si="13"/>
        <v>3.3742385965693879E-4</v>
      </c>
      <c r="N65" s="409">
        <f t="shared" si="7"/>
        <v>0.12979123308230253</v>
      </c>
    </row>
    <row r="66" spans="2:14" s="405" customFormat="1" x14ac:dyDescent="0.45">
      <c r="B66" s="405" t="s">
        <v>700</v>
      </c>
      <c r="C66" s="406">
        <f t="shared" si="8"/>
        <v>0</v>
      </c>
      <c r="D66" s="407">
        <f>'Non-food Shopping'!D93+'Non-food Shopping'!D276+'Non-food Shopping'!D459+'Non-food Shopping'!D642+'Non-food Shopping'!D825+'Non-food Shopping'!D1008+'Non-food Shopping'!D1191+'Non-food Shopping'!D1374+'Non-food Shopping'!D1557</f>
        <v>0</v>
      </c>
      <c r="E66" s="406">
        <f t="shared" si="9"/>
        <v>0</v>
      </c>
      <c r="F66" s="407">
        <f>'Non-food Shopping'!F93+'Non-food Shopping'!F276+'Non-food Shopping'!F459+'Non-food Shopping'!F642+'Non-food Shopping'!F825+'Non-food Shopping'!F1008+'Non-food Shopping'!F1191+'Non-food Shopping'!F1374+'Non-food Shopping'!F1557</f>
        <v>0</v>
      </c>
      <c r="G66" s="406">
        <f t="shared" si="10"/>
        <v>0</v>
      </c>
      <c r="H66" s="407">
        <f>'Non-food Shopping'!H93+'Non-food Shopping'!H276+'Non-food Shopping'!H459+'Non-food Shopping'!H642+'Non-food Shopping'!H825+'Non-food Shopping'!H1008+'Non-food Shopping'!H1191+'Non-food Shopping'!H1374+'Non-food Shopping'!H1557</f>
        <v>0</v>
      </c>
      <c r="I66" s="406">
        <f t="shared" si="11"/>
        <v>0</v>
      </c>
      <c r="J66" s="407">
        <f>'Non-food Shopping'!J93+'Non-food Shopping'!J276+'Non-food Shopping'!J459+'Non-food Shopping'!J642+'Non-food Shopping'!J825+'Non-food Shopping'!J1008+'Non-food Shopping'!J1191+'Non-food Shopping'!J1374+'Non-food Shopping'!J1557</f>
        <v>0</v>
      </c>
      <c r="K66" s="406">
        <f t="shared" si="12"/>
        <v>3.5432693672938008E-3</v>
      </c>
      <c r="L66" s="407">
        <f>'Non-food Shopping'!L93+'Non-food Shopping'!L276+'Non-food Shopping'!L459+'Non-food Shopping'!L642+'Non-food Shopping'!L825+'Non-food Shopping'!L1008+'Non-food Shopping'!L1191+'Non-food Shopping'!L1374+'Non-food Shopping'!L1557</f>
        <v>0.25932995403798581</v>
      </c>
      <c r="M66" s="408">
        <f t="shared" si="13"/>
        <v>6.741912526608485E-4</v>
      </c>
      <c r="N66" s="409">
        <f t="shared" si="7"/>
        <v>0.25932995403798581</v>
      </c>
    </row>
    <row r="67" spans="2:14" s="425" customFormat="1" x14ac:dyDescent="0.45">
      <c r="B67" s="425" t="s">
        <v>701</v>
      </c>
      <c r="C67" s="426">
        <f t="shared" si="8"/>
        <v>9.8036771309094523E-4</v>
      </c>
      <c r="D67" s="427">
        <f>'Non-food Shopping'!D94+'Non-food Shopping'!D277+'Non-food Shopping'!D460+'Non-food Shopping'!D643+'Non-food Shopping'!D826+'Non-food Shopping'!D1009+'Non-food Shopping'!D1192+'Non-food Shopping'!D1375+'Non-food Shopping'!D1558</f>
        <v>5.644184244683631E-2</v>
      </c>
      <c r="E67" s="426">
        <f t="shared" si="9"/>
        <v>0</v>
      </c>
      <c r="F67" s="427">
        <f>'Non-food Shopping'!F94+'Non-food Shopping'!F277+'Non-food Shopping'!F460+'Non-food Shopping'!F643+'Non-food Shopping'!F826+'Non-food Shopping'!F1009+'Non-food Shopping'!F1192+'Non-food Shopping'!F1375+'Non-food Shopping'!F1558</f>
        <v>0</v>
      </c>
      <c r="G67" s="426">
        <f t="shared" si="10"/>
        <v>0</v>
      </c>
      <c r="H67" s="427">
        <f>'Non-food Shopping'!H94+'Non-food Shopping'!H277+'Non-food Shopping'!H460+'Non-food Shopping'!H643+'Non-food Shopping'!H826+'Non-food Shopping'!H1009+'Non-food Shopping'!H1192+'Non-food Shopping'!H1375+'Non-food Shopping'!H1558</f>
        <v>0</v>
      </c>
      <c r="I67" s="426">
        <f t="shared" si="11"/>
        <v>1.2748291742496105E-3</v>
      </c>
      <c r="J67" s="427">
        <f>'Non-food Shopping'!J94+'Non-food Shopping'!J277+'Non-food Shopping'!J460+'Non-food Shopping'!J643+'Non-food Shopping'!J826+'Non-food Shopping'!J1009+'Non-food Shopping'!J1192+'Non-food Shopping'!J1375+'Non-food Shopping'!J1558</f>
        <v>7.679453240701993E-2</v>
      </c>
      <c r="K67" s="426">
        <f t="shared" si="12"/>
        <v>0</v>
      </c>
      <c r="L67" s="427">
        <f>'Non-food Shopping'!L94+'Non-food Shopping'!L277+'Non-food Shopping'!L460+'Non-food Shopping'!L643+'Non-food Shopping'!L826+'Non-food Shopping'!L1009+'Non-food Shopping'!L1192+'Non-food Shopping'!L1375+'Non-food Shopping'!L1558</f>
        <v>0</v>
      </c>
      <c r="M67" s="428">
        <f t="shared" si="13"/>
        <v>3.4638034312671105E-4</v>
      </c>
      <c r="N67" s="429">
        <f t="shared" si="7"/>
        <v>0.13323637485385625</v>
      </c>
    </row>
    <row r="68" spans="2:14" s="405" customFormat="1" x14ac:dyDescent="0.45">
      <c r="B68" s="405" t="s">
        <v>702</v>
      </c>
      <c r="C68" s="406">
        <f t="shared" si="8"/>
        <v>1.1136683241563611E-2</v>
      </c>
      <c r="D68" s="407">
        <f>'Non-food Shopping'!D95+'Non-food Shopping'!D278+'Non-food Shopping'!D461+'Non-food Shopping'!D644+'Non-food Shopping'!D827+'Non-food Shopping'!D1010+'Non-food Shopping'!D1193+'Non-food Shopping'!D1376+'Non-food Shopping'!D1559</f>
        <v>0.64116240519473833</v>
      </c>
      <c r="E68" s="406">
        <f t="shared" si="9"/>
        <v>1.1864599300784236E-2</v>
      </c>
      <c r="F68" s="407">
        <f>'Non-food Shopping'!F95+'Non-food Shopping'!F278+'Non-food Shopping'!F461+'Non-food Shopping'!F644+'Non-food Shopping'!F827+'Non-food Shopping'!F1010+'Non-food Shopping'!F1193+'Non-food Shopping'!F1376+'Non-food Shopping'!F1559</f>
        <v>0.51631909677250776</v>
      </c>
      <c r="G68" s="406">
        <f t="shared" si="10"/>
        <v>9.0906346819932381E-3</v>
      </c>
      <c r="H68" s="407">
        <f>'Non-food Shopping'!H95+'Non-food Shopping'!H278+'Non-food Shopping'!H461+'Non-food Shopping'!H644+'Non-food Shopping'!H827+'Non-food Shopping'!H1010+'Non-food Shopping'!H1193+'Non-food Shopping'!H1376+'Non-food Shopping'!H1559</f>
        <v>1.3648236248543189</v>
      </c>
      <c r="I68" s="406">
        <f t="shared" si="11"/>
        <v>3.0123099056834298E-2</v>
      </c>
      <c r="J68" s="407">
        <f>'Non-food Shopping'!J95+'Non-food Shopping'!J278+'Non-food Shopping'!J461+'Non-food Shopping'!J644+'Non-food Shopping'!J827+'Non-food Shopping'!J1010+'Non-food Shopping'!J1193+'Non-food Shopping'!J1376+'Non-food Shopping'!J1559</f>
        <v>1.8145876745263385</v>
      </c>
      <c r="K68" s="406">
        <f t="shared" si="12"/>
        <v>0</v>
      </c>
      <c r="L68" s="407">
        <f>'Non-food Shopping'!L95+'Non-food Shopping'!L278+'Non-food Shopping'!L461+'Non-food Shopping'!L644+'Non-food Shopping'!L827+'Non-food Shopping'!L1010+'Non-food Shopping'!L1193+'Non-food Shopping'!L1376+'Non-food Shopping'!L1559</f>
        <v>0</v>
      </c>
      <c r="M68" s="408">
        <f t="shared" si="13"/>
        <v>1.1274807035859331E-2</v>
      </c>
      <c r="N68" s="409">
        <f t="shared" si="7"/>
        <v>4.3368928013479033</v>
      </c>
    </row>
    <row r="69" spans="2:14" s="405" customFormat="1" x14ac:dyDescent="0.45">
      <c r="B69" s="405" t="s">
        <v>703</v>
      </c>
      <c r="C69" s="406">
        <f t="shared" si="8"/>
        <v>0</v>
      </c>
      <c r="D69" s="407">
        <f>'Non-food Shopping'!D97+'Non-food Shopping'!D280+'Non-food Shopping'!D463+'Non-food Shopping'!D646+'Non-food Shopping'!D829+'Non-food Shopping'!D1012+'Non-food Shopping'!D1195+'Non-food Shopping'!D1378+'Non-food Shopping'!D1561</f>
        <v>0</v>
      </c>
      <c r="E69" s="406">
        <f t="shared" si="9"/>
        <v>3.7277061418441372E-2</v>
      </c>
      <c r="F69" s="407">
        <f>'Non-food Shopping'!F97+'Non-food Shopping'!F280+'Non-food Shopping'!F463+'Non-food Shopping'!F646+'Non-food Shopping'!F829+'Non-food Shopping'!F1012+'Non-food Shopping'!F1195+'Non-food Shopping'!F1378+'Non-food Shopping'!F1561</f>
        <v>1.6222089085326927</v>
      </c>
      <c r="G69" s="406">
        <f t="shared" si="10"/>
        <v>4.5843481796872143E-2</v>
      </c>
      <c r="H69" s="407">
        <f>'Non-food Shopping'!H97+'Non-food Shopping'!H280+'Non-food Shopping'!H463+'Non-food Shopping'!H646+'Non-food Shopping'!H829+'Non-food Shopping'!H1012+'Non-food Shopping'!H1195+'Non-food Shopping'!H1378+'Non-food Shopping'!H1561</f>
        <v>6.8827171248983818</v>
      </c>
      <c r="I69" s="406">
        <f t="shared" si="11"/>
        <v>2.6881272148843271E-3</v>
      </c>
      <c r="J69" s="407">
        <f>'Non-food Shopping'!J97+'Non-food Shopping'!J280+'Non-food Shopping'!J463+'Non-food Shopping'!J646+'Non-food Shopping'!J829+'Non-food Shopping'!J1012+'Non-food Shopping'!J1195+'Non-food Shopping'!J1378+'Non-food Shopping'!J1561</f>
        <v>0.16193030147677431</v>
      </c>
      <c r="K69" s="406">
        <f t="shared" si="12"/>
        <v>1.4407610011327038E-2</v>
      </c>
      <c r="L69" s="407">
        <f>'Non-food Shopping'!L97+'Non-food Shopping'!L280+'Non-food Shopping'!L463+'Non-food Shopping'!L646+'Non-food Shopping'!L829+'Non-food Shopping'!L1012+'Non-food Shopping'!L1195+'Non-food Shopping'!L1378+'Non-food Shopping'!L1561</f>
        <v>1.0544851251002436</v>
      </c>
      <c r="M69" s="408">
        <f t="shared" si="13"/>
        <v>2.5272990159504218E-2</v>
      </c>
      <c r="N69" s="409">
        <f t="shared" si="7"/>
        <v>9.721341460008091</v>
      </c>
    </row>
    <row r="70" spans="2:14" s="405" customFormat="1" x14ac:dyDescent="0.45">
      <c r="B70" s="405" t="s">
        <v>704</v>
      </c>
      <c r="C70" s="406">
        <f t="shared" si="8"/>
        <v>0</v>
      </c>
      <c r="D70" s="407">
        <f>'Non-food Shopping'!D98+'Non-food Shopping'!D281+'Non-food Shopping'!D464+'Non-food Shopping'!D647+'Non-food Shopping'!D830+'Non-food Shopping'!D1013+'Non-food Shopping'!D1196+'Non-food Shopping'!D1379+'Non-food Shopping'!D1562</f>
        <v>0</v>
      </c>
      <c r="E70" s="406">
        <f t="shared" si="9"/>
        <v>0</v>
      </c>
      <c r="F70" s="407">
        <f>'Non-food Shopping'!F98+'Non-food Shopping'!F281+'Non-food Shopping'!F464+'Non-food Shopping'!F647+'Non-food Shopping'!F830+'Non-food Shopping'!F1013+'Non-food Shopping'!F1196+'Non-food Shopping'!F1379+'Non-food Shopping'!F1562</f>
        <v>0</v>
      </c>
      <c r="G70" s="406">
        <f t="shared" si="10"/>
        <v>0</v>
      </c>
      <c r="H70" s="407">
        <f>'Non-food Shopping'!H98+'Non-food Shopping'!H281+'Non-food Shopping'!H464+'Non-food Shopping'!H647+'Non-food Shopping'!H830+'Non-food Shopping'!H1013+'Non-food Shopping'!H1196+'Non-food Shopping'!H1379+'Non-food Shopping'!H1562</f>
        <v>0</v>
      </c>
      <c r="I70" s="406">
        <f t="shared" si="11"/>
        <v>0</v>
      </c>
      <c r="J70" s="407">
        <f>'Non-food Shopping'!J98+'Non-food Shopping'!J281+'Non-food Shopping'!J464+'Non-food Shopping'!J647+'Non-food Shopping'!J830+'Non-food Shopping'!J1013+'Non-food Shopping'!J1196+'Non-food Shopping'!J1379+'Non-food Shopping'!J1562</f>
        <v>0</v>
      </c>
      <c r="K70" s="406">
        <f t="shared" si="12"/>
        <v>7.7052164128256875E-4</v>
      </c>
      <c r="L70" s="407">
        <f>'Non-food Shopping'!L98+'Non-food Shopping'!L281+'Non-food Shopping'!L464+'Non-food Shopping'!L647+'Non-food Shopping'!L830+'Non-food Shopping'!L1013+'Non-food Shopping'!L1196+'Non-food Shopping'!L1379+'Non-food Shopping'!L1562</f>
        <v>5.6394059018915484E-2</v>
      </c>
      <c r="M70" s="408">
        <f t="shared" si="13"/>
        <v>1.4661006451658625E-4</v>
      </c>
      <c r="N70" s="409">
        <f t="shared" si="7"/>
        <v>5.6394059018915484E-2</v>
      </c>
    </row>
    <row r="71" spans="2:14" s="405" customFormat="1" x14ac:dyDescent="0.45">
      <c r="B71" s="405" t="s">
        <v>413</v>
      </c>
      <c r="C71" s="406">
        <f t="shared" si="8"/>
        <v>0</v>
      </c>
      <c r="D71" s="407">
        <f>'Non-food Shopping'!D99+'Non-food Shopping'!D282+'Non-food Shopping'!D465+'Non-food Shopping'!D648+'Non-food Shopping'!D831+'Non-food Shopping'!D1014+'Non-food Shopping'!D1197+'Non-food Shopping'!D1380+'Non-food Shopping'!D1563</f>
        <v>0</v>
      </c>
      <c r="E71" s="406">
        <f t="shared" si="9"/>
        <v>7.6349910450861818E-4</v>
      </c>
      <c r="F71" s="407">
        <f>'Non-food Shopping'!F99+'Non-food Shopping'!F282+'Non-food Shopping'!F465+'Non-food Shopping'!F648+'Non-food Shopping'!F831+'Non-food Shopping'!F1014+'Non-food Shopping'!F1197+'Non-food Shopping'!F1380+'Non-food Shopping'!F1563</f>
        <v>3.3225662159568375E-2</v>
      </c>
      <c r="G71" s="406">
        <f t="shared" si="10"/>
        <v>0</v>
      </c>
      <c r="H71" s="407">
        <f>'Non-food Shopping'!H99+'Non-food Shopping'!H282+'Non-food Shopping'!H465+'Non-food Shopping'!H648+'Non-food Shopping'!H831+'Non-food Shopping'!H1014+'Non-food Shopping'!H1197+'Non-food Shopping'!H1380+'Non-food Shopping'!H1563</f>
        <v>0</v>
      </c>
      <c r="I71" s="406">
        <f t="shared" si="11"/>
        <v>0</v>
      </c>
      <c r="J71" s="407">
        <f>'Non-food Shopping'!J99+'Non-food Shopping'!J282+'Non-food Shopping'!J465+'Non-food Shopping'!J648+'Non-food Shopping'!J831+'Non-food Shopping'!J1014+'Non-food Shopping'!J1197+'Non-food Shopping'!J1380+'Non-food Shopping'!J1563</f>
        <v>0</v>
      </c>
      <c r="K71" s="406">
        <f t="shared" si="12"/>
        <v>0</v>
      </c>
      <c r="L71" s="407">
        <f>'Non-food Shopping'!L99+'Non-food Shopping'!L282+'Non-food Shopping'!L465+'Non-food Shopping'!L648+'Non-food Shopping'!L831+'Non-food Shopping'!L1014+'Non-food Shopping'!L1197+'Non-food Shopping'!L1380+'Non-food Shopping'!L1563</f>
        <v>0</v>
      </c>
      <c r="M71" s="408">
        <f t="shared" si="13"/>
        <v>8.6378185177036701E-5</v>
      </c>
      <c r="N71" s="409">
        <f t="shared" si="7"/>
        <v>3.3225662159568375E-2</v>
      </c>
    </row>
    <row r="72" spans="2:14" s="410" customFormat="1" x14ac:dyDescent="0.45">
      <c r="B72" s="410" t="s">
        <v>705</v>
      </c>
      <c r="C72" s="411">
        <f t="shared" si="8"/>
        <v>6.1570255194844732E-4</v>
      </c>
      <c r="D72" s="412">
        <f>'Non-food Shopping'!D100+'Non-food Shopping'!D283+'Non-food Shopping'!D466+'Non-food Shopping'!D649+'Non-food Shopping'!D832+'Non-food Shopping'!D1015+'Non-food Shopping'!D1198+'Non-food Shopping'!D1381+'Non-food Shopping'!D1564</f>
        <v>3.5447297954788473E-2</v>
      </c>
      <c r="E72" s="411">
        <f t="shared" si="9"/>
        <v>0</v>
      </c>
      <c r="F72" s="412">
        <f>'Non-food Shopping'!F100+'Non-food Shopping'!F283+'Non-food Shopping'!F466+'Non-food Shopping'!F649+'Non-food Shopping'!F832+'Non-food Shopping'!F1015+'Non-food Shopping'!F1198+'Non-food Shopping'!F1381+'Non-food Shopping'!F1564</f>
        <v>0</v>
      </c>
      <c r="G72" s="411">
        <f t="shared" si="10"/>
        <v>9.5759627577066218E-3</v>
      </c>
      <c r="H72" s="412">
        <f>'Non-food Shopping'!H100+'Non-food Shopping'!H283+'Non-food Shopping'!H466+'Non-food Shopping'!H649+'Non-food Shopping'!H832+'Non-food Shopping'!H1015+'Non-food Shopping'!H1198+'Non-food Shopping'!H1381+'Non-food Shopping'!H1564</f>
        <v>1.4376884188659813</v>
      </c>
      <c r="I72" s="411">
        <f t="shared" si="11"/>
        <v>7.946825879133737E-4</v>
      </c>
      <c r="J72" s="412">
        <f>'Non-food Shopping'!J100+'Non-food Shopping'!J283+'Non-food Shopping'!J466+'Non-food Shopping'!J649+'Non-food Shopping'!J832+'Non-food Shopping'!J1015+'Non-food Shopping'!J1198+'Non-food Shopping'!J1381+'Non-food Shopping'!J1564</f>
        <v>4.7870945365468195E-2</v>
      </c>
      <c r="K72" s="411">
        <f t="shared" si="12"/>
        <v>0</v>
      </c>
      <c r="L72" s="412">
        <f>'Non-food Shopping'!L100+'Non-food Shopping'!L283+'Non-food Shopping'!L466+'Non-food Shopping'!L649+'Non-food Shopping'!L832+'Non-food Shopping'!L1015+'Non-food Shopping'!L1198+'Non-food Shopping'!L1381+'Non-food Shopping'!L1564</f>
        <v>0</v>
      </c>
      <c r="M72" s="413">
        <f t="shared" si="13"/>
        <v>3.9542265400418471E-3</v>
      </c>
      <c r="N72" s="414">
        <f t="shared" si="7"/>
        <v>1.5210066621862379</v>
      </c>
    </row>
    <row r="73" spans="2:14" s="405" customFormat="1" x14ac:dyDescent="0.45">
      <c r="B73" s="405" t="s">
        <v>706</v>
      </c>
      <c r="C73" s="406">
        <f t="shared" si="8"/>
        <v>0</v>
      </c>
      <c r="D73" s="407">
        <f>'Non-food Shopping'!D101+'Non-food Shopping'!D284+'Non-food Shopping'!D467+'Non-food Shopping'!D650+'Non-food Shopping'!D833+'Non-food Shopping'!D1016+'Non-food Shopping'!D1199+'Non-food Shopping'!D1382+'Non-food Shopping'!D1565</f>
        <v>0</v>
      </c>
      <c r="E73" s="406">
        <f t="shared" si="9"/>
        <v>9.7262210567324731E-4</v>
      </c>
      <c r="F73" s="407">
        <f>'Non-food Shopping'!F101+'Non-food Shopping'!F284+'Non-food Shopping'!F467+'Non-food Shopping'!F650+'Non-food Shopping'!F833+'Non-food Shopping'!F1016+'Non-food Shopping'!F1199+'Non-food Shopping'!F1382+'Non-food Shopping'!F1565</f>
        <v>4.2326196980709822E-2</v>
      </c>
      <c r="G73" s="406">
        <f t="shared" si="10"/>
        <v>0</v>
      </c>
      <c r="H73" s="407">
        <f>'Non-food Shopping'!H101+'Non-food Shopping'!H284+'Non-food Shopping'!H467+'Non-food Shopping'!H650+'Non-food Shopping'!H833+'Non-food Shopping'!H1016+'Non-food Shopping'!H1199+'Non-food Shopping'!H1382+'Non-food Shopping'!H1565</f>
        <v>0</v>
      </c>
      <c r="I73" s="406">
        <f t="shared" si="11"/>
        <v>0</v>
      </c>
      <c r="J73" s="407">
        <f>'Non-food Shopping'!J101+'Non-food Shopping'!J284+'Non-food Shopping'!J467+'Non-food Shopping'!J650+'Non-food Shopping'!J833+'Non-food Shopping'!J1016+'Non-food Shopping'!J1199+'Non-food Shopping'!J1382+'Non-food Shopping'!J1565</f>
        <v>0</v>
      </c>
      <c r="K73" s="406">
        <f t="shared" si="12"/>
        <v>0</v>
      </c>
      <c r="L73" s="407">
        <f>'Non-food Shopping'!L101+'Non-food Shopping'!L284+'Non-food Shopping'!L467+'Non-food Shopping'!L650+'Non-food Shopping'!L833+'Non-food Shopping'!L1016+'Non-food Shopping'!L1199+'Non-food Shopping'!L1382+'Non-food Shopping'!L1565</f>
        <v>0</v>
      </c>
      <c r="M73" s="408">
        <f t="shared" si="13"/>
        <v>1.1003723757501119E-4</v>
      </c>
      <c r="N73" s="409">
        <f t="shared" si="7"/>
        <v>4.2326196980709822E-2</v>
      </c>
    </row>
    <row r="74" spans="2:14" s="425" customFormat="1" x14ac:dyDescent="0.45">
      <c r="B74" s="425" t="s">
        <v>707</v>
      </c>
      <c r="C74" s="426">
        <f t="shared" si="8"/>
        <v>0</v>
      </c>
      <c r="D74" s="427">
        <f>'Non-food Shopping'!D102+'Non-food Shopping'!D285+'Non-food Shopping'!D468+'Non-food Shopping'!D651+'Non-food Shopping'!D834+'Non-food Shopping'!D1017+'Non-food Shopping'!D1200+'Non-food Shopping'!D1383+'Non-food Shopping'!D1566</f>
        <v>0</v>
      </c>
      <c r="E74" s="426">
        <f t="shared" si="9"/>
        <v>0</v>
      </c>
      <c r="F74" s="427">
        <f>'Non-food Shopping'!F102+'Non-food Shopping'!F285+'Non-food Shopping'!F468+'Non-food Shopping'!F651+'Non-food Shopping'!F834+'Non-food Shopping'!F1017+'Non-food Shopping'!F1200+'Non-food Shopping'!F1383+'Non-food Shopping'!F1566</f>
        <v>0</v>
      </c>
      <c r="G74" s="426">
        <f t="shared" si="10"/>
        <v>0</v>
      </c>
      <c r="H74" s="427">
        <f>'Non-food Shopping'!H102+'Non-food Shopping'!H285+'Non-food Shopping'!H468+'Non-food Shopping'!H651+'Non-food Shopping'!H834+'Non-food Shopping'!H1017+'Non-food Shopping'!H1200+'Non-food Shopping'!H1383+'Non-food Shopping'!H1566</f>
        <v>0</v>
      </c>
      <c r="I74" s="426">
        <f t="shared" si="11"/>
        <v>3.2796304530270225E-3</v>
      </c>
      <c r="J74" s="427">
        <f>'Non-food Shopping'!J102+'Non-food Shopping'!J285+'Non-food Shopping'!J468+'Non-food Shopping'!J651+'Non-food Shopping'!J834+'Non-food Shopping'!J1017+'Non-food Shopping'!J1200+'Non-food Shopping'!J1383+'Non-food Shopping'!J1566</f>
        <v>0.1975619104075505</v>
      </c>
      <c r="K74" s="426">
        <f t="shared" si="12"/>
        <v>3.3295545191319005E-2</v>
      </c>
      <c r="L74" s="427">
        <f>'Non-food Shopping'!L102+'Non-food Shopping'!L285+'Non-food Shopping'!L468+'Non-food Shopping'!L651+'Non-food Shopping'!L834+'Non-food Shopping'!L1017+'Non-food Shopping'!L1200+'Non-food Shopping'!L1383+'Non-food Shopping'!L1566</f>
        <v>2.4368828076791482</v>
      </c>
      <c r="M74" s="428">
        <f t="shared" si="13"/>
        <v>6.8488794175024887E-3</v>
      </c>
      <c r="N74" s="429">
        <f t="shared" si="7"/>
        <v>2.6344447180866988</v>
      </c>
    </row>
    <row r="75" spans="2:14" s="405" customFormat="1" x14ac:dyDescent="0.45">
      <c r="B75" s="405" t="s">
        <v>708</v>
      </c>
      <c r="C75" s="406">
        <f t="shared" si="8"/>
        <v>0</v>
      </c>
      <c r="D75" s="407">
        <f>'Non-food Shopping'!D103+'Non-food Shopping'!D286+'Non-food Shopping'!D469+'Non-food Shopping'!D652+'Non-food Shopping'!D835+'Non-food Shopping'!D1018+'Non-food Shopping'!D1201+'Non-food Shopping'!D1384+'Non-food Shopping'!D1567</f>
        <v>0</v>
      </c>
      <c r="E75" s="406">
        <f t="shared" si="9"/>
        <v>0</v>
      </c>
      <c r="F75" s="407">
        <f>'Non-food Shopping'!F103+'Non-food Shopping'!F286+'Non-food Shopping'!F469+'Non-food Shopping'!F652+'Non-food Shopping'!F835+'Non-food Shopping'!F1018+'Non-food Shopping'!F1201+'Non-food Shopping'!F1384+'Non-food Shopping'!F1567</f>
        <v>0</v>
      </c>
      <c r="G75" s="406">
        <f t="shared" si="10"/>
        <v>0</v>
      </c>
      <c r="H75" s="407">
        <f>'Non-food Shopping'!H103+'Non-food Shopping'!H286+'Non-food Shopping'!H469+'Non-food Shopping'!H652+'Non-food Shopping'!H835+'Non-food Shopping'!H1018+'Non-food Shopping'!H1201+'Non-food Shopping'!H1384+'Non-food Shopping'!H1567</f>
        <v>0</v>
      </c>
      <c r="I75" s="406">
        <f t="shared" si="11"/>
        <v>0</v>
      </c>
      <c r="J75" s="407">
        <f>'Non-food Shopping'!J103+'Non-food Shopping'!J286+'Non-food Shopping'!J469+'Non-food Shopping'!J652+'Non-food Shopping'!J835+'Non-food Shopping'!J1018+'Non-food Shopping'!J1201+'Non-food Shopping'!J1384+'Non-food Shopping'!J1567</f>
        <v>0</v>
      </c>
      <c r="K75" s="406">
        <f t="shared" si="12"/>
        <v>1.7733597417614543E-3</v>
      </c>
      <c r="L75" s="407">
        <f>'Non-food Shopping'!L103+'Non-food Shopping'!L286+'Non-food Shopping'!L469+'Non-food Shopping'!L652+'Non-food Shopping'!L835+'Non-food Shopping'!L1018+'Non-food Shopping'!L1201+'Non-food Shopping'!L1384+'Non-food Shopping'!L1567</f>
        <v>0.12979123308230253</v>
      </c>
      <c r="M75" s="408">
        <f t="shared" si="13"/>
        <v>3.3742385965693879E-4</v>
      </c>
      <c r="N75" s="409">
        <f t="shared" si="7"/>
        <v>0.12979123308230253</v>
      </c>
    </row>
    <row r="76" spans="2:14" s="405" customFormat="1" x14ac:dyDescent="0.45">
      <c r="B76" s="405" t="s">
        <v>709</v>
      </c>
      <c r="C76" s="406">
        <f t="shared" si="8"/>
        <v>0</v>
      </c>
      <c r="D76" s="407">
        <f>'Non-food Shopping'!D104+'Non-food Shopping'!D287+'Non-food Shopping'!D470+'Non-food Shopping'!D653+'Non-food Shopping'!D836+'Non-food Shopping'!D1019+'Non-food Shopping'!D1202+'Non-food Shopping'!D1385+'Non-food Shopping'!D1568</f>
        <v>0</v>
      </c>
      <c r="E76" s="406">
        <f t="shared" si="9"/>
        <v>0</v>
      </c>
      <c r="F76" s="407">
        <f>'Non-food Shopping'!F104+'Non-food Shopping'!F287+'Non-food Shopping'!F470+'Non-food Shopping'!F653+'Non-food Shopping'!F836+'Non-food Shopping'!F1019+'Non-food Shopping'!F1202+'Non-food Shopping'!F1385+'Non-food Shopping'!F1568</f>
        <v>0</v>
      </c>
      <c r="G76" s="406">
        <f t="shared" si="10"/>
        <v>0</v>
      </c>
      <c r="H76" s="407">
        <f>'Non-food Shopping'!H104+'Non-food Shopping'!H287+'Non-food Shopping'!H470+'Non-food Shopping'!H653+'Non-food Shopping'!H836+'Non-food Shopping'!H1019+'Non-food Shopping'!H1202+'Non-food Shopping'!H1385+'Non-food Shopping'!H1568</f>
        <v>0</v>
      </c>
      <c r="I76" s="406">
        <f t="shared" si="11"/>
        <v>4.2911329133446833E-3</v>
      </c>
      <c r="J76" s="407">
        <f>'Non-food Shopping'!J104+'Non-food Shopping'!J287+'Non-food Shopping'!J470+'Non-food Shopping'!J653+'Non-food Shopping'!J836+'Non-food Shopping'!J1019+'Non-food Shopping'!J1202+'Non-food Shopping'!J1385+'Non-food Shopping'!J1568</f>
        <v>0.25849388469686474</v>
      </c>
      <c r="K76" s="406">
        <f t="shared" si="12"/>
        <v>0</v>
      </c>
      <c r="L76" s="407">
        <f>'Non-food Shopping'!L104+'Non-food Shopping'!L287+'Non-food Shopping'!L470+'Non-food Shopping'!L653+'Non-food Shopping'!L836+'Non-food Shopping'!L1019+'Non-food Shopping'!L1202+'Non-food Shopping'!L1385+'Non-food Shopping'!L1568</f>
        <v>0</v>
      </c>
      <c r="M76" s="408">
        <f t="shared" si="13"/>
        <v>6.7201768717940324E-4</v>
      </c>
      <c r="N76" s="409">
        <f t="shared" si="7"/>
        <v>0.25849388469686474</v>
      </c>
    </row>
    <row r="77" spans="2:14" s="435" customFormat="1" x14ac:dyDescent="0.45">
      <c r="B77" s="435" t="s">
        <v>710</v>
      </c>
      <c r="C77" s="436">
        <f t="shared" si="8"/>
        <v>5.3039018190164594E-3</v>
      </c>
      <c r="D77" s="437">
        <f>'Non-food Shopping'!D106+'Non-food Shopping'!D289+'Non-food Shopping'!D472+'Non-food Shopping'!D655+'Non-food Shopping'!D838+'Non-food Shopping'!D1021+'Non-food Shopping'!D1204+'Non-food Shopping'!D1387+'Non-food Shopping'!D1570</f>
        <v>0.30535684399333618</v>
      </c>
      <c r="E77" s="436">
        <f t="shared" si="9"/>
        <v>1.6033078222107096E-2</v>
      </c>
      <c r="F77" s="437">
        <f>'Non-food Shopping'!F106+'Non-food Shopping'!F289+'Non-food Shopping'!F472+'Non-food Shopping'!F655+'Non-food Shopping'!F838+'Non-food Shopping'!F1021+'Non-food Shopping'!F1204+'Non-food Shopping'!F1387+'Non-food Shopping'!F1570</f>
        <v>0.69772136894451386</v>
      </c>
      <c r="G77" s="436">
        <f t="shared" si="10"/>
        <v>0</v>
      </c>
      <c r="H77" s="437">
        <f>'Non-food Shopping'!H106+'Non-food Shopping'!H289+'Non-food Shopping'!H472+'Non-food Shopping'!H655+'Non-food Shopping'!H838+'Non-food Shopping'!H1021+'Non-food Shopping'!H1204+'Non-food Shopping'!H1387+'Non-food Shopping'!H1570</f>
        <v>0</v>
      </c>
      <c r="I77" s="436">
        <f t="shared" si="11"/>
        <v>0</v>
      </c>
      <c r="J77" s="437">
        <f>'Non-food Shopping'!J106+'Non-food Shopping'!J289+'Non-food Shopping'!J472+'Non-food Shopping'!J655+'Non-food Shopping'!J838+'Non-food Shopping'!J1021+'Non-food Shopping'!J1204+'Non-food Shopping'!J1387+'Non-food Shopping'!J1570</f>
        <v>0</v>
      </c>
      <c r="K77" s="436">
        <f t="shared" si="12"/>
        <v>0</v>
      </c>
      <c r="L77" s="437">
        <f>'Non-food Shopping'!L106+'Non-food Shopping'!L289+'Non-food Shopping'!L472+'Non-food Shopping'!L655+'Non-food Shopping'!L838+'Non-food Shopping'!L1021+'Non-food Shopping'!L1204+'Non-food Shopping'!L1387+'Non-food Shopping'!L1570</f>
        <v>0</v>
      </c>
      <c r="M77" s="438">
        <f t="shared" si="13"/>
        <v>2.6077456397432478E-3</v>
      </c>
      <c r="N77" s="439">
        <f t="shared" si="7"/>
        <v>1.0030782129378499</v>
      </c>
    </row>
    <row r="78" spans="2:14" s="405" customFormat="1" x14ac:dyDescent="0.45">
      <c r="B78" s="405" t="s">
        <v>711</v>
      </c>
      <c r="C78" s="406">
        <f t="shared" si="8"/>
        <v>6.1570255194844732E-4</v>
      </c>
      <c r="D78" s="407">
        <f>'Non-food Shopping'!D107+'Non-food Shopping'!D290+'Non-food Shopping'!D473+'Non-food Shopping'!D656+'Non-food Shopping'!D839+'Non-food Shopping'!D1022+'Non-food Shopping'!D1205+'Non-food Shopping'!D1388+'Non-food Shopping'!D1571</f>
        <v>3.5447297954788473E-2</v>
      </c>
      <c r="E78" s="406">
        <f t="shared" si="9"/>
        <v>0</v>
      </c>
      <c r="F78" s="407">
        <f>'Non-food Shopping'!F107+'Non-food Shopping'!F290+'Non-food Shopping'!F473+'Non-food Shopping'!F656+'Non-food Shopping'!F839+'Non-food Shopping'!F1022+'Non-food Shopping'!F1205+'Non-food Shopping'!F1388+'Non-food Shopping'!F1571</f>
        <v>0</v>
      </c>
      <c r="G78" s="406">
        <f t="shared" si="10"/>
        <v>0</v>
      </c>
      <c r="H78" s="407">
        <f>'Non-food Shopping'!H107+'Non-food Shopping'!H290+'Non-food Shopping'!H473+'Non-food Shopping'!H656+'Non-food Shopping'!H839+'Non-food Shopping'!H1022+'Non-food Shopping'!H1205+'Non-food Shopping'!H1388+'Non-food Shopping'!H1571</f>
        <v>0</v>
      </c>
      <c r="I78" s="406">
        <f t="shared" si="11"/>
        <v>6.3022561060726244E-4</v>
      </c>
      <c r="J78" s="407">
        <f>'Non-food Shopping'!J107+'Non-food Shopping'!J290+'Non-food Shopping'!J473+'Non-food Shopping'!J656+'Non-food Shopping'!J839+'Non-food Shopping'!J1022+'Non-food Shopping'!J1205+'Non-food Shopping'!J1388+'Non-food Shopping'!J1571</f>
        <v>3.7964208895675207E-2</v>
      </c>
      <c r="K78" s="406">
        <f t="shared" si="12"/>
        <v>0</v>
      </c>
      <c r="L78" s="407">
        <f>'Non-food Shopping'!L107+'Non-food Shopping'!L290+'Non-food Shopping'!L473+'Non-food Shopping'!L656+'Non-food Shopping'!L839+'Non-food Shopping'!L1022+'Non-food Shopping'!L1205+'Non-food Shopping'!L1388+'Non-food Shopping'!L1571</f>
        <v>0</v>
      </c>
      <c r="M78" s="408">
        <f t="shared" si="13"/>
        <v>1.9085105670432864E-4</v>
      </c>
      <c r="N78" s="409">
        <f t="shared" si="7"/>
        <v>7.3411506850463687E-2</v>
      </c>
    </row>
    <row r="79" spans="2:14" s="405" customFormat="1" x14ac:dyDescent="0.45">
      <c r="B79" s="405" t="s">
        <v>712</v>
      </c>
      <c r="C79" s="406">
        <f t="shared" si="8"/>
        <v>2.2973560603101149E-3</v>
      </c>
      <c r="D79" s="407">
        <f>'Non-food Shopping'!D108+'Non-food Shopping'!D291+'Non-food Shopping'!D474+'Non-food Shopping'!D657+'Non-food Shopping'!D840+'Non-food Shopping'!D1023+'Non-food Shopping'!D1206+'Non-food Shopping'!D1389+'Non-food Shopping'!D1572</f>
        <v>0.13226364665915852</v>
      </c>
      <c r="E79" s="406">
        <f t="shared" si="9"/>
        <v>0</v>
      </c>
      <c r="F79" s="407">
        <f>'Non-food Shopping'!F108+'Non-food Shopping'!F291+'Non-food Shopping'!F474+'Non-food Shopping'!F657+'Non-food Shopping'!F840+'Non-food Shopping'!F1023+'Non-food Shopping'!F1206+'Non-food Shopping'!F1389+'Non-food Shopping'!F1572</f>
        <v>0</v>
      </c>
      <c r="G79" s="406">
        <f t="shared" si="10"/>
        <v>0</v>
      </c>
      <c r="H79" s="407">
        <f>'Non-food Shopping'!H108+'Non-food Shopping'!H291+'Non-food Shopping'!H474+'Non-food Shopping'!H657+'Non-food Shopping'!H840+'Non-food Shopping'!H1023+'Non-food Shopping'!H1206+'Non-food Shopping'!H1389+'Non-food Shopping'!H1572</f>
        <v>0</v>
      </c>
      <c r="I79" s="406">
        <f t="shared" si="11"/>
        <v>0</v>
      </c>
      <c r="J79" s="407">
        <f>'Non-food Shopping'!J108+'Non-food Shopping'!J291+'Non-food Shopping'!J474+'Non-food Shopping'!J657+'Non-food Shopping'!J840+'Non-food Shopping'!J1023+'Non-food Shopping'!J1206+'Non-food Shopping'!J1389+'Non-food Shopping'!J1572</f>
        <v>0</v>
      </c>
      <c r="K79" s="406">
        <f t="shared" si="12"/>
        <v>0</v>
      </c>
      <c r="L79" s="407">
        <f>'Non-food Shopping'!L108+'Non-food Shopping'!L291+'Non-food Shopping'!L474+'Non-food Shopping'!L657+'Non-food Shopping'!L840+'Non-food Shopping'!L1023+'Non-food Shopping'!L1206+'Non-food Shopping'!L1389+'Non-food Shopping'!L1572</f>
        <v>0</v>
      </c>
      <c r="M79" s="408">
        <f t="shared" si="13"/>
        <v>3.4385149973677339E-4</v>
      </c>
      <c r="N79" s="409">
        <f t="shared" si="7"/>
        <v>0.13226364665915852</v>
      </c>
    </row>
    <row r="80" spans="2:14" s="405" customFormat="1" x14ac:dyDescent="0.45">
      <c r="B80" s="405" t="s">
        <v>713</v>
      </c>
      <c r="C80" s="406">
        <f t="shared" si="8"/>
        <v>0</v>
      </c>
      <c r="D80" s="407">
        <f>'Non-food Shopping'!D110+'Non-food Shopping'!D293+'Non-food Shopping'!D476+'Non-food Shopping'!D659+'Non-food Shopping'!D842+'Non-food Shopping'!D1025+'Non-food Shopping'!D1208+'Non-food Shopping'!D1391+'Non-food Shopping'!D1574</f>
        <v>0</v>
      </c>
      <c r="E80" s="406">
        <f t="shared" si="9"/>
        <v>7.986973988463467E-3</v>
      </c>
      <c r="F80" s="407">
        <f>'Non-food Shopping'!F110+'Non-food Shopping'!F293+'Non-food Shopping'!F476+'Non-food Shopping'!F659+'Non-food Shopping'!F842+'Non-food Shopping'!F1025+'Non-food Shopping'!F1208+'Non-food Shopping'!F1391+'Non-food Shopping'!F1574</f>
        <v>0.34757408076953689</v>
      </c>
      <c r="G80" s="406">
        <f t="shared" si="10"/>
        <v>0</v>
      </c>
      <c r="H80" s="407">
        <f>'Non-food Shopping'!H110+'Non-food Shopping'!H293+'Non-food Shopping'!H476+'Non-food Shopping'!H659+'Non-food Shopping'!H842+'Non-food Shopping'!H1025+'Non-food Shopping'!H1208+'Non-food Shopping'!H1391+'Non-food Shopping'!H1574</f>
        <v>0</v>
      </c>
      <c r="I80" s="406">
        <f t="shared" si="11"/>
        <v>0</v>
      </c>
      <c r="J80" s="407">
        <f>'Non-food Shopping'!J110+'Non-food Shopping'!J293+'Non-food Shopping'!J476+'Non-food Shopping'!J659+'Non-food Shopping'!J842+'Non-food Shopping'!J1025+'Non-food Shopping'!J1208+'Non-food Shopping'!J1391+'Non-food Shopping'!J1574</f>
        <v>0</v>
      </c>
      <c r="K80" s="406">
        <f t="shared" si="12"/>
        <v>0</v>
      </c>
      <c r="L80" s="407">
        <f>'Non-food Shopping'!L110+'Non-food Shopping'!L293+'Non-food Shopping'!L476+'Non-food Shopping'!L659+'Non-food Shopping'!L842+'Non-food Shopping'!L1025+'Non-food Shopping'!L1208+'Non-food Shopping'!L1391+'Non-food Shopping'!L1574</f>
        <v>0</v>
      </c>
      <c r="M80" s="408">
        <f t="shared" si="13"/>
        <v>9.0360331021434141E-4</v>
      </c>
      <c r="N80" s="409">
        <f t="shared" si="7"/>
        <v>0.34757408076953689</v>
      </c>
    </row>
    <row r="81" spans="2:14" s="410" customFormat="1" x14ac:dyDescent="0.45">
      <c r="B81" s="410" t="s">
        <v>420</v>
      </c>
      <c r="C81" s="411">
        <f t="shared" si="8"/>
        <v>0</v>
      </c>
      <c r="D81" s="412">
        <f>'Non-food Shopping'!D111+'Non-food Shopping'!D294+'Non-food Shopping'!D477+'Non-food Shopping'!D660+'Non-food Shopping'!D843+'Non-food Shopping'!D1026+'Non-food Shopping'!D1209+'Non-food Shopping'!D1392+'Non-food Shopping'!D1575</f>
        <v>0</v>
      </c>
      <c r="E81" s="411">
        <f t="shared" si="9"/>
        <v>0</v>
      </c>
      <c r="F81" s="412">
        <f>'Non-food Shopping'!F111+'Non-food Shopping'!F294+'Non-food Shopping'!F477+'Non-food Shopping'!F660+'Non-food Shopping'!F843+'Non-food Shopping'!F1026+'Non-food Shopping'!F1209+'Non-food Shopping'!F1392+'Non-food Shopping'!F1575</f>
        <v>0</v>
      </c>
      <c r="G81" s="411">
        <f t="shared" si="10"/>
        <v>1.2118668451848629E-3</v>
      </c>
      <c r="H81" s="412">
        <f>'Non-food Shopping'!H111+'Non-food Shopping'!H294+'Non-food Shopping'!H477+'Non-food Shopping'!H660+'Non-food Shopping'!H843+'Non-food Shopping'!H1026+'Non-food Shopping'!H1209+'Non-food Shopping'!H1392+'Non-food Shopping'!H1575</f>
        <v>0.18194378702316469</v>
      </c>
      <c r="I81" s="411">
        <f t="shared" si="11"/>
        <v>0</v>
      </c>
      <c r="J81" s="412">
        <f>'Non-food Shopping'!J111+'Non-food Shopping'!J294+'Non-food Shopping'!J477+'Non-food Shopping'!J660+'Non-food Shopping'!J843+'Non-food Shopping'!J1026+'Non-food Shopping'!J1209+'Non-food Shopping'!J1392+'Non-food Shopping'!J1575</f>
        <v>0</v>
      </c>
      <c r="K81" s="411">
        <f t="shared" si="12"/>
        <v>0</v>
      </c>
      <c r="L81" s="412">
        <f>'Non-food Shopping'!L111+'Non-food Shopping'!L294+'Non-food Shopping'!L477+'Non-food Shopping'!L660+'Non-food Shopping'!L843+'Non-food Shopping'!L1026+'Non-food Shopping'!L1209+'Non-food Shopping'!L1392+'Non-food Shopping'!L1575</f>
        <v>0</v>
      </c>
      <c r="M81" s="413">
        <f t="shared" si="13"/>
        <v>4.7300710071092859E-4</v>
      </c>
      <c r="N81" s="414">
        <f t="shared" si="7"/>
        <v>0.18194378702316469</v>
      </c>
    </row>
    <row r="82" spans="2:14" s="425" customFormat="1" x14ac:dyDescent="0.45">
      <c r="B82" s="425" t="s">
        <v>422</v>
      </c>
      <c r="C82" s="426">
        <f t="shared" si="8"/>
        <v>0</v>
      </c>
      <c r="D82" s="427">
        <f>'Non-food Shopping'!D112+'Non-food Shopping'!D295+'Non-food Shopping'!D478+'Non-food Shopping'!D661+'Non-food Shopping'!D844+'Non-food Shopping'!D1027+'Non-food Shopping'!D1210+'Non-food Shopping'!D1393+'Non-food Shopping'!D1576</f>
        <v>0</v>
      </c>
      <c r="E82" s="426">
        <f t="shared" si="9"/>
        <v>0</v>
      </c>
      <c r="F82" s="427">
        <f>'Non-food Shopping'!F112+'Non-food Shopping'!F295+'Non-food Shopping'!F478+'Non-food Shopping'!F661+'Non-food Shopping'!F844+'Non-food Shopping'!F1027+'Non-food Shopping'!F1210+'Non-food Shopping'!F1393+'Non-food Shopping'!F1576</f>
        <v>0</v>
      </c>
      <c r="G82" s="426">
        <f t="shared" si="10"/>
        <v>0</v>
      </c>
      <c r="H82" s="427">
        <f>'Non-food Shopping'!H112+'Non-food Shopping'!H295+'Non-food Shopping'!H478+'Non-food Shopping'!H661+'Non-food Shopping'!H844+'Non-food Shopping'!H1027+'Non-food Shopping'!H1210+'Non-food Shopping'!H1393+'Non-food Shopping'!H1576</f>
        <v>0</v>
      </c>
      <c r="I82" s="426">
        <f t="shared" si="11"/>
        <v>0</v>
      </c>
      <c r="J82" s="427">
        <f>'Non-food Shopping'!J112+'Non-food Shopping'!J295+'Non-food Shopping'!J478+'Non-food Shopping'!J661+'Non-food Shopping'!J844+'Non-food Shopping'!J1027+'Non-food Shopping'!J1210+'Non-food Shopping'!J1393+'Non-food Shopping'!J1576</f>
        <v>0</v>
      </c>
      <c r="K82" s="426">
        <f t="shared" si="12"/>
        <v>9.6809050066970622E-4</v>
      </c>
      <c r="L82" s="427">
        <f>'Non-food Shopping'!L112+'Non-food Shopping'!L295+'Non-food Shopping'!L478+'Non-food Shopping'!L661+'Non-food Shopping'!L844+'Non-food Shopping'!L1027+'Non-food Shopping'!L1210+'Non-food Shopping'!L1393+'Non-food Shopping'!L1576</f>
        <v>7.085401616954419E-2</v>
      </c>
      <c r="M82" s="428">
        <f t="shared" si="13"/>
        <v>1.8420223801219639E-4</v>
      </c>
      <c r="N82" s="429">
        <f t="shared" si="7"/>
        <v>7.085401616954419E-2</v>
      </c>
    </row>
    <row r="83" spans="2:14" s="430" customFormat="1" x14ac:dyDescent="0.45">
      <c r="B83" s="430" t="s">
        <v>426</v>
      </c>
      <c r="C83" s="431">
        <f t="shared" si="8"/>
        <v>2.8530385675850042E-3</v>
      </c>
      <c r="D83" s="432">
        <f>'Non-food Shopping'!D113+'Non-food Shopping'!D296+'Non-food Shopping'!D479+'Non-food Shopping'!D662+'Non-food Shopping'!D845+'Non-food Shopping'!D1028+'Non-food Shopping'!D1211+'Non-food Shopping'!D1394+'Non-food Shopping'!D1577</f>
        <v>0.16425546371644137</v>
      </c>
      <c r="E83" s="431">
        <f t="shared" si="9"/>
        <v>0</v>
      </c>
      <c r="F83" s="432">
        <f>'Non-food Shopping'!F113+'Non-food Shopping'!F296+'Non-food Shopping'!F479+'Non-food Shopping'!F662+'Non-food Shopping'!F845+'Non-food Shopping'!F1028+'Non-food Shopping'!F1211+'Non-food Shopping'!F1394+'Non-food Shopping'!F1577</f>
        <v>0</v>
      </c>
      <c r="G83" s="431">
        <f t="shared" si="10"/>
        <v>0</v>
      </c>
      <c r="H83" s="432">
        <f>'Non-food Shopping'!H113+'Non-food Shopping'!H296+'Non-food Shopping'!H479+'Non-food Shopping'!H662+'Non-food Shopping'!H845+'Non-food Shopping'!H1028+'Non-food Shopping'!H1211+'Non-food Shopping'!H1394+'Non-food Shopping'!H1577</f>
        <v>0</v>
      </c>
      <c r="I83" s="431">
        <f t="shared" si="11"/>
        <v>0</v>
      </c>
      <c r="J83" s="432">
        <f>'Non-food Shopping'!J113+'Non-food Shopping'!J296+'Non-food Shopping'!J479+'Non-food Shopping'!J662+'Non-food Shopping'!J845+'Non-food Shopping'!J1028+'Non-food Shopping'!J1211+'Non-food Shopping'!J1394+'Non-food Shopping'!J1577</f>
        <v>0</v>
      </c>
      <c r="K83" s="431">
        <f t="shared" si="12"/>
        <v>0</v>
      </c>
      <c r="L83" s="432">
        <f>'Non-food Shopping'!L113+'Non-food Shopping'!L296+'Non-food Shopping'!L479+'Non-food Shopping'!L662+'Non-food Shopping'!L845+'Non-food Shopping'!L1028+'Non-food Shopping'!L1211+'Non-food Shopping'!L1394+'Non-food Shopping'!L1577</f>
        <v>0</v>
      </c>
      <c r="M83" s="433">
        <f t="shared" si="13"/>
        <v>4.2702200465109162E-4</v>
      </c>
      <c r="N83" s="434">
        <f t="shared" si="7"/>
        <v>0.16425546371644137</v>
      </c>
    </row>
    <row r="84" spans="2:14" s="405" customFormat="1" x14ac:dyDescent="0.45">
      <c r="B84" s="405" t="s">
        <v>714</v>
      </c>
      <c r="C84" s="406">
        <f t="shared" si="8"/>
        <v>0</v>
      </c>
      <c r="D84" s="407">
        <f>'Non-food Shopping'!D114+'Non-food Shopping'!D297+'Non-food Shopping'!D480+'Non-food Shopping'!D663+'Non-food Shopping'!D846+'Non-food Shopping'!D1029+'Non-food Shopping'!D1212+'Non-food Shopping'!D1395+'Non-food Shopping'!D1578</f>
        <v>0</v>
      </c>
      <c r="E84" s="406">
        <f t="shared" si="9"/>
        <v>0</v>
      </c>
      <c r="F84" s="407">
        <f>'Non-food Shopping'!F114+'Non-food Shopping'!F297+'Non-food Shopping'!F480+'Non-food Shopping'!F663+'Non-food Shopping'!F846+'Non-food Shopping'!F1029+'Non-food Shopping'!F1212+'Non-food Shopping'!F1395+'Non-food Shopping'!F1578</f>
        <v>0</v>
      </c>
      <c r="G84" s="406">
        <f t="shared" si="10"/>
        <v>6.57331615706566E-3</v>
      </c>
      <c r="H84" s="407">
        <f>'Non-food Shopping'!H114+'Non-food Shopping'!H297+'Non-food Shopping'!H480+'Non-food Shopping'!H663+'Non-food Shopping'!H846+'Non-food Shopping'!H1029+'Non-food Shopping'!H1212+'Non-food Shopping'!H1395+'Non-food Shopping'!H1578</f>
        <v>0.98688567945321026</v>
      </c>
      <c r="I84" s="406">
        <f t="shared" si="11"/>
        <v>0</v>
      </c>
      <c r="J84" s="407">
        <f>'Non-food Shopping'!J114+'Non-food Shopping'!J297+'Non-food Shopping'!J480+'Non-food Shopping'!J663+'Non-food Shopping'!J846+'Non-food Shopping'!J1029+'Non-food Shopping'!J1212+'Non-food Shopping'!J1395+'Non-food Shopping'!J1578</f>
        <v>0</v>
      </c>
      <c r="K84" s="406">
        <f t="shared" si="12"/>
        <v>0</v>
      </c>
      <c r="L84" s="407">
        <f>'Non-food Shopping'!L114+'Non-food Shopping'!L297+'Non-food Shopping'!L480+'Non-food Shopping'!L663+'Non-food Shopping'!L846+'Non-food Shopping'!L1029+'Non-food Shopping'!L1212+'Non-food Shopping'!L1395+'Non-food Shopping'!L1578</f>
        <v>0</v>
      </c>
      <c r="M84" s="408">
        <f t="shared" si="13"/>
        <v>2.5656492129179729E-3</v>
      </c>
      <c r="N84" s="409">
        <f t="shared" si="7"/>
        <v>0.98688567945321026</v>
      </c>
    </row>
    <row r="85" spans="2:14" s="405" customFormat="1" x14ac:dyDescent="0.45">
      <c r="B85" s="405" t="s">
        <v>715</v>
      </c>
      <c r="C85" s="406">
        <f t="shared" si="8"/>
        <v>8.9634861668749857E-3</v>
      </c>
      <c r="D85" s="407">
        <f>'Non-food Shopping'!D115+'Non-food Shopping'!D298+'Non-food Shopping'!D481+'Non-food Shopping'!D664+'Non-food Shopping'!D847+'Non-food Shopping'!D1030+'Non-food Shopping'!D1213+'Non-food Shopping'!D1396+'Non-food Shopping'!D1579</f>
        <v>0.51604685389942317</v>
      </c>
      <c r="E85" s="406">
        <f t="shared" si="9"/>
        <v>1.9345743250098798E-2</v>
      </c>
      <c r="F85" s="407">
        <f>'Non-food Shopping'!F115+'Non-food Shopping'!F298+'Non-food Shopping'!F481+'Non-food Shopping'!F664+'Non-food Shopping'!F847+'Non-food Shopping'!F1030+'Non-food Shopping'!F1213+'Non-food Shopping'!F1396+'Non-food Shopping'!F1579</f>
        <v>0.8418806592670699</v>
      </c>
      <c r="G85" s="406">
        <f t="shared" si="10"/>
        <v>0</v>
      </c>
      <c r="H85" s="407">
        <f>'Non-food Shopping'!H115+'Non-food Shopping'!H298+'Non-food Shopping'!H481+'Non-food Shopping'!H664+'Non-food Shopping'!H847+'Non-food Shopping'!H1030+'Non-food Shopping'!H1213+'Non-food Shopping'!H1396+'Non-food Shopping'!H1579</f>
        <v>0</v>
      </c>
      <c r="I85" s="406">
        <f t="shared" si="11"/>
        <v>0</v>
      </c>
      <c r="J85" s="407">
        <f>'Non-food Shopping'!J115+'Non-food Shopping'!J298+'Non-food Shopping'!J481+'Non-food Shopping'!J664+'Non-food Shopping'!J847+'Non-food Shopping'!J1030+'Non-food Shopping'!J1213+'Non-food Shopping'!J1396+'Non-food Shopping'!J1579</f>
        <v>0</v>
      </c>
      <c r="K85" s="406">
        <f t="shared" si="12"/>
        <v>0</v>
      </c>
      <c r="L85" s="407">
        <f>'Non-food Shopping'!L115+'Non-food Shopping'!L298+'Non-food Shopping'!L481+'Non-food Shopping'!L664+'Non-food Shopping'!L847+'Non-food Shopping'!L1030+'Non-food Shopping'!L1213+'Non-food Shopping'!L1396+'Non-food Shopping'!L1579</f>
        <v>0</v>
      </c>
      <c r="M85" s="408">
        <f t="shared" si="13"/>
        <v>3.5302626513798278E-3</v>
      </c>
      <c r="N85" s="409">
        <f t="shared" si="7"/>
        <v>1.357927513166493</v>
      </c>
    </row>
    <row r="86" spans="2:14" s="405" customFormat="1" x14ac:dyDescent="0.45">
      <c r="B86" s="405" t="s">
        <v>716</v>
      </c>
      <c r="C86" s="406">
        <f t="shared" si="8"/>
        <v>0</v>
      </c>
      <c r="D86" s="407">
        <f>'Non-food Shopping'!D116+'Non-food Shopping'!D299+'Non-food Shopping'!D482+'Non-food Shopping'!D665+'Non-food Shopping'!D848+'Non-food Shopping'!D1031+'Non-food Shopping'!D1214+'Non-food Shopping'!D1397+'Non-food Shopping'!D1580</f>
        <v>0</v>
      </c>
      <c r="E86" s="406">
        <f t="shared" si="9"/>
        <v>0</v>
      </c>
      <c r="F86" s="407">
        <f>'Non-food Shopping'!F116+'Non-food Shopping'!F299+'Non-food Shopping'!F482+'Non-food Shopping'!F665+'Non-food Shopping'!F848+'Non-food Shopping'!F1031+'Non-food Shopping'!F1214+'Non-food Shopping'!F1397+'Non-food Shopping'!F1580</f>
        <v>0</v>
      </c>
      <c r="G86" s="406">
        <f t="shared" si="10"/>
        <v>0</v>
      </c>
      <c r="H86" s="407">
        <f>'Non-food Shopping'!H116+'Non-food Shopping'!H299+'Non-food Shopping'!H482+'Non-food Shopping'!H665+'Non-food Shopping'!H848+'Non-food Shopping'!H1031+'Non-food Shopping'!H1214+'Non-food Shopping'!H1397+'Non-food Shopping'!H1580</f>
        <v>0</v>
      </c>
      <c r="I86" s="406">
        <f t="shared" si="11"/>
        <v>2.6881272148843271E-3</v>
      </c>
      <c r="J86" s="407">
        <f>'Non-food Shopping'!J116+'Non-food Shopping'!J299+'Non-food Shopping'!J482+'Non-food Shopping'!J665+'Non-food Shopping'!J848+'Non-food Shopping'!J1031+'Non-food Shopping'!J1214+'Non-food Shopping'!J1397+'Non-food Shopping'!J1580</f>
        <v>0.16193030147677431</v>
      </c>
      <c r="K86" s="406">
        <f t="shared" si="12"/>
        <v>0</v>
      </c>
      <c r="L86" s="407">
        <f>'Non-food Shopping'!L116+'Non-food Shopping'!L299+'Non-food Shopping'!L482+'Non-food Shopping'!L665+'Non-food Shopping'!L848+'Non-food Shopping'!L1031+'Non-food Shopping'!L1214+'Non-food Shopping'!L1397+'Non-food Shopping'!L1580</f>
        <v>0</v>
      </c>
      <c r="M86" s="408">
        <f t="shared" si="13"/>
        <v>4.209771802156883E-4</v>
      </c>
      <c r="N86" s="409">
        <f t="shared" si="7"/>
        <v>0.16193030147677431</v>
      </c>
    </row>
    <row r="87" spans="2:14" s="405" customFormat="1" x14ac:dyDescent="0.45">
      <c r="B87" s="405" t="s">
        <v>717</v>
      </c>
      <c r="C87" s="406">
        <f t="shared" si="8"/>
        <v>8.0885427134064171E-4</v>
      </c>
      <c r="D87" s="407">
        <f>'Non-food Shopping'!D118+'Non-food Shopping'!D301+'Non-food Shopping'!D484+'Non-food Shopping'!D667+'Non-food Shopping'!D850+'Non-food Shopping'!D1033+'Non-food Shopping'!D1216+'Non-food Shopping'!D1399+'Non-food Shopping'!D1582</f>
        <v>4.6567450902194288E-2</v>
      </c>
      <c r="E87" s="406">
        <f t="shared" si="9"/>
        <v>0</v>
      </c>
      <c r="F87" s="407">
        <f>'Non-food Shopping'!F118+'Non-food Shopping'!F301+'Non-food Shopping'!F484+'Non-food Shopping'!F667+'Non-food Shopping'!F850+'Non-food Shopping'!F1033+'Non-food Shopping'!F1216+'Non-food Shopping'!F1399+'Non-food Shopping'!F1582</f>
        <v>0</v>
      </c>
      <c r="G87" s="406">
        <f t="shared" si="10"/>
        <v>0</v>
      </c>
      <c r="H87" s="407">
        <f>'Non-food Shopping'!H118+'Non-food Shopping'!H301+'Non-food Shopping'!H484+'Non-food Shopping'!H667+'Non-food Shopping'!H850+'Non-food Shopping'!H1033+'Non-food Shopping'!H1216+'Non-food Shopping'!H1399+'Non-food Shopping'!H1582</f>
        <v>0</v>
      </c>
      <c r="I87" s="406">
        <f t="shared" si="11"/>
        <v>0</v>
      </c>
      <c r="J87" s="407">
        <f>'Non-food Shopping'!J118+'Non-food Shopping'!J301+'Non-food Shopping'!J484+'Non-food Shopping'!J667+'Non-food Shopping'!J850+'Non-food Shopping'!J1033+'Non-food Shopping'!J1216+'Non-food Shopping'!J1399+'Non-food Shopping'!J1582</f>
        <v>0</v>
      </c>
      <c r="K87" s="406">
        <f t="shared" si="12"/>
        <v>0</v>
      </c>
      <c r="L87" s="407">
        <f>'Non-food Shopping'!L118+'Non-food Shopping'!L301+'Non-food Shopping'!L484+'Non-food Shopping'!L667+'Non-food Shopping'!L850+'Non-food Shopping'!L1033+'Non-food Shopping'!L1216+'Non-food Shopping'!L1399+'Non-food Shopping'!L1582</f>
        <v>0</v>
      </c>
      <c r="M87" s="408">
        <f t="shared" si="13"/>
        <v>1.2106340809505652E-4</v>
      </c>
      <c r="N87" s="409">
        <f t="shared" si="7"/>
        <v>4.6567450902194288E-2</v>
      </c>
    </row>
    <row r="88" spans="2:14" s="405" customFormat="1" x14ac:dyDescent="0.45">
      <c r="B88" s="405" t="s">
        <v>718</v>
      </c>
      <c r="C88" s="406">
        <f t="shared" si="8"/>
        <v>0</v>
      </c>
      <c r="D88" s="407">
        <f>'Non-food Shopping'!D119+'Non-food Shopping'!D302+'Non-food Shopping'!D485+'Non-food Shopping'!D668+'Non-food Shopping'!D851+'Non-food Shopping'!D1034+'Non-food Shopping'!D1217+'Non-food Shopping'!D1400+'Non-food Shopping'!D1583</f>
        <v>0</v>
      </c>
      <c r="E88" s="406">
        <f t="shared" si="9"/>
        <v>3.029700470826709E-3</v>
      </c>
      <c r="F88" s="407">
        <f>'Non-food Shopping'!F119+'Non-food Shopping'!F302+'Non-food Shopping'!F485+'Non-food Shopping'!F668+'Non-food Shopping'!F851+'Non-food Shopping'!F1034+'Non-food Shopping'!F1217+'Non-food Shopping'!F1400+'Non-food Shopping'!F1583</f>
        <v>0.13184534689554075</v>
      </c>
      <c r="G88" s="406">
        <f t="shared" si="10"/>
        <v>0</v>
      </c>
      <c r="H88" s="407">
        <f>'Non-food Shopping'!H119+'Non-food Shopping'!H302+'Non-food Shopping'!H485+'Non-food Shopping'!H668+'Non-food Shopping'!H851+'Non-food Shopping'!H1034+'Non-food Shopping'!H1217+'Non-food Shopping'!H1400+'Non-food Shopping'!H1583</f>
        <v>0</v>
      </c>
      <c r="I88" s="406">
        <f t="shared" si="11"/>
        <v>0</v>
      </c>
      <c r="J88" s="407">
        <f>'Non-food Shopping'!J119+'Non-food Shopping'!J302+'Non-food Shopping'!J485+'Non-food Shopping'!J668+'Non-food Shopping'!J851+'Non-food Shopping'!J1034+'Non-food Shopping'!J1217+'Non-food Shopping'!J1400+'Non-food Shopping'!J1583</f>
        <v>0</v>
      </c>
      <c r="K88" s="406">
        <f t="shared" si="12"/>
        <v>0</v>
      </c>
      <c r="L88" s="407">
        <f>'Non-food Shopping'!L119+'Non-food Shopping'!L302+'Non-food Shopping'!L485+'Non-food Shopping'!L668+'Non-food Shopping'!L851+'Non-food Shopping'!L1034+'Non-food Shopping'!L1217+'Non-food Shopping'!L1400+'Non-food Shopping'!L1583</f>
        <v>0</v>
      </c>
      <c r="M88" s="408">
        <f t="shared" si="13"/>
        <v>3.4276402782221048E-4</v>
      </c>
      <c r="N88" s="409">
        <f t="shared" si="7"/>
        <v>0.13184534689554075</v>
      </c>
    </row>
    <row r="89" spans="2:14" s="405" customFormat="1" x14ac:dyDescent="0.45">
      <c r="B89" s="405" t="s">
        <v>719</v>
      </c>
      <c r="C89" s="406">
        <f t="shared" si="8"/>
        <v>0</v>
      </c>
      <c r="D89" s="407">
        <f>'Non-food Shopping'!D120+'Non-food Shopping'!D303+'Non-food Shopping'!D486+'Non-food Shopping'!D669+'Non-food Shopping'!D852+'Non-food Shopping'!D1035+'Non-food Shopping'!D1218+'Non-food Shopping'!D1401+'Non-food Shopping'!D1584</f>
        <v>0</v>
      </c>
      <c r="E89" s="406">
        <f t="shared" si="9"/>
        <v>0</v>
      </c>
      <c r="F89" s="407">
        <f>'Non-food Shopping'!F120+'Non-food Shopping'!F303+'Non-food Shopping'!F486+'Non-food Shopping'!F669+'Non-food Shopping'!F852+'Non-food Shopping'!F1035+'Non-food Shopping'!F1218+'Non-food Shopping'!F1401+'Non-food Shopping'!F1584</f>
        <v>0</v>
      </c>
      <c r="G89" s="406">
        <f t="shared" si="10"/>
        <v>8.0054662907297503E-3</v>
      </c>
      <c r="H89" s="407">
        <f>'Non-food Shopping'!H120+'Non-food Shopping'!H303+'Non-food Shopping'!H486+'Non-food Shopping'!H669+'Non-food Shopping'!H852+'Non-food Shopping'!H1035+'Non-food Shopping'!H1218+'Non-food Shopping'!H1401+'Non-food Shopping'!H1584</f>
        <v>1.2019017267523899</v>
      </c>
      <c r="I89" s="406">
        <f t="shared" si="11"/>
        <v>0</v>
      </c>
      <c r="J89" s="407">
        <f>'Non-food Shopping'!J120+'Non-food Shopping'!J303+'Non-food Shopping'!J486+'Non-food Shopping'!J669+'Non-food Shopping'!J852+'Non-food Shopping'!J1035+'Non-food Shopping'!J1218+'Non-food Shopping'!J1401+'Non-food Shopping'!J1584</f>
        <v>0</v>
      </c>
      <c r="K89" s="406">
        <f t="shared" si="12"/>
        <v>0</v>
      </c>
      <c r="L89" s="407">
        <f>'Non-food Shopping'!L120+'Non-food Shopping'!L303+'Non-food Shopping'!L486+'Non-food Shopping'!L669+'Non-food Shopping'!L852+'Non-food Shopping'!L1035+'Non-food Shopping'!L1218+'Non-food Shopping'!L1401+'Non-food Shopping'!L1584</f>
        <v>0</v>
      </c>
      <c r="M89" s="408">
        <f t="shared" si="13"/>
        <v>3.1246356933211763E-3</v>
      </c>
      <c r="N89" s="409">
        <f t="shared" si="7"/>
        <v>1.2019017267523899</v>
      </c>
    </row>
    <row r="90" spans="2:14" s="410" customFormat="1" x14ac:dyDescent="0.45">
      <c r="B90" s="410" t="s">
        <v>720</v>
      </c>
      <c r="C90" s="411">
        <f t="shared" si="8"/>
        <v>0</v>
      </c>
      <c r="D90" s="412">
        <f>'Non-food Shopping'!D122+'Non-food Shopping'!D305+'Non-food Shopping'!D488+'Non-food Shopping'!D671+'Non-food Shopping'!D854+'Non-food Shopping'!D1037+'Non-food Shopping'!D1220+'Non-food Shopping'!D1403+'Non-food Shopping'!D1586</f>
        <v>0</v>
      </c>
      <c r="E90" s="411">
        <f t="shared" si="9"/>
        <v>0</v>
      </c>
      <c r="F90" s="412">
        <f>'Non-food Shopping'!F122+'Non-food Shopping'!F305+'Non-food Shopping'!F488+'Non-food Shopping'!F671+'Non-food Shopping'!F854+'Non-food Shopping'!F1037+'Non-food Shopping'!F1220+'Non-food Shopping'!F1403+'Non-food Shopping'!F1586</f>
        <v>0</v>
      </c>
      <c r="G90" s="411">
        <f t="shared" si="10"/>
        <v>2.1945482106044628E-3</v>
      </c>
      <c r="H90" s="412">
        <f>'Non-food Shopping'!H122+'Non-food Shopping'!H305+'Non-food Shopping'!H488+'Non-food Shopping'!H671+'Non-food Shopping'!H854+'Non-food Shopping'!H1037+'Non-food Shopping'!H1220+'Non-food Shopping'!H1403+'Non-food Shopping'!H1586</f>
        <v>0.32947878211931536</v>
      </c>
      <c r="I90" s="411">
        <f t="shared" si="11"/>
        <v>0</v>
      </c>
      <c r="J90" s="412">
        <f>'Non-food Shopping'!J122+'Non-food Shopping'!J305+'Non-food Shopping'!J488+'Non-food Shopping'!J671+'Non-food Shopping'!J854+'Non-food Shopping'!J1037+'Non-food Shopping'!J1220+'Non-food Shopping'!J1403+'Non-food Shopping'!J1586</f>
        <v>0</v>
      </c>
      <c r="K90" s="411">
        <f t="shared" si="12"/>
        <v>0</v>
      </c>
      <c r="L90" s="412">
        <f>'Non-food Shopping'!L122+'Non-food Shopping'!L305+'Non-food Shopping'!L488+'Non-food Shopping'!L671+'Non-food Shopping'!L854+'Non-food Shopping'!L1037+'Non-food Shopping'!L1220+'Non-food Shopping'!L1403+'Non-food Shopping'!L1586</f>
        <v>0</v>
      </c>
      <c r="M90" s="413">
        <f t="shared" si="13"/>
        <v>8.5656018282274818E-4</v>
      </c>
      <c r="N90" s="414">
        <f t="shared" si="7"/>
        <v>0.32947878211931536</v>
      </c>
    </row>
    <row r="91" spans="2:14" s="405" customFormat="1" x14ac:dyDescent="0.45">
      <c r="B91" s="405" t="s">
        <v>721</v>
      </c>
      <c r="C91" s="406">
        <f t="shared" si="8"/>
        <v>0</v>
      </c>
      <c r="D91" s="407">
        <f>'Non-food Shopping'!D123+'Non-food Shopping'!D306+'Non-food Shopping'!D489+'Non-food Shopping'!D672+'Non-food Shopping'!D855+'Non-food Shopping'!D1038+'Non-food Shopping'!D1221+'Non-food Shopping'!D1404+'Non-food Shopping'!D1587</f>
        <v>0</v>
      </c>
      <c r="E91" s="406">
        <f t="shared" si="9"/>
        <v>3.0547995961004485E-3</v>
      </c>
      <c r="F91" s="407">
        <f>'Non-food Shopping'!F123+'Non-food Shopping'!F306+'Non-food Shopping'!F489+'Non-food Shopping'!F672+'Non-food Shopping'!F855+'Non-food Shopping'!F1038+'Non-food Shopping'!F1221+'Non-food Shopping'!F1404+'Non-food Shopping'!F1587</f>
        <v>0.13293760103430974</v>
      </c>
      <c r="G91" s="406">
        <f t="shared" si="10"/>
        <v>0</v>
      </c>
      <c r="H91" s="407">
        <f>'Non-food Shopping'!H123+'Non-food Shopping'!H306+'Non-food Shopping'!H489+'Non-food Shopping'!H672+'Non-food Shopping'!H855+'Non-food Shopping'!H1038+'Non-food Shopping'!H1221+'Non-food Shopping'!H1404+'Non-food Shopping'!H1587</f>
        <v>0</v>
      </c>
      <c r="I91" s="406">
        <f t="shared" si="11"/>
        <v>0</v>
      </c>
      <c r="J91" s="407">
        <f>'Non-food Shopping'!J123+'Non-food Shopping'!J306+'Non-food Shopping'!J489+'Non-food Shopping'!J672+'Non-food Shopping'!J855+'Non-food Shopping'!J1038+'Non-food Shopping'!J1221+'Non-food Shopping'!J1404+'Non-food Shopping'!J1587</f>
        <v>0</v>
      </c>
      <c r="K91" s="406">
        <f t="shared" si="12"/>
        <v>0</v>
      </c>
      <c r="L91" s="407">
        <f>'Non-food Shopping'!L123+'Non-food Shopping'!L306+'Non-food Shopping'!L489+'Non-food Shopping'!L672+'Non-food Shopping'!L855+'Non-food Shopping'!L1038+'Non-food Shopping'!L1221+'Non-food Shopping'!L1404+'Non-food Shopping'!L1587</f>
        <v>0</v>
      </c>
      <c r="M91" s="408">
        <f t="shared" si="13"/>
        <v>3.456036079577655E-4</v>
      </c>
      <c r="N91" s="409">
        <f t="shared" si="7"/>
        <v>0.13293760103430974</v>
      </c>
    </row>
    <row r="92" spans="2:14" s="425" customFormat="1" x14ac:dyDescent="0.45">
      <c r="B92" s="425" t="s">
        <v>722</v>
      </c>
      <c r="C92" s="426">
        <f t="shared" si="8"/>
        <v>0</v>
      </c>
      <c r="D92" s="427">
        <f>'Non-food Shopping'!D125+'Non-food Shopping'!D308+'Non-food Shopping'!D491+'Non-food Shopping'!D674+'Non-food Shopping'!D857+'Non-food Shopping'!D1040+'Non-food Shopping'!D1223+'Non-food Shopping'!D1406+'Non-food Shopping'!D1589</f>
        <v>0</v>
      </c>
      <c r="E92" s="426">
        <f t="shared" si="9"/>
        <v>0</v>
      </c>
      <c r="F92" s="427">
        <f>'Non-food Shopping'!F125+'Non-food Shopping'!F308+'Non-food Shopping'!F491+'Non-food Shopping'!F674+'Non-food Shopping'!F857+'Non-food Shopping'!F1040+'Non-food Shopping'!F1223+'Non-food Shopping'!F1406+'Non-food Shopping'!F1589</f>
        <v>0</v>
      </c>
      <c r="G92" s="426">
        <f t="shared" si="10"/>
        <v>0</v>
      </c>
      <c r="H92" s="427">
        <f>'Non-food Shopping'!H125+'Non-food Shopping'!H308+'Non-food Shopping'!H491+'Non-food Shopping'!H674+'Non-food Shopping'!H857+'Non-food Shopping'!H1040+'Non-food Shopping'!H1223+'Non-food Shopping'!H1406+'Non-food Shopping'!H1589</f>
        <v>0</v>
      </c>
      <c r="I92" s="426">
        <f t="shared" si="11"/>
        <v>0</v>
      </c>
      <c r="J92" s="427">
        <f>'Non-food Shopping'!J125+'Non-food Shopping'!J308+'Non-food Shopping'!J491+'Non-food Shopping'!J674+'Non-food Shopping'!J857+'Non-food Shopping'!J1040+'Non-food Shopping'!J1223+'Non-food Shopping'!J1406+'Non-food Shopping'!J1589</f>
        <v>0</v>
      </c>
      <c r="K92" s="426">
        <f t="shared" si="12"/>
        <v>5.8028926703567411E-3</v>
      </c>
      <c r="L92" s="427">
        <f>'Non-food Shopping'!L125+'Non-food Shopping'!L308+'Non-food Shopping'!L491+'Non-food Shopping'!L674+'Non-food Shopping'!L857+'Non-food Shopping'!L1040+'Non-food Shopping'!L1223+'Non-food Shopping'!L1406+'Non-food Shopping'!L1589</f>
        <v>0.42471055217580866</v>
      </c>
      <c r="M92" s="428">
        <f t="shared" si="13"/>
        <v>1.1041383177345858E-3</v>
      </c>
      <c r="N92" s="429">
        <f t="shared" si="7"/>
        <v>0.42471055217580866</v>
      </c>
    </row>
    <row r="93" spans="2:14" s="405" customFormat="1" x14ac:dyDescent="0.45">
      <c r="B93" s="405" t="s">
        <v>723</v>
      </c>
      <c r="C93" s="406">
        <f t="shared" si="8"/>
        <v>8.718716733531602E-4</v>
      </c>
      <c r="D93" s="407">
        <f>'Non-food Shopping'!D126+'Non-food Shopping'!D309+'Non-food Shopping'!D492+'Non-food Shopping'!D675+'Non-food Shopping'!D858+'Non-food Shopping'!D1041+'Non-food Shopping'!D1224+'Non-food Shopping'!D1407+'Non-food Shopping'!D1590</f>
        <v>5.0195496000278374E-2</v>
      </c>
      <c r="E93" s="406">
        <f t="shared" si="9"/>
        <v>0</v>
      </c>
      <c r="F93" s="407">
        <f>'Non-food Shopping'!F126+'Non-food Shopping'!F309+'Non-food Shopping'!F492+'Non-food Shopping'!F675+'Non-food Shopping'!F858+'Non-food Shopping'!F1041+'Non-food Shopping'!F1224+'Non-food Shopping'!F1407+'Non-food Shopping'!F1590</f>
        <v>0</v>
      </c>
      <c r="G93" s="406">
        <f t="shared" si="10"/>
        <v>0</v>
      </c>
      <c r="H93" s="407">
        <f>'Non-food Shopping'!H126+'Non-food Shopping'!H309+'Non-food Shopping'!H492+'Non-food Shopping'!H675+'Non-food Shopping'!H858+'Non-food Shopping'!H1041+'Non-food Shopping'!H1224+'Non-food Shopping'!H1407+'Non-food Shopping'!H1590</f>
        <v>0</v>
      </c>
      <c r="I93" s="406">
        <f t="shared" si="11"/>
        <v>0</v>
      </c>
      <c r="J93" s="407">
        <f>'Non-food Shopping'!J126+'Non-food Shopping'!J309+'Non-food Shopping'!J492+'Non-food Shopping'!J675+'Non-food Shopping'!J858+'Non-food Shopping'!J1041+'Non-food Shopping'!J1224+'Non-food Shopping'!J1407+'Non-food Shopping'!J1590</f>
        <v>0</v>
      </c>
      <c r="K93" s="406">
        <f t="shared" si="12"/>
        <v>0</v>
      </c>
      <c r="L93" s="407">
        <f>'Non-food Shopping'!L126+'Non-food Shopping'!L309+'Non-food Shopping'!L492+'Non-food Shopping'!L675+'Non-food Shopping'!L858+'Non-food Shopping'!L1041+'Non-food Shopping'!L1224+'Non-food Shopping'!L1407+'Non-food Shopping'!L1590</f>
        <v>0</v>
      </c>
      <c r="M93" s="408">
        <f t="shared" si="13"/>
        <v>1.3049539322173063E-4</v>
      </c>
      <c r="N93" s="409">
        <f t="shared" si="7"/>
        <v>5.0195496000278374E-2</v>
      </c>
    </row>
    <row r="94" spans="2:14" s="405" customFormat="1" x14ac:dyDescent="0.45">
      <c r="B94" s="405" t="s">
        <v>724</v>
      </c>
      <c r="C94" s="406">
        <f t="shared" si="8"/>
        <v>0</v>
      </c>
      <c r="D94" s="407">
        <f>'Non-food Shopping'!D127+'Non-food Shopping'!D310+'Non-food Shopping'!D493+'Non-food Shopping'!D676+'Non-food Shopping'!D859+'Non-food Shopping'!D1042+'Non-food Shopping'!D1225+'Non-food Shopping'!D1408+'Non-food Shopping'!D1591</f>
        <v>0</v>
      </c>
      <c r="E94" s="406">
        <f t="shared" si="9"/>
        <v>0</v>
      </c>
      <c r="F94" s="407">
        <f>'Non-food Shopping'!F127+'Non-food Shopping'!F310+'Non-food Shopping'!F493+'Non-food Shopping'!F676+'Non-food Shopping'!F859+'Non-food Shopping'!F1042+'Non-food Shopping'!F1225+'Non-food Shopping'!F1408+'Non-food Shopping'!F1591</f>
        <v>0</v>
      </c>
      <c r="G94" s="406">
        <f t="shared" si="10"/>
        <v>0</v>
      </c>
      <c r="H94" s="407">
        <f>'Non-food Shopping'!H127+'Non-food Shopping'!H310+'Non-food Shopping'!H493+'Non-food Shopping'!H676+'Non-food Shopping'!H859+'Non-food Shopping'!H1042+'Non-food Shopping'!H1225+'Non-food Shopping'!H1408+'Non-food Shopping'!H1591</f>
        <v>0</v>
      </c>
      <c r="I94" s="406">
        <f t="shared" si="11"/>
        <v>0</v>
      </c>
      <c r="J94" s="407">
        <f>'Non-food Shopping'!J127+'Non-food Shopping'!J310+'Non-food Shopping'!J493+'Non-food Shopping'!J676+'Non-food Shopping'!J859+'Non-food Shopping'!J1042+'Non-food Shopping'!J1225+'Non-food Shopping'!J1408+'Non-food Shopping'!J1591</f>
        <v>0</v>
      </c>
      <c r="K94" s="406">
        <f t="shared" si="12"/>
        <v>9.2263323507557823E-3</v>
      </c>
      <c r="L94" s="407">
        <f>'Non-food Shopping'!L127+'Non-food Shopping'!L310+'Non-food Shopping'!L493+'Non-food Shopping'!L676+'Non-food Shopping'!L859+'Non-food Shopping'!L1042+'Non-food Shopping'!L1225+'Non-food Shopping'!L1408+'Non-food Shopping'!L1591</f>
        <v>0.67527023673283249</v>
      </c>
      <c r="M94" s="408">
        <f t="shared" si="13"/>
        <v>1.755529123029154E-3</v>
      </c>
      <c r="N94" s="409">
        <f t="shared" si="7"/>
        <v>0.67527023673283249</v>
      </c>
    </row>
    <row r="95" spans="2:14" s="410" customFormat="1" x14ac:dyDescent="0.45">
      <c r="B95" s="410" t="s">
        <v>725</v>
      </c>
      <c r="C95" s="411">
        <f t="shared" si="8"/>
        <v>0</v>
      </c>
      <c r="D95" s="412">
        <f>'Non-food Shopping'!D129+'Non-food Shopping'!D312+'Non-food Shopping'!D495+'Non-food Shopping'!D678+'Non-food Shopping'!D861+'Non-food Shopping'!D1044+'Non-food Shopping'!D1227+'Non-food Shopping'!D1410+'Non-food Shopping'!D1593</f>
        <v>0</v>
      </c>
      <c r="E95" s="411">
        <f t="shared" si="9"/>
        <v>0</v>
      </c>
      <c r="F95" s="412">
        <f>'Non-food Shopping'!F129+'Non-food Shopping'!F312+'Non-food Shopping'!F495+'Non-food Shopping'!F678+'Non-food Shopping'!F861+'Non-food Shopping'!F1044+'Non-food Shopping'!F1227+'Non-food Shopping'!F1410+'Non-food Shopping'!F1593</f>
        <v>0</v>
      </c>
      <c r="G95" s="411">
        <f t="shared" si="10"/>
        <v>5.2404134853906176E-3</v>
      </c>
      <c r="H95" s="412">
        <f>'Non-food Shopping'!H129+'Non-food Shopping'!H312+'Non-food Shopping'!H495+'Non-food Shopping'!H678+'Non-food Shopping'!H861+'Non-food Shopping'!H1044+'Non-food Shopping'!H1227+'Non-food Shopping'!H1410+'Non-food Shopping'!H1593</f>
        <v>0.786770162817505</v>
      </c>
      <c r="I95" s="411">
        <f t="shared" si="11"/>
        <v>7.6087047291453346E-4</v>
      </c>
      <c r="J95" s="412">
        <f>'Non-food Shopping'!J129+'Non-food Shopping'!J312+'Non-food Shopping'!J495+'Non-food Shopping'!J678+'Non-food Shopping'!J861+'Non-food Shopping'!J1044+'Non-food Shopping'!J1227+'Non-food Shopping'!J1410+'Non-food Shopping'!J1593</f>
        <v>4.5834134776663843E-2</v>
      </c>
      <c r="K95" s="411">
        <f t="shared" si="12"/>
        <v>0</v>
      </c>
      <c r="L95" s="412">
        <f>'Non-food Shopping'!L129+'Non-food Shopping'!L312+'Non-food Shopping'!L495+'Non-food Shopping'!L678+'Non-food Shopping'!L861+'Non-food Shopping'!L1044+'Non-food Shopping'!L1227+'Non-food Shopping'!L1410+'Non-food Shopping'!L1593</f>
        <v>0</v>
      </c>
      <c r="M95" s="413">
        <f t="shared" si="13"/>
        <v>2.1645572585247755E-3</v>
      </c>
      <c r="N95" s="414">
        <f t="shared" si="7"/>
        <v>0.83260429759416887</v>
      </c>
    </row>
    <row r="96" spans="2:14" s="405" customFormat="1" x14ac:dyDescent="0.45">
      <c r="B96" s="405" t="s">
        <v>726</v>
      </c>
      <c r="C96" s="406">
        <f t="shared" si="8"/>
        <v>0</v>
      </c>
      <c r="D96" s="407">
        <f>'Non-food Shopping'!D130+'Non-food Shopping'!D313+'Non-food Shopping'!D496+'Non-food Shopping'!D679+'Non-food Shopping'!D862+'Non-food Shopping'!D1045+'Non-food Shopping'!D1228+'Non-food Shopping'!D1411+'Non-food Shopping'!D1594</f>
        <v>0</v>
      </c>
      <c r="E96" s="406">
        <f t="shared" si="9"/>
        <v>0</v>
      </c>
      <c r="F96" s="407">
        <f>'Non-food Shopping'!F130+'Non-food Shopping'!F313+'Non-food Shopping'!F496+'Non-food Shopping'!F679+'Non-food Shopping'!F862+'Non-food Shopping'!F1045+'Non-food Shopping'!F1228+'Non-food Shopping'!F1411+'Non-food Shopping'!F1594</f>
        <v>0</v>
      </c>
      <c r="G96" s="406">
        <f t="shared" si="10"/>
        <v>0</v>
      </c>
      <c r="H96" s="407">
        <f>'Non-food Shopping'!H130+'Non-food Shopping'!H313+'Non-food Shopping'!H496+'Non-food Shopping'!H679+'Non-food Shopping'!H862+'Non-food Shopping'!H1045+'Non-food Shopping'!H1228+'Non-food Shopping'!H1411+'Non-food Shopping'!H1594</f>
        <v>0</v>
      </c>
      <c r="I96" s="406">
        <f t="shared" si="11"/>
        <v>1.2748291742496105E-3</v>
      </c>
      <c r="J96" s="407">
        <f>'Non-food Shopping'!J130+'Non-food Shopping'!J313+'Non-food Shopping'!J496+'Non-food Shopping'!J679+'Non-food Shopping'!J862+'Non-food Shopping'!J1045+'Non-food Shopping'!J1228+'Non-food Shopping'!J1411+'Non-food Shopping'!J1594</f>
        <v>7.679453240701993E-2</v>
      </c>
      <c r="K96" s="406">
        <f t="shared" si="12"/>
        <v>0</v>
      </c>
      <c r="L96" s="407">
        <f>'Non-food Shopping'!L130+'Non-food Shopping'!L313+'Non-food Shopping'!L496+'Non-food Shopping'!L679+'Non-food Shopping'!L862+'Non-food Shopping'!L1045+'Non-food Shopping'!L1228+'Non-food Shopping'!L1411+'Non-food Shopping'!L1594</f>
        <v>0</v>
      </c>
      <c r="M96" s="408">
        <f t="shared" si="13"/>
        <v>1.9964605397419373E-4</v>
      </c>
      <c r="N96" s="409">
        <f t="shared" si="7"/>
        <v>7.679453240701993E-2</v>
      </c>
    </row>
    <row r="97" spans="2:14" s="405" customFormat="1" x14ac:dyDescent="0.45">
      <c r="B97" s="405" t="s">
        <v>727</v>
      </c>
      <c r="C97" s="406">
        <f t="shared" si="8"/>
        <v>8.718716733531602E-4</v>
      </c>
      <c r="D97" s="407">
        <f>'Non-food Shopping'!D131+'Non-food Shopping'!D314+'Non-food Shopping'!D497+'Non-food Shopping'!D680+'Non-food Shopping'!D863+'Non-food Shopping'!D1046+'Non-food Shopping'!D1229+'Non-food Shopping'!D1412+'Non-food Shopping'!D1595</f>
        <v>5.0195496000278374E-2</v>
      </c>
      <c r="E97" s="406">
        <f t="shared" si="9"/>
        <v>0</v>
      </c>
      <c r="F97" s="407">
        <f>'Non-food Shopping'!F131+'Non-food Shopping'!F314+'Non-food Shopping'!F497+'Non-food Shopping'!F680+'Non-food Shopping'!F863+'Non-food Shopping'!F1046+'Non-food Shopping'!F1229+'Non-food Shopping'!F1412+'Non-food Shopping'!F1595</f>
        <v>0</v>
      </c>
      <c r="G97" s="406">
        <f t="shared" si="10"/>
        <v>6.6105523753934295E-3</v>
      </c>
      <c r="H97" s="407">
        <f>'Non-food Shopping'!H131+'Non-food Shopping'!H314+'Non-food Shopping'!H497+'Non-food Shopping'!H680+'Non-food Shopping'!H863+'Non-food Shopping'!H1046+'Non-food Shopping'!H1229+'Non-food Shopping'!H1412+'Non-food Shopping'!H1595</f>
        <v>0.99247614395341066</v>
      </c>
      <c r="I97" s="406">
        <f t="shared" si="11"/>
        <v>1.8663324123923059E-3</v>
      </c>
      <c r="J97" s="407">
        <f>'Non-food Shopping'!J131+'Non-food Shopping'!J314+'Non-food Shopping'!J497+'Non-food Shopping'!J680+'Non-food Shopping'!J863+'Non-food Shopping'!J1046+'Non-food Shopping'!J1229+'Non-food Shopping'!J1412+'Non-food Shopping'!J1595</f>
        <v>0.11242614133779612</v>
      </c>
      <c r="K97" s="406">
        <f t="shared" si="12"/>
        <v>0</v>
      </c>
      <c r="L97" s="407">
        <f>'Non-food Shopping'!L131+'Non-food Shopping'!L314+'Non-food Shopping'!L497+'Non-food Shopping'!L680+'Non-food Shopping'!L863+'Non-food Shopping'!L1046+'Non-food Shopping'!L1229+'Non-food Shopping'!L1412+'Non-food Shopping'!L1595</f>
        <v>0</v>
      </c>
      <c r="M97" s="408">
        <f t="shared" si="13"/>
        <v>3.0029574601343713E-3</v>
      </c>
      <c r="N97" s="409">
        <f t="shared" si="7"/>
        <v>1.1550977812914851</v>
      </c>
    </row>
    <row r="98" spans="2:14" s="405" customFormat="1" x14ac:dyDescent="0.45">
      <c r="B98" s="405" t="s">
        <v>728</v>
      </c>
      <c r="C98" s="406">
        <f t="shared" si="8"/>
        <v>7.3806231548485405E-3</v>
      </c>
      <c r="D98" s="407">
        <f>'Non-food Shopping'!D132+'Non-food Shopping'!D315+'Non-food Shopping'!D498+'Non-food Shopping'!D681+'Non-food Shopping'!D864+'Non-food Shopping'!D1047+'Non-food Shopping'!D1230+'Non-food Shopping'!D1413+'Non-food Shopping'!D1596</f>
        <v>0.42491808298340911</v>
      </c>
      <c r="E98" s="406">
        <f t="shared" si="9"/>
        <v>8.2119728969520869E-3</v>
      </c>
      <c r="F98" s="407">
        <f>'Non-food Shopping'!F132+'Non-food Shopping'!F315+'Non-food Shopping'!F498+'Non-food Shopping'!F681+'Non-food Shopping'!F864+'Non-food Shopping'!F1047+'Non-food Shopping'!F1230+'Non-food Shopping'!F1413+'Non-food Shopping'!F1596</f>
        <v>0.35736549725656191</v>
      </c>
      <c r="G98" s="406">
        <f t="shared" si="10"/>
        <v>1.2254275064165439E-2</v>
      </c>
      <c r="H98" s="407">
        <f>'Non-food Shopping'!H132+'Non-food Shopping'!H315+'Non-food Shopping'!H498+'Non-food Shopping'!H681+'Non-food Shopping'!H864+'Non-food Shopping'!H1047+'Non-food Shopping'!H1230+'Non-food Shopping'!H1413+'Non-food Shopping'!H1596</f>
        <v>1.8397971866766305</v>
      </c>
      <c r="I98" s="406">
        <f t="shared" si="11"/>
        <v>3.8267928196281252E-3</v>
      </c>
      <c r="J98" s="407">
        <f>'Non-food Shopping'!J132+'Non-food Shopping'!J315+'Non-food Shopping'!J498+'Non-food Shopping'!J681+'Non-food Shopping'!J864+'Non-food Shopping'!J1047+'Non-food Shopping'!J1230+'Non-food Shopping'!J1413+'Non-food Shopping'!J1596</f>
        <v>0.23052246617658784</v>
      </c>
      <c r="K98" s="406">
        <f t="shared" si="12"/>
        <v>0</v>
      </c>
      <c r="L98" s="407">
        <f>'Non-food Shopping'!L132+'Non-food Shopping'!L315+'Non-food Shopping'!L498+'Non-food Shopping'!L681+'Non-food Shopping'!L864+'Non-food Shopping'!L1047+'Non-food Shopping'!L1230+'Non-food Shopping'!L1413+'Non-food Shopping'!L1596</f>
        <v>0</v>
      </c>
      <c r="M98" s="408">
        <f t="shared" si="13"/>
        <v>7.4160355065723705E-3</v>
      </c>
      <c r="N98" s="409">
        <f t="shared" si="7"/>
        <v>2.8526032330931894</v>
      </c>
    </row>
    <row r="99" spans="2:14" s="405" customFormat="1" x14ac:dyDescent="0.45">
      <c r="B99" s="405" t="s">
        <v>729</v>
      </c>
      <c r="C99" s="406">
        <f t="shared" si="8"/>
        <v>2.5648529694371194E-3</v>
      </c>
      <c r="D99" s="407">
        <f>'Non-food Shopping'!D134+'Non-food Shopping'!D317+'Non-food Shopping'!D500+'Non-food Shopping'!D683+'Non-food Shopping'!D866+'Non-food Shopping'!D1049+'Non-food Shopping'!D1232+'Non-food Shopping'!D1415+'Non-food Shopping'!D1598</f>
        <v>0.14766400939893135</v>
      </c>
      <c r="E99" s="406">
        <f t="shared" si="9"/>
        <v>0</v>
      </c>
      <c r="F99" s="407">
        <f>'Non-food Shopping'!F134+'Non-food Shopping'!F317+'Non-food Shopping'!F500+'Non-food Shopping'!F683+'Non-food Shopping'!F866+'Non-food Shopping'!F1049+'Non-food Shopping'!F1232+'Non-food Shopping'!F1415+'Non-food Shopping'!F1598</f>
        <v>0</v>
      </c>
      <c r="G99" s="406">
        <f t="shared" si="10"/>
        <v>2.4076001006782511E-3</v>
      </c>
      <c r="H99" s="407">
        <f>'Non-food Shopping'!H134+'Non-food Shopping'!H317+'Non-food Shopping'!H500+'Non-food Shopping'!H683+'Non-food Shopping'!H866+'Non-food Shopping'!H1049+'Non-food Shopping'!H1232+'Non-food Shopping'!H1415+'Non-food Shopping'!H1598</f>
        <v>0.36146535545159836</v>
      </c>
      <c r="I99" s="406">
        <f t="shared" si="11"/>
        <v>0</v>
      </c>
      <c r="J99" s="407">
        <f>'Non-food Shopping'!J134+'Non-food Shopping'!J317+'Non-food Shopping'!J500+'Non-food Shopping'!J683+'Non-food Shopping'!J866+'Non-food Shopping'!J1049+'Non-food Shopping'!J1232+'Non-food Shopping'!J1415+'Non-food Shopping'!J1598</f>
        <v>0</v>
      </c>
      <c r="K99" s="406">
        <f t="shared" si="12"/>
        <v>2.5431974264150505E-3</v>
      </c>
      <c r="L99" s="407">
        <f>'Non-food Shopping'!L134+'Non-food Shopping'!L317+'Non-food Shopping'!L500+'Non-food Shopping'!L683+'Non-food Shopping'!L866+'Non-food Shopping'!L1049+'Non-food Shopping'!L1232+'Non-food Shopping'!L1415+'Non-food Shopping'!L1598</f>
        <v>0.18613523368827525</v>
      </c>
      <c r="M99" s="408">
        <f t="shared" si="13"/>
        <v>1.8075093267126371E-3</v>
      </c>
      <c r="N99" s="409">
        <f t="shared" ref="N99:N144" si="14">D99+F99+H99+J99+L99</f>
        <v>0.69526459853880496</v>
      </c>
    </row>
    <row r="100" spans="2:14" s="405" customFormat="1" x14ac:dyDescent="0.45">
      <c r="B100" s="405" t="s">
        <v>730</v>
      </c>
      <c r="C100" s="406">
        <f t="shared" ref="C100:C144" si="15">D100/$D$4</f>
        <v>0</v>
      </c>
      <c r="D100" s="407">
        <f>'Non-food Shopping'!D135+'Non-food Shopping'!D318+'Non-food Shopping'!D501+'Non-food Shopping'!D684+'Non-food Shopping'!D867+'Non-food Shopping'!D1050+'Non-food Shopping'!D1233+'Non-food Shopping'!D1416+'Non-food Shopping'!D1599</f>
        <v>0</v>
      </c>
      <c r="E100" s="406">
        <f t="shared" ref="E100:E144" si="16">F100/$F$4</f>
        <v>3.1156715656944036E-3</v>
      </c>
      <c r="F100" s="407">
        <f>'Non-food Shopping'!F135+'Non-food Shopping'!F318+'Non-food Shopping'!F501+'Non-food Shopping'!F684+'Non-food Shopping'!F867+'Non-food Shopping'!F1050+'Non-food Shopping'!F1233+'Non-food Shopping'!F1416+'Non-food Shopping'!F1599</f>
        <v>0.13558660413696294</v>
      </c>
      <c r="G100" s="406">
        <f t="shared" ref="G100:G144" si="17">H100/$H$4</f>
        <v>0</v>
      </c>
      <c r="H100" s="407">
        <f>'Non-food Shopping'!H135+'Non-food Shopping'!H318+'Non-food Shopping'!H501+'Non-food Shopping'!H684+'Non-food Shopping'!H867+'Non-food Shopping'!H1050+'Non-food Shopping'!H1233+'Non-food Shopping'!H1416+'Non-food Shopping'!H1599</f>
        <v>0</v>
      </c>
      <c r="I100" s="406">
        <f t="shared" ref="I100:I144" si="18">J100/$J$4</f>
        <v>0</v>
      </c>
      <c r="J100" s="407">
        <f>'Non-food Shopping'!J135+'Non-food Shopping'!J318+'Non-food Shopping'!J501+'Non-food Shopping'!J684+'Non-food Shopping'!J867+'Non-food Shopping'!J1050+'Non-food Shopping'!J1233+'Non-food Shopping'!J1416+'Non-food Shopping'!J1599</f>
        <v>0</v>
      </c>
      <c r="K100" s="406">
        <f t="shared" ref="K100:K144" si="19">L100/$L$4</f>
        <v>0</v>
      </c>
      <c r="L100" s="407">
        <f>'Non-food Shopping'!L135+'Non-food Shopping'!L318+'Non-food Shopping'!L501+'Non-food Shopping'!L684+'Non-food Shopping'!L867+'Non-food Shopping'!L1050+'Non-food Shopping'!L1233+'Non-food Shopping'!L1416+'Non-food Shopping'!L1599</f>
        <v>0</v>
      </c>
      <c r="M100" s="408">
        <f t="shared" ref="M100:M144" si="20">N100/$N$4</f>
        <v>3.5249033543475659E-4</v>
      </c>
      <c r="N100" s="409">
        <f t="shared" si="14"/>
        <v>0.13558660413696294</v>
      </c>
    </row>
    <row r="101" spans="2:14" s="410" customFormat="1" x14ac:dyDescent="0.45">
      <c r="B101" s="410" t="s">
        <v>731</v>
      </c>
      <c r="C101" s="411">
        <f t="shared" si="15"/>
        <v>0</v>
      </c>
      <c r="D101" s="412">
        <f>'Non-food Shopping'!D136+'Non-food Shopping'!D319+'Non-food Shopping'!D502+'Non-food Shopping'!D685+'Non-food Shopping'!D868+'Non-food Shopping'!D1051+'Non-food Shopping'!D1234+'Non-food Shopping'!D1417+'Non-food Shopping'!D1600</f>
        <v>0</v>
      </c>
      <c r="E101" s="411">
        <f t="shared" si="16"/>
        <v>3.9898408116922374E-3</v>
      </c>
      <c r="F101" s="412">
        <f>'Non-food Shopping'!F136+'Non-food Shopping'!F319+'Non-food Shopping'!F502+'Non-food Shopping'!F685+'Non-food Shopping'!F868+'Non-food Shopping'!F1051+'Non-food Shopping'!F1234+'Non-food Shopping'!F1417+'Non-food Shopping'!F1600</f>
        <v>0.1736283672068773</v>
      </c>
      <c r="G101" s="411">
        <f t="shared" si="17"/>
        <v>3.3818608091189186E-3</v>
      </c>
      <c r="H101" s="412">
        <f>'Non-food Shopping'!H136+'Non-food Shopping'!H319+'Non-food Shopping'!H502+'Non-food Shopping'!H685+'Non-food Shopping'!H868+'Non-food Shopping'!H1051+'Non-food Shopping'!H1234+'Non-food Shopping'!H1417+'Non-food Shopping'!H1600</f>
        <v>0.50773611411281605</v>
      </c>
      <c r="I101" s="411">
        <f t="shared" si="18"/>
        <v>0</v>
      </c>
      <c r="J101" s="412">
        <f>'Non-food Shopping'!J136+'Non-food Shopping'!J319+'Non-food Shopping'!J502+'Non-food Shopping'!J685+'Non-food Shopping'!J868+'Non-food Shopping'!J1051+'Non-food Shopping'!J1234+'Non-food Shopping'!J1417+'Non-food Shopping'!J1600</f>
        <v>0</v>
      </c>
      <c r="K101" s="411">
        <f t="shared" si="19"/>
        <v>0</v>
      </c>
      <c r="L101" s="412">
        <f>'Non-food Shopping'!L136+'Non-food Shopping'!L319+'Non-food Shopping'!L502+'Non-food Shopping'!L685+'Non-food Shopping'!L868+'Non-food Shopping'!L1051+'Non-food Shopping'!L1234+'Non-food Shopping'!L1417+'Non-food Shopping'!L1600</f>
        <v>0</v>
      </c>
      <c r="M101" s="413">
        <f t="shared" si="20"/>
        <v>1.771372593203199E-3</v>
      </c>
      <c r="N101" s="414">
        <f t="shared" si="14"/>
        <v>0.68136448131969329</v>
      </c>
    </row>
    <row r="102" spans="2:14" s="405" customFormat="1" x14ac:dyDescent="0.45">
      <c r="B102" s="405" t="s">
        <v>732</v>
      </c>
      <c r="C102" s="406">
        <f t="shared" si="15"/>
        <v>3.4261271657494087E-3</v>
      </c>
      <c r="D102" s="407">
        <f>'Non-food Shopping'!D137+'Non-food Shopping'!D320+'Non-food Shopping'!D503+'Non-food Shopping'!D686+'Non-food Shopping'!D869+'Non-food Shopping'!D1052+'Non-food Shopping'!D1235+'Non-food Shopping'!D1418+'Non-food Shopping'!D1601</f>
        <v>0.19724938623525953</v>
      </c>
      <c r="E102" s="406">
        <f t="shared" si="16"/>
        <v>0</v>
      </c>
      <c r="F102" s="407">
        <f>'Non-food Shopping'!F137+'Non-food Shopping'!F320+'Non-food Shopping'!F503+'Non-food Shopping'!F686+'Non-food Shopping'!F869+'Non-food Shopping'!F1052+'Non-food Shopping'!F1235+'Non-food Shopping'!F1418+'Non-food Shopping'!F1601</f>
        <v>0</v>
      </c>
      <c r="G102" s="406">
        <f t="shared" si="17"/>
        <v>0</v>
      </c>
      <c r="H102" s="407">
        <f>'Non-food Shopping'!H137+'Non-food Shopping'!H320+'Non-food Shopping'!H503+'Non-food Shopping'!H686+'Non-food Shopping'!H869+'Non-food Shopping'!H1052+'Non-food Shopping'!H1235+'Non-food Shopping'!H1418+'Non-food Shopping'!H1601</f>
        <v>0</v>
      </c>
      <c r="I102" s="406">
        <f t="shared" si="18"/>
        <v>0</v>
      </c>
      <c r="J102" s="407">
        <f>'Non-food Shopping'!J137+'Non-food Shopping'!J320+'Non-food Shopping'!J503+'Non-food Shopping'!J686+'Non-food Shopping'!J869+'Non-food Shopping'!J1052+'Non-food Shopping'!J1235+'Non-food Shopping'!J1418+'Non-food Shopping'!J1601</f>
        <v>0</v>
      </c>
      <c r="K102" s="406">
        <f t="shared" si="19"/>
        <v>0</v>
      </c>
      <c r="L102" s="407">
        <f>'Non-food Shopping'!L137+'Non-food Shopping'!L320+'Non-food Shopping'!L503+'Non-food Shopping'!L686+'Non-food Shopping'!L869+'Non-food Shopping'!L1052+'Non-food Shopping'!L1235+'Non-food Shopping'!L1418+'Non-food Shopping'!L1601</f>
        <v>0</v>
      </c>
      <c r="M102" s="408">
        <f t="shared" si="20"/>
        <v>5.1279772630142878E-4</v>
      </c>
      <c r="N102" s="409">
        <f t="shared" si="14"/>
        <v>0.19724938623525953</v>
      </c>
    </row>
    <row r="103" spans="2:14" s="405" customFormat="1" x14ac:dyDescent="0.45">
      <c r="B103" s="405" t="s">
        <v>733</v>
      </c>
      <c r="C103" s="406">
        <f t="shared" si="15"/>
        <v>0</v>
      </c>
      <c r="D103" s="407">
        <f>'Non-food Shopping'!D138+'Non-food Shopping'!D321+'Non-food Shopping'!D504+'Non-food Shopping'!D687+'Non-food Shopping'!D870+'Non-food Shopping'!D1053+'Non-food Shopping'!D1236+'Non-food Shopping'!D1419+'Non-food Shopping'!D1602</f>
        <v>0</v>
      </c>
      <c r="E103" s="406">
        <f t="shared" si="16"/>
        <v>9.7262210567324731E-4</v>
      </c>
      <c r="F103" s="407">
        <f>'Non-food Shopping'!F138+'Non-food Shopping'!F321+'Non-food Shopping'!F504+'Non-food Shopping'!F687+'Non-food Shopping'!F870+'Non-food Shopping'!F1053+'Non-food Shopping'!F1236+'Non-food Shopping'!F1419+'Non-food Shopping'!F1602</f>
        <v>4.2326196980709822E-2</v>
      </c>
      <c r="G103" s="406">
        <f t="shared" si="17"/>
        <v>0</v>
      </c>
      <c r="H103" s="407">
        <f>'Non-food Shopping'!H138+'Non-food Shopping'!H321+'Non-food Shopping'!H504+'Non-food Shopping'!H687+'Non-food Shopping'!H870+'Non-food Shopping'!H1053+'Non-food Shopping'!H1236+'Non-food Shopping'!H1419+'Non-food Shopping'!H1602</f>
        <v>0</v>
      </c>
      <c r="I103" s="406">
        <f t="shared" si="18"/>
        <v>0</v>
      </c>
      <c r="J103" s="407">
        <f>'Non-food Shopping'!J138+'Non-food Shopping'!J321+'Non-food Shopping'!J504+'Non-food Shopping'!J687+'Non-food Shopping'!J870+'Non-food Shopping'!J1053+'Non-food Shopping'!J1236+'Non-food Shopping'!J1419+'Non-food Shopping'!J1602</f>
        <v>0</v>
      </c>
      <c r="K103" s="406">
        <f t="shared" si="19"/>
        <v>0</v>
      </c>
      <c r="L103" s="407">
        <f>'Non-food Shopping'!L138+'Non-food Shopping'!L321+'Non-food Shopping'!L504+'Non-food Shopping'!L687+'Non-food Shopping'!L870+'Non-food Shopping'!L1053+'Non-food Shopping'!L1236+'Non-food Shopping'!L1419+'Non-food Shopping'!L1602</f>
        <v>0</v>
      </c>
      <c r="M103" s="408">
        <f t="shared" si="20"/>
        <v>1.1003723757501119E-4</v>
      </c>
      <c r="N103" s="409">
        <f t="shared" si="14"/>
        <v>4.2326196980709822E-2</v>
      </c>
    </row>
    <row r="104" spans="2:14" s="405" customFormat="1" x14ac:dyDescent="0.45">
      <c r="B104" s="405" t="s">
        <v>734</v>
      </c>
      <c r="C104" s="406">
        <f t="shared" si="15"/>
        <v>0</v>
      </c>
      <c r="D104" s="407">
        <f>'Non-food Shopping'!D139+'Non-food Shopping'!D322+'Non-food Shopping'!D505+'Non-food Shopping'!D688+'Non-food Shopping'!D871+'Non-food Shopping'!D1054+'Non-food Shopping'!D1237+'Non-food Shopping'!D1420+'Non-food Shopping'!D1603</f>
        <v>0</v>
      </c>
      <c r="E104" s="406">
        <f t="shared" si="16"/>
        <v>0</v>
      </c>
      <c r="F104" s="407">
        <f>'Non-food Shopping'!F139+'Non-food Shopping'!F322+'Non-food Shopping'!F505+'Non-food Shopping'!F688+'Non-food Shopping'!F871+'Non-food Shopping'!F1054+'Non-food Shopping'!F1237+'Non-food Shopping'!F1420+'Non-food Shopping'!F1603</f>
        <v>0</v>
      </c>
      <c r="G104" s="406">
        <f t="shared" si="17"/>
        <v>0</v>
      </c>
      <c r="H104" s="407">
        <f>'Non-food Shopping'!H139+'Non-food Shopping'!H322+'Non-food Shopping'!H505+'Non-food Shopping'!H688+'Non-food Shopping'!H871+'Non-food Shopping'!H1054+'Non-food Shopping'!H1237+'Non-food Shopping'!H1420+'Non-food Shopping'!H1603</f>
        <v>0</v>
      </c>
      <c r="I104" s="406">
        <f t="shared" si="18"/>
        <v>0</v>
      </c>
      <c r="J104" s="407">
        <f>'Non-food Shopping'!J139+'Non-food Shopping'!J322+'Non-food Shopping'!J505+'Non-food Shopping'!J688+'Non-food Shopping'!J871+'Non-food Shopping'!J1054+'Non-food Shopping'!J1237+'Non-food Shopping'!J1420+'Non-food Shopping'!J1603</f>
        <v>0</v>
      </c>
      <c r="K104" s="406">
        <f t="shared" si="19"/>
        <v>7.2920347939702014E-3</v>
      </c>
      <c r="L104" s="407">
        <f>'Non-food Shopping'!L139+'Non-food Shopping'!L322+'Non-food Shopping'!L505+'Non-food Shopping'!L688+'Non-food Shopping'!L871+'Non-food Shopping'!L1054+'Non-food Shopping'!L1237+'Non-food Shopping'!L1420+'Non-food Shopping'!L1603</f>
        <v>0.5337000526742296</v>
      </c>
      <c r="M104" s="408">
        <f t="shared" si="20"/>
        <v>1.3874830171176254E-3</v>
      </c>
      <c r="N104" s="409">
        <f t="shared" si="14"/>
        <v>0.5337000526742296</v>
      </c>
    </row>
    <row r="105" spans="2:14" s="405" customFormat="1" x14ac:dyDescent="0.45">
      <c r="B105" s="405" t="s">
        <v>735</v>
      </c>
      <c r="C105" s="406">
        <f t="shared" si="15"/>
        <v>0</v>
      </c>
      <c r="D105" s="407">
        <f>'Non-food Shopping'!D140+'Non-food Shopping'!D323+'Non-food Shopping'!D506+'Non-food Shopping'!D689+'Non-food Shopping'!D872+'Non-food Shopping'!D1055+'Non-food Shopping'!D1238+'Non-food Shopping'!D1421+'Non-food Shopping'!D1604</f>
        <v>0</v>
      </c>
      <c r="E105" s="406">
        <f t="shared" si="16"/>
        <v>0</v>
      </c>
      <c r="F105" s="407">
        <f>'Non-food Shopping'!F140+'Non-food Shopping'!F323+'Non-food Shopping'!F506+'Non-food Shopping'!F689+'Non-food Shopping'!F872+'Non-food Shopping'!F1055+'Non-food Shopping'!F1238+'Non-food Shopping'!F1421+'Non-food Shopping'!F1604</f>
        <v>0</v>
      </c>
      <c r="G105" s="406">
        <f t="shared" si="17"/>
        <v>9.464447233492793E-4</v>
      </c>
      <c r="H105" s="407">
        <f>'Non-food Shopping'!H140+'Non-food Shopping'!H323+'Non-food Shopping'!H506+'Non-food Shopping'!H689+'Non-food Shopping'!H872+'Non-food Shopping'!H1055+'Non-food Shopping'!H1238+'Non-food Shopping'!H1421+'Non-food Shopping'!H1604</f>
        <v>0.14209460210786712</v>
      </c>
      <c r="I105" s="406">
        <f t="shared" si="18"/>
        <v>0</v>
      </c>
      <c r="J105" s="407">
        <f>'Non-food Shopping'!J140+'Non-food Shopping'!J323+'Non-food Shopping'!J506+'Non-food Shopping'!J689+'Non-food Shopping'!J872+'Non-food Shopping'!J1055+'Non-food Shopping'!J1238+'Non-food Shopping'!J1421+'Non-food Shopping'!J1604</f>
        <v>0</v>
      </c>
      <c r="K105" s="406">
        <f t="shared" si="19"/>
        <v>0</v>
      </c>
      <c r="L105" s="407">
        <f>'Non-food Shopping'!L140+'Non-food Shopping'!L323+'Non-food Shopping'!L506+'Non-food Shopping'!L689+'Non-food Shopping'!L872+'Non-food Shopping'!L1055+'Non-food Shopping'!L1238+'Non-food Shopping'!L1421+'Non-food Shopping'!L1604</f>
        <v>0</v>
      </c>
      <c r="M105" s="408">
        <f t="shared" si="20"/>
        <v>3.6940945810454064E-4</v>
      </c>
      <c r="N105" s="409">
        <f t="shared" si="14"/>
        <v>0.14209460210786712</v>
      </c>
    </row>
    <row r="106" spans="2:14" s="405" customFormat="1" x14ac:dyDescent="0.45">
      <c r="B106" s="405" t="s">
        <v>736</v>
      </c>
      <c r="C106" s="406">
        <f t="shared" si="15"/>
        <v>0</v>
      </c>
      <c r="D106" s="407">
        <f>'Non-food Shopping'!D141+'Non-food Shopping'!D324+'Non-food Shopping'!D507+'Non-food Shopping'!D690+'Non-food Shopping'!D873+'Non-food Shopping'!D1056+'Non-food Shopping'!D1239+'Non-food Shopping'!D1422+'Non-food Shopping'!D1605</f>
        <v>0</v>
      </c>
      <c r="E106" s="406">
        <f t="shared" si="16"/>
        <v>0</v>
      </c>
      <c r="F106" s="407">
        <f>'Non-food Shopping'!F141+'Non-food Shopping'!F324+'Non-food Shopping'!F507+'Non-food Shopping'!F690+'Non-food Shopping'!F873+'Non-food Shopping'!F1056+'Non-food Shopping'!F1239+'Non-food Shopping'!F1422+'Non-food Shopping'!F1605</f>
        <v>0</v>
      </c>
      <c r="G106" s="406">
        <f t="shared" si="17"/>
        <v>7.0743828314484558E-3</v>
      </c>
      <c r="H106" s="407">
        <f>'Non-food Shopping'!H141+'Non-food Shopping'!H324+'Non-food Shopping'!H507+'Non-food Shopping'!H690+'Non-food Shopping'!H873+'Non-food Shopping'!H1056+'Non-food Shopping'!H1239+'Non-food Shopping'!H1422+'Non-food Shopping'!H1605</f>
        <v>1.0621133900309363</v>
      </c>
      <c r="I106" s="406">
        <f t="shared" si="18"/>
        <v>1.0314854224337034E-3</v>
      </c>
      <c r="J106" s="407">
        <f>'Non-food Shopping'!J141+'Non-food Shopping'!J324+'Non-food Shopping'!J507+'Non-food Shopping'!J690+'Non-food Shopping'!J873+'Non-food Shopping'!J1056+'Non-food Shopping'!J1239+'Non-food Shopping'!J1422+'Non-food Shopping'!J1605</f>
        <v>6.2135729476915744E-2</v>
      </c>
      <c r="K106" s="406">
        <f t="shared" si="19"/>
        <v>0</v>
      </c>
      <c r="L106" s="407">
        <f>'Non-food Shopping'!L141+'Non-food Shopping'!L324+'Non-food Shopping'!L507+'Non-food Shopping'!L690+'Non-food Shopping'!L873+'Non-food Shopping'!L1056+'Non-food Shopping'!L1239+'Non-food Shopping'!L1422+'Non-food Shopping'!L1605</f>
        <v>0</v>
      </c>
      <c r="M106" s="408">
        <f t="shared" si="20"/>
        <v>2.9227588652286246E-3</v>
      </c>
      <c r="N106" s="409">
        <f t="shared" si="14"/>
        <v>1.1242491195078521</v>
      </c>
    </row>
    <row r="107" spans="2:14" s="410" customFormat="1" x14ac:dyDescent="0.45">
      <c r="B107" s="410" t="s">
        <v>737</v>
      </c>
      <c r="C107" s="411">
        <f t="shared" si="15"/>
        <v>0</v>
      </c>
      <c r="D107" s="412">
        <f>'Non-food Shopping'!D143+'Non-food Shopping'!D326+'Non-food Shopping'!D509+'Non-food Shopping'!D692+'Non-food Shopping'!D875+'Non-food Shopping'!D1058+'Non-food Shopping'!D1241+'Non-food Shopping'!D1424+'Non-food Shopping'!D1607</f>
        <v>0</v>
      </c>
      <c r="E107" s="411">
        <f t="shared" si="16"/>
        <v>7.6349910450861818E-4</v>
      </c>
      <c r="F107" s="412">
        <f>'Non-food Shopping'!F143+'Non-food Shopping'!F326+'Non-food Shopping'!F509+'Non-food Shopping'!F692+'Non-food Shopping'!F875+'Non-food Shopping'!F1058+'Non-food Shopping'!F1241+'Non-food Shopping'!F1424+'Non-food Shopping'!F1607</f>
        <v>3.3225662159568375E-2</v>
      </c>
      <c r="G107" s="411">
        <f t="shared" si="17"/>
        <v>0</v>
      </c>
      <c r="H107" s="412">
        <f>'Non-food Shopping'!H143+'Non-food Shopping'!H326+'Non-food Shopping'!H509+'Non-food Shopping'!H692+'Non-food Shopping'!H875+'Non-food Shopping'!H1058+'Non-food Shopping'!H1241+'Non-food Shopping'!H1424+'Non-food Shopping'!H1607</f>
        <v>0</v>
      </c>
      <c r="I107" s="411">
        <f t="shared" si="18"/>
        <v>0</v>
      </c>
      <c r="J107" s="412">
        <f>'Non-food Shopping'!J143+'Non-food Shopping'!J326+'Non-food Shopping'!J509+'Non-food Shopping'!J692+'Non-food Shopping'!J875+'Non-food Shopping'!J1058+'Non-food Shopping'!J1241+'Non-food Shopping'!J1424+'Non-food Shopping'!J1607</f>
        <v>0</v>
      </c>
      <c r="K107" s="411">
        <f t="shared" si="19"/>
        <v>0</v>
      </c>
      <c r="L107" s="412">
        <f>'Non-food Shopping'!L143+'Non-food Shopping'!L326+'Non-food Shopping'!L509+'Non-food Shopping'!L692+'Non-food Shopping'!L875+'Non-food Shopping'!L1058+'Non-food Shopping'!L1241+'Non-food Shopping'!L1424+'Non-food Shopping'!L1607</f>
        <v>0</v>
      </c>
      <c r="M107" s="413">
        <f t="shared" si="20"/>
        <v>8.6378185177036701E-5</v>
      </c>
      <c r="N107" s="414">
        <f t="shared" si="14"/>
        <v>3.3225662159568375E-2</v>
      </c>
    </row>
    <row r="108" spans="2:14" s="405" customFormat="1" x14ac:dyDescent="0.45">
      <c r="B108" s="405" t="s">
        <v>738</v>
      </c>
      <c r="C108" s="406">
        <f t="shared" si="15"/>
        <v>0</v>
      </c>
      <c r="D108" s="407">
        <f>'Non-food Shopping'!D144+'Non-food Shopping'!D327+'Non-food Shopping'!D510+'Non-food Shopping'!D693+'Non-food Shopping'!D876+'Non-food Shopping'!D1059+'Non-food Shopping'!D1242+'Non-food Shopping'!D1425+'Non-food Shopping'!D1608</f>
        <v>0</v>
      </c>
      <c r="E108" s="406">
        <f t="shared" si="16"/>
        <v>0</v>
      </c>
      <c r="F108" s="407">
        <f>'Non-food Shopping'!F144+'Non-food Shopping'!F327+'Non-food Shopping'!F510+'Non-food Shopping'!F693+'Non-food Shopping'!F876+'Non-food Shopping'!F1059+'Non-food Shopping'!F1242+'Non-food Shopping'!F1425+'Non-food Shopping'!F1608</f>
        <v>0</v>
      </c>
      <c r="G108" s="406">
        <f t="shared" si="17"/>
        <v>0</v>
      </c>
      <c r="H108" s="407">
        <f>'Non-food Shopping'!H144+'Non-food Shopping'!H327+'Non-food Shopping'!H510+'Non-food Shopping'!H693+'Non-food Shopping'!H876+'Non-food Shopping'!H1059+'Non-food Shopping'!H1242+'Non-food Shopping'!H1425+'Non-food Shopping'!H1608</f>
        <v>0</v>
      </c>
      <c r="I108" s="406">
        <f t="shared" si="18"/>
        <v>0</v>
      </c>
      <c r="J108" s="407">
        <f>'Non-food Shopping'!J144+'Non-food Shopping'!J327+'Non-food Shopping'!J510+'Non-food Shopping'!J693+'Non-food Shopping'!J876+'Non-food Shopping'!J1059+'Non-food Shopping'!J1242+'Non-food Shopping'!J1425+'Non-food Shopping'!J1608</f>
        <v>0</v>
      </c>
      <c r="K108" s="406">
        <f t="shared" si="19"/>
        <v>1.7733597417614543E-3</v>
      </c>
      <c r="L108" s="407">
        <f>'Non-food Shopping'!L144+'Non-food Shopping'!L327+'Non-food Shopping'!L510+'Non-food Shopping'!L693+'Non-food Shopping'!L876+'Non-food Shopping'!L1059+'Non-food Shopping'!L1242+'Non-food Shopping'!L1425+'Non-food Shopping'!L1608</f>
        <v>0.12979123308230253</v>
      </c>
      <c r="M108" s="408">
        <f t="shared" si="20"/>
        <v>3.3742385965693879E-4</v>
      </c>
      <c r="N108" s="409">
        <f t="shared" si="14"/>
        <v>0.12979123308230253</v>
      </c>
    </row>
    <row r="109" spans="2:14" s="405" customFormat="1" x14ac:dyDescent="0.45">
      <c r="B109" s="405" t="s">
        <v>739</v>
      </c>
      <c r="C109" s="406">
        <f t="shared" si="15"/>
        <v>0</v>
      </c>
      <c r="D109" s="407">
        <f>'Non-food Shopping'!D145+'Non-food Shopping'!D328+'Non-food Shopping'!D511+'Non-food Shopping'!D694+'Non-food Shopping'!D877+'Non-food Shopping'!D1060+'Non-food Shopping'!D1243+'Non-food Shopping'!D1426+'Non-food Shopping'!D1609</f>
        <v>0</v>
      </c>
      <c r="E109" s="406">
        <f t="shared" si="16"/>
        <v>0</v>
      </c>
      <c r="F109" s="407">
        <f>'Non-food Shopping'!F145+'Non-food Shopping'!F328+'Non-food Shopping'!F511+'Non-food Shopping'!F694+'Non-food Shopping'!F877+'Non-food Shopping'!F1060+'Non-food Shopping'!F1243+'Non-food Shopping'!F1426+'Non-food Shopping'!F1609</f>
        <v>0</v>
      </c>
      <c r="G109" s="406">
        <f t="shared" si="17"/>
        <v>0</v>
      </c>
      <c r="H109" s="407">
        <f>'Non-food Shopping'!H145+'Non-food Shopping'!H328+'Non-food Shopping'!H511+'Non-food Shopping'!H694+'Non-food Shopping'!H877+'Non-food Shopping'!H1060+'Non-food Shopping'!H1243+'Non-food Shopping'!H1426+'Non-food Shopping'!H1609</f>
        <v>0</v>
      </c>
      <c r="I109" s="406">
        <f t="shared" si="18"/>
        <v>4.7828643820266054E-2</v>
      </c>
      <c r="J109" s="407">
        <f>'Non-food Shopping'!J145+'Non-food Shopping'!J328+'Non-food Shopping'!J511+'Non-food Shopping'!J694+'Non-food Shopping'!J877+'Non-food Shopping'!J1060+'Non-food Shopping'!J1243+'Non-food Shopping'!J1426+'Non-food Shopping'!J1609</f>
        <v>2.8811533435459871</v>
      </c>
      <c r="K109" s="406">
        <f t="shared" si="19"/>
        <v>0</v>
      </c>
      <c r="L109" s="407">
        <f>'Non-food Shopping'!L145+'Non-food Shopping'!L328+'Non-food Shopping'!L511+'Non-food Shopping'!L694+'Non-food Shopping'!L877+'Non-food Shopping'!L1060+'Non-food Shopping'!L1243+'Non-food Shopping'!L1426+'Non-food Shopping'!L1609</f>
        <v>0</v>
      </c>
      <c r="M109" s="408">
        <f t="shared" si="20"/>
        <v>7.4902584585687217E-3</v>
      </c>
      <c r="N109" s="409">
        <f t="shared" si="14"/>
        <v>2.8811533435459871</v>
      </c>
    </row>
    <row r="110" spans="2:14" s="405" customFormat="1" x14ac:dyDescent="0.45">
      <c r="B110" s="405" t="s">
        <v>740</v>
      </c>
      <c r="C110" s="406">
        <f t="shared" si="15"/>
        <v>0</v>
      </c>
      <c r="D110" s="407">
        <f>'Non-food Shopping'!D147+'Non-food Shopping'!D330+'Non-food Shopping'!D513+'Non-food Shopping'!D696+'Non-food Shopping'!D879+'Non-food Shopping'!D1062+'Non-food Shopping'!D1245+'Non-food Shopping'!D1428+'Non-food Shopping'!D1611</f>
        <v>0</v>
      </c>
      <c r="E110" s="406">
        <f t="shared" si="16"/>
        <v>0</v>
      </c>
      <c r="F110" s="407">
        <f>'Non-food Shopping'!F147+'Non-food Shopping'!F330+'Non-food Shopping'!F513+'Non-food Shopping'!F696+'Non-food Shopping'!F879+'Non-food Shopping'!F1062+'Non-food Shopping'!F1245+'Non-food Shopping'!F1428+'Non-food Shopping'!F1611</f>
        <v>0</v>
      </c>
      <c r="G110" s="406">
        <f t="shared" si="17"/>
        <v>0</v>
      </c>
      <c r="H110" s="407">
        <f>'Non-food Shopping'!H147+'Non-food Shopping'!H330+'Non-food Shopping'!H513+'Non-food Shopping'!H696+'Non-food Shopping'!H879+'Non-food Shopping'!H1062+'Non-food Shopping'!H1245+'Non-food Shopping'!H1428+'Non-food Shopping'!H1611</f>
        <v>0</v>
      </c>
      <c r="I110" s="406">
        <f t="shared" si="18"/>
        <v>0</v>
      </c>
      <c r="J110" s="407">
        <f>'Non-food Shopping'!J147+'Non-food Shopping'!J330+'Non-food Shopping'!J513+'Non-food Shopping'!J696+'Non-food Shopping'!J879+'Non-food Shopping'!J1062+'Non-food Shopping'!J1245+'Non-food Shopping'!J1428+'Non-food Shopping'!J1611</f>
        <v>0</v>
      </c>
      <c r="K110" s="406">
        <f t="shared" si="19"/>
        <v>9.6809050066970622E-4</v>
      </c>
      <c r="L110" s="407">
        <f>'Non-food Shopping'!L147+'Non-food Shopping'!L330+'Non-food Shopping'!L513+'Non-food Shopping'!L696+'Non-food Shopping'!L879+'Non-food Shopping'!L1062+'Non-food Shopping'!L1245+'Non-food Shopping'!L1428+'Non-food Shopping'!L1611</f>
        <v>7.085401616954419E-2</v>
      </c>
      <c r="M110" s="408">
        <f t="shared" si="20"/>
        <v>1.8420223801219639E-4</v>
      </c>
      <c r="N110" s="409">
        <f t="shared" si="14"/>
        <v>7.085401616954419E-2</v>
      </c>
    </row>
    <row r="111" spans="2:14" s="415" customFormat="1" x14ac:dyDescent="0.45">
      <c r="B111" s="415" t="s">
        <v>436</v>
      </c>
      <c r="C111" s="416">
        <f t="shared" si="15"/>
        <v>8.1638151783305836E-4</v>
      </c>
      <c r="D111" s="417">
        <f>'Non-food Shopping'!D148+'Non-food Shopping'!D331+'Non-food Shopping'!D514+'Non-food Shopping'!D697+'Non-food Shopping'!D880+'Non-food Shopping'!D1063+'Non-food Shopping'!D1246+'Non-food Shopping'!D1429+'Non-food Shopping'!D1612</f>
        <v>4.7000810400788941E-2</v>
      </c>
      <c r="E111" s="416">
        <f t="shared" si="16"/>
        <v>1.5018990837434968E-3</v>
      </c>
      <c r="F111" s="417">
        <f>'Non-food Shopping'!F148+'Non-food Shopping'!F331+'Non-food Shopping'!F514+'Non-food Shopping'!F697+'Non-food Shopping'!F880+'Non-food Shopping'!F1063+'Non-food Shopping'!F1246+'Non-food Shopping'!F1429+'Non-food Shopping'!F1612</f>
        <v>6.5359070180367768E-2</v>
      </c>
      <c r="G111" s="416">
        <f t="shared" si="17"/>
        <v>1.2118668451848629E-3</v>
      </c>
      <c r="H111" s="417">
        <f>'Non-food Shopping'!H148+'Non-food Shopping'!H331+'Non-food Shopping'!H514+'Non-food Shopping'!H697+'Non-food Shopping'!H880+'Non-food Shopping'!H1063+'Non-food Shopping'!H1246+'Non-food Shopping'!H1429+'Non-food Shopping'!H1612</f>
        <v>0.18194378702316469</v>
      </c>
      <c r="I111" s="416">
        <f t="shared" si="18"/>
        <v>0</v>
      </c>
      <c r="J111" s="417">
        <f>'Non-food Shopping'!J148+'Non-food Shopping'!J331+'Non-food Shopping'!J514+'Non-food Shopping'!J697+'Non-food Shopping'!J880+'Non-food Shopping'!J1063+'Non-food Shopping'!J1246+'Non-food Shopping'!J1429+'Non-food Shopping'!J1612</f>
        <v>0</v>
      </c>
      <c r="K111" s="416">
        <f t="shared" si="19"/>
        <v>9.6809050066970622E-4</v>
      </c>
      <c r="L111" s="417">
        <f>'Non-food Shopping'!L148+'Non-food Shopping'!L331+'Non-food Shopping'!L514+'Non-food Shopping'!L697+'Non-food Shopping'!L880+'Non-food Shopping'!L1063+'Non-food Shopping'!L1246+'Non-food Shopping'!L1429+'Non-food Shopping'!L1612</f>
        <v>7.085401616954419E-2</v>
      </c>
      <c r="M111" s="418">
        <f t="shared" si="20"/>
        <v>9.4931616039300982E-4</v>
      </c>
      <c r="N111" s="419">
        <f t="shared" si="14"/>
        <v>0.36515768377386554</v>
      </c>
    </row>
    <row r="112" spans="2:14" s="405" customFormat="1" x14ac:dyDescent="0.45">
      <c r="B112" s="405" t="s">
        <v>437</v>
      </c>
      <c r="C112" s="406">
        <f t="shared" si="15"/>
        <v>0</v>
      </c>
      <c r="D112" s="407">
        <f>'Non-food Shopping'!D149+'Non-food Shopping'!D332+'Non-food Shopping'!D515+'Non-food Shopping'!D698+'Non-food Shopping'!D881+'Non-food Shopping'!D1064+'Non-food Shopping'!D1247+'Non-food Shopping'!D1430+'Non-food Shopping'!D1613</f>
        <v>0</v>
      </c>
      <c r="E112" s="406">
        <f t="shared" si="16"/>
        <v>0</v>
      </c>
      <c r="F112" s="407">
        <f>'Non-food Shopping'!F149+'Non-food Shopping'!F332+'Non-food Shopping'!F515+'Non-food Shopping'!F698+'Non-food Shopping'!F881+'Non-food Shopping'!F1064+'Non-food Shopping'!F1247+'Non-food Shopping'!F1430+'Non-food Shopping'!F1613</f>
        <v>0</v>
      </c>
      <c r="G112" s="406">
        <f t="shared" si="17"/>
        <v>0</v>
      </c>
      <c r="H112" s="407">
        <f>'Non-food Shopping'!H149+'Non-food Shopping'!H332+'Non-food Shopping'!H515+'Non-food Shopping'!H698+'Non-food Shopping'!H881+'Non-food Shopping'!H1064+'Non-food Shopping'!H1247+'Non-food Shopping'!H1430+'Non-food Shopping'!H1613</f>
        <v>0</v>
      </c>
      <c r="I112" s="406">
        <f t="shared" si="18"/>
        <v>0</v>
      </c>
      <c r="J112" s="407">
        <f>'Non-food Shopping'!J149+'Non-food Shopping'!J332+'Non-food Shopping'!J515+'Non-food Shopping'!J698+'Non-food Shopping'!J881+'Non-food Shopping'!J1064+'Non-food Shopping'!J1247+'Non-food Shopping'!J1430+'Non-food Shopping'!J1613</f>
        <v>0</v>
      </c>
      <c r="K112" s="406">
        <f t="shared" si="19"/>
        <v>7.7052164128256875E-4</v>
      </c>
      <c r="L112" s="407">
        <f>'Non-food Shopping'!L149+'Non-food Shopping'!L332+'Non-food Shopping'!L515+'Non-food Shopping'!L698+'Non-food Shopping'!L881+'Non-food Shopping'!L1064+'Non-food Shopping'!L1247+'Non-food Shopping'!L1430+'Non-food Shopping'!L1613</f>
        <v>5.6394059018915484E-2</v>
      </c>
      <c r="M112" s="408">
        <f t="shared" si="20"/>
        <v>1.4661006451658625E-4</v>
      </c>
      <c r="N112" s="409">
        <f t="shared" si="14"/>
        <v>5.6394059018915484E-2</v>
      </c>
    </row>
    <row r="113" spans="2:14" s="405" customFormat="1" x14ac:dyDescent="0.45">
      <c r="B113" s="405" t="s">
        <v>741</v>
      </c>
      <c r="C113" s="406">
        <f t="shared" si="15"/>
        <v>0</v>
      </c>
      <c r="D113" s="407">
        <f>'Non-food Shopping'!D150+'Non-food Shopping'!D333+'Non-food Shopping'!D516+'Non-food Shopping'!D699+'Non-food Shopping'!D882+'Non-food Shopping'!D1065+'Non-food Shopping'!D1248+'Non-food Shopping'!D1431+'Non-food Shopping'!D1614</f>
        <v>0</v>
      </c>
      <c r="E113" s="406">
        <f t="shared" si="16"/>
        <v>0</v>
      </c>
      <c r="F113" s="407">
        <f>'Non-food Shopping'!F150+'Non-food Shopping'!F333+'Non-food Shopping'!F516+'Non-food Shopping'!F699+'Non-food Shopping'!F882+'Non-food Shopping'!F1065+'Non-food Shopping'!F1248+'Non-food Shopping'!F1431+'Non-food Shopping'!F1614</f>
        <v>0</v>
      </c>
      <c r="G113" s="406">
        <f t="shared" si="17"/>
        <v>1.1810498517999916E-2</v>
      </c>
      <c r="H113" s="407">
        <f>'Non-food Shopping'!H150+'Non-food Shopping'!H333+'Non-food Shopping'!H516+'Non-food Shopping'!H699+'Non-food Shopping'!H882+'Non-food Shopping'!H1065+'Non-food Shopping'!H1248+'Non-food Shopping'!H1431+'Non-food Shopping'!H1614</f>
        <v>1.7731707369786038</v>
      </c>
      <c r="I113" s="406">
        <f t="shared" si="18"/>
        <v>0</v>
      </c>
      <c r="J113" s="407">
        <f>'Non-food Shopping'!J150+'Non-food Shopping'!J333+'Non-food Shopping'!J516+'Non-food Shopping'!J699+'Non-food Shopping'!J882+'Non-food Shopping'!J1065+'Non-food Shopping'!J1248+'Non-food Shopping'!J1431+'Non-food Shopping'!J1614</f>
        <v>0</v>
      </c>
      <c r="K113" s="406">
        <f t="shared" si="19"/>
        <v>0</v>
      </c>
      <c r="L113" s="407">
        <f>'Non-food Shopping'!L150+'Non-food Shopping'!L333+'Non-food Shopping'!L516+'Non-food Shopping'!L699+'Non-food Shopping'!L882+'Non-food Shopping'!L1065+'Non-food Shopping'!L1248+'Non-food Shopping'!L1431+'Non-food Shopping'!L1614</f>
        <v>0</v>
      </c>
      <c r="M113" s="408">
        <f t="shared" si="20"/>
        <v>4.6097883477435016E-3</v>
      </c>
      <c r="N113" s="409">
        <f t="shared" si="14"/>
        <v>1.7731707369786038</v>
      </c>
    </row>
    <row r="114" spans="2:14" s="405" customFormat="1" x14ac:dyDescent="0.45">
      <c r="B114" s="405" t="s">
        <v>742</v>
      </c>
      <c r="C114" s="406">
        <f t="shared" si="15"/>
        <v>2.5648529694371194E-3</v>
      </c>
      <c r="D114" s="407">
        <f>'Non-food Shopping'!D153+'Non-food Shopping'!D336+'Non-food Shopping'!D519+'Non-food Shopping'!D702+'Non-food Shopping'!D885+'Non-food Shopping'!D1068+'Non-food Shopping'!D1251+'Non-food Shopping'!D1434+'Non-food Shopping'!D1617</f>
        <v>0.14766400939893135</v>
      </c>
      <c r="E114" s="406">
        <f t="shared" si="16"/>
        <v>0</v>
      </c>
      <c r="F114" s="407">
        <f>'Non-food Shopping'!F153+'Non-food Shopping'!F336+'Non-food Shopping'!F519+'Non-food Shopping'!F702+'Non-food Shopping'!F885+'Non-food Shopping'!F1068+'Non-food Shopping'!F1251+'Non-food Shopping'!F1434+'Non-food Shopping'!F1617</f>
        <v>0</v>
      </c>
      <c r="G114" s="406">
        <f t="shared" si="17"/>
        <v>0</v>
      </c>
      <c r="H114" s="407">
        <f>'Non-food Shopping'!H153+'Non-food Shopping'!H336+'Non-food Shopping'!H519+'Non-food Shopping'!H702+'Non-food Shopping'!H885+'Non-food Shopping'!H1068+'Non-food Shopping'!H1251+'Non-food Shopping'!H1434+'Non-food Shopping'!H1617</f>
        <v>0</v>
      </c>
      <c r="I114" s="406">
        <f t="shared" si="18"/>
        <v>0</v>
      </c>
      <c r="J114" s="407">
        <f>'Non-food Shopping'!J153+'Non-food Shopping'!J336+'Non-food Shopping'!J519+'Non-food Shopping'!J702+'Non-food Shopping'!J885+'Non-food Shopping'!J1068+'Non-food Shopping'!J1251+'Non-food Shopping'!J1434+'Non-food Shopping'!J1617</f>
        <v>0</v>
      </c>
      <c r="K114" s="406">
        <f t="shared" si="19"/>
        <v>0</v>
      </c>
      <c r="L114" s="407">
        <f>'Non-food Shopping'!L153+'Non-food Shopping'!L336+'Non-food Shopping'!L519+'Non-food Shopping'!L702+'Non-food Shopping'!L885+'Non-food Shopping'!L1068+'Non-food Shopping'!L1251+'Non-food Shopping'!L1434+'Non-food Shopping'!L1617</f>
        <v>0</v>
      </c>
      <c r="M114" s="408">
        <f t="shared" si="20"/>
        <v>3.8388848615230356E-4</v>
      </c>
      <c r="N114" s="409">
        <f t="shared" si="14"/>
        <v>0.14766400939893135</v>
      </c>
    </row>
    <row r="115" spans="2:14" s="405" customFormat="1" x14ac:dyDescent="0.45">
      <c r="B115" s="405" t="s">
        <v>743</v>
      </c>
      <c r="C115" s="406">
        <f t="shared" si="15"/>
        <v>0</v>
      </c>
      <c r="D115" s="407">
        <f>'Non-food Shopping'!D154+'Non-food Shopping'!D337+'Non-food Shopping'!D520+'Non-food Shopping'!D703+'Non-food Shopping'!D886+'Non-food Shopping'!D1069+'Non-food Shopping'!D1252+'Non-food Shopping'!D1435+'Non-food Shopping'!D1618</f>
        <v>0</v>
      </c>
      <c r="E115" s="406">
        <f t="shared" si="16"/>
        <v>9.7262210567324731E-4</v>
      </c>
      <c r="F115" s="407">
        <f>'Non-food Shopping'!F154+'Non-food Shopping'!F337+'Non-food Shopping'!F520+'Non-food Shopping'!F703+'Non-food Shopping'!F886+'Non-food Shopping'!F1069+'Non-food Shopping'!F1252+'Non-food Shopping'!F1435+'Non-food Shopping'!F1618</f>
        <v>4.2326196980709822E-2</v>
      </c>
      <c r="G115" s="406">
        <f t="shared" si="17"/>
        <v>0</v>
      </c>
      <c r="H115" s="407">
        <f>'Non-food Shopping'!H154+'Non-food Shopping'!H337+'Non-food Shopping'!H520+'Non-food Shopping'!H703+'Non-food Shopping'!H886+'Non-food Shopping'!H1069+'Non-food Shopping'!H1252+'Non-food Shopping'!H1435+'Non-food Shopping'!H1618</f>
        <v>0</v>
      </c>
      <c r="I115" s="406">
        <f t="shared" si="18"/>
        <v>8.5913947787053598E-4</v>
      </c>
      <c r="J115" s="407">
        <f>'Non-food Shopping'!J154+'Non-food Shopping'!J337+'Non-food Shopping'!J520+'Non-food Shopping'!J703+'Non-food Shopping'!J886+'Non-food Shopping'!J1069+'Non-food Shopping'!J1252+'Non-food Shopping'!J1435+'Non-food Shopping'!J1618</f>
        <v>5.1753768903441154E-2</v>
      </c>
      <c r="K115" s="406">
        <f t="shared" si="19"/>
        <v>0</v>
      </c>
      <c r="L115" s="407">
        <f>'Non-food Shopping'!L154+'Non-food Shopping'!L337+'Non-food Shopping'!L520+'Non-food Shopping'!L703+'Non-food Shopping'!L886+'Non-food Shopping'!L1069+'Non-food Shopping'!L1252+'Non-food Shopping'!L1435+'Non-food Shopping'!L1618</f>
        <v>0</v>
      </c>
      <c r="M115" s="408">
        <f t="shared" si="20"/>
        <v>2.4458373998876708E-4</v>
      </c>
      <c r="N115" s="409">
        <f t="shared" si="14"/>
        <v>9.4079965884150976E-2</v>
      </c>
    </row>
    <row r="116" spans="2:14" s="405" customFormat="1" x14ac:dyDescent="0.45">
      <c r="B116" s="405" t="s">
        <v>744</v>
      </c>
      <c r="C116" s="406">
        <f t="shared" si="15"/>
        <v>0</v>
      </c>
      <c r="D116" s="407">
        <f>'Non-food Shopping'!D155+'Non-food Shopping'!D338+'Non-food Shopping'!D521+'Non-food Shopping'!D704+'Non-food Shopping'!D887+'Non-food Shopping'!D1070+'Non-food Shopping'!D1253+'Non-food Shopping'!D1436+'Non-food Shopping'!D1619</f>
        <v>0</v>
      </c>
      <c r="E116" s="406">
        <f t="shared" si="16"/>
        <v>0</v>
      </c>
      <c r="F116" s="407">
        <f>'Non-food Shopping'!F155+'Non-food Shopping'!F338+'Non-food Shopping'!F521+'Non-food Shopping'!F704+'Non-food Shopping'!F887+'Non-food Shopping'!F1070+'Non-food Shopping'!F1253+'Non-food Shopping'!F1436+'Non-food Shopping'!F1619</f>
        <v>0</v>
      </c>
      <c r="G116" s="406">
        <f t="shared" si="17"/>
        <v>0</v>
      </c>
      <c r="H116" s="407">
        <f>'Non-food Shopping'!H155+'Non-food Shopping'!H338+'Non-food Shopping'!H521+'Non-food Shopping'!H704+'Non-food Shopping'!H887+'Non-food Shopping'!H1070+'Non-food Shopping'!H1253+'Non-food Shopping'!H1436+'Non-food Shopping'!H1619</f>
        <v>0</v>
      </c>
      <c r="I116" s="406">
        <f t="shared" si="18"/>
        <v>2.2759153020051388E-2</v>
      </c>
      <c r="J116" s="407">
        <f>'Non-food Shopping'!J155+'Non-food Shopping'!J338+'Non-food Shopping'!J521+'Non-food Shopping'!J704+'Non-food Shopping'!J887+'Non-food Shopping'!J1070+'Non-food Shopping'!J1253+'Non-food Shopping'!J1436+'Non-food Shopping'!J1619</f>
        <v>1.3709903644019119</v>
      </c>
      <c r="K116" s="406">
        <f t="shared" si="19"/>
        <v>0</v>
      </c>
      <c r="L116" s="407">
        <f>'Non-food Shopping'!L155+'Non-food Shopping'!L338+'Non-food Shopping'!L521+'Non-food Shopping'!L704+'Non-food Shopping'!L887+'Non-food Shopping'!L1070+'Non-food Shopping'!L1253+'Non-food Shopping'!L1436+'Non-food Shopping'!L1619</f>
        <v>0</v>
      </c>
      <c r="M116" s="408">
        <f t="shared" si="20"/>
        <v>3.5642227084445796E-3</v>
      </c>
      <c r="N116" s="409">
        <f t="shared" si="14"/>
        <v>1.3709903644019119</v>
      </c>
    </row>
    <row r="117" spans="2:14" s="405" customFormat="1" x14ac:dyDescent="0.45">
      <c r="B117" s="405" t="s">
        <v>745</v>
      </c>
      <c r="C117" s="406">
        <f t="shared" si="15"/>
        <v>0</v>
      </c>
      <c r="D117" s="407">
        <f>'Non-food Shopping'!D156+'Non-food Shopping'!D339+'Non-food Shopping'!D522+'Non-food Shopping'!D705+'Non-food Shopping'!D888+'Non-food Shopping'!D1071+'Non-food Shopping'!D1254+'Non-food Shopping'!D1437+'Non-food Shopping'!D1620</f>
        <v>0</v>
      </c>
      <c r="E117" s="406">
        <f t="shared" si="16"/>
        <v>0</v>
      </c>
      <c r="F117" s="407">
        <f>'Non-food Shopping'!F156+'Non-food Shopping'!F339+'Non-food Shopping'!F522+'Non-food Shopping'!F705+'Non-food Shopping'!F888+'Non-food Shopping'!F1071+'Non-food Shopping'!F1254+'Non-food Shopping'!F1437+'Non-food Shopping'!F1620</f>
        <v>0</v>
      </c>
      <c r="G117" s="406">
        <f t="shared" si="17"/>
        <v>6.2848033421555611E-4</v>
      </c>
      <c r="H117" s="407">
        <f>'Non-food Shopping'!H156+'Non-food Shopping'!H339+'Non-food Shopping'!H522+'Non-food Shopping'!H705+'Non-food Shopping'!H888+'Non-food Shopping'!H1071+'Non-food Shopping'!H1254+'Non-food Shopping'!H1437+'Non-food Shopping'!H1620</f>
        <v>9.4356977031844952E-2</v>
      </c>
      <c r="I117" s="406">
        <f t="shared" si="18"/>
        <v>0</v>
      </c>
      <c r="J117" s="407">
        <f>'Non-food Shopping'!J156+'Non-food Shopping'!J339+'Non-food Shopping'!J522+'Non-food Shopping'!J705+'Non-food Shopping'!J888+'Non-food Shopping'!J1071+'Non-food Shopping'!J1254+'Non-food Shopping'!J1437+'Non-food Shopping'!J1620</f>
        <v>0</v>
      </c>
      <c r="K117" s="406">
        <f t="shared" si="19"/>
        <v>0</v>
      </c>
      <c r="L117" s="407">
        <f>'Non-food Shopping'!L156+'Non-food Shopping'!L339+'Non-food Shopping'!L522+'Non-food Shopping'!L705+'Non-food Shopping'!L888+'Non-food Shopping'!L1071+'Non-food Shopping'!L1254+'Non-food Shopping'!L1437+'Non-food Shopping'!L1620</f>
        <v>0</v>
      </c>
      <c r="M117" s="408">
        <f t="shared" si="20"/>
        <v>2.4530389780222763E-4</v>
      </c>
      <c r="N117" s="409">
        <f t="shared" si="14"/>
        <v>9.4356977031844952E-2</v>
      </c>
    </row>
    <row r="118" spans="2:14" s="425" customFormat="1" x14ac:dyDescent="0.45">
      <c r="B118" s="425" t="s">
        <v>746</v>
      </c>
      <c r="C118" s="426">
        <f t="shared" si="15"/>
        <v>0</v>
      </c>
      <c r="D118" s="427">
        <f>'Non-food Shopping'!D157+'Non-food Shopping'!D340+'Non-food Shopping'!D523+'Non-food Shopping'!D706+'Non-food Shopping'!D889+'Non-food Shopping'!D1072+'Non-food Shopping'!D1255+'Non-food Shopping'!D1438+'Non-food Shopping'!D1621</f>
        <v>0</v>
      </c>
      <c r="E118" s="426">
        <f t="shared" si="16"/>
        <v>0</v>
      </c>
      <c r="F118" s="427">
        <f>'Non-food Shopping'!F157+'Non-food Shopping'!F340+'Non-food Shopping'!F523+'Non-food Shopping'!F706+'Non-food Shopping'!F889+'Non-food Shopping'!F1072+'Non-food Shopping'!F1255+'Non-food Shopping'!F1438+'Non-food Shopping'!F1621</f>
        <v>0</v>
      </c>
      <c r="G118" s="426">
        <f t="shared" si="17"/>
        <v>0</v>
      </c>
      <c r="H118" s="427">
        <f>'Non-food Shopping'!H157+'Non-food Shopping'!H340+'Non-food Shopping'!H523+'Non-food Shopping'!H706+'Non-food Shopping'!H889+'Non-food Shopping'!H1072+'Non-food Shopping'!H1255+'Non-food Shopping'!H1438+'Non-food Shopping'!H1621</f>
        <v>0</v>
      </c>
      <c r="I118" s="426">
        <f t="shared" si="18"/>
        <v>0</v>
      </c>
      <c r="J118" s="427">
        <f>'Non-food Shopping'!J157+'Non-food Shopping'!J340+'Non-food Shopping'!J523+'Non-food Shopping'!J706+'Non-food Shopping'!J889+'Non-food Shopping'!J1072+'Non-food Shopping'!J1255+'Non-food Shopping'!J1438+'Non-food Shopping'!J1621</f>
        <v>0</v>
      </c>
      <c r="K118" s="426">
        <f t="shared" si="19"/>
        <v>3.3153693152352212E-2</v>
      </c>
      <c r="L118" s="427">
        <f>'Non-food Shopping'!L157+'Non-food Shopping'!L340+'Non-food Shopping'!L523+'Non-food Shopping'!L706+'Non-food Shopping'!L889+'Non-food Shopping'!L1072+'Non-food Shopping'!L1255+'Non-food Shopping'!L1438+'Non-food Shopping'!L1621</f>
        <v>2.4265007342514231</v>
      </c>
      <c r="M118" s="428">
        <f t="shared" si="20"/>
        <v>6.3082784851294519E-3</v>
      </c>
      <c r="N118" s="429">
        <f t="shared" si="14"/>
        <v>2.4265007342514231</v>
      </c>
    </row>
    <row r="119" spans="2:14" s="405" customFormat="1" x14ac:dyDescent="0.45">
      <c r="B119" s="405" t="s">
        <v>747</v>
      </c>
      <c r="C119" s="406">
        <f t="shared" si="15"/>
        <v>0</v>
      </c>
      <c r="D119" s="407">
        <f>'Non-food Shopping'!D158+'Non-food Shopping'!D341+'Non-food Shopping'!D524+'Non-food Shopping'!D707+'Non-food Shopping'!D890+'Non-food Shopping'!D1073+'Non-food Shopping'!D1256+'Non-food Shopping'!D1439+'Non-food Shopping'!D1622</f>
        <v>0</v>
      </c>
      <c r="E119" s="406">
        <f t="shared" si="16"/>
        <v>0</v>
      </c>
      <c r="F119" s="407">
        <f>'Non-food Shopping'!F158+'Non-food Shopping'!F341+'Non-food Shopping'!F524+'Non-food Shopping'!F707+'Non-food Shopping'!F890+'Non-food Shopping'!F1073+'Non-food Shopping'!F1256+'Non-food Shopping'!F1439+'Non-food Shopping'!F1622</f>
        <v>0</v>
      </c>
      <c r="G119" s="406">
        <f t="shared" si="17"/>
        <v>0</v>
      </c>
      <c r="H119" s="407">
        <f>'Non-food Shopping'!H158+'Non-food Shopping'!H341+'Non-food Shopping'!H524+'Non-food Shopping'!H707+'Non-food Shopping'!H890+'Non-food Shopping'!H1073+'Non-food Shopping'!H1256+'Non-food Shopping'!H1439+'Non-food Shopping'!H1622</f>
        <v>0</v>
      </c>
      <c r="I119" s="406">
        <f t="shared" si="18"/>
        <v>2.6881272148843271E-3</v>
      </c>
      <c r="J119" s="407">
        <f>'Non-food Shopping'!J158+'Non-food Shopping'!J341+'Non-food Shopping'!J524+'Non-food Shopping'!J707+'Non-food Shopping'!J890+'Non-food Shopping'!J1073+'Non-food Shopping'!J1256+'Non-food Shopping'!J1439+'Non-food Shopping'!J1622</f>
        <v>0.16193030147677431</v>
      </c>
      <c r="K119" s="406">
        <f t="shared" si="19"/>
        <v>0</v>
      </c>
      <c r="L119" s="407">
        <f>'Non-food Shopping'!L158+'Non-food Shopping'!L341+'Non-food Shopping'!L524+'Non-food Shopping'!L707+'Non-food Shopping'!L890+'Non-food Shopping'!L1073+'Non-food Shopping'!L1256+'Non-food Shopping'!L1439+'Non-food Shopping'!L1622</f>
        <v>0</v>
      </c>
      <c r="M119" s="408">
        <f t="shared" si="20"/>
        <v>4.209771802156883E-4</v>
      </c>
      <c r="N119" s="409">
        <f t="shared" si="14"/>
        <v>0.16193030147677431</v>
      </c>
    </row>
    <row r="120" spans="2:14" s="405" customFormat="1" x14ac:dyDescent="0.45">
      <c r="B120" s="405" t="s">
        <v>748</v>
      </c>
      <c r="C120" s="406">
        <f t="shared" si="15"/>
        <v>0</v>
      </c>
      <c r="D120" s="407">
        <f>'Non-food Shopping'!D159+'Non-food Shopping'!D342+'Non-food Shopping'!D525+'Non-food Shopping'!D708+'Non-food Shopping'!D891+'Non-food Shopping'!D1074+'Non-food Shopping'!D1257+'Non-food Shopping'!D1440+'Non-food Shopping'!D1623</f>
        <v>0</v>
      </c>
      <c r="E120" s="406">
        <f t="shared" si="16"/>
        <v>0</v>
      </c>
      <c r="F120" s="407">
        <f>'Non-food Shopping'!F159+'Non-food Shopping'!F342+'Non-food Shopping'!F525+'Non-food Shopping'!F708+'Non-food Shopping'!F891+'Non-food Shopping'!F1074+'Non-food Shopping'!F1257+'Non-food Shopping'!F1440+'Non-food Shopping'!F1623</f>
        <v>0</v>
      </c>
      <c r="G120" s="406">
        <f t="shared" si="17"/>
        <v>9.464447233492793E-4</v>
      </c>
      <c r="H120" s="407">
        <f>'Non-food Shopping'!H159+'Non-food Shopping'!H342+'Non-food Shopping'!H525+'Non-food Shopping'!H708+'Non-food Shopping'!H891+'Non-food Shopping'!H1074+'Non-food Shopping'!H1257+'Non-food Shopping'!H1440+'Non-food Shopping'!H1623</f>
        <v>0.14209460210786712</v>
      </c>
      <c r="I120" s="406">
        <f t="shared" si="18"/>
        <v>0</v>
      </c>
      <c r="J120" s="407">
        <f>'Non-food Shopping'!J159+'Non-food Shopping'!J342+'Non-food Shopping'!J525+'Non-food Shopping'!J708+'Non-food Shopping'!J891+'Non-food Shopping'!J1074+'Non-food Shopping'!J1257+'Non-food Shopping'!J1440+'Non-food Shopping'!J1623</f>
        <v>0</v>
      </c>
      <c r="K120" s="406">
        <f t="shared" si="19"/>
        <v>0</v>
      </c>
      <c r="L120" s="407">
        <f>'Non-food Shopping'!L159+'Non-food Shopping'!L342+'Non-food Shopping'!L525+'Non-food Shopping'!L708+'Non-food Shopping'!L891+'Non-food Shopping'!L1074+'Non-food Shopping'!L1257+'Non-food Shopping'!L1440+'Non-food Shopping'!L1623</f>
        <v>0</v>
      </c>
      <c r="M120" s="408">
        <f t="shared" si="20"/>
        <v>3.6940945810454064E-4</v>
      </c>
      <c r="N120" s="409">
        <f t="shared" si="14"/>
        <v>0.14209460210786712</v>
      </c>
    </row>
    <row r="121" spans="2:14" s="405" customFormat="1" x14ac:dyDescent="0.45">
      <c r="B121" s="405" t="s">
        <v>749</v>
      </c>
      <c r="C121" s="406">
        <f t="shared" si="15"/>
        <v>0</v>
      </c>
      <c r="D121" s="407">
        <f>'Non-food Shopping'!D160+'Non-food Shopping'!D343+'Non-food Shopping'!D526+'Non-food Shopping'!D709+'Non-food Shopping'!D892+'Non-food Shopping'!D1075+'Non-food Shopping'!D1258+'Non-food Shopping'!D1441+'Non-food Shopping'!D1624</f>
        <v>0</v>
      </c>
      <c r="E121" s="406">
        <f t="shared" si="16"/>
        <v>0</v>
      </c>
      <c r="F121" s="407">
        <f>'Non-food Shopping'!F160+'Non-food Shopping'!F343+'Non-food Shopping'!F526+'Non-food Shopping'!F709+'Non-food Shopping'!F892+'Non-food Shopping'!F1075+'Non-food Shopping'!F1258+'Non-food Shopping'!F1441+'Non-food Shopping'!F1624</f>
        <v>0</v>
      </c>
      <c r="G121" s="406">
        <f t="shared" si="17"/>
        <v>0</v>
      </c>
      <c r="H121" s="407">
        <f>'Non-food Shopping'!H160+'Non-food Shopping'!H343+'Non-food Shopping'!H526+'Non-food Shopping'!H709+'Non-food Shopping'!H892+'Non-food Shopping'!H1075+'Non-food Shopping'!H1258+'Non-food Shopping'!H1441+'Non-food Shopping'!H1624</f>
        <v>0</v>
      </c>
      <c r="I121" s="406">
        <f t="shared" si="18"/>
        <v>5.915032381426954E-4</v>
      </c>
      <c r="J121" s="407">
        <f>'Non-food Shopping'!J160+'Non-food Shopping'!J343+'Non-food Shopping'!J526+'Non-food Shopping'!J709+'Non-food Shopping'!J892+'Non-food Shopping'!J1075+'Non-food Shopping'!J1258+'Non-food Shopping'!J1441+'Non-food Shopping'!J1624</f>
        <v>3.5631608930776187E-2</v>
      </c>
      <c r="K121" s="406">
        <f t="shared" si="19"/>
        <v>0</v>
      </c>
      <c r="L121" s="407">
        <f>'Non-food Shopping'!L160+'Non-food Shopping'!L343+'Non-food Shopping'!L526+'Non-food Shopping'!L709+'Non-food Shopping'!L892+'Non-food Shopping'!L1075+'Non-food Shopping'!L1258+'Non-food Shopping'!L1441+'Non-food Shopping'!L1624</f>
        <v>0</v>
      </c>
      <c r="M121" s="408">
        <f t="shared" si="20"/>
        <v>9.2633028639039266E-5</v>
      </c>
      <c r="N121" s="409">
        <f t="shared" si="14"/>
        <v>3.5631608930776187E-2</v>
      </c>
    </row>
    <row r="122" spans="2:14" s="405" customFormat="1" x14ac:dyDescent="0.45">
      <c r="B122" s="405" t="s">
        <v>750</v>
      </c>
      <c r="C122" s="406">
        <f t="shared" si="15"/>
        <v>0</v>
      </c>
      <c r="D122" s="407">
        <f>'Non-food Shopping'!D161+'Non-food Shopping'!D344+'Non-food Shopping'!D527+'Non-food Shopping'!D710+'Non-food Shopping'!D893+'Non-food Shopping'!D1076+'Non-food Shopping'!D1259+'Non-food Shopping'!D1442+'Non-food Shopping'!D1625</f>
        <v>0</v>
      </c>
      <c r="E122" s="406">
        <f t="shared" si="16"/>
        <v>4.8727669278203381E-4</v>
      </c>
      <c r="F122" s="407">
        <f>'Non-food Shopping'!F161+'Non-food Shopping'!F344+'Non-food Shopping'!F527+'Non-food Shopping'!F710+'Non-food Shopping'!F893+'Non-food Shopping'!F1076+'Non-food Shopping'!F1259+'Non-food Shopping'!F1442+'Non-food Shopping'!F1625</f>
        <v>2.1205120840354433E-2</v>
      </c>
      <c r="G122" s="406">
        <f t="shared" si="17"/>
        <v>0</v>
      </c>
      <c r="H122" s="407">
        <f>'Non-food Shopping'!H161+'Non-food Shopping'!H344+'Non-food Shopping'!H527+'Non-food Shopping'!H710+'Non-food Shopping'!H893+'Non-food Shopping'!H1076+'Non-food Shopping'!H1259+'Non-food Shopping'!H1442+'Non-food Shopping'!H1625</f>
        <v>0</v>
      </c>
      <c r="I122" s="406">
        <f t="shared" si="18"/>
        <v>0</v>
      </c>
      <c r="J122" s="407">
        <f>'Non-food Shopping'!J161+'Non-food Shopping'!J344+'Non-food Shopping'!J527+'Non-food Shopping'!J710+'Non-food Shopping'!J893+'Non-food Shopping'!J1076+'Non-food Shopping'!J1259+'Non-food Shopping'!J1442+'Non-food Shopping'!J1625</f>
        <v>0</v>
      </c>
      <c r="K122" s="406">
        <f t="shared" si="19"/>
        <v>0</v>
      </c>
      <c r="L122" s="407">
        <f>'Non-food Shopping'!L161+'Non-food Shopping'!L344+'Non-food Shopping'!L527+'Non-food Shopping'!L710+'Non-food Shopping'!L893+'Non-food Shopping'!L1076+'Non-food Shopping'!L1259+'Non-food Shopping'!L1442+'Non-food Shopping'!L1625</f>
        <v>0</v>
      </c>
      <c r="M122" s="408">
        <f t="shared" si="20"/>
        <v>5.5127866100994806E-5</v>
      </c>
      <c r="N122" s="409">
        <f t="shared" si="14"/>
        <v>2.1205120840354433E-2</v>
      </c>
    </row>
    <row r="123" spans="2:14" s="405" customFormat="1" x14ac:dyDescent="0.45">
      <c r="B123" s="405" t="s">
        <v>751</v>
      </c>
      <c r="C123" s="406">
        <f t="shared" si="15"/>
        <v>0</v>
      </c>
      <c r="D123" s="407">
        <f>'Non-food Shopping'!D162+'Non-food Shopping'!D345+'Non-food Shopping'!D528+'Non-food Shopping'!D711+'Non-food Shopping'!D894+'Non-food Shopping'!D1077+'Non-food Shopping'!D1260+'Non-food Shopping'!D1443+'Non-food Shopping'!D1626</f>
        <v>0</v>
      </c>
      <c r="E123" s="406">
        <f t="shared" si="16"/>
        <v>0</v>
      </c>
      <c r="F123" s="407">
        <f>'Non-food Shopping'!F162+'Non-food Shopping'!F345+'Non-food Shopping'!F528+'Non-food Shopping'!F711+'Non-food Shopping'!F894+'Non-food Shopping'!F1077+'Non-food Shopping'!F1260+'Non-food Shopping'!F1443+'Non-food Shopping'!F1626</f>
        <v>0</v>
      </c>
      <c r="G123" s="406">
        <f t="shared" si="17"/>
        <v>1.6155989941285455E-3</v>
      </c>
      <c r="H123" s="407">
        <f>'Non-food Shopping'!H162+'Non-food Shopping'!H345+'Non-food Shopping'!H528+'Non-food Shopping'!H711+'Non-food Shopping'!H894+'Non-food Shopping'!H1077+'Non-food Shopping'!H1260+'Non-food Shopping'!H1443+'Non-food Shopping'!H1626</f>
        <v>0.24255816591609383</v>
      </c>
      <c r="I123" s="406">
        <f t="shared" si="18"/>
        <v>0</v>
      </c>
      <c r="J123" s="407">
        <f>'Non-food Shopping'!J162+'Non-food Shopping'!J345+'Non-food Shopping'!J528+'Non-food Shopping'!J711+'Non-food Shopping'!J894+'Non-food Shopping'!J1077+'Non-food Shopping'!J1260+'Non-food Shopping'!J1443+'Non-food Shopping'!J1626</f>
        <v>0</v>
      </c>
      <c r="K123" s="406">
        <f t="shared" si="19"/>
        <v>0</v>
      </c>
      <c r="L123" s="407">
        <f>'Non-food Shopping'!L162+'Non-food Shopping'!L345+'Non-food Shopping'!L528+'Non-food Shopping'!L711+'Non-food Shopping'!L894+'Non-food Shopping'!L1077+'Non-food Shopping'!L1260+'Non-food Shopping'!L1443+'Non-food Shopping'!L1626</f>
        <v>0</v>
      </c>
      <c r="M123" s="408">
        <f t="shared" si="20"/>
        <v>6.3058891260257496E-4</v>
      </c>
      <c r="N123" s="409">
        <f t="shared" si="14"/>
        <v>0.24255816591609383</v>
      </c>
    </row>
    <row r="124" spans="2:14" s="405" customFormat="1" x14ac:dyDescent="0.45">
      <c r="B124" s="405" t="s">
        <v>752</v>
      </c>
      <c r="C124" s="406">
        <f t="shared" si="15"/>
        <v>8.718716733531602E-4</v>
      </c>
      <c r="D124" s="407">
        <f>'Non-food Shopping'!D163+'Non-food Shopping'!D346+'Non-food Shopping'!D529+'Non-food Shopping'!D712+'Non-food Shopping'!D895+'Non-food Shopping'!D1078+'Non-food Shopping'!D1261+'Non-food Shopping'!D1444+'Non-food Shopping'!D1627</f>
        <v>5.0195496000278374E-2</v>
      </c>
      <c r="E124" s="406">
        <f t="shared" si="16"/>
        <v>0</v>
      </c>
      <c r="F124" s="407">
        <f>'Non-food Shopping'!F163+'Non-food Shopping'!F346+'Non-food Shopping'!F529+'Non-food Shopping'!F712+'Non-food Shopping'!F895+'Non-food Shopping'!F1078+'Non-food Shopping'!F1261+'Non-food Shopping'!F1444+'Non-food Shopping'!F1627</f>
        <v>0</v>
      </c>
      <c r="G124" s="406">
        <f t="shared" si="17"/>
        <v>7.9200110654970555E-4</v>
      </c>
      <c r="H124" s="407">
        <f>'Non-food Shopping'!H163+'Non-food Shopping'!H346+'Non-food Shopping'!H529+'Non-food Shopping'!H712+'Non-food Shopping'!H895+'Non-food Shopping'!H1078+'Non-food Shopping'!H1261+'Non-food Shopping'!H1444+'Non-food Shopping'!H1627</f>
        <v>0.11890718953550451</v>
      </c>
      <c r="I124" s="406">
        <f t="shared" si="18"/>
        <v>2.0675872682275414E-3</v>
      </c>
      <c r="J124" s="407">
        <f>'Non-food Shopping'!J163+'Non-food Shopping'!J346+'Non-food Shopping'!J529+'Non-food Shopping'!J712+'Non-food Shopping'!J895+'Non-food Shopping'!J1078+'Non-food Shopping'!J1261+'Non-food Shopping'!J1444+'Non-food Shopping'!J1627</f>
        <v>0.12454954803470229</v>
      </c>
      <c r="K124" s="406">
        <f t="shared" si="19"/>
        <v>0</v>
      </c>
      <c r="L124" s="407">
        <f>'Non-food Shopping'!L163+'Non-food Shopping'!L346+'Non-food Shopping'!L529+'Non-food Shopping'!L712+'Non-food Shopping'!L895+'Non-food Shopping'!L1078+'Non-food Shopping'!L1261+'Non-food Shopping'!L1444+'Non-food Shopping'!L1627</f>
        <v>0</v>
      </c>
      <c r="M124" s="408">
        <f t="shared" si="20"/>
        <v>7.6342036126124618E-4</v>
      </c>
      <c r="N124" s="409">
        <f t="shared" si="14"/>
        <v>0.2936522335704852</v>
      </c>
    </row>
    <row r="125" spans="2:14" s="405" customFormat="1" x14ac:dyDescent="0.45">
      <c r="B125" s="405" t="s">
        <v>753</v>
      </c>
      <c r="C125" s="406">
        <f t="shared" si="15"/>
        <v>0</v>
      </c>
      <c r="D125" s="407">
        <f>'Non-food Shopping'!D164+'Non-food Shopping'!D347+'Non-food Shopping'!D530+'Non-food Shopping'!D713+'Non-food Shopping'!D896+'Non-food Shopping'!D1079+'Non-food Shopping'!D1262+'Non-food Shopping'!D1445+'Non-food Shopping'!D1628</f>
        <v>0</v>
      </c>
      <c r="E125" s="406">
        <f t="shared" si="16"/>
        <v>0</v>
      </c>
      <c r="F125" s="407">
        <f>'Non-food Shopping'!F164+'Non-food Shopping'!F347+'Non-food Shopping'!F530+'Non-food Shopping'!F713+'Non-food Shopping'!F896+'Non-food Shopping'!F1079+'Non-food Shopping'!F1262+'Non-food Shopping'!F1445+'Non-food Shopping'!F1628</f>
        <v>0</v>
      </c>
      <c r="G125" s="406">
        <f t="shared" si="17"/>
        <v>0</v>
      </c>
      <c r="H125" s="407">
        <f>'Non-food Shopping'!H164+'Non-food Shopping'!H347+'Non-food Shopping'!H530+'Non-food Shopping'!H713+'Non-food Shopping'!H896+'Non-food Shopping'!H1079+'Non-food Shopping'!H1262+'Non-food Shopping'!H1445+'Non-food Shopping'!H1628</f>
        <v>0</v>
      </c>
      <c r="I125" s="406">
        <f t="shared" si="18"/>
        <v>1.2748291742496105E-3</v>
      </c>
      <c r="J125" s="407">
        <f>'Non-food Shopping'!J164+'Non-food Shopping'!J347+'Non-food Shopping'!J530+'Non-food Shopping'!J713+'Non-food Shopping'!J896+'Non-food Shopping'!J1079+'Non-food Shopping'!J1262+'Non-food Shopping'!J1445+'Non-food Shopping'!J1628</f>
        <v>7.679453240701993E-2</v>
      </c>
      <c r="K125" s="406">
        <f t="shared" si="19"/>
        <v>0</v>
      </c>
      <c r="L125" s="407">
        <f>'Non-food Shopping'!L164+'Non-food Shopping'!L347+'Non-food Shopping'!L530+'Non-food Shopping'!L713+'Non-food Shopping'!L896+'Non-food Shopping'!L1079+'Non-food Shopping'!L1262+'Non-food Shopping'!L1445+'Non-food Shopping'!L1628</f>
        <v>0</v>
      </c>
      <c r="M125" s="408">
        <f t="shared" si="20"/>
        <v>1.9964605397419373E-4</v>
      </c>
      <c r="N125" s="409">
        <f t="shared" si="14"/>
        <v>7.679453240701993E-2</v>
      </c>
    </row>
    <row r="126" spans="2:14" s="405" customFormat="1" x14ac:dyDescent="0.45">
      <c r="B126" s="405" t="s">
        <v>754</v>
      </c>
      <c r="C126" s="406">
        <f t="shared" si="15"/>
        <v>0</v>
      </c>
      <c r="D126" s="407">
        <f>'Non-food Shopping'!D165+'Non-food Shopping'!D348+'Non-food Shopping'!D531+'Non-food Shopping'!D714+'Non-food Shopping'!D897+'Non-food Shopping'!D1080+'Non-food Shopping'!D1263+'Non-food Shopping'!D1446+'Non-food Shopping'!D1629</f>
        <v>0</v>
      </c>
      <c r="E126" s="406">
        <f t="shared" si="16"/>
        <v>0</v>
      </c>
      <c r="F126" s="407">
        <f>'Non-food Shopping'!F165+'Non-food Shopping'!F348+'Non-food Shopping'!F531+'Non-food Shopping'!F714+'Non-food Shopping'!F897+'Non-food Shopping'!F1080+'Non-food Shopping'!F1263+'Non-food Shopping'!F1446+'Non-food Shopping'!F1629</f>
        <v>0</v>
      </c>
      <c r="G126" s="406">
        <f t="shared" si="17"/>
        <v>8.4875983971111177E-4</v>
      </c>
      <c r="H126" s="407">
        <f>'Non-food Shopping'!H165+'Non-food Shopping'!H348+'Non-food Shopping'!H531+'Non-food Shopping'!H714+'Non-food Shopping'!H897+'Non-food Shopping'!H1080+'Non-food Shopping'!H1263+'Non-food Shopping'!H1446+'Non-food Shopping'!H1629</f>
        <v>0.12742866934911243</v>
      </c>
      <c r="I126" s="406">
        <f t="shared" si="18"/>
        <v>0</v>
      </c>
      <c r="J126" s="407">
        <f>'Non-food Shopping'!J165+'Non-food Shopping'!J348+'Non-food Shopping'!J531+'Non-food Shopping'!J714+'Non-food Shopping'!J897+'Non-food Shopping'!J1080+'Non-food Shopping'!J1263+'Non-food Shopping'!J1446+'Non-food Shopping'!J1629</f>
        <v>0</v>
      </c>
      <c r="K126" s="406">
        <f t="shared" si="19"/>
        <v>0</v>
      </c>
      <c r="L126" s="407">
        <f>'Non-food Shopping'!L165+'Non-food Shopping'!L348+'Non-food Shopping'!L531+'Non-food Shopping'!L714+'Non-food Shopping'!L897+'Non-food Shopping'!L1080+'Non-food Shopping'!L1263+'Non-food Shopping'!L1446+'Non-food Shopping'!L1629</f>
        <v>0</v>
      </c>
      <c r="M126" s="408">
        <f t="shared" si="20"/>
        <v>3.3128180094768063E-4</v>
      </c>
      <c r="N126" s="409">
        <f t="shared" si="14"/>
        <v>0.12742866934911243</v>
      </c>
    </row>
    <row r="127" spans="2:14" s="410" customFormat="1" x14ac:dyDescent="0.45">
      <c r="B127" s="410" t="s">
        <v>755</v>
      </c>
      <c r="C127" s="411">
        <f t="shared" si="15"/>
        <v>1.8471076558453422E-3</v>
      </c>
      <c r="D127" s="412">
        <f>'Non-food Shopping'!D166+'Non-food Shopping'!D349+'Non-food Shopping'!D532+'Non-food Shopping'!D715+'Non-food Shopping'!D898+'Non-food Shopping'!D1081+'Non-food Shopping'!D1264+'Non-food Shopping'!D1447+'Non-food Shopping'!D1630</f>
        <v>0.10634189386436542</v>
      </c>
      <c r="E127" s="411">
        <f t="shared" si="16"/>
        <v>2.8587883568326907E-3</v>
      </c>
      <c r="F127" s="412">
        <f>'Non-food Shopping'!F166+'Non-food Shopping'!F349+'Non-food Shopping'!F532+'Non-food Shopping'!F715+'Non-food Shopping'!F898+'Non-food Shopping'!F1081+'Non-food Shopping'!F1264+'Non-food Shopping'!F1447+'Non-food Shopping'!F1630</f>
        <v>0.12440765885503199</v>
      </c>
      <c r="G127" s="411">
        <f t="shared" si="17"/>
        <v>9.5896430073075193E-3</v>
      </c>
      <c r="H127" s="412">
        <f>'Non-food Shopping'!H166+'Non-food Shopping'!H349+'Non-food Shopping'!H532+'Non-food Shopping'!H715+'Non-food Shopping'!H898+'Non-food Shopping'!H1081+'Non-food Shopping'!H1264+'Non-food Shopping'!H1447+'Non-food Shopping'!H1630</f>
        <v>1.4397423049259053</v>
      </c>
      <c r="I127" s="411">
        <f t="shared" si="18"/>
        <v>0</v>
      </c>
      <c r="J127" s="412">
        <f>'Non-food Shopping'!J166+'Non-food Shopping'!J349+'Non-food Shopping'!J532+'Non-food Shopping'!J715+'Non-food Shopping'!J898+'Non-food Shopping'!J1081+'Non-food Shopping'!J1264+'Non-food Shopping'!J1447+'Non-food Shopping'!J1630</f>
        <v>0</v>
      </c>
      <c r="K127" s="411">
        <f t="shared" si="19"/>
        <v>0</v>
      </c>
      <c r="L127" s="412">
        <f>'Non-food Shopping'!L166+'Non-food Shopping'!L349+'Non-food Shopping'!L532+'Non-food Shopping'!L715+'Non-food Shopping'!L898+'Non-food Shopping'!L1081+'Non-food Shopping'!L1264+'Non-food Shopping'!L1447+'Non-food Shopping'!L1630</f>
        <v>0</v>
      </c>
      <c r="M127" s="413">
        <f t="shared" si="20"/>
        <v>4.3428496420458542E-3</v>
      </c>
      <c r="N127" s="414">
        <f t="shared" si="14"/>
        <v>1.6704918576453027</v>
      </c>
    </row>
    <row r="128" spans="2:14" s="405" customFormat="1" x14ac:dyDescent="0.45">
      <c r="B128" s="405" t="s">
        <v>756</v>
      </c>
      <c r="C128" s="406">
        <f t="shared" si="15"/>
        <v>0</v>
      </c>
      <c r="D128" s="407">
        <f>'Non-food Shopping'!D167+'Non-food Shopping'!D350+'Non-food Shopping'!D533+'Non-food Shopping'!D716+'Non-food Shopping'!D899+'Non-food Shopping'!D1082+'Non-food Shopping'!D1265+'Non-food Shopping'!D1448+'Non-food Shopping'!D1631</f>
        <v>0</v>
      </c>
      <c r="E128" s="406">
        <f t="shared" si="16"/>
        <v>0</v>
      </c>
      <c r="F128" s="407">
        <f>'Non-food Shopping'!F167+'Non-food Shopping'!F350+'Non-food Shopping'!F533+'Non-food Shopping'!F716+'Non-food Shopping'!F899+'Non-food Shopping'!F1082+'Non-food Shopping'!F1265+'Non-food Shopping'!F1448+'Non-food Shopping'!F1631</f>
        <v>0</v>
      </c>
      <c r="G128" s="406">
        <f t="shared" si="17"/>
        <v>0</v>
      </c>
      <c r="H128" s="407">
        <f>'Non-food Shopping'!H167+'Non-food Shopping'!H350+'Non-food Shopping'!H533+'Non-food Shopping'!H716+'Non-food Shopping'!H899+'Non-food Shopping'!H1082+'Non-food Shopping'!H1265+'Non-food Shopping'!H1448+'Non-food Shopping'!H1631</f>
        <v>0</v>
      </c>
      <c r="I128" s="406">
        <f t="shared" si="18"/>
        <v>0</v>
      </c>
      <c r="J128" s="407">
        <f>'Non-food Shopping'!J167+'Non-food Shopping'!J350+'Non-food Shopping'!J533+'Non-food Shopping'!J716+'Non-food Shopping'!J899+'Non-food Shopping'!J1082+'Non-food Shopping'!J1265+'Non-food Shopping'!J1448+'Non-food Shopping'!J1631</f>
        <v>0</v>
      </c>
      <c r="K128" s="406">
        <f t="shared" si="19"/>
        <v>1.7733597417614543E-3</v>
      </c>
      <c r="L128" s="407">
        <f>'Non-food Shopping'!L167+'Non-food Shopping'!L350+'Non-food Shopping'!L533+'Non-food Shopping'!L716+'Non-food Shopping'!L899+'Non-food Shopping'!L1082+'Non-food Shopping'!L1265+'Non-food Shopping'!L1448+'Non-food Shopping'!L1631</f>
        <v>0.12979123308230253</v>
      </c>
      <c r="M128" s="408">
        <f t="shared" si="20"/>
        <v>3.3742385965693879E-4</v>
      </c>
      <c r="N128" s="409">
        <f t="shared" si="14"/>
        <v>0.12979123308230253</v>
      </c>
    </row>
    <row r="129" spans="2:14" s="405" customFormat="1" x14ac:dyDescent="0.45">
      <c r="B129" s="405" t="s">
        <v>757</v>
      </c>
      <c r="C129" s="406">
        <f t="shared" si="15"/>
        <v>3.4261271657494087E-3</v>
      </c>
      <c r="D129" s="407">
        <f>'Non-food Shopping'!D168+'Non-food Shopping'!D351+'Non-food Shopping'!D534+'Non-food Shopping'!D717+'Non-food Shopping'!D900+'Non-food Shopping'!D1083+'Non-food Shopping'!D1266+'Non-food Shopping'!D1449+'Non-food Shopping'!D1632</f>
        <v>0.19724938623525953</v>
      </c>
      <c r="E129" s="406">
        <f t="shared" si="16"/>
        <v>0</v>
      </c>
      <c r="F129" s="407">
        <f>'Non-food Shopping'!F168+'Non-food Shopping'!F351+'Non-food Shopping'!F534+'Non-food Shopping'!F717+'Non-food Shopping'!F900+'Non-food Shopping'!F1083+'Non-food Shopping'!F1266+'Non-food Shopping'!F1449+'Non-food Shopping'!F1632</f>
        <v>0</v>
      </c>
      <c r="G129" s="406">
        <f t="shared" si="17"/>
        <v>0</v>
      </c>
      <c r="H129" s="407">
        <f>'Non-food Shopping'!H168+'Non-food Shopping'!H351+'Non-food Shopping'!H534+'Non-food Shopping'!H717+'Non-food Shopping'!H900+'Non-food Shopping'!H1083+'Non-food Shopping'!H1266+'Non-food Shopping'!H1449+'Non-food Shopping'!H1632</f>
        <v>0</v>
      </c>
      <c r="I129" s="406">
        <f t="shared" si="18"/>
        <v>0</v>
      </c>
      <c r="J129" s="407">
        <f>'Non-food Shopping'!J168+'Non-food Shopping'!J351+'Non-food Shopping'!J534+'Non-food Shopping'!J717+'Non-food Shopping'!J900+'Non-food Shopping'!J1083+'Non-food Shopping'!J1266+'Non-food Shopping'!J1449+'Non-food Shopping'!J1632</f>
        <v>0</v>
      </c>
      <c r="K129" s="406">
        <f t="shared" si="19"/>
        <v>0</v>
      </c>
      <c r="L129" s="407">
        <f>'Non-food Shopping'!L168+'Non-food Shopping'!L351+'Non-food Shopping'!L534+'Non-food Shopping'!L717+'Non-food Shopping'!L900+'Non-food Shopping'!L1083+'Non-food Shopping'!L1266+'Non-food Shopping'!L1449+'Non-food Shopping'!L1632</f>
        <v>0</v>
      </c>
      <c r="M129" s="408">
        <f t="shared" si="20"/>
        <v>5.1279772630142878E-4</v>
      </c>
      <c r="N129" s="409">
        <f t="shared" si="14"/>
        <v>0.19724938623525953</v>
      </c>
    </row>
    <row r="130" spans="2:14" s="405" customFormat="1" x14ac:dyDescent="0.45">
      <c r="B130" s="405" t="s">
        <v>758</v>
      </c>
      <c r="C130" s="406">
        <f t="shared" si="15"/>
        <v>8.718716733531602E-4</v>
      </c>
      <c r="D130" s="407">
        <f>'Non-food Shopping'!D169+'Non-food Shopping'!D352+'Non-food Shopping'!D535+'Non-food Shopping'!D718+'Non-food Shopping'!D901+'Non-food Shopping'!D1084+'Non-food Shopping'!D1267+'Non-food Shopping'!D1450+'Non-food Shopping'!D1633</f>
        <v>5.0195496000278374E-2</v>
      </c>
      <c r="E130" s="406">
        <f t="shared" si="16"/>
        <v>0</v>
      </c>
      <c r="F130" s="407">
        <f>'Non-food Shopping'!F169+'Non-food Shopping'!F352+'Non-food Shopping'!F535+'Non-food Shopping'!F718+'Non-food Shopping'!F901+'Non-food Shopping'!F1084+'Non-food Shopping'!F1267+'Non-food Shopping'!F1450+'Non-food Shopping'!F1633</f>
        <v>0</v>
      </c>
      <c r="G130" s="406">
        <f t="shared" si="17"/>
        <v>0</v>
      </c>
      <c r="H130" s="407">
        <f>'Non-food Shopping'!H169+'Non-food Shopping'!H352+'Non-food Shopping'!H535+'Non-food Shopping'!H718+'Non-food Shopping'!H901+'Non-food Shopping'!H1084+'Non-food Shopping'!H1267+'Non-food Shopping'!H1450+'Non-food Shopping'!H1633</f>
        <v>0</v>
      </c>
      <c r="I130" s="406">
        <f t="shared" si="18"/>
        <v>0</v>
      </c>
      <c r="J130" s="407">
        <f>'Non-food Shopping'!J169+'Non-food Shopping'!J352+'Non-food Shopping'!J535+'Non-food Shopping'!J718+'Non-food Shopping'!J901+'Non-food Shopping'!J1084+'Non-food Shopping'!J1267+'Non-food Shopping'!J1450+'Non-food Shopping'!J1633</f>
        <v>0</v>
      </c>
      <c r="K130" s="406">
        <f t="shared" si="19"/>
        <v>0</v>
      </c>
      <c r="L130" s="407">
        <f>'Non-food Shopping'!L169+'Non-food Shopping'!L352+'Non-food Shopping'!L535+'Non-food Shopping'!L718+'Non-food Shopping'!L901+'Non-food Shopping'!L1084+'Non-food Shopping'!L1267+'Non-food Shopping'!L1450+'Non-food Shopping'!L1633</f>
        <v>0</v>
      </c>
      <c r="M130" s="408">
        <f t="shared" si="20"/>
        <v>1.3049539322173063E-4</v>
      </c>
      <c r="N130" s="409">
        <f t="shared" si="14"/>
        <v>5.0195496000278374E-2</v>
      </c>
    </row>
    <row r="131" spans="2:14" s="405" customFormat="1" x14ac:dyDescent="0.45">
      <c r="B131" s="405" t="s">
        <v>759</v>
      </c>
      <c r="C131" s="406">
        <f t="shared" si="15"/>
        <v>0</v>
      </c>
      <c r="D131" s="407">
        <f>'Non-food Shopping'!D170+'Non-food Shopping'!D353+'Non-food Shopping'!D536+'Non-food Shopping'!D719+'Non-food Shopping'!D902+'Non-food Shopping'!D1085+'Non-food Shopping'!D1268+'Non-food Shopping'!D1451+'Non-food Shopping'!D1634</f>
        <v>0</v>
      </c>
      <c r="E131" s="406">
        <f t="shared" si="16"/>
        <v>0</v>
      </c>
      <c r="F131" s="407">
        <f>'Non-food Shopping'!F170+'Non-food Shopping'!F353+'Non-food Shopping'!F536+'Non-food Shopping'!F719+'Non-food Shopping'!F902+'Non-food Shopping'!F1085+'Non-food Shopping'!F1268+'Non-food Shopping'!F1451+'Non-food Shopping'!F1634</f>
        <v>0</v>
      </c>
      <c r="G131" s="406">
        <f t="shared" si="17"/>
        <v>0</v>
      </c>
      <c r="H131" s="407">
        <f>'Non-food Shopping'!H170+'Non-food Shopping'!H353+'Non-food Shopping'!H536+'Non-food Shopping'!H719+'Non-food Shopping'!H902+'Non-food Shopping'!H1085+'Non-food Shopping'!H1268+'Non-food Shopping'!H1451+'Non-food Shopping'!H1634</f>
        <v>0</v>
      </c>
      <c r="I131" s="406">
        <f t="shared" si="18"/>
        <v>1.0314854224337034E-3</v>
      </c>
      <c r="J131" s="407">
        <f>'Non-food Shopping'!J170+'Non-food Shopping'!J353+'Non-food Shopping'!J536+'Non-food Shopping'!J719+'Non-food Shopping'!J902+'Non-food Shopping'!J1085+'Non-food Shopping'!J1268+'Non-food Shopping'!J1451+'Non-food Shopping'!J1634</f>
        <v>6.2135729476915744E-2</v>
      </c>
      <c r="K131" s="406">
        <f t="shared" si="19"/>
        <v>0</v>
      </c>
      <c r="L131" s="407">
        <f>'Non-food Shopping'!L170+'Non-food Shopping'!L353+'Non-food Shopping'!L536+'Non-food Shopping'!L719+'Non-food Shopping'!L902+'Non-food Shopping'!L1085+'Non-food Shopping'!L1268+'Non-food Shopping'!L1451+'Non-food Shopping'!L1634</f>
        <v>0</v>
      </c>
      <c r="M131" s="408">
        <f t="shared" si="20"/>
        <v>1.615369325400078E-4</v>
      </c>
      <c r="N131" s="409">
        <f t="shared" si="14"/>
        <v>6.2135729476915744E-2</v>
      </c>
    </row>
    <row r="132" spans="2:14" s="415" customFormat="1" x14ac:dyDescent="0.45">
      <c r="B132" s="415" t="s">
        <v>760</v>
      </c>
      <c r="C132" s="416">
        <f t="shared" si="15"/>
        <v>0</v>
      </c>
      <c r="D132" s="417">
        <f>'Non-food Shopping'!D171+'Non-food Shopping'!D354+'Non-food Shopping'!D537+'Non-food Shopping'!D720+'Non-food Shopping'!D903+'Non-food Shopping'!D1086+'Non-food Shopping'!D1269+'Non-food Shopping'!D1452+'Non-food Shopping'!D1635</f>
        <v>0</v>
      </c>
      <c r="E132" s="416">
        <f t="shared" si="16"/>
        <v>2.2913004915918306E-3</v>
      </c>
      <c r="F132" s="417">
        <f>'Non-food Shopping'!F171+'Non-food Shopping'!F354+'Non-food Shopping'!F537+'Non-food Shopping'!F720+'Non-food Shopping'!F903+'Non-food Shopping'!F1086+'Non-food Shopping'!F1269+'Non-food Shopping'!F1452+'Non-food Shopping'!F1635</f>
        <v>9.9711938874741363E-2</v>
      </c>
      <c r="G132" s="416">
        <f t="shared" si="17"/>
        <v>0</v>
      </c>
      <c r="H132" s="417">
        <f>'Non-food Shopping'!H171+'Non-food Shopping'!H354+'Non-food Shopping'!H537+'Non-food Shopping'!H720+'Non-food Shopping'!H903+'Non-food Shopping'!H1086+'Non-food Shopping'!H1269+'Non-food Shopping'!H1452+'Non-food Shopping'!H1635</f>
        <v>0</v>
      </c>
      <c r="I132" s="416">
        <f t="shared" si="18"/>
        <v>0</v>
      </c>
      <c r="J132" s="417">
        <f>'Non-food Shopping'!J171+'Non-food Shopping'!J354+'Non-food Shopping'!J537+'Non-food Shopping'!J720+'Non-food Shopping'!J903+'Non-food Shopping'!J1086+'Non-food Shopping'!J1269+'Non-food Shopping'!J1452+'Non-food Shopping'!J1635</f>
        <v>0</v>
      </c>
      <c r="K132" s="416">
        <f t="shared" si="19"/>
        <v>0</v>
      </c>
      <c r="L132" s="417">
        <f>'Non-food Shopping'!L171+'Non-food Shopping'!L354+'Non-food Shopping'!L537+'Non-food Shopping'!L720+'Non-food Shopping'!L903+'Non-food Shopping'!L1086+'Non-food Shopping'!L1269+'Non-food Shopping'!L1452+'Non-food Shopping'!L1635</f>
        <v>0</v>
      </c>
      <c r="M132" s="418">
        <f t="shared" si="20"/>
        <v>2.592254227807288E-4</v>
      </c>
      <c r="N132" s="419">
        <f t="shared" si="14"/>
        <v>9.9711938874741363E-2</v>
      </c>
    </row>
    <row r="133" spans="2:14" s="405" customFormat="1" x14ac:dyDescent="0.45">
      <c r="B133" s="405" t="s">
        <v>761</v>
      </c>
      <c r="C133" s="406">
        <f t="shared" si="15"/>
        <v>0</v>
      </c>
      <c r="D133" s="407">
        <f>'Non-food Shopping'!D172+'Non-food Shopping'!D355+'Non-food Shopping'!D538+'Non-food Shopping'!D721+'Non-food Shopping'!D904+'Non-food Shopping'!D1087+'Non-food Shopping'!D1270+'Non-food Shopping'!D1453+'Non-food Shopping'!D1636</f>
        <v>0</v>
      </c>
      <c r="E133" s="406">
        <f t="shared" si="16"/>
        <v>7.6349910450861818E-4</v>
      </c>
      <c r="F133" s="407">
        <f>'Non-food Shopping'!F172+'Non-food Shopping'!F355+'Non-food Shopping'!F538+'Non-food Shopping'!F721+'Non-food Shopping'!F904+'Non-food Shopping'!F1087+'Non-food Shopping'!F1270+'Non-food Shopping'!F1453+'Non-food Shopping'!F1636</f>
        <v>3.3225662159568375E-2</v>
      </c>
      <c r="G133" s="406">
        <f t="shared" si="17"/>
        <v>0</v>
      </c>
      <c r="H133" s="407">
        <f>'Non-food Shopping'!H172+'Non-food Shopping'!H355+'Non-food Shopping'!H538+'Non-food Shopping'!H721+'Non-food Shopping'!H904+'Non-food Shopping'!H1087+'Non-food Shopping'!H1270+'Non-food Shopping'!H1453+'Non-food Shopping'!H1636</f>
        <v>0</v>
      </c>
      <c r="I133" s="406">
        <f t="shared" si="18"/>
        <v>0</v>
      </c>
      <c r="J133" s="407">
        <f>'Non-food Shopping'!J172+'Non-food Shopping'!J355+'Non-food Shopping'!J538+'Non-food Shopping'!J721+'Non-food Shopping'!J904+'Non-food Shopping'!J1087+'Non-food Shopping'!J1270+'Non-food Shopping'!J1453+'Non-food Shopping'!J1636</f>
        <v>0</v>
      </c>
      <c r="K133" s="406">
        <f t="shared" si="19"/>
        <v>0</v>
      </c>
      <c r="L133" s="407">
        <f>'Non-food Shopping'!L172+'Non-food Shopping'!L355+'Non-food Shopping'!L538+'Non-food Shopping'!L721+'Non-food Shopping'!L904+'Non-food Shopping'!L1087+'Non-food Shopping'!L1270+'Non-food Shopping'!L1453+'Non-food Shopping'!L1636</f>
        <v>0</v>
      </c>
      <c r="M133" s="408">
        <f t="shared" si="20"/>
        <v>8.6378185177036701E-5</v>
      </c>
      <c r="N133" s="409">
        <f t="shared" si="14"/>
        <v>3.3225662159568375E-2</v>
      </c>
    </row>
    <row r="134" spans="2:14" s="405" customFormat="1" x14ac:dyDescent="0.45">
      <c r="B134" s="405" t="s">
        <v>496</v>
      </c>
      <c r="C134" s="406">
        <f t="shared" si="15"/>
        <v>0</v>
      </c>
      <c r="D134" s="407">
        <f>'Non-food Shopping'!D173+'Non-food Shopping'!D356+'Non-food Shopping'!D539+'Non-food Shopping'!D722+'Non-food Shopping'!D905+'Non-food Shopping'!D1088+'Non-food Shopping'!D1271+'Non-food Shopping'!D1454+'Non-food Shopping'!D1637</f>
        <v>0</v>
      </c>
      <c r="E134" s="406">
        <f t="shared" si="16"/>
        <v>7.5360278244271557E-4</v>
      </c>
      <c r="F134" s="407">
        <f>'Non-food Shopping'!F173+'Non-food Shopping'!F356+'Non-food Shopping'!F539+'Non-food Shopping'!F722+'Non-food Shopping'!F905+'Non-food Shopping'!F1088+'Non-food Shopping'!F1271+'Non-food Shopping'!F1454+'Non-food Shopping'!F1637</f>
        <v>3.2794997799070427E-2</v>
      </c>
      <c r="G134" s="406">
        <f t="shared" si="17"/>
        <v>0</v>
      </c>
      <c r="H134" s="407">
        <f>'Non-food Shopping'!H173+'Non-food Shopping'!H356+'Non-food Shopping'!H539+'Non-food Shopping'!H722+'Non-food Shopping'!H905+'Non-food Shopping'!H1088+'Non-food Shopping'!H1271+'Non-food Shopping'!H1454+'Non-food Shopping'!H1637</f>
        <v>0</v>
      </c>
      <c r="I134" s="406">
        <f t="shared" si="18"/>
        <v>0</v>
      </c>
      <c r="J134" s="407">
        <f>'Non-food Shopping'!J173+'Non-food Shopping'!J356+'Non-food Shopping'!J539+'Non-food Shopping'!J722+'Non-food Shopping'!J905+'Non-food Shopping'!J1088+'Non-food Shopping'!J1271+'Non-food Shopping'!J1454+'Non-food Shopping'!J1637</f>
        <v>0</v>
      </c>
      <c r="K134" s="406">
        <f t="shared" si="19"/>
        <v>0</v>
      </c>
      <c r="L134" s="407">
        <f>'Non-food Shopping'!L173+'Non-food Shopping'!L356+'Non-food Shopping'!L539+'Non-food Shopping'!L722+'Non-food Shopping'!L905+'Non-food Shopping'!L1088+'Non-food Shopping'!L1271+'Non-food Shopping'!L1454+'Non-food Shopping'!L1637</f>
        <v>0</v>
      </c>
      <c r="M134" s="408">
        <f t="shared" si="20"/>
        <v>8.5258568487335036E-5</v>
      </c>
      <c r="N134" s="409">
        <f t="shared" si="14"/>
        <v>3.2794997799070427E-2</v>
      </c>
    </row>
    <row r="135" spans="2:14" s="405" customFormat="1" x14ac:dyDescent="0.45">
      <c r="B135" s="405" t="s">
        <v>762</v>
      </c>
      <c r="C135" s="406">
        <f t="shared" si="15"/>
        <v>0</v>
      </c>
      <c r="D135" s="407">
        <f>'Non-food Shopping'!D174+'Non-food Shopping'!D357+'Non-food Shopping'!D540+'Non-food Shopping'!D723+'Non-food Shopping'!D906+'Non-food Shopping'!D1089+'Non-food Shopping'!D1272+'Non-food Shopping'!D1455+'Non-food Shopping'!D1638</f>
        <v>0</v>
      </c>
      <c r="E135" s="406">
        <f t="shared" si="16"/>
        <v>0</v>
      </c>
      <c r="F135" s="407">
        <f>'Non-food Shopping'!F174+'Non-food Shopping'!F357+'Non-food Shopping'!F540+'Non-food Shopping'!F723+'Non-food Shopping'!F906+'Non-food Shopping'!F1089+'Non-food Shopping'!F1272+'Non-food Shopping'!F1455+'Non-food Shopping'!F1638</f>
        <v>0</v>
      </c>
      <c r="G135" s="406">
        <f t="shared" si="17"/>
        <v>0</v>
      </c>
      <c r="H135" s="407">
        <f>'Non-food Shopping'!H174+'Non-food Shopping'!H357+'Non-food Shopping'!H540+'Non-food Shopping'!H723+'Non-food Shopping'!H906+'Non-food Shopping'!H1089+'Non-food Shopping'!H1272+'Non-food Shopping'!H1455+'Non-food Shopping'!H1638</f>
        <v>0</v>
      </c>
      <c r="I135" s="406">
        <f t="shared" si="18"/>
        <v>3.0031041785239525E-3</v>
      </c>
      <c r="J135" s="407">
        <f>'Non-food Shopping'!J174+'Non-food Shopping'!J357+'Non-food Shopping'!J540+'Non-food Shopping'!J723+'Non-food Shopping'!J906+'Non-food Shopping'!J1089+'Non-food Shopping'!J1272+'Non-food Shopping'!J1455+'Non-food Shopping'!J1638</f>
        <v>0.18090422294819483</v>
      </c>
      <c r="K135" s="406">
        <f t="shared" si="19"/>
        <v>0</v>
      </c>
      <c r="L135" s="407">
        <f>'Non-food Shopping'!L174+'Non-food Shopping'!L357+'Non-food Shopping'!L540+'Non-food Shopping'!L723+'Non-food Shopping'!L906+'Non-food Shopping'!L1089+'Non-food Shopping'!L1272+'Non-food Shopping'!L1455+'Non-food Shopping'!L1638</f>
        <v>0</v>
      </c>
      <c r="M135" s="408">
        <f t="shared" si="20"/>
        <v>4.7030450120396039E-4</v>
      </c>
      <c r="N135" s="409">
        <f t="shared" si="14"/>
        <v>0.18090422294819483</v>
      </c>
    </row>
    <row r="136" spans="2:14" s="430" customFormat="1" x14ac:dyDescent="0.45">
      <c r="B136" s="430" t="s">
        <v>763</v>
      </c>
      <c r="C136" s="431">
        <f t="shared" si="15"/>
        <v>0</v>
      </c>
      <c r="D136" s="432">
        <f>'Non-food Shopping'!D175+'Non-food Shopping'!D358+'Non-food Shopping'!D541+'Non-food Shopping'!D724+'Non-food Shopping'!D907+'Non-food Shopping'!D1090+'Non-food Shopping'!D1273+'Non-food Shopping'!D1456+'Non-food Shopping'!D1639</f>
        <v>0</v>
      </c>
      <c r="E136" s="431">
        <f t="shared" si="16"/>
        <v>0</v>
      </c>
      <c r="F136" s="432">
        <f>'Non-food Shopping'!F175+'Non-food Shopping'!F358+'Non-food Shopping'!F541+'Non-food Shopping'!F724+'Non-food Shopping'!F907+'Non-food Shopping'!F1090+'Non-food Shopping'!F1273+'Non-food Shopping'!F1456+'Non-food Shopping'!F1639</f>
        <v>0</v>
      </c>
      <c r="G136" s="431">
        <f t="shared" si="17"/>
        <v>0</v>
      </c>
      <c r="H136" s="432">
        <f>'Non-food Shopping'!H175+'Non-food Shopping'!H358+'Non-food Shopping'!H541+'Non-food Shopping'!H724+'Non-food Shopping'!H907+'Non-food Shopping'!H1090+'Non-food Shopping'!H1273+'Non-food Shopping'!H1456+'Non-food Shopping'!H1639</f>
        <v>0</v>
      </c>
      <c r="I136" s="431">
        <f t="shared" si="18"/>
        <v>7.946825879133737E-4</v>
      </c>
      <c r="J136" s="432">
        <f>'Non-food Shopping'!J175+'Non-food Shopping'!J358+'Non-food Shopping'!J541+'Non-food Shopping'!J724+'Non-food Shopping'!J907+'Non-food Shopping'!J1090+'Non-food Shopping'!J1273+'Non-food Shopping'!J1456+'Non-food Shopping'!J1639</f>
        <v>4.7870945365468195E-2</v>
      </c>
      <c r="K136" s="431">
        <f t="shared" si="19"/>
        <v>0</v>
      </c>
      <c r="L136" s="432">
        <f>'Non-food Shopping'!L175+'Non-food Shopping'!L358+'Non-food Shopping'!L541+'Non-food Shopping'!L724+'Non-food Shopping'!L907+'Non-food Shopping'!L1090+'Non-food Shopping'!L1273+'Non-food Shopping'!L1456+'Non-food Shopping'!L1639</f>
        <v>0</v>
      </c>
      <c r="M136" s="433">
        <f t="shared" si="20"/>
        <v>1.2445215880181981E-4</v>
      </c>
      <c r="N136" s="434">
        <f t="shared" si="14"/>
        <v>4.7870945365468195E-2</v>
      </c>
    </row>
    <row r="137" spans="2:14" s="405" customFormat="1" x14ac:dyDescent="0.45">
      <c r="B137" s="405" t="s">
        <v>764</v>
      </c>
      <c r="C137" s="406">
        <f t="shared" si="15"/>
        <v>0</v>
      </c>
      <c r="D137" s="407">
        <f>'Non-food Shopping'!D176+'Non-food Shopping'!D359+'Non-food Shopping'!D542+'Non-food Shopping'!D725+'Non-food Shopping'!D908+'Non-food Shopping'!D1091+'Non-food Shopping'!D1274+'Non-food Shopping'!D1457+'Non-food Shopping'!D1640</f>
        <v>0</v>
      </c>
      <c r="E137" s="406">
        <f t="shared" si="16"/>
        <v>0</v>
      </c>
      <c r="F137" s="407">
        <f>'Non-food Shopping'!F176+'Non-food Shopping'!F359+'Non-food Shopping'!F542+'Non-food Shopping'!F725+'Non-food Shopping'!F908+'Non-food Shopping'!F1091+'Non-food Shopping'!F1274+'Non-food Shopping'!F1457+'Non-food Shopping'!F1640</f>
        <v>0</v>
      </c>
      <c r="G137" s="406">
        <f t="shared" si="17"/>
        <v>0</v>
      </c>
      <c r="H137" s="407">
        <f>'Non-food Shopping'!H176+'Non-food Shopping'!H359+'Non-food Shopping'!H542+'Non-food Shopping'!H725+'Non-food Shopping'!H908+'Non-food Shopping'!H1091+'Non-food Shopping'!H1274+'Non-food Shopping'!H1457+'Non-food Shopping'!H1640</f>
        <v>0</v>
      </c>
      <c r="I137" s="406">
        <f t="shared" si="18"/>
        <v>5.915032381426954E-4</v>
      </c>
      <c r="J137" s="407">
        <f>'Non-food Shopping'!J176+'Non-food Shopping'!J359+'Non-food Shopping'!J542+'Non-food Shopping'!J725+'Non-food Shopping'!J908+'Non-food Shopping'!J1091+'Non-food Shopping'!J1274+'Non-food Shopping'!J1457+'Non-food Shopping'!J1640</f>
        <v>3.5631608930776187E-2</v>
      </c>
      <c r="K137" s="406">
        <f t="shared" si="19"/>
        <v>2.0096093188355015E-2</v>
      </c>
      <c r="L137" s="407">
        <f>'Non-food Shopping'!L176+'Non-food Shopping'!L359+'Non-food Shopping'!L542+'Non-food Shopping'!L725+'Non-food Shopping'!L908+'Non-food Shopping'!L1091+'Non-food Shopping'!L1274+'Non-food Shopping'!L1457+'Non-food Shopping'!L1640</f>
        <v>1.4708221088083753</v>
      </c>
      <c r="M137" s="408">
        <f t="shared" si="20"/>
        <v>3.9163926234660248E-3</v>
      </c>
      <c r="N137" s="409">
        <f t="shared" si="14"/>
        <v>1.5064537177391515</v>
      </c>
    </row>
    <row r="138" spans="2:14" s="405" customFormat="1" x14ac:dyDescent="0.45">
      <c r="B138" s="405" t="s">
        <v>765</v>
      </c>
      <c r="C138" s="406">
        <f t="shared" si="15"/>
        <v>0</v>
      </c>
      <c r="D138" s="407">
        <f>'Non-food Shopping'!D177+'Non-food Shopping'!D360+'Non-food Shopping'!D543+'Non-food Shopping'!D726+'Non-food Shopping'!D909+'Non-food Shopping'!D1092+'Non-food Shopping'!D1275+'Non-food Shopping'!D1458+'Non-food Shopping'!D1641</f>
        <v>0</v>
      </c>
      <c r="E138" s="406">
        <f t="shared" si="16"/>
        <v>0</v>
      </c>
      <c r="F138" s="407">
        <f>'Non-food Shopping'!F177+'Non-food Shopping'!F360+'Non-food Shopping'!F543+'Non-food Shopping'!F726+'Non-food Shopping'!F909+'Non-food Shopping'!F1092+'Non-food Shopping'!F1275+'Non-food Shopping'!F1458+'Non-food Shopping'!F1641</f>
        <v>0</v>
      </c>
      <c r="G138" s="406">
        <f t="shared" si="17"/>
        <v>0</v>
      </c>
      <c r="H138" s="407">
        <f>'Non-food Shopping'!H177+'Non-food Shopping'!H360+'Non-food Shopping'!H543+'Non-food Shopping'!H726+'Non-food Shopping'!H909+'Non-food Shopping'!H1092+'Non-food Shopping'!H1275+'Non-food Shopping'!H1458+'Non-food Shopping'!H1641</f>
        <v>0</v>
      </c>
      <c r="I138" s="406">
        <f t="shared" si="18"/>
        <v>6.3022561060726244E-4</v>
      </c>
      <c r="J138" s="407">
        <f>'Non-food Shopping'!J177+'Non-food Shopping'!J360+'Non-food Shopping'!J543+'Non-food Shopping'!J726+'Non-food Shopping'!J909+'Non-food Shopping'!J1092+'Non-food Shopping'!J1275+'Non-food Shopping'!J1458+'Non-food Shopping'!J1641</f>
        <v>3.7964208895675207E-2</v>
      </c>
      <c r="K138" s="406">
        <f t="shared" si="19"/>
        <v>0</v>
      </c>
      <c r="L138" s="407">
        <f>'Non-food Shopping'!L177+'Non-food Shopping'!L360+'Non-food Shopping'!L543+'Non-food Shopping'!L726+'Non-food Shopping'!L909+'Non-food Shopping'!L1092+'Non-food Shopping'!L1275+'Non-food Shopping'!L1458+'Non-food Shopping'!L1641</f>
        <v>0</v>
      </c>
      <c r="M138" s="408">
        <f t="shared" si="20"/>
        <v>9.8697189249122768E-5</v>
      </c>
      <c r="N138" s="409">
        <f t="shared" si="14"/>
        <v>3.7964208895675207E-2</v>
      </c>
    </row>
    <row r="139" spans="2:14" s="415" customFormat="1" x14ac:dyDescent="0.45">
      <c r="B139" s="415" t="s">
        <v>766</v>
      </c>
      <c r="C139" s="416">
        <f t="shared" si="15"/>
        <v>2.7674209440209157E-3</v>
      </c>
      <c r="D139" s="417">
        <f>'Non-food Shopping'!D178+'Non-food Shopping'!D361+'Non-food Shopping'!D544+'Non-food Shopping'!D727+'Non-food Shopping'!D910+'Non-food Shopping'!D1093+'Non-food Shopping'!D1276+'Non-food Shopping'!D1459+'Non-food Shopping'!D1642</f>
        <v>0.15932627607047029</v>
      </c>
      <c r="E139" s="416">
        <f t="shared" si="16"/>
        <v>0</v>
      </c>
      <c r="F139" s="417">
        <f>'Non-food Shopping'!F178+'Non-food Shopping'!F361+'Non-food Shopping'!F544+'Non-food Shopping'!F727+'Non-food Shopping'!F910+'Non-food Shopping'!F1093+'Non-food Shopping'!F1276+'Non-food Shopping'!F1459+'Non-food Shopping'!F1642</f>
        <v>0</v>
      </c>
      <c r="G139" s="416">
        <f t="shared" si="17"/>
        <v>0</v>
      </c>
      <c r="H139" s="417">
        <f>'Non-food Shopping'!H178+'Non-food Shopping'!H361+'Non-food Shopping'!H544+'Non-food Shopping'!H727+'Non-food Shopping'!H910+'Non-food Shopping'!H1093+'Non-food Shopping'!H1276+'Non-food Shopping'!H1459+'Non-food Shopping'!H1642</f>
        <v>0</v>
      </c>
      <c r="I139" s="416">
        <f t="shared" si="18"/>
        <v>0</v>
      </c>
      <c r="J139" s="417">
        <f>'Non-food Shopping'!J178+'Non-food Shopping'!J361+'Non-food Shopping'!J544+'Non-food Shopping'!J727+'Non-food Shopping'!J910+'Non-food Shopping'!J1093+'Non-food Shopping'!J1276+'Non-food Shopping'!J1459+'Non-food Shopping'!J1642</f>
        <v>0</v>
      </c>
      <c r="K139" s="416">
        <f t="shared" si="19"/>
        <v>0</v>
      </c>
      <c r="L139" s="417">
        <f>'Non-food Shopping'!L178+'Non-food Shopping'!L361+'Non-food Shopping'!L544+'Non-food Shopping'!L727+'Non-food Shopping'!L910+'Non-food Shopping'!L1093+'Non-food Shopping'!L1276+'Non-food Shopping'!L1459+'Non-food Shopping'!L1642</f>
        <v>0</v>
      </c>
      <c r="M139" s="418">
        <f t="shared" si="20"/>
        <v>4.1420738319339898E-4</v>
      </c>
      <c r="N139" s="419">
        <f t="shared" si="14"/>
        <v>0.15932627607047029</v>
      </c>
    </row>
    <row r="140" spans="2:14" s="405" customFormat="1" x14ac:dyDescent="0.45">
      <c r="B140" s="405" t="s">
        <v>767</v>
      </c>
      <c r="C140" s="406">
        <f t="shared" si="15"/>
        <v>0</v>
      </c>
      <c r="D140" s="407">
        <f>'Non-food Shopping'!D179+'Non-food Shopping'!D362+'Non-food Shopping'!D545+'Non-food Shopping'!D728+'Non-food Shopping'!D911+'Non-food Shopping'!D1094+'Non-food Shopping'!D1277+'Non-food Shopping'!D1460+'Non-food Shopping'!D1643</f>
        <v>0</v>
      </c>
      <c r="E140" s="406">
        <f t="shared" si="16"/>
        <v>0</v>
      </c>
      <c r="F140" s="407">
        <f>'Non-food Shopping'!F179+'Non-food Shopping'!F362+'Non-food Shopping'!F545+'Non-food Shopping'!F728+'Non-food Shopping'!F911+'Non-food Shopping'!F1094+'Non-food Shopping'!F1277+'Non-food Shopping'!F1460+'Non-food Shopping'!F1643</f>
        <v>0</v>
      </c>
      <c r="G140" s="406">
        <f t="shared" si="17"/>
        <v>0</v>
      </c>
      <c r="H140" s="407">
        <f>'Non-food Shopping'!H179+'Non-food Shopping'!H362+'Non-food Shopping'!H545+'Non-food Shopping'!H728+'Non-food Shopping'!H911+'Non-food Shopping'!H1094+'Non-food Shopping'!H1277+'Non-food Shopping'!H1460+'Non-food Shopping'!H1643</f>
        <v>0</v>
      </c>
      <c r="I140" s="406">
        <f t="shared" si="18"/>
        <v>0</v>
      </c>
      <c r="J140" s="407">
        <f>'Non-food Shopping'!J179+'Non-food Shopping'!J362+'Non-food Shopping'!J545+'Non-food Shopping'!J728+'Non-food Shopping'!J911+'Non-food Shopping'!J1094+'Non-food Shopping'!J1277+'Non-food Shopping'!J1460+'Non-food Shopping'!J1643</f>
        <v>0</v>
      </c>
      <c r="K140" s="406">
        <f t="shared" si="19"/>
        <v>1.9728615229058569E-3</v>
      </c>
      <c r="L140" s="407">
        <f>'Non-food Shopping'!L179+'Non-food Shopping'!L362+'Non-food Shopping'!L545+'Non-food Shopping'!L728+'Non-food Shopping'!L911+'Non-food Shopping'!L1094+'Non-food Shopping'!L1277+'Non-food Shopping'!L1460+'Non-food Shopping'!L1643</f>
        <v>0.14439265972297269</v>
      </c>
      <c r="M140" s="408">
        <f t="shared" si="20"/>
        <v>3.7538381747988643E-4</v>
      </c>
      <c r="N140" s="409">
        <f t="shared" si="14"/>
        <v>0.14439265972297269</v>
      </c>
    </row>
    <row r="141" spans="2:14" s="405" customFormat="1" x14ac:dyDescent="0.45">
      <c r="B141" s="405" t="s">
        <v>768</v>
      </c>
      <c r="C141" s="406">
        <f t="shared" si="15"/>
        <v>0</v>
      </c>
      <c r="D141" s="407">
        <f>'Non-food Shopping'!D181+'Non-food Shopping'!D364+'Non-food Shopping'!D547+'Non-food Shopping'!D730+'Non-food Shopping'!D913+'Non-food Shopping'!D1096+'Non-food Shopping'!D1279+'Non-food Shopping'!D1462+'Non-food Shopping'!D1645</f>
        <v>0</v>
      </c>
      <c r="E141" s="406">
        <f t="shared" si="16"/>
        <v>0</v>
      </c>
      <c r="F141" s="407">
        <f>'Non-food Shopping'!F181+'Non-food Shopping'!F364+'Non-food Shopping'!F547+'Non-food Shopping'!F730+'Non-food Shopping'!F913+'Non-food Shopping'!F1096+'Non-food Shopping'!F1279+'Non-food Shopping'!F1462+'Non-food Shopping'!F1645</f>
        <v>0</v>
      </c>
      <c r="G141" s="406">
        <f t="shared" si="17"/>
        <v>0</v>
      </c>
      <c r="H141" s="407">
        <f>'Non-food Shopping'!H181+'Non-food Shopping'!H364+'Non-food Shopping'!H547+'Non-food Shopping'!H730+'Non-food Shopping'!H913+'Non-food Shopping'!H1096+'Non-food Shopping'!H1279+'Non-food Shopping'!H1462+'Non-food Shopping'!H1645</f>
        <v>0</v>
      </c>
      <c r="I141" s="406">
        <f t="shared" si="18"/>
        <v>0</v>
      </c>
      <c r="J141" s="407">
        <f>'Non-food Shopping'!J181+'Non-food Shopping'!J364+'Non-food Shopping'!J547+'Non-food Shopping'!J730+'Non-food Shopping'!J913+'Non-food Shopping'!J1096+'Non-food Shopping'!J1279+'Non-food Shopping'!J1462+'Non-food Shopping'!J1645</f>
        <v>0</v>
      </c>
      <c r="K141" s="406">
        <f t="shared" si="19"/>
        <v>3.5432693672938008E-3</v>
      </c>
      <c r="L141" s="407">
        <f>'Non-food Shopping'!L181+'Non-food Shopping'!L364+'Non-food Shopping'!L547+'Non-food Shopping'!L730+'Non-food Shopping'!L913+'Non-food Shopping'!L1096+'Non-food Shopping'!L1279+'Non-food Shopping'!L1462+'Non-food Shopping'!L1645</f>
        <v>0.25932995403798581</v>
      </c>
      <c r="M141" s="408">
        <f t="shared" si="20"/>
        <v>6.741912526608485E-4</v>
      </c>
      <c r="N141" s="409">
        <f t="shared" si="14"/>
        <v>0.25932995403798581</v>
      </c>
    </row>
    <row r="142" spans="2:14" s="405" customFormat="1" x14ac:dyDescent="0.45">
      <c r="B142" s="405" t="s">
        <v>769</v>
      </c>
      <c r="C142" s="406">
        <f t="shared" si="15"/>
        <v>0</v>
      </c>
      <c r="D142" s="407">
        <f>'Non-food Shopping'!D182+'Non-food Shopping'!D365+'Non-food Shopping'!D548+'Non-food Shopping'!D731+'Non-food Shopping'!D914+'Non-food Shopping'!D1097+'Non-food Shopping'!D1280+'Non-food Shopping'!D1463+'Non-food Shopping'!D1646</f>
        <v>0</v>
      </c>
      <c r="E142" s="406">
        <f t="shared" si="16"/>
        <v>0</v>
      </c>
      <c r="F142" s="407">
        <f>'Non-food Shopping'!F182+'Non-food Shopping'!F365+'Non-food Shopping'!F548+'Non-food Shopping'!F731+'Non-food Shopping'!F914+'Non-food Shopping'!F1097+'Non-food Shopping'!F1280+'Non-food Shopping'!F1463+'Non-food Shopping'!F1646</f>
        <v>0</v>
      </c>
      <c r="G142" s="406">
        <f t="shared" si="17"/>
        <v>0</v>
      </c>
      <c r="H142" s="407">
        <f>'Non-food Shopping'!H182+'Non-food Shopping'!H365+'Non-food Shopping'!H548+'Non-food Shopping'!H731+'Non-food Shopping'!H914+'Non-food Shopping'!H1097+'Non-food Shopping'!H1280+'Non-food Shopping'!H1463+'Non-food Shopping'!H1646</f>
        <v>0</v>
      </c>
      <c r="I142" s="406">
        <f t="shared" si="18"/>
        <v>0</v>
      </c>
      <c r="J142" s="407">
        <f>'Non-food Shopping'!J182+'Non-food Shopping'!J365+'Non-food Shopping'!J548+'Non-food Shopping'!J731+'Non-food Shopping'!J914+'Non-food Shopping'!J1097+'Non-food Shopping'!J1280+'Non-food Shopping'!J1463+'Non-food Shopping'!J1646</f>
        <v>0</v>
      </c>
      <c r="K142" s="406">
        <f t="shared" si="19"/>
        <v>7.9628682567810059E-3</v>
      </c>
      <c r="L142" s="407">
        <f>'Non-food Shopping'!L182+'Non-food Shopping'!L365+'Non-food Shopping'!L548+'Non-food Shopping'!L731+'Non-food Shopping'!L914+'Non-food Shopping'!L1097+'Non-food Shopping'!L1280+'Non-food Shopping'!L1463+'Non-food Shopping'!L1646</f>
        <v>0.58279798823726514</v>
      </c>
      <c r="M142" s="408">
        <f t="shared" si="20"/>
        <v>1.5151250351910794E-3</v>
      </c>
      <c r="N142" s="409">
        <f t="shared" si="14"/>
        <v>0.58279798823726514</v>
      </c>
    </row>
    <row r="143" spans="2:14" s="405" customFormat="1" x14ac:dyDescent="0.45">
      <c r="B143" s="405" t="s">
        <v>770</v>
      </c>
      <c r="C143" s="406">
        <f t="shared" si="15"/>
        <v>3.7118814204804809E-3</v>
      </c>
      <c r="D143" s="407">
        <f>'Non-food Shopping'!D183+'Non-food Shopping'!D366+'Non-food Shopping'!D549+'Non-food Shopping'!D732+'Non-food Shopping'!D915+'Non-food Shopping'!D1098+'Non-food Shopping'!D1281+'Non-food Shopping'!D1464+'Non-food Shopping'!D1647</f>
        <v>0.21370086297065069</v>
      </c>
      <c r="E143" s="406">
        <f t="shared" si="16"/>
        <v>0</v>
      </c>
      <c r="F143" s="407">
        <f>'Non-food Shopping'!F183+'Non-food Shopping'!F366+'Non-food Shopping'!F549+'Non-food Shopping'!F732+'Non-food Shopping'!F915+'Non-food Shopping'!F1098+'Non-food Shopping'!F1281+'Non-food Shopping'!F1464+'Non-food Shopping'!F1647</f>
        <v>0</v>
      </c>
      <c r="G143" s="406">
        <f t="shared" si="17"/>
        <v>0</v>
      </c>
      <c r="H143" s="407">
        <f>'Non-food Shopping'!H183+'Non-food Shopping'!H366+'Non-food Shopping'!H549+'Non-food Shopping'!H732+'Non-food Shopping'!H915+'Non-food Shopping'!H1098+'Non-food Shopping'!H1281+'Non-food Shopping'!H1464+'Non-food Shopping'!H1647</f>
        <v>0</v>
      </c>
      <c r="I143" s="406">
        <f t="shared" si="18"/>
        <v>7.144266082559728E-3</v>
      </c>
      <c r="J143" s="407">
        <f>'Non-food Shopping'!J183+'Non-food Shopping'!J366+'Non-food Shopping'!J549+'Non-food Shopping'!J732+'Non-food Shopping'!J915+'Non-food Shopping'!J1098+'Non-food Shopping'!J1281+'Non-food Shopping'!J1464+'Non-food Shopping'!J1647</f>
        <v>0.43036399251252389</v>
      </c>
      <c r="K143" s="406">
        <f t="shared" si="19"/>
        <v>0</v>
      </c>
      <c r="L143" s="407">
        <f>'Non-food Shopping'!L183+'Non-food Shopping'!L366+'Non-food Shopping'!L549+'Non-food Shopping'!L732+'Non-food Shopping'!L915+'Non-food Shopping'!L1098+'Non-food Shopping'!L1281+'Non-food Shopping'!L1464+'Non-food Shopping'!L1647</f>
        <v>0</v>
      </c>
      <c r="M143" s="408">
        <f t="shared" si="20"/>
        <v>1.6744031491611889E-3</v>
      </c>
      <c r="N143" s="409">
        <f t="shared" si="14"/>
        <v>0.6440648554831746</v>
      </c>
    </row>
    <row r="144" spans="2:14" s="425" customFormat="1" x14ac:dyDescent="0.45">
      <c r="B144" s="425" t="s">
        <v>771</v>
      </c>
      <c r="C144" s="426">
        <f t="shared" si="15"/>
        <v>8.1638151783305836E-4</v>
      </c>
      <c r="D144" s="427">
        <f>'Non-food Shopping'!D184+'Non-food Shopping'!D367+'Non-food Shopping'!D550+'Non-food Shopping'!D733+'Non-food Shopping'!D916+'Non-food Shopping'!D1099+'Non-food Shopping'!D1282+'Non-food Shopping'!D1465+'Non-food Shopping'!D1648</f>
        <v>4.7000810400788941E-2</v>
      </c>
      <c r="E144" s="426">
        <f t="shared" si="16"/>
        <v>0</v>
      </c>
      <c r="F144" s="427">
        <f>'Non-food Shopping'!F184+'Non-food Shopping'!F367+'Non-food Shopping'!F550+'Non-food Shopping'!F733+'Non-food Shopping'!F916+'Non-food Shopping'!F1099+'Non-food Shopping'!F1282+'Non-food Shopping'!F1465+'Non-food Shopping'!F1648</f>
        <v>0</v>
      </c>
      <c r="G144" s="426">
        <f t="shared" si="17"/>
        <v>0</v>
      </c>
      <c r="H144" s="427">
        <f>'Non-food Shopping'!H184+'Non-food Shopping'!H367+'Non-food Shopping'!H550+'Non-food Shopping'!H733+'Non-food Shopping'!H916+'Non-food Shopping'!H1099+'Non-food Shopping'!H1282+'Non-food Shopping'!H1465+'Non-food Shopping'!H1648</f>
        <v>0</v>
      </c>
      <c r="I144" s="426">
        <f t="shared" si="18"/>
        <v>0</v>
      </c>
      <c r="J144" s="427">
        <f>'Non-food Shopping'!J184+'Non-food Shopping'!J367+'Non-food Shopping'!J550+'Non-food Shopping'!J733+'Non-food Shopping'!J916+'Non-food Shopping'!J1099+'Non-food Shopping'!J1282+'Non-food Shopping'!J1465+'Non-food Shopping'!J1648</f>
        <v>0</v>
      </c>
      <c r="K144" s="426">
        <f t="shared" si="19"/>
        <v>3.8704785581249925E-3</v>
      </c>
      <c r="L144" s="427">
        <f>'Non-food Shopping'!L184+'Non-food Shopping'!L367+'Non-food Shopping'!L550+'Non-food Shopping'!L733+'Non-food Shopping'!L916+'Non-food Shopping'!L1099+'Non-food Shopping'!L1282+'Non-food Shopping'!L1465+'Non-food Shopping'!L1648</f>
        <v>0.28327821639769124</v>
      </c>
      <c r="M144" s="428">
        <f t="shared" si="20"/>
        <v>8.5864061338728793E-4</v>
      </c>
      <c r="N144" s="429">
        <f t="shared" si="14"/>
        <v>0.3302790267984802</v>
      </c>
    </row>
    <row r="145" spans="2:16" s="208" customFormat="1" x14ac:dyDescent="0.45">
      <c r="B145" s="208" t="s">
        <v>1</v>
      </c>
      <c r="C145" s="213">
        <f t="shared" ref="C145:N145" si="21">SUM(C6:C144)</f>
        <v>0.99999999999999967</v>
      </c>
      <c r="D145" s="214">
        <f t="shared" si="21"/>
        <v>57.572114720999998</v>
      </c>
      <c r="E145" s="219">
        <f t="shared" si="21"/>
        <v>0.99999999999999989</v>
      </c>
      <c r="F145" s="220">
        <f t="shared" si="21"/>
        <v>43.517617719999997</v>
      </c>
      <c r="G145" s="213">
        <f t="shared" si="21"/>
        <v>1</v>
      </c>
      <c r="H145" s="214">
        <f t="shared" si="21"/>
        <v>150.13513056000005</v>
      </c>
      <c r="I145" s="219">
        <f t="shared" si="21"/>
        <v>1.0000000000000004</v>
      </c>
      <c r="J145" s="220">
        <f t="shared" si="21"/>
        <v>60.239076699999977</v>
      </c>
      <c r="K145" s="213">
        <f t="shared" si="21"/>
        <v>0.99999999999999989</v>
      </c>
      <c r="L145" s="214">
        <f t="shared" si="21"/>
        <v>73.189455035999984</v>
      </c>
      <c r="M145" s="221">
        <f t="shared" si="21"/>
        <v>1</v>
      </c>
      <c r="N145" s="222">
        <f t="shared" si="21"/>
        <v>384.6533947370001</v>
      </c>
      <c r="P145" s="208" t="s">
        <v>15</v>
      </c>
    </row>
  </sheetData>
  <sheetProtection algorithmName="SHA-512" hashValue="gGTJG+jPxhggneO3FSz/UtBWuhLdGf+mh5sXgMf2cZSUHyNWfJvbIDA96Sc4+JvP1kqsvWZ/DmKy1ZPXJeYFxg==" saltValue="P/nYLYF4of2QiiJcgfeQWA==" spinCount="100000" sheet="1" objects="1" scenarios="1"/>
  <mergeCells count="6">
    <mergeCell ref="M1:N1"/>
    <mergeCell ref="C1:D1"/>
    <mergeCell ref="E1:F1"/>
    <mergeCell ref="G1:H1"/>
    <mergeCell ref="I1:J1"/>
    <mergeCell ref="K1:L1"/>
  </mergeCells>
  <pageMargins left="0.7" right="0.7" top="0.75" bottom="0.75" header="0.3" footer="0.3"/>
  <pageSetup paperSize="9" scale="3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2D2DA-2B04-4D40-BD7F-7A848589BCAC}">
  <sheetPr>
    <pageSetUpPr fitToPage="1"/>
  </sheetPr>
  <dimension ref="A1:R2249"/>
  <sheetViews>
    <sheetView topLeftCell="A672" workbookViewId="0">
      <selection activeCell="B687" sqref="B687"/>
    </sheetView>
  </sheetViews>
  <sheetFormatPr defaultRowHeight="14.25" x14ac:dyDescent="0.45"/>
  <cols>
    <col min="2" max="2" width="78.59765625" customWidth="1"/>
    <col min="3" max="3" width="9" style="210"/>
    <col min="4" max="4" width="9" style="211"/>
    <col min="5" max="5" width="9" style="216"/>
    <col min="6" max="6" width="9" style="217"/>
    <col min="7" max="7" width="9" style="210"/>
    <col min="8" max="8" width="9" style="212"/>
    <col min="9" max="9" width="9" style="216"/>
    <col min="10" max="10" width="9" style="217"/>
    <col min="11" max="11" width="9" style="210"/>
    <col min="12" max="12" width="9" style="211"/>
    <col min="13" max="13" width="9" style="221"/>
    <col min="14" max="14" width="9" style="222"/>
  </cols>
  <sheetData>
    <row r="1" spans="1:14" x14ac:dyDescent="0.45">
      <c r="C1" s="760" t="s">
        <v>81</v>
      </c>
      <c r="D1" s="760"/>
      <c r="E1" s="761" t="s">
        <v>82</v>
      </c>
      <c r="F1" s="761"/>
      <c r="G1" s="760" t="s">
        <v>83</v>
      </c>
      <c r="H1" s="760"/>
      <c r="I1" s="761" t="s">
        <v>84</v>
      </c>
      <c r="J1" s="761"/>
      <c r="K1" s="760" t="s">
        <v>85</v>
      </c>
      <c r="L1" s="760"/>
      <c r="M1" s="759" t="s">
        <v>1</v>
      </c>
      <c r="N1" s="759"/>
    </row>
    <row r="3" spans="1:14" x14ac:dyDescent="0.45">
      <c r="A3" t="s">
        <v>86</v>
      </c>
      <c r="B3" t="s">
        <v>87</v>
      </c>
      <c r="D3" s="211">
        <f>'Pop &amp; Exp'!B66</f>
        <v>31.947648054558037</v>
      </c>
      <c r="F3" s="217">
        <f>'Pop &amp; Exp'!C66</f>
        <v>25.708733401651688</v>
      </c>
      <c r="H3" s="212">
        <f>'Pop &amp; Exp'!D66</f>
        <v>83.024341375468381</v>
      </c>
      <c r="J3" s="217">
        <f>'Pop &amp; Exp'!E66</f>
        <v>33.160829884339073</v>
      </c>
      <c r="L3" s="211">
        <f>'Pop &amp; Exp'!F66</f>
        <v>40.236124887827501</v>
      </c>
      <c r="N3" s="222">
        <f>D3+F3+H3+J3+L3</f>
        <v>214.07767760384468</v>
      </c>
    </row>
    <row r="5" spans="1:14" x14ac:dyDescent="0.45">
      <c r="B5" t="s">
        <v>88</v>
      </c>
      <c r="C5" s="215">
        <f>'Survey Results'!D5/'Survey Results'!D$151</f>
        <v>0</v>
      </c>
      <c r="D5" s="211">
        <f>C5*$D$3</f>
        <v>0</v>
      </c>
      <c r="E5" s="218">
        <f>'Survey Results'!E5/'Survey Results'!E$151</f>
        <v>0</v>
      </c>
      <c r="F5" s="217">
        <f>E5*$F$3</f>
        <v>0</v>
      </c>
      <c r="G5" s="215">
        <f>'Survey Results'!F5/'Survey Results'!F$151</f>
        <v>0</v>
      </c>
      <c r="H5" s="212">
        <f>G5*$H$3</f>
        <v>0</v>
      </c>
      <c r="I5" s="218">
        <f>'Survey Results'!G5/'Survey Results'!G$151</f>
        <v>6.2364669794298076E-3</v>
      </c>
      <c r="J5" s="217">
        <f>I5*$J$3</f>
        <v>0.20680642058416979</v>
      </c>
      <c r="K5" s="215">
        <f>'Survey Results'!H5/'Survey Results'!H$151</f>
        <v>2.2913528555745612E-2</v>
      </c>
      <c r="L5" s="211">
        <f>K5*$L$3</f>
        <v>0.9219515965897821</v>
      </c>
      <c r="M5" s="221">
        <f>N5/$N$3</f>
        <v>5.2726563077853585E-3</v>
      </c>
      <c r="N5" s="222">
        <f t="shared" ref="N5:N67" si="0">D5+F5+H5+J5+L5</f>
        <v>1.128758017173952</v>
      </c>
    </row>
    <row r="6" spans="1:14" x14ac:dyDescent="0.45">
      <c r="B6" t="s">
        <v>89</v>
      </c>
      <c r="C6" s="215">
        <f>'Survey Results'!D6/'Survey Results'!D$151</f>
        <v>0</v>
      </c>
      <c r="D6" s="211">
        <f t="shared" ref="D6:D69" si="1">C6*$D$3</f>
        <v>0</v>
      </c>
      <c r="E6" s="218">
        <f>'Survey Results'!E6/'Survey Results'!E$151</f>
        <v>0</v>
      </c>
      <c r="F6" s="217">
        <f t="shared" ref="F6:F69" si="2">E6*$F$3</f>
        <v>0</v>
      </c>
      <c r="G6" s="215">
        <f>'Survey Results'!F6/'Survey Results'!F$151</f>
        <v>0</v>
      </c>
      <c r="H6" s="212">
        <f t="shared" ref="H6:H69" si="3">G6*$H$3</f>
        <v>0</v>
      </c>
      <c r="I6" s="218">
        <f>'Survey Results'!G6/'Survey Results'!G$151</f>
        <v>0</v>
      </c>
      <c r="J6" s="217">
        <f t="shared" ref="J6:J69" si="4">I6*$J$3</f>
        <v>0</v>
      </c>
      <c r="K6" s="215">
        <f>'Survey Results'!H6/'Survey Results'!H$151</f>
        <v>0</v>
      </c>
      <c r="L6" s="211">
        <f t="shared" ref="L6:L69" si="5">K6*$L$3</f>
        <v>0</v>
      </c>
      <c r="M6" s="221">
        <f t="shared" ref="M6:M69" si="6">N6/$N$3</f>
        <v>0</v>
      </c>
      <c r="N6" s="222">
        <f t="shared" si="0"/>
        <v>0</v>
      </c>
    </row>
    <row r="7" spans="1:14" x14ac:dyDescent="0.45">
      <c r="B7" t="s">
        <v>90</v>
      </c>
      <c r="C7" s="215">
        <f>'Survey Results'!D7/'Survey Results'!D$151</f>
        <v>0</v>
      </c>
      <c r="D7" s="211">
        <f t="shared" si="1"/>
        <v>0</v>
      </c>
      <c r="E7" s="218">
        <f>'Survey Results'!E7/'Survey Results'!E$151</f>
        <v>0</v>
      </c>
      <c r="F7" s="217">
        <f t="shared" si="2"/>
        <v>0</v>
      </c>
      <c r="G7" s="215">
        <f>'Survey Results'!F7/'Survey Results'!F$151</f>
        <v>0</v>
      </c>
      <c r="H7" s="212">
        <f t="shared" si="3"/>
        <v>0</v>
      </c>
      <c r="I7" s="218">
        <f>'Survey Results'!G7/'Survey Results'!G$151</f>
        <v>0</v>
      </c>
      <c r="J7" s="217">
        <f t="shared" si="4"/>
        <v>0</v>
      </c>
      <c r="K7" s="215">
        <f>'Survey Results'!H7/'Survey Results'!H$151</f>
        <v>0</v>
      </c>
      <c r="L7" s="211">
        <f t="shared" si="5"/>
        <v>0</v>
      </c>
      <c r="M7" s="221">
        <f t="shared" si="6"/>
        <v>0</v>
      </c>
      <c r="N7" s="222">
        <f t="shared" si="0"/>
        <v>0</v>
      </c>
    </row>
    <row r="8" spans="1:14" x14ac:dyDescent="0.45">
      <c r="B8" t="s">
        <v>91</v>
      </c>
      <c r="C8" s="215">
        <f>'Survey Results'!D8/'Survey Results'!D$151</f>
        <v>0</v>
      </c>
      <c r="D8" s="211">
        <f t="shared" si="1"/>
        <v>0</v>
      </c>
      <c r="E8" s="218">
        <f>'Survey Results'!E8/'Survey Results'!E$151</f>
        <v>0</v>
      </c>
      <c r="F8" s="217">
        <f t="shared" si="2"/>
        <v>0</v>
      </c>
      <c r="G8" s="215">
        <f>'Survey Results'!F8/'Survey Results'!F$151</f>
        <v>7.6717183608223161E-2</v>
      </c>
      <c r="H8" s="212">
        <f t="shared" si="3"/>
        <v>6.3693936412536072</v>
      </c>
      <c r="I8" s="218">
        <f>'Survey Results'!G8/'Survey Results'!G$151</f>
        <v>0</v>
      </c>
      <c r="J8" s="217">
        <f t="shared" si="4"/>
        <v>0</v>
      </c>
      <c r="K8" s="215">
        <f>'Survey Results'!H8/'Survey Results'!H$151</f>
        <v>0</v>
      </c>
      <c r="L8" s="211">
        <f t="shared" si="5"/>
        <v>0</v>
      </c>
      <c r="M8" s="221">
        <f t="shared" si="6"/>
        <v>2.9752722061196432E-2</v>
      </c>
      <c r="N8" s="222">
        <f t="shared" si="0"/>
        <v>6.3693936412536072</v>
      </c>
    </row>
    <row r="9" spans="1:14" x14ac:dyDescent="0.45">
      <c r="B9" t="s">
        <v>92</v>
      </c>
      <c r="C9" s="215">
        <f>'Survey Results'!D9/'Survey Results'!D$151</f>
        <v>9.6119203559882127E-2</v>
      </c>
      <c r="D9" s="211">
        <f t="shared" si="1"/>
        <v>3.0707824866155362</v>
      </c>
      <c r="E9" s="218">
        <f>'Survey Results'!E9/'Survey Results'!E$151</f>
        <v>2.6986833502134582E-2</v>
      </c>
      <c r="F9" s="217">
        <f t="shared" si="2"/>
        <v>0.69379730786114013</v>
      </c>
      <c r="G9" s="215">
        <f>'Survey Results'!F9/'Survey Results'!F$151</f>
        <v>6.3445643688273726E-2</v>
      </c>
      <c r="H9" s="212">
        <f t="shared" si="3"/>
        <v>5.2675327803615684</v>
      </c>
      <c r="I9" s="218">
        <f>'Survey Results'!G9/'Survey Results'!G$151</f>
        <v>1.2484211476001442E-2</v>
      </c>
      <c r="J9" s="217">
        <f t="shared" si="4"/>
        <v>0.41398681299579743</v>
      </c>
      <c r="K9" s="215">
        <f>'Survey Results'!H9/'Survey Results'!H$151</f>
        <v>1.3109857285097906E-2</v>
      </c>
      <c r="L9" s="211">
        <f t="shared" si="5"/>
        <v>0.5274898549847945</v>
      </c>
      <c r="M9" s="221">
        <f t="shared" si="6"/>
        <v>4.6588646487819144E-2</v>
      </c>
      <c r="N9" s="222">
        <f t="shared" si="0"/>
        <v>9.9735892428188375</v>
      </c>
    </row>
    <row r="10" spans="1:14" x14ac:dyDescent="0.45">
      <c r="B10" t="s">
        <v>93</v>
      </c>
      <c r="C10" s="215">
        <f>'Survey Results'!D10/'Survey Results'!D$151</f>
        <v>0</v>
      </c>
      <c r="D10" s="211">
        <f t="shared" si="1"/>
        <v>0</v>
      </c>
      <c r="E10" s="218">
        <f>'Survey Results'!E10/'Survey Results'!E$151</f>
        <v>0</v>
      </c>
      <c r="F10" s="217">
        <f t="shared" si="2"/>
        <v>0</v>
      </c>
      <c r="G10" s="215">
        <f>'Survey Results'!F10/'Survey Results'!F$151</f>
        <v>3.9405692759513757E-2</v>
      </c>
      <c r="H10" s="212">
        <f t="shared" si="3"/>
        <v>3.2716316878026928</v>
      </c>
      <c r="I10" s="218">
        <f>'Survey Results'!G10/'Survey Results'!G$151</f>
        <v>0</v>
      </c>
      <c r="J10" s="217">
        <f t="shared" si="4"/>
        <v>0</v>
      </c>
      <c r="K10" s="215">
        <f>'Survey Results'!H10/'Survey Results'!H$151</f>
        <v>0</v>
      </c>
      <c r="L10" s="211">
        <f t="shared" si="5"/>
        <v>0</v>
      </c>
      <c r="M10" s="221">
        <f t="shared" si="6"/>
        <v>1.5282451325247078E-2</v>
      </c>
      <c r="N10" s="222">
        <f t="shared" si="0"/>
        <v>3.2716316878026928</v>
      </c>
    </row>
    <row r="11" spans="1:14" x14ac:dyDescent="0.45">
      <c r="B11" t="s">
        <v>94</v>
      </c>
      <c r="C11" s="215">
        <f>'Survey Results'!D11/'Survey Results'!D$151</f>
        <v>5.6667024563663909E-3</v>
      </c>
      <c r="D11" s="211">
        <f t="shared" si="1"/>
        <v>0.18103781570589297</v>
      </c>
      <c r="E11" s="218">
        <f>'Survey Results'!E11/'Survey Results'!E$151</f>
        <v>0</v>
      </c>
      <c r="F11" s="217">
        <f t="shared" si="2"/>
        <v>0</v>
      </c>
      <c r="G11" s="215">
        <f>'Survey Results'!F11/'Survey Results'!F$151</f>
        <v>0</v>
      </c>
      <c r="H11" s="212">
        <f t="shared" si="3"/>
        <v>0</v>
      </c>
      <c r="I11" s="218">
        <f>'Survey Results'!G11/'Survey Results'!G$151</f>
        <v>2.1799440635149762E-2</v>
      </c>
      <c r="J11" s="217">
        <f t="shared" si="4"/>
        <v>0.72288754247594977</v>
      </c>
      <c r="K11" s="215">
        <f>'Survey Results'!H11/'Survey Results'!H$151</f>
        <v>4.9120477928974435E-2</v>
      </c>
      <c r="L11" s="211">
        <f t="shared" si="5"/>
        <v>1.9764176844999897</v>
      </c>
      <c r="M11" s="221">
        <f t="shared" si="6"/>
        <v>1.3454663162088149E-2</v>
      </c>
      <c r="N11" s="222">
        <f t="shared" si="0"/>
        <v>2.8803430426818322</v>
      </c>
    </row>
    <row r="12" spans="1:14" x14ac:dyDescent="0.45">
      <c r="B12" t="s">
        <v>95</v>
      </c>
      <c r="C12" s="215">
        <f>'Survey Results'!D12/'Survey Results'!D$151</f>
        <v>0</v>
      </c>
      <c r="D12" s="211">
        <f t="shared" si="1"/>
        <v>0</v>
      </c>
      <c r="E12" s="218">
        <f>'Survey Results'!E12/'Survey Results'!E$151</f>
        <v>0</v>
      </c>
      <c r="F12" s="217">
        <f t="shared" si="2"/>
        <v>0</v>
      </c>
      <c r="G12" s="215">
        <f>'Survey Results'!F12/'Survey Results'!F$151</f>
        <v>3.9405692759513757E-2</v>
      </c>
      <c r="H12" s="212">
        <f t="shared" si="3"/>
        <v>3.2716316878026928</v>
      </c>
      <c r="I12" s="218">
        <f>'Survey Results'!G12/'Survey Results'!G$151</f>
        <v>0</v>
      </c>
      <c r="J12" s="217">
        <f t="shared" si="4"/>
        <v>0</v>
      </c>
      <c r="K12" s="215">
        <f>'Survey Results'!H12/'Survey Results'!H$151</f>
        <v>6.0775102759835567E-2</v>
      </c>
      <c r="L12" s="211">
        <f t="shared" si="5"/>
        <v>2.4453546247152937</v>
      </c>
      <c r="M12" s="221">
        <f t="shared" si="6"/>
        <v>2.6705195873328709E-2</v>
      </c>
      <c r="N12" s="222">
        <f t="shared" si="0"/>
        <v>5.7169863125179869</v>
      </c>
    </row>
    <row r="13" spans="1:14" x14ac:dyDescent="0.45">
      <c r="B13" t="s">
        <v>96</v>
      </c>
      <c r="C13" s="215">
        <f>'Survey Results'!D13/'Survey Results'!D$151</f>
        <v>0</v>
      </c>
      <c r="D13" s="211">
        <f t="shared" si="1"/>
        <v>0</v>
      </c>
      <c r="E13" s="218">
        <f>'Survey Results'!E13/'Survey Results'!E$151</f>
        <v>0</v>
      </c>
      <c r="F13" s="217">
        <f t="shared" si="2"/>
        <v>0</v>
      </c>
      <c r="G13" s="215">
        <f>'Survey Results'!F13/'Survey Results'!F$151</f>
        <v>0</v>
      </c>
      <c r="H13" s="212">
        <f t="shared" si="3"/>
        <v>0</v>
      </c>
      <c r="I13" s="218">
        <f>'Survey Results'!G13/'Survey Results'!G$151</f>
        <v>0</v>
      </c>
      <c r="J13" s="217">
        <f t="shared" si="4"/>
        <v>0</v>
      </c>
      <c r="K13" s="215">
        <f>'Survey Results'!H13/'Survey Results'!H$151</f>
        <v>0</v>
      </c>
      <c r="L13" s="211">
        <f t="shared" si="5"/>
        <v>0</v>
      </c>
      <c r="M13" s="221">
        <f t="shared" si="6"/>
        <v>0</v>
      </c>
      <c r="N13" s="222">
        <f t="shared" si="0"/>
        <v>0</v>
      </c>
    </row>
    <row r="14" spans="1:14" x14ac:dyDescent="0.45">
      <c r="B14" t="s">
        <v>97</v>
      </c>
      <c r="C14" s="215">
        <f>'Survey Results'!D14/'Survey Results'!D$151</f>
        <v>0</v>
      </c>
      <c r="D14" s="211">
        <f t="shared" si="1"/>
        <v>0</v>
      </c>
      <c r="E14" s="218">
        <f>'Survey Results'!E14/'Survey Results'!E$151</f>
        <v>0</v>
      </c>
      <c r="F14" s="217">
        <f t="shared" si="2"/>
        <v>0</v>
      </c>
      <c r="G14" s="215">
        <f>'Survey Results'!F14/'Survey Results'!F$151</f>
        <v>0</v>
      </c>
      <c r="H14" s="212">
        <f t="shared" si="3"/>
        <v>0</v>
      </c>
      <c r="I14" s="218">
        <f>'Survey Results'!G14/'Survey Results'!G$151</f>
        <v>0</v>
      </c>
      <c r="J14" s="217">
        <f t="shared" si="4"/>
        <v>0</v>
      </c>
      <c r="K14" s="215">
        <f>'Survey Results'!H14/'Survey Results'!H$151</f>
        <v>0</v>
      </c>
      <c r="L14" s="211">
        <f t="shared" si="5"/>
        <v>0</v>
      </c>
      <c r="M14" s="221">
        <f t="shared" si="6"/>
        <v>0</v>
      </c>
      <c r="N14" s="222">
        <f t="shared" si="0"/>
        <v>0</v>
      </c>
    </row>
    <row r="15" spans="1:14" x14ac:dyDescent="0.45">
      <c r="B15" t="s">
        <v>98</v>
      </c>
      <c r="C15" s="215">
        <f>'Survey Results'!D15/'Survey Results'!D$151</f>
        <v>3.1148968660152942E-2</v>
      </c>
      <c r="D15" s="211">
        <f t="shared" si="1"/>
        <v>0.99513628801702436</v>
      </c>
      <c r="E15" s="218">
        <f>'Survey Results'!E15/'Survey Results'!E$151</f>
        <v>7.267855540313585E-2</v>
      </c>
      <c r="F15" s="217">
        <f t="shared" si="2"/>
        <v>1.8684736048763915</v>
      </c>
      <c r="G15" s="215">
        <f>'Survey Results'!F15/'Survey Results'!F$151</f>
        <v>9.4387786713590022E-2</v>
      </c>
      <c r="H15" s="212">
        <f t="shared" si="3"/>
        <v>7.836483825783997</v>
      </c>
      <c r="I15" s="218">
        <f>'Survey Results'!G15/'Survey Results'!G$151</f>
        <v>3.4272374594009378E-2</v>
      </c>
      <c r="J15" s="217">
        <f t="shared" si="4"/>
        <v>1.1365003836442893</v>
      </c>
      <c r="K15" s="215">
        <f>'Survey Results'!H15/'Survey Results'!H$151</f>
        <v>0</v>
      </c>
      <c r="L15" s="211">
        <f t="shared" si="5"/>
        <v>0</v>
      </c>
      <c r="M15" s="221">
        <f t="shared" si="6"/>
        <v>5.5291117854078996E-2</v>
      </c>
      <c r="N15" s="222">
        <f t="shared" si="0"/>
        <v>11.836594102321703</v>
      </c>
    </row>
    <row r="16" spans="1:14" x14ac:dyDescent="0.45">
      <c r="B16" t="s">
        <v>99</v>
      </c>
      <c r="C16" s="215">
        <f>'Survey Results'!D16/'Survey Results'!D$151</f>
        <v>0</v>
      </c>
      <c r="D16" s="211">
        <f t="shared" si="1"/>
        <v>0</v>
      </c>
      <c r="E16" s="218">
        <f>'Survey Results'!E16/'Survey Results'!E$151</f>
        <v>4.5678901552544192E-2</v>
      </c>
      <c r="F16" s="217">
        <f t="shared" si="2"/>
        <v>1.1743467020946521</v>
      </c>
      <c r="G16" s="215">
        <f>'Survey Results'!F16/'Survey Results'!F$151</f>
        <v>3.7311490848709411E-2</v>
      </c>
      <c r="H16" s="212">
        <f t="shared" si="3"/>
        <v>3.0977619534509144</v>
      </c>
      <c r="I16" s="218">
        <f>'Survey Results'!G16/'Survey Results'!G$151</f>
        <v>0</v>
      </c>
      <c r="J16" s="217">
        <f t="shared" si="4"/>
        <v>0</v>
      </c>
      <c r="K16" s="215">
        <f>'Survey Results'!H16/'Survey Results'!H$151</f>
        <v>0</v>
      </c>
      <c r="L16" s="211">
        <f t="shared" si="5"/>
        <v>0</v>
      </c>
      <c r="M16" s="221">
        <f t="shared" si="6"/>
        <v>1.995588098377634E-2</v>
      </c>
      <c r="N16" s="222">
        <f t="shared" si="0"/>
        <v>4.2721086555455665</v>
      </c>
    </row>
    <row r="17" spans="2:14" x14ac:dyDescent="0.45">
      <c r="B17" t="s">
        <v>100</v>
      </c>
      <c r="C17" s="215">
        <f>'Survey Results'!D17/'Survey Results'!D$151</f>
        <v>0</v>
      </c>
      <c r="D17" s="211">
        <f t="shared" si="1"/>
        <v>0</v>
      </c>
      <c r="E17" s="218">
        <f>'Survey Results'!E17/'Survey Results'!E$151</f>
        <v>0</v>
      </c>
      <c r="F17" s="217">
        <f t="shared" si="2"/>
        <v>0</v>
      </c>
      <c r="G17" s="215">
        <f>'Survey Results'!F17/'Survey Results'!F$151</f>
        <v>0</v>
      </c>
      <c r="H17" s="212">
        <f t="shared" si="3"/>
        <v>0</v>
      </c>
      <c r="I17" s="218">
        <f>'Survey Results'!G17/'Survey Results'!G$151</f>
        <v>0</v>
      </c>
      <c r="J17" s="217">
        <f t="shared" si="4"/>
        <v>0</v>
      </c>
      <c r="K17" s="215">
        <f>'Survey Results'!H17/'Survey Results'!H$151</f>
        <v>0</v>
      </c>
      <c r="L17" s="211">
        <f t="shared" si="5"/>
        <v>0</v>
      </c>
      <c r="M17" s="221">
        <f t="shared" si="6"/>
        <v>0</v>
      </c>
      <c r="N17" s="222">
        <f t="shared" si="0"/>
        <v>0</v>
      </c>
    </row>
    <row r="18" spans="2:14" x14ac:dyDescent="0.45">
      <c r="B18" t="s">
        <v>101</v>
      </c>
      <c r="C18" s="215">
        <f>'Survey Results'!D18/'Survey Results'!D$151</f>
        <v>0</v>
      </c>
      <c r="D18" s="211">
        <f t="shared" si="1"/>
        <v>0</v>
      </c>
      <c r="E18" s="218">
        <f>'Survey Results'!E18/'Survey Results'!E$151</f>
        <v>0</v>
      </c>
      <c r="F18" s="217">
        <f t="shared" si="2"/>
        <v>0</v>
      </c>
      <c r="G18" s="215">
        <f>'Survey Results'!F18/'Survey Results'!F$151</f>
        <v>0</v>
      </c>
      <c r="H18" s="212">
        <f t="shared" si="3"/>
        <v>0</v>
      </c>
      <c r="I18" s="218">
        <f>'Survey Results'!G18/'Survey Results'!G$151</f>
        <v>0</v>
      </c>
      <c r="J18" s="217">
        <f t="shared" si="4"/>
        <v>0</v>
      </c>
      <c r="K18" s="215">
        <f>'Survey Results'!H18/'Survey Results'!H$151</f>
        <v>0</v>
      </c>
      <c r="L18" s="211">
        <f t="shared" si="5"/>
        <v>0</v>
      </c>
      <c r="M18" s="221">
        <f t="shared" si="6"/>
        <v>0</v>
      </c>
      <c r="N18" s="222">
        <f t="shared" si="0"/>
        <v>0</v>
      </c>
    </row>
    <row r="19" spans="2:14" x14ac:dyDescent="0.45">
      <c r="B19" t="s">
        <v>102</v>
      </c>
      <c r="C19" s="215">
        <f>'Survey Results'!D19/'Survey Results'!D$151</f>
        <v>0</v>
      </c>
      <c r="D19" s="211">
        <f t="shared" si="1"/>
        <v>0</v>
      </c>
      <c r="E19" s="218">
        <f>'Survey Results'!E19/'Survey Results'!E$151</f>
        <v>0</v>
      </c>
      <c r="F19" s="217">
        <f t="shared" si="2"/>
        <v>0</v>
      </c>
      <c r="G19" s="215">
        <f>'Survey Results'!F19/'Survey Results'!F$151</f>
        <v>4.3433004126445192E-2</v>
      </c>
      <c r="H19" s="212">
        <f t="shared" si="3"/>
        <v>3.6059965615561125</v>
      </c>
      <c r="I19" s="218">
        <f>'Survey Results'!G19/'Survey Results'!G$151</f>
        <v>0</v>
      </c>
      <c r="J19" s="217">
        <f t="shared" si="4"/>
        <v>0</v>
      </c>
      <c r="K19" s="215">
        <f>'Survey Results'!H19/'Survey Results'!H$151</f>
        <v>0</v>
      </c>
      <c r="L19" s="211">
        <f t="shared" si="5"/>
        <v>0</v>
      </c>
      <c r="M19" s="221">
        <f t="shared" si="6"/>
        <v>1.6844337073896543E-2</v>
      </c>
      <c r="N19" s="222">
        <f t="shared" si="0"/>
        <v>3.6059965615561125</v>
      </c>
    </row>
    <row r="20" spans="2:14" x14ac:dyDescent="0.45">
      <c r="B20" t="s">
        <v>103</v>
      </c>
      <c r="C20" s="215">
        <f>'Survey Results'!D20/'Survey Results'!D$151</f>
        <v>0</v>
      </c>
      <c r="D20" s="211">
        <f t="shared" si="1"/>
        <v>0</v>
      </c>
      <c r="E20" s="218">
        <f>'Survey Results'!E20/'Survey Results'!E$151</f>
        <v>0</v>
      </c>
      <c r="F20" s="217">
        <f t="shared" si="2"/>
        <v>0</v>
      </c>
      <c r="G20" s="215">
        <f>'Survey Results'!F20/'Survey Results'!F$151</f>
        <v>1.8079530105701437E-2</v>
      </c>
      <c r="H20" s="212">
        <f t="shared" si="3"/>
        <v>1.501041079403814</v>
      </c>
      <c r="I20" s="218">
        <f>'Survey Results'!G20/'Survey Results'!G$151</f>
        <v>0</v>
      </c>
      <c r="J20" s="217">
        <f t="shared" si="4"/>
        <v>0</v>
      </c>
      <c r="K20" s="215">
        <f>'Survey Results'!H20/'Survey Results'!H$151</f>
        <v>0</v>
      </c>
      <c r="L20" s="211">
        <f t="shared" si="5"/>
        <v>0</v>
      </c>
      <c r="M20" s="221">
        <f t="shared" si="6"/>
        <v>7.0116655608602162E-3</v>
      </c>
      <c r="N20" s="222">
        <f t="shared" si="0"/>
        <v>1.501041079403814</v>
      </c>
    </row>
    <row r="21" spans="2:14" x14ac:dyDescent="0.45">
      <c r="B21" t="s">
        <v>104</v>
      </c>
      <c r="C21" s="215">
        <f>'Survey Results'!D21/'Survey Results'!D$151</f>
        <v>0</v>
      </c>
      <c r="D21" s="211">
        <f t="shared" si="1"/>
        <v>0</v>
      </c>
      <c r="E21" s="218">
        <f>'Survey Results'!E21/'Survey Results'!E$151</f>
        <v>0</v>
      </c>
      <c r="F21" s="217">
        <f t="shared" si="2"/>
        <v>0</v>
      </c>
      <c r="G21" s="215">
        <f>'Survey Results'!F21/'Survey Results'!F$151</f>
        <v>0</v>
      </c>
      <c r="H21" s="212">
        <f t="shared" si="3"/>
        <v>0</v>
      </c>
      <c r="I21" s="218">
        <f>'Survey Results'!G21/'Survey Results'!G$151</f>
        <v>0</v>
      </c>
      <c r="J21" s="217">
        <f t="shared" si="4"/>
        <v>0</v>
      </c>
      <c r="K21" s="215">
        <f>'Survey Results'!H21/'Survey Results'!H$151</f>
        <v>0</v>
      </c>
      <c r="L21" s="211">
        <f t="shared" si="5"/>
        <v>0</v>
      </c>
      <c r="M21" s="221">
        <f t="shared" si="6"/>
        <v>0</v>
      </c>
      <c r="N21" s="222">
        <f t="shared" si="0"/>
        <v>0</v>
      </c>
    </row>
    <row r="22" spans="2:14" x14ac:dyDescent="0.45">
      <c r="B22" t="s">
        <v>105</v>
      </c>
      <c r="C22" s="215">
        <f>'Survey Results'!D22/'Survey Results'!D$151</f>
        <v>0</v>
      </c>
      <c r="D22" s="211">
        <f t="shared" si="1"/>
        <v>0</v>
      </c>
      <c r="E22" s="218">
        <f>'Survey Results'!E22/'Survey Results'!E$151</f>
        <v>0</v>
      </c>
      <c r="F22" s="217">
        <f t="shared" si="2"/>
        <v>0</v>
      </c>
      <c r="G22" s="215">
        <f>'Survey Results'!F22/'Survey Results'!F$151</f>
        <v>0</v>
      </c>
      <c r="H22" s="212">
        <f t="shared" si="3"/>
        <v>0</v>
      </c>
      <c r="I22" s="218">
        <f>'Survey Results'!G22/'Survey Results'!G$151</f>
        <v>0</v>
      </c>
      <c r="J22" s="217">
        <f t="shared" si="4"/>
        <v>0</v>
      </c>
      <c r="K22" s="215">
        <f>'Survey Results'!H22/'Survey Results'!H$151</f>
        <v>0</v>
      </c>
      <c r="L22" s="211">
        <f t="shared" si="5"/>
        <v>0</v>
      </c>
      <c r="M22" s="221">
        <f t="shared" si="6"/>
        <v>0</v>
      </c>
      <c r="N22" s="222">
        <f t="shared" si="0"/>
        <v>0</v>
      </c>
    </row>
    <row r="23" spans="2:14" x14ac:dyDescent="0.45">
      <c r="B23" t="s">
        <v>106</v>
      </c>
      <c r="C23" s="215">
        <f>'Survey Results'!D23/'Survey Results'!D$151</f>
        <v>0</v>
      </c>
      <c r="D23" s="211">
        <f t="shared" si="1"/>
        <v>0</v>
      </c>
      <c r="E23" s="218">
        <f>'Survey Results'!E23/'Survey Results'!E$151</f>
        <v>0</v>
      </c>
      <c r="F23" s="217">
        <f t="shared" si="2"/>
        <v>0</v>
      </c>
      <c r="G23" s="215">
        <f>'Survey Results'!F23/'Survey Results'!F$151</f>
        <v>0</v>
      </c>
      <c r="H23" s="212">
        <f t="shared" si="3"/>
        <v>0</v>
      </c>
      <c r="I23" s="218">
        <f>'Survey Results'!G23/'Survey Results'!G$151</f>
        <v>0</v>
      </c>
      <c r="J23" s="217">
        <f t="shared" si="4"/>
        <v>0</v>
      </c>
      <c r="K23" s="215">
        <f>'Survey Results'!H23/'Survey Results'!H$151</f>
        <v>0</v>
      </c>
      <c r="L23" s="211">
        <f t="shared" si="5"/>
        <v>0</v>
      </c>
      <c r="M23" s="221">
        <f t="shared" si="6"/>
        <v>0</v>
      </c>
      <c r="N23" s="222">
        <f t="shared" si="0"/>
        <v>0</v>
      </c>
    </row>
    <row r="24" spans="2:14" x14ac:dyDescent="0.45">
      <c r="B24" t="s">
        <v>107</v>
      </c>
      <c r="C24" s="215">
        <f>'Survey Results'!D24/'Survey Results'!D$151</f>
        <v>0</v>
      </c>
      <c r="D24" s="211">
        <f t="shared" si="1"/>
        <v>0</v>
      </c>
      <c r="E24" s="218">
        <f>'Survey Results'!E24/'Survey Results'!E$151</f>
        <v>0</v>
      </c>
      <c r="F24" s="217">
        <f t="shared" si="2"/>
        <v>0</v>
      </c>
      <c r="G24" s="215">
        <f>'Survey Results'!F24/'Survey Results'!F$151</f>
        <v>0</v>
      </c>
      <c r="H24" s="212">
        <f t="shared" si="3"/>
        <v>0</v>
      </c>
      <c r="I24" s="218">
        <f>'Survey Results'!G24/'Survey Results'!G$151</f>
        <v>0</v>
      </c>
      <c r="J24" s="217">
        <f t="shared" si="4"/>
        <v>0</v>
      </c>
      <c r="K24" s="215">
        <f>'Survey Results'!H24/'Survey Results'!H$151</f>
        <v>0</v>
      </c>
      <c r="L24" s="211">
        <f t="shared" si="5"/>
        <v>0</v>
      </c>
      <c r="M24" s="221">
        <f t="shared" si="6"/>
        <v>0</v>
      </c>
      <c r="N24" s="222">
        <f t="shared" si="0"/>
        <v>0</v>
      </c>
    </row>
    <row r="25" spans="2:14" x14ac:dyDescent="0.45">
      <c r="B25" t="s">
        <v>108</v>
      </c>
      <c r="C25" s="215">
        <f>'Survey Results'!D25/'Survey Results'!D$151</f>
        <v>0</v>
      </c>
      <c r="D25" s="211">
        <f t="shared" si="1"/>
        <v>0</v>
      </c>
      <c r="E25" s="218">
        <f>'Survey Results'!E25/'Survey Results'!E$151</f>
        <v>0</v>
      </c>
      <c r="F25" s="217">
        <f t="shared" si="2"/>
        <v>0</v>
      </c>
      <c r="G25" s="215">
        <f>'Survey Results'!F25/'Survey Results'!F$151</f>
        <v>0</v>
      </c>
      <c r="H25" s="212">
        <f t="shared" si="3"/>
        <v>0</v>
      </c>
      <c r="I25" s="218">
        <f>'Survey Results'!G25/'Survey Results'!G$151</f>
        <v>0</v>
      </c>
      <c r="J25" s="217">
        <f t="shared" si="4"/>
        <v>0</v>
      </c>
      <c r="K25" s="215">
        <f>'Survey Results'!H25/'Survey Results'!H$151</f>
        <v>0</v>
      </c>
      <c r="L25" s="211">
        <f t="shared" si="5"/>
        <v>0</v>
      </c>
      <c r="M25" s="221">
        <f t="shared" si="6"/>
        <v>0</v>
      </c>
      <c r="N25" s="222">
        <f t="shared" si="0"/>
        <v>0</v>
      </c>
    </row>
    <row r="26" spans="2:14" x14ac:dyDescent="0.45">
      <c r="B26" t="s">
        <v>109</v>
      </c>
      <c r="C26" s="215">
        <f>'Survey Results'!D26/'Survey Results'!D$151</f>
        <v>0</v>
      </c>
      <c r="D26" s="211">
        <f t="shared" si="1"/>
        <v>0</v>
      </c>
      <c r="E26" s="218">
        <f>'Survey Results'!E26/'Survey Results'!E$151</f>
        <v>0</v>
      </c>
      <c r="F26" s="217">
        <f t="shared" si="2"/>
        <v>0</v>
      </c>
      <c r="G26" s="215">
        <f>'Survey Results'!F26/'Survey Results'!F$151</f>
        <v>0</v>
      </c>
      <c r="H26" s="212">
        <f t="shared" si="3"/>
        <v>0</v>
      </c>
      <c r="I26" s="218">
        <f>'Survey Results'!G26/'Survey Results'!G$151</f>
        <v>0</v>
      </c>
      <c r="J26" s="217">
        <f t="shared" si="4"/>
        <v>0</v>
      </c>
      <c r="K26" s="215">
        <f>'Survey Results'!H26/'Survey Results'!H$151</f>
        <v>1.9671168526130354E-2</v>
      </c>
      <c r="L26" s="211">
        <f t="shared" si="5"/>
        <v>0.79149159350688258</v>
      </c>
      <c r="M26" s="221">
        <f t="shared" si="6"/>
        <v>3.6972168344032333E-3</v>
      </c>
      <c r="N26" s="222">
        <f t="shared" si="0"/>
        <v>0.79149159350688258</v>
      </c>
    </row>
    <row r="27" spans="2:14" x14ac:dyDescent="0.45">
      <c r="B27" t="s">
        <v>110</v>
      </c>
      <c r="C27" s="215">
        <f>'Survey Results'!D27/'Survey Results'!D$151</f>
        <v>0</v>
      </c>
      <c r="D27" s="211">
        <f t="shared" si="1"/>
        <v>0</v>
      </c>
      <c r="E27" s="218">
        <f>'Survey Results'!E27/'Survey Results'!E$151</f>
        <v>0</v>
      </c>
      <c r="F27" s="217">
        <f t="shared" si="2"/>
        <v>0</v>
      </c>
      <c r="G27" s="215">
        <f>'Survey Results'!F27/'Survey Results'!F$151</f>
        <v>0</v>
      </c>
      <c r="H27" s="212">
        <f t="shared" si="3"/>
        <v>0</v>
      </c>
      <c r="I27" s="218">
        <f>'Survey Results'!G27/'Survey Results'!G$151</f>
        <v>0</v>
      </c>
      <c r="J27" s="217">
        <f t="shared" si="4"/>
        <v>0</v>
      </c>
      <c r="K27" s="215">
        <f>'Survey Results'!H27/'Survey Results'!H$151</f>
        <v>0</v>
      </c>
      <c r="L27" s="211">
        <f t="shared" si="5"/>
        <v>0</v>
      </c>
      <c r="M27" s="221">
        <f t="shared" si="6"/>
        <v>0</v>
      </c>
      <c r="N27" s="222">
        <f t="shared" si="0"/>
        <v>0</v>
      </c>
    </row>
    <row r="28" spans="2:14" x14ac:dyDescent="0.45">
      <c r="B28" t="s">
        <v>111</v>
      </c>
      <c r="C28" s="215">
        <f>'Survey Results'!D28/'Survey Results'!D$151</f>
        <v>0</v>
      </c>
      <c r="D28" s="211">
        <f t="shared" si="1"/>
        <v>0</v>
      </c>
      <c r="E28" s="218">
        <f>'Survey Results'!E28/'Survey Results'!E$151</f>
        <v>0</v>
      </c>
      <c r="F28" s="217">
        <f t="shared" si="2"/>
        <v>0</v>
      </c>
      <c r="G28" s="215">
        <f>'Survey Results'!F28/'Survey Results'!F$151</f>
        <v>0</v>
      </c>
      <c r="H28" s="212">
        <f t="shared" si="3"/>
        <v>0</v>
      </c>
      <c r="I28" s="218">
        <f>'Survey Results'!G28/'Survey Results'!G$151</f>
        <v>6.2364669794298076E-3</v>
      </c>
      <c r="J28" s="217">
        <f t="shared" si="4"/>
        <v>0.20680642058416979</v>
      </c>
      <c r="K28" s="215">
        <f>'Survey Results'!H28/'Survey Results'!H$151</f>
        <v>0</v>
      </c>
      <c r="L28" s="211">
        <f t="shared" si="5"/>
        <v>0</v>
      </c>
      <c r="M28" s="221">
        <f t="shared" si="6"/>
        <v>9.6603449224103358E-4</v>
      </c>
      <c r="N28" s="222">
        <f t="shared" si="0"/>
        <v>0.20680642058416979</v>
      </c>
    </row>
    <row r="29" spans="2:14" x14ac:dyDescent="0.45">
      <c r="B29" t="s">
        <v>112</v>
      </c>
      <c r="C29" s="215">
        <f>'Survey Results'!D29/'Survey Results'!D$151</f>
        <v>0</v>
      </c>
      <c r="D29" s="211">
        <f t="shared" si="1"/>
        <v>0</v>
      </c>
      <c r="E29" s="218">
        <f>'Survey Results'!E29/'Survey Results'!E$151</f>
        <v>0</v>
      </c>
      <c r="F29" s="217">
        <f t="shared" si="2"/>
        <v>0</v>
      </c>
      <c r="G29" s="215">
        <f>'Survey Results'!F29/'Survey Results'!F$151</f>
        <v>0</v>
      </c>
      <c r="H29" s="212">
        <f t="shared" si="3"/>
        <v>0</v>
      </c>
      <c r="I29" s="218">
        <f>'Survey Results'!G29/'Survey Results'!G$151</f>
        <v>0</v>
      </c>
      <c r="J29" s="217">
        <f t="shared" si="4"/>
        <v>0</v>
      </c>
      <c r="K29" s="215">
        <f>'Survey Results'!H29/'Survey Results'!H$151</f>
        <v>0</v>
      </c>
      <c r="L29" s="211">
        <f t="shared" si="5"/>
        <v>0</v>
      </c>
      <c r="M29" s="221">
        <f t="shared" si="6"/>
        <v>0</v>
      </c>
      <c r="N29" s="222">
        <f t="shared" si="0"/>
        <v>0</v>
      </c>
    </row>
    <row r="30" spans="2:14" x14ac:dyDescent="0.45">
      <c r="B30" t="s">
        <v>113</v>
      </c>
      <c r="C30" s="215">
        <f>'Survey Results'!D30/'Survey Results'!D$151</f>
        <v>0</v>
      </c>
      <c r="D30" s="211">
        <f t="shared" si="1"/>
        <v>0</v>
      </c>
      <c r="E30" s="218">
        <f>'Survey Results'!E30/'Survey Results'!E$151</f>
        <v>0</v>
      </c>
      <c r="F30" s="217">
        <f t="shared" si="2"/>
        <v>0</v>
      </c>
      <c r="G30" s="215">
        <f>'Survey Results'!F30/'Survey Results'!F$151</f>
        <v>0</v>
      </c>
      <c r="H30" s="212">
        <f t="shared" si="3"/>
        <v>0</v>
      </c>
      <c r="I30" s="218">
        <f>'Survey Results'!G30/'Survey Results'!G$151</f>
        <v>0</v>
      </c>
      <c r="J30" s="217">
        <f t="shared" si="4"/>
        <v>0</v>
      </c>
      <c r="K30" s="215">
        <f>'Survey Results'!H30/'Survey Results'!H$151</f>
        <v>0</v>
      </c>
      <c r="L30" s="211">
        <f t="shared" si="5"/>
        <v>0</v>
      </c>
      <c r="M30" s="221">
        <f t="shared" si="6"/>
        <v>0</v>
      </c>
      <c r="N30" s="222">
        <f t="shared" si="0"/>
        <v>0</v>
      </c>
    </row>
    <row r="31" spans="2:14" x14ac:dyDescent="0.45">
      <c r="B31" t="s">
        <v>114</v>
      </c>
      <c r="C31" s="215">
        <f>'Survey Results'!D31/'Survey Results'!D$151</f>
        <v>0</v>
      </c>
      <c r="D31" s="211">
        <f t="shared" si="1"/>
        <v>0</v>
      </c>
      <c r="E31" s="218">
        <f>'Survey Results'!E31/'Survey Results'!E$151</f>
        <v>0</v>
      </c>
      <c r="F31" s="217">
        <f t="shared" si="2"/>
        <v>0</v>
      </c>
      <c r="G31" s="215">
        <f>'Survey Results'!F31/'Survey Results'!F$151</f>
        <v>0</v>
      </c>
      <c r="H31" s="212">
        <f t="shared" si="3"/>
        <v>0</v>
      </c>
      <c r="I31" s="218">
        <f>'Survey Results'!G31/'Survey Results'!G$151</f>
        <v>0</v>
      </c>
      <c r="J31" s="217">
        <f t="shared" si="4"/>
        <v>0</v>
      </c>
      <c r="K31" s="215">
        <f>'Survey Results'!H31/'Survey Results'!H$151</f>
        <v>0</v>
      </c>
      <c r="L31" s="211">
        <f t="shared" si="5"/>
        <v>0</v>
      </c>
      <c r="M31" s="221">
        <f t="shared" si="6"/>
        <v>0</v>
      </c>
      <c r="N31" s="222">
        <f t="shared" si="0"/>
        <v>0</v>
      </c>
    </row>
    <row r="32" spans="2:14" x14ac:dyDescent="0.45">
      <c r="B32" t="s">
        <v>115</v>
      </c>
      <c r="C32" s="215">
        <f>'Survey Results'!D32/'Survey Results'!D$151</f>
        <v>0</v>
      </c>
      <c r="D32" s="211">
        <f t="shared" si="1"/>
        <v>0</v>
      </c>
      <c r="E32" s="218">
        <f>'Survey Results'!E32/'Survey Results'!E$151</f>
        <v>0</v>
      </c>
      <c r="F32" s="217">
        <f t="shared" si="2"/>
        <v>0</v>
      </c>
      <c r="G32" s="215">
        <f>'Survey Results'!F32/'Survey Results'!F$151</f>
        <v>0</v>
      </c>
      <c r="H32" s="212">
        <f t="shared" si="3"/>
        <v>0</v>
      </c>
      <c r="I32" s="218">
        <f>'Survey Results'!G32/'Survey Results'!G$151</f>
        <v>0</v>
      </c>
      <c r="J32" s="217">
        <f t="shared" si="4"/>
        <v>0</v>
      </c>
      <c r="K32" s="215">
        <f>'Survey Results'!H32/'Survey Results'!H$151</f>
        <v>0</v>
      </c>
      <c r="L32" s="211">
        <f t="shared" si="5"/>
        <v>0</v>
      </c>
      <c r="M32" s="221">
        <f t="shared" si="6"/>
        <v>0</v>
      </c>
      <c r="N32" s="222">
        <f t="shared" si="0"/>
        <v>0</v>
      </c>
    </row>
    <row r="33" spans="2:14" x14ac:dyDescent="0.45">
      <c r="B33" t="s">
        <v>116</v>
      </c>
      <c r="C33" s="215">
        <f>'Survey Results'!D33/'Survey Results'!D$151</f>
        <v>0</v>
      </c>
      <c r="D33" s="211">
        <f t="shared" si="1"/>
        <v>0</v>
      </c>
      <c r="E33" s="218">
        <f>'Survey Results'!E33/'Survey Results'!E$151</f>
        <v>0</v>
      </c>
      <c r="F33" s="217">
        <f t="shared" si="2"/>
        <v>0</v>
      </c>
      <c r="G33" s="215">
        <f>'Survey Results'!F33/'Survey Results'!F$151</f>
        <v>0</v>
      </c>
      <c r="H33" s="212">
        <f t="shared" si="3"/>
        <v>0</v>
      </c>
      <c r="I33" s="218">
        <f>'Survey Results'!G33/'Survey Results'!G$151</f>
        <v>1.2484211476001442E-2</v>
      </c>
      <c r="J33" s="217">
        <f t="shared" si="4"/>
        <v>0.41398681299579743</v>
      </c>
      <c r="K33" s="215">
        <f>'Survey Results'!H33/'Survey Results'!H$151</f>
        <v>0</v>
      </c>
      <c r="L33" s="211">
        <f t="shared" si="5"/>
        <v>0</v>
      </c>
      <c r="M33" s="221">
        <f t="shared" si="6"/>
        <v>1.9338158822980549E-3</v>
      </c>
      <c r="N33" s="222">
        <f t="shared" si="0"/>
        <v>0.41398681299579743</v>
      </c>
    </row>
    <row r="34" spans="2:14" x14ac:dyDescent="0.45">
      <c r="B34" t="s">
        <v>117</v>
      </c>
      <c r="C34" s="215">
        <f>'Survey Results'!D34/'Survey Results'!D$151</f>
        <v>0</v>
      </c>
      <c r="D34" s="211">
        <f t="shared" si="1"/>
        <v>0</v>
      </c>
      <c r="E34" s="218">
        <f>'Survey Results'!E34/'Survey Results'!E$151</f>
        <v>0</v>
      </c>
      <c r="F34" s="217">
        <f t="shared" si="2"/>
        <v>0</v>
      </c>
      <c r="G34" s="215">
        <f>'Survey Results'!F34/'Survey Results'!F$151</f>
        <v>0</v>
      </c>
      <c r="H34" s="212">
        <f t="shared" si="3"/>
        <v>0</v>
      </c>
      <c r="I34" s="218">
        <f>'Survey Results'!G34/'Survey Results'!G$151</f>
        <v>0</v>
      </c>
      <c r="J34" s="217">
        <f t="shared" si="4"/>
        <v>0</v>
      </c>
      <c r="K34" s="215">
        <f>'Survey Results'!H34/'Survey Results'!H$151</f>
        <v>0</v>
      </c>
      <c r="L34" s="211">
        <f t="shared" si="5"/>
        <v>0</v>
      </c>
      <c r="M34" s="221">
        <f t="shared" si="6"/>
        <v>0</v>
      </c>
      <c r="N34" s="222">
        <f t="shared" si="0"/>
        <v>0</v>
      </c>
    </row>
    <row r="35" spans="2:14" x14ac:dyDescent="0.45">
      <c r="B35" t="s">
        <v>118</v>
      </c>
      <c r="C35" s="215">
        <f>'Survey Results'!D35/'Survey Results'!D$151</f>
        <v>0</v>
      </c>
      <c r="D35" s="211">
        <f t="shared" si="1"/>
        <v>0</v>
      </c>
      <c r="E35" s="218">
        <f>'Survey Results'!E35/'Survey Results'!E$151</f>
        <v>0</v>
      </c>
      <c r="F35" s="217">
        <f t="shared" si="2"/>
        <v>0</v>
      </c>
      <c r="G35" s="215">
        <f>'Survey Results'!F35/'Survey Results'!F$151</f>
        <v>0</v>
      </c>
      <c r="H35" s="212">
        <f t="shared" si="3"/>
        <v>0</v>
      </c>
      <c r="I35" s="218">
        <f>'Survey Results'!G35/'Survey Results'!G$151</f>
        <v>0</v>
      </c>
      <c r="J35" s="217">
        <f t="shared" si="4"/>
        <v>0</v>
      </c>
      <c r="K35" s="215">
        <f>'Survey Results'!H35/'Survey Results'!H$151</f>
        <v>0</v>
      </c>
      <c r="L35" s="211">
        <f t="shared" si="5"/>
        <v>0</v>
      </c>
      <c r="M35" s="221">
        <f t="shared" si="6"/>
        <v>0</v>
      </c>
      <c r="N35" s="222">
        <f t="shared" si="0"/>
        <v>0</v>
      </c>
    </row>
    <row r="36" spans="2:14" x14ac:dyDescent="0.45">
      <c r="B36" t="s">
        <v>119</v>
      </c>
      <c r="C36" s="215">
        <f>'Survey Results'!D36/'Survey Results'!D$151</f>
        <v>0</v>
      </c>
      <c r="D36" s="211">
        <f t="shared" si="1"/>
        <v>0</v>
      </c>
      <c r="E36" s="218">
        <f>'Survey Results'!E36/'Survey Results'!E$151</f>
        <v>0</v>
      </c>
      <c r="F36" s="217">
        <f t="shared" si="2"/>
        <v>0</v>
      </c>
      <c r="G36" s="215">
        <f>'Survey Results'!F36/'Survey Results'!F$151</f>
        <v>0</v>
      </c>
      <c r="H36" s="212">
        <f t="shared" si="3"/>
        <v>0</v>
      </c>
      <c r="I36" s="218">
        <f>'Survey Results'!G36/'Survey Results'!G$151</f>
        <v>0</v>
      </c>
      <c r="J36" s="217">
        <f t="shared" si="4"/>
        <v>0</v>
      </c>
      <c r="K36" s="215">
        <f>'Survey Results'!H36/'Survey Results'!H$151</f>
        <v>0</v>
      </c>
      <c r="L36" s="211">
        <f t="shared" si="5"/>
        <v>0</v>
      </c>
      <c r="M36" s="221">
        <f t="shared" si="6"/>
        <v>0</v>
      </c>
      <c r="N36" s="222">
        <f t="shared" si="0"/>
        <v>0</v>
      </c>
    </row>
    <row r="37" spans="2:14" x14ac:dyDescent="0.45">
      <c r="B37" t="s">
        <v>120</v>
      </c>
      <c r="C37" s="215">
        <f>'Survey Results'!D37/'Survey Results'!D$151</f>
        <v>0</v>
      </c>
      <c r="D37" s="211">
        <f t="shared" si="1"/>
        <v>0</v>
      </c>
      <c r="E37" s="218">
        <f>'Survey Results'!E37/'Survey Results'!E$151</f>
        <v>0</v>
      </c>
      <c r="F37" s="217">
        <f t="shared" si="2"/>
        <v>0</v>
      </c>
      <c r="G37" s="215">
        <f>'Survey Results'!F37/'Survey Results'!F$151</f>
        <v>0</v>
      </c>
      <c r="H37" s="212">
        <f t="shared" si="3"/>
        <v>0</v>
      </c>
      <c r="I37" s="218">
        <f>'Survey Results'!G37/'Survey Results'!G$151</f>
        <v>0</v>
      </c>
      <c r="J37" s="217">
        <f t="shared" si="4"/>
        <v>0</v>
      </c>
      <c r="K37" s="215">
        <f>'Survey Results'!H37/'Survey Results'!H$151</f>
        <v>0</v>
      </c>
      <c r="L37" s="211">
        <f t="shared" si="5"/>
        <v>0</v>
      </c>
      <c r="M37" s="221">
        <f t="shared" si="6"/>
        <v>0</v>
      </c>
      <c r="N37" s="222">
        <f t="shared" si="0"/>
        <v>0</v>
      </c>
    </row>
    <row r="38" spans="2:14" x14ac:dyDescent="0.45">
      <c r="B38" t="s">
        <v>121</v>
      </c>
      <c r="C38" s="215">
        <f>'Survey Results'!D38/'Survey Results'!D$151</f>
        <v>0</v>
      </c>
      <c r="D38" s="211">
        <f t="shared" si="1"/>
        <v>0</v>
      </c>
      <c r="E38" s="218">
        <f>'Survey Results'!E38/'Survey Results'!E$151</f>
        <v>0</v>
      </c>
      <c r="F38" s="217">
        <f t="shared" si="2"/>
        <v>0</v>
      </c>
      <c r="G38" s="215">
        <f>'Survey Results'!F38/'Survey Results'!F$151</f>
        <v>0</v>
      </c>
      <c r="H38" s="212">
        <f t="shared" si="3"/>
        <v>0</v>
      </c>
      <c r="I38" s="218">
        <f>'Survey Results'!G38/'Survey Results'!G$151</f>
        <v>0</v>
      </c>
      <c r="J38" s="217">
        <f t="shared" si="4"/>
        <v>0</v>
      </c>
      <c r="K38" s="215">
        <f>'Survey Results'!H38/'Survey Results'!H$151</f>
        <v>0</v>
      </c>
      <c r="L38" s="211">
        <f t="shared" si="5"/>
        <v>0</v>
      </c>
      <c r="M38" s="221">
        <f t="shared" si="6"/>
        <v>0</v>
      </c>
      <c r="N38" s="222">
        <f t="shared" si="0"/>
        <v>0</v>
      </c>
    </row>
    <row r="39" spans="2:14" x14ac:dyDescent="0.45">
      <c r="B39" t="s">
        <v>122</v>
      </c>
      <c r="C39" s="215">
        <f>'Survey Results'!D39/'Survey Results'!D$151</f>
        <v>0</v>
      </c>
      <c r="D39" s="211">
        <f t="shared" si="1"/>
        <v>0</v>
      </c>
      <c r="E39" s="218">
        <f>'Survey Results'!E39/'Survey Results'!E$151</f>
        <v>0</v>
      </c>
      <c r="F39" s="217">
        <f t="shared" si="2"/>
        <v>0</v>
      </c>
      <c r="G39" s="215">
        <f>'Survey Results'!F39/'Survey Results'!F$151</f>
        <v>0</v>
      </c>
      <c r="H39" s="212">
        <f t="shared" si="3"/>
        <v>0</v>
      </c>
      <c r="I39" s="218">
        <f>'Survey Results'!G39/'Survey Results'!G$151</f>
        <v>0</v>
      </c>
      <c r="J39" s="217">
        <f t="shared" si="4"/>
        <v>0</v>
      </c>
      <c r="K39" s="215">
        <f>'Survey Results'!H39/'Survey Results'!H$151</f>
        <v>0</v>
      </c>
      <c r="L39" s="211">
        <f t="shared" si="5"/>
        <v>0</v>
      </c>
      <c r="M39" s="221">
        <f t="shared" si="6"/>
        <v>0</v>
      </c>
      <c r="N39" s="222">
        <f t="shared" si="0"/>
        <v>0</v>
      </c>
    </row>
    <row r="40" spans="2:14" x14ac:dyDescent="0.45">
      <c r="B40" t="s">
        <v>123</v>
      </c>
      <c r="C40" s="215">
        <f>'Survey Results'!D40/'Survey Results'!D$151</f>
        <v>0</v>
      </c>
      <c r="D40" s="211">
        <f t="shared" si="1"/>
        <v>0</v>
      </c>
      <c r="E40" s="218">
        <f>'Survey Results'!E40/'Survey Results'!E$151</f>
        <v>0</v>
      </c>
      <c r="F40" s="217">
        <f t="shared" si="2"/>
        <v>0</v>
      </c>
      <c r="G40" s="215">
        <f>'Survey Results'!F40/'Survey Results'!F$151</f>
        <v>0</v>
      </c>
      <c r="H40" s="212">
        <f t="shared" si="3"/>
        <v>0</v>
      </c>
      <c r="I40" s="218">
        <f>'Survey Results'!G40/'Survey Results'!G$151</f>
        <v>0</v>
      </c>
      <c r="J40" s="217">
        <f t="shared" si="4"/>
        <v>0</v>
      </c>
      <c r="K40" s="215">
        <f>'Survey Results'!H40/'Survey Results'!H$151</f>
        <v>0</v>
      </c>
      <c r="L40" s="211">
        <f t="shared" si="5"/>
        <v>0</v>
      </c>
      <c r="M40" s="221">
        <f t="shared" si="6"/>
        <v>0</v>
      </c>
      <c r="N40" s="222">
        <f t="shared" si="0"/>
        <v>0</v>
      </c>
    </row>
    <row r="41" spans="2:14" x14ac:dyDescent="0.45">
      <c r="B41" t="s">
        <v>124</v>
      </c>
      <c r="C41" s="215">
        <f>'Survey Results'!D41/'Survey Results'!D$151</f>
        <v>0</v>
      </c>
      <c r="D41" s="211">
        <f t="shared" si="1"/>
        <v>0</v>
      </c>
      <c r="E41" s="218">
        <f>'Survey Results'!E41/'Survey Results'!E$151</f>
        <v>0</v>
      </c>
      <c r="F41" s="217">
        <f t="shared" si="2"/>
        <v>0</v>
      </c>
      <c r="G41" s="215">
        <f>'Survey Results'!F41/'Survey Results'!F$151</f>
        <v>3.7311490848709411E-2</v>
      </c>
      <c r="H41" s="212">
        <f t="shared" si="3"/>
        <v>3.0977619534509144</v>
      </c>
      <c r="I41" s="218">
        <f>'Survey Results'!G41/'Survey Results'!G$151</f>
        <v>0</v>
      </c>
      <c r="J41" s="217">
        <f t="shared" si="4"/>
        <v>0</v>
      </c>
      <c r="K41" s="215">
        <f>'Survey Results'!H41/'Survey Results'!H$151</f>
        <v>7.0744721591054133E-2</v>
      </c>
      <c r="L41" s="211">
        <f t="shared" si="5"/>
        <v>2.8464934530922408</v>
      </c>
      <c r="M41" s="221">
        <f t="shared" si="6"/>
        <v>2.7766815639429378E-2</v>
      </c>
      <c r="N41" s="222">
        <f t="shared" si="0"/>
        <v>5.9442554065431548</v>
      </c>
    </row>
    <row r="42" spans="2:14" x14ac:dyDescent="0.45">
      <c r="B42" t="s">
        <v>125</v>
      </c>
      <c r="C42" s="215">
        <f>'Survey Results'!D42/'Survey Results'!D$151</f>
        <v>0</v>
      </c>
      <c r="D42" s="211">
        <f t="shared" si="1"/>
        <v>0</v>
      </c>
      <c r="E42" s="218">
        <f>'Survey Results'!E42/'Survey Results'!E$151</f>
        <v>0</v>
      </c>
      <c r="F42" s="217">
        <f t="shared" si="2"/>
        <v>0</v>
      </c>
      <c r="G42" s="215">
        <f>'Survey Results'!F42/'Survey Results'!F$151</f>
        <v>0</v>
      </c>
      <c r="H42" s="212">
        <f t="shared" si="3"/>
        <v>0</v>
      </c>
      <c r="I42" s="218">
        <f>'Survey Results'!G42/'Survey Results'!G$151</f>
        <v>0</v>
      </c>
      <c r="J42" s="217">
        <f t="shared" si="4"/>
        <v>0</v>
      </c>
      <c r="K42" s="215">
        <f>'Survey Results'!H42/'Survey Results'!H$151</f>
        <v>0</v>
      </c>
      <c r="L42" s="211">
        <f t="shared" si="5"/>
        <v>0</v>
      </c>
      <c r="M42" s="221">
        <f t="shared" si="6"/>
        <v>0</v>
      </c>
      <c r="N42" s="222">
        <f t="shared" si="0"/>
        <v>0</v>
      </c>
    </row>
    <row r="43" spans="2:14" x14ac:dyDescent="0.45">
      <c r="B43" t="s">
        <v>126</v>
      </c>
      <c r="C43" s="215">
        <f>'Survey Results'!D43/'Survey Results'!D$151</f>
        <v>0</v>
      </c>
      <c r="D43" s="211">
        <f t="shared" si="1"/>
        <v>0</v>
      </c>
      <c r="E43" s="218">
        <f>'Survey Results'!E43/'Survey Results'!E$151</f>
        <v>0</v>
      </c>
      <c r="F43" s="217">
        <f t="shared" si="2"/>
        <v>0</v>
      </c>
      <c r="G43" s="215">
        <f>'Survey Results'!F43/'Survey Results'!F$151</f>
        <v>0</v>
      </c>
      <c r="H43" s="212">
        <f t="shared" si="3"/>
        <v>0</v>
      </c>
      <c r="I43" s="218">
        <f>'Survey Results'!G43/'Survey Results'!G$151</f>
        <v>0</v>
      </c>
      <c r="J43" s="217">
        <f t="shared" si="4"/>
        <v>0</v>
      </c>
      <c r="K43" s="215">
        <f>'Survey Results'!H43/'Survey Results'!H$151</f>
        <v>0</v>
      </c>
      <c r="L43" s="211">
        <f t="shared" si="5"/>
        <v>0</v>
      </c>
      <c r="M43" s="221">
        <f t="shared" si="6"/>
        <v>0</v>
      </c>
      <c r="N43" s="222">
        <f t="shared" si="0"/>
        <v>0</v>
      </c>
    </row>
    <row r="44" spans="2:14" x14ac:dyDescent="0.45">
      <c r="B44" t="s">
        <v>127</v>
      </c>
      <c r="C44" s="215">
        <f>'Survey Results'!D44/'Survey Results'!D$151</f>
        <v>0</v>
      </c>
      <c r="D44" s="211">
        <f t="shared" si="1"/>
        <v>0</v>
      </c>
      <c r="E44" s="218">
        <f>'Survey Results'!E44/'Survey Results'!E$151</f>
        <v>0</v>
      </c>
      <c r="F44" s="217">
        <f t="shared" si="2"/>
        <v>0</v>
      </c>
      <c r="G44" s="215">
        <f>'Survey Results'!F44/'Survey Results'!F$151</f>
        <v>0</v>
      </c>
      <c r="H44" s="212">
        <f t="shared" si="3"/>
        <v>0</v>
      </c>
      <c r="I44" s="218">
        <f>'Survey Results'!G44/'Survey Results'!G$151</f>
        <v>0</v>
      </c>
      <c r="J44" s="217">
        <f t="shared" si="4"/>
        <v>0</v>
      </c>
      <c r="K44" s="215">
        <f>'Survey Results'!H44/'Survey Results'!H$151</f>
        <v>0</v>
      </c>
      <c r="L44" s="211">
        <f t="shared" si="5"/>
        <v>0</v>
      </c>
      <c r="M44" s="221">
        <f t="shared" si="6"/>
        <v>0</v>
      </c>
      <c r="N44" s="222">
        <f t="shared" si="0"/>
        <v>0</v>
      </c>
    </row>
    <row r="45" spans="2:14" x14ac:dyDescent="0.45">
      <c r="B45" t="s">
        <v>128</v>
      </c>
      <c r="C45" s="215">
        <f>'Survey Results'!D45/'Survey Results'!D$151</f>
        <v>0</v>
      </c>
      <c r="D45" s="211">
        <f t="shared" si="1"/>
        <v>0</v>
      </c>
      <c r="E45" s="218">
        <f>'Survey Results'!E45/'Survey Results'!E$151</f>
        <v>0</v>
      </c>
      <c r="F45" s="217">
        <f t="shared" si="2"/>
        <v>0</v>
      </c>
      <c r="G45" s="215">
        <f>'Survey Results'!F45/'Survey Results'!F$151</f>
        <v>4.0273113669314371E-3</v>
      </c>
      <c r="H45" s="212">
        <f t="shared" si="3"/>
        <v>0.33436487375341983</v>
      </c>
      <c r="I45" s="218">
        <f>'Survey Results'!G45/'Survey Results'!G$151</f>
        <v>0</v>
      </c>
      <c r="J45" s="217">
        <f t="shared" si="4"/>
        <v>0</v>
      </c>
      <c r="K45" s="215">
        <f>'Survey Results'!H45/'Survey Results'!H$151</f>
        <v>0</v>
      </c>
      <c r="L45" s="211">
        <f t="shared" si="5"/>
        <v>0</v>
      </c>
      <c r="M45" s="221">
        <f t="shared" si="6"/>
        <v>1.5618857486494654E-3</v>
      </c>
      <c r="N45" s="222">
        <f t="shared" si="0"/>
        <v>0.33436487375341983</v>
      </c>
    </row>
    <row r="46" spans="2:14" x14ac:dyDescent="0.45">
      <c r="B46" t="s">
        <v>129</v>
      </c>
      <c r="C46" s="215">
        <f>'Survey Results'!D46/'Survey Results'!D$151</f>
        <v>0</v>
      </c>
      <c r="D46" s="211">
        <f t="shared" si="1"/>
        <v>0</v>
      </c>
      <c r="E46" s="218">
        <f>'Survey Results'!E46/'Survey Results'!E$151</f>
        <v>0</v>
      </c>
      <c r="F46" s="217">
        <f t="shared" si="2"/>
        <v>0</v>
      </c>
      <c r="G46" s="215">
        <f>'Survey Results'!F46/'Survey Results'!F$151</f>
        <v>0</v>
      </c>
      <c r="H46" s="212">
        <f t="shared" si="3"/>
        <v>0</v>
      </c>
      <c r="I46" s="218">
        <f>'Survey Results'!G46/'Survey Results'!G$151</f>
        <v>0</v>
      </c>
      <c r="J46" s="217">
        <f t="shared" si="4"/>
        <v>0</v>
      </c>
      <c r="K46" s="215">
        <f>'Survey Results'!H46/'Survey Results'!H$151</f>
        <v>6.5613112410324468E-3</v>
      </c>
      <c r="L46" s="211">
        <f t="shared" si="5"/>
        <v>0.26400173852208797</v>
      </c>
      <c r="M46" s="221">
        <f t="shared" si="6"/>
        <v>1.2332053555374832E-3</v>
      </c>
      <c r="N46" s="222">
        <f t="shared" si="0"/>
        <v>0.26400173852208797</v>
      </c>
    </row>
    <row r="47" spans="2:14" x14ac:dyDescent="0.45">
      <c r="B47" t="s">
        <v>130</v>
      </c>
      <c r="C47" s="215">
        <f>'Survey Results'!D47/'Survey Results'!D$151</f>
        <v>0</v>
      </c>
      <c r="D47" s="211">
        <f t="shared" si="1"/>
        <v>0</v>
      </c>
      <c r="E47" s="218">
        <f>'Survey Results'!E47/'Survey Results'!E$151</f>
        <v>3.7717465160703068E-2</v>
      </c>
      <c r="F47" s="217">
        <f t="shared" si="2"/>
        <v>0.96966825640260079</v>
      </c>
      <c r="G47" s="215">
        <f>'Survey Results'!F47/'Survey Results'!F$151</f>
        <v>4.0273113669314371E-3</v>
      </c>
      <c r="H47" s="212">
        <f t="shared" si="3"/>
        <v>0.33436487375341983</v>
      </c>
      <c r="I47" s="218">
        <f>'Survey Results'!G47/'Survey Results'!G$151</f>
        <v>0</v>
      </c>
      <c r="J47" s="217">
        <f t="shared" si="4"/>
        <v>0</v>
      </c>
      <c r="K47" s="215">
        <f>'Survey Results'!H47/'Survey Results'!H$151</f>
        <v>0</v>
      </c>
      <c r="L47" s="211">
        <f t="shared" si="5"/>
        <v>0</v>
      </c>
      <c r="M47" s="221">
        <f t="shared" si="6"/>
        <v>6.0914017040541793E-3</v>
      </c>
      <c r="N47" s="222">
        <f t="shared" si="0"/>
        <v>1.3040331301560206</v>
      </c>
    </row>
    <row r="48" spans="2:14" x14ac:dyDescent="0.45">
      <c r="B48" t="s">
        <v>131</v>
      </c>
      <c r="C48" s="215">
        <f>'Survey Results'!D48/'Survey Results'!D$151</f>
        <v>0</v>
      </c>
      <c r="D48" s="211">
        <f t="shared" si="1"/>
        <v>0</v>
      </c>
      <c r="E48" s="218">
        <f>'Survey Results'!E48/'Survey Results'!E$151</f>
        <v>0</v>
      </c>
      <c r="F48" s="217">
        <f t="shared" si="2"/>
        <v>0</v>
      </c>
      <c r="G48" s="215">
        <f>'Survey Results'!F48/'Survey Results'!F$151</f>
        <v>0</v>
      </c>
      <c r="H48" s="212">
        <f t="shared" si="3"/>
        <v>0</v>
      </c>
      <c r="I48" s="218">
        <f>'Survey Results'!G48/'Survey Results'!G$151</f>
        <v>6.2364669794298076E-3</v>
      </c>
      <c r="J48" s="217">
        <f t="shared" si="4"/>
        <v>0.20680642058416979</v>
      </c>
      <c r="K48" s="215">
        <f>'Survey Results'!H48/'Survey Results'!H$151</f>
        <v>0</v>
      </c>
      <c r="L48" s="211">
        <f t="shared" si="5"/>
        <v>0</v>
      </c>
      <c r="M48" s="221">
        <f t="shared" si="6"/>
        <v>9.6603449224103358E-4</v>
      </c>
      <c r="N48" s="222">
        <f t="shared" si="0"/>
        <v>0.20680642058416979</v>
      </c>
    </row>
    <row r="49" spans="2:14" x14ac:dyDescent="0.45">
      <c r="B49" t="s">
        <v>132</v>
      </c>
      <c r="C49" s="215">
        <f>'Survey Results'!D49/'Survey Results'!D$151</f>
        <v>0</v>
      </c>
      <c r="D49" s="211">
        <f t="shared" si="1"/>
        <v>0</v>
      </c>
      <c r="E49" s="218">
        <f>'Survey Results'!E49/'Survey Results'!E$151</f>
        <v>0</v>
      </c>
      <c r="F49" s="217">
        <f t="shared" si="2"/>
        <v>0</v>
      </c>
      <c r="G49" s="215">
        <f>'Survey Results'!F49/'Survey Results'!F$151</f>
        <v>0</v>
      </c>
      <c r="H49" s="212">
        <f t="shared" si="3"/>
        <v>0</v>
      </c>
      <c r="I49" s="218">
        <f>'Survey Results'!G49/'Survey Results'!G$151</f>
        <v>0</v>
      </c>
      <c r="J49" s="217">
        <f t="shared" si="4"/>
        <v>0</v>
      </c>
      <c r="K49" s="215">
        <f>'Survey Results'!H49/'Survey Results'!H$151</f>
        <v>0</v>
      </c>
      <c r="L49" s="211">
        <f t="shared" si="5"/>
        <v>0</v>
      </c>
      <c r="M49" s="221">
        <f t="shared" si="6"/>
        <v>0</v>
      </c>
      <c r="N49" s="222">
        <f t="shared" si="0"/>
        <v>0</v>
      </c>
    </row>
    <row r="50" spans="2:14" x14ac:dyDescent="0.45">
      <c r="B50" t="s">
        <v>133</v>
      </c>
      <c r="C50" s="215">
        <f>'Survey Results'!D50/'Survey Results'!D$151</f>
        <v>7.642293881154337E-2</v>
      </c>
      <c r="D50" s="211">
        <f t="shared" si="1"/>
        <v>2.4415331524462114</v>
      </c>
      <c r="E50" s="218">
        <f>'Survey Results'!E50/'Survey Results'!E$151</f>
        <v>8.8947577595159019E-2</v>
      </c>
      <c r="F50" s="217">
        <f t="shared" si="2"/>
        <v>2.2867295591166701</v>
      </c>
      <c r="G50" s="215">
        <f>'Survey Results'!F50/'Survey Results'!F$151</f>
        <v>4.0273113669314371E-3</v>
      </c>
      <c r="H50" s="212">
        <f t="shared" si="3"/>
        <v>0.33436487375341983</v>
      </c>
      <c r="I50" s="218">
        <f>'Survey Results'!G50/'Survey Results'!G$151</f>
        <v>1.2484211476001442E-2</v>
      </c>
      <c r="J50" s="217">
        <f t="shared" si="4"/>
        <v>0.41398681299579743</v>
      </c>
      <c r="K50" s="215">
        <f>'Survey Results'!H50/'Survey Results'!H$151</f>
        <v>2.9462074599811067E-2</v>
      </c>
      <c r="L50" s="211">
        <f t="shared" si="5"/>
        <v>1.1854397130524885</v>
      </c>
      <c r="M50" s="221">
        <f t="shared" si="6"/>
        <v>3.1119798130904899E-2</v>
      </c>
      <c r="N50" s="222">
        <f t="shared" si="0"/>
        <v>6.6620541113645872</v>
      </c>
    </row>
    <row r="51" spans="2:14" x14ac:dyDescent="0.45">
      <c r="B51" t="s">
        <v>134</v>
      </c>
      <c r="C51" s="215">
        <f>'Survey Results'!D51/'Survey Results'!D$151</f>
        <v>0</v>
      </c>
      <c r="D51" s="211">
        <f t="shared" si="1"/>
        <v>0</v>
      </c>
      <c r="E51" s="218">
        <f>'Survey Results'!E51/'Survey Results'!E$151</f>
        <v>0</v>
      </c>
      <c r="F51" s="217">
        <f t="shared" si="2"/>
        <v>0</v>
      </c>
      <c r="G51" s="215">
        <f>'Survey Results'!F51/'Survey Results'!F$151</f>
        <v>0</v>
      </c>
      <c r="H51" s="212">
        <f t="shared" si="3"/>
        <v>0</v>
      </c>
      <c r="I51" s="218">
        <f>'Survey Results'!G51/'Survey Results'!G$151</f>
        <v>0</v>
      </c>
      <c r="J51" s="217">
        <f t="shared" si="4"/>
        <v>0</v>
      </c>
      <c r="K51" s="215">
        <f>'Survey Results'!H51/'Survey Results'!H$151</f>
        <v>1.3109857285097906E-2</v>
      </c>
      <c r="L51" s="211">
        <f t="shared" si="5"/>
        <v>0.5274898549847945</v>
      </c>
      <c r="M51" s="221">
        <f t="shared" si="6"/>
        <v>2.4640114788657499E-3</v>
      </c>
      <c r="N51" s="222">
        <f t="shared" si="0"/>
        <v>0.5274898549847945</v>
      </c>
    </row>
    <row r="52" spans="2:14" x14ac:dyDescent="0.45">
      <c r="B52" t="s">
        <v>135</v>
      </c>
      <c r="C52" s="215">
        <f>'Survey Results'!D52/'Survey Results'!D$151</f>
        <v>0</v>
      </c>
      <c r="D52" s="211">
        <f t="shared" si="1"/>
        <v>0</v>
      </c>
      <c r="E52" s="218">
        <f>'Survey Results'!E52/'Survey Results'!E$151</f>
        <v>0</v>
      </c>
      <c r="F52" s="217">
        <f t="shared" si="2"/>
        <v>0</v>
      </c>
      <c r="G52" s="215">
        <f>'Survey Results'!F52/'Survey Results'!F$151</f>
        <v>0</v>
      </c>
      <c r="H52" s="212">
        <f t="shared" si="3"/>
        <v>0</v>
      </c>
      <c r="I52" s="218">
        <f>'Survey Results'!G52/'Survey Results'!G$151</f>
        <v>0</v>
      </c>
      <c r="J52" s="217">
        <f t="shared" si="4"/>
        <v>0</v>
      </c>
      <c r="K52" s="215">
        <f>'Survey Results'!H52/'Survey Results'!H$151</f>
        <v>0</v>
      </c>
      <c r="L52" s="211">
        <f t="shared" si="5"/>
        <v>0</v>
      </c>
      <c r="M52" s="221">
        <f t="shared" si="6"/>
        <v>0</v>
      </c>
      <c r="N52" s="222">
        <f t="shared" si="0"/>
        <v>0</v>
      </c>
    </row>
    <row r="53" spans="2:14" x14ac:dyDescent="0.45">
      <c r="B53" t="s">
        <v>136</v>
      </c>
      <c r="C53" s="215">
        <f>'Survey Results'!D53/'Survey Results'!D$151</f>
        <v>0</v>
      </c>
      <c r="D53" s="211">
        <f t="shared" si="1"/>
        <v>0</v>
      </c>
      <c r="E53" s="218">
        <f>'Survey Results'!E53/'Survey Results'!E$151</f>
        <v>0</v>
      </c>
      <c r="F53" s="217">
        <f t="shared" si="2"/>
        <v>0</v>
      </c>
      <c r="G53" s="215">
        <f>'Survey Results'!F53/'Survey Results'!F$151</f>
        <v>0</v>
      </c>
      <c r="H53" s="212">
        <f t="shared" si="3"/>
        <v>0</v>
      </c>
      <c r="I53" s="218">
        <f>'Survey Results'!G53/'Survey Results'!G$151</f>
        <v>0</v>
      </c>
      <c r="J53" s="217">
        <f t="shared" si="4"/>
        <v>0</v>
      </c>
      <c r="K53" s="215">
        <f>'Survey Results'!H53/'Survey Results'!H$151</f>
        <v>0</v>
      </c>
      <c r="L53" s="211">
        <f t="shared" si="5"/>
        <v>0</v>
      </c>
      <c r="M53" s="221">
        <f t="shared" si="6"/>
        <v>0</v>
      </c>
      <c r="N53" s="222">
        <f t="shared" si="0"/>
        <v>0</v>
      </c>
    </row>
    <row r="54" spans="2:14" x14ac:dyDescent="0.45">
      <c r="B54" t="s">
        <v>137</v>
      </c>
      <c r="C54" s="215">
        <f>'Survey Results'!D54/'Survey Results'!D$151</f>
        <v>0</v>
      </c>
      <c r="D54" s="211">
        <f t="shared" si="1"/>
        <v>0</v>
      </c>
      <c r="E54" s="218">
        <f>'Survey Results'!E54/'Survey Results'!E$151</f>
        <v>0</v>
      </c>
      <c r="F54" s="217">
        <f t="shared" si="2"/>
        <v>0</v>
      </c>
      <c r="G54" s="215">
        <f>'Survey Results'!F54/'Survey Results'!F$151</f>
        <v>0</v>
      </c>
      <c r="H54" s="212">
        <f t="shared" si="3"/>
        <v>0</v>
      </c>
      <c r="I54" s="218">
        <f>'Survey Results'!G54/'Survey Results'!G$151</f>
        <v>0</v>
      </c>
      <c r="J54" s="217">
        <f t="shared" si="4"/>
        <v>0</v>
      </c>
      <c r="K54" s="215">
        <f>'Survey Results'!H54/'Survey Results'!H$151</f>
        <v>0</v>
      </c>
      <c r="L54" s="211">
        <f t="shared" si="5"/>
        <v>0</v>
      </c>
      <c r="M54" s="221">
        <f t="shared" si="6"/>
        <v>0</v>
      </c>
      <c r="N54" s="222">
        <f t="shared" si="0"/>
        <v>0</v>
      </c>
    </row>
    <row r="55" spans="2:14" x14ac:dyDescent="0.45">
      <c r="B55" t="s">
        <v>138</v>
      </c>
      <c r="C55" s="215">
        <f>'Survey Results'!D55/'Survey Results'!D$151</f>
        <v>0</v>
      </c>
      <c r="D55" s="211">
        <f t="shared" si="1"/>
        <v>0</v>
      </c>
      <c r="E55" s="218">
        <f>'Survey Results'!E55/'Survey Results'!E$151</f>
        <v>0</v>
      </c>
      <c r="F55" s="217">
        <f t="shared" si="2"/>
        <v>0</v>
      </c>
      <c r="G55" s="215">
        <f>'Survey Results'!F55/'Survey Results'!F$151</f>
        <v>0</v>
      </c>
      <c r="H55" s="212">
        <f t="shared" si="3"/>
        <v>0</v>
      </c>
      <c r="I55" s="218">
        <f>'Survey Results'!G55/'Survey Results'!G$151</f>
        <v>0</v>
      </c>
      <c r="J55" s="217">
        <f t="shared" si="4"/>
        <v>0</v>
      </c>
      <c r="K55" s="215">
        <f>'Survey Results'!H55/'Survey Results'!H$151</f>
        <v>0</v>
      </c>
      <c r="L55" s="211">
        <f t="shared" si="5"/>
        <v>0</v>
      </c>
      <c r="M55" s="221">
        <f t="shared" si="6"/>
        <v>0</v>
      </c>
      <c r="N55" s="222">
        <f t="shared" si="0"/>
        <v>0</v>
      </c>
    </row>
    <row r="56" spans="2:14" x14ac:dyDescent="0.45">
      <c r="B56" t="s">
        <v>139</v>
      </c>
      <c r="C56" s="215">
        <f>'Survey Results'!D56/'Survey Results'!D$151</f>
        <v>0</v>
      </c>
      <c r="D56" s="211">
        <f t="shared" si="1"/>
        <v>0</v>
      </c>
      <c r="E56" s="218">
        <f>'Survey Results'!E56/'Survey Results'!E$151</f>
        <v>0</v>
      </c>
      <c r="F56" s="217">
        <f t="shared" si="2"/>
        <v>0</v>
      </c>
      <c r="G56" s="215">
        <f>'Survey Results'!F56/'Survey Results'!F$151</f>
        <v>0</v>
      </c>
      <c r="H56" s="212">
        <f t="shared" si="3"/>
        <v>0</v>
      </c>
      <c r="I56" s="218">
        <f>'Survey Results'!G56/'Survey Results'!G$151</f>
        <v>0</v>
      </c>
      <c r="J56" s="217">
        <f t="shared" si="4"/>
        <v>0</v>
      </c>
      <c r="K56" s="215">
        <f>'Survey Results'!H56/'Survey Results'!H$151</f>
        <v>0</v>
      </c>
      <c r="L56" s="211">
        <f t="shared" si="5"/>
        <v>0</v>
      </c>
      <c r="M56" s="221">
        <f t="shared" si="6"/>
        <v>0</v>
      </c>
      <c r="N56" s="222">
        <f t="shared" si="0"/>
        <v>0</v>
      </c>
    </row>
    <row r="57" spans="2:14" x14ac:dyDescent="0.45">
      <c r="B57" t="s">
        <v>140</v>
      </c>
      <c r="C57" s="215">
        <f>'Survey Results'!D57/'Survey Results'!D$151</f>
        <v>0</v>
      </c>
      <c r="D57" s="211">
        <f t="shared" si="1"/>
        <v>0</v>
      </c>
      <c r="E57" s="218">
        <f>'Survey Results'!E57/'Survey Results'!E$151</f>
        <v>0</v>
      </c>
      <c r="F57" s="217">
        <f t="shared" si="2"/>
        <v>0</v>
      </c>
      <c r="G57" s="215">
        <f>'Survey Results'!F57/'Survey Results'!F$151</f>
        <v>0</v>
      </c>
      <c r="H57" s="212">
        <f t="shared" si="3"/>
        <v>0</v>
      </c>
      <c r="I57" s="218">
        <f>'Survey Results'!G57/'Survey Results'!G$151</f>
        <v>0</v>
      </c>
      <c r="J57" s="217">
        <f t="shared" si="4"/>
        <v>0</v>
      </c>
      <c r="K57" s="215">
        <f>'Survey Results'!H57/'Survey Results'!H$151</f>
        <v>0</v>
      </c>
      <c r="L57" s="211">
        <f t="shared" si="5"/>
        <v>0</v>
      </c>
      <c r="M57" s="221">
        <f t="shared" si="6"/>
        <v>0</v>
      </c>
      <c r="N57" s="222">
        <f t="shared" si="0"/>
        <v>0</v>
      </c>
    </row>
    <row r="58" spans="2:14" x14ac:dyDescent="0.45">
      <c r="B58" t="s">
        <v>141</v>
      </c>
      <c r="C58" s="215">
        <f>'Survey Results'!D58/'Survey Results'!D$151</f>
        <v>0</v>
      </c>
      <c r="D58" s="211">
        <f t="shared" si="1"/>
        <v>0</v>
      </c>
      <c r="E58" s="218">
        <f>'Survey Results'!E58/'Survey Results'!E$151</f>
        <v>0</v>
      </c>
      <c r="F58" s="217">
        <f t="shared" si="2"/>
        <v>0</v>
      </c>
      <c r="G58" s="215">
        <f>'Survey Results'!F58/'Survey Results'!F$151</f>
        <v>0</v>
      </c>
      <c r="H58" s="212">
        <f t="shared" si="3"/>
        <v>0</v>
      </c>
      <c r="I58" s="218">
        <f>'Survey Results'!G58/'Survey Results'!G$151</f>
        <v>0</v>
      </c>
      <c r="J58" s="217">
        <f t="shared" si="4"/>
        <v>0</v>
      </c>
      <c r="K58" s="215">
        <f>'Survey Results'!H58/'Survey Results'!H$151</f>
        <v>0</v>
      </c>
      <c r="L58" s="211">
        <f t="shared" si="5"/>
        <v>0</v>
      </c>
      <c r="M58" s="221">
        <f t="shared" si="6"/>
        <v>0</v>
      </c>
      <c r="N58" s="222">
        <f t="shared" si="0"/>
        <v>0</v>
      </c>
    </row>
    <row r="59" spans="2:14" x14ac:dyDescent="0.45">
      <c r="B59" t="s">
        <v>142</v>
      </c>
      <c r="C59" s="215">
        <f>'Survey Results'!D59/'Survey Results'!D$151</f>
        <v>0</v>
      </c>
      <c r="D59" s="211">
        <f t="shared" si="1"/>
        <v>0</v>
      </c>
      <c r="E59" s="218">
        <f>'Survey Results'!E59/'Survey Results'!E$151</f>
        <v>0</v>
      </c>
      <c r="F59" s="217">
        <f t="shared" si="2"/>
        <v>0</v>
      </c>
      <c r="G59" s="215">
        <f>'Survey Results'!F59/'Survey Results'!F$151</f>
        <v>0</v>
      </c>
      <c r="H59" s="212">
        <f t="shared" si="3"/>
        <v>0</v>
      </c>
      <c r="I59" s="218">
        <f>'Survey Results'!G59/'Survey Results'!G$151</f>
        <v>0</v>
      </c>
      <c r="J59" s="217">
        <f t="shared" si="4"/>
        <v>0</v>
      </c>
      <c r="K59" s="215">
        <f>'Survey Results'!H59/'Survey Results'!H$151</f>
        <v>0</v>
      </c>
      <c r="L59" s="211">
        <f t="shared" si="5"/>
        <v>0</v>
      </c>
      <c r="M59" s="221">
        <f t="shared" si="6"/>
        <v>0</v>
      </c>
      <c r="N59" s="222">
        <f t="shared" si="0"/>
        <v>0</v>
      </c>
    </row>
    <row r="60" spans="2:14" x14ac:dyDescent="0.45">
      <c r="B60" t="s">
        <v>143</v>
      </c>
      <c r="C60" s="215">
        <f>'Survey Results'!D60/'Survey Results'!D$151</f>
        <v>0</v>
      </c>
      <c r="D60" s="211">
        <f t="shared" si="1"/>
        <v>0</v>
      </c>
      <c r="E60" s="218">
        <f>'Survey Results'!E60/'Survey Results'!E$151</f>
        <v>0</v>
      </c>
      <c r="F60" s="217">
        <f t="shared" si="2"/>
        <v>0</v>
      </c>
      <c r="G60" s="215">
        <f>'Survey Results'!F60/'Survey Results'!F$151</f>
        <v>0</v>
      </c>
      <c r="H60" s="212">
        <f t="shared" si="3"/>
        <v>0</v>
      </c>
      <c r="I60" s="218">
        <f>'Survey Results'!G60/'Survey Results'!G$151</f>
        <v>0</v>
      </c>
      <c r="J60" s="217">
        <f t="shared" si="4"/>
        <v>0</v>
      </c>
      <c r="K60" s="215">
        <f>'Survey Results'!H60/'Survey Results'!H$151</f>
        <v>0</v>
      </c>
      <c r="L60" s="211">
        <f t="shared" si="5"/>
        <v>0</v>
      </c>
      <c r="M60" s="221">
        <f t="shared" si="6"/>
        <v>0</v>
      </c>
      <c r="N60" s="222">
        <f t="shared" si="0"/>
        <v>0</v>
      </c>
    </row>
    <row r="61" spans="2:14" x14ac:dyDescent="0.45">
      <c r="B61" t="s">
        <v>144</v>
      </c>
      <c r="C61" s="215">
        <f>'Survey Results'!D61/'Survey Results'!D$151</f>
        <v>0</v>
      </c>
      <c r="D61" s="211">
        <f t="shared" si="1"/>
        <v>0</v>
      </c>
      <c r="E61" s="218">
        <f>'Survey Results'!E61/'Survey Results'!E$151</f>
        <v>0</v>
      </c>
      <c r="F61" s="217">
        <f t="shared" si="2"/>
        <v>0</v>
      </c>
      <c r="G61" s="215">
        <f>'Survey Results'!F61/'Survey Results'!F$151</f>
        <v>0</v>
      </c>
      <c r="H61" s="212">
        <f t="shared" si="3"/>
        <v>0</v>
      </c>
      <c r="I61" s="218">
        <f>'Survey Results'!G61/'Survey Results'!G$151</f>
        <v>0</v>
      </c>
      <c r="J61" s="217">
        <f t="shared" si="4"/>
        <v>0</v>
      </c>
      <c r="K61" s="215">
        <f>'Survey Results'!H61/'Survey Results'!H$151</f>
        <v>0</v>
      </c>
      <c r="L61" s="211">
        <f t="shared" si="5"/>
        <v>0</v>
      </c>
      <c r="M61" s="221">
        <f t="shared" si="6"/>
        <v>0</v>
      </c>
      <c r="N61" s="222">
        <f t="shared" si="0"/>
        <v>0</v>
      </c>
    </row>
    <row r="62" spans="2:14" x14ac:dyDescent="0.45">
      <c r="B62" t="s">
        <v>145</v>
      </c>
      <c r="C62" s="215">
        <f>'Survey Results'!D62/'Survey Results'!D$151</f>
        <v>0</v>
      </c>
      <c r="D62" s="211">
        <f t="shared" si="1"/>
        <v>0</v>
      </c>
      <c r="E62" s="218">
        <f>'Survey Results'!E62/'Survey Results'!E$151</f>
        <v>0</v>
      </c>
      <c r="F62" s="217">
        <f t="shared" si="2"/>
        <v>0</v>
      </c>
      <c r="G62" s="215">
        <f>'Survey Results'!F62/'Survey Results'!F$151</f>
        <v>0</v>
      </c>
      <c r="H62" s="212">
        <f t="shared" si="3"/>
        <v>0</v>
      </c>
      <c r="I62" s="218">
        <f>'Survey Results'!G62/'Survey Results'!G$151</f>
        <v>0</v>
      </c>
      <c r="J62" s="217">
        <f t="shared" si="4"/>
        <v>0</v>
      </c>
      <c r="K62" s="215">
        <f>'Survey Results'!H62/'Survey Results'!H$151</f>
        <v>0</v>
      </c>
      <c r="L62" s="211">
        <f t="shared" si="5"/>
        <v>0</v>
      </c>
      <c r="M62" s="221">
        <f t="shared" si="6"/>
        <v>0</v>
      </c>
      <c r="N62" s="222">
        <f t="shared" si="0"/>
        <v>0</v>
      </c>
    </row>
    <row r="63" spans="2:14" x14ac:dyDescent="0.45">
      <c r="B63" t="s">
        <v>146</v>
      </c>
      <c r="C63" s="215">
        <f>'Survey Results'!D63/'Survey Results'!D$151</f>
        <v>0</v>
      </c>
      <c r="D63" s="211">
        <f t="shared" si="1"/>
        <v>0</v>
      </c>
      <c r="E63" s="218">
        <f>'Survey Results'!E63/'Survey Results'!E$151</f>
        <v>0</v>
      </c>
      <c r="F63" s="217">
        <f t="shared" si="2"/>
        <v>0</v>
      </c>
      <c r="G63" s="215">
        <f>'Survey Results'!F63/'Survey Results'!F$151</f>
        <v>0</v>
      </c>
      <c r="H63" s="212">
        <f t="shared" si="3"/>
        <v>0</v>
      </c>
      <c r="I63" s="218">
        <f>'Survey Results'!G63/'Survey Results'!G$151</f>
        <v>0</v>
      </c>
      <c r="J63" s="217">
        <f t="shared" si="4"/>
        <v>0</v>
      </c>
      <c r="K63" s="215">
        <f>'Survey Results'!H63/'Survey Results'!H$151</f>
        <v>0</v>
      </c>
      <c r="L63" s="211">
        <f t="shared" si="5"/>
        <v>0</v>
      </c>
      <c r="M63" s="221">
        <f t="shared" si="6"/>
        <v>0</v>
      </c>
      <c r="N63" s="222">
        <f t="shared" si="0"/>
        <v>0</v>
      </c>
    </row>
    <row r="64" spans="2:14" x14ac:dyDescent="0.45">
      <c r="B64" t="s">
        <v>147</v>
      </c>
      <c r="C64" s="215">
        <f>'Survey Results'!D64/'Survey Results'!D$151</f>
        <v>0</v>
      </c>
      <c r="D64" s="211">
        <f t="shared" si="1"/>
        <v>0</v>
      </c>
      <c r="E64" s="218">
        <f>'Survey Results'!E64/'Survey Results'!E$151</f>
        <v>0</v>
      </c>
      <c r="F64" s="217">
        <f t="shared" si="2"/>
        <v>0</v>
      </c>
      <c r="G64" s="215">
        <f>'Survey Results'!F64/'Survey Results'!F$151</f>
        <v>0</v>
      </c>
      <c r="H64" s="212">
        <f t="shared" si="3"/>
        <v>0</v>
      </c>
      <c r="I64" s="218">
        <f>'Survey Results'!G64/'Survey Results'!G$151</f>
        <v>0</v>
      </c>
      <c r="J64" s="217">
        <f t="shared" si="4"/>
        <v>0</v>
      </c>
      <c r="K64" s="215">
        <f>'Survey Results'!H64/'Survey Results'!H$151</f>
        <v>0</v>
      </c>
      <c r="L64" s="211">
        <f t="shared" si="5"/>
        <v>0</v>
      </c>
      <c r="M64" s="221">
        <f t="shared" si="6"/>
        <v>0</v>
      </c>
      <c r="N64" s="222">
        <f t="shared" si="0"/>
        <v>0</v>
      </c>
    </row>
    <row r="65" spans="2:14" x14ac:dyDescent="0.45">
      <c r="B65" t="s">
        <v>148</v>
      </c>
      <c r="C65" s="215">
        <f>'Survey Results'!D65/'Survey Results'!D$151</f>
        <v>0</v>
      </c>
      <c r="D65" s="211">
        <f t="shared" si="1"/>
        <v>0</v>
      </c>
      <c r="E65" s="218">
        <f>'Survey Results'!E65/'Survey Results'!E$151</f>
        <v>0</v>
      </c>
      <c r="F65" s="217">
        <f t="shared" si="2"/>
        <v>0</v>
      </c>
      <c r="G65" s="215">
        <f>'Survey Results'!F65/'Survey Results'!F$151</f>
        <v>8.0546227338628741E-3</v>
      </c>
      <c r="H65" s="212">
        <f t="shared" si="3"/>
        <v>0.66872974750683967</v>
      </c>
      <c r="I65" s="218">
        <f>'Survey Results'!G65/'Survey Results'!G$151</f>
        <v>0</v>
      </c>
      <c r="J65" s="217">
        <f t="shared" si="4"/>
        <v>0</v>
      </c>
      <c r="K65" s="215">
        <f>'Survey Results'!H65/'Survey Results'!H$151</f>
        <v>0</v>
      </c>
      <c r="L65" s="211">
        <f t="shared" si="5"/>
        <v>0</v>
      </c>
      <c r="M65" s="221">
        <f t="shared" si="6"/>
        <v>3.1237714972989308E-3</v>
      </c>
      <c r="N65" s="222">
        <f t="shared" si="0"/>
        <v>0.66872974750683967</v>
      </c>
    </row>
    <row r="66" spans="2:14" x14ac:dyDescent="0.45">
      <c r="B66" t="s">
        <v>149</v>
      </c>
      <c r="C66" s="215">
        <f>'Survey Results'!D66/'Survey Results'!D$151</f>
        <v>0</v>
      </c>
      <c r="D66" s="211">
        <f t="shared" si="1"/>
        <v>0</v>
      </c>
      <c r="E66" s="218">
        <f>'Survey Results'!E66/'Survey Results'!E$151</f>
        <v>0</v>
      </c>
      <c r="F66" s="217">
        <f t="shared" si="2"/>
        <v>0</v>
      </c>
      <c r="G66" s="215">
        <f>'Survey Results'!F66/'Survey Results'!F$151</f>
        <v>0</v>
      </c>
      <c r="H66" s="212">
        <f t="shared" si="3"/>
        <v>0</v>
      </c>
      <c r="I66" s="218">
        <f>'Survey Results'!G66/'Survey Results'!G$151</f>
        <v>0</v>
      </c>
      <c r="J66" s="217">
        <f t="shared" si="4"/>
        <v>0</v>
      </c>
      <c r="K66" s="215">
        <f>'Survey Results'!H66/'Survey Results'!H$151</f>
        <v>0</v>
      </c>
      <c r="L66" s="211">
        <f t="shared" si="5"/>
        <v>0</v>
      </c>
      <c r="M66" s="221">
        <f t="shared" si="6"/>
        <v>0</v>
      </c>
      <c r="N66" s="222">
        <f t="shared" si="0"/>
        <v>0</v>
      </c>
    </row>
    <row r="67" spans="2:14" x14ac:dyDescent="0.45">
      <c r="B67" t="s">
        <v>150</v>
      </c>
      <c r="C67" s="215">
        <f>'Survey Results'!D67/'Survey Results'!D$151</f>
        <v>0</v>
      </c>
      <c r="D67" s="211">
        <f t="shared" si="1"/>
        <v>0</v>
      </c>
      <c r="E67" s="218">
        <f>'Survey Results'!E67/'Survey Results'!E$151</f>
        <v>0</v>
      </c>
      <c r="F67" s="217">
        <f t="shared" si="2"/>
        <v>0</v>
      </c>
      <c r="G67" s="215">
        <f>'Survey Results'!F67/'Survey Results'!F$151</f>
        <v>0</v>
      </c>
      <c r="H67" s="212">
        <f t="shared" si="3"/>
        <v>0</v>
      </c>
      <c r="I67" s="218">
        <f>'Survey Results'!G67/'Survey Results'!G$151</f>
        <v>0</v>
      </c>
      <c r="J67" s="217">
        <f t="shared" si="4"/>
        <v>0</v>
      </c>
      <c r="K67" s="215">
        <f>'Survey Results'!H67/'Survey Results'!H$151</f>
        <v>0</v>
      </c>
      <c r="L67" s="211">
        <f t="shared" si="5"/>
        <v>0</v>
      </c>
      <c r="M67" s="221">
        <f t="shared" si="6"/>
        <v>0</v>
      </c>
      <c r="N67" s="222">
        <f t="shared" si="0"/>
        <v>0</v>
      </c>
    </row>
    <row r="68" spans="2:14" x14ac:dyDescent="0.45">
      <c r="B68" t="s">
        <v>151</v>
      </c>
      <c r="C68" s="215">
        <f>'Survey Results'!D68/'Survey Results'!D$151</f>
        <v>0</v>
      </c>
      <c r="D68" s="211">
        <f t="shared" si="1"/>
        <v>0</v>
      </c>
      <c r="E68" s="218">
        <f>'Survey Results'!E68/'Survey Results'!E$151</f>
        <v>0</v>
      </c>
      <c r="F68" s="217">
        <f t="shared" si="2"/>
        <v>0</v>
      </c>
      <c r="G68" s="215">
        <f>'Survey Results'!F68/'Survey Results'!F$151</f>
        <v>0</v>
      </c>
      <c r="H68" s="212">
        <f t="shared" si="3"/>
        <v>0</v>
      </c>
      <c r="I68" s="218">
        <f>'Survey Results'!G68/'Survey Results'!G$151</f>
        <v>0</v>
      </c>
      <c r="J68" s="217">
        <f t="shared" si="4"/>
        <v>0</v>
      </c>
      <c r="K68" s="215">
        <f>'Survey Results'!H68/'Survey Results'!H$151</f>
        <v>0</v>
      </c>
      <c r="L68" s="211">
        <f t="shared" si="5"/>
        <v>0</v>
      </c>
      <c r="M68" s="221">
        <f t="shared" si="6"/>
        <v>0</v>
      </c>
      <c r="N68" s="222">
        <f t="shared" ref="N68:N131" si="7">D68+F68+H68+J68+L68</f>
        <v>0</v>
      </c>
    </row>
    <row r="69" spans="2:14" x14ac:dyDescent="0.45">
      <c r="B69" t="s">
        <v>152</v>
      </c>
      <c r="C69" s="215">
        <f>'Survey Results'!D69/'Survey Results'!D$151</f>
        <v>0</v>
      </c>
      <c r="D69" s="211">
        <f t="shared" si="1"/>
        <v>0</v>
      </c>
      <c r="E69" s="218">
        <f>'Survey Results'!E69/'Survey Results'!E$151</f>
        <v>0</v>
      </c>
      <c r="F69" s="217">
        <f t="shared" si="2"/>
        <v>0</v>
      </c>
      <c r="G69" s="215">
        <f>'Survey Results'!F69/'Survey Results'!F$151</f>
        <v>0</v>
      </c>
      <c r="H69" s="212">
        <f t="shared" si="3"/>
        <v>0</v>
      </c>
      <c r="I69" s="218">
        <f>'Survey Results'!G69/'Survey Results'!G$151</f>
        <v>0</v>
      </c>
      <c r="J69" s="217">
        <f t="shared" si="4"/>
        <v>0</v>
      </c>
      <c r="K69" s="215">
        <f>'Survey Results'!H69/'Survey Results'!H$151</f>
        <v>0</v>
      </c>
      <c r="L69" s="211">
        <f t="shared" si="5"/>
        <v>0</v>
      </c>
      <c r="M69" s="221">
        <f t="shared" si="6"/>
        <v>0</v>
      </c>
      <c r="N69" s="222">
        <f t="shared" si="7"/>
        <v>0</v>
      </c>
    </row>
    <row r="70" spans="2:14" x14ac:dyDescent="0.45">
      <c r="B70" t="s">
        <v>153</v>
      </c>
      <c r="C70" s="215">
        <f>'Survey Results'!D70/'Survey Results'!D$151</f>
        <v>0</v>
      </c>
      <c r="D70" s="211">
        <f t="shared" ref="D70:D133" si="8">C70*$D$3</f>
        <v>0</v>
      </c>
      <c r="E70" s="218">
        <f>'Survey Results'!E70/'Survey Results'!E$151</f>
        <v>0</v>
      </c>
      <c r="F70" s="217">
        <f t="shared" ref="F70:F133" si="9">E70*$F$3</f>
        <v>0</v>
      </c>
      <c r="G70" s="215">
        <f>'Survey Results'!F70/'Survey Results'!F$151</f>
        <v>0</v>
      </c>
      <c r="H70" s="212">
        <f t="shared" ref="H70:H133" si="10">G70*$H$3</f>
        <v>0</v>
      </c>
      <c r="I70" s="218">
        <f>'Survey Results'!G70/'Survey Results'!G$151</f>
        <v>0</v>
      </c>
      <c r="J70" s="217">
        <f t="shared" ref="J70:J133" si="11">I70*$J$3</f>
        <v>0</v>
      </c>
      <c r="K70" s="215">
        <f>'Survey Results'!H70/'Survey Results'!H$151</f>
        <v>4.9120477928974435E-2</v>
      </c>
      <c r="L70" s="211">
        <f t="shared" ref="L70:L133" si="12">K70*$L$3</f>
        <v>1.9764176844999897</v>
      </c>
      <c r="M70" s="221">
        <f t="shared" ref="M70:M133" si="13">N70/$N$3</f>
        <v>9.2322455410666065E-3</v>
      </c>
      <c r="N70" s="222">
        <f t="shared" si="7"/>
        <v>1.9764176844999897</v>
      </c>
    </row>
    <row r="71" spans="2:14" x14ac:dyDescent="0.45">
      <c r="B71" t="s">
        <v>154</v>
      </c>
      <c r="C71" s="215">
        <f>'Survey Results'!D71/'Survey Results'!D$151</f>
        <v>0</v>
      </c>
      <c r="D71" s="211">
        <f t="shared" si="8"/>
        <v>0</v>
      </c>
      <c r="E71" s="218">
        <f>'Survey Results'!E71/'Survey Results'!E$151</f>
        <v>0</v>
      </c>
      <c r="F71" s="217">
        <f t="shared" si="9"/>
        <v>0</v>
      </c>
      <c r="G71" s="215">
        <f>'Survey Results'!F71/'Survey Results'!F$151</f>
        <v>0</v>
      </c>
      <c r="H71" s="212">
        <f t="shared" si="10"/>
        <v>0</v>
      </c>
      <c r="I71" s="218">
        <f>'Survey Results'!G71/'Survey Results'!G$151</f>
        <v>0</v>
      </c>
      <c r="J71" s="217">
        <f t="shared" si="11"/>
        <v>0</v>
      </c>
      <c r="K71" s="215">
        <f>'Survey Results'!H71/'Survey Results'!H$151</f>
        <v>0</v>
      </c>
      <c r="L71" s="211">
        <f t="shared" si="12"/>
        <v>0</v>
      </c>
      <c r="M71" s="221">
        <f t="shared" si="13"/>
        <v>0</v>
      </c>
      <c r="N71" s="222">
        <f t="shared" si="7"/>
        <v>0</v>
      </c>
    </row>
    <row r="72" spans="2:14" x14ac:dyDescent="0.45">
      <c r="B72" t="s">
        <v>155</v>
      </c>
      <c r="C72" s="215">
        <f>'Survey Results'!D72/'Survey Results'!D$151</f>
        <v>0</v>
      </c>
      <c r="D72" s="211">
        <f t="shared" si="8"/>
        <v>0</v>
      </c>
      <c r="E72" s="218">
        <f>'Survey Results'!E72/'Survey Results'!E$151</f>
        <v>0</v>
      </c>
      <c r="F72" s="217">
        <f t="shared" si="9"/>
        <v>0</v>
      </c>
      <c r="G72" s="215">
        <f>'Survey Results'!F72/'Survey Results'!F$151</f>
        <v>0</v>
      </c>
      <c r="H72" s="212">
        <f t="shared" si="10"/>
        <v>0</v>
      </c>
      <c r="I72" s="218">
        <f>'Survey Results'!G72/'Survey Results'!G$151</f>
        <v>0</v>
      </c>
      <c r="J72" s="217">
        <f t="shared" si="11"/>
        <v>0</v>
      </c>
      <c r="K72" s="215">
        <f>'Survey Results'!H72/'Survey Results'!H$151</f>
        <v>0</v>
      </c>
      <c r="L72" s="211">
        <f t="shared" si="12"/>
        <v>0</v>
      </c>
      <c r="M72" s="221">
        <f t="shared" si="13"/>
        <v>0</v>
      </c>
      <c r="N72" s="222">
        <f t="shared" si="7"/>
        <v>0</v>
      </c>
    </row>
    <row r="73" spans="2:14" x14ac:dyDescent="0.45">
      <c r="B73" t="s">
        <v>156</v>
      </c>
      <c r="C73" s="215">
        <f>'Survey Results'!D73/'Survey Results'!D$151</f>
        <v>0</v>
      </c>
      <c r="D73" s="211">
        <f t="shared" si="8"/>
        <v>0</v>
      </c>
      <c r="E73" s="218">
        <f>'Survey Results'!E73/'Survey Results'!E$151</f>
        <v>0</v>
      </c>
      <c r="F73" s="217">
        <f t="shared" si="9"/>
        <v>0</v>
      </c>
      <c r="G73" s="215">
        <f>'Survey Results'!F73/'Survey Results'!F$151</f>
        <v>0</v>
      </c>
      <c r="H73" s="212">
        <f t="shared" si="10"/>
        <v>0</v>
      </c>
      <c r="I73" s="218">
        <f>'Survey Results'!G73/'Survey Results'!G$151</f>
        <v>0</v>
      </c>
      <c r="J73" s="217">
        <f t="shared" si="11"/>
        <v>0</v>
      </c>
      <c r="K73" s="215">
        <f>'Survey Results'!H73/'Survey Results'!H$151</f>
        <v>3.6023385840843511E-2</v>
      </c>
      <c r="L73" s="211">
        <f t="shared" si="12"/>
        <v>1.4494414515745764</v>
      </c>
      <c r="M73" s="221">
        <f t="shared" si="13"/>
        <v>6.7706332944100726E-3</v>
      </c>
      <c r="N73" s="222">
        <f t="shared" si="7"/>
        <v>1.4494414515745764</v>
      </c>
    </row>
    <row r="74" spans="2:14" x14ac:dyDescent="0.45">
      <c r="B74" t="s">
        <v>157</v>
      </c>
      <c r="C74" s="215">
        <f>'Survey Results'!D74/'Survey Results'!D$151</f>
        <v>0.14696443696837383</v>
      </c>
      <c r="D74" s="211">
        <f t="shared" si="8"/>
        <v>4.6951681088018855</v>
      </c>
      <c r="E74" s="218">
        <f>'Survey Results'!E74/'Survey Results'!E$151</f>
        <v>0.10248586556582606</v>
      </c>
      <c r="F74" s="217">
        <f t="shared" si="9"/>
        <v>2.6347817952693373</v>
      </c>
      <c r="G74" s="215">
        <f>'Survey Results'!F74/'Survey Results'!F$151</f>
        <v>4.0273113669314371E-3</v>
      </c>
      <c r="H74" s="212">
        <f t="shared" si="10"/>
        <v>0.33436487375341983</v>
      </c>
      <c r="I74" s="218">
        <f>'Survey Results'!G74/'Survey Results'!G$151</f>
        <v>0.13139435221941534</v>
      </c>
      <c r="J74" s="217">
        <f t="shared" si="11"/>
        <v>4.3571457617109619</v>
      </c>
      <c r="K74" s="215">
        <f>'Survey Results'!H74/'Survey Results'!H$151</f>
        <v>1.3109857285097906E-2</v>
      </c>
      <c r="L74" s="211">
        <f t="shared" si="12"/>
        <v>0.5274898549847945</v>
      </c>
      <c r="M74" s="221">
        <f t="shared" si="13"/>
        <v>5.8618677738752845E-2</v>
      </c>
      <c r="N74" s="222">
        <f t="shared" si="7"/>
        <v>12.548950394520398</v>
      </c>
    </row>
    <row r="75" spans="2:14" x14ac:dyDescent="0.45">
      <c r="B75" t="s">
        <v>158</v>
      </c>
      <c r="C75" s="215">
        <f>'Survey Results'!D75/'Survey Results'!D$151</f>
        <v>0</v>
      </c>
      <c r="D75" s="211">
        <f t="shared" si="8"/>
        <v>0</v>
      </c>
      <c r="E75" s="218">
        <f>'Survey Results'!E75/'Survey Results'!E$151</f>
        <v>0</v>
      </c>
      <c r="F75" s="217">
        <f t="shared" si="9"/>
        <v>0</v>
      </c>
      <c r="G75" s="215">
        <f>'Survey Results'!F75/'Survey Results'!F$151</f>
        <v>0</v>
      </c>
      <c r="H75" s="212">
        <f t="shared" si="10"/>
        <v>0</v>
      </c>
      <c r="I75" s="218">
        <f>'Survey Results'!G75/'Survey Results'!G$151</f>
        <v>0</v>
      </c>
      <c r="J75" s="217">
        <f t="shared" si="11"/>
        <v>0</v>
      </c>
      <c r="K75" s="215">
        <f>'Survey Results'!H75/'Survey Results'!H$151</f>
        <v>0</v>
      </c>
      <c r="L75" s="211">
        <f t="shared" si="12"/>
        <v>0</v>
      </c>
      <c r="M75" s="221">
        <f t="shared" si="13"/>
        <v>0</v>
      </c>
      <c r="N75" s="222">
        <f t="shared" si="7"/>
        <v>0</v>
      </c>
    </row>
    <row r="76" spans="2:14" x14ac:dyDescent="0.45">
      <c r="B76" t="s">
        <v>159</v>
      </c>
      <c r="C76" s="215">
        <f>'Survey Results'!D76/'Survey Results'!D$151</f>
        <v>0</v>
      </c>
      <c r="D76" s="211">
        <f t="shared" si="8"/>
        <v>0</v>
      </c>
      <c r="E76" s="218">
        <f>'Survey Results'!E76/'Survey Results'!E$151</f>
        <v>0</v>
      </c>
      <c r="F76" s="217">
        <f t="shared" si="9"/>
        <v>0</v>
      </c>
      <c r="G76" s="215">
        <f>'Survey Results'!F76/'Survey Results'!F$151</f>
        <v>0</v>
      </c>
      <c r="H76" s="212">
        <f t="shared" si="10"/>
        <v>0</v>
      </c>
      <c r="I76" s="218">
        <f>'Survey Results'!G76/'Survey Results'!G$151</f>
        <v>0</v>
      </c>
      <c r="J76" s="217">
        <f t="shared" si="11"/>
        <v>0</v>
      </c>
      <c r="K76" s="215">
        <f>'Survey Results'!H76/'Survey Results'!H$151</f>
        <v>0</v>
      </c>
      <c r="L76" s="211">
        <f t="shared" si="12"/>
        <v>0</v>
      </c>
      <c r="M76" s="221">
        <f t="shared" si="13"/>
        <v>0</v>
      </c>
      <c r="N76" s="222">
        <f t="shared" si="7"/>
        <v>0</v>
      </c>
    </row>
    <row r="77" spans="2:14" x14ac:dyDescent="0.45">
      <c r="B77" t="s">
        <v>160</v>
      </c>
      <c r="C77" s="215">
        <f>'Survey Results'!D77/'Survey Results'!D$151</f>
        <v>0</v>
      </c>
      <c r="D77" s="211">
        <f t="shared" si="8"/>
        <v>0</v>
      </c>
      <c r="E77" s="218">
        <f>'Survey Results'!E77/'Survey Results'!E$151</f>
        <v>0</v>
      </c>
      <c r="F77" s="217">
        <f t="shared" si="9"/>
        <v>0</v>
      </c>
      <c r="G77" s="215">
        <f>'Survey Results'!F77/'Survey Results'!F$151</f>
        <v>0</v>
      </c>
      <c r="H77" s="212">
        <f t="shared" si="10"/>
        <v>0</v>
      </c>
      <c r="I77" s="218">
        <f>'Survey Results'!G77/'Survey Results'!G$151</f>
        <v>0</v>
      </c>
      <c r="J77" s="217">
        <f t="shared" si="11"/>
        <v>0</v>
      </c>
      <c r="K77" s="215">
        <f>'Survey Results'!H77/'Survey Results'!H$151</f>
        <v>0</v>
      </c>
      <c r="L77" s="211">
        <f t="shared" si="12"/>
        <v>0</v>
      </c>
      <c r="M77" s="221">
        <f t="shared" si="13"/>
        <v>0</v>
      </c>
      <c r="N77" s="222">
        <f t="shared" si="7"/>
        <v>0</v>
      </c>
    </row>
    <row r="78" spans="2:14" x14ac:dyDescent="0.45">
      <c r="B78" t="s">
        <v>161</v>
      </c>
      <c r="C78" s="215">
        <f>'Survey Results'!D78/'Survey Results'!D$151</f>
        <v>0</v>
      </c>
      <c r="D78" s="211">
        <f t="shared" si="8"/>
        <v>0</v>
      </c>
      <c r="E78" s="218">
        <f>'Survey Results'!E78/'Survey Results'!E$151</f>
        <v>0</v>
      </c>
      <c r="F78" s="217">
        <f t="shared" si="9"/>
        <v>0</v>
      </c>
      <c r="G78" s="215">
        <f>'Survey Results'!F78/'Survey Results'!F$151</f>
        <v>0</v>
      </c>
      <c r="H78" s="212">
        <f t="shared" si="10"/>
        <v>0</v>
      </c>
      <c r="I78" s="218">
        <f>'Survey Results'!G78/'Survey Results'!G$151</f>
        <v>0</v>
      </c>
      <c r="J78" s="217">
        <f t="shared" si="11"/>
        <v>0</v>
      </c>
      <c r="K78" s="215">
        <f>'Survey Results'!H78/'Survey Results'!H$151</f>
        <v>0</v>
      </c>
      <c r="L78" s="211">
        <f t="shared" si="12"/>
        <v>0</v>
      </c>
      <c r="M78" s="221">
        <f t="shared" si="13"/>
        <v>0</v>
      </c>
      <c r="N78" s="222">
        <f t="shared" si="7"/>
        <v>0</v>
      </c>
    </row>
    <row r="79" spans="2:14" x14ac:dyDescent="0.45">
      <c r="B79" t="s">
        <v>162</v>
      </c>
      <c r="C79" s="215">
        <f>'Survey Results'!D79/'Survey Results'!D$151</f>
        <v>0</v>
      </c>
      <c r="D79" s="211">
        <f t="shared" si="8"/>
        <v>0</v>
      </c>
      <c r="E79" s="218">
        <f>'Survey Results'!E79/'Survey Results'!E$151</f>
        <v>0</v>
      </c>
      <c r="F79" s="217">
        <f t="shared" si="9"/>
        <v>0</v>
      </c>
      <c r="G79" s="215">
        <f>'Survey Results'!F79/'Survey Results'!F$151</f>
        <v>0</v>
      </c>
      <c r="H79" s="212">
        <f t="shared" si="10"/>
        <v>0</v>
      </c>
      <c r="I79" s="218">
        <f>'Survey Results'!G79/'Survey Results'!G$151</f>
        <v>0</v>
      </c>
      <c r="J79" s="217">
        <f t="shared" si="11"/>
        <v>0</v>
      </c>
      <c r="K79" s="215">
        <f>'Survey Results'!H79/'Survey Results'!H$151</f>
        <v>0</v>
      </c>
      <c r="L79" s="211">
        <f t="shared" si="12"/>
        <v>0</v>
      </c>
      <c r="M79" s="221">
        <f t="shared" si="13"/>
        <v>0</v>
      </c>
      <c r="N79" s="222">
        <f t="shared" si="7"/>
        <v>0</v>
      </c>
    </row>
    <row r="80" spans="2:14" x14ac:dyDescent="0.45">
      <c r="B80" t="s">
        <v>163</v>
      </c>
      <c r="C80" s="215">
        <f>'Survey Results'!D80/'Survey Results'!D$151</f>
        <v>0</v>
      </c>
      <c r="D80" s="211">
        <f t="shared" si="8"/>
        <v>0</v>
      </c>
      <c r="E80" s="218">
        <f>'Survey Results'!E80/'Survey Results'!E$151</f>
        <v>0</v>
      </c>
      <c r="F80" s="217">
        <f t="shared" si="9"/>
        <v>0</v>
      </c>
      <c r="G80" s="215">
        <f>'Survey Results'!F80/'Survey Results'!F$151</f>
        <v>0</v>
      </c>
      <c r="H80" s="212">
        <f t="shared" si="10"/>
        <v>0</v>
      </c>
      <c r="I80" s="218">
        <f>'Survey Results'!G80/'Survey Results'!G$151</f>
        <v>0</v>
      </c>
      <c r="J80" s="217">
        <f t="shared" si="11"/>
        <v>0</v>
      </c>
      <c r="K80" s="215">
        <f>'Survey Results'!H80/'Survey Results'!H$151</f>
        <v>0</v>
      </c>
      <c r="L80" s="211">
        <f t="shared" si="12"/>
        <v>0</v>
      </c>
      <c r="M80" s="221">
        <f t="shared" si="13"/>
        <v>0</v>
      </c>
      <c r="N80" s="222">
        <f t="shared" si="7"/>
        <v>0</v>
      </c>
    </row>
    <row r="81" spans="2:14" x14ac:dyDescent="0.45">
      <c r="B81" t="s">
        <v>164</v>
      </c>
      <c r="C81" s="215">
        <f>'Survey Results'!D81/'Survey Results'!D$151</f>
        <v>0</v>
      </c>
      <c r="D81" s="211">
        <f t="shared" si="8"/>
        <v>0</v>
      </c>
      <c r="E81" s="218">
        <f>'Survey Results'!E81/'Survey Results'!E$151</f>
        <v>0</v>
      </c>
      <c r="F81" s="217">
        <f t="shared" si="9"/>
        <v>0</v>
      </c>
      <c r="G81" s="215">
        <f>'Survey Results'!F81/'Survey Results'!F$151</f>
        <v>0</v>
      </c>
      <c r="H81" s="212">
        <f t="shared" si="10"/>
        <v>0</v>
      </c>
      <c r="I81" s="218">
        <f>'Survey Results'!G81/'Survey Results'!G$151</f>
        <v>0</v>
      </c>
      <c r="J81" s="217">
        <f t="shared" si="11"/>
        <v>0</v>
      </c>
      <c r="K81" s="215">
        <f>'Survey Results'!H81/'Survey Results'!H$151</f>
        <v>0</v>
      </c>
      <c r="L81" s="211">
        <f t="shared" si="12"/>
        <v>0</v>
      </c>
      <c r="M81" s="221">
        <f t="shared" si="13"/>
        <v>0</v>
      </c>
      <c r="N81" s="222">
        <f t="shared" si="7"/>
        <v>0</v>
      </c>
    </row>
    <row r="82" spans="2:14" x14ac:dyDescent="0.45">
      <c r="B82" t="s">
        <v>165</v>
      </c>
      <c r="C82" s="215">
        <f>'Survey Results'!D82/'Survey Results'!D$151</f>
        <v>0</v>
      </c>
      <c r="D82" s="211">
        <f t="shared" si="8"/>
        <v>0</v>
      </c>
      <c r="E82" s="218">
        <f>'Survey Results'!E82/'Survey Results'!E$151</f>
        <v>0</v>
      </c>
      <c r="F82" s="217">
        <f t="shared" si="9"/>
        <v>0</v>
      </c>
      <c r="G82" s="215">
        <f>'Survey Results'!F82/'Survey Results'!F$151</f>
        <v>0</v>
      </c>
      <c r="H82" s="212">
        <f t="shared" si="10"/>
        <v>0</v>
      </c>
      <c r="I82" s="218">
        <f>'Survey Results'!G82/'Survey Results'!G$151</f>
        <v>0</v>
      </c>
      <c r="J82" s="217">
        <f t="shared" si="11"/>
        <v>0</v>
      </c>
      <c r="K82" s="215">
        <f>'Survey Results'!H82/'Survey Results'!H$151</f>
        <v>0</v>
      </c>
      <c r="L82" s="211">
        <f t="shared" si="12"/>
        <v>0</v>
      </c>
      <c r="M82" s="221">
        <f t="shared" si="13"/>
        <v>0</v>
      </c>
      <c r="N82" s="222">
        <f t="shared" si="7"/>
        <v>0</v>
      </c>
    </row>
    <row r="83" spans="2:14" x14ac:dyDescent="0.45">
      <c r="B83" t="s">
        <v>166</v>
      </c>
      <c r="C83" s="215">
        <f>'Survey Results'!D83/'Survey Results'!D$151</f>
        <v>0</v>
      </c>
      <c r="D83" s="211">
        <f t="shared" si="8"/>
        <v>0</v>
      </c>
      <c r="E83" s="218">
        <f>'Survey Results'!E83/'Survey Results'!E$151</f>
        <v>0</v>
      </c>
      <c r="F83" s="217">
        <f t="shared" si="9"/>
        <v>0</v>
      </c>
      <c r="G83" s="215">
        <f>'Survey Results'!F83/'Survey Results'!F$151</f>
        <v>0</v>
      </c>
      <c r="H83" s="212">
        <f t="shared" si="10"/>
        <v>0</v>
      </c>
      <c r="I83" s="218">
        <f>'Survey Results'!G83/'Survey Results'!G$151</f>
        <v>0</v>
      </c>
      <c r="J83" s="217">
        <f t="shared" si="11"/>
        <v>0</v>
      </c>
      <c r="K83" s="215">
        <f>'Survey Results'!H83/'Survey Results'!H$151</f>
        <v>0</v>
      </c>
      <c r="L83" s="211">
        <f t="shared" si="12"/>
        <v>0</v>
      </c>
      <c r="M83" s="221">
        <f t="shared" si="13"/>
        <v>0</v>
      </c>
      <c r="N83" s="222">
        <f t="shared" si="7"/>
        <v>0</v>
      </c>
    </row>
    <row r="84" spans="2:14" x14ac:dyDescent="0.45">
      <c r="B84" t="s">
        <v>167</v>
      </c>
      <c r="C84" s="215">
        <f>'Survey Results'!D84/'Survey Results'!D$151</f>
        <v>0</v>
      </c>
      <c r="D84" s="211">
        <f t="shared" si="8"/>
        <v>0</v>
      </c>
      <c r="E84" s="218">
        <f>'Survey Results'!E84/'Survey Results'!E$151</f>
        <v>0</v>
      </c>
      <c r="F84" s="217">
        <f t="shared" si="9"/>
        <v>0</v>
      </c>
      <c r="G84" s="215">
        <f>'Survey Results'!F84/'Survey Results'!F$151</f>
        <v>0</v>
      </c>
      <c r="H84" s="212">
        <f t="shared" si="10"/>
        <v>0</v>
      </c>
      <c r="I84" s="218">
        <f>'Survey Results'!G84/'Survey Results'!G$151</f>
        <v>0</v>
      </c>
      <c r="J84" s="217">
        <f t="shared" si="11"/>
        <v>0</v>
      </c>
      <c r="K84" s="215">
        <f>'Survey Results'!H84/'Survey Results'!H$151</f>
        <v>0</v>
      </c>
      <c r="L84" s="211">
        <f t="shared" si="12"/>
        <v>0</v>
      </c>
      <c r="M84" s="221">
        <f t="shared" si="13"/>
        <v>0</v>
      </c>
      <c r="N84" s="222">
        <f t="shared" si="7"/>
        <v>0</v>
      </c>
    </row>
    <row r="85" spans="2:14" x14ac:dyDescent="0.45">
      <c r="B85" t="s">
        <v>168</v>
      </c>
      <c r="C85" s="215">
        <f>'Survey Results'!D85/'Survey Results'!D$151</f>
        <v>0</v>
      </c>
      <c r="D85" s="211">
        <f t="shared" si="8"/>
        <v>0</v>
      </c>
      <c r="E85" s="218">
        <f>'Survey Results'!E85/'Survey Results'!E$151</f>
        <v>0</v>
      </c>
      <c r="F85" s="217">
        <f t="shared" si="9"/>
        <v>0</v>
      </c>
      <c r="G85" s="215">
        <f>'Survey Results'!F85/'Survey Results'!F$151</f>
        <v>0</v>
      </c>
      <c r="H85" s="212">
        <f t="shared" si="10"/>
        <v>0</v>
      </c>
      <c r="I85" s="218">
        <f>'Survey Results'!G85/'Survey Results'!G$151</f>
        <v>0</v>
      </c>
      <c r="J85" s="217">
        <f t="shared" si="11"/>
        <v>0</v>
      </c>
      <c r="K85" s="215">
        <f>'Survey Results'!H85/'Survey Results'!H$151</f>
        <v>0</v>
      </c>
      <c r="L85" s="211">
        <f t="shared" si="12"/>
        <v>0</v>
      </c>
      <c r="M85" s="221">
        <f t="shared" si="13"/>
        <v>0</v>
      </c>
      <c r="N85" s="222">
        <f t="shared" si="7"/>
        <v>0</v>
      </c>
    </row>
    <row r="86" spans="2:14" x14ac:dyDescent="0.45">
      <c r="B86" t="s">
        <v>169</v>
      </c>
      <c r="C86" s="215">
        <f>'Survey Results'!D86/'Survey Results'!D$151</f>
        <v>0</v>
      </c>
      <c r="D86" s="211">
        <f t="shared" si="8"/>
        <v>0</v>
      </c>
      <c r="E86" s="218">
        <f>'Survey Results'!E86/'Survey Results'!E$151</f>
        <v>0</v>
      </c>
      <c r="F86" s="217">
        <f t="shared" si="9"/>
        <v>0</v>
      </c>
      <c r="G86" s="215">
        <f>'Survey Results'!F86/'Survey Results'!F$151</f>
        <v>0</v>
      </c>
      <c r="H86" s="212">
        <f t="shared" si="10"/>
        <v>0</v>
      </c>
      <c r="I86" s="218">
        <f>'Survey Results'!G86/'Survey Results'!G$151</f>
        <v>0</v>
      </c>
      <c r="J86" s="217">
        <f t="shared" si="11"/>
        <v>0</v>
      </c>
      <c r="K86" s="215">
        <f>'Survey Results'!H86/'Survey Results'!H$151</f>
        <v>0</v>
      </c>
      <c r="L86" s="211">
        <f t="shared" si="12"/>
        <v>0</v>
      </c>
      <c r="M86" s="221">
        <f t="shared" si="13"/>
        <v>0</v>
      </c>
      <c r="N86" s="222">
        <f t="shared" si="7"/>
        <v>0</v>
      </c>
    </row>
    <row r="87" spans="2:14" x14ac:dyDescent="0.45">
      <c r="B87" t="s">
        <v>170</v>
      </c>
      <c r="C87" s="215">
        <f>'Survey Results'!D87/'Survey Results'!D$151</f>
        <v>0</v>
      </c>
      <c r="D87" s="211">
        <f t="shared" si="8"/>
        <v>0</v>
      </c>
      <c r="E87" s="218">
        <f>'Survey Results'!E87/'Survey Results'!E$151</f>
        <v>0</v>
      </c>
      <c r="F87" s="217">
        <f t="shared" si="9"/>
        <v>0</v>
      </c>
      <c r="G87" s="215">
        <f>'Survey Results'!F87/'Survey Results'!F$151</f>
        <v>0</v>
      </c>
      <c r="H87" s="212">
        <f t="shared" si="10"/>
        <v>0</v>
      </c>
      <c r="I87" s="218">
        <f>'Survey Results'!G87/'Survey Results'!G$151</f>
        <v>0</v>
      </c>
      <c r="J87" s="217">
        <f t="shared" si="11"/>
        <v>0</v>
      </c>
      <c r="K87" s="215">
        <f>'Survey Results'!H87/'Survey Results'!H$151</f>
        <v>0</v>
      </c>
      <c r="L87" s="211">
        <f t="shared" si="12"/>
        <v>0</v>
      </c>
      <c r="M87" s="221">
        <f t="shared" si="13"/>
        <v>0</v>
      </c>
      <c r="N87" s="222">
        <f t="shared" si="7"/>
        <v>0</v>
      </c>
    </row>
    <row r="88" spans="2:14" x14ac:dyDescent="0.45">
      <c r="B88" t="s">
        <v>171</v>
      </c>
      <c r="C88" s="215">
        <f>'Survey Results'!D88/'Survey Results'!D$151</f>
        <v>0</v>
      </c>
      <c r="D88" s="211">
        <f t="shared" si="8"/>
        <v>0</v>
      </c>
      <c r="E88" s="218">
        <f>'Survey Results'!E88/'Survey Results'!E$151</f>
        <v>0</v>
      </c>
      <c r="F88" s="217">
        <f t="shared" si="9"/>
        <v>0</v>
      </c>
      <c r="G88" s="215">
        <f>'Survey Results'!F88/'Survey Results'!F$151</f>
        <v>0</v>
      </c>
      <c r="H88" s="212">
        <f t="shared" si="10"/>
        <v>0</v>
      </c>
      <c r="I88" s="218">
        <f>'Survey Results'!G88/'Survey Results'!G$151</f>
        <v>0</v>
      </c>
      <c r="J88" s="217">
        <f t="shared" si="11"/>
        <v>0</v>
      </c>
      <c r="K88" s="215">
        <f>'Survey Results'!H88/'Survey Results'!H$151</f>
        <v>0</v>
      </c>
      <c r="L88" s="211">
        <f t="shared" si="12"/>
        <v>0</v>
      </c>
      <c r="M88" s="221">
        <f t="shared" si="13"/>
        <v>0</v>
      </c>
      <c r="N88" s="222">
        <f t="shared" si="7"/>
        <v>0</v>
      </c>
    </row>
    <row r="89" spans="2:14" x14ac:dyDescent="0.45">
      <c r="B89" t="s">
        <v>172</v>
      </c>
      <c r="C89" s="215">
        <f>'Survey Results'!D89/'Survey Results'!D$151</f>
        <v>0</v>
      </c>
      <c r="D89" s="211">
        <f t="shared" si="8"/>
        <v>0</v>
      </c>
      <c r="E89" s="218">
        <f>'Survey Results'!E89/'Survey Results'!E$151</f>
        <v>0</v>
      </c>
      <c r="F89" s="217">
        <f t="shared" si="9"/>
        <v>0</v>
      </c>
      <c r="G89" s="215">
        <f>'Survey Results'!F89/'Survey Results'!F$151</f>
        <v>0</v>
      </c>
      <c r="H89" s="212">
        <f t="shared" si="10"/>
        <v>0</v>
      </c>
      <c r="I89" s="218">
        <f>'Survey Results'!G89/'Survey Results'!G$151</f>
        <v>0</v>
      </c>
      <c r="J89" s="217">
        <f t="shared" si="11"/>
        <v>0</v>
      </c>
      <c r="K89" s="215">
        <f>'Survey Results'!H89/'Survey Results'!H$151</f>
        <v>0</v>
      </c>
      <c r="L89" s="211">
        <f t="shared" si="12"/>
        <v>0</v>
      </c>
      <c r="M89" s="221">
        <f t="shared" si="13"/>
        <v>0</v>
      </c>
      <c r="N89" s="222">
        <f t="shared" si="7"/>
        <v>0</v>
      </c>
    </row>
    <row r="90" spans="2:14" x14ac:dyDescent="0.45">
      <c r="B90" t="s">
        <v>173</v>
      </c>
      <c r="C90" s="215">
        <f>'Survey Results'!D90/'Survey Results'!D$151</f>
        <v>0</v>
      </c>
      <c r="D90" s="211">
        <f t="shared" si="8"/>
        <v>0</v>
      </c>
      <c r="E90" s="218">
        <f>'Survey Results'!E90/'Survey Results'!E$151</f>
        <v>0</v>
      </c>
      <c r="F90" s="217">
        <f t="shared" si="9"/>
        <v>0</v>
      </c>
      <c r="G90" s="215">
        <f>'Survey Results'!F90/'Survey Results'!F$151</f>
        <v>0</v>
      </c>
      <c r="H90" s="212">
        <f t="shared" si="10"/>
        <v>0</v>
      </c>
      <c r="I90" s="218">
        <f>'Survey Results'!G90/'Survey Results'!G$151</f>
        <v>0</v>
      </c>
      <c r="J90" s="217">
        <f t="shared" si="11"/>
        <v>0</v>
      </c>
      <c r="K90" s="215">
        <f>'Survey Results'!H90/'Survey Results'!H$151</f>
        <v>0</v>
      </c>
      <c r="L90" s="211">
        <f t="shared" si="12"/>
        <v>0</v>
      </c>
      <c r="M90" s="221">
        <f t="shared" si="13"/>
        <v>0</v>
      </c>
      <c r="N90" s="222">
        <f t="shared" si="7"/>
        <v>0</v>
      </c>
    </row>
    <row r="91" spans="2:14" x14ac:dyDescent="0.45">
      <c r="B91" t="s">
        <v>174</v>
      </c>
      <c r="C91" s="215">
        <f>'Survey Results'!D91/'Survey Results'!D$151</f>
        <v>0</v>
      </c>
      <c r="D91" s="211">
        <f t="shared" si="8"/>
        <v>0</v>
      </c>
      <c r="E91" s="218">
        <f>'Survey Results'!E91/'Survey Results'!E$151</f>
        <v>5.2845476340046917E-2</v>
      </c>
      <c r="F91" s="217">
        <f t="shared" si="9"/>
        <v>1.3585902627095581</v>
      </c>
      <c r="G91" s="215">
        <f>'Survey Results'!F91/'Survey Results'!F$151</f>
        <v>0</v>
      </c>
      <c r="H91" s="212">
        <f t="shared" si="10"/>
        <v>0</v>
      </c>
      <c r="I91" s="218">
        <f>'Survey Results'!G91/'Survey Results'!G$151</f>
        <v>0</v>
      </c>
      <c r="J91" s="217">
        <f t="shared" si="11"/>
        <v>0</v>
      </c>
      <c r="K91" s="215">
        <f>'Survey Results'!H91/'Survey Results'!H$151</f>
        <v>0</v>
      </c>
      <c r="L91" s="211">
        <f t="shared" si="12"/>
        <v>0</v>
      </c>
      <c r="M91" s="221">
        <f t="shared" si="13"/>
        <v>6.3462490714405939E-3</v>
      </c>
      <c r="N91" s="222">
        <f t="shared" si="7"/>
        <v>1.3585902627095581</v>
      </c>
    </row>
    <row r="92" spans="2:14" x14ac:dyDescent="0.45">
      <c r="B92" t="s">
        <v>175</v>
      </c>
      <c r="C92" s="215">
        <f>'Survey Results'!D92/'Survey Results'!D$151</f>
        <v>0</v>
      </c>
      <c r="D92" s="211">
        <f t="shared" si="8"/>
        <v>0</v>
      </c>
      <c r="E92" s="218">
        <f>'Survey Results'!E92/'Survey Results'!E$151</f>
        <v>0</v>
      </c>
      <c r="F92" s="217">
        <f t="shared" si="9"/>
        <v>0</v>
      </c>
      <c r="G92" s="215">
        <f>'Survey Results'!F92/'Survey Results'!F$151</f>
        <v>0</v>
      </c>
      <c r="H92" s="212">
        <f t="shared" si="10"/>
        <v>0</v>
      </c>
      <c r="I92" s="218">
        <f>'Survey Results'!G92/'Survey Results'!G$151</f>
        <v>6.2364669794298076E-3</v>
      </c>
      <c r="J92" s="217">
        <f t="shared" si="11"/>
        <v>0.20680642058416979</v>
      </c>
      <c r="K92" s="215">
        <f>'Survey Results'!H92/'Survey Results'!H$151</f>
        <v>0</v>
      </c>
      <c r="L92" s="211">
        <f t="shared" si="12"/>
        <v>0</v>
      </c>
      <c r="M92" s="221">
        <f t="shared" si="13"/>
        <v>9.6603449224103358E-4</v>
      </c>
      <c r="N92" s="222">
        <f t="shared" si="7"/>
        <v>0.20680642058416979</v>
      </c>
    </row>
    <row r="93" spans="2:14" x14ac:dyDescent="0.45">
      <c r="B93" t="s">
        <v>176</v>
      </c>
      <c r="C93" s="215">
        <f>'Survey Results'!D93/'Survey Results'!D$151</f>
        <v>0</v>
      </c>
      <c r="D93" s="211">
        <f t="shared" si="8"/>
        <v>0</v>
      </c>
      <c r="E93" s="218">
        <f>'Survey Results'!E93/'Survey Results'!E$151</f>
        <v>0</v>
      </c>
      <c r="F93" s="217">
        <f t="shared" si="9"/>
        <v>0</v>
      </c>
      <c r="G93" s="215">
        <f>'Survey Results'!F93/'Survey Results'!F$151</f>
        <v>3.8092169667529964E-2</v>
      </c>
      <c r="H93" s="212">
        <f t="shared" si="10"/>
        <v>3.1625772982092695</v>
      </c>
      <c r="I93" s="218">
        <f>'Survey Results'!G93/'Survey Results'!G$151</f>
        <v>2.4945867917719231E-2</v>
      </c>
      <c r="J93" s="217">
        <f t="shared" si="11"/>
        <v>0.82722568233667915</v>
      </c>
      <c r="K93" s="215">
        <f>'Survey Results'!H93/'Survey Results'!H$151</f>
        <v>0</v>
      </c>
      <c r="L93" s="211">
        <f t="shared" si="12"/>
        <v>0</v>
      </c>
      <c r="M93" s="221">
        <f t="shared" si="13"/>
        <v>1.8637174250036307E-2</v>
      </c>
      <c r="N93" s="222">
        <f t="shared" si="7"/>
        <v>3.9898029805459485</v>
      </c>
    </row>
    <row r="94" spans="2:14" x14ac:dyDescent="0.45">
      <c r="B94" t="s">
        <v>177</v>
      </c>
      <c r="C94" s="215">
        <f>'Survey Results'!D94/'Survey Results'!D$151</f>
        <v>6.9551316464454851E-2</v>
      </c>
      <c r="D94" s="211">
        <f t="shared" si="8"/>
        <v>2.2220009801375915</v>
      </c>
      <c r="E94" s="218">
        <f>'Survey Results'!E94/'Survey Results'!E$151</f>
        <v>2.6986833502134582E-2</v>
      </c>
      <c r="F94" s="217">
        <f t="shared" si="9"/>
        <v>0.69379730786114013</v>
      </c>
      <c r="G94" s="215">
        <f>'Survey Results'!F94/'Survey Results'!F$151</f>
        <v>4.0273113669314371E-3</v>
      </c>
      <c r="H94" s="212">
        <f t="shared" si="10"/>
        <v>0.33436487375341983</v>
      </c>
      <c r="I94" s="218">
        <f>'Survey Results'!G94/'Survey Results'!G$151</f>
        <v>0</v>
      </c>
      <c r="J94" s="217">
        <f t="shared" si="11"/>
        <v>0</v>
      </c>
      <c r="K94" s="215">
        <f>'Survey Results'!H94/'Survey Results'!H$151</f>
        <v>6.5613112410324468E-3</v>
      </c>
      <c r="L94" s="211">
        <f t="shared" si="12"/>
        <v>0.26400173852208797</v>
      </c>
      <c r="M94" s="221">
        <f t="shared" si="13"/>
        <v>1.6415372866559568E-2</v>
      </c>
      <c r="N94" s="222">
        <f t="shared" si="7"/>
        <v>3.5141649002742392</v>
      </c>
    </row>
    <row r="95" spans="2:14" x14ac:dyDescent="0.45">
      <c r="B95" t="s">
        <v>178</v>
      </c>
      <c r="C95" s="215">
        <f>'Survey Results'!D95/'Survey Results'!D$151</f>
        <v>0.11331018932751154</v>
      </c>
      <c r="D95" s="211">
        <f t="shared" si="8"/>
        <v>3.6199940496306771</v>
      </c>
      <c r="E95" s="218">
        <f>'Survey Results'!E95/'Survey Results'!E$151</f>
        <v>0.1508955013397264</v>
      </c>
      <c r="F95" s="217">
        <f t="shared" si="9"/>
        <v>3.8793322154516012</v>
      </c>
      <c r="G95" s="215">
        <f>'Survey Results'!F95/'Survey Results'!F$151</f>
        <v>0.17272828659586861</v>
      </c>
      <c r="H95" s="212">
        <f t="shared" si="10"/>
        <v>14.340652231535135</v>
      </c>
      <c r="I95" s="218">
        <f>'Survey Results'!G95/'Survey Results'!G$151</f>
        <v>0.11398186575243591</v>
      </c>
      <c r="J95" s="217">
        <f t="shared" si="11"/>
        <v>3.7797332601161009</v>
      </c>
      <c r="K95" s="215">
        <f>'Survey Results'!H95/'Survey Results'!H$151</f>
        <v>6.5613112410324468E-3</v>
      </c>
      <c r="L95" s="211">
        <f t="shared" si="12"/>
        <v>0.26400173852208797</v>
      </c>
      <c r="M95" s="221">
        <f t="shared" si="13"/>
        <v>0.12090804508424258</v>
      </c>
      <c r="N95" s="222">
        <f t="shared" si="7"/>
        <v>25.883713495255599</v>
      </c>
    </row>
    <row r="96" spans="2:14" x14ac:dyDescent="0.45">
      <c r="B96" t="s">
        <v>179</v>
      </c>
      <c r="C96" s="215">
        <f>'Survey Results'!D96/'Survey Results'!D$151</f>
        <v>0</v>
      </c>
      <c r="D96" s="211">
        <f t="shared" si="8"/>
        <v>0</v>
      </c>
      <c r="E96" s="218">
        <f>'Survey Results'!E96/'Survey Results'!E$151</f>
        <v>0</v>
      </c>
      <c r="F96" s="217">
        <f t="shared" si="9"/>
        <v>0</v>
      </c>
      <c r="G96" s="215">
        <f>'Survey Results'!F96/'Survey Results'!F$151</f>
        <v>0</v>
      </c>
      <c r="H96" s="212">
        <f t="shared" si="10"/>
        <v>0</v>
      </c>
      <c r="I96" s="218">
        <f>'Survey Results'!G96/'Survey Results'!G$151</f>
        <v>1.2484211476001442E-2</v>
      </c>
      <c r="J96" s="217">
        <f t="shared" si="11"/>
        <v>0.41398681299579743</v>
      </c>
      <c r="K96" s="215">
        <f>'Survey Results'!H96/'Survey Results'!H$151</f>
        <v>0.17342796599351526</v>
      </c>
      <c r="L96" s="211">
        <f t="shared" si="12"/>
        <v>6.9780692987569806</v>
      </c>
      <c r="M96" s="221">
        <f t="shared" si="13"/>
        <v>3.4529784676718772E-2</v>
      </c>
      <c r="N96" s="222">
        <f t="shared" si="7"/>
        <v>7.3920561117527779</v>
      </c>
    </row>
    <row r="97" spans="2:14" x14ac:dyDescent="0.45">
      <c r="B97" t="s">
        <v>180</v>
      </c>
      <c r="C97" s="215">
        <f>'Survey Results'!D97/'Survey Results'!D$151</f>
        <v>0</v>
      </c>
      <c r="D97" s="211">
        <f t="shared" si="8"/>
        <v>0</v>
      </c>
      <c r="E97" s="218">
        <f>'Survey Results'!E97/'Survey Results'!E$151</f>
        <v>0</v>
      </c>
      <c r="F97" s="217">
        <f t="shared" si="9"/>
        <v>0</v>
      </c>
      <c r="G97" s="215">
        <f>'Survey Results'!F97/'Survey Results'!F$151</f>
        <v>0</v>
      </c>
      <c r="H97" s="212">
        <f t="shared" si="10"/>
        <v>0</v>
      </c>
      <c r="I97" s="218">
        <f>'Survey Results'!G97/'Survey Results'!G$151</f>
        <v>0</v>
      </c>
      <c r="J97" s="217">
        <f t="shared" si="11"/>
        <v>0</v>
      </c>
      <c r="K97" s="215">
        <f>'Survey Results'!H97/'Survey Results'!H$151</f>
        <v>0</v>
      </c>
      <c r="L97" s="211">
        <f t="shared" si="12"/>
        <v>0</v>
      </c>
      <c r="M97" s="221">
        <f t="shared" si="13"/>
        <v>0</v>
      </c>
      <c r="N97" s="222">
        <f t="shared" si="7"/>
        <v>0</v>
      </c>
    </row>
    <row r="98" spans="2:14" x14ac:dyDescent="0.45">
      <c r="B98" t="s">
        <v>181</v>
      </c>
      <c r="C98" s="215">
        <f>'Survey Results'!D98/'Survey Results'!D$151</f>
        <v>5.6667024563663909E-3</v>
      </c>
      <c r="D98" s="211">
        <f t="shared" si="8"/>
        <v>0.18103781570589297</v>
      </c>
      <c r="E98" s="218">
        <f>'Survey Results'!E98/'Survey Results'!E$151</f>
        <v>0</v>
      </c>
      <c r="F98" s="217">
        <f t="shared" si="9"/>
        <v>0</v>
      </c>
      <c r="G98" s="215">
        <f>'Survey Results'!F98/'Survey Results'!F$151</f>
        <v>0</v>
      </c>
      <c r="H98" s="212">
        <f t="shared" si="10"/>
        <v>0</v>
      </c>
      <c r="I98" s="218">
        <f>'Survey Results'!G98/'Survey Results'!G$151</f>
        <v>1.8720678455431249E-2</v>
      </c>
      <c r="J98" s="217">
        <f t="shared" si="11"/>
        <v>0.62079323357996719</v>
      </c>
      <c r="K98" s="215">
        <f>'Survey Results'!H98/'Survey Results'!H$151</f>
        <v>0.10676810743189766</v>
      </c>
      <c r="L98" s="211">
        <f t="shared" si="12"/>
        <v>4.2959349046668178</v>
      </c>
      <c r="M98" s="221">
        <f t="shared" si="13"/>
        <v>2.381269271514708E-2</v>
      </c>
      <c r="N98" s="222">
        <f t="shared" si="7"/>
        <v>5.0977659539526776</v>
      </c>
    </row>
    <row r="99" spans="2:14" x14ac:dyDescent="0.45">
      <c r="B99" t="s">
        <v>182</v>
      </c>
      <c r="C99" s="215">
        <f>'Survey Results'!D99/'Survey Results'!D$151</f>
        <v>0</v>
      </c>
      <c r="D99" s="211">
        <f t="shared" si="8"/>
        <v>0</v>
      </c>
      <c r="E99" s="218">
        <f>'Survey Results'!E99/'Survey Results'!E$151</f>
        <v>0</v>
      </c>
      <c r="F99" s="217">
        <f t="shared" si="9"/>
        <v>0</v>
      </c>
      <c r="G99" s="215">
        <f>'Survey Results'!F99/'Survey Results'!F$151</f>
        <v>0</v>
      </c>
      <c r="H99" s="212">
        <f t="shared" si="10"/>
        <v>0</v>
      </c>
      <c r="I99" s="218">
        <f>'Survey Results'!G99/'Survey Results'!G$151</f>
        <v>0</v>
      </c>
      <c r="J99" s="217">
        <f t="shared" si="11"/>
        <v>0</v>
      </c>
      <c r="K99" s="215">
        <f>'Survey Results'!H99/'Survey Results'!H$151</f>
        <v>0</v>
      </c>
      <c r="L99" s="211">
        <f t="shared" si="12"/>
        <v>0</v>
      </c>
      <c r="M99" s="221">
        <f t="shared" si="13"/>
        <v>0</v>
      </c>
      <c r="N99" s="222">
        <f t="shared" si="7"/>
        <v>0</v>
      </c>
    </row>
    <row r="100" spans="2:14" x14ac:dyDescent="0.45">
      <c r="B100" t="s">
        <v>183</v>
      </c>
      <c r="C100" s="215">
        <f>'Survey Results'!D100/'Survey Results'!D$151</f>
        <v>0</v>
      </c>
      <c r="D100" s="211">
        <f t="shared" si="8"/>
        <v>0</v>
      </c>
      <c r="E100" s="218">
        <f>'Survey Results'!E100/'Survey Results'!E$151</f>
        <v>4.5678901552544192E-2</v>
      </c>
      <c r="F100" s="217">
        <f t="shared" si="9"/>
        <v>1.1743467020946521</v>
      </c>
      <c r="G100" s="215">
        <f>'Survey Results'!F100/'Survey Results'!F$151</f>
        <v>7.6717183608223161E-2</v>
      </c>
      <c r="H100" s="212">
        <f t="shared" si="10"/>
        <v>6.3693936412536072</v>
      </c>
      <c r="I100" s="218">
        <f>'Survey Results'!G100/'Survey Results'!G$151</f>
        <v>0</v>
      </c>
      <c r="J100" s="217">
        <f t="shared" si="11"/>
        <v>0</v>
      </c>
      <c r="K100" s="215">
        <f>'Survey Results'!H100/'Survey Results'!H$151</f>
        <v>0</v>
      </c>
      <c r="L100" s="211">
        <f t="shared" si="12"/>
        <v>0</v>
      </c>
      <c r="M100" s="221">
        <f t="shared" si="13"/>
        <v>3.5238332309023422E-2</v>
      </c>
      <c r="N100" s="222">
        <f t="shared" si="7"/>
        <v>7.5437403433482597</v>
      </c>
    </row>
    <row r="101" spans="2:14" x14ac:dyDescent="0.45">
      <c r="B101" t="s">
        <v>184</v>
      </c>
      <c r="C101" s="215">
        <f>'Survey Results'!D101/'Survey Results'!D$151</f>
        <v>0</v>
      </c>
      <c r="D101" s="211">
        <f t="shared" si="8"/>
        <v>0</v>
      </c>
      <c r="E101" s="218">
        <f>'Survey Results'!E101/'Survey Results'!E$151</f>
        <v>0</v>
      </c>
      <c r="F101" s="217">
        <f t="shared" si="9"/>
        <v>0</v>
      </c>
      <c r="G101" s="215">
        <f>'Survey Results'!F101/'Survey Results'!F$151</f>
        <v>0</v>
      </c>
      <c r="H101" s="212">
        <f t="shared" si="10"/>
        <v>0</v>
      </c>
      <c r="I101" s="218">
        <f>'Survey Results'!G101/'Survey Results'!G$151</f>
        <v>0</v>
      </c>
      <c r="J101" s="217">
        <f t="shared" si="11"/>
        <v>0</v>
      </c>
      <c r="K101" s="215">
        <f>'Survey Results'!H101/'Survey Results'!H$151</f>
        <v>0</v>
      </c>
      <c r="L101" s="211">
        <f t="shared" si="12"/>
        <v>0</v>
      </c>
      <c r="M101" s="221">
        <f t="shared" si="13"/>
        <v>0</v>
      </c>
      <c r="N101" s="222">
        <f t="shared" si="7"/>
        <v>0</v>
      </c>
    </row>
    <row r="102" spans="2:14" x14ac:dyDescent="0.45">
      <c r="B102" t="s">
        <v>185</v>
      </c>
      <c r="C102" s="215">
        <f>'Survey Results'!D102/'Survey Results'!D$151</f>
        <v>0</v>
      </c>
      <c r="D102" s="211">
        <f t="shared" si="8"/>
        <v>0</v>
      </c>
      <c r="E102" s="218">
        <f>'Survey Results'!E102/'Survey Results'!E$151</f>
        <v>0</v>
      </c>
      <c r="F102" s="217">
        <f t="shared" si="9"/>
        <v>0</v>
      </c>
      <c r="G102" s="215">
        <f>'Survey Results'!F102/'Survey Results'!F$151</f>
        <v>0</v>
      </c>
      <c r="H102" s="212">
        <f t="shared" si="10"/>
        <v>0</v>
      </c>
      <c r="I102" s="218">
        <f>'Survey Results'!G102/'Survey Results'!G$151</f>
        <v>0</v>
      </c>
      <c r="J102" s="217">
        <f t="shared" si="11"/>
        <v>0</v>
      </c>
      <c r="K102" s="215">
        <f>'Survey Results'!H102/'Survey Results'!H$151</f>
        <v>0</v>
      </c>
      <c r="L102" s="211">
        <f t="shared" si="12"/>
        <v>0</v>
      </c>
      <c r="M102" s="221">
        <f t="shared" si="13"/>
        <v>0</v>
      </c>
      <c r="N102" s="222">
        <f t="shared" si="7"/>
        <v>0</v>
      </c>
    </row>
    <row r="103" spans="2:14" x14ac:dyDescent="0.45">
      <c r="B103" t="s">
        <v>186</v>
      </c>
      <c r="C103" s="215">
        <f>'Survey Results'!D103/'Survey Results'!D$151</f>
        <v>0</v>
      </c>
      <c r="D103" s="211">
        <f t="shared" si="8"/>
        <v>0</v>
      </c>
      <c r="E103" s="218">
        <f>'Survey Results'!E103/'Survey Results'!E$151</f>
        <v>5.8230022692016763E-2</v>
      </c>
      <c r="F103" s="217">
        <f t="shared" si="9"/>
        <v>1.4970201293611871</v>
      </c>
      <c r="G103" s="215">
        <f>'Survey Results'!F103/'Survey Results'!F$151</f>
        <v>0</v>
      </c>
      <c r="H103" s="212">
        <f t="shared" si="10"/>
        <v>0</v>
      </c>
      <c r="I103" s="218">
        <f>'Survey Results'!G103/'Survey Results'!G$151</f>
        <v>0</v>
      </c>
      <c r="J103" s="217">
        <f t="shared" si="11"/>
        <v>0</v>
      </c>
      <c r="K103" s="215">
        <f>'Survey Results'!H103/'Survey Results'!H$151</f>
        <v>0</v>
      </c>
      <c r="L103" s="211">
        <f t="shared" si="12"/>
        <v>0</v>
      </c>
      <c r="M103" s="221">
        <f t="shared" si="13"/>
        <v>6.9928828924025179E-3</v>
      </c>
      <c r="N103" s="222">
        <f t="shared" si="7"/>
        <v>1.4970201293611871</v>
      </c>
    </row>
    <row r="104" spans="2:14" x14ac:dyDescent="0.45">
      <c r="B104" t="s">
        <v>187</v>
      </c>
      <c r="C104" s="215">
        <f>'Survey Results'!D104/'Survey Results'!D$151</f>
        <v>0</v>
      </c>
      <c r="D104" s="211">
        <f t="shared" si="8"/>
        <v>0</v>
      </c>
      <c r="E104" s="218">
        <f>'Survey Results'!E104/'Survey Results'!E$151</f>
        <v>0</v>
      </c>
      <c r="F104" s="217">
        <f t="shared" si="9"/>
        <v>0</v>
      </c>
      <c r="G104" s="215">
        <f>'Survey Results'!F104/'Survey Results'!F$151</f>
        <v>0</v>
      </c>
      <c r="H104" s="212">
        <f t="shared" si="10"/>
        <v>0</v>
      </c>
      <c r="I104" s="218">
        <f>'Survey Results'!G104/'Survey Results'!G$151</f>
        <v>5.7842385420425829E-2</v>
      </c>
      <c r="J104" s="217">
        <f t="shared" si="11"/>
        <v>1.9181015030311155</v>
      </c>
      <c r="K104" s="215">
        <f>'Survey Results'!H104/'Survey Results'!H$151</f>
        <v>0</v>
      </c>
      <c r="L104" s="211">
        <f t="shared" si="12"/>
        <v>0</v>
      </c>
      <c r="M104" s="221">
        <f t="shared" si="13"/>
        <v>8.9598388981993876E-3</v>
      </c>
      <c r="N104" s="222">
        <f t="shared" si="7"/>
        <v>1.9181015030311155</v>
      </c>
    </row>
    <row r="105" spans="2:14" x14ac:dyDescent="0.45">
      <c r="B105" t="s">
        <v>188</v>
      </c>
      <c r="C105" s="215">
        <f>'Survey Results'!D105/'Survey Results'!D$151</f>
        <v>0</v>
      </c>
      <c r="D105" s="211">
        <f t="shared" si="8"/>
        <v>0</v>
      </c>
      <c r="E105" s="218">
        <f>'Survey Results'!E105/'Survey Results'!E$151</f>
        <v>0</v>
      </c>
      <c r="F105" s="217">
        <f t="shared" si="9"/>
        <v>0</v>
      </c>
      <c r="G105" s="215">
        <f>'Survey Results'!F105/'Survey Results'!F$151</f>
        <v>0</v>
      </c>
      <c r="H105" s="212">
        <f t="shared" si="10"/>
        <v>0</v>
      </c>
      <c r="I105" s="218">
        <f>'Survey Results'!G105/'Survey Results'!G$151</f>
        <v>0</v>
      </c>
      <c r="J105" s="217">
        <f t="shared" si="11"/>
        <v>0</v>
      </c>
      <c r="K105" s="215">
        <f>'Survey Results'!H105/'Survey Results'!H$151</f>
        <v>0</v>
      </c>
      <c r="L105" s="211">
        <f t="shared" si="12"/>
        <v>0</v>
      </c>
      <c r="M105" s="221">
        <f t="shared" si="13"/>
        <v>0</v>
      </c>
      <c r="N105" s="222">
        <f t="shared" si="7"/>
        <v>0</v>
      </c>
    </row>
    <row r="106" spans="2:14" x14ac:dyDescent="0.45">
      <c r="B106" t="s">
        <v>189</v>
      </c>
      <c r="C106" s="215">
        <f>'Survey Results'!D106/'Survey Results'!D$151</f>
        <v>0</v>
      </c>
      <c r="D106" s="211">
        <f t="shared" si="8"/>
        <v>0</v>
      </c>
      <c r="E106" s="218">
        <f>'Survey Results'!E106/'Survey Results'!E$151</f>
        <v>0</v>
      </c>
      <c r="F106" s="217">
        <f t="shared" si="9"/>
        <v>0</v>
      </c>
      <c r="G106" s="215">
        <f>'Survey Results'!F106/'Survey Results'!F$151</f>
        <v>0</v>
      </c>
      <c r="H106" s="212">
        <f t="shared" si="10"/>
        <v>0</v>
      </c>
      <c r="I106" s="218">
        <f>'Survey Results'!G106/'Survey Results'!G$151</f>
        <v>0</v>
      </c>
      <c r="J106" s="217">
        <f t="shared" si="11"/>
        <v>0</v>
      </c>
      <c r="K106" s="215">
        <f>'Survey Results'!H106/'Survey Results'!H$151</f>
        <v>0</v>
      </c>
      <c r="L106" s="211">
        <f t="shared" si="12"/>
        <v>0</v>
      </c>
      <c r="M106" s="221">
        <f t="shared" si="13"/>
        <v>0</v>
      </c>
      <c r="N106" s="222">
        <f t="shared" si="7"/>
        <v>0</v>
      </c>
    </row>
    <row r="107" spans="2:14" x14ac:dyDescent="0.45">
      <c r="B107" t="s">
        <v>190</v>
      </c>
      <c r="C107" s="215">
        <f>'Survey Results'!D107/'Survey Results'!D$151</f>
        <v>0</v>
      </c>
      <c r="D107" s="211">
        <f t="shared" si="8"/>
        <v>0</v>
      </c>
      <c r="E107" s="218">
        <f>'Survey Results'!E107/'Survey Results'!E$151</f>
        <v>0</v>
      </c>
      <c r="F107" s="217">
        <f t="shared" si="9"/>
        <v>0</v>
      </c>
      <c r="G107" s="215">
        <f>'Survey Results'!F107/'Survey Results'!F$151</f>
        <v>3.8203695213075754E-2</v>
      </c>
      <c r="H107" s="212">
        <f t="shared" si="10"/>
        <v>3.1718366331747485</v>
      </c>
      <c r="I107" s="218">
        <f>'Survey Results'!G107/'Survey Results'!G$151</f>
        <v>0.26373601587874412</v>
      </c>
      <c r="J107" s="217">
        <f t="shared" si="11"/>
        <v>8.7457051569283824</v>
      </c>
      <c r="K107" s="215">
        <f>'Survey Results'!H107/'Survey Results'!H$151</f>
        <v>0</v>
      </c>
      <c r="L107" s="211">
        <f t="shared" si="12"/>
        <v>0</v>
      </c>
      <c r="M107" s="221">
        <f t="shared" si="13"/>
        <v>5.566924082648541E-2</v>
      </c>
      <c r="N107" s="222">
        <f t="shared" si="7"/>
        <v>11.917541790103131</v>
      </c>
    </row>
    <row r="108" spans="2:14" x14ac:dyDescent="0.45">
      <c r="B108" t="s">
        <v>191</v>
      </c>
      <c r="C108" s="215">
        <f>'Survey Results'!D108/'Survey Results'!D$151</f>
        <v>0</v>
      </c>
      <c r="D108" s="211">
        <f t="shared" si="8"/>
        <v>0</v>
      </c>
      <c r="E108" s="218">
        <f>'Survey Results'!E108/'Survey Results'!E$151</f>
        <v>0</v>
      </c>
      <c r="F108" s="217">
        <f t="shared" si="9"/>
        <v>0</v>
      </c>
      <c r="G108" s="215">
        <f>'Survey Results'!F108/'Survey Results'!F$151</f>
        <v>3.7311490848709411E-2</v>
      </c>
      <c r="H108" s="212">
        <f t="shared" si="10"/>
        <v>3.0977619534509144</v>
      </c>
      <c r="I108" s="218">
        <f>'Survey Results'!G108/'Survey Results'!G$151</f>
        <v>0</v>
      </c>
      <c r="J108" s="217">
        <f t="shared" si="11"/>
        <v>0</v>
      </c>
      <c r="K108" s="215">
        <f>'Survey Results'!H108/'Survey Results'!H$151</f>
        <v>0</v>
      </c>
      <c r="L108" s="211">
        <f t="shared" si="12"/>
        <v>0</v>
      </c>
      <c r="M108" s="221">
        <f t="shared" si="13"/>
        <v>1.4470270735949356E-2</v>
      </c>
      <c r="N108" s="222">
        <f t="shared" si="7"/>
        <v>3.0977619534509144</v>
      </c>
    </row>
    <row r="109" spans="2:14" x14ac:dyDescent="0.45">
      <c r="B109" t="s">
        <v>192</v>
      </c>
      <c r="C109" s="215">
        <f>'Survey Results'!D109/'Survey Results'!D$151</f>
        <v>0.42967920499147011</v>
      </c>
      <c r="D109" s="211">
        <f t="shared" si="8"/>
        <v>13.727240017429784</v>
      </c>
      <c r="E109" s="218">
        <f>'Survey Results'!E109/'Survey Results'!E$151</f>
        <v>0.18871552928808602</v>
      </c>
      <c r="F109" s="217">
        <f t="shared" si="9"/>
        <v>4.8516372312189944</v>
      </c>
      <c r="G109" s="215">
        <f>'Survey Results'!F109/'Survey Results'!F$151</f>
        <v>6.95671569660095E-2</v>
      </c>
      <c r="H109" s="212">
        <f t="shared" si="10"/>
        <v>5.7757673884667655</v>
      </c>
      <c r="I109" s="218">
        <f>'Survey Results'!G109/'Survey Results'!G$151</f>
        <v>0.21475775893179352</v>
      </c>
      <c r="J109" s="217">
        <f t="shared" si="11"/>
        <v>7.1215455102791054</v>
      </c>
      <c r="K109" s="215">
        <f>'Survey Results'!H109/'Survey Results'!H$151</f>
        <v>0.13112410324491305</v>
      </c>
      <c r="L109" s="211">
        <f t="shared" si="12"/>
        <v>5.2759257939667092</v>
      </c>
      <c r="M109" s="221">
        <f t="shared" si="13"/>
        <v>0.1716765444801393</v>
      </c>
      <c r="N109" s="222">
        <f t="shared" si="7"/>
        <v>36.75211594136136</v>
      </c>
    </row>
    <row r="110" spans="2:14" x14ac:dyDescent="0.45">
      <c r="B110" t="s">
        <v>193</v>
      </c>
      <c r="C110" s="215">
        <f>'Survey Results'!D110/'Survey Results'!D$151</f>
        <v>0</v>
      </c>
      <c r="D110" s="211">
        <f t="shared" si="8"/>
        <v>0</v>
      </c>
      <c r="E110" s="218">
        <f>'Survey Results'!E110/'Survey Results'!E$151</f>
        <v>0</v>
      </c>
      <c r="F110" s="217">
        <f t="shared" si="9"/>
        <v>0</v>
      </c>
      <c r="G110" s="215">
        <f>'Survey Results'!F110/'Survey Results'!F$151</f>
        <v>0</v>
      </c>
      <c r="H110" s="212">
        <f t="shared" si="10"/>
        <v>0</v>
      </c>
      <c r="I110" s="218">
        <f>'Survey Results'!G110/'Survey Results'!G$151</f>
        <v>0</v>
      </c>
      <c r="J110" s="217">
        <f t="shared" si="11"/>
        <v>0</v>
      </c>
      <c r="K110" s="215">
        <f>'Survey Results'!H110/'Survey Results'!H$151</f>
        <v>0.16559013505578388</v>
      </c>
      <c r="L110" s="211">
        <f t="shared" si="12"/>
        <v>6.6627053542967429</v>
      </c>
      <c r="M110" s="221">
        <f t="shared" si="13"/>
        <v>3.1122840217961547E-2</v>
      </c>
      <c r="N110" s="222">
        <f t="shared" si="7"/>
        <v>6.6627053542967429</v>
      </c>
    </row>
    <row r="111" spans="2:14" x14ac:dyDescent="0.45">
      <c r="B111" t="s">
        <v>194</v>
      </c>
      <c r="C111" s="215">
        <f>'Survey Results'!D111/'Survey Results'!D$151</f>
        <v>0</v>
      </c>
      <c r="D111" s="211">
        <f t="shared" si="8"/>
        <v>0</v>
      </c>
      <c r="E111" s="218">
        <f>'Survey Results'!E111/'Survey Results'!E$151</f>
        <v>0</v>
      </c>
      <c r="F111" s="217">
        <f t="shared" si="9"/>
        <v>0</v>
      </c>
      <c r="G111" s="215">
        <f>'Survey Results'!F111/'Survey Results'!F$151</f>
        <v>0</v>
      </c>
      <c r="H111" s="212">
        <f t="shared" si="10"/>
        <v>0</v>
      </c>
      <c r="I111" s="218">
        <f>'Survey Results'!G111/'Survey Results'!G$151</f>
        <v>0</v>
      </c>
      <c r="J111" s="217">
        <f t="shared" si="11"/>
        <v>0</v>
      </c>
      <c r="K111" s="215">
        <f>'Survey Results'!H111/'Survey Results'!H$151</f>
        <v>6.5613112410324468E-3</v>
      </c>
      <c r="L111" s="211">
        <f t="shared" si="12"/>
        <v>0.26400173852208797</v>
      </c>
      <c r="M111" s="221">
        <f t="shared" si="13"/>
        <v>1.2332053555374832E-3</v>
      </c>
      <c r="N111" s="222">
        <f t="shared" si="7"/>
        <v>0.26400173852208797</v>
      </c>
    </row>
    <row r="112" spans="2:14" x14ac:dyDescent="0.45">
      <c r="B112" t="s">
        <v>195</v>
      </c>
      <c r="C112" s="215">
        <f>'Survey Results'!D112/'Survey Results'!D$151</f>
        <v>0</v>
      </c>
      <c r="D112" s="211">
        <f t="shared" si="8"/>
        <v>0</v>
      </c>
      <c r="E112" s="218">
        <f>'Survey Results'!E112/'Survey Results'!E$151</f>
        <v>0</v>
      </c>
      <c r="F112" s="217">
        <f t="shared" si="9"/>
        <v>0</v>
      </c>
      <c r="G112" s="215">
        <f>'Survey Results'!F112/'Survey Results'!F$151</f>
        <v>0</v>
      </c>
      <c r="H112" s="212">
        <f t="shared" si="10"/>
        <v>0</v>
      </c>
      <c r="I112" s="218">
        <f>'Survey Results'!G112/'Survey Results'!G$151</f>
        <v>0</v>
      </c>
      <c r="J112" s="217">
        <f t="shared" si="11"/>
        <v>0</v>
      </c>
      <c r="K112" s="215">
        <f>'Survey Results'!H112/'Survey Results'!H$151</f>
        <v>0</v>
      </c>
      <c r="L112" s="211">
        <f t="shared" si="12"/>
        <v>0</v>
      </c>
      <c r="M112" s="221">
        <f t="shared" si="13"/>
        <v>0</v>
      </c>
      <c r="N112" s="222">
        <f t="shared" si="7"/>
        <v>0</v>
      </c>
    </row>
    <row r="113" spans="2:14" x14ac:dyDescent="0.45">
      <c r="B113" t="s">
        <v>196</v>
      </c>
      <c r="C113" s="215">
        <f>'Survey Results'!D113/'Survey Results'!D$151</f>
        <v>0</v>
      </c>
      <c r="D113" s="211">
        <f t="shared" si="8"/>
        <v>0</v>
      </c>
      <c r="E113" s="218">
        <f>'Survey Results'!E113/'Survey Results'!E$151</f>
        <v>0</v>
      </c>
      <c r="F113" s="217">
        <f t="shared" si="9"/>
        <v>0</v>
      </c>
      <c r="G113" s="215">
        <f>'Survey Results'!F113/'Survey Results'!F$151</f>
        <v>0</v>
      </c>
      <c r="H113" s="212">
        <f t="shared" si="10"/>
        <v>0</v>
      </c>
      <c r="I113" s="218">
        <f>'Survey Results'!G113/'Survey Results'!G$151</f>
        <v>0</v>
      </c>
      <c r="J113" s="217">
        <f t="shared" si="11"/>
        <v>0</v>
      </c>
      <c r="K113" s="215">
        <f>'Survey Results'!H113/'Survey Results'!H$151</f>
        <v>0</v>
      </c>
      <c r="L113" s="211">
        <f t="shared" si="12"/>
        <v>0</v>
      </c>
      <c r="M113" s="221">
        <f t="shared" si="13"/>
        <v>0</v>
      </c>
      <c r="N113" s="222">
        <f t="shared" si="7"/>
        <v>0</v>
      </c>
    </row>
    <row r="114" spans="2:14" x14ac:dyDescent="0.45">
      <c r="B114" t="s">
        <v>197</v>
      </c>
      <c r="C114" s="215">
        <f>'Survey Results'!D114/'Survey Results'!D$151</f>
        <v>2.5470336303878412E-2</v>
      </c>
      <c r="D114" s="211">
        <f t="shared" si="8"/>
        <v>0.81371734006754004</v>
      </c>
      <c r="E114" s="218">
        <f>'Survey Results'!E114/'Survey Results'!E$151</f>
        <v>5.6473634953398022E-2</v>
      </c>
      <c r="F114" s="217">
        <f t="shared" si="9"/>
        <v>1.451865625239108</v>
      </c>
      <c r="G114" s="215">
        <f>'Survey Results'!F114/'Survey Results'!F$151</f>
        <v>3.6221018847817199E-2</v>
      </c>
      <c r="H114" s="212">
        <f t="shared" si="10"/>
        <v>3.0072262337884497</v>
      </c>
      <c r="I114" s="218">
        <f>'Survey Results'!G114/'Survey Results'!G$151</f>
        <v>6.2364669794298076E-3</v>
      </c>
      <c r="J114" s="217">
        <f t="shared" si="11"/>
        <v>0.20680642058416979</v>
      </c>
      <c r="K114" s="215">
        <f>'Survey Results'!H114/'Survey Results'!H$151</f>
        <v>6.5613112410324468E-3</v>
      </c>
      <c r="L114" s="211">
        <f t="shared" si="12"/>
        <v>0.26400173852208797</v>
      </c>
      <c r="M114" s="221">
        <f t="shared" si="13"/>
        <v>2.6829594857760194E-2</v>
      </c>
      <c r="N114" s="222">
        <f t="shared" si="7"/>
        <v>5.7436173582013561</v>
      </c>
    </row>
    <row r="115" spans="2:14" x14ac:dyDescent="0.45">
      <c r="B115" t="s">
        <v>198</v>
      </c>
      <c r="C115" s="215">
        <f>'Survey Results'!D115/'Survey Results'!D$151</f>
        <v>0</v>
      </c>
      <c r="D115" s="211">
        <f t="shared" si="8"/>
        <v>0</v>
      </c>
      <c r="E115" s="218">
        <f>'Survey Results'!E115/'Survey Results'!E$151</f>
        <v>0</v>
      </c>
      <c r="F115" s="217">
        <f t="shared" si="9"/>
        <v>0</v>
      </c>
      <c r="G115" s="215">
        <f>'Survey Results'!F115/'Survey Results'!F$151</f>
        <v>5.3470303225566618E-2</v>
      </c>
      <c r="H115" s="212">
        <f t="shared" si="10"/>
        <v>4.4393367084492512</v>
      </c>
      <c r="I115" s="218">
        <f>'Survey Results'!G115/'Survey Results'!G$151</f>
        <v>1.2484211476001442E-2</v>
      </c>
      <c r="J115" s="217">
        <f t="shared" si="11"/>
        <v>0.41398681299579743</v>
      </c>
      <c r="K115" s="215">
        <f>'Survey Results'!H115/'Survey Results'!H$151</f>
        <v>0</v>
      </c>
      <c r="L115" s="211">
        <f t="shared" si="12"/>
        <v>0</v>
      </c>
      <c r="M115" s="221">
        <f t="shared" si="13"/>
        <v>2.2670852822059419E-2</v>
      </c>
      <c r="N115" s="222">
        <f t="shared" si="7"/>
        <v>4.8533235214450485</v>
      </c>
    </row>
    <row r="116" spans="2:14" x14ac:dyDescent="0.45">
      <c r="B116" t="s">
        <v>199</v>
      </c>
      <c r="C116" s="215">
        <f>'Survey Results'!D116/'Survey Results'!D$151</f>
        <v>0</v>
      </c>
      <c r="D116" s="211">
        <f t="shared" si="8"/>
        <v>0</v>
      </c>
      <c r="E116" s="218">
        <f>'Survey Results'!E116/'Survey Results'!E$151</f>
        <v>0</v>
      </c>
      <c r="F116" s="217">
        <f t="shared" si="9"/>
        <v>0</v>
      </c>
      <c r="G116" s="215">
        <f>'Survey Results'!F116/'Survey Results'!F$151</f>
        <v>0</v>
      </c>
      <c r="H116" s="212">
        <f t="shared" si="10"/>
        <v>0</v>
      </c>
      <c r="I116" s="218">
        <f>'Survey Results'!G116/'Survey Results'!G$151</f>
        <v>0</v>
      </c>
      <c r="J116" s="217">
        <f t="shared" si="11"/>
        <v>0</v>
      </c>
      <c r="K116" s="215">
        <f>'Survey Results'!H116/'Survey Results'!H$151</f>
        <v>0</v>
      </c>
      <c r="L116" s="211">
        <f t="shared" si="12"/>
        <v>0</v>
      </c>
      <c r="M116" s="221">
        <f t="shared" si="13"/>
        <v>0</v>
      </c>
      <c r="N116" s="222">
        <f t="shared" si="7"/>
        <v>0</v>
      </c>
    </row>
    <row r="117" spans="2:14" x14ac:dyDescent="0.45">
      <c r="B117" t="s">
        <v>200</v>
      </c>
      <c r="C117" s="215">
        <f>'Survey Results'!D117/'Survey Results'!D$151</f>
        <v>0</v>
      </c>
      <c r="D117" s="211">
        <f t="shared" si="8"/>
        <v>0</v>
      </c>
      <c r="E117" s="218">
        <f>'Survey Results'!E117/'Survey Results'!E$151</f>
        <v>0</v>
      </c>
      <c r="F117" s="217">
        <f t="shared" si="9"/>
        <v>0</v>
      </c>
      <c r="G117" s="215">
        <f>'Survey Results'!F117/'Survey Results'!F$151</f>
        <v>0</v>
      </c>
      <c r="H117" s="212">
        <f t="shared" si="10"/>
        <v>0</v>
      </c>
      <c r="I117" s="218">
        <f>'Survey Results'!G117/'Survey Results'!G$151</f>
        <v>0</v>
      </c>
      <c r="J117" s="217">
        <f t="shared" si="11"/>
        <v>0</v>
      </c>
      <c r="K117" s="215">
        <f>'Survey Results'!H117/'Survey Results'!H$151</f>
        <v>0</v>
      </c>
      <c r="L117" s="211">
        <f t="shared" si="12"/>
        <v>0</v>
      </c>
      <c r="M117" s="221">
        <f t="shared" si="13"/>
        <v>0</v>
      </c>
      <c r="N117" s="222">
        <f t="shared" si="7"/>
        <v>0</v>
      </c>
    </row>
    <row r="118" spans="2:14" x14ac:dyDescent="0.45">
      <c r="B118" t="s">
        <v>201</v>
      </c>
      <c r="C118" s="215">
        <f>'Survey Results'!D118/'Survey Results'!D$151</f>
        <v>0</v>
      </c>
      <c r="D118" s="211">
        <f t="shared" si="8"/>
        <v>0</v>
      </c>
      <c r="E118" s="218">
        <f>'Survey Results'!E118/'Survey Results'!E$151</f>
        <v>0</v>
      </c>
      <c r="F118" s="217">
        <f t="shared" si="9"/>
        <v>0</v>
      </c>
      <c r="G118" s="215">
        <f>'Survey Results'!F118/'Survey Results'!F$151</f>
        <v>0</v>
      </c>
      <c r="H118" s="212">
        <f t="shared" si="10"/>
        <v>0</v>
      </c>
      <c r="I118" s="218">
        <f>'Survey Results'!G118/'Survey Results'!G$151</f>
        <v>0</v>
      </c>
      <c r="J118" s="217">
        <f t="shared" si="11"/>
        <v>0</v>
      </c>
      <c r="K118" s="215">
        <f>'Survey Results'!H118/'Survey Results'!H$151</f>
        <v>0</v>
      </c>
      <c r="L118" s="211">
        <f t="shared" si="12"/>
        <v>0</v>
      </c>
      <c r="M118" s="221">
        <f t="shared" si="13"/>
        <v>0</v>
      </c>
      <c r="N118" s="222">
        <f t="shared" si="7"/>
        <v>0</v>
      </c>
    </row>
    <row r="119" spans="2:14" x14ac:dyDescent="0.45">
      <c r="B119" t="s">
        <v>202</v>
      </c>
      <c r="C119" s="215">
        <f>'Survey Results'!D119/'Survey Results'!D$151</f>
        <v>0</v>
      </c>
      <c r="D119" s="211">
        <f t="shared" si="8"/>
        <v>0</v>
      </c>
      <c r="E119" s="218">
        <f>'Survey Results'!E119/'Survey Results'!E$151</f>
        <v>0</v>
      </c>
      <c r="F119" s="217">
        <f t="shared" si="9"/>
        <v>0</v>
      </c>
      <c r="G119" s="215">
        <f>'Survey Results'!F119/'Survey Results'!F$151</f>
        <v>0</v>
      </c>
      <c r="H119" s="212">
        <f t="shared" si="10"/>
        <v>0</v>
      </c>
      <c r="I119" s="218">
        <f>'Survey Results'!G119/'Survey Results'!G$151</f>
        <v>0</v>
      </c>
      <c r="J119" s="217">
        <f t="shared" si="11"/>
        <v>0</v>
      </c>
      <c r="K119" s="215">
        <f>'Survey Results'!H119/'Survey Results'!H$151</f>
        <v>0</v>
      </c>
      <c r="L119" s="211">
        <f t="shared" si="12"/>
        <v>0</v>
      </c>
      <c r="M119" s="221">
        <f t="shared" si="13"/>
        <v>0</v>
      </c>
      <c r="N119" s="222">
        <f t="shared" si="7"/>
        <v>0</v>
      </c>
    </row>
    <row r="120" spans="2:14" x14ac:dyDescent="0.45">
      <c r="B120" t="s">
        <v>8</v>
      </c>
      <c r="C120" s="215">
        <f>'Survey Results'!D120/'Survey Results'!D$151</f>
        <v>0</v>
      </c>
      <c r="D120" s="211">
        <f t="shared" si="8"/>
        <v>0</v>
      </c>
      <c r="E120" s="218">
        <f>'Survey Results'!E120/'Survey Results'!E$151</f>
        <v>0</v>
      </c>
      <c r="F120" s="217">
        <f t="shared" si="9"/>
        <v>0</v>
      </c>
      <c r="G120" s="215">
        <f>'Survey Results'!F120/'Survey Results'!F$151</f>
        <v>0</v>
      </c>
      <c r="H120" s="212">
        <f t="shared" si="10"/>
        <v>0</v>
      </c>
      <c r="I120" s="218">
        <f>'Survey Results'!G120/'Survey Results'!G$151</f>
        <v>0</v>
      </c>
      <c r="J120" s="217">
        <f t="shared" si="11"/>
        <v>0</v>
      </c>
      <c r="K120" s="215">
        <f>'Survey Results'!H120/'Survey Results'!H$151</f>
        <v>0</v>
      </c>
      <c r="L120" s="211">
        <f t="shared" si="12"/>
        <v>0</v>
      </c>
      <c r="M120" s="221">
        <f t="shared" si="13"/>
        <v>0</v>
      </c>
      <c r="N120" s="222">
        <f t="shared" si="7"/>
        <v>0</v>
      </c>
    </row>
    <row r="121" spans="2:14" x14ac:dyDescent="0.45">
      <c r="B121" t="s">
        <v>203</v>
      </c>
      <c r="C121" s="215">
        <f>'Survey Results'!D121/'Survey Results'!D$151</f>
        <v>0</v>
      </c>
      <c r="D121" s="211">
        <f t="shared" si="8"/>
        <v>0</v>
      </c>
      <c r="E121" s="218">
        <f>'Survey Results'!E121/'Survey Results'!E$151</f>
        <v>0</v>
      </c>
      <c r="F121" s="217">
        <f t="shared" si="9"/>
        <v>0</v>
      </c>
      <c r="G121" s="215">
        <f>'Survey Results'!F121/'Survey Results'!F$151</f>
        <v>0</v>
      </c>
      <c r="H121" s="212">
        <f t="shared" si="10"/>
        <v>0</v>
      </c>
      <c r="I121" s="218">
        <f>'Survey Results'!G121/'Survey Results'!G$151</f>
        <v>0</v>
      </c>
      <c r="J121" s="217">
        <f t="shared" si="11"/>
        <v>0</v>
      </c>
      <c r="K121" s="215">
        <f>'Survey Results'!H121/'Survey Results'!H$151</f>
        <v>0</v>
      </c>
      <c r="L121" s="211">
        <f t="shared" si="12"/>
        <v>0</v>
      </c>
      <c r="M121" s="221">
        <f t="shared" si="13"/>
        <v>0</v>
      </c>
      <c r="N121" s="222">
        <f t="shared" si="7"/>
        <v>0</v>
      </c>
    </row>
    <row r="122" spans="2:14" x14ac:dyDescent="0.45">
      <c r="B122" t="s">
        <v>204</v>
      </c>
      <c r="C122" s="215">
        <f>'Survey Results'!D122/'Survey Results'!D$151</f>
        <v>0</v>
      </c>
      <c r="D122" s="211">
        <f t="shared" si="8"/>
        <v>0</v>
      </c>
      <c r="E122" s="218">
        <f>'Survey Results'!E122/'Survey Results'!E$151</f>
        <v>0</v>
      </c>
      <c r="F122" s="217">
        <f t="shared" si="9"/>
        <v>0</v>
      </c>
      <c r="G122" s="215">
        <f>'Survey Results'!F122/'Survey Results'!F$151</f>
        <v>0</v>
      </c>
      <c r="H122" s="212">
        <f t="shared" si="10"/>
        <v>0</v>
      </c>
      <c r="I122" s="218">
        <f>'Survey Results'!G122/'Survey Results'!G$151</f>
        <v>0</v>
      </c>
      <c r="J122" s="217">
        <f t="shared" si="11"/>
        <v>0</v>
      </c>
      <c r="K122" s="215">
        <f>'Survey Results'!H122/'Survey Results'!H$151</f>
        <v>0</v>
      </c>
      <c r="L122" s="211">
        <f t="shared" si="12"/>
        <v>0</v>
      </c>
      <c r="M122" s="221">
        <f t="shared" si="13"/>
        <v>0</v>
      </c>
      <c r="N122" s="222">
        <f t="shared" si="7"/>
        <v>0</v>
      </c>
    </row>
    <row r="123" spans="2:14" x14ac:dyDescent="0.45">
      <c r="B123" t="s">
        <v>205</v>
      </c>
      <c r="C123" s="215">
        <f>'Survey Results'!D123/'Survey Results'!D$151</f>
        <v>0</v>
      </c>
      <c r="D123" s="211">
        <f t="shared" si="8"/>
        <v>0</v>
      </c>
      <c r="E123" s="218">
        <f>'Survey Results'!E123/'Survey Results'!E$151</f>
        <v>0</v>
      </c>
      <c r="F123" s="217">
        <f t="shared" si="9"/>
        <v>0</v>
      </c>
      <c r="G123" s="215">
        <f>'Survey Results'!F123/'Survey Results'!F$151</f>
        <v>0</v>
      </c>
      <c r="H123" s="212">
        <f t="shared" si="10"/>
        <v>0</v>
      </c>
      <c r="I123" s="218">
        <f>'Survey Results'!G123/'Survey Results'!G$151</f>
        <v>0</v>
      </c>
      <c r="J123" s="217">
        <f t="shared" si="11"/>
        <v>0</v>
      </c>
      <c r="K123" s="215">
        <f>'Survey Results'!H123/'Survey Results'!H$151</f>
        <v>6.5613112410324468E-3</v>
      </c>
      <c r="L123" s="211">
        <f t="shared" si="12"/>
        <v>0.26400173852208797</v>
      </c>
      <c r="M123" s="221">
        <f t="shared" si="13"/>
        <v>1.2332053555374832E-3</v>
      </c>
      <c r="N123" s="222">
        <f t="shared" si="7"/>
        <v>0.26400173852208797</v>
      </c>
    </row>
    <row r="124" spans="2:14" x14ac:dyDescent="0.45">
      <c r="B124" t="s">
        <v>206</v>
      </c>
      <c r="C124" s="215">
        <f>'Survey Results'!D124/'Survey Results'!D$151</f>
        <v>0</v>
      </c>
      <c r="D124" s="211">
        <f t="shared" si="8"/>
        <v>0</v>
      </c>
      <c r="E124" s="218">
        <f>'Survey Results'!E124/'Survey Results'!E$151</f>
        <v>0</v>
      </c>
      <c r="F124" s="217">
        <f t="shared" si="9"/>
        <v>0</v>
      </c>
      <c r="G124" s="215">
        <f>'Survey Results'!F124/'Survey Results'!F$151</f>
        <v>0</v>
      </c>
      <c r="H124" s="212">
        <f t="shared" si="10"/>
        <v>0</v>
      </c>
      <c r="I124" s="218">
        <f>'Survey Results'!G124/'Survey Results'!G$151</f>
        <v>0</v>
      </c>
      <c r="J124" s="217">
        <f t="shared" si="11"/>
        <v>0</v>
      </c>
      <c r="K124" s="215">
        <f>'Survey Results'!H124/'Survey Results'!H$151</f>
        <v>0</v>
      </c>
      <c r="L124" s="211">
        <f t="shared" si="12"/>
        <v>0</v>
      </c>
      <c r="M124" s="221">
        <f t="shared" si="13"/>
        <v>0</v>
      </c>
      <c r="N124" s="222">
        <f t="shared" si="7"/>
        <v>0</v>
      </c>
    </row>
    <row r="125" spans="2:14" x14ac:dyDescent="0.45">
      <c r="B125" t="s">
        <v>207</v>
      </c>
      <c r="C125" s="215">
        <f>'Survey Results'!D125/'Survey Results'!D$151</f>
        <v>0</v>
      </c>
      <c r="D125" s="211">
        <f t="shared" si="8"/>
        <v>0</v>
      </c>
      <c r="E125" s="218">
        <f>'Survey Results'!E125/'Survey Results'!E$151</f>
        <v>4.5678901552544192E-2</v>
      </c>
      <c r="F125" s="217">
        <f t="shared" si="9"/>
        <v>1.1743467020946521</v>
      </c>
      <c r="G125" s="215">
        <f>'Survey Results'!F125/'Survey Results'!F$151</f>
        <v>0</v>
      </c>
      <c r="H125" s="212">
        <f t="shared" si="10"/>
        <v>0</v>
      </c>
      <c r="I125" s="218">
        <f>'Survey Results'!G125/'Survey Results'!G$151</f>
        <v>0</v>
      </c>
      <c r="J125" s="217">
        <f t="shared" si="11"/>
        <v>0</v>
      </c>
      <c r="K125" s="215">
        <f>'Survey Results'!H125/'Survey Results'!H$151</f>
        <v>0</v>
      </c>
      <c r="L125" s="211">
        <f t="shared" si="12"/>
        <v>0</v>
      </c>
      <c r="M125" s="221">
        <f t="shared" si="13"/>
        <v>5.4856102478269865E-3</v>
      </c>
      <c r="N125" s="222">
        <f t="shared" si="7"/>
        <v>1.1743467020946521</v>
      </c>
    </row>
    <row r="126" spans="2:14" x14ac:dyDescent="0.45">
      <c r="B126" t="s">
        <v>208</v>
      </c>
      <c r="C126" s="215">
        <f>'Survey Results'!D126/'Survey Results'!D$151</f>
        <v>0</v>
      </c>
      <c r="D126" s="211">
        <f t="shared" si="8"/>
        <v>0</v>
      </c>
      <c r="E126" s="218">
        <f>'Survey Results'!E126/'Survey Results'!E$151</f>
        <v>0</v>
      </c>
      <c r="F126" s="217">
        <f t="shared" si="9"/>
        <v>0</v>
      </c>
      <c r="G126" s="215">
        <f>'Survey Results'!F126/'Survey Results'!F$151</f>
        <v>0</v>
      </c>
      <c r="H126" s="212">
        <f t="shared" si="10"/>
        <v>0</v>
      </c>
      <c r="I126" s="218">
        <f>'Survey Results'!G126/'Survey Results'!G$151</f>
        <v>0</v>
      </c>
      <c r="J126" s="217">
        <f t="shared" si="11"/>
        <v>0</v>
      </c>
      <c r="K126" s="215">
        <f>'Survey Results'!H126/'Survey Results'!H$151</f>
        <v>0</v>
      </c>
      <c r="L126" s="211">
        <f t="shared" si="12"/>
        <v>0</v>
      </c>
      <c r="M126" s="221">
        <f t="shared" si="13"/>
        <v>0</v>
      </c>
      <c r="N126" s="222">
        <f t="shared" si="7"/>
        <v>0</v>
      </c>
    </row>
    <row r="127" spans="2:14" x14ac:dyDescent="0.45">
      <c r="B127" t="s">
        <v>209</v>
      </c>
      <c r="C127" s="215">
        <f>'Survey Results'!D127/'Survey Results'!D$151</f>
        <v>0</v>
      </c>
      <c r="D127" s="211">
        <f t="shared" si="8"/>
        <v>0</v>
      </c>
      <c r="E127" s="218">
        <f>'Survey Results'!E127/'Survey Results'!E$151</f>
        <v>0</v>
      </c>
      <c r="F127" s="217">
        <f t="shared" si="9"/>
        <v>0</v>
      </c>
      <c r="G127" s="215">
        <f>'Survey Results'!F127/'Survey Results'!F$151</f>
        <v>0</v>
      </c>
      <c r="H127" s="212">
        <f t="shared" si="10"/>
        <v>0</v>
      </c>
      <c r="I127" s="218">
        <f>'Survey Results'!G127/'Survey Results'!G$151</f>
        <v>0</v>
      </c>
      <c r="J127" s="217">
        <f t="shared" si="11"/>
        <v>0</v>
      </c>
      <c r="K127" s="215">
        <f>'Survey Results'!H127/'Survey Results'!H$151</f>
        <v>0</v>
      </c>
      <c r="L127" s="211">
        <f t="shared" si="12"/>
        <v>0</v>
      </c>
      <c r="M127" s="221">
        <f t="shared" si="13"/>
        <v>0</v>
      </c>
      <c r="N127" s="222">
        <f t="shared" si="7"/>
        <v>0</v>
      </c>
    </row>
    <row r="128" spans="2:14" x14ac:dyDescent="0.45">
      <c r="B128" t="s">
        <v>210</v>
      </c>
      <c r="C128" s="215">
        <f>'Survey Results'!D128/'Survey Results'!D$151</f>
        <v>0</v>
      </c>
      <c r="D128" s="211">
        <f t="shared" si="8"/>
        <v>0</v>
      </c>
      <c r="E128" s="218">
        <f>'Survey Results'!E128/'Survey Results'!E$151</f>
        <v>0</v>
      </c>
      <c r="F128" s="217">
        <f t="shared" si="9"/>
        <v>0</v>
      </c>
      <c r="G128" s="215">
        <f>'Survey Results'!F128/'Survey Results'!F$151</f>
        <v>0</v>
      </c>
      <c r="H128" s="212">
        <f t="shared" si="10"/>
        <v>0</v>
      </c>
      <c r="I128" s="218">
        <f>'Survey Results'!G128/'Survey Results'!G$151</f>
        <v>0</v>
      </c>
      <c r="J128" s="217">
        <f t="shared" si="11"/>
        <v>0</v>
      </c>
      <c r="K128" s="215">
        <f>'Survey Results'!H128/'Survey Results'!H$151</f>
        <v>0</v>
      </c>
      <c r="L128" s="211">
        <f t="shared" si="12"/>
        <v>0</v>
      </c>
      <c r="M128" s="221">
        <f t="shared" si="13"/>
        <v>0</v>
      </c>
      <c r="N128" s="222">
        <f t="shared" si="7"/>
        <v>0</v>
      </c>
    </row>
    <row r="129" spans="2:14" x14ac:dyDescent="0.45">
      <c r="B129" t="s">
        <v>211</v>
      </c>
      <c r="C129" s="215">
        <f>'Survey Results'!D129/'Survey Results'!D$151</f>
        <v>0</v>
      </c>
      <c r="D129" s="211">
        <f t="shared" si="8"/>
        <v>0</v>
      </c>
      <c r="E129" s="218">
        <f>'Survey Results'!E129/'Survey Results'!E$151</f>
        <v>0</v>
      </c>
      <c r="F129" s="217">
        <f t="shared" si="9"/>
        <v>0</v>
      </c>
      <c r="G129" s="215">
        <f>'Survey Results'!F129/'Survey Results'!F$151</f>
        <v>0</v>
      </c>
      <c r="H129" s="212">
        <f t="shared" si="10"/>
        <v>0</v>
      </c>
      <c r="I129" s="218">
        <f>'Survey Results'!G129/'Survey Results'!G$151</f>
        <v>0</v>
      </c>
      <c r="J129" s="217">
        <f t="shared" si="11"/>
        <v>0</v>
      </c>
      <c r="K129" s="215">
        <f>'Survey Results'!H129/'Survey Results'!H$151</f>
        <v>0</v>
      </c>
      <c r="L129" s="211">
        <f t="shared" si="12"/>
        <v>0</v>
      </c>
      <c r="M129" s="221">
        <f t="shared" si="13"/>
        <v>0</v>
      </c>
      <c r="N129" s="222">
        <f t="shared" si="7"/>
        <v>0</v>
      </c>
    </row>
    <row r="130" spans="2:14" x14ac:dyDescent="0.45">
      <c r="B130" t="s">
        <v>212</v>
      </c>
      <c r="C130" s="215">
        <f>'Survey Results'!D130/'Survey Results'!D$151</f>
        <v>0</v>
      </c>
      <c r="D130" s="211">
        <f t="shared" si="8"/>
        <v>0</v>
      </c>
      <c r="E130" s="218">
        <f>'Survey Results'!E130/'Survey Results'!E$151</f>
        <v>0</v>
      </c>
      <c r="F130" s="217">
        <f t="shared" si="9"/>
        <v>0</v>
      </c>
      <c r="G130" s="215">
        <f>'Survey Results'!F130/'Survey Results'!F$151</f>
        <v>0</v>
      </c>
      <c r="H130" s="212">
        <f t="shared" si="10"/>
        <v>0</v>
      </c>
      <c r="I130" s="218">
        <f>'Survey Results'!G130/'Survey Results'!G$151</f>
        <v>0</v>
      </c>
      <c r="J130" s="217">
        <f t="shared" si="11"/>
        <v>0</v>
      </c>
      <c r="K130" s="215">
        <f>'Survey Results'!H130/'Survey Results'!H$151</f>
        <v>0</v>
      </c>
      <c r="L130" s="211">
        <f t="shared" si="12"/>
        <v>0</v>
      </c>
      <c r="M130" s="221">
        <f t="shared" si="13"/>
        <v>0</v>
      </c>
      <c r="N130" s="222">
        <f t="shared" si="7"/>
        <v>0</v>
      </c>
    </row>
    <row r="131" spans="2:14" x14ac:dyDescent="0.45">
      <c r="B131" t="s">
        <v>213</v>
      </c>
      <c r="C131" s="215">
        <f>'Survey Results'!D131/'Survey Results'!D$151</f>
        <v>0</v>
      </c>
      <c r="D131" s="211">
        <f t="shared" si="8"/>
        <v>0</v>
      </c>
      <c r="E131" s="218">
        <f>'Survey Results'!E131/'Survey Results'!E$151</f>
        <v>0</v>
      </c>
      <c r="F131" s="217">
        <f t="shared" si="9"/>
        <v>0</v>
      </c>
      <c r="G131" s="215">
        <f>'Survey Results'!F131/'Survey Results'!F$151</f>
        <v>0</v>
      </c>
      <c r="H131" s="212">
        <f t="shared" si="10"/>
        <v>0</v>
      </c>
      <c r="I131" s="218">
        <f>'Survey Results'!G131/'Survey Results'!G$151</f>
        <v>6.2364669794298076E-3</v>
      </c>
      <c r="J131" s="217">
        <f t="shared" si="11"/>
        <v>0.20680642058416979</v>
      </c>
      <c r="K131" s="215">
        <f>'Survey Results'!H131/'Survey Results'!H$151</f>
        <v>0</v>
      </c>
      <c r="L131" s="211">
        <f t="shared" si="12"/>
        <v>0</v>
      </c>
      <c r="M131" s="221">
        <f t="shared" si="13"/>
        <v>9.6603449224103358E-4</v>
      </c>
      <c r="N131" s="222">
        <f t="shared" si="7"/>
        <v>0.20680642058416979</v>
      </c>
    </row>
    <row r="132" spans="2:14" x14ac:dyDescent="0.45">
      <c r="B132" t="s">
        <v>214</v>
      </c>
      <c r="C132" s="215">
        <f>'Survey Results'!D132/'Survey Results'!D$151</f>
        <v>0</v>
      </c>
      <c r="D132" s="211">
        <f t="shared" si="8"/>
        <v>0</v>
      </c>
      <c r="E132" s="218">
        <f>'Survey Results'!E132/'Survey Results'!E$151</f>
        <v>0</v>
      </c>
      <c r="F132" s="217">
        <f t="shared" si="9"/>
        <v>0</v>
      </c>
      <c r="G132" s="215">
        <f>'Survey Results'!F132/'Survey Results'!F$151</f>
        <v>0</v>
      </c>
      <c r="H132" s="212">
        <f t="shared" si="10"/>
        <v>0</v>
      </c>
      <c r="I132" s="218">
        <f>'Survey Results'!G132/'Survey Results'!G$151</f>
        <v>0</v>
      </c>
      <c r="J132" s="217">
        <f t="shared" si="11"/>
        <v>0</v>
      </c>
      <c r="K132" s="215">
        <f>'Survey Results'!H132/'Survey Results'!H$151</f>
        <v>0</v>
      </c>
      <c r="L132" s="211">
        <f t="shared" si="12"/>
        <v>0</v>
      </c>
      <c r="M132" s="221">
        <f t="shared" si="13"/>
        <v>0</v>
      </c>
      <c r="N132" s="222">
        <f t="shared" ref="N132:N195" si="14">D132+F132+H132+J132+L132</f>
        <v>0</v>
      </c>
    </row>
    <row r="133" spans="2:14" x14ac:dyDescent="0.45">
      <c r="B133" t="s">
        <v>215</v>
      </c>
      <c r="C133" s="215">
        <f>'Survey Results'!D133/'Survey Results'!D$151</f>
        <v>0</v>
      </c>
      <c r="D133" s="211">
        <f t="shared" si="8"/>
        <v>0</v>
      </c>
      <c r="E133" s="218">
        <f>'Survey Results'!E133/'Survey Results'!E$151</f>
        <v>0</v>
      </c>
      <c r="F133" s="217">
        <f t="shared" si="9"/>
        <v>0</v>
      </c>
      <c r="G133" s="215">
        <f>'Survey Results'!F133/'Survey Results'!F$151</f>
        <v>0</v>
      </c>
      <c r="H133" s="212">
        <f t="shared" si="10"/>
        <v>0</v>
      </c>
      <c r="I133" s="218">
        <f>'Survey Results'!G133/'Survey Results'!G$151</f>
        <v>0</v>
      </c>
      <c r="J133" s="217">
        <f t="shared" si="11"/>
        <v>0</v>
      </c>
      <c r="K133" s="215">
        <f>'Survey Results'!H133/'Survey Results'!H$151</f>
        <v>0</v>
      </c>
      <c r="L133" s="211">
        <f t="shared" si="12"/>
        <v>0</v>
      </c>
      <c r="M133" s="221">
        <f t="shared" si="13"/>
        <v>0</v>
      </c>
      <c r="N133" s="222">
        <f t="shared" si="14"/>
        <v>0</v>
      </c>
    </row>
    <row r="134" spans="2:14" x14ac:dyDescent="0.45">
      <c r="B134" t="s">
        <v>216</v>
      </c>
      <c r="C134" s="215">
        <f>'Survey Results'!D134/'Survey Results'!D$151</f>
        <v>0</v>
      </c>
      <c r="D134" s="211">
        <f t="shared" ref="D134:D150" si="15">C134*$D$3</f>
        <v>0</v>
      </c>
      <c r="E134" s="218">
        <f>'Survey Results'!E134/'Survey Results'!E$151</f>
        <v>0</v>
      </c>
      <c r="F134" s="217">
        <f t="shared" ref="F134:F150" si="16">E134*$F$3</f>
        <v>0</v>
      </c>
      <c r="G134" s="215">
        <f>'Survey Results'!F134/'Survey Results'!F$151</f>
        <v>0</v>
      </c>
      <c r="H134" s="212">
        <f t="shared" ref="H134:H150" si="17">G134*$H$3</f>
        <v>0</v>
      </c>
      <c r="I134" s="218">
        <f>'Survey Results'!G134/'Survey Results'!G$151</f>
        <v>0</v>
      </c>
      <c r="J134" s="217">
        <f t="shared" ref="J134:J150" si="18">I134*$J$3</f>
        <v>0</v>
      </c>
      <c r="K134" s="215">
        <f>'Survey Results'!H134/'Survey Results'!H$151</f>
        <v>0</v>
      </c>
      <c r="L134" s="211">
        <f t="shared" ref="L134:L150" si="19">K134*$L$3</f>
        <v>0</v>
      </c>
      <c r="M134" s="221">
        <f t="shared" ref="M134:M150" si="20">N134/$N$3</f>
        <v>0</v>
      </c>
      <c r="N134" s="222">
        <f t="shared" si="14"/>
        <v>0</v>
      </c>
    </row>
    <row r="135" spans="2:14" x14ac:dyDescent="0.45">
      <c r="B135" t="s">
        <v>217</v>
      </c>
      <c r="C135" s="215">
        <f>'Survey Results'!D135/'Survey Results'!D$151</f>
        <v>0</v>
      </c>
      <c r="D135" s="211">
        <f t="shared" si="15"/>
        <v>0</v>
      </c>
      <c r="E135" s="218">
        <f>'Survey Results'!E135/'Survey Results'!E$151</f>
        <v>0</v>
      </c>
      <c r="F135" s="217">
        <f t="shared" si="16"/>
        <v>0</v>
      </c>
      <c r="G135" s="215">
        <f>'Survey Results'!F135/'Survey Results'!F$151</f>
        <v>0</v>
      </c>
      <c r="H135" s="212">
        <f t="shared" si="17"/>
        <v>0</v>
      </c>
      <c r="I135" s="218">
        <f>'Survey Results'!G135/'Survey Results'!G$151</f>
        <v>6.2364669794298076E-3</v>
      </c>
      <c r="J135" s="217">
        <f t="shared" si="18"/>
        <v>0.20680642058416979</v>
      </c>
      <c r="K135" s="215">
        <f>'Survey Results'!H135/'Survey Results'!H$151</f>
        <v>0</v>
      </c>
      <c r="L135" s="211">
        <f t="shared" si="19"/>
        <v>0</v>
      </c>
      <c r="M135" s="221">
        <f t="shared" si="20"/>
        <v>9.6603449224103358E-4</v>
      </c>
      <c r="N135" s="222">
        <f t="shared" si="14"/>
        <v>0.20680642058416979</v>
      </c>
    </row>
    <row r="136" spans="2:14" x14ac:dyDescent="0.45">
      <c r="B136" t="s">
        <v>218</v>
      </c>
      <c r="C136" s="215">
        <f>'Survey Results'!D136/'Survey Results'!D$151</f>
        <v>0</v>
      </c>
      <c r="D136" s="211">
        <f t="shared" si="15"/>
        <v>0</v>
      </c>
      <c r="E136" s="218">
        <f>'Survey Results'!E136/'Survey Results'!E$151</f>
        <v>0</v>
      </c>
      <c r="F136" s="217">
        <f t="shared" si="16"/>
        <v>0</v>
      </c>
      <c r="G136" s="215">
        <f>'Survey Results'!F136/'Survey Results'!F$151</f>
        <v>0</v>
      </c>
      <c r="H136" s="212">
        <f t="shared" si="17"/>
        <v>0</v>
      </c>
      <c r="I136" s="218">
        <f>'Survey Results'!G136/'Survey Results'!G$151</f>
        <v>0</v>
      </c>
      <c r="J136" s="217">
        <f t="shared" si="18"/>
        <v>0</v>
      </c>
      <c r="K136" s="215">
        <f>'Survey Results'!H136/'Survey Results'!H$151</f>
        <v>0</v>
      </c>
      <c r="L136" s="211">
        <f t="shared" si="19"/>
        <v>0</v>
      </c>
      <c r="M136" s="221">
        <f t="shared" si="20"/>
        <v>0</v>
      </c>
      <c r="N136" s="222">
        <f t="shared" si="14"/>
        <v>0</v>
      </c>
    </row>
    <row r="137" spans="2:14" x14ac:dyDescent="0.45">
      <c r="B137" t="s">
        <v>219</v>
      </c>
      <c r="C137" s="215">
        <f>'Survey Results'!D137/'Survey Results'!D$151</f>
        <v>0</v>
      </c>
      <c r="D137" s="211">
        <f t="shared" si="15"/>
        <v>0</v>
      </c>
      <c r="E137" s="218">
        <f>'Survey Results'!E137/'Survey Results'!E$151</f>
        <v>0</v>
      </c>
      <c r="F137" s="217">
        <f t="shared" si="16"/>
        <v>0</v>
      </c>
      <c r="G137" s="215">
        <f>'Survey Results'!F137/'Survey Results'!F$151</f>
        <v>0</v>
      </c>
      <c r="H137" s="212">
        <f t="shared" si="17"/>
        <v>0</v>
      </c>
      <c r="I137" s="218">
        <f>'Survey Results'!G137/'Survey Results'!G$151</f>
        <v>0</v>
      </c>
      <c r="J137" s="217">
        <f t="shared" si="18"/>
        <v>0</v>
      </c>
      <c r="K137" s="215">
        <f>'Survey Results'!H137/'Survey Results'!H$151</f>
        <v>0</v>
      </c>
      <c r="L137" s="211">
        <f t="shared" si="19"/>
        <v>0</v>
      </c>
      <c r="M137" s="221">
        <f t="shared" si="20"/>
        <v>0</v>
      </c>
      <c r="N137" s="222">
        <f t="shared" si="14"/>
        <v>0</v>
      </c>
    </row>
    <row r="138" spans="2:14" x14ac:dyDescent="0.45">
      <c r="B138" t="s">
        <v>220</v>
      </c>
      <c r="C138" s="215">
        <f>'Survey Results'!D138/'Survey Results'!D$151</f>
        <v>0</v>
      </c>
      <c r="D138" s="211">
        <f t="shared" si="15"/>
        <v>0</v>
      </c>
      <c r="E138" s="218">
        <f>'Survey Results'!E138/'Survey Results'!E$151</f>
        <v>0</v>
      </c>
      <c r="F138" s="217">
        <f t="shared" si="16"/>
        <v>0</v>
      </c>
      <c r="G138" s="215">
        <f>'Survey Results'!F138/'Survey Results'!F$151</f>
        <v>0</v>
      </c>
      <c r="H138" s="212">
        <f t="shared" si="17"/>
        <v>0</v>
      </c>
      <c r="I138" s="218">
        <f>'Survey Results'!G138/'Survey Results'!G$151</f>
        <v>0</v>
      </c>
      <c r="J138" s="217">
        <f t="shared" si="18"/>
        <v>0</v>
      </c>
      <c r="K138" s="215">
        <f>'Survey Results'!H138/'Survey Results'!H$151</f>
        <v>0</v>
      </c>
      <c r="L138" s="211">
        <f t="shared" si="19"/>
        <v>0</v>
      </c>
      <c r="M138" s="221">
        <f t="shared" si="20"/>
        <v>0</v>
      </c>
      <c r="N138" s="222">
        <f t="shared" si="14"/>
        <v>0</v>
      </c>
    </row>
    <row r="139" spans="2:14" x14ac:dyDescent="0.45">
      <c r="B139" t="s">
        <v>221</v>
      </c>
      <c r="C139" s="215">
        <f>'Survey Results'!D139/'Survey Results'!D$151</f>
        <v>0</v>
      </c>
      <c r="D139" s="211">
        <f t="shared" si="15"/>
        <v>0</v>
      </c>
      <c r="E139" s="218">
        <f>'Survey Results'!E139/'Survey Results'!E$151</f>
        <v>0</v>
      </c>
      <c r="F139" s="217">
        <f t="shared" si="16"/>
        <v>0</v>
      </c>
      <c r="G139" s="215">
        <f>'Survey Results'!F139/'Survey Results'!F$151</f>
        <v>0</v>
      </c>
      <c r="H139" s="212">
        <f t="shared" si="17"/>
        <v>0</v>
      </c>
      <c r="I139" s="218">
        <f>'Survey Results'!G139/'Survey Results'!G$151</f>
        <v>0</v>
      </c>
      <c r="J139" s="217">
        <f t="shared" si="18"/>
        <v>0</v>
      </c>
      <c r="K139" s="215">
        <f>'Survey Results'!H139/'Survey Results'!H$151</f>
        <v>0</v>
      </c>
      <c r="L139" s="211">
        <f t="shared" si="19"/>
        <v>0</v>
      </c>
      <c r="M139" s="221">
        <f t="shared" si="20"/>
        <v>0</v>
      </c>
      <c r="N139" s="222">
        <f t="shared" si="14"/>
        <v>0</v>
      </c>
    </row>
    <row r="140" spans="2:14" x14ac:dyDescent="0.45">
      <c r="B140" t="s">
        <v>222</v>
      </c>
      <c r="C140" s="215">
        <f>'Survey Results'!D140/'Survey Results'!D$151</f>
        <v>0</v>
      </c>
      <c r="D140" s="211">
        <f t="shared" si="15"/>
        <v>0</v>
      </c>
      <c r="E140" s="218">
        <f>'Survey Results'!E140/'Survey Results'!E$151</f>
        <v>0</v>
      </c>
      <c r="F140" s="217">
        <f t="shared" si="16"/>
        <v>0</v>
      </c>
      <c r="G140" s="215">
        <f>'Survey Results'!F140/'Survey Results'!F$151</f>
        <v>0</v>
      </c>
      <c r="H140" s="212">
        <f t="shared" si="17"/>
        <v>0</v>
      </c>
      <c r="I140" s="218">
        <f>'Survey Results'!G140/'Survey Results'!G$151</f>
        <v>0</v>
      </c>
      <c r="J140" s="217">
        <f t="shared" si="18"/>
        <v>0</v>
      </c>
      <c r="K140" s="215">
        <f>'Survey Results'!H140/'Survey Results'!H$151</f>
        <v>0</v>
      </c>
      <c r="L140" s="211">
        <f t="shared" si="19"/>
        <v>0</v>
      </c>
      <c r="M140" s="221">
        <f t="shared" si="20"/>
        <v>0</v>
      </c>
      <c r="N140" s="222">
        <f t="shared" si="14"/>
        <v>0</v>
      </c>
    </row>
    <row r="141" spans="2:14" x14ac:dyDescent="0.45">
      <c r="B141" t="s">
        <v>223</v>
      </c>
      <c r="C141" s="215">
        <f>'Survey Results'!D141/'Survey Results'!D$151</f>
        <v>0</v>
      </c>
      <c r="D141" s="211">
        <f t="shared" si="15"/>
        <v>0</v>
      </c>
      <c r="E141" s="218">
        <f>'Survey Results'!E141/'Survey Results'!E$151</f>
        <v>0</v>
      </c>
      <c r="F141" s="217">
        <f t="shared" si="16"/>
        <v>0</v>
      </c>
      <c r="G141" s="215">
        <f>'Survey Results'!F141/'Survey Results'!F$151</f>
        <v>0</v>
      </c>
      <c r="H141" s="212">
        <f t="shared" si="17"/>
        <v>0</v>
      </c>
      <c r="I141" s="218">
        <f>'Survey Results'!G141/'Survey Results'!G$151</f>
        <v>6.2364669794298076E-3</v>
      </c>
      <c r="J141" s="217">
        <f t="shared" si="18"/>
        <v>0.20680642058416979</v>
      </c>
      <c r="K141" s="215">
        <f>'Survey Results'!H141/'Survey Results'!H$151</f>
        <v>0</v>
      </c>
      <c r="L141" s="211">
        <f t="shared" si="19"/>
        <v>0</v>
      </c>
      <c r="M141" s="221">
        <f t="shared" si="20"/>
        <v>9.6603449224103358E-4</v>
      </c>
      <c r="N141" s="222">
        <f t="shared" si="14"/>
        <v>0.20680642058416979</v>
      </c>
    </row>
    <row r="142" spans="2:14" x14ac:dyDescent="0.45">
      <c r="B142" t="s">
        <v>224</v>
      </c>
      <c r="C142" s="215">
        <f>'Survey Results'!D142/'Survey Results'!D$151</f>
        <v>0</v>
      </c>
      <c r="D142" s="211">
        <f t="shared" si="15"/>
        <v>0</v>
      </c>
      <c r="E142" s="218">
        <f>'Survey Results'!E142/'Survey Results'!E$151</f>
        <v>0</v>
      </c>
      <c r="F142" s="217">
        <f t="shared" si="16"/>
        <v>0</v>
      </c>
      <c r="G142" s="215">
        <f>'Survey Results'!F142/'Survey Results'!F$151</f>
        <v>0</v>
      </c>
      <c r="H142" s="212">
        <f t="shared" si="17"/>
        <v>0</v>
      </c>
      <c r="I142" s="218">
        <f>'Survey Results'!G142/'Survey Results'!G$151</f>
        <v>0</v>
      </c>
      <c r="J142" s="217">
        <f t="shared" si="18"/>
        <v>0</v>
      </c>
      <c r="K142" s="215">
        <f>'Survey Results'!H142/'Survey Results'!H$151</f>
        <v>0</v>
      </c>
      <c r="L142" s="211">
        <f t="shared" si="19"/>
        <v>0</v>
      </c>
      <c r="M142" s="221">
        <f t="shared" si="20"/>
        <v>0</v>
      </c>
      <c r="N142" s="222">
        <f t="shared" si="14"/>
        <v>0</v>
      </c>
    </row>
    <row r="143" spans="2:14" x14ac:dyDescent="0.45">
      <c r="B143" t="s">
        <v>225</v>
      </c>
      <c r="C143" s="215">
        <f>'Survey Results'!D143/'Survey Results'!D$151</f>
        <v>0</v>
      </c>
      <c r="D143" s="211">
        <f t="shared" si="15"/>
        <v>0</v>
      </c>
      <c r="E143" s="218">
        <f>'Survey Results'!E143/'Survey Results'!E$151</f>
        <v>0</v>
      </c>
      <c r="F143" s="217">
        <f t="shared" si="16"/>
        <v>0</v>
      </c>
      <c r="G143" s="215">
        <f>'Survey Results'!F143/'Survey Results'!F$151</f>
        <v>0</v>
      </c>
      <c r="H143" s="212">
        <f t="shared" si="17"/>
        <v>0</v>
      </c>
      <c r="I143" s="218">
        <f>'Survey Results'!G143/'Survey Results'!G$151</f>
        <v>0</v>
      </c>
      <c r="J143" s="217">
        <f t="shared" si="18"/>
        <v>0</v>
      </c>
      <c r="K143" s="215">
        <f>'Survey Results'!H143/'Survey Results'!H$151</f>
        <v>0</v>
      </c>
      <c r="L143" s="211">
        <f t="shared" si="19"/>
        <v>0</v>
      </c>
      <c r="M143" s="221">
        <f t="shared" si="20"/>
        <v>0</v>
      </c>
      <c r="N143" s="222">
        <f t="shared" si="14"/>
        <v>0</v>
      </c>
    </row>
    <row r="144" spans="2:14" x14ac:dyDescent="0.45">
      <c r="B144" t="s">
        <v>226</v>
      </c>
      <c r="C144" s="215">
        <f>'Survey Results'!D144/'Survey Results'!D$151</f>
        <v>0</v>
      </c>
      <c r="D144" s="211">
        <f t="shared" si="15"/>
        <v>0</v>
      </c>
      <c r="E144" s="218">
        <f>'Survey Results'!E144/'Survey Results'!E$151</f>
        <v>0</v>
      </c>
      <c r="F144" s="217">
        <f t="shared" si="16"/>
        <v>0</v>
      </c>
      <c r="G144" s="215">
        <f>'Survey Results'!F144/'Survey Results'!F$151</f>
        <v>0</v>
      </c>
      <c r="H144" s="212">
        <f t="shared" si="17"/>
        <v>0</v>
      </c>
      <c r="I144" s="218">
        <f>'Survey Results'!G144/'Survey Results'!G$151</f>
        <v>6.2364669794298076E-3</v>
      </c>
      <c r="J144" s="217">
        <f t="shared" si="18"/>
        <v>0.20680642058416979</v>
      </c>
      <c r="K144" s="215">
        <f>'Survey Results'!H144/'Survey Results'!H$151</f>
        <v>0</v>
      </c>
      <c r="L144" s="211">
        <f t="shared" si="19"/>
        <v>0</v>
      </c>
      <c r="M144" s="221">
        <f t="shared" si="20"/>
        <v>9.6603449224103358E-4</v>
      </c>
      <c r="N144" s="222">
        <f t="shared" si="14"/>
        <v>0.20680642058416979</v>
      </c>
    </row>
    <row r="145" spans="1:14" x14ac:dyDescent="0.45">
      <c r="B145" t="s">
        <v>227</v>
      </c>
      <c r="C145" s="215">
        <f>'Survey Results'!D145/'Survey Results'!D$151</f>
        <v>0</v>
      </c>
      <c r="D145" s="211">
        <f t="shared" si="15"/>
        <v>0</v>
      </c>
      <c r="E145" s="218">
        <f>'Survey Results'!E145/'Survey Results'!E$151</f>
        <v>0</v>
      </c>
      <c r="F145" s="217">
        <f t="shared" si="16"/>
        <v>0</v>
      </c>
      <c r="G145" s="215">
        <f>'Survey Results'!F145/'Survey Results'!F$151</f>
        <v>0</v>
      </c>
      <c r="H145" s="212">
        <f t="shared" si="17"/>
        <v>0</v>
      </c>
      <c r="I145" s="218">
        <f>'Survey Results'!G145/'Survey Results'!G$151</f>
        <v>0</v>
      </c>
      <c r="J145" s="217">
        <f t="shared" si="18"/>
        <v>0</v>
      </c>
      <c r="K145" s="215">
        <f>'Survey Results'!H145/'Survey Results'!H$151</f>
        <v>6.5613112410324468E-3</v>
      </c>
      <c r="L145" s="211">
        <f t="shared" si="19"/>
        <v>0.26400173852208797</v>
      </c>
      <c r="M145" s="221">
        <f t="shared" si="20"/>
        <v>1.2332053555374832E-3</v>
      </c>
      <c r="N145" s="222">
        <f t="shared" si="14"/>
        <v>0.26400173852208797</v>
      </c>
    </row>
    <row r="146" spans="1:14" x14ac:dyDescent="0.45">
      <c r="B146" t="s">
        <v>228</v>
      </c>
      <c r="C146" s="215">
        <f>'Survey Results'!D146/'Survey Results'!D$151</f>
        <v>0</v>
      </c>
      <c r="D146" s="211">
        <f t="shared" si="15"/>
        <v>0</v>
      </c>
      <c r="E146" s="218">
        <f>'Survey Results'!E146/'Survey Results'!E$151</f>
        <v>0</v>
      </c>
      <c r="F146" s="217">
        <f t="shared" si="16"/>
        <v>0</v>
      </c>
      <c r="G146" s="215">
        <f>'Survey Results'!F146/'Survey Results'!F$151</f>
        <v>0</v>
      </c>
      <c r="H146" s="212">
        <f t="shared" si="17"/>
        <v>0</v>
      </c>
      <c r="I146" s="218">
        <f>'Survey Results'!G146/'Survey Results'!G$151</f>
        <v>0</v>
      </c>
      <c r="J146" s="217">
        <f t="shared" si="18"/>
        <v>0</v>
      </c>
      <c r="K146" s="215">
        <f>'Survey Results'!H146/'Survey Results'!H$151</f>
        <v>0</v>
      </c>
      <c r="L146" s="211">
        <f t="shared" si="19"/>
        <v>0</v>
      </c>
      <c r="M146" s="221">
        <f t="shared" si="20"/>
        <v>0</v>
      </c>
      <c r="N146" s="222">
        <f t="shared" si="14"/>
        <v>0</v>
      </c>
    </row>
    <row r="147" spans="1:14" x14ac:dyDescent="0.45">
      <c r="B147" t="s">
        <v>229</v>
      </c>
      <c r="C147" s="215">
        <f>'Survey Results'!D147/'Survey Results'!D$151</f>
        <v>0</v>
      </c>
      <c r="D147" s="211">
        <f t="shared" si="15"/>
        <v>0</v>
      </c>
      <c r="E147" s="218">
        <f>'Survey Results'!E147/'Survey Results'!E$151</f>
        <v>0</v>
      </c>
      <c r="F147" s="217">
        <f t="shared" si="16"/>
        <v>0</v>
      </c>
      <c r="G147" s="215">
        <f>'Survey Results'!F147/'Survey Results'!F$151</f>
        <v>0</v>
      </c>
      <c r="H147" s="212">
        <f t="shared" si="17"/>
        <v>0</v>
      </c>
      <c r="I147" s="218">
        <f>'Survey Results'!G147/'Survey Results'!G$151</f>
        <v>0</v>
      </c>
      <c r="J147" s="217">
        <f t="shared" si="18"/>
        <v>0</v>
      </c>
      <c r="K147" s="215">
        <f>'Survey Results'!H147/'Survey Results'!H$151</f>
        <v>0</v>
      </c>
      <c r="L147" s="211">
        <f t="shared" si="19"/>
        <v>0</v>
      </c>
      <c r="M147" s="221">
        <f t="shared" si="20"/>
        <v>0</v>
      </c>
      <c r="N147" s="222">
        <f t="shared" si="14"/>
        <v>0</v>
      </c>
    </row>
    <row r="148" spans="1:14" x14ac:dyDescent="0.45">
      <c r="B148" t="s">
        <v>230</v>
      </c>
      <c r="C148" s="215">
        <f>'Survey Results'!D148/'Survey Results'!D$151</f>
        <v>0</v>
      </c>
      <c r="D148" s="211">
        <f t="shared" si="15"/>
        <v>0</v>
      </c>
      <c r="E148" s="218">
        <f>'Survey Results'!E148/'Survey Results'!E$151</f>
        <v>0</v>
      </c>
      <c r="F148" s="217">
        <f t="shared" si="16"/>
        <v>0</v>
      </c>
      <c r="G148" s="215">
        <f>'Survey Results'!F148/'Survey Results'!F$151</f>
        <v>0</v>
      </c>
      <c r="H148" s="212">
        <f t="shared" si="17"/>
        <v>0</v>
      </c>
      <c r="I148" s="218">
        <f>'Survey Results'!G148/'Survey Results'!G$151</f>
        <v>0</v>
      </c>
      <c r="J148" s="217">
        <f t="shared" si="18"/>
        <v>0</v>
      </c>
      <c r="K148" s="215">
        <f>'Survey Results'!H148/'Survey Results'!H$151</f>
        <v>0</v>
      </c>
      <c r="L148" s="211">
        <f t="shared" si="19"/>
        <v>0</v>
      </c>
      <c r="M148" s="221">
        <f t="shared" si="20"/>
        <v>0</v>
      </c>
      <c r="N148" s="222">
        <f t="shared" si="14"/>
        <v>0</v>
      </c>
    </row>
    <row r="149" spans="1:14" x14ac:dyDescent="0.45">
      <c r="B149" t="s">
        <v>231</v>
      </c>
      <c r="C149" s="215">
        <f>'Survey Results'!D149/'Survey Results'!D$151</f>
        <v>0</v>
      </c>
      <c r="D149" s="211">
        <f t="shared" si="15"/>
        <v>0</v>
      </c>
      <c r="E149" s="218">
        <f>'Survey Results'!E149/'Survey Results'!E$151</f>
        <v>0</v>
      </c>
      <c r="F149" s="217">
        <f t="shared" si="16"/>
        <v>0</v>
      </c>
      <c r="G149" s="215">
        <f>'Survey Results'!F149/'Survey Results'!F$151</f>
        <v>0</v>
      </c>
      <c r="H149" s="212">
        <f t="shared" si="17"/>
        <v>0</v>
      </c>
      <c r="I149" s="218">
        <f>'Survey Results'!G149/'Survey Results'!G$151</f>
        <v>0</v>
      </c>
      <c r="J149" s="217">
        <f t="shared" si="18"/>
        <v>0</v>
      </c>
      <c r="K149" s="215">
        <f>'Survey Results'!H149/'Survey Results'!H$151</f>
        <v>0</v>
      </c>
      <c r="L149" s="211">
        <f t="shared" si="19"/>
        <v>0</v>
      </c>
      <c r="M149" s="221">
        <f t="shared" si="20"/>
        <v>0</v>
      </c>
      <c r="N149" s="222">
        <f t="shared" si="14"/>
        <v>0</v>
      </c>
    </row>
    <row r="150" spans="1:14" x14ac:dyDescent="0.45">
      <c r="B150" t="s">
        <v>232</v>
      </c>
      <c r="C150" s="215">
        <f>'Survey Results'!D150/'Survey Results'!D$151</f>
        <v>0</v>
      </c>
      <c r="D150" s="211">
        <f t="shared" si="15"/>
        <v>0</v>
      </c>
      <c r="E150" s="218">
        <f>'Survey Results'!E150/'Survey Results'!E$151</f>
        <v>0</v>
      </c>
      <c r="F150" s="217">
        <f t="shared" si="16"/>
        <v>0</v>
      </c>
      <c r="G150" s="215">
        <f>'Survey Results'!F150/'Survey Results'!F$151</f>
        <v>0</v>
      </c>
      <c r="H150" s="212">
        <f t="shared" si="17"/>
        <v>0</v>
      </c>
      <c r="I150" s="218">
        <f>'Survey Results'!G150/'Survey Results'!G$151</f>
        <v>0</v>
      </c>
      <c r="J150" s="217">
        <f t="shared" si="18"/>
        <v>0</v>
      </c>
      <c r="K150" s="215">
        <f>'Survey Results'!H150/'Survey Results'!H$151</f>
        <v>0</v>
      </c>
      <c r="L150" s="211">
        <f t="shared" si="19"/>
        <v>0</v>
      </c>
      <c r="M150" s="221">
        <f t="shared" si="20"/>
        <v>0</v>
      </c>
      <c r="N150" s="222">
        <f t="shared" si="14"/>
        <v>0</v>
      </c>
    </row>
    <row r="151" spans="1:14" s="208" customFormat="1" x14ac:dyDescent="0.45">
      <c r="B151" s="208" t="s">
        <v>1</v>
      </c>
      <c r="C151" s="213">
        <f t="shared" ref="C151:N151" si="21">SUM(C5:C150)</f>
        <v>0.99999999999999978</v>
      </c>
      <c r="D151" s="214">
        <f t="shared" si="21"/>
        <v>31.947648054558037</v>
      </c>
      <c r="E151" s="219">
        <f t="shared" si="21"/>
        <v>0.99999999999999967</v>
      </c>
      <c r="F151" s="220">
        <f t="shared" si="21"/>
        <v>25.708733401651685</v>
      </c>
      <c r="G151" s="213">
        <f t="shared" si="21"/>
        <v>1.0000000000000002</v>
      </c>
      <c r="H151" s="214">
        <f t="shared" si="21"/>
        <v>83.024341375468381</v>
      </c>
      <c r="I151" s="219">
        <f t="shared" si="21"/>
        <v>0.99999999999999978</v>
      </c>
      <c r="J151" s="220">
        <f t="shared" si="21"/>
        <v>33.16082988433908</v>
      </c>
      <c r="K151" s="213">
        <f t="shared" si="21"/>
        <v>0.99999999999999978</v>
      </c>
      <c r="L151" s="214">
        <f t="shared" si="21"/>
        <v>40.236124887827501</v>
      </c>
      <c r="M151" s="221">
        <f t="shared" si="21"/>
        <v>1</v>
      </c>
      <c r="N151" s="222">
        <f t="shared" si="21"/>
        <v>214.07767760384473</v>
      </c>
    </row>
    <row r="153" spans="1:14" x14ac:dyDescent="0.45">
      <c r="A153" t="s">
        <v>380</v>
      </c>
      <c r="B153" t="s">
        <v>381</v>
      </c>
      <c r="D153" s="211">
        <f>'Pop &amp; Exp'!B67</f>
        <v>7.9869120136395093</v>
      </c>
      <c r="F153" s="217">
        <f>'Pop &amp; Exp'!C70</f>
        <v>6.0696762419227097</v>
      </c>
      <c r="H153" s="212">
        <f>'Pop &amp; Exp'!D67</f>
        <v>20.756085343867095</v>
      </c>
      <c r="J153" s="217">
        <f>'Pop &amp; Exp'!E67</f>
        <v>8.2902074710847682</v>
      </c>
      <c r="L153" s="211">
        <f>'Pop &amp; Exp'!F67</f>
        <v>10.059031221956875</v>
      </c>
      <c r="N153" s="222">
        <f t="shared" si="14"/>
        <v>53.161912292470959</v>
      </c>
    </row>
    <row r="155" spans="1:14" x14ac:dyDescent="0.45">
      <c r="B155" t="s">
        <v>88</v>
      </c>
      <c r="C155" s="215">
        <f>'Survey Results'!D155/'Survey Results'!D$301</f>
        <v>0</v>
      </c>
      <c r="D155" s="211">
        <f>C155*$D$153</f>
        <v>0</v>
      </c>
      <c r="E155" s="218">
        <f>'Survey Results'!E155/'Survey Results'!E$301</f>
        <v>0</v>
      </c>
      <c r="F155" s="217">
        <f>E155*$F$153</f>
        <v>0</v>
      </c>
      <c r="G155" s="215">
        <f>'Survey Results'!F155/'Survey Results'!F$301</f>
        <v>0</v>
      </c>
      <c r="H155" s="212">
        <f>G155*$H$153</f>
        <v>0</v>
      </c>
      <c r="I155" s="218">
        <f>'Survey Results'!G155/'Survey Results'!G$301</f>
        <v>0</v>
      </c>
      <c r="J155" s="217">
        <f>I155*$J$153</f>
        <v>0</v>
      </c>
      <c r="K155" s="215">
        <f>'Survey Results'!H155/'Survey Results'!H$301</f>
        <v>2.0871364952385379E-2</v>
      </c>
      <c r="L155" s="211">
        <f>K155*$L$153</f>
        <v>0.20994571170090098</v>
      </c>
      <c r="M155" s="221">
        <f>N155/$N$153</f>
        <v>3.9491753145726189E-3</v>
      </c>
      <c r="N155" s="222">
        <f>D155+F155+H155+J155+L155</f>
        <v>0.20994571170090098</v>
      </c>
    </row>
    <row r="156" spans="1:14" x14ac:dyDescent="0.45">
      <c r="B156" t="s">
        <v>89</v>
      </c>
      <c r="C156" s="215">
        <f>'Survey Results'!D156/'Survey Results'!D$301</f>
        <v>0</v>
      </c>
      <c r="D156" s="211">
        <f t="shared" ref="D156:D219" si="22">C156*$D$153</f>
        <v>0</v>
      </c>
      <c r="E156" s="218">
        <f>'Survey Results'!E156/'Survey Results'!E$301</f>
        <v>0</v>
      </c>
      <c r="F156" s="217">
        <f t="shared" ref="F156:F219" si="23">E156*$F$153</f>
        <v>0</v>
      </c>
      <c r="G156" s="215">
        <f>'Survey Results'!F156/'Survey Results'!F$301</f>
        <v>0</v>
      </c>
      <c r="H156" s="212">
        <f t="shared" ref="H156:H219" si="24">G156*$H$153</f>
        <v>0</v>
      </c>
      <c r="I156" s="218">
        <f>'Survey Results'!G156/'Survey Results'!G$301</f>
        <v>0</v>
      </c>
      <c r="J156" s="217">
        <f t="shared" ref="J156:J219" si="25">I156*$J$153</f>
        <v>0</v>
      </c>
      <c r="K156" s="215">
        <f>'Survey Results'!H156/'Survey Results'!H$301</f>
        <v>0</v>
      </c>
      <c r="L156" s="211">
        <f t="shared" ref="L156:L219" si="26">K156*$L$153</f>
        <v>0</v>
      </c>
      <c r="M156" s="221">
        <f t="shared" ref="M156:M219" si="27">N156/$N$153</f>
        <v>0</v>
      </c>
      <c r="N156" s="222">
        <f t="shared" si="14"/>
        <v>0</v>
      </c>
    </row>
    <row r="157" spans="1:14" x14ac:dyDescent="0.45">
      <c r="B157" t="s">
        <v>90</v>
      </c>
      <c r="C157" s="215">
        <f>'Survey Results'!D157/'Survey Results'!D$301</f>
        <v>0</v>
      </c>
      <c r="D157" s="211">
        <f t="shared" si="22"/>
        <v>0</v>
      </c>
      <c r="E157" s="218">
        <f>'Survey Results'!E157/'Survey Results'!E$301</f>
        <v>0</v>
      </c>
      <c r="F157" s="217">
        <f t="shared" si="23"/>
        <v>0</v>
      </c>
      <c r="G157" s="215">
        <f>'Survey Results'!F157/'Survey Results'!F$301</f>
        <v>0</v>
      </c>
      <c r="H157" s="212">
        <f t="shared" si="24"/>
        <v>0</v>
      </c>
      <c r="I157" s="218">
        <f>'Survey Results'!G157/'Survey Results'!G$301</f>
        <v>0</v>
      </c>
      <c r="J157" s="217">
        <f t="shared" si="25"/>
        <v>0</v>
      </c>
      <c r="K157" s="215">
        <f>'Survey Results'!H157/'Survey Results'!H$301</f>
        <v>0</v>
      </c>
      <c r="L157" s="211">
        <f t="shared" si="26"/>
        <v>0</v>
      </c>
      <c r="M157" s="221">
        <f t="shared" si="27"/>
        <v>0</v>
      </c>
      <c r="N157" s="222">
        <f t="shared" si="14"/>
        <v>0</v>
      </c>
    </row>
    <row r="158" spans="1:14" x14ac:dyDescent="0.45">
      <c r="B158" t="s">
        <v>91</v>
      </c>
      <c r="C158" s="215">
        <f>'Survey Results'!D158/'Survey Results'!D$301</f>
        <v>0</v>
      </c>
      <c r="D158" s="211">
        <f t="shared" si="22"/>
        <v>0</v>
      </c>
      <c r="E158" s="218">
        <f>'Survey Results'!E158/'Survey Results'!E$301</f>
        <v>0</v>
      </c>
      <c r="F158" s="217">
        <f t="shared" si="23"/>
        <v>0</v>
      </c>
      <c r="G158" s="215">
        <f>'Survey Results'!F158/'Survey Results'!F$301</f>
        <v>3.9040919303156417E-2</v>
      </c>
      <c r="H158" s="212">
        <f t="shared" si="24"/>
        <v>0.81033665295934287</v>
      </c>
      <c r="I158" s="218">
        <f>'Survey Results'!G158/'Survey Results'!G$301</f>
        <v>0</v>
      </c>
      <c r="J158" s="217">
        <f t="shared" si="25"/>
        <v>0</v>
      </c>
      <c r="K158" s="215">
        <f>'Survey Results'!H158/'Survey Results'!H$301</f>
        <v>0</v>
      </c>
      <c r="L158" s="211">
        <f t="shared" si="26"/>
        <v>0</v>
      </c>
      <c r="M158" s="221">
        <f t="shared" si="27"/>
        <v>1.5242804820512572E-2</v>
      </c>
      <c r="N158" s="222">
        <f t="shared" si="14"/>
        <v>0.81033665295934287</v>
      </c>
    </row>
    <row r="159" spans="1:14" x14ac:dyDescent="0.45">
      <c r="B159" t="s">
        <v>92</v>
      </c>
      <c r="C159" s="215">
        <f>'Survey Results'!D159/'Survey Results'!D$301</f>
        <v>9.8770355599867063E-2</v>
      </c>
      <c r="D159" s="211">
        <f t="shared" si="22"/>
        <v>0.78887013973202458</v>
      </c>
      <c r="E159" s="218">
        <f>'Survey Results'!E159/'Survey Results'!E$301</f>
        <v>0.12778641783307412</v>
      </c>
      <c r="F159" s="217">
        <f t="shared" si="23"/>
        <v>0.77562218436181851</v>
      </c>
      <c r="G159" s="215">
        <f>'Survey Results'!F159/'Survey Results'!F$301</f>
        <v>3.387229445201527E-2</v>
      </c>
      <c r="H159" s="212">
        <f t="shared" si="24"/>
        <v>0.70305623443862486</v>
      </c>
      <c r="I159" s="218">
        <f>'Survey Results'!G159/'Survey Results'!G$301</f>
        <v>1.3519124615309462E-2</v>
      </c>
      <c r="J159" s="217">
        <f t="shared" si="25"/>
        <v>0.11207634788836449</v>
      </c>
      <c r="K159" s="215">
        <f>'Survey Results'!H159/'Survey Results'!H$301</f>
        <v>1.1941443903119655E-2</v>
      </c>
      <c r="L159" s="211">
        <f t="shared" si="26"/>
        <v>0.12011935705672717</v>
      </c>
      <c r="M159" s="221">
        <f t="shared" si="27"/>
        <v>4.7021338316898455E-2</v>
      </c>
      <c r="N159" s="222">
        <f t="shared" si="14"/>
        <v>2.4997442634775595</v>
      </c>
    </row>
    <row r="160" spans="1:14" x14ac:dyDescent="0.45">
      <c r="B160" t="s">
        <v>93</v>
      </c>
      <c r="C160" s="215">
        <f>'Survey Results'!D160/'Survey Results'!D$301</f>
        <v>0</v>
      </c>
      <c r="D160" s="211">
        <f t="shared" si="22"/>
        <v>0</v>
      </c>
      <c r="E160" s="218">
        <f>'Survey Results'!E160/'Survey Results'!E$301</f>
        <v>0</v>
      </c>
      <c r="F160" s="217">
        <f t="shared" si="23"/>
        <v>0</v>
      </c>
      <c r="G160" s="215">
        <f>'Survey Results'!F160/'Survey Results'!F$301</f>
        <v>0</v>
      </c>
      <c r="H160" s="212">
        <f t="shared" si="24"/>
        <v>0</v>
      </c>
      <c r="I160" s="218">
        <f>'Survey Results'!G160/'Survey Results'!G$301</f>
        <v>0</v>
      </c>
      <c r="J160" s="217">
        <f t="shared" si="25"/>
        <v>0</v>
      </c>
      <c r="K160" s="215">
        <f>'Survey Results'!H160/'Survey Results'!H$301</f>
        <v>0</v>
      </c>
      <c r="L160" s="211">
        <f t="shared" si="26"/>
        <v>0</v>
      </c>
      <c r="M160" s="221">
        <f t="shared" si="27"/>
        <v>0</v>
      </c>
      <c r="N160" s="222">
        <f t="shared" si="14"/>
        <v>0</v>
      </c>
    </row>
    <row r="161" spans="2:14" x14ac:dyDescent="0.45">
      <c r="B161" t="s">
        <v>94</v>
      </c>
      <c r="C161" s="215">
        <f>'Survey Results'!D161/'Survey Results'!D$301</f>
        <v>5.2619918023706653E-3</v>
      </c>
      <c r="D161" s="211">
        <f t="shared" si="22"/>
        <v>4.2027065542026884E-2</v>
      </c>
      <c r="E161" s="218">
        <f>'Survey Results'!E161/'Survey Results'!E$301</f>
        <v>1.0912389839294972E-2</v>
      </c>
      <c r="F161" s="217">
        <f t="shared" si="23"/>
        <v>6.6234673350167472E-2</v>
      </c>
      <c r="G161" s="215">
        <f>'Survey Results'!F161/'Survey Results'!F$301</f>
        <v>0</v>
      </c>
      <c r="H161" s="212">
        <f t="shared" si="24"/>
        <v>0</v>
      </c>
      <c r="I161" s="218">
        <f>'Survey Results'!G161/'Survey Results'!G$301</f>
        <v>2.3606565385179034E-2</v>
      </c>
      <c r="J161" s="217">
        <f t="shared" si="25"/>
        <v>0.19570332472286231</v>
      </c>
      <c r="K161" s="215">
        <f>'Survey Results'!H161/'Survey Results'!H$301</f>
        <v>3.8777717056381743E-2</v>
      </c>
      <c r="L161" s="211">
        <f t="shared" si="26"/>
        <v>0.39006626658635363</v>
      </c>
      <c r="M161" s="221">
        <f t="shared" si="27"/>
        <v>1.3055048253027239E-2</v>
      </c>
      <c r="N161" s="222">
        <f t="shared" si="14"/>
        <v>0.69403133020141028</v>
      </c>
    </row>
    <row r="162" spans="2:14" x14ac:dyDescent="0.45">
      <c r="B162" t="s">
        <v>95</v>
      </c>
      <c r="C162" s="215">
        <f>'Survey Results'!D162/'Survey Results'!D$301</f>
        <v>0</v>
      </c>
      <c r="D162" s="211">
        <f t="shared" si="22"/>
        <v>0</v>
      </c>
      <c r="E162" s="218">
        <f>'Survey Results'!E162/'Survey Results'!E$301</f>
        <v>0</v>
      </c>
      <c r="F162" s="217">
        <f t="shared" si="23"/>
        <v>0</v>
      </c>
      <c r="G162" s="215">
        <f>'Survey Results'!F162/'Survey Results'!F$301</f>
        <v>0</v>
      </c>
      <c r="H162" s="212">
        <f t="shared" si="24"/>
        <v>0</v>
      </c>
      <c r="I162" s="218">
        <f>'Survey Results'!G162/'Survey Results'!G$301</f>
        <v>0</v>
      </c>
      <c r="J162" s="217">
        <f t="shared" si="25"/>
        <v>0</v>
      </c>
      <c r="K162" s="215">
        <f>'Survey Results'!H162/'Survey Results'!H$301</f>
        <v>5.5358534004627737E-2</v>
      </c>
      <c r="L162" s="211">
        <f t="shared" si="26"/>
        <v>0.55685322195431175</v>
      </c>
      <c r="M162" s="221">
        <f t="shared" si="27"/>
        <v>1.0474664998707655E-2</v>
      </c>
      <c r="N162" s="222">
        <f t="shared" si="14"/>
        <v>0.55685322195431175</v>
      </c>
    </row>
    <row r="163" spans="2:14" x14ac:dyDescent="0.45">
      <c r="B163" t="s">
        <v>96</v>
      </c>
      <c r="C163" s="215">
        <f>'Survey Results'!D163/'Survey Results'!D$301</f>
        <v>0</v>
      </c>
      <c r="D163" s="211">
        <f t="shared" si="22"/>
        <v>0</v>
      </c>
      <c r="E163" s="218">
        <f>'Survey Results'!E163/'Survey Results'!E$301</f>
        <v>0</v>
      </c>
      <c r="F163" s="217">
        <f t="shared" si="23"/>
        <v>0</v>
      </c>
      <c r="G163" s="215">
        <f>'Survey Results'!F163/'Survey Results'!F$301</f>
        <v>3.6966103151510686E-2</v>
      </c>
      <c r="H163" s="212">
        <f t="shared" si="24"/>
        <v>0.76727159184295024</v>
      </c>
      <c r="I163" s="218">
        <f>'Survey Results'!G163/'Survey Results'!G$301</f>
        <v>0</v>
      </c>
      <c r="J163" s="217">
        <f t="shared" si="25"/>
        <v>0</v>
      </c>
      <c r="K163" s="215">
        <f>'Survey Results'!H163/'Survey Results'!H$301</f>
        <v>0</v>
      </c>
      <c r="L163" s="211">
        <f t="shared" si="26"/>
        <v>0</v>
      </c>
      <c r="M163" s="221">
        <f t="shared" si="27"/>
        <v>1.4432731230994767E-2</v>
      </c>
      <c r="N163" s="222">
        <f t="shared" si="14"/>
        <v>0.76727159184295024</v>
      </c>
    </row>
    <row r="164" spans="2:14" x14ac:dyDescent="0.45">
      <c r="B164" t="s">
        <v>97</v>
      </c>
      <c r="C164" s="215">
        <f>'Survey Results'!D164/'Survey Results'!D$301</f>
        <v>0</v>
      </c>
      <c r="D164" s="211">
        <f t="shared" si="22"/>
        <v>0</v>
      </c>
      <c r="E164" s="218">
        <f>'Survey Results'!E164/'Survey Results'!E$301</f>
        <v>0</v>
      </c>
      <c r="F164" s="217">
        <f t="shared" si="23"/>
        <v>0</v>
      </c>
      <c r="G164" s="215">
        <f>'Survey Results'!F164/'Survey Results'!F$301</f>
        <v>0</v>
      </c>
      <c r="H164" s="212">
        <f t="shared" si="24"/>
        <v>0</v>
      </c>
      <c r="I164" s="218">
        <f>'Survey Results'!G164/'Survey Results'!G$301</f>
        <v>0</v>
      </c>
      <c r="J164" s="217">
        <f t="shared" si="25"/>
        <v>0</v>
      </c>
      <c r="K164" s="215">
        <f>'Survey Results'!H164/'Survey Results'!H$301</f>
        <v>0</v>
      </c>
      <c r="L164" s="211">
        <f t="shared" si="26"/>
        <v>0</v>
      </c>
      <c r="M164" s="221">
        <f t="shared" si="27"/>
        <v>0</v>
      </c>
      <c r="N164" s="222">
        <f t="shared" si="14"/>
        <v>0</v>
      </c>
    </row>
    <row r="165" spans="2:14" x14ac:dyDescent="0.45">
      <c r="B165" t="s">
        <v>98</v>
      </c>
      <c r="C165" s="215">
        <f>'Survey Results'!D165/'Survey Results'!D$301</f>
        <v>1.0535061482220005E-2</v>
      </c>
      <c r="D165" s="211">
        <f t="shared" si="22"/>
        <v>8.414260911677382E-2</v>
      </c>
      <c r="E165" s="218">
        <f>'Survey Results'!E165/'Survey Results'!E$301</f>
        <v>1.6368584758942456E-2</v>
      </c>
      <c r="F165" s="217">
        <f t="shared" si="23"/>
        <v>9.9352010025251195E-2</v>
      </c>
      <c r="G165" s="215">
        <f>'Survey Results'!F165/'Survey Results'!F$301</f>
        <v>8.0770505690398134E-2</v>
      </c>
      <c r="H165" s="212">
        <f t="shared" si="24"/>
        <v>1.6764795093772065</v>
      </c>
      <c r="I165" s="218">
        <f>'Survey Results'!G165/'Survey Results'!G$301</f>
        <v>3.7113477602462017E-2</v>
      </c>
      <c r="J165" s="217">
        <f t="shared" si="25"/>
        <v>0.30767842929786782</v>
      </c>
      <c r="K165" s="215">
        <f>'Survey Results'!H165/'Survey Results'!H$301</f>
        <v>1.1941443903119655E-2</v>
      </c>
      <c r="L165" s="211">
        <f t="shared" si="26"/>
        <v>0.12011935705672717</v>
      </c>
      <c r="M165" s="221">
        <f t="shared" si="27"/>
        <v>4.3034041030872244E-2</v>
      </c>
      <c r="N165" s="222">
        <f t="shared" si="14"/>
        <v>2.2877719148738267</v>
      </c>
    </row>
    <row r="166" spans="2:14" x14ac:dyDescent="0.45">
      <c r="B166" t="s">
        <v>99</v>
      </c>
      <c r="C166" s="215">
        <f>'Survey Results'!D166/'Survey Results'!D$301</f>
        <v>0</v>
      </c>
      <c r="D166" s="211">
        <f t="shared" si="22"/>
        <v>0</v>
      </c>
      <c r="E166" s="218">
        <f>'Survey Results'!E166/'Survey Results'!E$301</f>
        <v>4.6176775531363401E-2</v>
      </c>
      <c r="F166" s="217">
        <f t="shared" si="23"/>
        <v>0.28027807737131433</v>
      </c>
      <c r="G166" s="215">
        <f>'Survey Results'!F166/'Survey Results'!F$301</f>
        <v>0</v>
      </c>
      <c r="H166" s="212">
        <f t="shared" si="24"/>
        <v>0</v>
      </c>
      <c r="I166" s="218">
        <f>'Survey Results'!G166/'Survey Results'!G$301</f>
        <v>0</v>
      </c>
      <c r="J166" s="217">
        <f t="shared" si="25"/>
        <v>0</v>
      </c>
      <c r="K166" s="215">
        <f>'Survey Results'!H166/'Survey Results'!H$301</f>
        <v>0</v>
      </c>
      <c r="L166" s="211">
        <f t="shared" si="26"/>
        <v>0</v>
      </c>
      <c r="M166" s="221">
        <f t="shared" si="27"/>
        <v>5.2721594330422282E-3</v>
      </c>
      <c r="N166" s="222">
        <f t="shared" si="14"/>
        <v>0.28027807737131433</v>
      </c>
    </row>
    <row r="167" spans="2:14" x14ac:dyDescent="0.45">
      <c r="B167" t="s">
        <v>100</v>
      </c>
      <c r="C167" s="215">
        <f>'Survey Results'!D167/'Survey Results'!D$301</f>
        <v>0</v>
      </c>
      <c r="D167" s="211">
        <f t="shared" si="22"/>
        <v>0</v>
      </c>
      <c r="E167" s="218">
        <f>'Survey Results'!E167/'Survey Results'!E$301</f>
        <v>0</v>
      </c>
      <c r="F167" s="217">
        <f t="shared" si="23"/>
        <v>0</v>
      </c>
      <c r="G167" s="215">
        <f>'Survey Results'!F167/'Survey Results'!F$301</f>
        <v>0</v>
      </c>
      <c r="H167" s="212">
        <f t="shared" si="24"/>
        <v>0</v>
      </c>
      <c r="I167" s="218">
        <f>'Survey Results'!G167/'Survey Results'!G$301</f>
        <v>0</v>
      </c>
      <c r="J167" s="217">
        <f t="shared" si="25"/>
        <v>0</v>
      </c>
      <c r="K167" s="215">
        <f>'Survey Results'!H167/'Survey Results'!H$301</f>
        <v>0</v>
      </c>
      <c r="L167" s="211">
        <f t="shared" si="26"/>
        <v>0</v>
      </c>
      <c r="M167" s="221">
        <f t="shared" si="27"/>
        <v>0</v>
      </c>
      <c r="N167" s="222">
        <f t="shared" si="14"/>
        <v>0</v>
      </c>
    </row>
    <row r="168" spans="2:14" x14ac:dyDescent="0.45">
      <c r="B168" t="s">
        <v>101</v>
      </c>
      <c r="C168" s="215">
        <f>'Survey Results'!D168/'Survey Results'!D$301</f>
        <v>0</v>
      </c>
      <c r="D168" s="211">
        <f t="shared" si="22"/>
        <v>0</v>
      </c>
      <c r="E168" s="218">
        <f>'Survey Results'!E168/'Survey Results'!E$301</f>
        <v>0</v>
      </c>
      <c r="F168" s="217">
        <f t="shared" si="23"/>
        <v>0</v>
      </c>
      <c r="G168" s="215">
        <f>'Survey Results'!F168/'Survey Results'!F$301</f>
        <v>0</v>
      </c>
      <c r="H168" s="212">
        <f t="shared" si="24"/>
        <v>0</v>
      </c>
      <c r="I168" s="218">
        <f>'Survey Results'!G168/'Survey Results'!G$301</f>
        <v>0</v>
      </c>
      <c r="J168" s="217">
        <f t="shared" si="25"/>
        <v>0</v>
      </c>
      <c r="K168" s="215">
        <f>'Survey Results'!H168/'Survey Results'!H$301</f>
        <v>0</v>
      </c>
      <c r="L168" s="211">
        <f t="shared" si="26"/>
        <v>0</v>
      </c>
      <c r="M168" s="221">
        <f t="shared" si="27"/>
        <v>0</v>
      </c>
      <c r="N168" s="222">
        <f t="shared" si="14"/>
        <v>0</v>
      </c>
    </row>
    <row r="169" spans="2:14" x14ac:dyDescent="0.45">
      <c r="B169" t="s">
        <v>102</v>
      </c>
      <c r="C169" s="215">
        <f>'Survey Results'!D169/'Survey Results'!D$301</f>
        <v>0</v>
      </c>
      <c r="D169" s="211">
        <f t="shared" si="22"/>
        <v>0</v>
      </c>
      <c r="E169" s="218">
        <f>'Survey Results'!E169/'Survey Results'!E$301</f>
        <v>0</v>
      </c>
      <c r="F169" s="217">
        <f t="shared" si="23"/>
        <v>0</v>
      </c>
      <c r="G169" s="215">
        <f>'Survey Results'!F169/'Survey Results'!F$301</f>
        <v>4.3030950364013595E-2</v>
      </c>
      <c r="H169" s="212">
        <f t="shared" si="24"/>
        <v>0.89315407818317505</v>
      </c>
      <c r="I169" s="218">
        <f>'Survey Results'!G169/'Survey Results'!G$301</f>
        <v>0</v>
      </c>
      <c r="J169" s="217">
        <f t="shared" si="25"/>
        <v>0</v>
      </c>
      <c r="K169" s="215">
        <f>'Survey Results'!H169/'Survey Results'!H$301</f>
        <v>0</v>
      </c>
      <c r="L169" s="211">
        <f t="shared" si="26"/>
        <v>0</v>
      </c>
      <c r="M169" s="221">
        <f t="shared" si="27"/>
        <v>1.6800638646508353E-2</v>
      </c>
      <c r="N169" s="222">
        <f t="shared" si="14"/>
        <v>0.89315407818317505</v>
      </c>
    </row>
    <row r="170" spans="2:14" x14ac:dyDescent="0.45">
      <c r="B170" t="s">
        <v>103</v>
      </c>
      <c r="C170" s="215">
        <f>'Survey Results'!D170/'Survey Results'!D$301</f>
        <v>0</v>
      </c>
      <c r="D170" s="211">
        <f t="shared" si="22"/>
        <v>0</v>
      </c>
      <c r="E170" s="218">
        <f>'Survey Results'!E170/'Survey Results'!E$301</f>
        <v>0</v>
      </c>
      <c r="F170" s="217">
        <f t="shared" si="23"/>
        <v>0</v>
      </c>
      <c r="G170" s="215">
        <f>'Survey Results'!F170/'Survey Results'!F$301</f>
        <v>1.3934416166378156E-2</v>
      </c>
      <c r="H170" s="212">
        <f t="shared" si="24"/>
        <v>0.28922393116630635</v>
      </c>
      <c r="I170" s="218">
        <f>'Survey Results'!G170/'Survey Results'!G$301</f>
        <v>0</v>
      </c>
      <c r="J170" s="217">
        <f t="shared" si="25"/>
        <v>0</v>
      </c>
      <c r="K170" s="215">
        <f>'Survey Results'!H170/'Survey Results'!H$301</f>
        <v>0</v>
      </c>
      <c r="L170" s="211">
        <f t="shared" si="26"/>
        <v>0</v>
      </c>
      <c r="M170" s="221">
        <f t="shared" si="27"/>
        <v>5.440435053862192E-3</v>
      </c>
      <c r="N170" s="222">
        <f t="shared" si="14"/>
        <v>0.28922393116630635</v>
      </c>
    </row>
    <row r="171" spans="2:14" x14ac:dyDescent="0.45">
      <c r="B171" t="s">
        <v>104</v>
      </c>
      <c r="C171" s="215">
        <f>'Survey Results'!D171/'Survey Results'!D$301</f>
        <v>0</v>
      </c>
      <c r="D171" s="211">
        <f t="shared" si="22"/>
        <v>0</v>
      </c>
      <c r="E171" s="218">
        <f>'Survey Results'!E171/'Survey Results'!E$301</f>
        <v>0</v>
      </c>
      <c r="F171" s="217">
        <f t="shared" si="23"/>
        <v>0</v>
      </c>
      <c r="G171" s="215">
        <f>'Survey Results'!F171/'Survey Results'!F$301</f>
        <v>0</v>
      </c>
      <c r="H171" s="212">
        <f t="shared" si="24"/>
        <v>0</v>
      </c>
      <c r="I171" s="218">
        <f>'Survey Results'!G171/'Survey Results'!G$301</f>
        <v>0</v>
      </c>
      <c r="J171" s="217">
        <f t="shared" si="25"/>
        <v>0</v>
      </c>
      <c r="K171" s="215">
        <f>'Survey Results'!H171/'Survey Results'!H$301</f>
        <v>0</v>
      </c>
      <c r="L171" s="211">
        <f t="shared" si="26"/>
        <v>0</v>
      </c>
      <c r="M171" s="221">
        <f t="shared" si="27"/>
        <v>0</v>
      </c>
      <c r="N171" s="222">
        <f t="shared" si="14"/>
        <v>0</v>
      </c>
    </row>
    <row r="172" spans="2:14" x14ac:dyDescent="0.45">
      <c r="B172" t="s">
        <v>105</v>
      </c>
      <c r="C172" s="215">
        <f>'Survey Results'!D172/'Survey Results'!D$301</f>
        <v>0</v>
      </c>
      <c r="D172" s="211">
        <f t="shared" si="22"/>
        <v>0</v>
      </c>
      <c r="E172" s="218">
        <f>'Survey Results'!E172/'Survey Results'!E$301</f>
        <v>0</v>
      </c>
      <c r="F172" s="217">
        <f t="shared" si="23"/>
        <v>0</v>
      </c>
      <c r="G172" s="215">
        <f>'Survey Results'!F172/'Survey Results'!F$301</f>
        <v>0</v>
      </c>
      <c r="H172" s="212">
        <f t="shared" si="24"/>
        <v>0</v>
      </c>
      <c r="I172" s="218">
        <f>'Survey Results'!G172/'Survey Results'!G$301</f>
        <v>0</v>
      </c>
      <c r="J172" s="217">
        <f t="shared" si="25"/>
        <v>0</v>
      </c>
      <c r="K172" s="215">
        <f>'Survey Results'!H172/'Survey Results'!H$301</f>
        <v>0</v>
      </c>
      <c r="L172" s="211">
        <f t="shared" si="26"/>
        <v>0</v>
      </c>
      <c r="M172" s="221">
        <f t="shared" si="27"/>
        <v>0</v>
      </c>
      <c r="N172" s="222">
        <f t="shared" si="14"/>
        <v>0</v>
      </c>
    </row>
    <row r="173" spans="2:14" x14ac:dyDescent="0.45">
      <c r="B173" t="s">
        <v>106</v>
      </c>
      <c r="C173" s="215">
        <f>'Survey Results'!D173/'Survey Results'!D$301</f>
        <v>0</v>
      </c>
      <c r="D173" s="211">
        <f t="shared" si="22"/>
        <v>0</v>
      </c>
      <c r="E173" s="218">
        <f>'Survey Results'!E173/'Survey Results'!E$301</f>
        <v>0</v>
      </c>
      <c r="F173" s="217">
        <f t="shared" si="23"/>
        <v>0</v>
      </c>
      <c r="G173" s="215">
        <f>'Survey Results'!F173/'Survey Results'!F$301</f>
        <v>0</v>
      </c>
      <c r="H173" s="212">
        <f t="shared" si="24"/>
        <v>0</v>
      </c>
      <c r="I173" s="218">
        <f>'Survey Results'!G173/'Survey Results'!G$301</f>
        <v>0</v>
      </c>
      <c r="J173" s="217">
        <f t="shared" si="25"/>
        <v>0</v>
      </c>
      <c r="K173" s="215">
        <f>'Survey Results'!H173/'Survey Results'!H$301</f>
        <v>0</v>
      </c>
      <c r="L173" s="211">
        <f t="shared" si="26"/>
        <v>0</v>
      </c>
      <c r="M173" s="221">
        <f t="shared" si="27"/>
        <v>0</v>
      </c>
      <c r="N173" s="222">
        <f t="shared" si="14"/>
        <v>0</v>
      </c>
    </row>
    <row r="174" spans="2:14" x14ac:dyDescent="0.45">
      <c r="B174" t="s">
        <v>107</v>
      </c>
      <c r="C174" s="215">
        <f>'Survey Results'!D174/'Survey Results'!D$301</f>
        <v>0</v>
      </c>
      <c r="D174" s="211">
        <f t="shared" si="22"/>
        <v>0</v>
      </c>
      <c r="E174" s="218">
        <f>'Survey Results'!E174/'Survey Results'!E$301</f>
        <v>0</v>
      </c>
      <c r="F174" s="217">
        <f t="shared" si="23"/>
        <v>0</v>
      </c>
      <c r="G174" s="215">
        <f>'Survey Results'!F174/'Survey Results'!F$301</f>
        <v>0</v>
      </c>
      <c r="H174" s="212">
        <f t="shared" si="24"/>
        <v>0</v>
      </c>
      <c r="I174" s="218">
        <f>'Survey Results'!G174/'Survey Results'!G$301</f>
        <v>0</v>
      </c>
      <c r="J174" s="217">
        <f t="shared" si="25"/>
        <v>0</v>
      </c>
      <c r="K174" s="215">
        <f>'Survey Results'!H174/'Survey Results'!H$301</f>
        <v>0</v>
      </c>
      <c r="L174" s="211">
        <f t="shared" si="26"/>
        <v>0</v>
      </c>
      <c r="M174" s="221">
        <f t="shared" si="27"/>
        <v>0</v>
      </c>
      <c r="N174" s="222">
        <f t="shared" si="14"/>
        <v>0</v>
      </c>
    </row>
    <row r="175" spans="2:14" x14ac:dyDescent="0.45">
      <c r="B175" t="s">
        <v>108</v>
      </c>
      <c r="C175" s="215">
        <f>'Survey Results'!D175/'Survey Results'!D$301</f>
        <v>0</v>
      </c>
      <c r="D175" s="211">
        <f t="shared" si="22"/>
        <v>0</v>
      </c>
      <c r="E175" s="218">
        <f>'Survey Results'!E175/'Survey Results'!E$301</f>
        <v>0</v>
      </c>
      <c r="F175" s="217">
        <f t="shared" si="23"/>
        <v>0</v>
      </c>
      <c r="G175" s="215">
        <f>'Survey Results'!F175/'Survey Results'!F$301</f>
        <v>0</v>
      </c>
      <c r="H175" s="212">
        <f t="shared" si="24"/>
        <v>0</v>
      </c>
      <c r="I175" s="218">
        <f>'Survey Results'!G175/'Survey Results'!G$301</f>
        <v>0</v>
      </c>
      <c r="J175" s="217">
        <f t="shared" si="25"/>
        <v>0</v>
      </c>
      <c r="K175" s="215">
        <f>'Survey Results'!H175/'Survey Results'!H$301</f>
        <v>0</v>
      </c>
      <c r="L175" s="211">
        <f t="shared" si="26"/>
        <v>0</v>
      </c>
      <c r="M175" s="221">
        <f t="shared" si="27"/>
        <v>0</v>
      </c>
      <c r="N175" s="222">
        <f t="shared" si="14"/>
        <v>0</v>
      </c>
    </row>
    <row r="176" spans="2:14" x14ac:dyDescent="0.45">
      <c r="B176" t="s">
        <v>109</v>
      </c>
      <c r="C176" s="215">
        <f>'Survey Results'!D176/'Survey Results'!D$301</f>
        <v>0</v>
      </c>
      <c r="D176" s="211">
        <f t="shared" si="22"/>
        <v>0</v>
      </c>
      <c r="E176" s="218">
        <f>'Survey Results'!E176/'Survey Results'!E$301</f>
        <v>0</v>
      </c>
      <c r="F176" s="217">
        <f t="shared" si="23"/>
        <v>0</v>
      </c>
      <c r="G176" s="215">
        <f>'Survey Results'!F176/'Survey Results'!F$301</f>
        <v>0</v>
      </c>
      <c r="H176" s="212">
        <f t="shared" si="24"/>
        <v>0</v>
      </c>
      <c r="I176" s="218">
        <f>'Survey Results'!G176/'Survey Results'!G$301</f>
        <v>0</v>
      </c>
      <c r="J176" s="217">
        <f t="shared" si="25"/>
        <v>0</v>
      </c>
      <c r="K176" s="215">
        <f>'Survey Results'!H176/'Survey Results'!H$301</f>
        <v>5.9765357022429433E-3</v>
      </c>
      <c r="L176" s="211">
        <f t="shared" si="26"/>
        <v>6.0118159228001726E-2</v>
      </c>
      <c r="M176" s="221">
        <f t="shared" si="27"/>
        <v>1.1308502014987889E-3</v>
      </c>
      <c r="N176" s="222">
        <f t="shared" si="14"/>
        <v>6.0118159228001726E-2</v>
      </c>
    </row>
    <row r="177" spans="2:14" x14ac:dyDescent="0.45">
      <c r="B177" t="s">
        <v>110</v>
      </c>
      <c r="C177" s="215">
        <f>'Survey Results'!D177/'Survey Results'!D$301</f>
        <v>0</v>
      </c>
      <c r="D177" s="211">
        <f t="shared" si="22"/>
        <v>0</v>
      </c>
      <c r="E177" s="218">
        <f>'Survey Results'!E177/'Survey Results'!E$301</f>
        <v>0</v>
      </c>
      <c r="F177" s="217">
        <f t="shared" si="23"/>
        <v>0</v>
      </c>
      <c r="G177" s="215">
        <f>'Survey Results'!F177/'Survey Results'!F$301</f>
        <v>0</v>
      </c>
      <c r="H177" s="212">
        <f t="shared" si="24"/>
        <v>0</v>
      </c>
      <c r="I177" s="218">
        <f>'Survey Results'!G177/'Survey Results'!G$301</f>
        <v>0</v>
      </c>
      <c r="J177" s="217">
        <f t="shared" si="25"/>
        <v>0</v>
      </c>
      <c r="K177" s="215">
        <f>'Survey Results'!H177/'Survey Results'!H$301</f>
        <v>0</v>
      </c>
      <c r="L177" s="211">
        <f t="shared" si="26"/>
        <v>0</v>
      </c>
      <c r="M177" s="221">
        <f t="shared" si="27"/>
        <v>0</v>
      </c>
      <c r="N177" s="222">
        <f t="shared" si="14"/>
        <v>0</v>
      </c>
    </row>
    <row r="178" spans="2:14" x14ac:dyDescent="0.45">
      <c r="B178" t="s">
        <v>111</v>
      </c>
      <c r="C178" s="215">
        <f>'Survey Results'!D178/'Survey Results'!D$301</f>
        <v>0</v>
      </c>
      <c r="D178" s="211">
        <f t="shared" si="22"/>
        <v>0</v>
      </c>
      <c r="E178" s="218">
        <f>'Survey Results'!E178/'Survey Results'!E$301</f>
        <v>0</v>
      </c>
      <c r="F178" s="217">
        <f t="shared" si="23"/>
        <v>0</v>
      </c>
      <c r="G178" s="215">
        <f>'Survey Results'!F178/'Survey Results'!F$301</f>
        <v>0</v>
      </c>
      <c r="H178" s="212">
        <f t="shared" si="24"/>
        <v>0</v>
      </c>
      <c r="I178" s="218">
        <f>'Survey Results'!G178/'Survey Results'!G$301</f>
        <v>6.7534561086414931E-3</v>
      </c>
      <c r="J178" s="217">
        <f t="shared" si="25"/>
        <v>5.5987552287502775E-2</v>
      </c>
      <c r="K178" s="215">
        <f>'Survey Results'!H178/'Survey Results'!H$301</f>
        <v>0</v>
      </c>
      <c r="L178" s="211">
        <f t="shared" si="26"/>
        <v>0</v>
      </c>
      <c r="M178" s="221">
        <f t="shared" si="27"/>
        <v>1.053151586788047E-3</v>
      </c>
      <c r="N178" s="222">
        <f t="shared" si="14"/>
        <v>5.5987552287502775E-2</v>
      </c>
    </row>
    <row r="179" spans="2:14" x14ac:dyDescent="0.45">
      <c r="B179" t="s">
        <v>112</v>
      </c>
      <c r="C179" s="215">
        <f>'Survey Results'!D179/'Survey Results'!D$301</f>
        <v>0</v>
      </c>
      <c r="D179" s="211">
        <f t="shared" si="22"/>
        <v>0</v>
      </c>
      <c r="E179" s="218">
        <f>'Survey Results'!E179/'Survey Results'!E$301</f>
        <v>0</v>
      </c>
      <c r="F179" s="217">
        <f t="shared" si="23"/>
        <v>0</v>
      </c>
      <c r="G179" s="215">
        <f>'Survey Results'!F179/'Survey Results'!F$301</f>
        <v>0</v>
      </c>
      <c r="H179" s="212">
        <f t="shared" si="24"/>
        <v>0</v>
      </c>
      <c r="I179" s="218">
        <f>'Survey Results'!G179/'Survey Results'!G$301</f>
        <v>0</v>
      </c>
      <c r="J179" s="217">
        <f t="shared" si="25"/>
        <v>0</v>
      </c>
      <c r="K179" s="215">
        <f>'Survey Results'!H179/'Survey Results'!H$301</f>
        <v>0</v>
      </c>
      <c r="L179" s="211">
        <f t="shared" si="26"/>
        <v>0</v>
      </c>
      <c r="M179" s="221">
        <f t="shared" si="27"/>
        <v>0</v>
      </c>
      <c r="N179" s="222">
        <f t="shared" si="14"/>
        <v>0</v>
      </c>
    </row>
    <row r="180" spans="2:14" x14ac:dyDescent="0.45">
      <c r="B180" t="s">
        <v>113</v>
      </c>
      <c r="C180" s="215">
        <f>'Survey Results'!D180/'Survey Results'!D$301</f>
        <v>0</v>
      </c>
      <c r="D180" s="211">
        <f t="shared" si="22"/>
        <v>0</v>
      </c>
      <c r="E180" s="218">
        <f>'Survey Results'!E180/'Survey Results'!E$301</f>
        <v>0</v>
      </c>
      <c r="F180" s="217">
        <f t="shared" si="23"/>
        <v>0</v>
      </c>
      <c r="G180" s="215">
        <f>'Survey Results'!F180/'Survey Results'!F$301</f>
        <v>0</v>
      </c>
      <c r="H180" s="212">
        <f t="shared" si="24"/>
        <v>0</v>
      </c>
      <c r="I180" s="218">
        <f>'Survey Results'!G180/'Survey Results'!G$301</f>
        <v>0</v>
      </c>
      <c r="J180" s="217">
        <f t="shared" si="25"/>
        <v>0</v>
      </c>
      <c r="K180" s="215">
        <f>'Survey Results'!H180/'Survey Results'!H$301</f>
        <v>0</v>
      </c>
      <c r="L180" s="211">
        <f t="shared" si="26"/>
        <v>0</v>
      </c>
      <c r="M180" s="221">
        <f t="shared" si="27"/>
        <v>0</v>
      </c>
      <c r="N180" s="222">
        <f t="shared" si="14"/>
        <v>0</v>
      </c>
    </row>
    <row r="181" spans="2:14" x14ac:dyDescent="0.45">
      <c r="B181" t="s">
        <v>114</v>
      </c>
      <c r="C181" s="215">
        <f>'Survey Results'!D181/'Survey Results'!D$301</f>
        <v>0</v>
      </c>
      <c r="D181" s="211">
        <f t="shared" si="22"/>
        <v>0</v>
      </c>
      <c r="E181" s="218">
        <f>'Survey Results'!E181/'Survey Results'!E$301</f>
        <v>0</v>
      </c>
      <c r="F181" s="217">
        <f t="shared" si="23"/>
        <v>0</v>
      </c>
      <c r="G181" s="215">
        <f>'Survey Results'!F181/'Survey Results'!F$301</f>
        <v>0</v>
      </c>
      <c r="H181" s="212">
        <f t="shared" si="24"/>
        <v>0</v>
      </c>
      <c r="I181" s="218">
        <f>'Survey Results'!G181/'Survey Results'!G$301</f>
        <v>0</v>
      </c>
      <c r="J181" s="217">
        <f t="shared" si="25"/>
        <v>0</v>
      </c>
      <c r="K181" s="215">
        <f>'Survey Results'!H181/'Survey Results'!H$301</f>
        <v>0</v>
      </c>
      <c r="L181" s="211">
        <f t="shared" si="26"/>
        <v>0</v>
      </c>
      <c r="M181" s="221">
        <f t="shared" si="27"/>
        <v>0</v>
      </c>
      <c r="N181" s="222">
        <f t="shared" si="14"/>
        <v>0</v>
      </c>
    </row>
    <row r="182" spans="2:14" x14ac:dyDescent="0.45">
      <c r="B182" t="s">
        <v>115</v>
      </c>
      <c r="C182" s="215">
        <f>'Survey Results'!D182/'Survey Results'!D$301</f>
        <v>0</v>
      </c>
      <c r="D182" s="211">
        <f t="shared" si="22"/>
        <v>0</v>
      </c>
      <c r="E182" s="218">
        <f>'Survey Results'!E182/'Survey Results'!E$301</f>
        <v>0</v>
      </c>
      <c r="F182" s="217">
        <f t="shared" si="23"/>
        <v>0</v>
      </c>
      <c r="G182" s="215">
        <f>'Survey Results'!F182/'Survey Results'!F$301</f>
        <v>0</v>
      </c>
      <c r="H182" s="212">
        <f t="shared" si="24"/>
        <v>0</v>
      </c>
      <c r="I182" s="218">
        <f>'Survey Results'!G182/'Survey Results'!G$301</f>
        <v>0</v>
      </c>
      <c r="J182" s="217">
        <f t="shared" si="25"/>
        <v>0</v>
      </c>
      <c r="K182" s="215">
        <f>'Survey Results'!H182/'Survey Results'!H$301</f>
        <v>0</v>
      </c>
      <c r="L182" s="211">
        <f t="shared" si="26"/>
        <v>0</v>
      </c>
      <c r="M182" s="221">
        <f t="shared" si="27"/>
        <v>0</v>
      </c>
      <c r="N182" s="222">
        <f t="shared" si="14"/>
        <v>0</v>
      </c>
    </row>
    <row r="183" spans="2:14" x14ac:dyDescent="0.45">
      <c r="B183" t="s">
        <v>116</v>
      </c>
      <c r="C183" s="215">
        <f>'Survey Results'!D183/'Survey Results'!D$301</f>
        <v>0</v>
      </c>
      <c r="D183" s="211">
        <f t="shared" si="22"/>
        <v>0</v>
      </c>
      <c r="E183" s="218">
        <f>'Survey Results'!E183/'Survey Results'!E$301</f>
        <v>0</v>
      </c>
      <c r="F183" s="217">
        <f t="shared" si="23"/>
        <v>0</v>
      </c>
      <c r="G183" s="215">
        <f>'Survey Results'!F183/'Survey Results'!F$301</f>
        <v>0</v>
      </c>
      <c r="H183" s="212">
        <f t="shared" si="24"/>
        <v>0</v>
      </c>
      <c r="I183" s="218">
        <f>'Survey Results'!G183/'Survey Results'!G$301</f>
        <v>1.3519124615309462E-2</v>
      </c>
      <c r="J183" s="217">
        <f t="shared" si="25"/>
        <v>0.11207634788836449</v>
      </c>
      <c r="K183" s="215">
        <f>'Survey Results'!H183/'Survey Results'!H$301</f>
        <v>0</v>
      </c>
      <c r="L183" s="211">
        <f t="shared" si="26"/>
        <v>0</v>
      </c>
      <c r="M183" s="221">
        <f t="shared" si="27"/>
        <v>2.1082076068252584E-3</v>
      </c>
      <c r="N183" s="222">
        <f t="shared" si="14"/>
        <v>0.11207634788836449</v>
      </c>
    </row>
    <row r="184" spans="2:14" x14ac:dyDescent="0.45">
      <c r="B184" t="s">
        <v>117</v>
      </c>
      <c r="C184" s="215">
        <f>'Survey Results'!D184/'Survey Results'!D$301</f>
        <v>0</v>
      </c>
      <c r="D184" s="211">
        <f t="shared" si="22"/>
        <v>0</v>
      </c>
      <c r="E184" s="218">
        <f>'Survey Results'!E184/'Survey Results'!E$301</f>
        <v>0</v>
      </c>
      <c r="F184" s="217">
        <f t="shared" si="23"/>
        <v>0</v>
      </c>
      <c r="G184" s="215">
        <f>'Survey Results'!F184/'Survey Results'!F$301</f>
        <v>0</v>
      </c>
      <c r="H184" s="212">
        <f t="shared" si="24"/>
        <v>0</v>
      </c>
      <c r="I184" s="218">
        <f>'Survey Results'!G184/'Survey Results'!G$301</f>
        <v>0</v>
      </c>
      <c r="J184" s="217">
        <f t="shared" si="25"/>
        <v>0</v>
      </c>
      <c r="K184" s="215">
        <f>'Survey Results'!H184/'Survey Results'!H$301</f>
        <v>0</v>
      </c>
      <c r="L184" s="211">
        <f t="shared" si="26"/>
        <v>0</v>
      </c>
      <c r="M184" s="221">
        <f t="shared" si="27"/>
        <v>0</v>
      </c>
      <c r="N184" s="222">
        <f t="shared" si="14"/>
        <v>0</v>
      </c>
    </row>
    <row r="185" spans="2:14" x14ac:dyDescent="0.45">
      <c r="B185" t="s">
        <v>118</v>
      </c>
      <c r="C185" s="215">
        <f>'Survey Results'!D185/'Survey Results'!D$301</f>
        <v>0</v>
      </c>
      <c r="D185" s="211">
        <f t="shared" si="22"/>
        <v>0</v>
      </c>
      <c r="E185" s="218">
        <f>'Survey Results'!E185/'Survey Results'!E$301</f>
        <v>0</v>
      </c>
      <c r="F185" s="217">
        <f t="shared" si="23"/>
        <v>0</v>
      </c>
      <c r="G185" s="215">
        <f>'Survey Results'!F185/'Survey Results'!F$301</f>
        <v>0</v>
      </c>
      <c r="H185" s="212">
        <f t="shared" si="24"/>
        <v>0</v>
      </c>
      <c r="I185" s="218">
        <f>'Survey Results'!G185/'Survey Results'!G$301</f>
        <v>0</v>
      </c>
      <c r="J185" s="217">
        <f t="shared" si="25"/>
        <v>0</v>
      </c>
      <c r="K185" s="215">
        <f>'Survey Results'!H185/'Survey Results'!H$301</f>
        <v>0</v>
      </c>
      <c r="L185" s="211">
        <f t="shared" si="26"/>
        <v>0</v>
      </c>
      <c r="M185" s="221">
        <f t="shared" si="27"/>
        <v>0</v>
      </c>
      <c r="N185" s="222">
        <f t="shared" si="14"/>
        <v>0</v>
      </c>
    </row>
    <row r="186" spans="2:14" x14ac:dyDescent="0.45">
      <c r="B186" t="s">
        <v>119</v>
      </c>
      <c r="C186" s="215">
        <f>'Survey Results'!D186/'Survey Results'!D$301</f>
        <v>0</v>
      </c>
      <c r="D186" s="211">
        <f t="shared" si="22"/>
        <v>0</v>
      </c>
      <c r="E186" s="218">
        <f>'Survey Results'!E186/'Survey Results'!E$301</f>
        <v>0</v>
      </c>
      <c r="F186" s="217">
        <f t="shared" si="23"/>
        <v>0</v>
      </c>
      <c r="G186" s="215">
        <f>'Survey Results'!F186/'Survey Results'!F$301</f>
        <v>0</v>
      </c>
      <c r="H186" s="212">
        <f t="shared" si="24"/>
        <v>0</v>
      </c>
      <c r="I186" s="218">
        <f>'Survey Results'!G186/'Survey Results'!G$301</f>
        <v>0</v>
      </c>
      <c r="J186" s="217">
        <f t="shared" si="25"/>
        <v>0</v>
      </c>
      <c r="K186" s="215">
        <f>'Survey Results'!H186/'Survey Results'!H$301</f>
        <v>0</v>
      </c>
      <c r="L186" s="211">
        <f t="shared" si="26"/>
        <v>0</v>
      </c>
      <c r="M186" s="221">
        <f t="shared" si="27"/>
        <v>0</v>
      </c>
      <c r="N186" s="222">
        <f t="shared" si="14"/>
        <v>0</v>
      </c>
    </row>
    <row r="187" spans="2:14" x14ac:dyDescent="0.45">
      <c r="B187" t="s">
        <v>120</v>
      </c>
      <c r="C187" s="215">
        <f>'Survey Results'!D187/'Survey Results'!D$301</f>
        <v>0</v>
      </c>
      <c r="D187" s="211">
        <f t="shared" si="22"/>
        <v>0</v>
      </c>
      <c r="E187" s="218">
        <f>'Survey Results'!E187/'Survey Results'!E$301</f>
        <v>0</v>
      </c>
      <c r="F187" s="217">
        <f t="shared" si="23"/>
        <v>0</v>
      </c>
      <c r="G187" s="215">
        <f>'Survey Results'!F187/'Survey Results'!F$301</f>
        <v>0</v>
      </c>
      <c r="H187" s="212">
        <f t="shared" si="24"/>
        <v>0</v>
      </c>
      <c r="I187" s="218">
        <f>'Survey Results'!G187/'Survey Results'!G$301</f>
        <v>0</v>
      </c>
      <c r="J187" s="217">
        <f t="shared" si="25"/>
        <v>0</v>
      </c>
      <c r="K187" s="215">
        <f>'Survey Results'!H187/'Survey Results'!H$301</f>
        <v>0</v>
      </c>
      <c r="L187" s="211">
        <f t="shared" si="26"/>
        <v>0</v>
      </c>
      <c r="M187" s="221">
        <f t="shared" si="27"/>
        <v>0</v>
      </c>
      <c r="N187" s="222">
        <f t="shared" si="14"/>
        <v>0</v>
      </c>
    </row>
    <row r="188" spans="2:14" x14ac:dyDescent="0.45">
      <c r="B188" t="s">
        <v>121</v>
      </c>
      <c r="C188" s="215">
        <f>'Survey Results'!D188/'Survey Results'!D$301</f>
        <v>0</v>
      </c>
      <c r="D188" s="211">
        <f t="shared" si="22"/>
        <v>0</v>
      </c>
      <c r="E188" s="218">
        <f>'Survey Results'!E188/'Survey Results'!E$301</f>
        <v>0</v>
      </c>
      <c r="F188" s="217">
        <f t="shared" si="23"/>
        <v>0</v>
      </c>
      <c r="G188" s="215">
        <f>'Survey Results'!F188/'Survey Results'!F$301</f>
        <v>0</v>
      </c>
      <c r="H188" s="212">
        <f t="shared" si="24"/>
        <v>0</v>
      </c>
      <c r="I188" s="218">
        <f>'Survey Results'!G188/'Survey Results'!G$301</f>
        <v>0</v>
      </c>
      <c r="J188" s="217">
        <f t="shared" si="25"/>
        <v>0</v>
      </c>
      <c r="K188" s="215">
        <f>'Survey Results'!H188/'Survey Results'!H$301</f>
        <v>0</v>
      </c>
      <c r="L188" s="211">
        <f t="shared" si="26"/>
        <v>0</v>
      </c>
      <c r="M188" s="221">
        <f t="shared" si="27"/>
        <v>0</v>
      </c>
      <c r="N188" s="222">
        <f t="shared" si="14"/>
        <v>0</v>
      </c>
    </row>
    <row r="189" spans="2:14" x14ac:dyDescent="0.45">
      <c r="B189" t="s">
        <v>122</v>
      </c>
      <c r="C189" s="215">
        <f>'Survey Results'!D189/'Survey Results'!D$301</f>
        <v>0</v>
      </c>
      <c r="D189" s="211">
        <f t="shared" si="22"/>
        <v>0</v>
      </c>
      <c r="E189" s="218">
        <f>'Survey Results'!E189/'Survey Results'!E$301</f>
        <v>0</v>
      </c>
      <c r="F189" s="217">
        <f t="shared" si="23"/>
        <v>0</v>
      </c>
      <c r="G189" s="215">
        <f>'Survey Results'!F189/'Survey Results'!F$301</f>
        <v>0</v>
      </c>
      <c r="H189" s="212">
        <f t="shared" si="24"/>
        <v>0</v>
      </c>
      <c r="I189" s="218">
        <f>'Survey Results'!G189/'Survey Results'!G$301</f>
        <v>0</v>
      </c>
      <c r="J189" s="217">
        <f t="shared" si="25"/>
        <v>0</v>
      </c>
      <c r="K189" s="215">
        <f>'Survey Results'!H189/'Survey Results'!H$301</f>
        <v>0</v>
      </c>
      <c r="L189" s="211">
        <f t="shared" si="26"/>
        <v>0</v>
      </c>
      <c r="M189" s="221">
        <f t="shared" si="27"/>
        <v>0</v>
      </c>
      <c r="N189" s="222">
        <f t="shared" si="14"/>
        <v>0</v>
      </c>
    </row>
    <row r="190" spans="2:14" x14ac:dyDescent="0.45">
      <c r="B190" t="s">
        <v>123</v>
      </c>
      <c r="C190" s="215">
        <f>'Survey Results'!D190/'Survey Results'!D$301</f>
        <v>0</v>
      </c>
      <c r="D190" s="211">
        <f t="shared" si="22"/>
        <v>0</v>
      </c>
      <c r="E190" s="218">
        <f>'Survey Results'!E190/'Survey Results'!E$301</f>
        <v>0</v>
      </c>
      <c r="F190" s="217">
        <f t="shared" si="23"/>
        <v>0</v>
      </c>
      <c r="G190" s="215">
        <f>'Survey Results'!F190/'Survey Results'!F$301</f>
        <v>0</v>
      </c>
      <c r="H190" s="212">
        <f t="shared" si="24"/>
        <v>0</v>
      </c>
      <c r="I190" s="218">
        <f>'Survey Results'!G190/'Survey Results'!G$301</f>
        <v>0</v>
      </c>
      <c r="J190" s="217">
        <f t="shared" si="25"/>
        <v>0</v>
      </c>
      <c r="K190" s="215">
        <f>'Survey Results'!H190/'Survey Results'!H$301</f>
        <v>0</v>
      </c>
      <c r="L190" s="211">
        <f t="shared" si="26"/>
        <v>0</v>
      </c>
      <c r="M190" s="221">
        <f t="shared" si="27"/>
        <v>0</v>
      </c>
      <c r="N190" s="222">
        <f t="shared" si="14"/>
        <v>0</v>
      </c>
    </row>
    <row r="191" spans="2:14" x14ac:dyDescent="0.45">
      <c r="B191" t="s">
        <v>124</v>
      </c>
      <c r="C191" s="215">
        <f>'Survey Results'!D191/'Survey Results'!D$301</f>
        <v>0</v>
      </c>
      <c r="D191" s="211">
        <f t="shared" si="22"/>
        <v>0</v>
      </c>
      <c r="E191" s="218">
        <f>'Survey Results'!E191/'Survey Results'!E$301</f>
        <v>0</v>
      </c>
      <c r="F191" s="217">
        <f t="shared" si="23"/>
        <v>0</v>
      </c>
      <c r="G191" s="215">
        <f>'Survey Results'!F191/'Survey Results'!F$301</f>
        <v>0</v>
      </c>
      <c r="H191" s="212">
        <f t="shared" si="24"/>
        <v>0</v>
      </c>
      <c r="I191" s="218">
        <f>'Survey Results'!G191/'Survey Results'!G$301</f>
        <v>0</v>
      </c>
      <c r="J191" s="217">
        <f t="shared" si="25"/>
        <v>0</v>
      </c>
      <c r="K191" s="215">
        <f>'Survey Results'!H191/'Survey Results'!H$301</f>
        <v>6.4439612571654453E-2</v>
      </c>
      <c r="L191" s="211">
        <f t="shared" si="26"/>
        <v>0.64820007478907693</v>
      </c>
      <c r="M191" s="221">
        <f t="shared" si="27"/>
        <v>1.2192941277638692E-2</v>
      </c>
      <c r="N191" s="222">
        <f t="shared" si="14"/>
        <v>0.64820007478907693</v>
      </c>
    </row>
    <row r="192" spans="2:14" x14ac:dyDescent="0.45">
      <c r="B192" t="s">
        <v>125</v>
      </c>
      <c r="C192" s="215">
        <f>'Survey Results'!D192/'Survey Results'!D$301</f>
        <v>0</v>
      </c>
      <c r="D192" s="211">
        <f t="shared" si="22"/>
        <v>0</v>
      </c>
      <c r="E192" s="218">
        <f>'Survey Results'!E192/'Survey Results'!E$301</f>
        <v>0</v>
      </c>
      <c r="F192" s="217">
        <f t="shared" si="23"/>
        <v>0</v>
      </c>
      <c r="G192" s="215">
        <f>'Survey Results'!F192/'Survey Results'!F$301</f>
        <v>3.6966103151510686E-2</v>
      </c>
      <c r="H192" s="212">
        <f t="shared" si="24"/>
        <v>0.76727159184295024</v>
      </c>
      <c r="I192" s="218">
        <f>'Survey Results'!G192/'Survey Results'!G$301</f>
        <v>0</v>
      </c>
      <c r="J192" s="217">
        <f t="shared" si="25"/>
        <v>0</v>
      </c>
      <c r="K192" s="215">
        <f>'Survey Results'!H192/'Survey Results'!H$301</f>
        <v>0</v>
      </c>
      <c r="L192" s="211">
        <f t="shared" si="26"/>
        <v>0</v>
      </c>
      <c r="M192" s="221">
        <f t="shared" si="27"/>
        <v>1.4432731230994767E-2</v>
      </c>
      <c r="N192" s="222">
        <f t="shared" si="14"/>
        <v>0.76727159184295024</v>
      </c>
    </row>
    <row r="193" spans="2:14" x14ac:dyDescent="0.45">
      <c r="B193" t="s">
        <v>126</v>
      </c>
      <c r="C193" s="215">
        <f>'Survey Results'!D193/'Survey Results'!D$301</f>
        <v>0</v>
      </c>
      <c r="D193" s="211">
        <f t="shared" si="22"/>
        <v>0</v>
      </c>
      <c r="E193" s="218">
        <f>'Survey Results'!E193/'Survey Results'!E$301</f>
        <v>0</v>
      </c>
      <c r="F193" s="217">
        <f t="shared" si="23"/>
        <v>0</v>
      </c>
      <c r="G193" s="215">
        <f>'Survey Results'!F193/'Survey Results'!F$301</f>
        <v>0</v>
      </c>
      <c r="H193" s="212">
        <f t="shared" si="24"/>
        <v>0</v>
      </c>
      <c r="I193" s="218">
        <f>'Survey Results'!G193/'Survey Results'!G$301</f>
        <v>0</v>
      </c>
      <c r="J193" s="217">
        <f t="shared" si="25"/>
        <v>0</v>
      </c>
      <c r="K193" s="215">
        <f>'Survey Results'!H193/'Survey Results'!H$301</f>
        <v>0</v>
      </c>
      <c r="L193" s="211">
        <f t="shared" si="26"/>
        <v>0</v>
      </c>
      <c r="M193" s="221">
        <f t="shared" si="27"/>
        <v>0</v>
      </c>
      <c r="N193" s="222">
        <f t="shared" si="14"/>
        <v>0</v>
      </c>
    </row>
    <row r="194" spans="2:14" x14ac:dyDescent="0.45">
      <c r="B194" t="s">
        <v>127</v>
      </c>
      <c r="C194" s="215">
        <f>'Survey Results'!D194/'Survey Results'!D$301</f>
        <v>0</v>
      </c>
      <c r="D194" s="211">
        <f t="shared" si="22"/>
        <v>0</v>
      </c>
      <c r="E194" s="218">
        <f>'Survey Results'!E194/'Survey Results'!E$301</f>
        <v>0</v>
      </c>
      <c r="F194" s="217">
        <f t="shared" si="23"/>
        <v>0</v>
      </c>
      <c r="G194" s="215">
        <f>'Survey Results'!F194/'Survey Results'!F$301</f>
        <v>0</v>
      </c>
      <c r="H194" s="212">
        <f t="shared" si="24"/>
        <v>0</v>
      </c>
      <c r="I194" s="218">
        <f>'Survey Results'!G194/'Survey Results'!G$301</f>
        <v>0</v>
      </c>
      <c r="J194" s="217">
        <f t="shared" si="25"/>
        <v>0</v>
      </c>
      <c r="K194" s="215">
        <f>'Survey Results'!H194/'Survey Results'!H$301</f>
        <v>0</v>
      </c>
      <c r="L194" s="211">
        <f t="shared" si="26"/>
        <v>0</v>
      </c>
      <c r="M194" s="221">
        <f t="shared" si="27"/>
        <v>0</v>
      </c>
      <c r="N194" s="222">
        <f t="shared" si="14"/>
        <v>0</v>
      </c>
    </row>
    <row r="195" spans="2:14" x14ac:dyDescent="0.45">
      <c r="B195" t="s">
        <v>128</v>
      </c>
      <c r="C195" s="215">
        <f>'Survey Results'!D195/'Survey Results'!D$301</f>
        <v>0</v>
      </c>
      <c r="D195" s="211">
        <f t="shared" si="22"/>
        <v>0</v>
      </c>
      <c r="E195" s="218">
        <f>'Survey Results'!E195/'Survey Results'!E$301</f>
        <v>0</v>
      </c>
      <c r="F195" s="217">
        <f t="shared" si="23"/>
        <v>0</v>
      </c>
      <c r="G195" s="215">
        <f>'Survey Results'!F195/'Survey Results'!F$301</f>
        <v>0</v>
      </c>
      <c r="H195" s="212">
        <f t="shared" si="24"/>
        <v>0</v>
      </c>
      <c r="I195" s="218">
        <f>'Survey Results'!G195/'Survey Results'!G$301</f>
        <v>0</v>
      </c>
      <c r="J195" s="217">
        <f t="shared" si="25"/>
        <v>0</v>
      </c>
      <c r="K195" s="215">
        <f>'Survey Results'!H195/'Survey Results'!H$301</f>
        <v>0</v>
      </c>
      <c r="L195" s="211">
        <f t="shared" si="26"/>
        <v>0</v>
      </c>
      <c r="M195" s="221">
        <f t="shared" si="27"/>
        <v>0</v>
      </c>
      <c r="N195" s="222">
        <f t="shared" si="14"/>
        <v>0</v>
      </c>
    </row>
    <row r="196" spans="2:14" x14ac:dyDescent="0.45">
      <c r="B196" t="s">
        <v>129</v>
      </c>
      <c r="C196" s="215">
        <f>'Survey Results'!D196/'Survey Results'!D$301</f>
        <v>0</v>
      </c>
      <c r="D196" s="211">
        <f t="shared" si="22"/>
        <v>0</v>
      </c>
      <c r="E196" s="218">
        <f>'Survey Results'!E196/'Survey Results'!E$301</f>
        <v>0</v>
      </c>
      <c r="F196" s="217">
        <f t="shared" si="23"/>
        <v>0</v>
      </c>
      <c r="G196" s="215">
        <f>'Survey Results'!F196/'Survey Results'!F$301</f>
        <v>0</v>
      </c>
      <c r="H196" s="212">
        <f t="shared" si="24"/>
        <v>0</v>
      </c>
      <c r="I196" s="218">
        <f>'Survey Results'!G196/'Survey Results'!G$301</f>
        <v>0</v>
      </c>
      <c r="J196" s="217">
        <f t="shared" si="25"/>
        <v>0</v>
      </c>
      <c r="K196" s="215">
        <f>'Survey Results'!H196/'Survey Results'!H$301</f>
        <v>1.1941443903119655E-2</v>
      </c>
      <c r="L196" s="211">
        <f t="shared" si="26"/>
        <v>0.12011935705672717</v>
      </c>
      <c r="M196" s="221">
        <f t="shared" si="27"/>
        <v>2.259500305329292E-3</v>
      </c>
      <c r="N196" s="222">
        <f t="shared" ref="N196:N259" si="28">D196+F196+H196+J196+L196</f>
        <v>0.12011935705672717</v>
      </c>
    </row>
    <row r="197" spans="2:14" x14ac:dyDescent="0.45">
      <c r="B197" t="s">
        <v>130</v>
      </c>
      <c r="C197" s="215">
        <f>'Survey Results'!D197/'Survey Results'!D$301</f>
        <v>0</v>
      </c>
      <c r="D197" s="211">
        <f t="shared" si="22"/>
        <v>0</v>
      </c>
      <c r="E197" s="218">
        <f>'Survey Results'!E197/'Survey Results'!E$301</f>
        <v>2.4533437013996885E-2</v>
      </c>
      <c r="F197" s="217">
        <f t="shared" si="23"/>
        <v>0.14891001977656412</v>
      </c>
      <c r="G197" s="215">
        <f>'Survey Results'!F197/'Survey Results'!F$301</f>
        <v>3.9900310608571811E-3</v>
      </c>
      <c r="H197" s="212">
        <f t="shared" si="24"/>
        <v>8.2817425223832217E-2</v>
      </c>
      <c r="I197" s="218">
        <f>'Survey Results'!G197/'Survey Results'!G$301</f>
        <v>0</v>
      </c>
      <c r="J197" s="217">
        <f t="shared" si="25"/>
        <v>0</v>
      </c>
      <c r="K197" s="215">
        <f>'Survey Results'!H197/'Survey Results'!H$301</f>
        <v>0</v>
      </c>
      <c r="L197" s="211">
        <f t="shared" si="26"/>
        <v>0</v>
      </c>
      <c r="M197" s="221">
        <f t="shared" si="27"/>
        <v>4.3588997274128282E-3</v>
      </c>
      <c r="N197" s="222">
        <f t="shared" si="28"/>
        <v>0.23172744500039633</v>
      </c>
    </row>
    <row r="198" spans="2:14" x14ac:dyDescent="0.45">
      <c r="B198" t="s">
        <v>131</v>
      </c>
      <c r="C198" s="215">
        <f>'Survey Results'!D198/'Survey Results'!D$301</f>
        <v>0</v>
      </c>
      <c r="D198" s="211">
        <f t="shared" si="22"/>
        <v>0</v>
      </c>
      <c r="E198" s="218">
        <f>'Survey Results'!E198/'Survey Results'!E$301</f>
        <v>0</v>
      </c>
      <c r="F198" s="217">
        <f t="shared" si="23"/>
        <v>0</v>
      </c>
      <c r="G198" s="215">
        <f>'Survey Results'!F198/'Survey Results'!F$301</f>
        <v>3.9900310608571811E-3</v>
      </c>
      <c r="H198" s="212">
        <f t="shared" si="24"/>
        <v>8.2817425223832217E-2</v>
      </c>
      <c r="I198" s="218">
        <f>'Survey Results'!G198/'Survey Results'!G$301</f>
        <v>6.7534561086414931E-3</v>
      </c>
      <c r="J198" s="217">
        <f t="shared" si="25"/>
        <v>5.5987552287502775E-2</v>
      </c>
      <c r="K198" s="215">
        <f>'Survey Results'!H198/'Survey Results'!H$301</f>
        <v>0</v>
      </c>
      <c r="L198" s="211">
        <f t="shared" si="26"/>
        <v>0</v>
      </c>
      <c r="M198" s="221">
        <f t="shared" si="27"/>
        <v>2.6109854127838289E-3</v>
      </c>
      <c r="N198" s="222">
        <f t="shared" si="28"/>
        <v>0.138804977511335</v>
      </c>
    </row>
    <row r="199" spans="2:14" x14ac:dyDescent="0.45">
      <c r="B199" t="s">
        <v>132</v>
      </c>
      <c r="C199" s="215">
        <f>'Survey Results'!D199/'Survey Results'!D$301</f>
        <v>0</v>
      </c>
      <c r="D199" s="211">
        <f t="shared" si="22"/>
        <v>0</v>
      </c>
      <c r="E199" s="218">
        <f>'Survey Results'!E199/'Survey Results'!E$301</f>
        <v>0</v>
      </c>
      <c r="F199" s="217">
        <f t="shared" si="23"/>
        <v>0</v>
      </c>
      <c r="G199" s="215">
        <f>'Survey Results'!F199/'Survey Results'!F$301</f>
        <v>0</v>
      </c>
      <c r="H199" s="212">
        <f t="shared" si="24"/>
        <v>0</v>
      </c>
      <c r="I199" s="218">
        <f>'Survey Results'!G199/'Survey Results'!G$301</f>
        <v>0</v>
      </c>
      <c r="J199" s="217">
        <f t="shared" si="25"/>
        <v>0</v>
      </c>
      <c r="K199" s="215">
        <f>'Survey Results'!H199/'Survey Results'!H$301</f>
        <v>0</v>
      </c>
      <c r="L199" s="211">
        <f t="shared" si="26"/>
        <v>0</v>
      </c>
      <c r="M199" s="221">
        <f t="shared" si="27"/>
        <v>0</v>
      </c>
      <c r="N199" s="222">
        <f t="shared" si="28"/>
        <v>0</v>
      </c>
    </row>
    <row r="200" spans="2:14" x14ac:dyDescent="0.45">
      <c r="B200" t="s">
        <v>133</v>
      </c>
      <c r="C200" s="215">
        <f>'Survey Results'!D200/'Survey Results'!D$301</f>
        <v>3.4186329899191313E-2</v>
      </c>
      <c r="D200" s="211">
        <f t="shared" si="22"/>
        <v>0.27304320897409468</v>
      </c>
      <c r="E200" s="218">
        <f>'Survey Results'!E200/'Survey Results'!E$301</f>
        <v>5.9953343701399688E-2</v>
      </c>
      <c r="F200" s="217">
        <f t="shared" si="23"/>
        <v>0.36389738588821219</v>
      </c>
      <c r="G200" s="215">
        <f>'Survey Results'!F200/'Survey Results'!F$301</f>
        <v>4.3030950364013595E-2</v>
      </c>
      <c r="H200" s="212">
        <f t="shared" si="24"/>
        <v>0.89315407818317505</v>
      </c>
      <c r="I200" s="218">
        <f>'Survey Results'!G200/'Survey Results'!G$301</f>
        <v>6.7534561086414931E-3</v>
      </c>
      <c r="J200" s="217">
        <f t="shared" si="25"/>
        <v>5.5987552287502775E-2</v>
      </c>
      <c r="K200" s="215">
        <f>'Survey Results'!H200/'Survey Results'!H$301</f>
        <v>2.6836273153262091E-2</v>
      </c>
      <c r="L200" s="211">
        <f t="shared" si="26"/>
        <v>0.26994690952962647</v>
      </c>
      <c r="M200" s="221">
        <f t="shared" si="27"/>
        <v>3.4912760937786481E-2</v>
      </c>
      <c r="N200" s="222">
        <f t="shared" si="28"/>
        <v>1.8560291348626112</v>
      </c>
    </row>
    <row r="201" spans="2:14" x14ac:dyDescent="0.45">
      <c r="B201" t="s">
        <v>134</v>
      </c>
      <c r="C201" s="215">
        <f>'Survey Results'!D201/'Survey Results'!D$301</f>
        <v>0</v>
      </c>
      <c r="D201" s="211">
        <f t="shared" si="22"/>
        <v>0</v>
      </c>
      <c r="E201" s="218">
        <f>'Survey Results'!E201/'Survey Results'!E$301</f>
        <v>0</v>
      </c>
      <c r="F201" s="217">
        <f t="shared" si="23"/>
        <v>0</v>
      </c>
      <c r="G201" s="215">
        <f>'Survey Results'!F201/'Survey Results'!F$301</f>
        <v>0</v>
      </c>
      <c r="H201" s="212">
        <f t="shared" si="24"/>
        <v>0</v>
      </c>
      <c r="I201" s="218">
        <f>'Survey Results'!G201/'Survey Results'!G$301</f>
        <v>0</v>
      </c>
      <c r="J201" s="217">
        <f t="shared" si="25"/>
        <v>0</v>
      </c>
      <c r="K201" s="215">
        <f>'Survey Results'!H201/'Survey Results'!H$301</f>
        <v>1.1941443903119655E-2</v>
      </c>
      <c r="L201" s="211">
        <f t="shared" si="26"/>
        <v>0.12011935705672717</v>
      </c>
      <c r="M201" s="221">
        <f t="shared" si="27"/>
        <v>2.259500305329292E-3</v>
      </c>
      <c r="N201" s="222">
        <f t="shared" si="28"/>
        <v>0.12011935705672717</v>
      </c>
    </row>
    <row r="202" spans="2:14" x14ac:dyDescent="0.45">
      <c r="B202" t="s">
        <v>135</v>
      </c>
      <c r="C202" s="215">
        <f>'Survey Results'!D202/'Survey Results'!D$301</f>
        <v>0</v>
      </c>
      <c r="D202" s="211">
        <f t="shared" si="22"/>
        <v>0</v>
      </c>
      <c r="E202" s="218">
        <f>'Survey Results'!E202/'Survey Results'!E$301</f>
        <v>0</v>
      </c>
      <c r="F202" s="217">
        <f t="shared" si="23"/>
        <v>0</v>
      </c>
      <c r="G202" s="215">
        <f>'Survey Results'!F202/'Survey Results'!F$301</f>
        <v>0</v>
      </c>
      <c r="H202" s="212">
        <f t="shared" si="24"/>
        <v>0</v>
      </c>
      <c r="I202" s="218">
        <f>'Survey Results'!G202/'Survey Results'!G$301</f>
        <v>6.7534561086414931E-3</v>
      </c>
      <c r="J202" s="217">
        <f t="shared" si="25"/>
        <v>5.5987552287502775E-2</v>
      </c>
      <c r="K202" s="215">
        <f>'Survey Results'!H202/'Survey Results'!H$301</f>
        <v>0</v>
      </c>
      <c r="L202" s="211">
        <f t="shared" si="26"/>
        <v>0</v>
      </c>
      <c r="M202" s="221">
        <f t="shared" si="27"/>
        <v>1.053151586788047E-3</v>
      </c>
      <c r="N202" s="222">
        <f t="shared" si="28"/>
        <v>5.5987552287502775E-2</v>
      </c>
    </row>
    <row r="203" spans="2:14" x14ac:dyDescent="0.45">
      <c r="B203" t="s">
        <v>136</v>
      </c>
      <c r="C203" s="215">
        <f>'Survey Results'!D203/'Survey Results'!D$301</f>
        <v>0</v>
      </c>
      <c r="D203" s="211">
        <f t="shared" si="22"/>
        <v>0</v>
      </c>
      <c r="E203" s="218">
        <f>'Survey Results'!E203/'Survey Results'!E$301</f>
        <v>0</v>
      </c>
      <c r="F203" s="217">
        <f t="shared" si="23"/>
        <v>0</v>
      </c>
      <c r="G203" s="215">
        <f>'Survey Results'!F203/'Survey Results'!F$301</f>
        <v>0</v>
      </c>
      <c r="H203" s="212">
        <f t="shared" si="24"/>
        <v>0</v>
      </c>
      <c r="I203" s="218">
        <f>'Survey Results'!G203/'Survey Results'!G$301</f>
        <v>0</v>
      </c>
      <c r="J203" s="217">
        <f t="shared" si="25"/>
        <v>0</v>
      </c>
      <c r="K203" s="215">
        <f>'Survey Results'!H203/'Survey Results'!H$301</f>
        <v>0</v>
      </c>
      <c r="L203" s="211">
        <f t="shared" si="26"/>
        <v>0</v>
      </c>
      <c r="M203" s="221">
        <f t="shared" si="27"/>
        <v>0</v>
      </c>
      <c r="N203" s="222">
        <f t="shared" si="28"/>
        <v>0</v>
      </c>
    </row>
    <row r="204" spans="2:14" x14ac:dyDescent="0.45">
      <c r="B204" t="s">
        <v>137</v>
      </c>
      <c r="C204" s="215">
        <f>'Survey Results'!D204/'Survey Results'!D$301</f>
        <v>0</v>
      </c>
      <c r="D204" s="211">
        <f t="shared" si="22"/>
        <v>0</v>
      </c>
      <c r="E204" s="218">
        <f>'Survey Results'!E204/'Survey Results'!E$301</f>
        <v>0</v>
      </c>
      <c r="F204" s="217">
        <f t="shared" si="23"/>
        <v>0</v>
      </c>
      <c r="G204" s="215">
        <f>'Survey Results'!F204/'Survey Results'!F$301</f>
        <v>0</v>
      </c>
      <c r="H204" s="212">
        <f t="shared" si="24"/>
        <v>0</v>
      </c>
      <c r="I204" s="218">
        <f>'Survey Results'!G204/'Survey Results'!G$301</f>
        <v>0</v>
      </c>
      <c r="J204" s="217">
        <f t="shared" si="25"/>
        <v>0</v>
      </c>
      <c r="K204" s="215">
        <f>'Survey Results'!H204/'Survey Results'!H$301</f>
        <v>0</v>
      </c>
      <c r="L204" s="211">
        <f t="shared" si="26"/>
        <v>0</v>
      </c>
      <c r="M204" s="221">
        <f t="shared" si="27"/>
        <v>0</v>
      </c>
      <c r="N204" s="222">
        <f t="shared" si="28"/>
        <v>0</v>
      </c>
    </row>
    <row r="205" spans="2:14" x14ac:dyDescent="0.45">
      <c r="B205" t="s">
        <v>138</v>
      </c>
      <c r="C205" s="215">
        <f>'Survey Results'!D205/'Survey Results'!D$301</f>
        <v>0</v>
      </c>
      <c r="D205" s="211">
        <f t="shared" si="22"/>
        <v>0</v>
      </c>
      <c r="E205" s="218">
        <f>'Survey Results'!E205/'Survey Results'!E$301</f>
        <v>0</v>
      </c>
      <c r="F205" s="217">
        <f t="shared" si="23"/>
        <v>0</v>
      </c>
      <c r="G205" s="215">
        <f>'Survey Results'!F205/'Survey Results'!F$301</f>
        <v>0</v>
      </c>
      <c r="H205" s="212">
        <f t="shared" si="24"/>
        <v>0</v>
      </c>
      <c r="I205" s="218">
        <f>'Survey Results'!G205/'Survey Results'!G$301</f>
        <v>0</v>
      </c>
      <c r="J205" s="217">
        <f t="shared" si="25"/>
        <v>0</v>
      </c>
      <c r="K205" s="215">
        <f>'Survey Results'!H205/'Survey Results'!H$301</f>
        <v>0</v>
      </c>
      <c r="L205" s="211">
        <f t="shared" si="26"/>
        <v>0</v>
      </c>
      <c r="M205" s="221">
        <f t="shared" si="27"/>
        <v>0</v>
      </c>
      <c r="N205" s="222">
        <f t="shared" si="28"/>
        <v>0</v>
      </c>
    </row>
    <row r="206" spans="2:14" x14ac:dyDescent="0.45">
      <c r="B206" t="s">
        <v>139</v>
      </c>
      <c r="C206" s="215">
        <f>'Survey Results'!D206/'Survey Results'!D$301</f>
        <v>0</v>
      </c>
      <c r="D206" s="211">
        <f t="shared" si="22"/>
        <v>0</v>
      </c>
      <c r="E206" s="218">
        <f>'Survey Results'!E206/'Survey Results'!E$301</f>
        <v>0</v>
      </c>
      <c r="F206" s="217">
        <f t="shared" si="23"/>
        <v>0</v>
      </c>
      <c r="G206" s="215">
        <f>'Survey Results'!F206/'Survey Results'!F$301</f>
        <v>0</v>
      </c>
      <c r="H206" s="212">
        <f t="shared" si="24"/>
        <v>0</v>
      </c>
      <c r="I206" s="218">
        <f>'Survey Results'!G206/'Survey Results'!G$301</f>
        <v>0</v>
      </c>
      <c r="J206" s="217">
        <f t="shared" si="25"/>
        <v>0</v>
      </c>
      <c r="K206" s="215">
        <f>'Survey Results'!H206/'Survey Results'!H$301</f>
        <v>0</v>
      </c>
      <c r="L206" s="211">
        <f t="shared" si="26"/>
        <v>0</v>
      </c>
      <c r="M206" s="221">
        <f t="shared" si="27"/>
        <v>0</v>
      </c>
      <c r="N206" s="222">
        <f t="shared" si="28"/>
        <v>0</v>
      </c>
    </row>
    <row r="207" spans="2:14" x14ac:dyDescent="0.45">
      <c r="B207" t="s">
        <v>140</v>
      </c>
      <c r="C207" s="215">
        <f>'Survey Results'!D207/'Survey Results'!D$301</f>
        <v>0</v>
      </c>
      <c r="D207" s="211">
        <f t="shared" si="22"/>
        <v>0</v>
      </c>
      <c r="E207" s="218">
        <f>'Survey Results'!E207/'Survey Results'!E$301</f>
        <v>0</v>
      </c>
      <c r="F207" s="217">
        <f t="shared" si="23"/>
        <v>0</v>
      </c>
      <c r="G207" s="215">
        <f>'Survey Results'!F207/'Survey Results'!F$301</f>
        <v>0</v>
      </c>
      <c r="H207" s="212">
        <f t="shared" si="24"/>
        <v>0</v>
      </c>
      <c r="I207" s="218">
        <f>'Survey Results'!G207/'Survey Results'!G$301</f>
        <v>0</v>
      </c>
      <c r="J207" s="217">
        <f t="shared" si="25"/>
        <v>0</v>
      </c>
      <c r="K207" s="215">
        <f>'Survey Results'!H207/'Survey Results'!H$301</f>
        <v>0</v>
      </c>
      <c r="L207" s="211">
        <f t="shared" si="26"/>
        <v>0</v>
      </c>
      <c r="M207" s="221">
        <f t="shared" si="27"/>
        <v>0</v>
      </c>
      <c r="N207" s="222">
        <f t="shared" si="28"/>
        <v>0</v>
      </c>
    </row>
    <row r="208" spans="2:14" x14ac:dyDescent="0.45">
      <c r="B208" t="s">
        <v>141</v>
      </c>
      <c r="C208" s="215">
        <f>'Survey Results'!D208/'Survey Results'!D$301</f>
        <v>0</v>
      </c>
      <c r="D208" s="211">
        <f t="shared" si="22"/>
        <v>0</v>
      </c>
      <c r="E208" s="218">
        <f>'Survey Results'!E208/'Survey Results'!E$301</f>
        <v>0</v>
      </c>
      <c r="F208" s="217">
        <f t="shared" si="23"/>
        <v>0</v>
      </c>
      <c r="G208" s="215">
        <f>'Survey Results'!F208/'Survey Results'!F$301</f>
        <v>0</v>
      </c>
      <c r="H208" s="212">
        <f t="shared" si="24"/>
        <v>0</v>
      </c>
      <c r="I208" s="218">
        <f>'Survey Results'!G208/'Survey Results'!G$301</f>
        <v>0</v>
      </c>
      <c r="J208" s="217">
        <f t="shared" si="25"/>
        <v>0</v>
      </c>
      <c r="K208" s="215">
        <f>'Survey Results'!H208/'Survey Results'!H$301</f>
        <v>0</v>
      </c>
      <c r="L208" s="211">
        <f t="shared" si="26"/>
        <v>0</v>
      </c>
      <c r="M208" s="221">
        <f t="shared" si="27"/>
        <v>0</v>
      </c>
      <c r="N208" s="222">
        <f t="shared" si="28"/>
        <v>0</v>
      </c>
    </row>
    <row r="209" spans="2:14" x14ac:dyDescent="0.45">
      <c r="B209" t="s">
        <v>142</v>
      </c>
      <c r="C209" s="215">
        <f>'Survey Results'!D209/'Survey Results'!D$301</f>
        <v>0</v>
      </c>
      <c r="D209" s="211">
        <f t="shared" si="22"/>
        <v>0</v>
      </c>
      <c r="E209" s="218">
        <f>'Survey Results'!E209/'Survey Results'!E$301</f>
        <v>0</v>
      </c>
      <c r="F209" s="217">
        <f t="shared" si="23"/>
        <v>0</v>
      </c>
      <c r="G209" s="215">
        <f>'Survey Results'!F209/'Survey Results'!F$301</f>
        <v>0</v>
      </c>
      <c r="H209" s="212">
        <f t="shared" si="24"/>
        <v>0</v>
      </c>
      <c r="I209" s="218">
        <f>'Survey Results'!G209/'Survey Results'!G$301</f>
        <v>0</v>
      </c>
      <c r="J209" s="217">
        <f t="shared" si="25"/>
        <v>0</v>
      </c>
      <c r="K209" s="215">
        <f>'Survey Results'!H209/'Survey Results'!H$301</f>
        <v>0</v>
      </c>
      <c r="L209" s="211">
        <f t="shared" si="26"/>
        <v>0</v>
      </c>
      <c r="M209" s="221">
        <f t="shared" si="27"/>
        <v>0</v>
      </c>
      <c r="N209" s="222">
        <f t="shared" si="28"/>
        <v>0</v>
      </c>
    </row>
    <row r="210" spans="2:14" x14ac:dyDescent="0.45">
      <c r="B210" t="s">
        <v>143</v>
      </c>
      <c r="C210" s="215">
        <f>'Survey Results'!D210/'Survey Results'!D$301</f>
        <v>0</v>
      </c>
      <c r="D210" s="211">
        <f t="shared" si="22"/>
        <v>0</v>
      </c>
      <c r="E210" s="218">
        <f>'Survey Results'!E210/'Survey Results'!E$301</f>
        <v>0</v>
      </c>
      <c r="F210" s="217">
        <f t="shared" si="23"/>
        <v>0</v>
      </c>
      <c r="G210" s="215">
        <f>'Survey Results'!F210/'Survey Results'!F$301</f>
        <v>0</v>
      </c>
      <c r="H210" s="212">
        <f t="shared" si="24"/>
        <v>0</v>
      </c>
      <c r="I210" s="218">
        <f>'Survey Results'!G210/'Survey Results'!G$301</f>
        <v>0</v>
      </c>
      <c r="J210" s="217">
        <f t="shared" si="25"/>
        <v>0</v>
      </c>
      <c r="K210" s="215">
        <f>'Survey Results'!H210/'Survey Results'!H$301</f>
        <v>0</v>
      </c>
      <c r="L210" s="211">
        <f t="shared" si="26"/>
        <v>0</v>
      </c>
      <c r="M210" s="221">
        <f t="shared" si="27"/>
        <v>0</v>
      </c>
      <c r="N210" s="222">
        <f t="shared" si="28"/>
        <v>0</v>
      </c>
    </row>
    <row r="211" spans="2:14" x14ac:dyDescent="0.45">
      <c r="B211" t="s">
        <v>144</v>
      </c>
      <c r="C211" s="215">
        <f>'Survey Results'!D211/'Survey Results'!D$301</f>
        <v>0</v>
      </c>
      <c r="D211" s="211">
        <f t="shared" si="22"/>
        <v>0</v>
      </c>
      <c r="E211" s="218">
        <f>'Survey Results'!E211/'Survey Results'!E$301</f>
        <v>0</v>
      </c>
      <c r="F211" s="217">
        <f t="shared" si="23"/>
        <v>0</v>
      </c>
      <c r="G211" s="215">
        <f>'Survey Results'!F211/'Survey Results'!F$301</f>
        <v>0</v>
      </c>
      <c r="H211" s="212">
        <f t="shared" si="24"/>
        <v>0</v>
      </c>
      <c r="I211" s="218">
        <f>'Survey Results'!G211/'Survey Results'!G$301</f>
        <v>0</v>
      </c>
      <c r="J211" s="217">
        <f t="shared" si="25"/>
        <v>0</v>
      </c>
      <c r="K211" s="215">
        <f>'Survey Results'!H211/'Survey Results'!H$301</f>
        <v>0</v>
      </c>
      <c r="L211" s="211">
        <f t="shared" si="26"/>
        <v>0</v>
      </c>
      <c r="M211" s="221">
        <f t="shared" si="27"/>
        <v>0</v>
      </c>
      <c r="N211" s="222">
        <f t="shared" si="28"/>
        <v>0</v>
      </c>
    </row>
    <row r="212" spans="2:14" x14ac:dyDescent="0.45">
      <c r="B212" t="s">
        <v>145</v>
      </c>
      <c r="C212" s="215">
        <f>'Survey Results'!D212/'Survey Results'!D$301</f>
        <v>0</v>
      </c>
      <c r="D212" s="211">
        <f t="shared" si="22"/>
        <v>0</v>
      </c>
      <c r="E212" s="218">
        <f>'Survey Results'!E212/'Survey Results'!E$301</f>
        <v>0</v>
      </c>
      <c r="F212" s="217">
        <f t="shared" si="23"/>
        <v>0</v>
      </c>
      <c r="G212" s="215">
        <f>'Survey Results'!F212/'Survey Results'!F$301</f>
        <v>0</v>
      </c>
      <c r="H212" s="212">
        <f t="shared" si="24"/>
        <v>0</v>
      </c>
      <c r="I212" s="218">
        <f>'Survey Results'!G212/'Survey Results'!G$301</f>
        <v>0</v>
      </c>
      <c r="J212" s="217">
        <f t="shared" si="25"/>
        <v>0</v>
      </c>
      <c r="K212" s="215">
        <f>'Survey Results'!H212/'Survey Results'!H$301</f>
        <v>0</v>
      </c>
      <c r="L212" s="211">
        <f t="shared" si="26"/>
        <v>0</v>
      </c>
      <c r="M212" s="221">
        <f t="shared" si="27"/>
        <v>0</v>
      </c>
      <c r="N212" s="222">
        <f t="shared" si="28"/>
        <v>0</v>
      </c>
    </row>
    <row r="213" spans="2:14" x14ac:dyDescent="0.45">
      <c r="B213" t="s">
        <v>146</v>
      </c>
      <c r="C213" s="215">
        <f>'Survey Results'!D213/'Survey Results'!D$301</f>
        <v>0</v>
      </c>
      <c r="D213" s="211">
        <f t="shared" si="22"/>
        <v>0</v>
      </c>
      <c r="E213" s="218">
        <f>'Survey Results'!E213/'Survey Results'!E$301</f>
        <v>0</v>
      </c>
      <c r="F213" s="217">
        <f t="shared" si="23"/>
        <v>0</v>
      </c>
      <c r="G213" s="215">
        <f>'Survey Results'!F213/'Survey Results'!F$301</f>
        <v>0</v>
      </c>
      <c r="H213" s="212">
        <f t="shared" si="24"/>
        <v>0</v>
      </c>
      <c r="I213" s="218">
        <f>'Survey Results'!G213/'Survey Results'!G$301</f>
        <v>0</v>
      </c>
      <c r="J213" s="217">
        <f t="shared" si="25"/>
        <v>0</v>
      </c>
      <c r="K213" s="215">
        <f>'Survey Results'!H213/'Survey Results'!H$301</f>
        <v>0</v>
      </c>
      <c r="L213" s="211">
        <f t="shared" si="26"/>
        <v>0</v>
      </c>
      <c r="M213" s="221">
        <f t="shared" si="27"/>
        <v>0</v>
      </c>
      <c r="N213" s="222">
        <f t="shared" si="28"/>
        <v>0</v>
      </c>
    </row>
    <row r="214" spans="2:14" x14ac:dyDescent="0.45">
      <c r="B214" t="s">
        <v>147</v>
      </c>
      <c r="C214" s="215">
        <f>'Survey Results'!D214/'Survey Results'!D$301</f>
        <v>0</v>
      </c>
      <c r="D214" s="211">
        <f t="shared" si="22"/>
        <v>0</v>
      </c>
      <c r="E214" s="218">
        <f>'Survey Results'!E214/'Survey Results'!E$301</f>
        <v>0</v>
      </c>
      <c r="F214" s="217">
        <f t="shared" si="23"/>
        <v>0</v>
      </c>
      <c r="G214" s="215">
        <f>'Survey Results'!F214/'Survey Results'!F$301</f>
        <v>0</v>
      </c>
      <c r="H214" s="212">
        <f t="shared" si="24"/>
        <v>0</v>
      </c>
      <c r="I214" s="218">
        <f>'Survey Results'!G214/'Survey Results'!G$301</f>
        <v>0</v>
      </c>
      <c r="J214" s="217">
        <f t="shared" si="25"/>
        <v>0</v>
      </c>
      <c r="K214" s="215">
        <f>'Survey Results'!H214/'Survey Results'!H$301</f>
        <v>0</v>
      </c>
      <c r="L214" s="211">
        <f t="shared" si="26"/>
        <v>0</v>
      </c>
      <c r="M214" s="221">
        <f t="shared" si="27"/>
        <v>0</v>
      </c>
      <c r="N214" s="222">
        <f t="shared" si="28"/>
        <v>0</v>
      </c>
    </row>
    <row r="215" spans="2:14" x14ac:dyDescent="0.45">
      <c r="B215" t="s">
        <v>148</v>
      </c>
      <c r="C215" s="215">
        <f>'Survey Results'!D215/'Survey Results'!D$301</f>
        <v>0</v>
      </c>
      <c r="D215" s="211">
        <f t="shared" si="22"/>
        <v>0</v>
      </c>
      <c r="E215" s="218">
        <f>'Survey Results'!E215/'Survey Results'!E$301</f>
        <v>0</v>
      </c>
      <c r="F215" s="217">
        <f t="shared" si="23"/>
        <v>0</v>
      </c>
      <c r="G215" s="215">
        <f>'Survey Results'!F215/'Survey Results'!F$301</f>
        <v>3.9900310608571811E-3</v>
      </c>
      <c r="H215" s="212">
        <f t="shared" si="24"/>
        <v>8.2817425223832217E-2</v>
      </c>
      <c r="I215" s="218">
        <f>'Survey Results'!G215/'Survey Results'!G$301</f>
        <v>6.7534561086414931E-3</v>
      </c>
      <c r="J215" s="217">
        <f t="shared" si="25"/>
        <v>5.5987552287502775E-2</v>
      </c>
      <c r="K215" s="215">
        <f>'Survey Results'!H215/'Survey Results'!H$301</f>
        <v>0</v>
      </c>
      <c r="L215" s="211">
        <f t="shared" si="26"/>
        <v>0</v>
      </c>
      <c r="M215" s="221">
        <f t="shared" si="27"/>
        <v>2.6109854127838289E-3</v>
      </c>
      <c r="N215" s="222">
        <f t="shared" si="28"/>
        <v>0.138804977511335</v>
      </c>
    </row>
    <row r="216" spans="2:14" x14ac:dyDescent="0.45">
      <c r="B216" t="s">
        <v>149</v>
      </c>
      <c r="C216" s="215">
        <f>'Survey Results'!D216/'Survey Results'!D$301</f>
        <v>0</v>
      </c>
      <c r="D216" s="211">
        <f t="shared" si="22"/>
        <v>0</v>
      </c>
      <c r="E216" s="218">
        <f>'Survey Results'!E216/'Survey Results'!E$301</f>
        <v>0</v>
      </c>
      <c r="F216" s="217">
        <f t="shared" si="23"/>
        <v>0</v>
      </c>
      <c r="G216" s="215">
        <f>'Survey Results'!F216/'Survey Results'!F$301</f>
        <v>0</v>
      </c>
      <c r="H216" s="212">
        <f t="shared" si="24"/>
        <v>0</v>
      </c>
      <c r="I216" s="218">
        <f>'Survey Results'!G216/'Survey Results'!G$301</f>
        <v>0</v>
      </c>
      <c r="J216" s="217">
        <f t="shared" si="25"/>
        <v>0</v>
      </c>
      <c r="K216" s="215">
        <f>'Survey Results'!H216/'Survey Results'!H$301</f>
        <v>0</v>
      </c>
      <c r="L216" s="211">
        <f t="shared" si="26"/>
        <v>0</v>
      </c>
      <c r="M216" s="221">
        <f t="shared" si="27"/>
        <v>0</v>
      </c>
      <c r="N216" s="222">
        <f t="shared" si="28"/>
        <v>0</v>
      </c>
    </row>
    <row r="217" spans="2:14" x14ac:dyDescent="0.45">
      <c r="B217" t="s">
        <v>150</v>
      </c>
      <c r="C217" s="215">
        <f>'Survey Results'!D217/'Survey Results'!D$301</f>
        <v>0</v>
      </c>
      <c r="D217" s="211">
        <f t="shared" si="22"/>
        <v>0</v>
      </c>
      <c r="E217" s="218">
        <f>'Survey Results'!E217/'Survey Results'!E$301</f>
        <v>0</v>
      </c>
      <c r="F217" s="217">
        <f t="shared" si="23"/>
        <v>0</v>
      </c>
      <c r="G217" s="215">
        <f>'Survey Results'!F217/'Survey Results'!F$301</f>
        <v>0</v>
      </c>
      <c r="H217" s="212">
        <f t="shared" si="24"/>
        <v>0</v>
      </c>
      <c r="I217" s="218">
        <f>'Survey Results'!G217/'Survey Results'!G$301</f>
        <v>0</v>
      </c>
      <c r="J217" s="217">
        <f t="shared" si="25"/>
        <v>0</v>
      </c>
      <c r="K217" s="215">
        <f>'Survey Results'!H217/'Survey Results'!H$301</f>
        <v>0</v>
      </c>
      <c r="L217" s="211">
        <f t="shared" si="26"/>
        <v>0</v>
      </c>
      <c r="M217" s="221">
        <f t="shared" si="27"/>
        <v>0</v>
      </c>
      <c r="N217" s="222">
        <f t="shared" si="28"/>
        <v>0</v>
      </c>
    </row>
    <row r="218" spans="2:14" x14ac:dyDescent="0.45">
      <c r="B218" t="s">
        <v>151</v>
      </c>
      <c r="C218" s="215">
        <f>'Survey Results'!D218/'Survey Results'!D$301</f>
        <v>5.1534286030796496E-2</v>
      </c>
      <c r="D218" s="211">
        <f t="shared" si="22"/>
        <v>0.41159980821370329</v>
      </c>
      <c r="E218" s="218">
        <f>'Survey Results'!E218/'Survey Results'!E$301</f>
        <v>0</v>
      </c>
      <c r="F218" s="217">
        <f t="shared" si="23"/>
        <v>0</v>
      </c>
      <c r="G218" s="215">
        <f>'Survey Results'!F218/'Survey Results'!F$301</f>
        <v>0</v>
      </c>
      <c r="H218" s="212">
        <f t="shared" si="24"/>
        <v>0</v>
      </c>
      <c r="I218" s="218">
        <f>'Survey Results'!G218/'Survey Results'!G$301</f>
        <v>0</v>
      </c>
      <c r="J218" s="217">
        <f t="shared" si="25"/>
        <v>0</v>
      </c>
      <c r="K218" s="215">
        <f>'Survey Results'!H218/'Survey Results'!H$301</f>
        <v>0</v>
      </c>
      <c r="L218" s="211">
        <f t="shared" si="26"/>
        <v>0</v>
      </c>
      <c r="M218" s="221">
        <f t="shared" si="27"/>
        <v>7.7423815371667135E-3</v>
      </c>
      <c r="N218" s="222">
        <f t="shared" si="28"/>
        <v>0.41159980821370329</v>
      </c>
    </row>
    <row r="219" spans="2:14" x14ac:dyDescent="0.45">
      <c r="B219" t="s">
        <v>152</v>
      </c>
      <c r="C219" s="215">
        <f>'Survey Results'!D219/'Survey Results'!D$301</f>
        <v>0</v>
      </c>
      <c r="D219" s="211">
        <f t="shared" si="22"/>
        <v>0</v>
      </c>
      <c r="E219" s="218">
        <f>'Survey Results'!E219/'Survey Results'!E$301</f>
        <v>0</v>
      </c>
      <c r="F219" s="217">
        <f t="shared" si="23"/>
        <v>0</v>
      </c>
      <c r="G219" s="215">
        <f>'Survey Results'!F219/'Survey Results'!F$301</f>
        <v>0</v>
      </c>
      <c r="H219" s="212">
        <f t="shared" si="24"/>
        <v>0</v>
      </c>
      <c r="I219" s="218">
        <f>'Survey Results'!G219/'Survey Results'!G$301</f>
        <v>0</v>
      </c>
      <c r="J219" s="217">
        <f t="shared" si="25"/>
        <v>0</v>
      </c>
      <c r="K219" s="215">
        <f>'Survey Results'!H219/'Survey Results'!H$301</f>
        <v>0</v>
      </c>
      <c r="L219" s="211">
        <f t="shared" si="26"/>
        <v>0</v>
      </c>
      <c r="M219" s="221">
        <f t="shared" si="27"/>
        <v>0</v>
      </c>
      <c r="N219" s="222">
        <f t="shared" si="28"/>
        <v>0</v>
      </c>
    </row>
    <row r="220" spans="2:14" x14ac:dyDescent="0.45">
      <c r="B220" t="s">
        <v>153</v>
      </c>
      <c r="C220" s="215">
        <f>'Survey Results'!D220/'Survey Results'!D$301</f>
        <v>4.8786972416085081E-2</v>
      </c>
      <c r="D220" s="211">
        <f t="shared" ref="D220:D283" si="29">C220*$D$153</f>
        <v>0.38965725609912927</v>
      </c>
      <c r="E220" s="218">
        <f>'Survey Results'!E220/'Survey Results'!E$301</f>
        <v>0</v>
      </c>
      <c r="F220" s="217">
        <f t="shared" ref="F220:F283" si="30">E220*$F$153</f>
        <v>0</v>
      </c>
      <c r="G220" s="215">
        <f>'Survey Results'!F220/'Survey Results'!F$301</f>
        <v>0</v>
      </c>
      <c r="H220" s="212">
        <f t="shared" ref="H220:H283" si="31">G220*$H$153</f>
        <v>0</v>
      </c>
      <c r="I220" s="218">
        <f>'Survey Results'!G220/'Survey Results'!G$301</f>
        <v>6.7534561086414931E-3</v>
      </c>
      <c r="J220" s="217">
        <f t="shared" ref="J220:J283" si="32">I220*$J$153</f>
        <v>5.5987552287502775E-2</v>
      </c>
      <c r="K220" s="215">
        <f>'Survey Results'!H220/'Survey Results'!H$301</f>
        <v>2.3894515307605543E-2</v>
      </c>
      <c r="L220" s="211">
        <f t="shared" ref="L220:L283" si="33">K220*$L$153</f>
        <v>0.24035567551273065</v>
      </c>
      <c r="M220" s="221">
        <f t="shared" ref="M220:M283" si="34">N220/$N$153</f>
        <v>1.2903984343627861E-2</v>
      </c>
      <c r="N220" s="222">
        <f t="shared" si="28"/>
        <v>0.68600048389936275</v>
      </c>
    </row>
    <row r="221" spans="2:14" x14ac:dyDescent="0.45">
      <c r="B221" t="s">
        <v>154</v>
      </c>
      <c r="C221" s="215">
        <f>'Survey Results'!D221/'Survey Results'!D$301</f>
        <v>0</v>
      </c>
      <c r="D221" s="211">
        <f t="shared" si="29"/>
        <v>0</v>
      </c>
      <c r="E221" s="218">
        <f>'Survey Results'!E221/'Survey Results'!E$301</f>
        <v>0</v>
      </c>
      <c r="F221" s="217">
        <f t="shared" si="30"/>
        <v>0</v>
      </c>
      <c r="G221" s="215">
        <f>'Survey Results'!F221/'Survey Results'!F$301</f>
        <v>0</v>
      </c>
      <c r="H221" s="212">
        <f t="shared" si="31"/>
        <v>0</v>
      </c>
      <c r="I221" s="218">
        <f>'Survey Results'!G221/'Survey Results'!G$301</f>
        <v>6.7534561086414931E-3</v>
      </c>
      <c r="J221" s="217">
        <f t="shared" si="32"/>
        <v>5.5987552287502775E-2</v>
      </c>
      <c r="K221" s="215">
        <f>'Survey Results'!H221/'Survey Results'!H$301</f>
        <v>0</v>
      </c>
      <c r="L221" s="211">
        <f t="shared" si="33"/>
        <v>0</v>
      </c>
      <c r="M221" s="221">
        <f t="shared" si="34"/>
        <v>1.053151586788047E-3</v>
      </c>
      <c r="N221" s="222">
        <f t="shared" si="28"/>
        <v>5.5987552287502775E-2</v>
      </c>
    </row>
    <row r="222" spans="2:14" x14ac:dyDescent="0.45">
      <c r="B222" t="s">
        <v>155</v>
      </c>
      <c r="C222" s="215">
        <f>'Survey Results'!D222/'Survey Results'!D$301</f>
        <v>0</v>
      </c>
      <c r="D222" s="211">
        <f t="shared" si="29"/>
        <v>0</v>
      </c>
      <c r="E222" s="218">
        <f>'Survey Results'!E222/'Survey Results'!E$301</f>
        <v>0</v>
      </c>
      <c r="F222" s="217">
        <f t="shared" si="30"/>
        <v>0</v>
      </c>
      <c r="G222" s="215">
        <f>'Survey Results'!F222/'Survey Results'!F$301</f>
        <v>0</v>
      </c>
      <c r="H222" s="212">
        <f t="shared" si="31"/>
        <v>0</v>
      </c>
      <c r="I222" s="218">
        <f>'Survey Results'!G222/'Survey Results'!G$301</f>
        <v>0</v>
      </c>
      <c r="J222" s="217">
        <f t="shared" si="32"/>
        <v>0</v>
      </c>
      <c r="K222" s="215">
        <f>'Survey Results'!H222/'Survey Results'!H$301</f>
        <v>0</v>
      </c>
      <c r="L222" s="211">
        <f t="shared" si="33"/>
        <v>0</v>
      </c>
      <c r="M222" s="221">
        <f t="shared" si="34"/>
        <v>0</v>
      </c>
      <c r="N222" s="222">
        <f t="shared" si="28"/>
        <v>0</v>
      </c>
    </row>
    <row r="223" spans="2:14" x14ac:dyDescent="0.45">
      <c r="B223" t="s">
        <v>156</v>
      </c>
      <c r="C223" s="215">
        <f>'Survey Results'!D223/'Survey Results'!D$301</f>
        <v>0</v>
      </c>
      <c r="D223" s="211">
        <f t="shared" si="29"/>
        <v>0</v>
      </c>
      <c r="E223" s="218">
        <f>'Survey Results'!E223/'Survey Results'!E$301</f>
        <v>0</v>
      </c>
      <c r="F223" s="217">
        <f t="shared" si="30"/>
        <v>0</v>
      </c>
      <c r="G223" s="215">
        <f>'Survey Results'!F223/'Survey Results'!F$301</f>
        <v>0</v>
      </c>
      <c r="H223" s="212">
        <f t="shared" si="31"/>
        <v>0</v>
      </c>
      <c r="I223" s="218">
        <f>'Survey Results'!G223/'Survey Results'!G$301</f>
        <v>0</v>
      </c>
      <c r="J223" s="217">
        <f t="shared" si="32"/>
        <v>0</v>
      </c>
      <c r="K223" s="215">
        <f>'Survey Results'!H223/'Survey Results'!H$301</f>
        <v>4.4742625257258459E-2</v>
      </c>
      <c r="L223" s="211">
        <f t="shared" si="33"/>
        <v>0.45006746441507911</v>
      </c>
      <c r="M223" s="221">
        <f t="shared" si="34"/>
        <v>8.4659758275629181E-3</v>
      </c>
      <c r="N223" s="222">
        <f t="shared" si="28"/>
        <v>0.45006746441507911</v>
      </c>
    </row>
    <row r="224" spans="2:14" x14ac:dyDescent="0.45">
      <c r="B224" t="s">
        <v>157</v>
      </c>
      <c r="C224" s="215">
        <f>'Survey Results'!D224/'Survey Results'!D$301</f>
        <v>0.10245928880026586</v>
      </c>
      <c r="D224" s="211">
        <f t="shared" si="29"/>
        <v>0.81833332462780339</v>
      </c>
      <c r="E224" s="218">
        <f>'Survey Results'!E224/'Survey Results'!E$301</f>
        <v>0.10907205806117158</v>
      </c>
      <c r="F224" s="217">
        <f t="shared" si="30"/>
        <v>0.66203207947150755</v>
      </c>
      <c r="G224" s="215">
        <f>'Survey Results'!F224/'Survey Results'!F$301</f>
        <v>3.9900310608571811E-3</v>
      </c>
      <c r="H224" s="212">
        <f t="shared" si="31"/>
        <v>8.2817425223832217E-2</v>
      </c>
      <c r="I224" s="218">
        <f>'Survey Results'!G224/'Survey Results'!G$301</f>
        <v>0.14228664940647745</v>
      </c>
      <c r="J224" s="217">
        <f t="shared" si="32"/>
        <v>1.1795858439451985</v>
      </c>
      <c r="K224" s="215">
        <f>'Survey Results'!H224/'Survey Results'!H$301</f>
        <v>5.9765357022429433E-3</v>
      </c>
      <c r="L224" s="211">
        <f t="shared" si="33"/>
        <v>6.0118159228001726E-2</v>
      </c>
      <c r="M224" s="221">
        <f t="shared" si="34"/>
        <v>5.2723589344872028E-2</v>
      </c>
      <c r="N224" s="222">
        <f t="shared" si="28"/>
        <v>2.802886832496343</v>
      </c>
    </row>
    <row r="225" spans="2:14" x14ac:dyDescent="0.45">
      <c r="B225" t="s">
        <v>158</v>
      </c>
      <c r="C225" s="215">
        <f>'Survey Results'!D225/'Survey Results'!D$301</f>
        <v>0</v>
      </c>
      <c r="D225" s="211">
        <f t="shared" si="29"/>
        <v>0</v>
      </c>
      <c r="E225" s="218">
        <f>'Survey Results'!E225/'Survey Results'!E$301</f>
        <v>0</v>
      </c>
      <c r="F225" s="217">
        <f t="shared" si="30"/>
        <v>0</v>
      </c>
      <c r="G225" s="215">
        <f>'Survey Results'!F225/'Survey Results'!F$301</f>
        <v>0</v>
      </c>
      <c r="H225" s="212">
        <f t="shared" si="31"/>
        <v>0</v>
      </c>
      <c r="I225" s="218">
        <f>'Survey Results'!G225/'Survey Results'!G$301</f>
        <v>0</v>
      </c>
      <c r="J225" s="217">
        <f t="shared" si="32"/>
        <v>0</v>
      </c>
      <c r="K225" s="215">
        <f>'Survey Results'!H225/'Survey Results'!H$301</f>
        <v>0</v>
      </c>
      <c r="L225" s="211">
        <f t="shared" si="33"/>
        <v>0</v>
      </c>
      <c r="M225" s="221">
        <f t="shared" si="34"/>
        <v>0</v>
      </c>
      <c r="N225" s="222">
        <f t="shared" si="28"/>
        <v>0</v>
      </c>
    </row>
    <row r="226" spans="2:14" x14ac:dyDescent="0.45">
      <c r="B226" t="s">
        <v>159</v>
      </c>
      <c r="C226" s="215">
        <f>'Survey Results'!D226/'Survey Results'!D$301</f>
        <v>0</v>
      </c>
      <c r="D226" s="211">
        <f t="shared" si="29"/>
        <v>0</v>
      </c>
      <c r="E226" s="218">
        <f>'Survey Results'!E226/'Survey Results'!E$301</f>
        <v>0</v>
      </c>
      <c r="F226" s="217">
        <f t="shared" si="30"/>
        <v>0</v>
      </c>
      <c r="G226" s="215">
        <f>'Survey Results'!F226/'Survey Results'!F$301</f>
        <v>0</v>
      </c>
      <c r="H226" s="212">
        <f t="shared" si="31"/>
        <v>0</v>
      </c>
      <c r="I226" s="218">
        <f>'Survey Results'!G226/'Survey Results'!G$301</f>
        <v>0</v>
      </c>
      <c r="J226" s="217">
        <f t="shared" si="32"/>
        <v>0</v>
      </c>
      <c r="K226" s="215">
        <f>'Survey Results'!H226/'Survey Results'!H$301</f>
        <v>0</v>
      </c>
      <c r="L226" s="211">
        <f t="shared" si="33"/>
        <v>0</v>
      </c>
      <c r="M226" s="221">
        <f t="shared" si="34"/>
        <v>0</v>
      </c>
      <c r="N226" s="222">
        <f t="shared" si="28"/>
        <v>0</v>
      </c>
    </row>
    <row r="227" spans="2:14" x14ac:dyDescent="0.45">
      <c r="B227" t="s">
        <v>160</v>
      </c>
      <c r="C227" s="215">
        <f>'Survey Results'!D227/'Survey Results'!D$301</f>
        <v>0</v>
      </c>
      <c r="D227" s="211">
        <f t="shared" si="29"/>
        <v>0</v>
      </c>
      <c r="E227" s="218">
        <f>'Survey Results'!E227/'Survey Results'!E$301</f>
        <v>0</v>
      </c>
      <c r="F227" s="217">
        <f t="shared" si="30"/>
        <v>0</v>
      </c>
      <c r="G227" s="215">
        <f>'Survey Results'!F227/'Survey Results'!F$301</f>
        <v>0</v>
      </c>
      <c r="H227" s="212">
        <f t="shared" si="31"/>
        <v>0</v>
      </c>
      <c r="I227" s="218">
        <f>'Survey Results'!G227/'Survey Results'!G$301</f>
        <v>0</v>
      </c>
      <c r="J227" s="217">
        <f t="shared" si="32"/>
        <v>0</v>
      </c>
      <c r="K227" s="215">
        <f>'Survey Results'!H227/'Survey Results'!H$301</f>
        <v>0</v>
      </c>
      <c r="L227" s="211">
        <f t="shared" si="33"/>
        <v>0</v>
      </c>
      <c r="M227" s="221">
        <f t="shared" si="34"/>
        <v>0</v>
      </c>
      <c r="N227" s="222">
        <f t="shared" si="28"/>
        <v>0</v>
      </c>
    </row>
    <row r="228" spans="2:14" x14ac:dyDescent="0.45">
      <c r="B228" t="s">
        <v>161</v>
      </c>
      <c r="C228" s="215">
        <f>'Survey Results'!D228/'Survey Results'!D$301</f>
        <v>0</v>
      </c>
      <c r="D228" s="211">
        <f t="shared" si="29"/>
        <v>0</v>
      </c>
      <c r="E228" s="218">
        <f>'Survey Results'!E228/'Survey Results'!E$301</f>
        <v>0</v>
      </c>
      <c r="F228" s="217">
        <f t="shared" si="30"/>
        <v>0</v>
      </c>
      <c r="G228" s="215">
        <f>'Survey Results'!F228/'Survey Results'!F$301</f>
        <v>0</v>
      </c>
      <c r="H228" s="212">
        <f t="shared" si="31"/>
        <v>0</v>
      </c>
      <c r="I228" s="218">
        <f>'Survey Results'!G228/'Survey Results'!G$301</f>
        <v>0</v>
      </c>
      <c r="J228" s="217">
        <f t="shared" si="32"/>
        <v>0</v>
      </c>
      <c r="K228" s="215">
        <f>'Survey Results'!H228/'Survey Results'!H$301</f>
        <v>0</v>
      </c>
      <c r="L228" s="211">
        <f t="shared" si="33"/>
        <v>0</v>
      </c>
      <c r="M228" s="221">
        <f t="shared" si="34"/>
        <v>0</v>
      </c>
      <c r="N228" s="222">
        <f t="shared" si="28"/>
        <v>0</v>
      </c>
    </row>
    <row r="229" spans="2:14" x14ac:dyDescent="0.45">
      <c r="B229" t="s">
        <v>162</v>
      </c>
      <c r="C229" s="215">
        <f>'Survey Results'!D229/'Survey Results'!D$301</f>
        <v>0</v>
      </c>
      <c r="D229" s="211">
        <f t="shared" si="29"/>
        <v>0</v>
      </c>
      <c r="E229" s="218">
        <f>'Survey Results'!E229/'Survey Results'!E$301</f>
        <v>0</v>
      </c>
      <c r="F229" s="217">
        <f t="shared" si="30"/>
        <v>0</v>
      </c>
      <c r="G229" s="215">
        <f>'Survey Results'!F229/'Survey Results'!F$301</f>
        <v>0</v>
      </c>
      <c r="H229" s="212">
        <f t="shared" si="31"/>
        <v>0</v>
      </c>
      <c r="I229" s="218">
        <f>'Survey Results'!G229/'Survey Results'!G$301</f>
        <v>0</v>
      </c>
      <c r="J229" s="217">
        <f t="shared" si="32"/>
        <v>0</v>
      </c>
      <c r="K229" s="215">
        <f>'Survey Results'!H229/'Survey Results'!H$301</f>
        <v>0</v>
      </c>
      <c r="L229" s="211">
        <f t="shared" si="33"/>
        <v>0</v>
      </c>
      <c r="M229" s="221">
        <f t="shared" si="34"/>
        <v>0</v>
      </c>
      <c r="N229" s="222">
        <f t="shared" si="28"/>
        <v>0</v>
      </c>
    </row>
    <row r="230" spans="2:14" x14ac:dyDescent="0.45">
      <c r="B230" t="s">
        <v>163</v>
      </c>
      <c r="C230" s="215">
        <f>'Survey Results'!D230/'Survey Results'!D$301</f>
        <v>0</v>
      </c>
      <c r="D230" s="211">
        <f t="shared" si="29"/>
        <v>0</v>
      </c>
      <c r="E230" s="218">
        <f>'Survey Results'!E230/'Survey Results'!E$301</f>
        <v>0</v>
      </c>
      <c r="F230" s="217">
        <f t="shared" si="30"/>
        <v>0</v>
      </c>
      <c r="G230" s="215">
        <f>'Survey Results'!F230/'Survey Results'!F$301</f>
        <v>0</v>
      </c>
      <c r="H230" s="212">
        <f t="shared" si="31"/>
        <v>0</v>
      </c>
      <c r="I230" s="218">
        <f>'Survey Results'!G230/'Survey Results'!G$301</f>
        <v>0</v>
      </c>
      <c r="J230" s="217">
        <f t="shared" si="32"/>
        <v>0</v>
      </c>
      <c r="K230" s="215">
        <f>'Survey Results'!H230/'Survey Results'!H$301</f>
        <v>0</v>
      </c>
      <c r="L230" s="211">
        <f t="shared" si="33"/>
        <v>0</v>
      </c>
      <c r="M230" s="221">
        <f t="shared" si="34"/>
        <v>0</v>
      </c>
      <c r="N230" s="222">
        <f t="shared" si="28"/>
        <v>0</v>
      </c>
    </row>
    <row r="231" spans="2:14" x14ac:dyDescent="0.45">
      <c r="B231" t="s">
        <v>164</v>
      </c>
      <c r="C231" s="215">
        <f>'Survey Results'!D231/'Survey Results'!D$301</f>
        <v>0</v>
      </c>
      <c r="D231" s="211">
        <f t="shared" si="29"/>
        <v>0</v>
      </c>
      <c r="E231" s="218">
        <f>'Survey Results'!E231/'Survey Results'!E$301</f>
        <v>0</v>
      </c>
      <c r="F231" s="217">
        <f t="shared" si="30"/>
        <v>0</v>
      </c>
      <c r="G231" s="215">
        <f>'Survey Results'!F231/'Survey Results'!F$301</f>
        <v>0</v>
      </c>
      <c r="H231" s="212">
        <f t="shared" si="31"/>
        <v>0</v>
      </c>
      <c r="I231" s="218">
        <f>'Survey Results'!G231/'Survey Results'!G$301</f>
        <v>0</v>
      </c>
      <c r="J231" s="217">
        <f t="shared" si="32"/>
        <v>0</v>
      </c>
      <c r="K231" s="215">
        <f>'Survey Results'!H231/'Survey Results'!H$301</f>
        <v>0</v>
      </c>
      <c r="L231" s="211">
        <f t="shared" si="33"/>
        <v>0</v>
      </c>
      <c r="M231" s="221">
        <f t="shared" si="34"/>
        <v>0</v>
      </c>
      <c r="N231" s="222">
        <f t="shared" si="28"/>
        <v>0</v>
      </c>
    </row>
    <row r="232" spans="2:14" x14ac:dyDescent="0.45">
      <c r="B232" t="s">
        <v>165</v>
      </c>
      <c r="C232" s="215">
        <f>'Survey Results'!D232/'Survey Results'!D$301</f>
        <v>0</v>
      </c>
      <c r="D232" s="211">
        <f t="shared" si="29"/>
        <v>0</v>
      </c>
      <c r="E232" s="218">
        <f>'Survey Results'!E232/'Survey Results'!E$301</f>
        <v>0</v>
      </c>
      <c r="F232" s="217">
        <f t="shared" si="30"/>
        <v>0</v>
      </c>
      <c r="G232" s="215">
        <f>'Survey Results'!F232/'Survey Results'!F$301</f>
        <v>0</v>
      </c>
      <c r="H232" s="212">
        <f t="shared" si="31"/>
        <v>0</v>
      </c>
      <c r="I232" s="218">
        <f>'Survey Results'!G232/'Survey Results'!G$301</f>
        <v>0</v>
      </c>
      <c r="J232" s="217">
        <f t="shared" si="32"/>
        <v>0</v>
      </c>
      <c r="K232" s="215">
        <f>'Survey Results'!H232/'Survey Results'!H$301</f>
        <v>0</v>
      </c>
      <c r="L232" s="211">
        <f t="shared" si="33"/>
        <v>0</v>
      </c>
      <c r="M232" s="221">
        <f t="shared" si="34"/>
        <v>0</v>
      </c>
      <c r="N232" s="222">
        <f t="shared" si="28"/>
        <v>0</v>
      </c>
    </row>
    <row r="233" spans="2:14" x14ac:dyDescent="0.45">
      <c r="B233" t="s">
        <v>166</v>
      </c>
      <c r="C233" s="215">
        <f>'Survey Results'!D233/'Survey Results'!D$301</f>
        <v>0</v>
      </c>
      <c r="D233" s="211">
        <f t="shared" si="29"/>
        <v>0</v>
      </c>
      <c r="E233" s="218">
        <f>'Survey Results'!E233/'Survey Results'!E$301</f>
        <v>0</v>
      </c>
      <c r="F233" s="217">
        <f t="shared" si="30"/>
        <v>0</v>
      </c>
      <c r="G233" s="215">
        <f>'Survey Results'!F233/'Survey Results'!F$301</f>
        <v>0</v>
      </c>
      <c r="H233" s="212">
        <f t="shared" si="31"/>
        <v>0</v>
      </c>
      <c r="I233" s="218">
        <f>'Survey Results'!G233/'Survey Results'!G$301</f>
        <v>0</v>
      </c>
      <c r="J233" s="217">
        <f t="shared" si="32"/>
        <v>0</v>
      </c>
      <c r="K233" s="215">
        <f>'Survey Results'!H233/'Survey Results'!H$301</f>
        <v>0</v>
      </c>
      <c r="L233" s="211">
        <f t="shared" si="33"/>
        <v>0</v>
      </c>
      <c r="M233" s="221">
        <f t="shared" si="34"/>
        <v>0</v>
      </c>
      <c r="N233" s="222">
        <f t="shared" si="28"/>
        <v>0</v>
      </c>
    </row>
    <row r="234" spans="2:14" x14ac:dyDescent="0.45">
      <c r="B234" t="s">
        <v>167</v>
      </c>
      <c r="C234" s="215">
        <f>'Survey Results'!D234/'Survey Results'!D$301</f>
        <v>0</v>
      </c>
      <c r="D234" s="211">
        <f t="shared" si="29"/>
        <v>0</v>
      </c>
      <c r="E234" s="218">
        <f>'Survey Results'!E234/'Survey Results'!E$301</f>
        <v>0</v>
      </c>
      <c r="F234" s="217">
        <f t="shared" si="30"/>
        <v>0</v>
      </c>
      <c r="G234" s="215">
        <f>'Survey Results'!F234/'Survey Results'!F$301</f>
        <v>0</v>
      </c>
      <c r="H234" s="212">
        <f t="shared" si="31"/>
        <v>0</v>
      </c>
      <c r="I234" s="218">
        <f>'Survey Results'!G234/'Survey Results'!G$301</f>
        <v>0</v>
      </c>
      <c r="J234" s="217">
        <f t="shared" si="32"/>
        <v>0</v>
      </c>
      <c r="K234" s="215">
        <f>'Survey Results'!H234/'Survey Results'!H$301</f>
        <v>0</v>
      </c>
      <c r="L234" s="211">
        <f t="shared" si="33"/>
        <v>0</v>
      </c>
      <c r="M234" s="221">
        <f t="shared" si="34"/>
        <v>0</v>
      </c>
      <c r="N234" s="222">
        <f t="shared" si="28"/>
        <v>0</v>
      </c>
    </row>
    <row r="235" spans="2:14" x14ac:dyDescent="0.45">
      <c r="B235" t="s">
        <v>168</v>
      </c>
      <c r="C235" s="215">
        <f>'Survey Results'!D235/'Survey Results'!D$301</f>
        <v>0</v>
      </c>
      <c r="D235" s="211">
        <f t="shared" si="29"/>
        <v>0</v>
      </c>
      <c r="E235" s="218">
        <f>'Survey Results'!E235/'Survey Results'!E$301</f>
        <v>0</v>
      </c>
      <c r="F235" s="217">
        <f t="shared" si="30"/>
        <v>0</v>
      </c>
      <c r="G235" s="215">
        <f>'Survey Results'!F235/'Survey Results'!F$301</f>
        <v>0</v>
      </c>
      <c r="H235" s="212">
        <f t="shared" si="31"/>
        <v>0</v>
      </c>
      <c r="I235" s="218">
        <f>'Survey Results'!G235/'Survey Results'!G$301</f>
        <v>0</v>
      </c>
      <c r="J235" s="217">
        <f t="shared" si="32"/>
        <v>0</v>
      </c>
      <c r="K235" s="215">
        <f>'Survey Results'!H235/'Survey Results'!H$301</f>
        <v>0</v>
      </c>
      <c r="L235" s="211">
        <f t="shared" si="33"/>
        <v>0</v>
      </c>
      <c r="M235" s="221">
        <f t="shared" si="34"/>
        <v>0</v>
      </c>
      <c r="N235" s="222">
        <f t="shared" si="28"/>
        <v>0</v>
      </c>
    </row>
    <row r="236" spans="2:14" x14ac:dyDescent="0.45">
      <c r="B236" t="s">
        <v>169</v>
      </c>
      <c r="C236" s="215">
        <f>'Survey Results'!D236/'Survey Results'!D$301</f>
        <v>0</v>
      </c>
      <c r="D236" s="211">
        <f t="shared" si="29"/>
        <v>0</v>
      </c>
      <c r="E236" s="218">
        <f>'Survey Results'!E236/'Survey Results'!E$301</f>
        <v>0</v>
      </c>
      <c r="F236" s="217">
        <f t="shared" si="30"/>
        <v>0</v>
      </c>
      <c r="G236" s="215">
        <f>'Survey Results'!F236/'Survey Results'!F$301</f>
        <v>0</v>
      </c>
      <c r="H236" s="212">
        <f t="shared" si="31"/>
        <v>0</v>
      </c>
      <c r="I236" s="218">
        <f>'Survey Results'!G236/'Survey Results'!G$301</f>
        <v>0</v>
      </c>
      <c r="J236" s="217">
        <f t="shared" si="32"/>
        <v>0</v>
      </c>
      <c r="K236" s="215">
        <f>'Survey Results'!H236/'Survey Results'!H$301</f>
        <v>0</v>
      </c>
      <c r="L236" s="211">
        <f t="shared" si="33"/>
        <v>0</v>
      </c>
      <c r="M236" s="221">
        <f t="shared" si="34"/>
        <v>0</v>
      </c>
      <c r="N236" s="222">
        <f t="shared" si="28"/>
        <v>0</v>
      </c>
    </row>
    <row r="237" spans="2:14" x14ac:dyDescent="0.45">
      <c r="B237" t="s">
        <v>170</v>
      </c>
      <c r="C237" s="215">
        <f>'Survey Results'!D237/'Survey Results'!D$301</f>
        <v>0</v>
      </c>
      <c r="D237" s="211">
        <f t="shared" si="29"/>
        <v>0</v>
      </c>
      <c r="E237" s="218">
        <f>'Survey Results'!E237/'Survey Results'!E$301</f>
        <v>0</v>
      </c>
      <c r="F237" s="217">
        <f t="shared" si="30"/>
        <v>0</v>
      </c>
      <c r="G237" s="215">
        <f>'Survey Results'!F237/'Survey Results'!F$301</f>
        <v>0</v>
      </c>
      <c r="H237" s="212">
        <f t="shared" si="31"/>
        <v>0</v>
      </c>
      <c r="I237" s="218">
        <f>'Survey Results'!G237/'Survey Results'!G$301</f>
        <v>0</v>
      </c>
      <c r="J237" s="217">
        <f t="shared" si="32"/>
        <v>0</v>
      </c>
      <c r="K237" s="215">
        <f>'Survey Results'!H237/'Survey Results'!H$301</f>
        <v>0</v>
      </c>
      <c r="L237" s="211">
        <f t="shared" si="33"/>
        <v>0</v>
      </c>
      <c r="M237" s="221">
        <f t="shared" si="34"/>
        <v>0</v>
      </c>
      <c r="N237" s="222">
        <f t="shared" si="28"/>
        <v>0</v>
      </c>
    </row>
    <row r="238" spans="2:14" x14ac:dyDescent="0.45">
      <c r="B238" t="s">
        <v>171</v>
      </c>
      <c r="C238" s="215">
        <f>'Survey Results'!D238/'Survey Results'!D$301</f>
        <v>0</v>
      </c>
      <c r="D238" s="211">
        <f t="shared" si="29"/>
        <v>0</v>
      </c>
      <c r="E238" s="218">
        <f>'Survey Results'!E238/'Survey Results'!E$301</f>
        <v>0</v>
      </c>
      <c r="F238" s="217">
        <f t="shared" si="30"/>
        <v>0</v>
      </c>
      <c r="G238" s="215">
        <f>'Survey Results'!F238/'Survey Results'!F$301</f>
        <v>0</v>
      </c>
      <c r="H238" s="212">
        <f t="shared" si="31"/>
        <v>0</v>
      </c>
      <c r="I238" s="218">
        <f>'Survey Results'!G238/'Survey Results'!G$301</f>
        <v>0</v>
      </c>
      <c r="J238" s="217">
        <f t="shared" si="32"/>
        <v>0</v>
      </c>
      <c r="K238" s="215">
        <f>'Survey Results'!H238/'Survey Results'!H$301</f>
        <v>0</v>
      </c>
      <c r="L238" s="211">
        <f t="shared" si="33"/>
        <v>0</v>
      </c>
      <c r="M238" s="221">
        <f t="shared" si="34"/>
        <v>0</v>
      </c>
      <c r="N238" s="222">
        <f t="shared" si="28"/>
        <v>0</v>
      </c>
    </row>
    <row r="239" spans="2:14" x14ac:dyDescent="0.45">
      <c r="B239" t="s">
        <v>172</v>
      </c>
      <c r="C239" s="215">
        <f>'Survey Results'!D239/'Survey Results'!D$301</f>
        <v>0</v>
      </c>
      <c r="D239" s="211">
        <f t="shared" si="29"/>
        <v>0</v>
      </c>
      <c r="E239" s="218">
        <f>'Survey Results'!E239/'Survey Results'!E$301</f>
        <v>0</v>
      </c>
      <c r="F239" s="217">
        <f t="shared" si="30"/>
        <v>0</v>
      </c>
      <c r="G239" s="215">
        <f>'Survey Results'!F239/'Survey Results'!F$301</f>
        <v>0</v>
      </c>
      <c r="H239" s="212">
        <f t="shared" si="31"/>
        <v>0</v>
      </c>
      <c r="I239" s="218">
        <f>'Survey Results'!G239/'Survey Results'!G$301</f>
        <v>0</v>
      </c>
      <c r="J239" s="217">
        <f t="shared" si="32"/>
        <v>0</v>
      </c>
      <c r="K239" s="215">
        <f>'Survey Results'!H239/'Survey Results'!H$301</f>
        <v>0</v>
      </c>
      <c r="L239" s="211">
        <f t="shared" si="33"/>
        <v>0</v>
      </c>
      <c r="M239" s="221">
        <f t="shared" si="34"/>
        <v>0</v>
      </c>
      <c r="N239" s="222">
        <f t="shared" si="28"/>
        <v>0</v>
      </c>
    </row>
    <row r="240" spans="2:14" x14ac:dyDescent="0.45">
      <c r="B240" t="s">
        <v>173</v>
      </c>
      <c r="C240" s="215">
        <f>'Survey Results'!D240/'Survey Results'!D$301</f>
        <v>0</v>
      </c>
      <c r="D240" s="211">
        <f t="shared" si="29"/>
        <v>0</v>
      </c>
      <c r="E240" s="218">
        <f>'Survey Results'!E240/'Survey Results'!E$301</f>
        <v>0</v>
      </c>
      <c r="F240" s="217">
        <f t="shared" si="30"/>
        <v>0</v>
      </c>
      <c r="G240" s="215">
        <f>'Survey Results'!F240/'Survey Results'!F$301</f>
        <v>0</v>
      </c>
      <c r="H240" s="212">
        <f t="shared" si="31"/>
        <v>0</v>
      </c>
      <c r="I240" s="218">
        <f>'Survey Results'!G240/'Survey Results'!G$301</f>
        <v>0</v>
      </c>
      <c r="J240" s="217">
        <f t="shared" si="32"/>
        <v>0</v>
      </c>
      <c r="K240" s="215">
        <f>'Survey Results'!H240/'Survey Results'!H$301</f>
        <v>0</v>
      </c>
      <c r="L240" s="211">
        <f t="shared" si="33"/>
        <v>0</v>
      </c>
      <c r="M240" s="221">
        <f t="shared" si="34"/>
        <v>0</v>
      </c>
      <c r="N240" s="222">
        <f t="shared" si="28"/>
        <v>0</v>
      </c>
    </row>
    <row r="241" spans="2:14" x14ac:dyDescent="0.45">
      <c r="B241" t="s">
        <v>174</v>
      </c>
      <c r="C241" s="215">
        <f>'Survey Results'!D241/'Survey Results'!D$301</f>
        <v>0</v>
      </c>
      <c r="D241" s="211">
        <f t="shared" si="29"/>
        <v>0</v>
      </c>
      <c r="E241" s="218">
        <f>'Survey Results'!E241/'Survey Results'!E$301</f>
        <v>0</v>
      </c>
      <c r="F241" s="217">
        <f t="shared" si="30"/>
        <v>0</v>
      </c>
      <c r="G241" s="215">
        <f>'Survey Results'!F241/'Survey Results'!F$301</f>
        <v>3.9040919303156417E-2</v>
      </c>
      <c r="H241" s="212">
        <f t="shared" si="31"/>
        <v>0.81033665295934287</v>
      </c>
      <c r="I241" s="218">
        <f>'Survey Results'!G241/'Survey Results'!G$301</f>
        <v>0</v>
      </c>
      <c r="J241" s="217">
        <f t="shared" si="32"/>
        <v>0</v>
      </c>
      <c r="K241" s="215">
        <f>'Survey Results'!H241/'Survey Results'!H$301</f>
        <v>0</v>
      </c>
      <c r="L241" s="211">
        <f t="shared" si="33"/>
        <v>0</v>
      </c>
      <c r="M241" s="221">
        <f t="shared" si="34"/>
        <v>1.5242804820512572E-2</v>
      </c>
      <c r="N241" s="222">
        <f t="shared" si="28"/>
        <v>0.81033665295934287</v>
      </c>
    </row>
    <row r="242" spans="2:14" x14ac:dyDescent="0.45">
      <c r="B242" t="s">
        <v>175</v>
      </c>
      <c r="C242" s="215">
        <f>'Survey Results'!D242/'Survey Results'!D$301</f>
        <v>0</v>
      </c>
      <c r="D242" s="211">
        <f t="shared" si="29"/>
        <v>0</v>
      </c>
      <c r="E242" s="218">
        <f>'Survey Results'!E242/'Survey Results'!E$301</f>
        <v>0</v>
      </c>
      <c r="F242" s="217">
        <f t="shared" si="30"/>
        <v>0</v>
      </c>
      <c r="G242" s="215">
        <f>'Survey Results'!F242/'Survey Results'!F$301</f>
        <v>0</v>
      </c>
      <c r="H242" s="212">
        <f t="shared" si="31"/>
        <v>0</v>
      </c>
      <c r="I242" s="218">
        <f>'Survey Results'!G242/'Survey Results'!G$301</f>
        <v>6.7534561086414931E-3</v>
      </c>
      <c r="J242" s="217">
        <f t="shared" si="32"/>
        <v>5.5987552287502775E-2</v>
      </c>
      <c r="K242" s="215">
        <f>'Survey Results'!H242/'Survey Results'!H$301</f>
        <v>0</v>
      </c>
      <c r="L242" s="211">
        <f t="shared" si="33"/>
        <v>0</v>
      </c>
      <c r="M242" s="221">
        <f t="shared" si="34"/>
        <v>1.053151586788047E-3</v>
      </c>
      <c r="N242" s="222">
        <f t="shared" si="28"/>
        <v>5.5987552287502775E-2</v>
      </c>
    </row>
    <row r="243" spans="2:14" x14ac:dyDescent="0.45">
      <c r="B243" t="s">
        <v>176</v>
      </c>
      <c r="C243" s="215">
        <f>'Survey Results'!D243/'Survey Results'!D$301</f>
        <v>0</v>
      </c>
      <c r="D243" s="211">
        <f t="shared" si="29"/>
        <v>0</v>
      </c>
      <c r="E243" s="218">
        <f>'Survey Results'!E243/'Survey Results'!E$301</f>
        <v>5.3421461897356137E-2</v>
      </c>
      <c r="F243" s="217">
        <f t="shared" si="30"/>
        <v>0.32425097808716186</v>
      </c>
      <c r="G243" s="215">
        <f>'Survey Results'!F243/'Survey Results'!F$301</f>
        <v>3.9900310608571811E-3</v>
      </c>
      <c r="H243" s="212">
        <f t="shared" si="31"/>
        <v>8.2817425223832217E-2</v>
      </c>
      <c r="I243" s="218">
        <f>'Survey Results'!G243/'Survey Results'!G$301</f>
        <v>3.3791705339260417E-2</v>
      </c>
      <c r="J243" s="217">
        <f t="shared" si="32"/>
        <v>0.28014024806423177</v>
      </c>
      <c r="K243" s="215">
        <f>'Survey Results'!H243/'Survey Results'!H$301</f>
        <v>0</v>
      </c>
      <c r="L243" s="211">
        <f t="shared" si="33"/>
        <v>0</v>
      </c>
      <c r="M243" s="221">
        <f t="shared" si="34"/>
        <v>1.2926710529044523E-2</v>
      </c>
      <c r="N243" s="222">
        <f t="shared" si="28"/>
        <v>0.6872086513752258</v>
      </c>
    </row>
    <row r="244" spans="2:14" x14ac:dyDescent="0.45">
      <c r="B244" t="s">
        <v>177</v>
      </c>
      <c r="C244" s="215">
        <f>'Survey Results'!D244/'Survey Results'!D$301</f>
        <v>2.6321036889332003E-2</v>
      </c>
      <c r="D244" s="211">
        <f t="shared" si="29"/>
        <v>0.21022380574285449</v>
      </c>
      <c r="E244" s="218">
        <f>'Survey Results'!E244/'Survey Results'!E$301</f>
        <v>2.1811819595645411E-2</v>
      </c>
      <c r="F244" s="217">
        <f t="shared" si="30"/>
        <v>0.13239068319279315</v>
      </c>
      <c r="G244" s="215">
        <f>'Survey Results'!F244/'Survey Results'!F$301</f>
        <v>0</v>
      </c>
      <c r="H244" s="212">
        <f t="shared" si="31"/>
        <v>0</v>
      </c>
      <c r="I244" s="218">
        <f>'Survey Results'!G244/'Survey Results'!G$301</f>
        <v>0</v>
      </c>
      <c r="J244" s="217">
        <f t="shared" si="32"/>
        <v>0</v>
      </c>
      <c r="K244" s="215">
        <f>'Survey Results'!H244/'Survey Results'!H$301</f>
        <v>5.9765357022429433E-3</v>
      </c>
      <c r="L244" s="211">
        <f t="shared" si="33"/>
        <v>6.0118159228001726E-2</v>
      </c>
      <c r="M244" s="221">
        <f t="shared" si="34"/>
        <v>7.5755861818515933E-3</v>
      </c>
      <c r="N244" s="222">
        <f t="shared" si="28"/>
        <v>0.40273264816364934</v>
      </c>
    </row>
    <row r="245" spans="2:14" x14ac:dyDescent="0.45">
      <c r="B245" t="s">
        <v>178</v>
      </c>
      <c r="C245" s="215">
        <f>'Survey Results'!D245/'Survey Results'!D$301</f>
        <v>0.10780990362246594</v>
      </c>
      <c r="D245" s="211">
        <f t="shared" si="29"/>
        <v>0.86106821443159087</v>
      </c>
      <c r="E245" s="218">
        <f>'Survey Results'!E245/'Survey Results'!E$301</f>
        <v>0.17975635044064278</v>
      </c>
      <c r="F245" s="217">
        <f t="shared" si="30"/>
        <v>1.0910628496043022</v>
      </c>
      <c r="G245" s="215">
        <f>'Survey Results'!F245/'Survey Results'!F$301</f>
        <v>0.20809546609701299</v>
      </c>
      <c r="H245" s="212">
        <f t="shared" si="31"/>
        <v>4.3192472539814037</v>
      </c>
      <c r="I245" s="218">
        <f>'Survey Results'!G245/'Survey Results'!G$301</f>
        <v>0.14028381613013532</v>
      </c>
      <c r="J245" s="217">
        <f t="shared" si="32"/>
        <v>1.1629819405543298</v>
      </c>
      <c r="K245" s="215">
        <f>'Survey Results'!H245/'Survey Results'!H$301</f>
        <v>1.1941443903119655E-2</v>
      </c>
      <c r="L245" s="211">
        <f t="shared" si="33"/>
        <v>0.12011935705672717</v>
      </c>
      <c r="M245" s="221">
        <f t="shared" si="34"/>
        <v>0.14210323312049583</v>
      </c>
      <c r="N245" s="222">
        <f t="shared" si="28"/>
        <v>7.5544796156283534</v>
      </c>
    </row>
    <row r="246" spans="2:14" x14ac:dyDescent="0.45">
      <c r="B246" t="s">
        <v>179</v>
      </c>
      <c r="C246" s="215">
        <f>'Survey Results'!D246/'Survey Results'!D$301</f>
        <v>0</v>
      </c>
      <c r="D246" s="211">
        <f t="shared" si="29"/>
        <v>0</v>
      </c>
      <c r="E246" s="218">
        <f>'Survey Results'!E246/'Survey Results'!E$301</f>
        <v>0</v>
      </c>
      <c r="F246" s="217">
        <f t="shared" si="30"/>
        <v>0</v>
      </c>
      <c r="G246" s="215">
        <f>'Survey Results'!F246/'Survey Results'!F$301</f>
        <v>0</v>
      </c>
      <c r="H246" s="212">
        <f t="shared" si="31"/>
        <v>0</v>
      </c>
      <c r="I246" s="218">
        <f>'Survey Results'!G246/'Survey Results'!G$301</f>
        <v>0</v>
      </c>
      <c r="J246" s="217">
        <f t="shared" si="32"/>
        <v>0</v>
      </c>
      <c r="K246" s="215">
        <f>'Survey Results'!H246/'Survey Results'!H$301</f>
        <v>0.23817773798588415</v>
      </c>
      <c r="L246" s="211">
        <f t="shared" si="33"/>
        <v>2.3958373027750728</v>
      </c>
      <c r="M246" s="221">
        <f t="shared" si="34"/>
        <v>4.5066800637161855E-2</v>
      </c>
      <c r="N246" s="222">
        <f t="shared" si="28"/>
        <v>2.3958373027750728</v>
      </c>
    </row>
    <row r="247" spans="2:14" x14ac:dyDescent="0.45">
      <c r="B247" t="s">
        <v>180</v>
      </c>
      <c r="C247" s="215">
        <f>'Survey Results'!D247/'Survey Results'!D$301</f>
        <v>0</v>
      </c>
      <c r="D247" s="211">
        <f t="shared" si="29"/>
        <v>0</v>
      </c>
      <c r="E247" s="218">
        <f>'Survey Results'!E247/'Survey Results'!E$301</f>
        <v>0</v>
      </c>
      <c r="F247" s="217">
        <f t="shared" si="30"/>
        <v>0</v>
      </c>
      <c r="G247" s="215">
        <f>'Survey Results'!F247/'Survey Results'!F$301</f>
        <v>0</v>
      </c>
      <c r="H247" s="212">
        <f t="shared" si="31"/>
        <v>0</v>
      </c>
      <c r="I247" s="218">
        <f>'Survey Results'!G247/'Survey Results'!G$301</f>
        <v>0</v>
      </c>
      <c r="J247" s="217">
        <f t="shared" si="32"/>
        <v>0</v>
      </c>
      <c r="K247" s="215">
        <f>'Survey Results'!H247/'Survey Results'!H$301</f>
        <v>0</v>
      </c>
      <c r="L247" s="211">
        <f t="shared" si="33"/>
        <v>0</v>
      </c>
      <c r="M247" s="221">
        <f t="shared" si="34"/>
        <v>0</v>
      </c>
      <c r="N247" s="222">
        <f t="shared" si="28"/>
        <v>0</v>
      </c>
    </row>
    <row r="248" spans="2:14" x14ac:dyDescent="0.45">
      <c r="B248" t="s">
        <v>181</v>
      </c>
      <c r="C248" s="215">
        <f>'Survey Results'!D248/'Survey Results'!D$301</f>
        <v>5.2619918023706653E-3</v>
      </c>
      <c r="D248" s="211">
        <f t="shared" si="29"/>
        <v>4.2027065542026884E-2</v>
      </c>
      <c r="E248" s="218">
        <f>'Survey Results'!E248/'Survey Results'!E$301</f>
        <v>0</v>
      </c>
      <c r="F248" s="217">
        <f t="shared" si="30"/>
        <v>0</v>
      </c>
      <c r="G248" s="215">
        <f>'Survey Results'!F248/'Survey Results'!F$301</f>
        <v>0</v>
      </c>
      <c r="H248" s="212">
        <f t="shared" si="31"/>
        <v>0</v>
      </c>
      <c r="I248" s="218">
        <f>'Survey Results'!G248/'Survey Results'!G$301</f>
        <v>6.3944116066630835E-2</v>
      </c>
      <c r="J248" s="217">
        <f t="shared" si="32"/>
        <v>0.53010998874749449</v>
      </c>
      <c r="K248" s="215">
        <f>'Survey Results'!H248/'Survey Results'!H$301</f>
        <v>8.5299350022673609E-2</v>
      </c>
      <c r="L248" s="211">
        <f t="shared" si="33"/>
        <v>0.85802882509070177</v>
      </c>
      <c r="M248" s="221">
        <f t="shared" si="34"/>
        <v>2.6902077402937402E-2</v>
      </c>
      <c r="N248" s="222">
        <f t="shared" si="28"/>
        <v>1.430165879380223</v>
      </c>
    </row>
    <row r="249" spans="2:14" x14ac:dyDescent="0.45">
      <c r="B249" t="s">
        <v>182</v>
      </c>
      <c r="C249" s="215">
        <f>'Survey Results'!D249/'Survey Results'!D$301</f>
        <v>0</v>
      </c>
      <c r="D249" s="211">
        <f t="shared" si="29"/>
        <v>0</v>
      </c>
      <c r="E249" s="218">
        <f>'Survey Results'!E249/'Survey Results'!E$301</f>
        <v>0</v>
      </c>
      <c r="F249" s="217">
        <f t="shared" si="30"/>
        <v>0</v>
      </c>
      <c r="G249" s="215">
        <f>'Survey Results'!F249/'Survey Results'!F$301</f>
        <v>0</v>
      </c>
      <c r="H249" s="212">
        <f t="shared" si="31"/>
        <v>0</v>
      </c>
      <c r="I249" s="218">
        <f>'Survey Results'!G249/'Survey Results'!G$301</f>
        <v>0</v>
      </c>
      <c r="J249" s="217">
        <f t="shared" si="32"/>
        <v>0</v>
      </c>
      <c r="K249" s="215">
        <f>'Survey Results'!H249/'Survey Results'!H$301</f>
        <v>0</v>
      </c>
      <c r="L249" s="211">
        <f t="shared" si="33"/>
        <v>0</v>
      </c>
      <c r="M249" s="221">
        <f t="shared" si="34"/>
        <v>0</v>
      </c>
      <c r="N249" s="222">
        <f t="shared" si="28"/>
        <v>0</v>
      </c>
    </row>
    <row r="250" spans="2:14" x14ac:dyDescent="0.45">
      <c r="B250" t="s">
        <v>183</v>
      </c>
      <c r="C250" s="215">
        <f>'Survey Results'!D250/'Survey Results'!D$301</f>
        <v>0</v>
      </c>
      <c r="D250" s="211">
        <f t="shared" si="29"/>
        <v>0</v>
      </c>
      <c r="E250" s="218">
        <f>'Survey Results'!E250/'Survey Results'!E$301</f>
        <v>4.6176775531363401E-2</v>
      </c>
      <c r="F250" s="217">
        <f t="shared" si="30"/>
        <v>0.28027807737131433</v>
      </c>
      <c r="G250" s="215">
        <f>'Survey Results'!F250/'Survey Results'!F$301</f>
        <v>0.11296084858752899</v>
      </c>
      <c r="H250" s="212">
        <f t="shared" si="31"/>
        <v>2.3446250137984004</v>
      </c>
      <c r="I250" s="218">
        <f>'Survey Results'!G250/'Survey Results'!G$301</f>
        <v>0</v>
      </c>
      <c r="J250" s="217">
        <f t="shared" si="32"/>
        <v>0</v>
      </c>
      <c r="K250" s="215">
        <f>'Survey Results'!H250/'Survey Results'!H$301</f>
        <v>0</v>
      </c>
      <c r="L250" s="211">
        <f t="shared" si="33"/>
        <v>0</v>
      </c>
      <c r="M250" s="221">
        <f t="shared" si="34"/>
        <v>4.9375633380695109E-2</v>
      </c>
      <c r="N250" s="222">
        <f t="shared" si="28"/>
        <v>2.6249030911697147</v>
      </c>
    </row>
    <row r="251" spans="2:14" x14ac:dyDescent="0.45">
      <c r="B251" t="s">
        <v>184</v>
      </c>
      <c r="C251" s="215">
        <f>'Survey Results'!D251/'Survey Results'!D$301</f>
        <v>0</v>
      </c>
      <c r="D251" s="211">
        <f t="shared" si="29"/>
        <v>0</v>
      </c>
      <c r="E251" s="218">
        <f>'Survey Results'!E251/'Survey Results'!E$301</f>
        <v>0</v>
      </c>
      <c r="F251" s="217">
        <f t="shared" si="30"/>
        <v>0</v>
      </c>
      <c r="G251" s="215">
        <f>'Survey Results'!F251/'Survey Results'!F$301</f>
        <v>0</v>
      </c>
      <c r="H251" s="212">
        <f t="shared" si="31"/>
        <v>0</v>
      </c>
      <c r="I251" s="218">
        <f>'Survey Results'!G251/'Survey Results'!G$301</f>
        <v>0</v>
      </c>
      <c r="J251" s="217">
        <f t="shared" si="32"/>
        <v>0</v>
      </c>
      <c r="K251" s="215">
        <f>'Survey Results'!H251/'Survey Results'!H$301</f>
        <v>0</v>
      </c>
      <c r="L251" s="211">
        <f t="shared" si="33"/>
        <v>0</v>
      </c>
      <c r="M251" s="221">
        <f t="shared" si="34"/>
        <v>0</v>
      </c>
      <c r="N251" s="222">
        <f t="shared" si="28"/>
        <v>0</v>
      </c>
    </row>
    <row r="252" spans="2:14" x14ac:dyDescent="0.45">
      <c r="B252" t="s">
        <v>185</v>
      </c>
      <c r="C252" s="215">
        <f>'Survey Results'!D252/'Survey Results'!D$301</f>
        <v>0</v>
      </c>
      <c r="D252" s="211">
        <f t="shared" si="29"/>
        <v>0</v>
      </c>
      <c r="E252" s="218">
        <f>'Survey Results'!E252/'Survey Results'!E$301</f>
        <v>0</v>
      </c>
      <c r="F252" s="217">
        <f t="shared" si="30"/>
        <v>0</v>
      </c>
      <c r="G252" s="215">
        <f>'Survey Results'!F252/'Survey Results'!F$301</f>
        <v>0</v>
      </c>
      <c r="H252" s="212">
        <f t="shared" si="31"/>
        <v>0</v>
      </c>
      <c r="I252" s="218">
        <f>'Survey Results'!G252/'Survey Results'!G$301</f>
        <v>0</v>
      </c>
      <c r="J252" s="217">
        <f t="shared" si="32"/>
        <v>0</v>
      </c>
      <c r="K252" s="215">
        <f>'Survey Results'!H252/'Survey Results'!H$301</f>
        <v>0</v>
      </c>
      <c r="L252" s="211">
        <f t="shared" si="33"/>
        <v>0</v>
      </c>
      <c r="M252" s="221">
        <f t="shared" si="34"/>
        <v>0</v>
      </c>
      <c r="N252" s="222">
        <f t="shared" si="28"/>
        <v>0</v>
      </c>
    </row>
    <row r="253" spans="2:14" x14ac:dyDescent="0.45">
      <c r="B253" t="s">
        <v>186</v>
      </c>
      <c r="C253" s="215">
        <f>'Survey Results'!D253/'Survey Results'!D$301</f>
        <v>0</v>
      </c>
      <c r="D253" s="211">
        <f t="shared" si="29"/>
        <v>0</v>
      </c>
      <c r="E253" s="218">
        <f>'Survey Results'!E253/'Survey Results'!E$301</f>
        <v>5.8864696734059092E-2</v>
      </c>
      <c r="F253" s="217">
        <f t="shared" si="30"/>
        <v>0.3572896512547038</v>
      </c>
      <c r="G253" s="215">
        <f>'Survey Results'!F253/'Survey Results'!F$301</f>
        <v>0</v>
      </c>
      <c r="H253" s="212">
        <f t="shared" si="31"/>
        <v>0</v>
      </c>
      <c r="I253" s="218">
        <f>'Survey Results'!G253/'Survey Results'!G$301</f>
        <v>0</v>
      </c>
      <c r="J253" s="217">
        <f t="shared" si="32"/>
        <v>0</v>
      </c>
      <c r="K253" s="215">
        <f>'Survey Results'!H253/'Survey Results'!H$301</f>
        <v>0</v>
      </c>
      <c r="L253" s="211">
        <f t="shared" si="33"/>
        <v>0</v>
      </c>
      <c r="M253" s="221">
        <f t="shared" si="34"/>
        <v>6.7207825273302825E-3</v>
      </c>
      <c r="N253" s="222">
        <f t="shared" si="28"/>
        <v>0.3572896512547038</v>
      </c>
    </row>
    <row r="254" spans="2:14" x14ac:dyDescent="0.45">
      <c r="B254" t="s">
        <v>187</v>
      </c>
      <c r="C254" s="215">
        <f>'Survey Results'!D254/'Survey Results'!D$301</f>
        <v>0</v>
      </c>
      <c r="D254" s="211">
        <f t="shared" si="29"/>
        <v>0</v>
      </c>
      <c r="E254" s="218">
        <f>'Survey Results'!E254/'Survey Results'!E$301</f>
        <v>0</v>
      </c>
      <c r="F254" s="217">
        <f t="shared" si="30"/>
        <v>0</v>
      </c>
      <c r="G254" s="215">
        <f>'Survey Results'!F254/'Survey Results'!F$301</f>
        <v>0</v>
      </c>
      <c r="H254" s="212">
        <f t="shared" si="31"/>
        <v>0</v>
      </c>
      <c r="I254" s="218">
        <f>'Survey Results'!G254/'Survey Results'!G$301</f>
        <v>0</v>
      </c>
      <c r="J254" s="217">
        <f t="shared" si="32"/>
        <v>0</v>
      </c>
      <c r="K254" s="215">
        <f>'Survey Results'!H254/'Survey Results'!H$301</f>
        <v>0</v>
      </c>
      <c r="L254" s="211">
        <f t="shared" si="33"/>
        <v>0</v>
      </c>
      <c r="M254" s="221">
        <f t="shared" si="34"/>
        <v>0</v>
      </c>
      <c r="N254" s="222">
        <f t="shared" si="28"/>
        <v>0</v>
      </c>
    </row>
    <row r="255" spans="2:14" x14ac:dyDescent="0.45">
      <c r="B255" t="s">
        <v>188</v>
      </c>
      <c r="C255" s="215">
        <f>'Survey Results'!D255/'Survey Results'!D$301</f>
        <v>0</v>
      </c>
      <c r="D255" s="211">
        <f t="shared" si="29"/>
        <v>0</v>
      </c>
      <c r="E255" s="218">
        <f>'Survey Results'!E255/'Survey Results'!E$301</f>
        <v>0</v>
      </c>
      <c r="F255" s="217">
        <f t="shared" si="30"/>
        <v>0</v>
      </c>
      <c r="G255" s="215">
        <f>'Survey Results'!F255/'Survey Results'!F$301</f>
        <v>0</v>
      </c>
      <c r="H255" s="212">
        <f t="shared" si="31"/>
        <v>0</v>
      </c>
      <c r="I255" s="218">
        <f>'Survey Results'!G255/'Survey Results'!G$301</f>
        <v>0</v>
      </c>
      <c r="J255" s="217">
        <f t="shared" si="32"/>
        <v>0</v>
      </c>
      <c r="K255" s="215">
        <f>'Survey Results'!H255/'Survey Results'!H$301</f>
        <v>0</v>
      </c>
      <c r="L255" s="211">
        <f t="shared" si="33"/>
        <v>0</v>
      </c>
      <c r="M255" s="221">
        <f t="shared" si="34"/>
        <v>0</v>
      </c>
      <c r="N255" s="222">
        <f t="shared" si="28"/>
        <v>0</v>
      </c>
    </row>
    <row r="256" spans="2:14" x14ac:dyDescent="0.45">
      <c r="B256" t="s">
        <v>189</v>
      </c>
      <c r="C256" s="215">
        <f>'Survey Results'!D256/'Survey Results'!D$301</f>
        <v>0</v>
      </c>
      <c r="D256" s="211">
        <f t="shared" si="29"/>
        <v>0</v>
      </c>
      <c r="E256" s="218">
        <f>'Survey Results'!E256/'Survey Results'!E$301</f>
        <v>5.4691550025920159E-3</v>
      </c>
      <c r="F256" s="217">
        <f t="shared" si="30"/>
        <v>3.3196000182625494E-2</v>
      </c>
      <c r="G256" s="215">
        <f>'Survey Results'!F256/'Survey Results'!F$301</f>
        <v>3.9040919303156417E-2</v>
      </c>
      <c r="H256" s="212">
        <f t="shared" si="31"/>
        <v>0.81033665295934287</v>
      </c>
      <c r="I256" s="218">
        <f>'Survey Results'!G256/'Survey Results'!G$301</f>
        <v>0</v>
      </c>
      <c r="J256" s="217">
        <f t="shared" si="32"/>
        <v>0</v>
      </c>
      <c r="K256" s="215">
        <f>'Survey Results'!H256/'Survey Results'!H$301</f>
        <v>0</v>
      </c>
      <c r="L256" s="211">
        <f t="shared" si="33"/>
        <v>0</v>
      </c>
      <c r="M256" s="221">
        <f t="shared" si="34"/>
        <v>1.5867236838683726E-2</v>
      </c>
      <c r="N256" s="222">
        <f t="shared" si="28"/>
        <v>0.84353265314196835</v>
      </c>
    </row>
    <row r="257" spans="2:14" x14ac:dyDescent="0.45">
      <c r="B257" t="s">
        <v>190</v>
      </c>
      <c r="C257" s="215">
        <f>'Survey Results'!D257/'Survey Results'!D$301</f>
        <v>0</v>
      </c>
      <c r="D257" s="211">
        <f t="shared" si="29"/>
        <v>0</v>
      </c>
      <c r="E257" s="218">
        <f>'Survey Results'!E257/'Survey Results'!E$301</f>
        <v>0</v>
      </c>
      <c r="F257" s="217">
        <f t="shared" si="30"/>
        <v>0</v>
      </c>
      <c r="G257" s="215">
        <f>'Survey Results'!F257/'Survey Results'!F$301</f>
        <v>0.12658833928768737</v>
      </c>
      <c r="H257" s="212">
        <f t="shared" si="31"/>
        <v>2.6274783737936431</v>
      </c>
      <c r="I257" s="218">
        <f>'Survey Results'!G257/'Survey Results'!G$301</f>
        <v>0.35629671242245126</v>
      </c>
      <c r="J257" s="217">
        <f t="shared" si="32"/>
        <v>2.9537736672475465</v>
      </c>
      <c r="K257" s="215">
        <f>'Survey Results'!H257/'Survey Results'!H$301</f>
        <v>0</v>
      </c>
      <c r="L257" s="211">
        <f t="shared" si="33"/>
        <v>0</v>
      </c>
      <c r="M257" s="221">
        <f t="shared" si="34"/>
        <v>0.10498591567466305</v>
      </c>
      <c r="N257" s="222">
        <f t="shared" si="28"/>
        <v>5.5812520410411892</v>
      </c>
    </row>
    <row r="258" spans="2:14" x14ac:dyDescent="0.45">
      <c r="B258" t="s">
        <v>191</v>
      </c>
      <c r="C258" s="215">
        <f>'Survey Results'!D258/'Survey Results'!D$301</f>
        <v>0</v>
      </c>
      <c r="D258" s="211">
        <f t="shared" si="29"/>
        <v>0</v>
      </c>
      <c r="E258" s="218">
        <f>'Survey Results'!E258/'Survey Results'!E$301</f>
        <v>0</v>
      </c>
      <c r="F258" s="217">
        <f t="shared" si="30"/>
        <v>0</v>
      </c>
      <c r="G258" s="215">
        <f>'Survey Results'!F258/'Survey Results'!F$301</f>
        <v>0</v>
      </c>
      <c r="H258" s="212">
        <f t="shared" si="31"/>
        <v>0</v>
      </c>
      <c r="I258" s="218">
        <f>'Survey Results'!G258/'Survey Results'!G$301</f>
        <v>0</v>
      </c>
      <c r="J258" s="217">
        <f t="shared" si="32"/>
        <v>0</v>
      </c>
      <c r="K258" s="215">
        <f>'Survey Results'!H258/'Survey Results'!H$301</f>
        <v>0</v>
      </c>
      <c r="L258" s="211">
        <f t="shared" si="33"/>
        <v>0</v>
      </c>
      <c r="M258" s="221">
        <f t="shared" si="34"/>
        <v>0</v>
      </c>
      <c r="N258" s="222">
        <f t="shared" si="28"/>
        <v>0</v>
      </c>
    </row>
    <row r="259" spans="2:14" x14ac:dyDescent="0.45">
      <c r="B259" t="s">
        <v>192</v>
      </c>
      <c r="C259" s="215">
        <f>'Survey Results'!D259/'Survey Results'!D$301</f>
        <v>0.4854215132380636</v>
      </c>
      <c r="D259" s="211">
        <f t="shared" si="29"/>
        <v>3.8770189157601602</v>
      </c>
      <c r="E259" s="218">
        <f>'Survey Results'!E259/'Survey Results'!E$301</f>
        <v>0.20426386728875062</v>
      </c>
      <c r="F259" s="217">
        <f t="shared" si="30"/>
        <v>1.2398155423657831</v>
      </c>
      <c r="G259" s="215">
        <f>'Survey Results'!F259/'Survey Results'!F$301</f>
        <v>6.8923182694314508E-2</v>
      </c>
      <c r="H259" s="212">
        <f t="shared" si="31"/>
        <v>1.4305754621741356</v>
      </c>
      <c r="I259" s="218">
        <f>'Survey Results'!G259/'Survey Results'!G$301</f>
        <v>0.10133847882370182</v>
      </c>
      <c r="J259" s="217">
        <f t="shared" si="32"/>
        <v>0.84011701425261842</v>
      </c>
      <c r="K259" s="215">
        <f>'Survey Results'!H259/'Survey Results'!H$301</f>
        <v>9.555480622768972E-2</v>
      </c>
      <c r="L259" s="211">
        <f t="shared" si="33"/>
        <v>0.96118877925237012</v>
      </c>
      <c r="M259" s="221">
        <f t="shared" si="34"/>
        <v>0.15704317910677287</v>
      </c>
      <c r="N259" s="222">
        <f t="shared" si="28"/>
        <v>8.3487157138050669</v>
      </c>
    </row>
    <row r="260" spans="2:14" x14ac:dyDescent="0.45">
      <c r="B260" t="s">
        <v>193</v>
      </c>
      <c r="C260" s="215">
        <f>'Survey Results'!D260/'Survey Results'!D$301</f>
        <v>0</v>
      </c>
      <c r="D260" s="211">
        <f t="shared" si="29"/>
        <v>0</v>
      </c>
      <c r="E260" s="218">
        <f>'Survey Results'!E260/'Survey Results'!E$301</f>
        <v>0</v>
      </c>
      <c r="F260" s="217">
        <f t="shared" si="30"/>
        <v>0</v>
      </c>
      <c r="G260" s="215">
        <f>'Survey Results'!F260/'Survey Results'!F$301</f>
        <v>0</v>
      </c>
      <c r="H260" s="212">
        <f t="shared" si="31"/>
        <v>0</v>
      </c>
      <c r="I260" s="218">
        <f>'Survey Results'!G260/'Survey Results'!G$301</f>
        <v>0</v>
      </c>
      <c r="J260" s="217">
        <f t="shared" si="32"/>
        <v>0</v>
      </c>
      <c r="K260" s="215">
        <f>'Survey Results'!H260/'Survey Results'!H$301</f>
        <v>0.20450449402927801</v>
      </c>
      <c r="L260" s="211">
        <f t="shared" si="33"/>
        <v>2.0571170904710008</v>
      </c>
      <c r="M260" s="221">
        <f t="shared" si="34"/>
        <v>3.869531778980681E-2</v>
      </c>
      <c r="N260" s="222">
        <f t="shared" ref="N260:N323" si="35">D260+F260+H260+J260+L260</f>
        <v>2.0571170904710008</v>
      </c>
    </row>
    <row r="261" spans="2:14" x14ac:dyDescent="0.45">
      <c r="B261" t="s">
        <v>194</v>
      </c>
      <c r="C261" s="215">
        <f>'Survey Results'!D261/'Survey Results'!D$301</f>
        <v>0</v>
      </c>
      <c r="D261" s="211">
        <f t="shared" si="29"/>
        <v>0</v>
      </c>
      <c r="E261" s="218">
        <f>'Survey Results'!E261/'Survey Results'!E$301</f>
        <v>0</v>
      </c>
      <c r="F261" s="217">
        <f t="shared" si="30"/>
        <v>0</v>
      </c>
      <c r="G261" s="215">
        <f>'Survey Results'!F261/'Survey Results'!F$301</f>
        <v>0</v>
      </c>
      <c r="H261" s="212">
        <f t="shared" si="31"/>
        <v>0</v>
      </c>
      <c r="I261" s="218">
        <f>'Survey Results'!G261/'Survey Results'!G$301</f>
        <v>0</v>
      </c>
      <c r="J261" s="217">
        <f t="shared" si="32"/>
        <v>0</v>
      </c>
      <c r="K261" s="215">
        <f>'Survey Results'!H261/'Survey Results'!H$301</f>
        <v>5.9765357022429433E-3</v>
      </c>
      <c r="L261" s="211">
        <f t="shared" si="33"/>
        <v>6.0118159228001726E-2</v>
      </c>
      <c r="M261" s="221">
        <f t="shared" si="34"/>
        <v>1.1308502014987889E-3</v>
      </c>
      <c r="N261" s="222">
        <f t="shared" si="35"/>
        <v>6.0118159228001726E-2</v>
      </c>
    </row>
    <row r="262" spans="2:14" x14ac:dyDescent="0.45">
      <c r="B262" t="s">
        <v>195</v>
      </c>
      <c r="C262" s="215">
        <f>'Survey Results'!D262/'Survey Results'!D$301</f>
        <v>0</v>
      </c>
      <c r="D262" s="211">
        <f t="shared" si="29"/>
        <v>0</v>
      </c>
      <c r="E262" s="218">
        <f>'Survey Results'!E262/'Survey Results'!E$301</f>
        <v>0</v>
      </c>
      <c r="F262" s="217">
        <f t="shared" si="30"/>
        <v>0</v>
      </c>
      <c r="G262" s="215">
        <f>'Survey Results'!F262/'Survey Results'!F$301</f>
        <v>0</v>
      </c>
      <c r="H262" s="212">
        <f t="shared" si="31"/>
        <v>0</v>
      </c>
      <c r="I262" s="218">
        <f>'Survey Results'!G262/'Survey Results'!G$301</f>
        <v>0</v>
      </c>
      <c r="J262" s="217">
        <f t="shared" si="32"/>
        <v>0</v>
      </c>
      <c r="K262" s="215">
        <f>'Survey Results'!H262/'Survey Results'!H$301</f>
        <v>0</v>
      </c>
      <c r="L262" s="211">
        <f t="shared" si="33"/>
        <v>0</v>
      </c>
      <c r="M262" s="221">
        <f t="shared" si="34"/>
        <v>0</v>
      </c>
      <c r="N262" s="222">
        <f t="shared" si="35"/>
        <v>0</v>
      </c>
    </row>
    <row r="263" spans="2:14" x14ac:dyDescent="0.45">
      <c r="B263" t="s">
        <v>196</v>
      </c>
      <c r="C263" s="215">
        <f>'Survey Results'!D263/'Survey Results'!D$301</f>
        <v>5.2619918023706653E-3</v>
      </c>
      <c r="D263" s="211">
        <f t="shared" si="29"/>
        <v>4.2027065542026884E-2</v>
      </c>
      <c r="E263" s="218">
        <f>'Survey Results'!E263/'Survey Results'!E$301</f>
        <v>0</v>
      </c>
      <c r="F263" s="217">
        <f t="shared" si="30"/>
        <v>0</v>
      </c>
      <c r="G263" s="215">
        <f>'Survey Results'!F263/'Survey Results'!F$301</f>
        <v>0</v>
      </c>
      <c r="H263" s="212">
        <f t="shared" si="31"/>
        <v>0</v>
      </c>
      <c r="I263" s="218">
        <f>'Survey Results'!G263/'Survey Results'!G$301</f>
        <v>0</v>
      </c>
      <c r="J263" s="217">
        <f t="shared" si="32"/>
        <v>0</v>
      </c>
      <c r="K263" s="215">
        <f>'Survey Results'!H263/'Survey Results'!H$301</f>
        <v>0</v>
      </c>
      <c r="L263" s="211">
        <f t="shared" si="33"/>
        <v>0</v>
      </c>
      <c r="M263" s="221">
        <f t="shared" si="34"/>
        <v>7.9054841576831232E-4</v>
      </c>
      <c r="N263" s="222">
        <f t="shared" si="35"/>
        <v>4.2027065542026884E-2</v>
      </c>
    </row>
    <row r="264" spans="2:14" x14ac:dyDescent="0.45">
      <c r="B264" t="s">
        <v>197</v>
      </c>
      <c r="C264" s="215">
        <f>'Survey Results'!D264/'Survey Results'!D$301</f>
        <v>0</v>
      </c>
      <c r="D264" s="211">
        <f t="shared" si="29"/>
        <v>0</v>
      </c>
      <c r="E264" s="218">
        <f>'Survey Results'!E264/'Survey Results'!E$301</f>
        <v>1.6368584758942456E-2</v>
      </c>
      <c r="F264" s="217">
        <f t="shared" si="30"/>
        <v>9.9352010025251195E-2</v>
      </c>
      <c r="G264" s="215">
        <f>'Survey Results'!F264/'Survey Results'!F$301</f>
        <v>3.1895694449559864E-2</v>
      </c>
      <c r="H264" s="212">
        <f t="shared" si="31"/>
        <v>0.66202975609697257</v>
      </c>
      <c r="I264" s="218">
        <f>'Survey Results'!G264/'Survey Results'!G$301</f>
        <v>2.0272580723950957E-2</v>
      </c>
      <c r="J264" s="217">
        <f t="shared" si="32"/>
        <v>0.16806390017586728</v>
      </c>
      <c r="K264" s="215">
        <f>'Survey Results'!H264/'Survey Results'!H$301</f>
        <v>5.9765357022429433E-3</v>
      </c>
      <c r="L264" s="211">
        <f t="shared" si="33"/>
        <v>6.0118159228001726E-2</v>
      </c>
      <c r="M264" s="221">
        <f t="shared" si="34"/>
        <v>1.8614150297716799E-2</v>
      </c>
      <c r="N264" s="222">
        <f t="shared" si="35"/>
        <v>0.98956382552609268</v>
      </c>
    </row>
    <row r="265" spans="2:14" x14ac:dyDescent="0.45">
      <c r="B265" t="s">
        <v>198</v>
      </c>
      <c r="C265" s="215">
        <f>'Survey Results'!D265/'Survey Results'!D$301</f>
        <v>0</v>
      </c>
      <c r="D265" s="211">
        <f t="shared" si="29"/>
        <v>0</v>
      </c>
      <c r="E265" s="218">
        <f>'Survey Results'!E265/'Survey Results'!E$301</f>
        <v>0</v>
      </c>
      <c r="F265" s="217">
        <f t="shared" si="30"/>
        <v>0</v>
      </c>
      <c r="G265" s="215">
        <f>'Survey Results'!F265/'Survey Results'!F$301</f>
        <v>2.5892232330300909E-2</v>
      </c>
      <c r="H265" s="212">
        <f t="shared" si="31"/>
        <v>0.53742138399096051</v>
      </c>
      <c r="I265" s="218">
        <f>'Survey Results'!G265/'Survey Results'!G$301</f>
        <v>0</v>
      </c>
      <c r="J265" s="217">
        <f t="shared" si="32"/>
        <v>0</v>
      </c>
      <c r="K265" s="215">
        <f>'Survey Results'!H265/'Survey Results'!H$301</f>
        <v>0</v>
      </c>
      <c r="L265" s="211">
        <f t="shared" si="33"/>
        <v>0</v>
      </c>
      <c r="M265" s="221">
        <f t="shared" si="34"/>
        <v>1.010914319700032E-2</v>
      </c>
      <c r="N265" s="222">
        <f t="shared" si="35"/>
        <v>0.53742138399096051</v>
      </c>
    </row>
    <row r="266" spans="2:14" x14ac:dyDescent="0.45">
      <c r="B266" t="s">
        <v>199</v>
      </c>
      <c r="C266" s="215">
        <f>'Survey Results'!D266/'Survey Results'!D$301</f>
        <v>0</v>
      </c>
      <c r="D266" s="211">
        <f t="shared" si="29"/>
        <v>0</v>
      </c>
      <c r="E266" s="218">
        <f>'Survey Results'!E266/'Survey Results'!E$301</f>
        <v>0</v>
      </c>
      <c r="F266" s="217">
        <f t="shared" si="30"/>
        <v>0</v>
      </c>
      <c r="G266" s="215">
        <f>'Survey Results'!F266/'Survey Results'!F$301</f>
        <v>0</v>
      </c>
      <c r="H266" s="212">
        <f t="shared" si="31"/>
        <v>0</v>
      </c>
      <c r="I266" s="218">
        <f>'Survey Results'!G266/'Survey Results'!G$301</f>
        <v>0</v>
      </c>
      <c r="J266" s="217">
        <f t="shared" si="32"/>
        <v>0</v>
      </c>
      <c r="K266" s="215">
        <f>'Survey Results'!H266/'Survey Results'!H$301</f>
        <v>0</v>
      </c>
      <c r="L266" s="211">
        <f t="shared" si="33"/>
        <v>0</v>
      </c>
      <c r="M266" s="221">
        <f t="shared" si="34"/>
        <v>0</v>
      </c>
      <c r="N266" s="222">
        <f t="shared" si="35"/>
        <v>0</v>
      </c>
    </row>
    <row r="267" spans="2:14" x14ac:dyDescent="0.45">
      <c r="B267" t="s">
        <v>200</v>
      </c>
      <c r="C267" s="215">
        <f>'Survey Results'!D267/'Survey Results'!D$301</f>
        <v>0</v>
      </c>
      <c r="D267" s="211">
        <f t="shared" si="29"/>
        <v>0</v>
      </c>
      <c r="E267" s="218">
        <f>'Survey Results'!E267/'Survey Results'!E$301</f>
        <v>0</v>
      </c>
      <c r="F267" s="217">
        <f t="shared" si="30"/>
        <v>0</v>
      </c>
      <c r="G267" s="215">
        <f>'Survey Results'!F267/'Survey Results'!F$301</f>
        <v>0</v>
      </c>
      <c r="H267" s="212">
        <f t="shared" si="31"/>
        <v>0</v>
      </c>
      <c r="I267" s="218">
        <f>'Survey Results'!G267/'Survey Results'!G$301</f>
        <v>0</v>
      </c>
      <c r="J267" s="217">
        <f t="shared" si="32"/>
        <v>0</v>
      </c>
      <c r="K267" s="215">
        <f>'Survey Results'!H267/'Survey Results'!H$301</f>
        <v>5.9765357022429433E-3</v>
      </c>
      <c r="L267" s="211">
        <f t="shared" si="33"/>
        <v>6.0118159228001726E-2</v>
      </c>
      <c r="M267" s="221">
        <f t="shared" si="34"/>
        <v>1.1308502014987889E-3</v>
      </c>
      <c r="N267" s="222">
        <f t="shared" si="35"/>
        <v>6.0118159228001726E-2</v>
      </c>
    </row>
    <row r="268" spans="2:14" x14ac:dyDescent="0.45">
      <c r="B268" t="s">
        <v>201</v>
      </c>
      <c r="C268" s="215">
        <f>'Survey Results'!D268/'Survey Results'!D$301</f>
        <v>0</v>
      </c>
      <c r="D268" s="211">
        <f t="shared" si="29"/>
        <v>0</v>
      </c>
      <c r="E268" s="218">
        <f>'Survey Results'!E268/'Survey Results'!E$301</f>
        <v>0</v>
      </c>
      <c r="F268" s="217">
        <f t="shared" si="30"/>
        <v>0</v>
      </c>
      <c r="G268" s="215">
        <f>'Survey Results'!F268/'Survey Results'!F$301</f>
        <v>0</v>
      </c>
      <c r="H268" s="212">
        <f t="shared" si="31"/>
        <v>0</v>
      </c>
      <c r="I268" s="218">
        <f>'Survey Results'!G268/'Survey Results'!G$301</f>
        <v>0</v>
      </c>
      <c r="J268" s="217">
        <f t="shared" si="32"/>
        <v>0</v>
      </c>
      <c r="K268" s="215">
        <f>'Survey Results'!H268/'Survey Results'!H$301</f>
        <v>0</v>
      </c>
      <c r="L268" s="211">
        <f t="shared" si="33"/>
        <v>0</v>
      </c>
      <c r="M268" s="221">
        <f t="shared" si="34"/>
        <v>0</v>
      </c>
      <c r="N268" s="222">
        <f t="shared" si="35"/>
        <v>0</v>
      </c>
    </row>
    <row r="269" spans="2:14" x14ac:dyDescent="0.45">
      <c r="B269" t="s">
        <v>202</v>
      </c>
      <c r="C269" s="215">
        <f>'Survey Results'!D269/'Survey Results'!D$301</f>
        <v>0</v>
      </c>
      <c r="D269" s="211">
        <f t="shared" si="29"/>
        <v>0</v>
      </c>
      <c r="E269" s="218">
        <f>'Survey Results'!E269/'Survey Results'!E$301</f>
        <v>0</v>
      </c>
      <c r="F269" s="217">
        <f t="shared" si="30"/>
        <v>0</v>
      </c>
      <c r="G269" s="215">
        <f>'Survey Results'!F269/'Survey Results'!F$301</f>
        <v>0</v>
      </c>
      <c r="H269" s="212">
        <f t="shared" si="31"/>
        <v>0</v>
      </c>
      <c r="I269" s="218">
        <f>'Survey Results'!G269/'Survey Results'!G$301</f>
        <v>0</v>
      </c>
      <c r="J269" s="217">
        <f t="shared" si="32"/>
        <v>0</v>
      </c>
      <c r="K269" s="215">
        <f>'Survey Results'!H269/'Survey Results'!H$301</f>
        <v>0</v>
      </c>
      <c r="L269" s="211">
        <f t="shared" si="33"/>
        <v>0</v>
      </c>
      <c r="M269" s="221">
        <f t="shared" si="34"/>
        <v>0</v>
      </c>
      <c r="N269" s="222">
        <f t="shared" si="35"/>
        <v>0</v>
      </c>
    </row>
    <row r="270" spans="2:14" x14ac:dyDescent="0.45">
      <c r="B270" t="s">
        <v>8</v>
      </c>
      <c r="C270" s="215">
        <f>'Survey Results'!D270/'Survey Results'!D$301</f>
        <v>0</v>
      </c>
      <c r="D270" s="211">
        <f t="shared" si="29"/>
        <v>0</v>
      </c>
      <c r="E270" s="218">
        <f>'Survey Results'!E270/'Survey Results'!E$301</f>
        <v>0</v>
      </c>
      <c r="F270" s="217">
        <f t="shared" si="30"/>
        <v>0</v>
      </c>
      <c r="G270" s="215">
        <f>'Survey Results'!F270/'Survey Results'!F$301</f>
        <v>0</v>
      </c>
      <c r="H270" s="212">
        <f t="shared" si="31"/>
        <v>0</v>
      </c>
      <c r="I270" s="218">
        <f>'Survey Results'!G270/'Survey Results'!G$301</f>
        <v>0</v>
      </c>
      <c r="J270" s="217">
        <f t="shared" si="32"/>
        <v>0</v>
      </c>
      <c r="K270" s="215">
        <f>'Survey Results'!H270/'Survey Results'!H$301</f>
        <v>0</v>
      </c>
      <c r="L270" s="211">
        <f t="shared" si="33"/>
        <v>0</v>
      </c>
      <c r="M270" s="221">
        <f t="shared" si="34"/>
        <v>0</v>
      </c>
      <c r="N270" s="222">
        <f t="shared" si="35"/>
        <v>0</v>
      </c>
    </row>
    <row r="271" spans="2:14" x14ac:dyDescent="0.45">
      <c r="B271" t="s">
        <v>203</v>
      </c>
      <c r="C271" s="215">
        <f>'Survey Results'!D271/'Survey Results'!D$301</f>
        <v>0</v>
      </c>
      <c r="D271" s="211">
        <f t="shared" si="29"/>
        <v>0</v>
      </c>
      <c r="E271" s="218">
        <f>'Survey Results'!E271/'Survey Results'!E$301</f>
        <v>0</v>
      </c>
      <c r="F271" s="217">
        <f t="shared" si="30"/>
        <v>0</v>
      </c>
      <c r="G271" s="215">
        <f>'Survey Results'!F271/'Survey Results'!F$301</f>
        <v>0</v>
      </c>
      <c r="H271" s="212">
        <f t="shared" si="31"/>
        <v>0</v>
      </c>
      <c r="I271" s="218">
        <f>'Survey Results'!G271/'Survey Results'!G$301</f>
        <v>0</v>
      </c>
      <c r="J271" s="217">
        <f t="shared" si="32"/>
        <v>0</v>
      </c>
      <c r="K271" s="215">
        <f>'Survey Results'!H271/'Survey Results'!H$301</f>
        <v>0</v>
      </c>
      <c r="L271" s="211">
        <f t="shared" si="33"/>
        <v>0</v>
      </c>
      <c r="M271" s="221">
        <f t="shared" si="34"/>
        <v>0</v>
      </c>
      <c r="N271" s="222">
        <f t="shared" si="35"/>
        <v>0</v>
      </c>
    </row>
    <row r="272" spans="2:14" x14ac:dyDescent="0.45">
      <c r="B272" t="s">
        <v>204</v>
      </c>
      <c r="C272" s="215">
        <f>'Survey Results'!D272/'Survey Results'!D$301</f>
        <v>0</v>
      </c>
      <c r="D272" s="211">
        <f t="shared" si="29"/>
        <v>0</v>
      </c>
      <c r="E272" s="218">
        <f>'Survey Results'!E272/'Survey Results'!E$301</f>
        <v>0</v>
      </c>
      <c r="F272" s="217">
        <f t="shared" si="30"/>
        <v>0</v>
      </c>
      <c r="G272" s="215">
        <f>'Survey Results'!F272/'Survey Results'!F$301</f>
        <v>0</v>
      </c>
      <c r="H272" s="212">
        <f t="shared" si="31"/>
        <v>0</v>
      </c>
      <c r="I272" s="218">
        <f>'Survey Results'!G272/'Survey Results'!G$301</f>
        <v>0</v>
      </c>
      <c r="J272" s="217">
        <f t="shared" si="32"/>
        <v>0</v>
      </c>
      <c r="K272" s="215">
        <f>'Survey Results'!H272/'Survey Results'!H$301</f>
        <v>0</v>
      </c>
      <c r="L272" s="211">
        <f t="shared" si="33"/>
        <v>0</v>
      </c>
      <c r="M272" s="221">
        <f t="shared" si="34"/>
        <v>0</v>
      </c>
      <c r="N272" s="222">
        <f t="shared" si="35"/>
        <v>0</v>
      </c>
    </row>
    <row r="273" spans="2:14" x14ac:dyDescent="0.45">
      <c r="B273" t="s">
        <v>205</v>
      </c>
      <c r="C273" s="215">
        <f>'Survey Results'!D273/'Survey Results'!D$301</f>
        <v>0</v>
      </c>
      <c r="D273" s="211">
        <f t="shared" si="29"/>
        <v>0</v>
      </c>
      <c r="E273" s="218">
        <f>'Survey Results'!E273/'Survey Results'!E$301</f>
        <v>0</v>
      </c>
      <c r="F273" s="217">
        <f t="shared" si="30"/>
        <v>0</v>
      </c>
      <c r="G273" s="215">
        <f>'Survey Results'!F273/'Survey Results'!F$301</f>
        <v>0</v>
      </c>
      <c r="H273" s="212">
        <f t="shared" si="31"/>
        <v>0</v>
      </c>
      <c r="I273" s="218">
        <f>'Survey Results'!G273/'Survey Results'!G$301</f>
        <v>0</v>
      </c>
      <c r="J273" s="217">
        <f t="shared" si="32"/>
        <v>0</v>
      </c>
      <c r="K273" s="215">
        <f>'Survey Results'!H273/'Survey Results'!H$301</f>
        <v>5.9765357022429433E-3</v>
      </c>
      <c r="L273" s="211">
        <f t="shared" si="33"/>
        <v>6.0118159228001726E-2</v>
      </c>
      <c r="M273" s="221">
        <f t="shared" si="34"/>
        <v>1.1308502014987889E-3</v>
      </c>
      <c r="N273" s="222">
        <f t="shared" si="35"/>
        <v>6.0118159228001726E-2</v>
      </c>
    </row>
    <row r="274" spans="2:14" x14ac:dyDescent="0.45">
      <c r="B274" t="s">
        <v>206</v>
      </c>
      <c r="C274" s="215">
        <f>'Survey Results'!D274/'Survey Results'!D$301</f>
        <v>0</v>
      </c>
      <c r="D274" s="211">
        <f t="shared" si="29"/>
        <v>0</v>
      </c>
      <c r="E274" s="218">
        <f>'Survey Results'!E274/'Survey Results'!E$301</f>
        <v>0</v>
      </c>
      <c r="F274" s="217">
        <f t="shared" si="30"/>
        <v>0</v>
      </c>
      <c r="G274" s="215">
        <f>'Survey Results'!F274/'Survey Results'!F$301</f>
        <v>0</v>
      </c>
      <c r="H274" s="212">
        <f t="shared" si="31"/>
        <v>0</v>
      </c>
      <c r="I274" s="218">
        <f>'Survey Results'!G274/'Survey Results'!G$301</f>
        <v>0</v>
      </c>
      <c r="J274" s="217">
        <f t="shared" si="32"/>
        <v>0</v>
      </c>
      <c r="K274" s="215">
        <f>'Survey Results'!H274/'Survey Results'!H$301</f>
        <v>0</v>
      </c>
      <c r="L274" s="211">
        <f t="shared" si="33"/>
        <v>0</v>
      </c>
      <c r="M274" s="221">
        <f t="shared" si="34"/>
        <v>0</v>
      </c>
      <c r="N274" s="222">
        <f t="shared" si="35"/>
        <v>0</v>
      </c>
    </row>
    <row r="275" spans="2:14" x14ac:dyDescent="0.45">
      <c r="B275" t="s">
        <v>207</v>
      </c>
      <c r="C275" s="215">
        <f>'Survey Results'!D275/'Survey Results'!D$301</f>
        <v>0</v>
      </c>
      <c r="D275" s="211">
        <f t="shared" si="29"/>
        <v>0</v>
      </c>
      <c r="E275" s="218">
        <f>'Survey Results'!E275/'Survey Results'!E$301</f>
        <v>1.9064282011404872E-2</v>
      </c>
      <c r="F275" s="217">
        <f t="shared" si="30"/>
        <v>0.11571401959393864</v>
      </c>
      <c r="G275" s="215">
        <f>'Survey Results'!F275/'Survey Results'!F$301</f>
        <v>0</v>
      </c>
      <c r="H275" s="212">
        <f t="shared" si="31"/>
        <v>0</v>
      </c>
      <c r="I275" s="218">
        <f>'Survey Results'!G275/'Survey Results'!G$301</f>
        <v>0</v>
      </c>
      <c r="J275" s="217">
        <f t="shared" si="32"/>
        <v>0</v>
      </c>
      <c r="K275" s="215">
        <f>'Survey Results'!H275/'Survey Results'!H$301</f>
        <v>0</v>
      </c>
      <c r="L275" s="211">
        <f t="shared" si="33"/>
        <v>0</v>
      </c>
      <c r="M275" s="221">
        <f t="shared" si="34"/>
        <v>2.176633883245893E-3</v>
      </c>
      <c r="N275" s="222">
        <f t="shared" si="35"/>
        <v>0.11571401959393864</v>
      </c>
    </row>
    <row r="276" spans="2:14" x14ac:dyDescent="0.45">
      <c r="B276" t="s">
        <v>208</v>
      </c>
      <c r="C276" s="215">
        <f>'Survey Results'!D276/'Survey Results'!D$301</f>
        <v>0</v>
      </c>
      <c r="D276" s="211">
        <f t="shared" si="29"/>
        <v>0</v>
      </c>
      <c r="E276" s="218">
        <f>'Survey Results'!E276/'Survey Results'!E$301</f>
        <v>0</v>
      </c>
      <c r="F276" s="217">
        <f t="shared" si="30"/>
        <v>0</v>
      </c>
      <c r="G276" s="215">
        <f>'Survey Results'!F276/'Survey Results'!F$301</f>
        <v>0</v>
      </c>
      <c r="H276" s="212">
        <f t="shared" si="31"/>
        <v>0</v>
      </c>
      <c r="I276" s="218">
        <f>'Survey Results'!G276/'Survey Results'!G$301</f>
        <v>0</v>
      </c>
      <c r="J276" s="217">
        <f t="shared" si="32"/>
        <v>0</v>
      </c>
      <c r="K276" s="215">
        <f>'Survey Results'!H276/'Survey Results'!H$301</f>
        <v>0</v>
      </c>
      <c r="L276" s="211">
        <f t="shared" si="33"/>
        <v>0</v>
      </c>
      <c r="M276" s="221">
        <f t="shared" si="34"/>
        <v>0</v>
      </c>
      <c r="N276" s="222">
        <f t="shared" si="35"/>
        <v>0</v>
      </c>
    </row>
    <row r="277" spans="2:14" x14ac:dyDescent="0.45">
      <c r="B277" t="s">
        <v>209</v>
      </c>
      <c r="C277" s="215">
        <f>'Survey Results'!D277/'Survey Results'!D$301</f>
        <v>0</v>
      </c>
      <c r="D277" s="211">
        <f t="shared" si="29"/>
        <v>0</v>
      </c>
      <c r="E277" s="218">
        <f>'Survey Results'!E277/'Survey Results'!E$301</f>
        <v>0</v>
      </c>
      <c r="F277" s="217">
        <f t="shared" si="30"/>
        <v>0</v>
      </c>
      <c r="G277" s="215">
        <f>'Survey Results'!F277/'Survey Results'!F$301</f>
        <v>0</v>
      </c>
      <c r="H277" s="212">
        <f t="shared" si="31"/>
        <v>0</v>
      </c>
      <c r="I277" s="218">
        <f>'Survey Results'!G277/'Survey Results'!G$301</f>
        <v>0</v>
      </c>
      <c r="J277" s="217">
        <f t="shared" si="32"/>
        <v>0</v>
      </c>
      <c r="K277" s="215">
        <f>'Survey Results'!H277/'Survey Results'!H$301</f>
        <v>0</v>
      </c>
      <c r="L277" s="211">
        <f t="shared" si="33"/>
        <v>0</v>
      </c>
      <c r="M277" s="221">
        <f t="shared" si="34"/>
        <v>0</v>
      </c>
      <c r="N277" s="222">
        <f t="shared" si="35"/>
        <v>0</v>
      </c>
    </row>
    <row r="278" spans="2:14" x14ac:dyDescent="0.45">
      <c r="B278" t="s">
        <v>210</v>
      </c>
      <c r="C278" s="215">
        <f>'Survey Results'!D278/'Survey Results'!D$301</f>
        <v>0</v>
      </c>
      <c r="D278" s="211">
        <f t="shared" si="29"/>
        <v>0</v>
      </c>
      <c r="E278" s="218">
        <f>'Survey Results'!E278/'Survey Results'!E$301</f>
        <v>0</v>
      </c>
      <c r="F278" s="217">
        <f t="shared" si="30"/>
        <v>0</v>
      </c>
      <c r="G278" s="215">
        <f>'Survey Results'!F278/'Survey Results'!F$301</f>
        <v>0</v>
      </c>
      <c r="H278" s="212">
        <f t="shared" si="31"/>
        <v>0</v>
      </c>
      <c r="I278" s="218">
        <f>'Survey Results'!G278/'Survey Results'!G$301</f>
        <v>0</v>
      </c>
      <c r="J278" s="217">
        <f t="shared" si="32"/>
        <v>0</v>
      </c>
      <c r="K278" s="215">
        <f>'Survey Results'!H278/'Survey Results'!H$301</f>
        <v>0</v>
      </c>
      <c r="L278" s="211">
        <f t="shared" si="33"/>
        <v>0</v>
      </c>
      <c r="M278" s="221">
        <f t="shared" si="34"/>
        <v>0</v>
      </c>
      <c r="N278" s="222">
        <f t="shared" si="35"/>
        <v>0</v>
      </c>
    </row>
    <row r="279" spans="2:14" x14ac:dyDescent="0.45">
      <c r="B279" t="s">
        <v>211</v>
      </c>
      <c r="C279" s="215">
        <f>'Survey Results'!D279/'Survey Results'!D$301</f>
        <v>0</v>
      </c>
      <c r="D279" s="211">
        <f t="shared" si="29"/>
        <v>0</v>
      </c>
      <c r="E279" s="218">
        <f>'Survey Results'!E279/'Survey Results'!E$301</f>
        <v>0</v>
      </c>
      <c r="F279" s="217">
        <f t="shared" si="30"/>
        <v>0</v>
      </c>
      <c r="G279" s="215">
        <f>'Survey Results'!F279/'Survey Results'!F$301</f>
        <v>0</v>
      </c>
      <c r="H279" s="212">
        <f t="shared" si="31"/>
        <v>0</v>
      </c>
      <c r="I279" s="218">
        <f>'Survey Results'!G279/'Survey Results'!G$301</f>
        <v>0</v>
      </c>
      <c r="J279" s="217">
        <f t="shared" si="32"/>
        <v>0</v>
      </c>
      <c r="K279" s="215">
        <f>'Survey Results'!H279/'Survey Results'!H$301</f>
        <v>0</v>
      </c>
      <c r="L279" s="211">
        <f t="shared" si="33"/>
        <v>0</v>
      </c>
      <c r="M279" s="221">
        <f t="shared" si="34"/>
        <v>0</v>
      </c>
      <c r="N279" s="222">
        <f t="shared" si="35"/>
        <v>0</v>
      </c>
    </row>
    <row r="280" spans="2:14" x14ac:dyDescent="0.45">
      <c r="B280" t="s">
        <v>212</v>
      </c>
      <c r="C280" s="215">
        <f>'Survey Results'!D280/'Survey Results'!D$301</f>
        <v>0</v>
      </c>
      <c r="D280" s="211">
        <f t="shared" si="29"/>
        <v>0</v>
      </c>
      <c r="E280" s="218">
        <f>'Survey Results'!E280/'Survey Results'!E$301</f>
        <v>0</v>
      </c>
      <c r="F280" s="217">
        <f t="shared" si="30"/>
        <v>0</v>
      </c>
      <c r="G280" s="215">
        <f>'Survey Results'!F280/'Survey Results'!F$301</f>
        <v>0</v>
      </c>
      <c r="H280" s="212">
        <f t="shared" si="31"/>
        <v>0</v>
      </c>
      <c r="I280" s="218">
        <f>'Survey Results'!G280/'Survey Results'!G$301</f>
        <v>0</v>
      </c>
      <c r="J280" s="217">
        <f t="shared" si="32"/>
        <v>0</v>
      </c>
      <c r="K280" s="215">
        <f>'Survey Results'!H280/'Survey Results'!H$301</f>
        <v>0</v>
      </c>
      <c r="L280" s="211">
        <f t="shared" si="33"/>
        <v>0</v>
      </c>
      <c r="M280" s="221">
        <f t="shared" si="34"/>
        <v>0</v>
      </c>
      <c r="N280" s="222">
        <f t="shared" si="35"/>
        <v>0</v>
      </c>
    </row>
    <row r="281" spans="2:14" x14ac:dyDescent="0.45">
      <c r="B281" t="s">
        <v>213</v>
      </c>
      <c r="C281" s="215">
        <f>'Survey Results'!D281/'Survey Results'!D$301</f>
        <v>0</v>
      </c>
      <c r="D281" s="211">
        <f t="shared" si="29"/>
        <v>0</v>
      </c>
      <c r="E281" s="218">
        <f>'Survey Results'!E281/'Survey Results'!E$301</f>
        <v>0</v>
      </c>
      <c r="F281" s="217">
        <f t="shared" si="30"/>
        <v>0</v>
      </c>
      <c r="G281" s="215">
        <f>'Survey Results'!F281/'Survey Results'!F$301</f>
        <v>0</v>
      </c>
      <c r="H281" s="212">
        <f t="shared" si="31"/>
        <v>0</v>
      </c>
      <c r="I281" s="218">
        <f>'Survey Results'!G281/'Survey Results'!G$301</f>
        <v>0</v>
      </c>
      <c r="J281" s="217">
        <f t="shared" si="32"/>
        <v>0</v>
      </c>
      <c r="K281" s="215">
        <f>'Survey Results'!H281/'Survey Results'!H$301</f>
        <v>0</v>
      </c>
      <c r="L281" s="211">
        <f t="shared" si="33"/>
        <v>0</v>
      </c>
      <c r="M281" s="221">
        <f t="shared" si="34"/>
        <v>0</v>
      </c>
      <c r="N281" s="222">
        <f t="shared" si="35"/>
        <v>0</v>
      </c>
    </row>
    <row r="282" spans="2:14" x14ac:dyDescent="0.45">
      <c r="B282" t="s">
        <v>214</v>
      </c>
      <c r="C282" s="215">
        <f>'Survey Results'!D282/'Survey Results'!D$301</f>
        <v>0</v>
      </c>
      <c r="D282" s="211">
        <f t="shared" si="29"/>
        <v>0</v>
      </c>
      <c r="E282" s="218">
        <f>'Survey Results'!E282/'Survey Results'!E$301</f>
        <v>0</v>
      </c>
      <c r="F282" s="217">
        <f t="shared" si="30"/>
        <v>0</v>
      </c>
      <c r="G282" s="215">
        <f>'Survey Results'!F282/'Survey Results'!F$301</f>
        <v>0</v>
      </c>
      <c r="H282" s="212">
        <f t="shared" si="31"/>
        <v>0</v>
      </c>
      <c r="I282" s="218">
        <f>'Survey Results'!G282/'Survey Results'!G$301</f>
        <v>0</v>
      </c>
      <c r="J282" s="217">
        <f t="shared" si="32"/>
        <v>0</v>
      </c>
      <c r="K282" s="215">
        <f>'Survey Results'!H282/'Survey Results'!H$301</f>
        <v>0</v>
      </c>
      <c r="L282" s="211">
        <f t="shared" si="33"/>
        <v>0</v>
      </c>
      <c r="M282" s="221">
        <f t="shared" si="34"/>
        <v>0</v>
      </c>
      <c r="N282" s="222">
        <f t="shared" si="35"/>
        <v>0</v>
      </c>
    </row>
    <row r="283" spans="2:14" x14ac:dyDescent="0.45">
      <c r="B283" t="s">
        <v>215</v>
      </c>
      <c r="C283" s="215">
        <f>'Survey Results'!D283/'Survey Results'!D$301</f>
        <v>0</v>
      </c>
      <c r="D283" s="211">
        <f t="shared" si="29"/>
        <v>0</v>
      </c>
      <c r="E283" s="218">
        <f>'Survey Results'!E283/'Survey Results'!E$301</f>
        <v>0</v>
      </c>
      <c r="F283" s="217">
        <f t="shared" si="30"/>
        <v>0</v>
      </c>
      <c r="G283" s="215">
        <f>'Survey Results'!F283/'Survey Results'!F$301</f>
        <v>0</v>
      </c>
      <c r="H283" s="212">
        <f t="shared" si="31"/>
        <v>0</v>
      </c>
      <c r="I283" s="218">
        <f>'Survey Results'!G283/'Survey Results'!G$301</f>
        <v>0</v>
      </c>
      <c r="J283" s="217">
        <f t="shared" si="32"/>
        <v>0</v>
      </c>
      <c r="K283" s="215">
        <f>'Survey Results'!H283/'Survey Results'!H$301</f>
        <v>0</v>
      </c>
      <c r="L283" s="211">
        <f t="shared" si="33"/>
        <v>0</v>
      </c>
      <c r="M283" s="221">
        <f t="shared" si="34"/>
        <v>0</v>
      </c>
      <c r="N283" s="222">
        <f t="shared" si="35"/>
        <v>0</v>
      </c>
    </row>
    <row r="284" spans="2:14" x14ac:dyDescent="0.45">
      <c r="B284" t="s">
        <v>216</v>
      </c>
      <c r="C284" s="215">
        <f>'Survey Results'!D284/'Survey Results'!D$301</f>
        <v>0</v>
      </c>
      <c r="D284" s="211">
        <f t="shared" ref="D284:D300" si="36">C284*$D$153</f>
        <v>0</v>
      </c>
      <c r="E284" s="218">
        <f>'Survey Results'!E284/'Survey Results'!E$301</f>
        <v>0</v>
      </c>
      <c r="F284" s="217">
        <f t="shared" ref="F284:F300" si="37">E284*$F$153</f>
        <v>0</v>
      </c>
      <c r="G284" s="215">
        <f>'Survey Results'!F284/'Survey Results'!F$301</f>
        <v>0</v>
      </c>
      <c r="H284" s="212">
        <f t="shared" ref="H284:H300" si="38">G284*$H$153</f>
        <v>0</v>
      </c>
      <c r="I284" s="218">
        <f>'Survey Results'!G284/'Survey Results'!G$301</f>
        <v>0</v>
      </c>
      <c r="J284" s="217">
        <f t="shared" ref="J284:J300" si="39">I284*$J$153</f>
        <v>0</v>
      </c>
      <c r="K284" s="215">
        <f>'Survey Results'!H284/'Survey Results'!H$301</f>
        <v>0</v>
      </c>
      <c r="L284" s="211">
        <f t="shared" ref="L284:L300" si="40">K284*$L$153</f>
        <v>0</v>
      </c>
      <c r="M284" s="221">
        <f t="shared" ref="M284:M300" si="41">N284/$N$153</f>
        <v>0</v>
      </c>
      <c r="N284" s="222">
        <f t="shared" si="35"/>
        <v>0</v>
      </c>
    </row>
    <row r="285" spans="2:14" x14ac:dyDescent="0.45">
      <c r="B285" t="s">
        <v>217</v>
      </c>
      <c r="C285" s="215">
        <f>'Survey Results'!D285/'Survey Results'!D$301</f>
        <v>0</v>
      </c>
      <c r="D285" s="211">
        <f t="shared" si="36"/>
        <v>0</v>
      </c>
      <c r="E285" s="218">
        <f>'Survey Results'!E285/'Survey Results'!E$301</f>
        <v>0</v>
      </c>
      <c r="F285" s="217">
        <f t="shared" si="37"/>
        <v>0</v>
      </c>
      <c r="G285" s="215">
        <f>'Survey Results'!F285/'Survey Results'!F$301</f>
        <v>0</v>
      </c>
      <c r="H285" s="212">
        <f t="shared" si="38"/>
        <v>0</v>
      </c>
      <c r="I285" s="218">
        <f>'Survey Results'!G285/'Survey Results'!G$301</f>
        <v>0</v>
      </c>
      <c r="J285" s="217">
        <f t="shared" si="39"/>
        <v>0</v>
      </c>
      <c r="K285" s="215">
        <f>'Survey Results'!H285/'Survey Results'!H$301</f>
        <v>0</v>
      </c>
      <c r="L285" s="211">
        <f t="shared" si="40"/>
        <v>0</v>
      </c>
      <c r="M285" s="221">
        <f t="shared" si="41"/>
        <v>0</v>
      </c>
      <c r="N285" s="222">
        <f t="shared" si="35"/>
        <v>0</v>
      </c>
    </row>
    <row r="286" spans="2:14" x14ac:dyDescent="0.45">
      <c r="B286" t="s">
        <v>218</v>
      </c>
      <c r="C286" s="215">
        <f>'Survey Results'!D286/'Survey Results'!D$301</f>
        <v>0</v>
      </c>
      <c r="D286" s="211">
        <f t="shared" si="36"/>
        <v>0</v>
      </c>
      <c r="E286" s="218">
        <f>'Survey Results'!E286/'Survey Results'!E$301</f>
        <v>0</v>
      </c>
      <c r="F286" s="217">
        <f t="shared" si="37"/>
        <v>0</v>
      </c>
      <c r="G286" s="215">
        <f>'Survey Results'!F286/'Survey Results'!F$301</f>
        <v>0</v>
      </c>
      <c r="H286" s="212">
        <f t="shared" si="38"/>
        <v>0</v>
      </c>
      <c r="I286" s="218">
        <f>'Survey Results'!G286/'Survey Results'!G$301</f>
        <v>0</v>
      </c>
      <c r="J286" s="217">
        <f t="shared" si="39"/>
        <v>0</v>
      </c>
      <c r="K286" s="215">
        <f>'Survey Results'!H286/'Survey Results'!H$301</f>
        <v>0</v>
      </c>
      <c r="L286" s="211">
        <f t="shared" si="40"/>
        <v>0</v>
      </c>
      <c r="M286" s="221">
        <f t="shared" si="41"/>
        <v>0</v>
      </c>
      <c r="N286" s="222">
        <f t="shared" si="35"/>
        <v>0</v>
      </c>
    </row>
    <row r="287" spans="2:14" x14ac:dyDescent="0.45">
      <c r="B287" t="s">
        <v>219</v>
      </c>
      <c r="C287" s="215">
        <f>'Survey Results'!D287/'Survey Results'!D$301</f>
        <v>0</v>
      </c>
      <c r="D287" s="211">
        <f t="shared" si="36"/>
        <v>0</v>
      </c>
      <c r="E287" s="218">
        <f>'Survey Results'!E287/'Survey Results'!E$301</f>
        <v>0</v>
      </c>
      <c r="F287" s="217">
        <f t="shared" si="37"/>
        <v>0</v>
      </c>
      <c r="G287" s="215">
        <f>'Survey Results'!F287/'Survey Results'!F$301</f>
        <v>0</v>
      </c>
      <c r="H287" s="212">
        <f t="shared" si="38"/>
        <v>0</v>
      </c>
      <c r="I287" s="218">
        <f>'Survey Results'!G287/'Survey Results'!G$301</f>
        <v>0</v>
      </c>
      <c r="J287" s="217">
        <f t="shared" si="39"/>
        <v>0</v>
      </c>
      <c r="K287" s="215">
        <f>'Survey Results'!H287/'Survey Results'!H$301</f>
        <v>0</v>
      </c>
      <c r="L287" s="211">
        <f t="shared" si="40"/>
        <v>0</v>
      </c>
      <c r="M287" s="221">
        <f t="shared" si="41"/>
        <v>0</v>
      </c>
      <c r="N287" s="222">
        <f t="shared" si="35"/>
        <v>0</v>
      </c>
    </row>
    <row r="288" spans="2:14" x14ac:dyDescent="0.45">
      <c r="B288" t="s">
        <v>220</v>
      </c>
      <c r="C288" s="215">
        <f>'Survey Results'!D288/'Survey Results'!D$301</f>
        <v>0</v>
      </c>
      <c r="D288" s="211">
        <f t="shared" si="36"/>
        <v>0</v>
      </c>
      <c r="E288" s="218">
        <f>'Survey Results'!E288/'Survey Results'!E$301</f>
        <v>0</v>
      </c>
      <c r="F288" s="217">
        <f t="shared" si="37"/>
        <v>0</v>
      </c>
      <c r="G288" s="215">
        <f>'Survey Results'!F288/'Survey Results'!F$301</f>
        <v>0</v>
      </c>
      <c r="H288" s="212">
        <f t="shared" si="38"/>
        <v>0</v>
      </c>
      <c r="I288" s="218">
        <f>'Survey Results'!G288/'Survey Results'!G$301</f>
        <v>0</v>
      </c>
      <c r="J288" s="217">
        <f t="shared" si="39"/>
        <v>0</v>
      </c>
      <c r="K288" s="215">
        <f>'Survey Results'!H288/'Survey Results'!H$301</f>
        <v>0</v>
      </c>
      <c r="L288" s="211">
        <f t="shared" si="40"/>
        <v>0</v>
      </c>
      <c r="M288" s="221">
        <f t="shared" si="41"/>
        <v>0</v>
      </c>
      <c r="N288" s="222">
        <f t="shared" si="35"/>
        <v>0</v>
      </c>
    </row>
    <row r="289" spans="1:18" x14ac:dyDescent="0.45">
      <c r="B289" t="s">
        <v>221</v>
      </c>
      <c r="C289" s="215">
        <f>'Survey Results'!D289/'Survey Results'!D$301</f>
        <v>0</v>
      </c>
      <c r="D289" s="211">
        <f t="shared" si="36"/>
        <v>0</v>
      </c>
      <c r="E289" s="218">
        <f>'Survey Results'!E289/'Survey Results'!E$301</f>
        <v>0</v>
      </c>
      <c r="F289" s="217">
        <f t="shared" si="37"/>
        <v>0</v>
      </c>
      <c r="G289" s="215">
        <f>'Survey Results'!F289/'Survey Results'!F$301</f>
        <v>0</v>
      </c>
      <c r="H289" s="212">
        <f t="shared" si="38"/>
        <v>0</v>
      </c>
      <c r="I289" s="218">
        <f>'Survey Results'!G289/'Survey Results'!G$301</f>
        <v>0</v>
      </c>
      <c r="J289" s="217">
        <f t="shared" si="39"/>
        <v>0</v>
      </c>
      <c r="K289" s="215">
        <f>'Survey Results'!H289/'Survey Results'!H$301</f>
        <v>0</v>
      </c>
      <c r="L289" s="211">
        <f t="shared" si="40"/>
        <v>0</v>
      </c>
      <c r="M289" s="221">
        <f t="shared" si="41"/>
        <v>0</v>
      </c>
      <c r="N289" s="222">
        <f t="shared" si="35"/>
        <v>0</v>
      </c>
    </row>
    <row r="290" spans="1:18" x14ac:dyDescent="0.45">
      <c r="B290" t="s">
        <v>222</v>
      </c>
      <c r="C290" s="215">
        <f>'Survey Results'!D290/'Survey Results'!D$301</f>
        <v>1.8389276614600641E-2</v>
      </c>
      <c r="D290" s="211">
        <f t="shared" si="36"/>
        <v>0.14687353431529393</v>
      </c>
      <c r="E290" s="218">
        <f>'Survey Results'!E290/'Survey Results'!E$301</f>
        <v>0</v>
      </c>
      <c r="F290" s="217">
        <f t="shared" si="37"/>
        <v>0</v>
      </c>
      <c r="G290" s="215">
        <f>'Survey Results'!F290/'Survey Results'!F$301</f>
        <v>0</v>
      </c>
      <c r="H290" s="212">
        <f t="shared" si="38"/>
        <v>0</v>
      </c>
      <c r="I290" s="218">
        <f>'Survey Results'!G290/'Survey Results'!G$301</f>
        <v>0</v>
      </c>
      <c r="J290" s="217">
        <f t="shared" si="39"/>
        <v>0</v>
      </c>
      <c r="K290" s="215">
        <f>'Survey Results'!H290/'Survey Results'!H$301</f>
        <v>0</v>
      </c>
      <c r="L290" s="211">
        <f t="shared" si="40"/>
        <v>0</v>
      </c>
      <c r="M290" s="221">
        <f t="shared" si="41"/>
        <v>2.7627586740534699E-3</v>
      </c>
      <c r="N290" s="222">
        <f t="shared" si="35"/>
        <v>0.14687353431529393</v>
      </c>
    </row>
    <row r="291" spans="1:18" x14ac:dyDescent="0.45">
      <c r="B291" t="s">
        <v>223</v>
      </c>
      <c r="C291" s="215">
        <f>'Survey Results'!D291/'Survey Results'!D$301</f>
        <v>0</v>
      </c>
      <c r="D291" s="211">
        <f t="shared" si="36"/>
        <v>0</v>
      </c>
      <c r="E291" s="218">
        <f>'Survey Results'!E291/'Survey Results'!E$301</f>
        <v>0</v>
      </c>
      <c r="F291" s="217">
        <f t="shared" si="37"/>
        <v>0</v>
      </c>
      <c r="G291" s="215">
        <f>'Survey Results'!F291/'Survey Results'!F$301</f>
        <v>0</v>
      </c>
      <c r="H291" s="212">
        <f t="shared" si="38"/>
        <v>0</v>
      </c>
      <c r="I291" s="218">
        <f>'Survey Results'!G291/'Survey Results'!G$301</f>
        <v>0</v>
      </c>
      <c r="J291" s="217">
        <f t="shared" si="39"/>
        <v>0</v>
      </c>
      <c r="K291" s="215">
        <f>'Survey Results'!H291/'Survey Results'!H$301</f>
        <v>0</v>
      </c>
      <c r="L291" s="211">
        <f t="shared" si="40"/>
        <v>0</v>
      </c>
      <c r="M291" s="221">
        <f t="shared" si="41"/>
        <v>0</v>
      </c>
      <c r="N291" s="222">
        <f t="shared" si="35"/>
        <v>0</v>
      </c>
    </row>
    <row r="292" spans="1:18" x14ac:dyDescent="0.45">
      <c r="B292" t="s">
        <v>224</v>
      </c>
      <c r="C292" s="215">
        <f>'Survey Results'!D292/'Survey Results'!D$301</f>
        <v>0</v>
      </c>
      <c r="D292" s="211">
        <f t="shared" si="36"/>
        <v>0</v>
      </c>
      <c r="E292" s="218">
        <f>'Survey Results'!E292/'Survey Results'!E$301</f>
        <v>0</v>
      </c>
      <c r="F292" s="217">
        <f t="shared" si="37"/>
        <v>0</v>
      </c>
      <c r="G292" s="215">
        <f>'Survey Results'!F292/'Survey Results'!F$301</f>
        <v>0</v>
      </c>
      <c r="H292" s="212">
        <f t="shared" si="38"/>
        <v>0</v>
      </c>
      <c r="I292" s="218">
        <f>'Survey Results'!G292/'Survey Results'!G$301</f>
        <v>0</v>
      </c>
      <c r="J292" s="217">
        <f t="shared" si="39"/>
        <v>0</v>
      </c>
      <c r="K292" s="215">
        <f>'Survey Results'!H292/'Survey Results'!H$301</f>
        <v>0</v>
      </c>
      <c r="L292" s="211">
        <f t="shared" si="40"/>
        <v>0</v>
      </c>
      <c r="M292" s="221">
        <f t="shared" si="41"/>
        <v>0</v>
      </c>
      <c r="N292" s="222">
        <f t="shared" si="35"/>
        <v>0</v>
      </c>
    </row>
    <row r="293" spans="1:18" x14ac:dyDescent="0.45">
      <c r="B293" t="s">
        <v>225</v>
      </c>
      <c r="C293" s="215">
        <f>'Survey Results'!D293/'Survey Results'!D$301</f>
        <v>0</v>
      </c>
      <c r="D293" s="211">
        <f t="shared" si="36"/>
        <v>0</v>
      </c>
      <c r="E293" s="218">
        <f>'Survey Results'!E293/'Survey Results'!E$301</f>
        <v>0</v>
      </c>
      <c r="F293" s="217">
        <f t="shared" si="37"/>
        <v>0</v>
      </c>
      <c r="G293" s="215">
        <f>'Survey Results'!F293/'Survey Results'!F$301</f>
        <v>0</v>
      </c>
      <c r="H293" s="212">
        <f t="shared" si="38"/>
        <v>0</v>
      </c>
      <c r="I293" s="218">
        <f>'Survey Results'!G293/'Survey Results'!G$301</f>
        <v>0</v>
      </c>
      <c r="J293" s="217">
        <f t="shared" si="39"/>
        <v>0</v>
      </c>
      <c r="K293" s="215">
        <f>'Survey Results'!H293/'Survey Results'!H$301</f>
        <v>0</v>
      </c>
      <c r="L293" s="211">
        <f t="shared" si="40"/>
        <v>0</v>
      </c>
      <c r="M293" s="221">
        <f t="shared" si="41"/>
        <v>0</v>
      </c>
      <c r="N293" s="222">
        <f t="shared" si="35"/>
        <v>0</v>
      </c>
    </row>
    <row r="294" spans="1:18" x14ac:dyDescent="0.45">
      <c r="B294" t="s">
        <v>226</v>
      </c>
      <c r="C294" s="215">
        <f>'Survey Results'!D294/'Survey Results'!D$301</f>
        <v>0</v>
      </c>
      <c r="D294" s="211">
        <f t="shared" si="36"/>
        <v>0</v>
      </c>
      <c r="E294" s="218">
        <f>'Survey Results'!E294/'Survey Results'!E$301</f>
        <v>0</v>
      </c>
      <c r="F294" s="217">
        <f t="shared" si="37"/>
        <v>0</v>
      </c>
      <c r="G294" s="215">
        <f>'Survey Results'!F294/'Survey Results'!F$301</f>
        <v>0</v>
      </c>
      <c r="H294" s="212">
        <f t="shared" si="38"/>
        <v>0</v>
      </c>
      <c r="I294" s="218">
        <f>'Survey Results'!G294/'Survey Results'!G$301</f>
        <v>0</v>
      </c>
      <c r="J294" s="217">
        <f t="shared" si="39"/>
        <v>0</v>
      </c>
      <c r="K294" s="215">
        <f>'Survey Results'!H294/'Survey Results'!H$301</f>
        <v>0</v>
      </c>
      <c r="L294" s="211">
        <f t="shared" si="40"/>
        <v>0</v>
      </c>
      <c r="M294" s="221">
        <f t="shared" si="41"/>
        <v>0</v>
      </c>
      <c r="N294" s="222">
        <f t="shared" si="35"/>
        <v>0</v>
      </c>
    </row>
    <row r="295" spans="1:18" x14ac:dyDescent="0.45">
      <c r="B295" t="s">
        <v>227</v>
      </c>
      <c r="C295" s="215">
        <f>'Survey Results'!D295/'Survey Results'!D$301</f>
        <v>0</v>
      </c>
      <c r="D295" s="211">
        <f t="shared" si="36"/>
        <v>0</v>
      </c>
      <c r="E295" s="218">
        <f>'Survey Results'!E295/'Survey Results'!E$301</f>
        <v>0</v>
      </c>
      <c r="F295" s="217">
        <f t="shared" si="37"/>
        <v>0</v>
      </c>
      <c r="G295" s="215">
        <f>'Survey Results'!F295/'Survey Results'!F$301</f>
        <v>0</v>
      </c>
      <c r="H295" s="212">
        <f t="shared" si="38"/>
        <v>0</v>
      </c>
      <c r="I295" s="218">
        <f>'Survey Results'!G295/'Survey Results'!G$301</f>
        <v>0</v>
      </c>
      <c r="J295" s="217">
        <f t="shared" si="39"/>
        <v>0</v>
      </c>
      <c r="K295" s="215">
        <f>'Survey Results'!H295/'Survey Results'!H$301</f>
        <v>0</v>
      </c>
      <c r="L295" s="211">
        <f t="shared" si="40"/>
        <v>0</v>
      </c>
      <c r="M295" s="221">
        <f t="shared" si="41"/>
        <v>0</v>
      </c>
      <c r="N295" s="222">
        <f t="shared" si="35"/>
        <v>0</v>
      </c>
    </row>
    <row r="296" spans="1:18" x14ac:dyDescent="0.45">
      <c r="B296" t="s">
        <v>228</v>
      </c>
      <c r="C296" s="215">
        <f>'Survey Results'!D296/'Survey Results'!D$301</f>
        <v>0</v>
      </c>
      <c r="D296" s="211">
        <f t="shared" si="36"/>
        <v>0</v>
      </c>
      <c r="E296" s="218">
        <f>'Survey Results'!E296/'Survey Results'!E$301</f>
        <v>0</v>
      </c>
      <c r="F296" s="217">
        <f t="shared" si="37"/>
        <v>0</v>
      </c>
      <c r="G296" s="215">
        <f>'Survey Results'!F296/'Survey Results'!F$301</f>
        <v>0</v>
      </c>
      <c r="H296" s="212">
        <f t="shared" si="38"/>
        <v>0</v>
      </c>
      <c r="I296" s="218">
        <f>'Survey Results'!G296/'Survey Results'!G$301</f>
        <v>0</v>
      </c>
      <c r="J296" s="217">
        <f t="shared" si="39"/>
        <v>0</v>
      </c>
      <c r="K296" s="215">
        <f>'Survey Results'!H296/'Survey Results'!H$301</f>
        <v>0</v>
      </c>
      <c r="L296" s="211">
        <f t="shared" si="40"/>
        <v>0</v>
      </c>
      <c r="M296" s="221">
        <f t="shared" si="41"/>
        <v>0</v>
      </c>
      <c r="N296" s="222">
        <f t="shared" si="35"/>
        <v>0</v>
      </c>
    </row>
    <row r="297" spans="1:18" x14ac:dyDescent="0.45">
      <c r="B297" t="s">
        <v>229</v>
      </c>
      <c r="C297" s="215">
        <f>'Survey Results'!D297/'Survey Results'!D$301</f>
        <v>0</v>
      </c>
      <c r="D297" s="211">
        <f t="shared" si="36"/>
        <v>0</v>
      </c>
      <c r="E297" s="218">
        <f>'Survey Results'!E297/'Survey Results'!E$301</f>
        <v>0</v>
      </c>
      <c r="F297" s="217">
        <f t="shared" si="37"/>
        <v>0</v>
      </c>
      <c r="G297" s="215">
        <f>'Survey Results'!F297/'Survey Results'!F$301</f>
        <v>0</v>
      </c>
      <c r="H297" s="212">
        <f t="shared" si="38"/>
        <v>0</v>
      </c>
      <c r="I297" s="218">
        <f>'Survey Results'!G297/'Survey Results'!G$301</f>
        <v>0</v>
      </c>
      <c r="J297" s="217">
        <f t="shared" si="39"/>
        <v>0</v>
      </c>
      <c r="K297" s="215">
        <f>'Survey Results'!H297/'Survey Results'!H$301</f>
        <v>0</v>
      </c>
      <c r="L297" s="211">
        <f t="shared" si="40"/>
        <v>0</v>
      </c>
      <c r="M297" s="221">
        <f t="shared" si="41"/>
        <v>0</v>
      </c>
      <c r="N297" s="222">
        <f t="shared" si="35"/>
        <v>0</v>
      </c>
      <c r="R297" t="s">
        <v>15</v>
      </c>
    </row>
    <row r="298" spans="1:18" x14ac:dyDescent="0.45">
      <c r="B298" t="s">
        <v>230</v>
      </c>
      <c r="C298" s="215">
        <f>'Survey Results'!D298/'Survey Results'!D$301</f>
        <v>0</v>
      </c>
      <c r="D298" s="211">
        <f t="shared" si="36"/>
        <v>0</v>
      </c>
      <c r="E298" s="218">
        <f>'Survey Results'!E298/'Survey Results'!E$301</f>
        <v>0</v>
      </c>
      <c r="F298" s="217">
        <f t="shared" si="37"/>
        <v>0</v>
      </c>
      <c r="G298" s="215">
        <f>'Survey Results'!F298/'Survey Results'!F$301</f>
        <v>0</v>
      </c>
      <c r="H298" s="212">
        <f t="shared" si="38"/>
        <v>0</v>
      </c>
      <c r="I298" s="218">
        <f>'Survey Results'!G298/'Survey Results'!G$301</f>
        <v>0</v>
      </c>
      <c r="J298" s="217">
        <f t="shared" si="39"/>
        <v>0</v>
      </c>
      <c r="K298" s="215">
        <f>'Survey Results'!H298/'Survey Results'!H$301</f>
        <v>0</v>
      </c>
      <c r="L298" s="211">
        <f t="shared" si="40"/>
        <v>0</v>
      </c>
      <c r="M298" s="221">
        <f t="shared" si="41"/>
        <v>0</v>
      </c>
      <c r="N298" s="222">
        <f t="shared" si="35"/>
        <v>0</v>
      </c>
    </row>
    <row r="299" spans="1:18" x14ac:dyDescent="0.45">
      <c r="B299" t="s">
        <v>231</v>
      </c>
      <c r="C299" s="215">
        <f>'Survey Results'!D299/'Survey Results'!D$301</f>
        <v>0</v>
      </c>
      <c r="D299" s="211">
        <f t="shared" si="36"/>
        <v>0</v>
      </c>
      <c r="E299" s="218">
        <f>'Survey Results'!E299/'Survey Results'!E$301</f>
        <v>0</v>
      </c>
      <c r="F299" s="217">
        <f t="shared" si="37"/>
        <v>0</v>
      </c>
      <c r="G299" s="215">
        <f>'Survey Results'!F299/'Survey Results'!F$301</f>
        <v>0</v>
      </c>
      <c r="H299" s="212">
        <f t="shared" si="38"/>
        <v>0</v>
      </c>
      <c r="I299" s="218">
        <f>'Survey Results'!G299/'Survey Results'!G$301</f>
        <v>0</v>
      </c>
      <c r="J299" s="217">
        <f t="shared" si="39"/>
        <v>0</v>
      </c>
      <c r="K299" s="215">
        <f>'Survey Results'!H299/'Survey Results'!H$301</f>
        <v>0</v>
      </c>
      <c r="L299" s="211">
        <f t="shared" si="40"/>
        <v>0</v>
      </c>
      <c r="M299" s="221">
        <f t="shared" si="41"/>
        <v>0</v>
      </c>
      <c r="N299" s="222">
        <f t="shared" si="35"/>
        <v>0</v>
      </c>
    </row>
    <row r="300" spans="1:18" x14ac:dyDescent="0.45">
      <c r="B300" t="s">
        <v>232</v>
      </c>
      <c r="C300" s="215">
        <f>'Survey Results'!D300/'Survey Results'!D$301</f>
        <v>0</v>
      </c>
      <c r="D300" s="211">
        <f t="shared" si="36"/>
        <v>0</v>
      </c>
      <c r="E300" s="218">
        <f>'Survey Results'!E300/'Survey Results'!E$301</f>
        <v>0</v>
      </c>
      <c r="F300" s="217">
        <f t="shared" si="37"/>
        <v>0</v>
      </c>
      <c r="G300" s="215">
        <f>'Survey Results'!F300/'Survey Results'!F$301</f>
        <v>0</v>
      </c>
      <c r="H300" s="212">
        <f t="shared" si="38"/>
        <v>0</v>
      </c>
      <c r="I300" s="218">
        <f>'Survey Results'!G300/'Survey Results'!G$301</f>
        <v>0</v>
      </c>
      <c r="J300" s="217">
        <f t="shared" si="39"/>
        <v>0</v>
      </c>
      <c r="K300" s="215">
        <f>'Survey Results'!H300/'Survey Results'!H$301</f>
        <v>0</v>
      </c>
      <c r="L300" s="211">
        <f t="shared" si="40"/>
        <v>0</v>
      </c>
      <c r="M300" s="221">
        <f t="shared" si="41"/>
        <v>0</v>
      </c>
      <c r="N300" s="222">
        <f t="shared" si="35"/>
        <v>0</v>
      </c>
    </row>
    <row r="301" spans="1:18" s="208" customFormat="1" x14ac:dyDescent="0.45">
      <c r="B301" s="208" t="s">
        <v>1</v>
      </c>
      <c r="C301" s="213">
        <f t="shared" ref="C301:N301" si="42">SUM(C155:C300)</f>
        <v>1</v>
      </c>
      <c r="D301" s="214">
        <f t="shared" si="42"/>
        <v>7.9869120136395084</v>
      </c>
      <c r="E301" s="219">
        <f t="shared" si="42"/>
        <v>1.0000000000000002</v>
      </c>
      <c r="F301" s="220">
        <f t="shared" si="42"/>
        <v>6.0696762419227097</v>
      </c>
      <c r="G301" s="213">
        <f t="shared" si="42"/>
        <v>0.99999999999999978</v>
      </c>
      <c r="H301" s="214">
        <f t="shared" si="42"/>
        <v>20.756085343867095</v>
      </c>
      <c r="I301" s="219">
        <f t="shared" si="42"/>
        <v>1</v>
      </c>
      <c r="J301" s="220">
        <f t="shared" si="42"/>
        <v>8.2902074710847682</v>
      </c>
      <c r="K301" s="213">
        <f t="shared" si="42"/>
        <v>1</v>
      </c>
      <c r="L301" s="214">
        <f t="shared" si="42"/>
        <v>10.059031221956875</v>
      </c>
      <c r="M301" s="221">
        <f t="shared" si="42"/>
        <v>1</v>
      </c>
      <c r="N301" s="222">
        <f t="shared" si="42"/>
        <v>53.161912292470966</v>
      </c>
    </row>
    <row r="303" spans="1:18" x14ac:dyDescent="0.45">
      <c r="A303" t="s">
        <v>382</v>
      </c>
      <c r="B303" t="s">
        <v>383</v>
      </c>
      <c r="D303" s="211">
        <f>'Pop &amp; Exp'!B70</f>
        <v>9.3283830236823224</v>
      </c>
      <c r="F303" s="217">
        <f>'Pop &amp; Exp'!C70</f>
        <v>6.0696762419227097</v>
      </c>
      <c r="H303" s="212">
        <f>'Pop &amp; Exp'!D70</f>
        <v>23.553760518586021</v>
      </c>
      <c r="J303" s="217">
        <f>'Pop &amp; Exp'!E70</f>
        <v>6.5052345706119716</v>
      </c>
      <c r="L303" s="211">
        <f>'Pop &amp; Exp'!F70</f>
        <v>9.4381033687496618</v>
      </c>
      <c r="N303" s="222">
        <f>D303+F303+H303+J303+L303</f>
        <v>54.895157723552686</v>
      </c>
    </row>
    <row r="305" spans="2:14" x14ac:dyDescent="0.45">
      <c r="B305" t="s">
        <v>88</v>
      </c>
      <c r="C305" s="215">
        <f>'Survey Results'!D305/'Survey Results'!D$451</f>
        <v>0</v>
      </c>
      <c r="D305" s="211">
        <f>C305*$D$303</f>
        <v>0</v>
      </c>
      <c r="E305" s="218">
        <f>'Survey Results'!E305/'Survey Results'!E$451</f>
        <v>0</v>
      </c>
      <c r="F305" s="217">
        <f>E305*$F$303</f>
        <v>0</v>
      </c>
      <c r="G305" s="215">
        <f>'Survey Results'!F305/'Survey Results'!F$451</f>
        <v>0</v>
      </c>
      <c r="H305" s="212">
        <f>G305*$H$303</f>
        <v>0</v>
      </c>
      <c r="I305" s="218">
        <f>'Survey Results'!G305/'Survey Results'!G$451</f>
        <v>0</v>
      </c>
      <c r="J305" s="217">
        <f>I305*$J$303</f>
        <v>0</v>
      </c>
      <c r="K305" s="215">
        <f>'Survey Results'!H305/'Survey Results'!H$451</f>
        <v>0</v>
      </c>
      <c r="L305" s="211">
        <f>K305*$L$303</f>
        <v>0</v>
      </c>
      <c r="M305" s="221">
        <f>N305/$N$303</f>
        <v>0</v>
      </c>
      <c r="N305" s="222">
        <f t="shared" si="35"/>
        <v>0</v>
      </c>
    </row>
    <row r="306" spans="2:14" x14ac:dyDescent="0.45">
      <c r="B306" t="s">
        <v>89</v>
      </c>
      <c r="C306" s="215">
        <f>'Survey Results'!D306/'Survey Results'!D$451</f>
        <v>0</v>
      </c>
      <c r="D306" s="211">
        <f t="shared" ref="D306:D369" si="43">C306*$D$303</f>
        <v>0</v>
      </c>
      <c r="E306" s="218">
        <f>'Survey Results'!E306/'Survey Results'!E$451</f>
        <v>0</v>
      </c>
      <c r="F306" s="217">
        <f t="shared" ref="F306:F369" si="44">E306*$F$303</f>
        <v>0</v>
      </c>
      <c r="G306" s="215">
        <f>'Survey Results'!F306/'Survey Results'!F$451</f>
        <v>3.928399024097487E-2</v>
      </c>
      <c r="H306" s="212">
        <f t="shared" ref="H306:H369" si="45">G306*$H$303</f>
        <v>0.92528569835039243</v>
      </c>
      <c r="I306" s="218">
        <f>'Survey Results'!G306/'Survey Results'!G$451</f>
        <v>0</v>
      </c>
      <c r="J306" s="217">
        <f t="shared" ref="J306:J369" si="46">I306*$J$303</f>
        <v>0</v>
      </c>
      <c r="K306" s="215">
        <f>'Survey Results'!H306/'Survey Results'!H$451</f>
        <v>0</v>
      </c>
      <c r="L306" s="211">
        <f t="shared" ref="L306:L369" si="47">K306*$L$303</f>
        <v>0</v>
      </c>
      <c r="M306" s="221">
        <f t="shared" ref="M306:M369" si="48">N306/$N$303</f>
        <v>1.6855506691684029E-2</v>
      </c>
      <c r="N306" s="222">
        <f t="shared" si="35"/>
        <v>0.92528569835039243</v>
      </c>
    </row>
    <row r="307" spans="2:14" x14ac:dyDescent="0.45">
      <c r="B307" t="s">
        <v>90</v>
      </c>
      <c r="C307" s="215">
        <f>'Survey Results'!D307/'Survey Results'!D$451</f>
        <v>0</v>
      </c>
      <c r="D307" s="211">
        <f t="shared" si="43"/>
        <v>0</v>
      </c>
      <c r="E307" s="218">
        <f>'Survey Results'!E307/'Survey Results'!E$451</f>
        <v>0</v>
      </c>
      <c r="F307" s="217">
        <f t="shared" si="44"/>
        <v>0</v>
      </c>
      <c r="G307" s="215">
        <f>'Survey Results'!F307/'Survey Results'!F$451</f>
        <v>0</v>
      </c>
      <c r="H307" s="212">
        <f t="shared" si="45"/>
        <v>0</v>
      </c>
      <c r="I307" s="218">
        <f>'Survey Results'!G307/'Survey Results'!G$451</f>
        <v>0</v>
      </c>
      <c r="J307" s="217">
        <f t="shared" si="46"/>
        <v>0</v>
      </c>
      <c r="K307" s="215">
        <f>'Survey Results'!H307/'Survey Results'!H$451</f>
        <v>0</v>
      </c>
      <c r="L307" s="211">
        <f t="shared" si="47"/>
        <v>0</v>
      </c>
      <c r="M307" s="221">
        <f t="shared" si="48"/>
        <v>0</v>
      </c>
      <c r="N307" s="222">
        <f t="shared" si="35"/>
        <v>0</v>
      </c>
    </row>
    <row r="308" spans="2:14" x14ac:dyDescent="0.45">
      <c r="B308" t="s">
        <v>91</v>
      </c>
      <c r="C308" s="215">
        <f>'Survey Results'!D308/'Survey Results'!D$451</f>
        <v>0</v>
      </c>
      <c r="D308" s="211">
        <f t="shared" si="43"/>
        <v>0</v>
      </c>
      <c r="E308" s="218">
        <f>'Survey Results'!E308/'Survey Results'!E$451</f>
        <v>0</v>
      </c>
      <c r="F308" s="217">
        <f t="shared" si="44"/>
        <v>0</v>
      </c>
      <c r="G308" s="215">
        <f>'Survey Results'!F308/'Survey Results'!F$451</f>
        <v>0</v>
      </c>
      <c r="H308" s="212">
        <f t="shared" si="45"/>
        <v>0</v>
      </c>
      <c r="I308" s="218">
        <f>'Survey Results'!G308/'Survey Results'!G$451</f>
        <v>0</v>
      </c>
      <c r="J308" s="217">
        <f t="shared" si="46"/>
        <v>0</v>
      </c>
      <c r="K308" s="215">
        <f>'Survey Results'!H308/'Survey Results'!H$451</f>
        <v>0</v>
      </c>
      <c r="L308" s="211">
        <f t="shared" si="47"/>
        <v>0</v>
      </c>
      <c r="M308" s="221">
        <f t="shared" si="48"/>
        <v>0</v>
      </c>
      <c r="N308" s="222">
        <f t="shared" si="35"/>
        <v>0</v>
      </c>
    </row>
    <row r="309" spans="2:14" x14ac:dyDescent="0.45">
      <c r="B309" t="s">
        <v>92</v>
      </c>
      <c r="C309" s="215">
        <f>'Survey Results'!D309/'Survey Results'!D$451</f>
        <v>0</v>
      </c>
      <c r="D309" s="211">
        <f t="shared" si="43"/>
        <v>0</v>
      </c>
      <c r="E309" s="218">
        <f>'Survey Results'!E309/'Survey Results'!E$451</f>
        <v>5.410729083178243E-2</v>
      </c>
      <c r="F309" s="217">
        <f t="shared" si="44"/>
        <v>0.32841373767647225</v>
      </c>
      <c r="G309" s="215">
        <f>'Survey Results'!F309/'Survey Results'!F$451</f>
        <v>4.4333111537307415E-2</v>
      </c>
      <c r="H309" s="212">
        <f t="shared" si="45"/>
        <v>1.0442114921935017</v>
      </c>
      <c r="I309" s="218">
        <f>'Survey Results'!G309/'Survey Results'!G$451</f>
        <v>0</v>
      </c>
      <c r="J309" s="217">
        <f t="shared" si="46"/>
        <v>0</v>
      </c>
      <c r="K309" s="215">
        <f>'Survey Results'!H309/'Survey Results'!H$451</f>
        <v>0</v>
      </c>
      <c r="L309" s="211">
        <f t="shared" si="47"/>
        <v>0</v>
      </c>
      <c r="M309" s="221">
        <f t="shared" si="48"/>
        <v>2.5004486493734056E-2</v>
      </c>
      <c r="N309" s="222">
        <f t="shared" si="35"/>
        <v>1.3726252298699739</v>
      </c>
    </row>
    <row r="310" spans="2:14" x14ac:dyDescent="0.45">
      <c r="B310" t="s">
        <v>93</v>
      </c>
      <c r="C310" s="215">
        <f>'Survey Results'!D310/'Survey Results'!D$451</f>
        <v>0</v>
      </c>
      <c r="D310" s="211">
        <f t="shared" si="43"/>
        <v>0</v>
      </c>
      <c r="E310" s="218">
        <f>'Survey Results'!E310/'Survey Results'!E$451</f>
        <v>0</v>
      </c>
      <c r="F310" s="217">
        <f t="shared" si="44"/>
        <v>0</v>
      </c>
      <c r="G310" s="215">
        <f>'Survey Results'!F310/'Survey Results'!F$451</f>
        <v>4.1488903675290636E-2</v>
      </c>
      <c r="H310" s="212">
        <f t="shared" si="45"/>
        <v>0.97721970134647906</v>
      </c>
      <c r="I310" s="218">
        <f>'Survey Results'!G310/'Survey Results'!G$451</f>
        <v>0</v>
      </c>
      <c r="J310" s="217">
        <f t="shared" si="46"/>
        <v>0</v>
      </c>
      <c r="K310" s="215">
        <f>'Survey Results'!H310/'Survey Results'!H$451</f>
        <v>0</v>
      </c>
      <c r="L310" s="211">
        <f t="shared" si="47"/>
        <v>0</v>
      </c>
      <c r="M310" s="221">
        <f t="shared" si="48"/>
        <v>1.7801564689324218E-2</v>
      </c>
      <c r="N310" s="222">
        <f t="shared" si="35"/>
        <v>0.97721970134647906</v>
      </c>
    </row>
    <row r="311" spans="2:14" x14ac:dyDescent="0.45">
      <c r="B311" t="s">
        <v>94</v>
      </c>
      <c r="C311" s="215">
        <f>'Survey Results'!D311/'Survey Results'!D$451</f>
        <v>0</v>
      </c>
      <c r="D311" s="211">
        <f t="shared" si="43"/>
        <v>0</v>
      </c>
      <c r="E311" s="218">
        <f>'Survey Results'!E311/'Survey Results'!E$451</f>
        <v>0</v>
      </c>
      <c r="F311" s="217">
        <f t="shared" si="44"/>
        <v>0</v>
      </c>
      <c r="G311" s="215">
        <f>'Survey Results'!F311/'Survey Results'!F$451</f>
        <v>0</v>
      </c>
      <c r="H311" s="212">
        <f t="shared" si="45"/>
        <v>0</v>
      </c>
      <c r="I311" s="218">
        <f>'Survey Results'!G311/'Survey Results'!G$451</f>
        <v>0</v>
      </c>
      <c r="J311" s="217">
        <f t="shared" si="46"/>
        <v>0</v>
      </c>
      <c r="K311" s="215">
        <f>'Survey Results'!H311/'Survey Results'!H$451</f>
        <v>0</v>
      </c>
      <c r="L311" s="211">
        <f t="shared" si="47"/>
        <v>0</v>
      </c>
      <c r="M311" s="221">
        <f t="shared" si="48"/>
        <v>0</v>
      </c>
      <c r="N311" s="222">
        <f t="shared" si="35"/>
        <v>0</v>
      </c>
    </row>
    <row r="312" spans="2:14" x14ac:dyDescent="0.45">
      <c r="B312" t="s">
        <v>95</v>
      </c>
      <c r="C312" s="215">
        <f>'Survey Results'!D312/'Survey Results'!D$451</f>
        <v>0</v>
      </c>
      <c r="D312" s="211">
        <f t="shared" si="43"/>
        <v>0</v>
      </c>
      <c r="E312" s="218">
        <f>'Survey Results'!E312/'Survey Results'!E$451</f>
        <v>0</v>
      </c>
      <c r="F312" s="217">
        <f t="shared" si="44"/>
        <v>0</v>
      </c>
      <c r="G312" s="215">
        <f>'Survey Results'!F312/'Survey Results'!F$451</f>
        <v>0</v>
      </c>
      <c r="H312" s="212">
        <f t="shared" si="45"/>
        <v>0</v>
      </c>
      <c r="I312" s="218">
        <f>'Survey Results'!G312/'Survey Results'!G$451</f>
        <v>0</v>
      </c>
      <c r="J312" s="217">
        <f t="shared" si="46"/>
        <v>0</v>
      </c>
      <c r="K312" s="215">
        <f>'Survey Results'!H312/'Survey Results'!H$451</f>
        <v>0</v>
      </c>
      <c r="L312" s="211">
        <f t="shared" si="47"/>
        <v>0</v>
      </c>
      <c r="M312" s="221">
        <f t="shared" si="48"/>
        <v>0</v>
      </c>
      <c r="N312" s="222">
        <f t="shared" si="35"/>
        <v>0</v>
      </c>
    </row>
    <row r="313" spans="2:14" x14ac:dyDescent="0.45">
      <c r="B313" t="s">
        <v>96</v>
      </c>
      <c r="C313" s="215">
        <f>'Survey Results'!D313/'Survey Results'!D$451</f>
        <v>0</v>
      </c>
      <c r="D313" s="211">
        <f t="shared" si="43"/>
        <v>0</v>
      </c>
      <c r="E313" s="218">
        <f>'Survey Results'!E313/'Survey Results'!E$451</f>
        <v>0</v>
      </c>
      <c r="F313" s="217">
        <f t="shared" si="44"/>
        <v>0</v>
      </c>
      <c r="G313" s="215">
        <f>'Survey Results'!F313/'Survey Results'!F$451</f>
        <v>3.928399024097487E-2</v>
      </c>
      <c r="H313" s="212">
        <f t="shared" si="45"/>
        <v>0.92528569835039243</v>
      </c>
      <c r="I313" s="218">
        <f>'Survey Results'!G313/'Survey Results'!G$451</f>
        <v>0</v>
      </c>
      <c r="J313" s="217">
        <f t="shared" si="46"/>
        <v>0</v>
      </c>
      <c r="K313" s="215">
        <f>'Survey Results'!H313/'Survey Results'!H$451</f>
        <v>0</v>
      </c>
      <c r="L313" s="211">
        <f t="shared" si="47"/>
        <v>0</v>
      </c>
      <c r="M313" s="221">
        <f t="shared" si="48"/>
        <v>1.6855506691684029E-2</v>
      </c>
      <c r="N313" s="222">
        <f t="shared" si="35"/>
        <v>0.92528569835039243</v>
      </c>
    </row>
    <row r="314" spans="2:14" x14ac:dyDescent="0.45">
      <c r="B314" t="s">
        <v>97</v>
      </c>
      <c r="C314" s="215">
        <f>'Survey Results'!D314/'Survey Results'!D$451</f>
        <v>0</v>
      </c>
      <c r="D314" s="211">
        <f t="shared" si="43"/>
        <v>0</v>
      </c>
      <c r="E314" s="218">
        <f>'Survey Results'!E314/'Survey Results'!E$451</f>
        <v>0</v>
      </c>
      <c r="F314" s="217">
        <f t="shared" si="44"/>
        <v>0</v>
      </c>
      <c r="G314" s="215">
        <f>'Survey Results'!F314/'Survey Results'!F$451</f>
        <v>3.5865722076532686E-2</v>
      </c>
      <c r="H314" s="212">
        <f t="shared" si="45"/>
        <v>0.84477262861681457</v>
      </c>
      <c r="I314" s="218">
        <f>'Survey Results'!G314/'Survey Results'!G$451</f>
        <v>0</v>
      </c>
      <c r="J314" s="217">
        <f t="shared" si="46"/>
        <v>0</v>
      </c>
      <c r="K314" s="215">
        <f>'Survey Results'!H314/'Survey Results'!H$451</f>
        <v>0</v>
      </c>
      <c r="L314" s="211">
        <f t="shared" si="47"/>
        <v>0</v>
      </c>
      <c r="M314" s="221">
        <f t="shared" si="48"/>
        <v>1.5388836896525869E-2</v>
      </c>
      <c r="N314" s="222">
        <f t="shared" si="35"/>
        <v>0.84477262861681457</v>
      </c>
    </row>
    <row r="315" spans="2:14" x14ac:dyDescent="0.45">
      <c r="B315" t="s">
        <v>98</v>
      </c>
      <c r="C315" s="215">
        <f>'Survey Results'!D315/'Survey Results'!D$451</f>
        <v>6.8127707179943195E-3</v>
      </c>
      <c r="D315" s="211">
        <f t="shared" si="43"/>
        <v>6.3552134709978239E-2</v>
      </c>
      <c r="E315" s="218">
        <f>'Survey Results'!E315/'Survey Results'!E$451</f>
        <v>5.5995544265279237E-2</v>
      </c>
      <c r="F315" s="217">
        <f t="shared" si="44"/>
        <v>0.33987482468049685</v>
      </c>
      <c r="G315" s="215">
        <f>'Survey Results'!F315/'Survey Results'!F$451</f>
        <v>8.2429840698266102E-2</v>
      </c>
      <c r="H315" s="212">
        <f t="shared" si="45"/>
        <v>1.9415327273921552</v>
      </c>
      <c r="I315" s="218">
        <f>'Survey Results'!G315/'Survey Results'!G$451</f>
        <v>6.4095889438436235E-2</v>
      </c>
      <c r="J315" s="217">
        <f t="shared" si="46"/>
        <v>0.41695879580903816</v>
      </c>
      <c r="K315" s="215">
        <f>'Survey Results'!H315/'Survey Results'!H$451</f>
        <v>0</v>
      </c>
      <c r="L315" s="211">
        <f t="shared" si="47"/>
        <v>0</v>
      </c>
      <c r="M315" s="221">
        <f t="shared" si="48"/>
        <v>5.0312606742118376E-2</v>
      </c>
      <c r="N315" s="222">
        <f t="shared" si="35"/>
        <v>2.7619184825916685</v>
      </c>
    </row>
    <row r="316" spans="2:14" x14ac:dyDescent="0.45">
      <c r="B316" t="s">
        <v>99</v>
      </c>
      <c r="C316" s="215">
        <f>'Survey Results'!D316/'Survey Results'!D$451</f>
        <v>0</v>
      </c>
      <c r="D316" s="211">
        <f t="shared" si="43"/>
        <v>0</v>
      </c>
      <c r="E316" s="218">
        <f>'Survey Results'!E316/'Survey Results'!E$451</f>
        <v>4.8401776860065485E-2</v>
      </c>
      <c r="F316" s="217">
        <f t="shared" si="44"/>
        <v>0.29378311507438382</v>
      </c>
      <c r="G316" s="215">
        <f>'Survey Results'!F316/'Survey Results'!F$451</f>
        <v>3.928399024097487E-2</v>
      </c>
      <c r="H316" s="212">
        <f t="shared" si="45"/>
        <v>0.92528569835039243</v>
      </c>
      <c r="I316" s="218">
        <f>'Survey Results'!G316/'Survey Results'!G$451</f>
        <v>0</v>
      </c>
      <c r="J316" s="217">
        <f t="shared" si="46"/>
        <v>0</v>
      </c>
      <c r="K316" s="215">
        <f>'Survey Results'!H316/'Survey Results'!H$451</f>
        <v>7.3012513801987478E-2</v>
      </c>
      <c r="L316" s="211">
        <f t="shared" si="47"/>
        <v>0.68909965247541916</v>
      </c>
      <c r="M316" s="221">
        <f t="shared" si="48"/>
        <v>3.4760232869892979E-2</v>
      </c>
      <c r="N316" s="222">
        <f t="shared" si="35"/>
        <v>1.9081684659001954</v>
      </c>
    </row>
    <row r="317" spans="2:14" x14ac:dyDescent="0.45">
      <c r="B317" t="s">
        <v>100</v>
      </c>
      <c r="C317" s="215">
        <f>'Survey Results'!D317/'Survey Results'!D$451</f>
        <v>0</v>
      </c>
      <c r="D317" s="211">
        <f t="shared" si="43"/>
        <v>0</v>
      </c>
      <c r="E317" s="218">
        <f>'Survey Results'!E317/'Survey Results'!E$451</f>
        <v>5.5995544265279237E-2</v>
      </c>
      <c r="F317" s="217">
        <f t="shared" si="44"/>
        <v>0.33987482468049685</v>
      </c>
      <c r="G317" s="215">
        <f>'Survey Results'!F317/'Survey Results'!F$451</f>
        <v>1.4808146437564423E-2</v>
      </c>
      <c r="H317" s="212">
        <f t="shared" si="45"/>
        <v>0.34878753491454517</v>
      </c>
      <c r="I317" s="218">
        <f>'Survey Results'!G317/'Survey Results'!G$451</f>
        <v>0</v>
      </c>
      <c r="J317" s="217">
        <f t="shared" si="46"/>
        <v>0</v>
      </c>
      <c r="K317" s="215">
        <f>'Survey Results'!H317/'Survey Results'!H$451</f>
        <v>0</v>
      </c>
      <c r="L317" s="211">
        <f t="shared" si="47"/>
        <v>0</v>
      </c>
      <c r="M317" s="221">
        <f t="shared" si="48"/>
        <v>1.2545047471456166E-2</v>
      </c>
      <c r="N317" s="222">
        <f t="shared" si="35"/>
        <v>0.68866235959504207</v>
      </c>
    </row>
    <row r="318" spans="2:14" x14ac:dyDescent="0.45">
      <c r="B318" t="s">
        <v>101</v>
      </c>
      <c r="C318" s="215">
        <f>'Survey Results'!D318/'Survey Results'!D$451</f>
        <v>0</v>
      </c>
      <c r="D318" s="211">
        <f t="shared" si="43"/>
        <v>0</v>
      </c>
      <c r="E318" s="218">
        <f>'Survey Results'!E318/'Survey Results'!E$451</f>
        <v>0</v>
      </c>
      <c r="F318" s="217">
        <f t="shared" si="44"/>
        <v>0</v>
      </c>
      <c r="G318" s="215">
        <f>'Survey Results'!F318/'Survey Results'!F$451</f>
        <v>0</v>
      </c>
      <c r="H318" s="212">
        <f t="shared" si="45"/>
        <v>0</v>
      </c>
      <c r="I318" s="218">
        <f>'Survey Results'!G318/'Survey Results'!G$451</f>
        <v>0</v>
      </c>
      <c r="J318" s="217">
        <f t="shared" si="46"/>
        <v>0</v>
      </c>
      <c r="K318" s="215">
        <f>'Survey Results'!H318/'Survey Results'!H$451</f>
        <v>0</v>
      </c>
      <c r="L318" s="211">
        <f t="shared" si="47"/>
        <v>0</v>
      </c>
      <c r="M318" s="221">
        <f t="shared" si="48"/>
        <v>0</v>
      </c>
      <c r="N318" s="222">
        <f t="shared" si="35"/>
        <v>0</v>
      </c>
    </row>
    <row r="319" spans="2:14" x14ac:dyDescent="0.45">
      <c r="B319" t="s">
        <v>102</v>
      </c>
      <c r="C319" s="215">
        <f>'Survey Results'!D319/'Survey Results'!D$451</f>
        <v>0</v>
      </c>
      <c r="D319" s="211">
        <f t="shared" si="43"/>
        <v>0</v>
      </c>
      <c r="E319" s="218">
        <f>'Survey Results'!E319/'Survey Results'!E$451</f>
        <v>0</v>
      </c>
      <c r="F319" s="217">
        <f t="shared" si="44"/>
        <v>0</v>
      </c>
      <c r="G319" s="215">
        <f>'Survey Results'!F319/'Survey Results'!F$451</f>
        <v>7.1157383850639966E-2</v>
      </c>
      <c r="H319" s="212">
        <f t="shared" si="45"/>
        <v>1.6760239783470741</v>
      </c>
      <c r="I319" s="218">
        <f>'Survey Results'!G319/'Survey Results'!G$451</f>
        <v>0</v>
      </c>
      <c r="J319" s="217">
        <f t="shared" si="46"/>
        <v>0</v>
      </c>
      <c r="K319" s="215">
        <f>'Survey Results'!H319/'Survey Results'!H$451</f>
        <v>0</v>
      </c>
      <c r="L319" s="211">
        <f t="shared" si="47"/>
        <v>0</v>
      </c>
      <c r="M319" s="221">
        <f t="shared" si="48"/>
        <v>3.0531362835086243E-2</v>
      </c>
      <c r="N319" s="222">
        <f t="shared" si="35"/>
        <v>1.6760239783470741</v>
      </c>
    </row>
    <row r="320" spans="2:14" x14ac:dyDescent="0.45">
      <c r="B320" t="s">
        <v>103</v>
      </c>
      <c r="C320" s="215">
        <f>'Survey Results'!D320/'Survey Results'!D$451</f>
        <v>0</v>
      </c>
      <c r="D320" s="211">
        <f t="shared" si="43"/>
        <v>0</v>
      </c>
      <c r="E320" s="218">
        <f>'Survey Results'!E320/'Survey Results'!E$451</f>
        <v>0</v>
      </c>
      <c r="F320" s="217">
        <f t="shared" si="44"/>
        <v>0</v>
      </c>
      <c r="G320" s="215">
        <f>'Survey Results'!F320/'Survey Results'!F$451</f>
        <v>6.0524221430714856E-2</v>
      </c>
      <c r="H320" s="212">
        <f t="shared" si="45"/>
        <v>1.4255730171529295</v>
      </c>
      <c r="I320" s="218">
        <f>'Survey Results'!G320/'Survey Results'!G$451</f>
        <v>6.5432946020777616E-3</v>
      </c>
      <c r="J320" s="217">
        <f t="shared" si="46"/>
        <v>4.2565666251134962E-2</v>
      </c>
      <c r="K320" s="215">
        <f>'Survey Results'!H320/'Survey Results'!H$451</f>
        <v>0</v>
      </c>
      <c r="L320" s="211">
        <f t="shared" si="47"/>
        <v>0</v>
      </c>
      <c r="M320" s="221">
        <f t="shared" si="48"/>
        <v>2.6744411425092995E-2</v>
      </c>
      <c r="N320" s="222">
        <f t="shared" si="35"/>
        <v>1.4681386834040644</v>
      </c>
    </row>
    <row r="321" spans="2:14" x14ac:dyDescent="0.45">
      <c r="B321" t="s">
        <v>104</v>
      </c>
      <c r="C321" s="215">
        <f>'Survey Results'!D321/'Survey Results'!D$451</f>
        <v>0</v>
      </c>
      <c r="D321" s="211">
        <f t="shared" si="43"/>
        <v>0</v>
      </c>
      <c r="E321" s="218">
        <f>'Survey Results'!E321/'Survey Results'!E$451</f>
        <v>0</v>
      </c>
      <c r="F321" s="217">
        <f t="shared" si="44"/>
        <v>0</v>
      </c>
      <c r="G321" s="215">
        <f>'Survey Results'!F321/'Survey Results'!F$451</f>
        <v>0</v>
      </c>
      <c r="H321" s="212">
        <f t="shared" si="45"/>
        <v>0</v>
      </c>
      <c r="I321" s="218">
        <f>'Survey Results'!G321/'Survey Results'!G$451</f>
        <v>0</v>
      </c>
      <c r="J321" s="217">
        <f t="shared" si="46"/>
        <v>0</v>
      </c>
      <c r="K321" s="215">
        <f>'Survey Results'!H321/'Survey Results'!H$451</f>
        <v>0</v>
      </c>
      <c r="L321" s="211">
        <f t="shared" si="47"/>
        <v>0</v>
      </c>
      <c r="M321" s="221">
        <f t="shared" si="48"/>
        <v>0</v>
      </c>
      <c r="N321" s="222">
        <f t="shared" si="35"/>
        <v>0</v>
      </c>
    </row>
    <row r="322" spans="2:14" x14ac:dyDescent="0.45">
      <c r="B322" t="s">
        <v>105</v>
      </c>
      <c r="C322" s="215">
        <f>'Survey Results'!D322/'Survey Results'!D$451</f>
        <v>0</v>
      </c>
      <c r="D322" s="211">
        <f t="shared" si="43"/>
        <v>0</v>
      </c>
      <c r="E322" s="218">
        <f>'Survey Results'!E322/'Survey Results'!E$451</f>
        <v>0</v>
      </c>
      <c r="F322" s="217">
        <f t="shared" si="44"/>
        <v>0</v>
      </c>
      <c r="G322" s="215">
        <f>'Survey Results'!F322/'Survey Results'!F$451</f>
        <v>0</v>
      </c>
      <c r="H322" s="212">
        <f t="shared" si="45"/>
        <v>0</v>
      </c>
      <c r="I322" s="218">
        <f>'Survey Results'!G322/'Survey Results'!G$451</f>
        <v>0</v>
      </c>
      <c r="J322" s="217">
        <f t="shared" si="46"/>
        <v>0</v>
      </c>
      <c r="K322" s="215">
        <f>'Survey Results'!H322/'Survey Results'!H$451</f>
        <v>0</v>
      </c>
      <c r="L322" s="211">
        <f t="shared" si="47"/>
        <v>0</v>
      </c>
      <c r="M322" s="221">
        <f t="shared" si="48"/>
        <v>0</v>
      </c>
      <c r="N322" s="222">
        <f t="shared" si="35"/>
        <v>0</v>
      </c>
    </row>
    <row r="323" spans="2:14" x14ac:dyDescent="0.45">
      <c r="B323" t="s">
        <v>106</v>
      </c>
      <c r="C323" s="215">
        <f>'Survey Results'!D323/'Survey Results'!D$451</f>
        <v>0</v>
      </c>
      <c r="D323" s="211">
        <f t="shared" si="43"/>
        <v>0</v>
      </c>
      <c r="E323" s="218">
        <f>'Survey Results'!E323/'Survey Results'!E$451</f>
        <v>0</v>
      </c>
      <c r="F323" s="217">
        <f t="shared" si="44"/>
        <v>0</v>
      </c>
      <c r="G323" s="215">
        <f>'Survey Results'!F323/'Survey Results'!F$451</f>
        <v>0</v>
      </c>
      <c r="H323" s="212">
        <f t="shared" si="45"/>
        <v>0</v>
      </c>
      <c r="I323" s="218">
        <f>'Survey Results'!G323/'Survey Results'!G$451</f>
        <v>0</v>
      </c>
      <c r="J323" s="217">
        <f t="shared" si="46"/>
        <v>0</v>
      </c>
      <c r="K323" s="215">
        <f>'Survey Results'!H323/'Survey Results'!H$451</f>
        <v>0</v>
      </c>
      <c r="L323" s="211">
        <f t="shared" si="47"/>
        <v>0</v>
      </c>
      <c r="M323" s="221">
        <f t="shared" si="48"/>
        <v>0</v>
      </c>
      <c r="N323" s="222">
        <f t="shared" si="35"/>
        <v>0</v>
      </c>
    </row>
    <row r="324" spans="2:14" x14ac:dyDescent="0.45">
      <c r="B324" t="s">
        <v>107</v>
      </c>
      <c r="C324" s="215">
        <f>'Survey Results'!D324/'Survey Results'!D$451</f>
        <v>0</v>
      </c>
      <c r="D324" s="211">
        <f t="shared" si="43"/>
        <v>0</v>
      </c>
      <c r="E324" s="218">
        <f>'Survey Results'!E324/'Survey Results'!E$451</f>
        <v>0</v>
      </c>
      <c r="F324" s="217">
        <f t="shared" si="44"/>
        <v>0</v>
      </c>
      <c r="G324" s="215">
        <f>'Survey Results'!F324/'Survey Results'!F$451</f>
        <v>0</v>
      </c>
      <c r="H324" s="212">
        <f t="shared" si="45"/>
        <v>0</v>
      </c>
      <c r="I324" s="218">
        <f>'Survey Results'!G324/'Survey Results'!G$451</f>
        <v>0</v>
      </c>
      <c r="J324" s="217">
        <f t="shared" si="46"/>
        <v>0</v>
      </c>
      <c r="K324" s="215">
        <f>'Survey Results'!H324/'Survey Results'!H$451</f>
        <v>0</v>
      </c>
      <c r="L324" s="211">
        <f t="shared" si="47"/>
        <v>0</v>
      </c>
      <c r="M324" s="221">
        <f t="shared" si="48"/>
        <v>0</v>
      </c>
      <c r="N324" s="222">
        <f t="shared" ref="N324:N387" si="49">D324+F324+H324+J324+L324</f>
        <v>0</v>
      </c>
    </row>
    <row r="325" spans="2:14" x14ac:dyDescent="0.45">
      <c r="B325" t="s">
        <v>108</v>
      </c>
      <c r="C325" s="215">
        <f>'Survey Results'!D325/'Survey Results'!D$451</f>
        <v>0</v>
      </c>
      <c r="D325" s="211">
        <f t="shared" si="43"/>
        <v>0</v>
      </c>
      <c r="E325" s="218">
        <f>'Survey Results'!E325/'Survey Results'!E$451</f>
        <v>0</v>
      </c>
      <c r="F325" s="217">
        <f t="shared" si="44"/>
        <v>0</v>
      </c>
      <c r="G325" s="215">
        <f>'Survey Results'!F325/'Survey Results'!F$451</f>
        <v>0</v>
      </c>
      <c r="H325" s="212">
        <f t="shared" si="45"/>
        <v>0</v>
      </c>
      <c r="I325" s="218">
        <f>'Survey Results'!G325/'Survey Results'!G$451</f>
        <v>0</v>
      </c>
      <c r="J325" s="217">
        <f t="shared" si="46"/>
        <v>0</v>
      </c>
      <c r="K325" s="215">
        <f>'Survey Results'!H325/'Survey Results'!H$451</f>
        <v>0</v>
      </c>
      <c r="L325" s="211">
        <f t="shared" si="47"/>
        <v>0</v>
      </c>
      <c r="M325" s="221">
        <f t="shared" si="48"/>
        <v>0</v>
      </c>
      <c r="N325" s="222">
        <f t="shared" si="49"/>
        <v>0</v>
      </c>
    </row>
    <row r="326" spans="2:14" x14ac:dyDescent="0.45">
      <c r="B326" t="s">
        <v>109</v>
      </c>
      <c r="C326" s="215">
        <f>'Survey Results'!D326/'Survey Results'!D$451</f>
        <v>6.8127707179943195E-3</v>
      </c>
      <c r="D326" s="211">
        <f t="shared" si="43"/>
        <v>6.3552134709978239E-2</v>
      </c>
      <c r="E326" s="218">
        <f>'Survey Results'!E326/'Survey Results'!E$451</f>
        <v>0</v>
      </c>
      <c r="F326" s="217">
        <f t="shared" si="44"/>
        <v>0</v>
      </c>
      <c r="G326" s="215">
        <f>'Survey Results'!F326/'Survey Results'!F$451</f>
        <v>0</v>
      </c>
      <c r="H326" s="212">
        <f t="shared" si="45"/>
        <v>0</v>
      </c>
      <c r="I326" s="218">
        <f>'Survey Results'!G326/'Survey Results'!G$451</f>
        <v>0</v>
      </c>
      <c r="J326" s="217">
        <f t="shared" si="46"/>
        <v>0</v>
      </c>
      <c r="K326" s="215">
        <f>'Survey Results'!H326/'Survey Results'!H$451</f>
        <v>5.513127223653539E-2</v>
      </c>
      <c r="L326" s="211">
        <f t="shared" si="47"/>
        <v>0.52033464621909942</v>
      </c>
      <c r="M326" s="221">
        <f t="shared" si="48"/>
        <v>1.0636398639557272E-2</v>
      </c>
      <c r="N326" s="222">
        <f t="shared" si="49"/>
        <v>0.58388678092907764</v>
      </c>
    </row>
    <row r="327" spans="2:14" x14ac:dyDescent="0.45">
      <c r="B327" t="s">
        <v>110</v>
      </c>
      <c r="C327" s="215">
        <f>'Survey Results'!D327/'Survey Results'!D$451</f>
        <v>0</v>
      </c>
      <c r="D327" s="211">
        <f t="shared" si="43"/>
        <v>0</v>
      </c>
      <c r="E327" s="218">
        <f>'Survey Results'!E327/'Survey Results'!E$451</f>
        <v>0</v>
      </c>
      <c r="F327" s="217">
        <f t="shared" si="44"/>
        <v>0</v>
      </c>
      <c r="G327" s="215">
        <f>'Survey Results'!F327/'Survey Results'!F$451</f>
        <v>0</v>
      </c>
      <c r="H327" s="212">
        <f t="shared" si="45"/>
        <v>0</v>
      </c>
      <c r="I327" s="218">
        <f>'Survey Results'!G327/'Survey Results'!G$451</f>
        <v>0</v>
      </c>
      <c r="J327" s="217">
        <f t="shared" si="46"/>
        <v>0</v>
      </c>
      <c r="K327" s="215">
        <f>'Survey Results'!H327/'Survey Results'!H$451</f>
        <v>8.4989571831677074E-2</v>
      </c>
      <c r="L327" s="211">
        <f t="shared" si="47"/>
        <v>0.80214036421314272</v>
      </c>
      <c r="M327" s="221">
        <f t="shared" si="48"/>
        <v>1.4612224419732117E-2</v>
      </c>
      <c r="N327" s="222">
        <f t="shared" si="49"/>
        <v>0.80214036421314272</v>
      </c>
    </row>
    <row r="328" spans="2:14" x14ac:dyDescent="0.45">
      <c r="B328" t="s">
        <v>111</v>
      </c>
      <c r="C328" s="215">
        <f>'Survey Results'!D328/'Survey Results'!D$451</f>
        <v>0</v>
      </c>
      <c r="D328" s="211">
        <f t="shared" si="43"/>
        <v>0</v>
      </c>
      <c r="E328" s="218">
        <f>'Survey Results'!E328/'Survey Results'!E$451</f>
        <v>0</v>
      </c>
      <c r="F328" s="217">
        <f t="shared" si="44"/>
        <v>0</v>
      </c>
      <c r="G328" s="215">
        <f>'Survey Results'!F328/'Survey Results'!F$451</f>
        <v>0</v>
      </c>
      <c r="H328" s="212">
        <f t="shared" si="45"/>
        <v>0</v>
      </c>
      <c r="I328" s="218">
        <f>'Survey Results'!G328/'Survey Results'!G$451</f>
        <v>3.2740137728660336E-2</v>
      </c>
      <c r="J328" s="217">
        <f t="shared" si="46"/>
        <v>0.21298227579907852</v>
      </c>
      <c r="K328" s="215">
        <f>'Survey Results'!H328/'Survey Results'!H$451</f>
        <v>0</v>
      </c>
      <c r="L328" s="211">
        <f t="shared" si="47"/>
        <v>0</v>
      </c>
      <c r="M328" s="221">
        <f t="shared" si="48"/>
        <v>3.879800780820032E-3</v>
      </c>
      <c r="N328" s="222">
        <f t="shared" si="49"/>
        <v>0.21298227579907852</v>
      </c>
    </row>
    <row r="329" spans="2:14" x14ac:dyDescent="0.45">
      <c r="B329" t="s">
        <v>112</v>
      </c>
      <c r="C329" s="215">
        <f>'Survey Results'!D329/'Survey Results'!D$451</f>
        <v>0</v>
      </c>
      <c r="D329" s="211">
        <f t="shared" si="43"/>
        <v>0</v>
      </c>
      <c r="E329" s="218">
        <f>'Survey Results'!E329/'Survey Results'!E$451</f>
        <v>0</v>
      </c>
      <c r="F329" s="217">
        <f t="shared" si="44"/>
        <v>0</v>
      </c>
      <c r="G329" s="215">
        <f>'Survey Results'!F329/'Survey Results'!F$451</f>
        <v>3.928399024097487E-2</v>
      </c>
      <c r="H329" s="212">
        <f t="shared" si="45"/>
        <v>0.92528569835039243</v>
      </c>
      <c r="I329" s="218">
        <f>'Survey Results'!G329/'Survey Results'!G$451</f>
        <v>0</v>
      </c>
      <c r="J329" s="217">
        <f t="shared" si="46"/>
        <v>0</v>
      </c>
      <c r="K329" s="215">
        <f>'Survey Results'!H329/'Survey Results'!H$451</f>
        <v>0</v>
      </c>
      <c r="L329" s="211">
        <f t="shared" si="47"/>
        <v>0</v>
      </c>
      <c r="M329" s="221">
        <f t="shared" si="48"/>
        <v>1.6855506691684029E-2</v>
      </c>
      <c r="N329" s="222">
        <f t="shared" si="49"/>
        <v>0.92528569835039243</v>
      </c>
    </row>
    <row r="330" spans="2:14" x14ac:dyDescent="0.45">
      <c r="B330" t="s">
        <v>113</v>
      </c>
      <c r="C330" s="215">
        <f>'Survey Results'!D330/'Survey Results'!D$451</f>
        <v>0</v>
      </c>
      <c r="D330" s="211">
        <f t="shared" si="43"/>
        <v>0</v>
      </c>
      <c r="E330" s="218">
        <f>'Survey Results'!E330/'Survey Results'!E$451</f>
        <v>0</v>
      </c>
      <c r="F330" s="217">
        <f t="shared" si="44"/>
        <v>0</v>
      </c>
      <c r="G330" s="215">
        <f>'Survey Results'!F330/'Survey Results'!F$451</f>
        <v>0</v>
      </c>
      <c r="H330" s="212">
        <f t="shared" si="45"/>
        <v>0</v>
      </c>
      <c r="I330" s="218">
        <f>'Survey Results'!G330/'Survey Results'!G$451</f>
        <v>0</v>
      </c>
      <c r="J330" s="217">
        <f t="shared" si="46"/>
        <v>0</v>
      </c>
      <c r="K330" s="215">
        <f>'Survey Results'!H330/'Survey Results'!H$451</f>
        <v>0</v>
      </c>
      <c r="L330" s="211">
        <f t="shared" si="47"/>
        <v>0</v>
      </c>
      <c r="M330" s="221">
        <f t="shared" si="48"/>
        <v>0</v>
      </c>
      <c r="N330" s="222">
        <f t="shared" si="49"/>
        <v>0</v>
      </c>
    </row>
    <row r="331" spans="2:14" x14ac:dyDescent="0.45">
      <c r="B331" t="s">
        <v>114</v>
      </c>
      <c r="C331" s="215">
        <f>'Survey Results'!D331/'Survey Results'!D$451</f>
        <v>0</v>
      </c>
      <c r="D331" s="211">
        <f t="shared" si="43"/>
        <v>0</v>
      </c>
      <c r="E331" s="218">
        <f>'Survey Results'!E331/'Survey Results'!E$451</f>
        <v>0</v>
      </c>
      <c r="F331" s="217">
        <f t="shared" si="44"/>
        <v>0</v>
      </c>
      <c r="G331" s="215">
        <f>'Survey Results'!F331/'Survey Results'!F$451</f>
        <v>0</v>
      </c>
      <c r="H331" s="212">
        <f t="shared" si="45"/>
        <v>0</v>
      </c>
      <c r="I331" s="218">
        <f>'Survey Results'!G331/'Survey Results'!G$451</f>
        <v>0</v>
      </c>
      <c r="J331" s="217">
        <f t="shared" si="46"/>
        <v>0</v>
      </c>
      <c r="K331" s="215">
        <f>'Survey Results'!H331/'Survey Results'!H$451</f>
        <v>0</v>
      </c>
      <c r="L331" s="211">
        <f t="shared" si="47"/>
        <v>0</v>
      </c>
      <c r="M331" s="221">
        <f t="shared" si="48"/>
        <v>0</v>
      </c>
      <c r="N331" s="222">
        <f t="shared" si="49"/>
        <v>0</v>
      </c>
    </row>
    <row r="332" spans="2:14" x14ac:dyDescent="0.45">
      <c r="B332" t="s">
        <v>115</v>
      </c>
      <c r="C332" s="215">
        <f>'Survey Results'!D332/'Survey Results'!D$451</f>
        <v>0</v>
      </c>
      <c r="D332" s="211">
        <f t="shared" si="43"/>
        <v>0</v>
      </c>
      <c r="E332" s="218">
        <f>'Survey Results'!E332/'Survey Results'!E$451</f>
        <v>0</v>
      </c>
      <c r="F332" s="217">
        <f t="shared" si="44"/>
        <v>0</v>
      </c>
      <c r="G332" s="215">
        <f>'Survey Results'!F332/'Survey Results'!F$451</f>
        <v>0</v>
      </c>
      <c r="H332" s="212">
        <f t="shared" si="45"/>
        <v>0</v>
      </c>
      <c r="I332" s="218">
        <f>'Survey Results'!G332/'Survey Results'!G$451</f>
        <v>0</v>
      </c>
      <c r="J332" s="217">
        <f t="shared" si="46"/>
        <v>0</v>
      </c>
      <c r="K332" s="215">
        <f>'Survey Results'!H332/'Survey Results'!H$451</f>
        <v>0</v>
      </c>
      <c r="L332" s="211">
        <f t="shared" si="47"/>
        <v>0</v>
      </c>
      <c r="M332" s="221">
        <f t="shared" si="48"/>
        <v>0</v>
      </c>
      <c r="N332" s="222">
        <f t="shared" si="49"/>
        <v>0</v>
      </c>
    </row>
    <row r="333" spans="2:14" x14ac:dyDescent="0.45">
      <c r="B333" t="s">
        <v>116</v>
      </c>
      <c r="C333" s="215">
        <f>'Survey Results'!D333/'Survey Results'!D$451</f>
        <v>2.3808840824990674E-2</v>
      </c>
      <c r="D333" s="211">
        <f t="shared" si="43"/>
        <v>0.22209798656539761</v>
      </c>
      <c r="E333" s="218">
        <f>'Survey Results'!E333/'Survey Results'!E$451</f>
        <v>0</v>
      </c>
      <c r="F333" s="217">
        <f t="shared" si="44"/>
        <v>0</v>
      </c>
      <c r="G333" s="215">
        <f>'Survey Results'!F333/'Survey Results'!F$451</f>
        <v>0</v>
      </c>
      <c r="H333" s="212">
        <f t="shared" si="45"/>
        <v>0</v>
      </c>
      <c r="I333" s="218">
        <f>'Survey Results'!G333/'Survey Results'!G$451</f>
        <v>0.36446032609981777</v>
      </c>
      <c r="J333" s="217">
        <f t="shared" si="46"/>
        <v>2.3708999129610473</v>
      </c>
      <c r="K333" s="215">
        <f>'Survey Results'!H333/'Survey Results'!H$451</f>
        <v>0</v>
      </c>
      <c r="L333" s="211">
        <f t="shared" si="47"/>
        <v>0</v>
      </c>
      <c r="M333" s="221">
        <f t="shared" si="48"/>
        <v>4.7235457680704016E-2</v>
      </c>
      <c r="N333" s="222">
        <f t="shared" si="49"/>
        <v>2.5929978995264449</v>
      </c>
    </row>
    <row r="334" spans="2:14" x14ac:dyDescent="0.45">
      <c r="B334" t="s">
        <v>117</v>
      </c>
      <c r="C334" s="215">
        <f>'Survey Results'!D334/'Survey Results'!D$451</f>
        <v>0</v>
      </c>
      <c r="D334" s="211">
        <f t="shared" si="43"/>
        <v>0</v>
      </c>
      <c r="E334" s="218">
        <f>'Survey Results'!E334/'Survey Results'!E$451</f>
        <v>0</v>
      </c>
      <c r="F334" s="217">
        <f t="shared" si="44"/>
        <v>0</v>
      </c>
      <c r="G334" s="215">
        <f>'Survey Results'!F334/'Survey Results'!F$451</f>
        <v>0</v>
      </c>
      <c r="H334" s="212">
        <f t="shared" si="45"/>
        <v>0</v>
      </c>
      <c r="I334" s="218">
        <f>'Survey Results'!G334/'Survey Results'!G$451</f>
        <v>0</v>
      </c>
      <c r="J334" s="217">
        <f t="shared" si="46"/>
        <v>0</v>
      </c>
      <c r="K334" s="215">
        <f>'Survey Results'!H334/'Survey Results'!H$451</f>
        <v>0</v>
      </c>
      <c r="L334" s="211">
        <f t="shared" si="47"/>
        <v>0</v>
      </c>
      <c r="M334" s="221">
        <f t="shared" si="48"/>
        <v>0</v>
      </c>
      <c r="N334" s="222">
        <f t="shared" si="49"/>
        <v>0</v>
      </c>
    </row>
    <row r="335" spans="2:14" x14ac:dyDescent="0.45">
      <c r="B335" t="s">
        <v>118</v>
      </c>
      <c r="C335" s="215">
        <f>'Survey Results'!D335/'Survey Results'!D$451</f>
        <v>0</v>
      </c>
      <c r="D335" s="211">
        <f t="shared" si="43"/>
        <v>0</v>
      </c>
      <c r="E335" s="218">
        <f>'Survey Results'!E335/'Survey Results'!E$451</f>
        <v>0</v>
      </c>
      <c r="F335" s="217">
        <f t="shared" si="44"/>
        <v>0</v>
      </c>
      <c r="G335" s="215">
        <f>'Survey Results'!F335/'Survey Results'!F$451</f>
        <v>0</v>
      </c>
      <c r="H335" s="212">
        <f t="shared" si="45"/>
        <v>0</v>
      </c>
      <c r="I335" s="218">
        <f>'Survey Results'!G335/'Survey Results'!G$451</f>
        <v>0</v>
      </c>
      <c r="J335" s="217">
        <f t="shared" si="46"/>
        <v>0</v>
      </c>
      <c r="K335" s="215">
        <f>'Survey Results'!H335/'Survey Results'!H$451</f>
        <v>0</v>
      </c>
      <c r="L335" s="211">
        <f t="shared" si="47"/>
        <v>0</v>
      </c>
      <c r="M335" s="221">
        <f t="shared" si="48"/>
        <v>0</v>
      </c>
      <c r="N335" s="222">
        <f t="shared" si="49"/>
        <v>0</v>
      </c>
    </row>
    <row r="336" spans="2:14" x14ac:dyDescent="0.45">
      <c r="B336" t="s">
        <v>119</v>
      </c>
      <c r="C336" s="215">
        <f>'Survey Results'!D336/'Survey Results'!D$451</f>
        <v>0</v>
      </c>
      <c r="D336" s="211">
        <f t="shared" si="43"/>
        <v>0</v>
      </c>
      <c r="E336" s="218">
        <f>'Survey Results'!E336/'Survey Results'!E$451</f>
        <v>0</v>
      </c>
      <c r="F336" s="217">
        <f t="shared" si="44"/>
        <v>0</v>
      </c>
      <c r="G336" s="215">
        <f>'Survey Results'!F336/'Survey Results'!F$451</f>
        <v>4.2402181429149225E-3</v>
      </c>
      <c r="H336" s="212">
        <f t="shared" si="45"/>
        <v>9.9873082684781636E-2</v>
      </c>
      <c r="I336" s="218">
        <f>'Survey Results'!G336/'Survey Results'!G$451</f>
        <v>0</v>
      </c>
      <c r="J336" s="217">
        <f t="shared" si="46"/>
        <v>0</v>
      </c>
      <c r="K336" s="215">
        <f>'Survey Results'!H336/'Survey Results'!H$451</f>
        <v>0</v>
      </c>
      <c r="L336" s="211">
        <f t="shared" si="47"/>
        <v>0</v>
      </c>
      <c r="M336" s="221">
        <f t="shared" si="48"/>
        <v>1.819342303154204E-3</v>
      </c>
      <c r="N336" s="222">
        <f t="shared" si="49"/>
        <v>9.9873082684781636E-2</v>
      </c>
    </row>
    <row r="337" spans="2:14" x14ac:dyDescent="0.45">
      <c r="B337" t="s">
        <v>120</v>
      </c>
      <c r="C337" s="215">
        <f>'Survey Results'!D337/'Survey Results'!D$451</f>
        <v>0</v>
      </c>
      <c r="D337" s="211">
        <f t="shared" si="43"/>
        <v>0</v>
      </c>
      <c r="E337" s="218">
        <f>'Survey Results'!E337/'Survey Results'!E$451</f>
        <v>0</v>
      </c>
      <c r="F337" s="217">
        <f t="shared" si="44"/>
        <v>0</v>
      </c>
      <c r="G337" s="215">
        <f>'Survey Results'!F337/'Survey Results'!F$451</f>
        <v>0</v>
      </c>
      <c r="H337" s="212">
        <f t="shared" si="45"/>
        <v>0</v>
      </c>
      <c r="I337" s="218">
        <f>'Survey Results'!G337/'Survey Results'!G$451</f>
        <v>0</v>
      </c>
      <c r="J337" s="217">
        <f t="shared" si="46"/>
        <v>0</v>
      </c>
      <c r="K337" s="215">
        <f>'Survey Results'!H337/'Survey Results'!H$451</f>
        <v>0</v>
      </c>
      <c r="L337" s="211">
        <f t="shared" si="47"/>
        <v>0</v>
      </c>
      <c r="M337" s="221">
        <f t="shared" si="48"/>
        <v>0</v>
      </c>
      <c r="N337" s="222">
        <f t="shared" si="49"/>
        <v>0</v>
      </c>
    </row>
    <row r="338" spans="2:14" x14ac:dyDescent="0.45">
      <c r="B338" t="s">
        <v>121</v>
      </c>
      <c r="C338" s="215">
        <f>'Survey Results'!D338/'Survey Results'!D$451</f>
        <v>0</v>
      </c>
      <c r="D338" s="211">
        <f t="shared" si="43"/>
        <v>0</v>
      </c>
      <c r="E338" s="218">
        <f>'Survey Results'!E338/'Survey Results'!E$451</f>
        <v>0</v>
      </c>
      <c r="F338" s="217">
        <f t="shared" si="44"/>
        <v>0</v>
      </c>
      <c r="G338" s="215">
        <f>'Survey Results'!F338/'Survey Results'!F$451</f>
        <v>0</v>
      </c>
      <c r="H338" s="212">
        <f t="shared" si="45"/>
        <v>0</v>
      </c>
      <c r="I338" s="218">
        <f>'Survey Results'!G338/'Survey Results'!G$451</f>
        <v>0</v>
      </c>
      <c r="J338" s="217">
        <f t="shared" si="46"/>
        <v>0</v>
      </c>
      <c r="K338" s="215">
        <f>'Survey Results'!H338/'Survey Results'!H$451</f>
        <v>0</v>
      </c>
      <c r="L338" s="211">
        <f t="shared" si="47"/>
        <v>0</v>
      </c>
      <c r="M338" s="221">
        <f t="shared" si="48"/>
        <v>0</v>
      </c>
      <c r="N338" s="222">
        <f t="shared" si="49"/>
        <v>0</v>
      </c>
    </row>
    <row r="339" spans="2:14" x14ac:dyDescent="0.45">
      <c r="B339" t="s">
        <v>122</v>
      </c>
      <c r="C339" s="215">
        <f>'Survey Results'!D339/'Survey Results'!D$451</f>
        <v>0</v>
      </c>
      <c r="D339" s="211">
        <f t="shared" si="43"/>
        <v>0</v>
      </c>
      <c r="E339" s="218">
        <f>'Survey Results'!E339/'Survey Results'!E$451</f>
        <v>0</v>
      </c>
      <c r="F339" s="217">
        <f t="shared" si="44"/>
        <v>0</v>
      </c>
      <c r="G339" s="215">
        <f>'Survey Results'!F339/'Survey Results'!F$451</f>
        <v>0</v>
      </c>
      <c r="H339" s="212">
        <f t="shared" si="45"/>
        <v>0</v>
      </c>
      <c r="I339" s="218">
        <f>'Survey Results'!G339/'Survey Results'!G$451</f>
        <v>0</v>
      </c>
      <c r="J339" s="217">
        <f t="shared" si="46"/>
        <v>0</v>
      </c>
      <c r="K339" s="215">
        <f>'Survey Results'!H339/'Survey Results'!H$451</f>
        <v>0</v>
      </c>
      <c r="L339" s="211">
        <f t="shared" si="47"/>
        <v>0</v>
      </c>
      <c r="M339" s="221">
        <f t="shared" si="48"/>
        <v>0</v>
      </c>
      <c r="N339" s="222">
        <f t="shared" si="49"/>
        <v>0</v>
      </c>
    </row>
    <row r="340" spans="2:14" x14ac:dyDescent="0.45">
      <c r="B340" t="s">
        <v>123</v>
      </c>
      <c r="C340" s="215">
        <f>'Survey Results'!D340/'Survey Results'!D$451</f>
        <v>0</v>
      </c>
      <c r="D340" s="211">
        <f t="shared" si="43"/>
        <v>0</v>
      </c>
      <c r="E340" s="218">
        <f>'Survey Results'!E340/'Survey Results'!E$451</f>
        <v>0</v>
      </c>
      <c r="F340" s="217">
        <f t="shared" si="44"/>
        <v>0</v>
      </c>
      <c r="G340" s="215">
        <f>'Survey Results'!F340/'Survey Results'!F$451</f>
        <v>2.751575404125407E-2</v>
      </c>
      <c r="H340" s="212">
        <f t="shared" si="45"/>
        <v>0.6480994811760139</v>
      </c>
      <c r="I340" s="218">
        <f>'Survey Results'!G340/'Survey Results'!G$451</f>
        <v>2.6173178408311047E-2</v>
      </c>
      <c r="J340" s="217">
        <f t="shared" si="46"/>
        <v>0.17026266500453985</v>
      </c>
      <c r="K340" s="215">
        <f>'Survey Results'!H340/'Survey Results'!H$451</f>
        <v>0</v>
      </c>
      <c r="L340" s="211">
        <f t="shared" si="47"/>
        <v>0</v>
      </c>
      <c r="M340" s="221">
        <f t="shared" si="48"/>
        <v>1.4907729208134449E-2</v>
      </c>
      <c r="N340" s="222">
        <f t="shared" si="49"/>
        <v>0.8183621461805537</v>
      </c>
    </row>
    <row r="341" spans="2:14" x14ac:dyDescent="0.45">
      <c r="B341" t="s">
        <v>124</v>
      </c>
      <c r="C341" s="215">
        <f>'Survey Results'!D341/'Survey Results'!D$451</f>
        <v>0</v>
      </c>
      <c r="D341" s="211">
        <f t="shared" si="43"/>
        <v>0</v>
      </c>
      <c r="E341" s="218">
        <f>'Survey Results'!E341/'Survey Results'!E$451</f>
        <v>0</v>
      </c>
      <c r="F341" s="217">
        <f t="shared" si="44"/>
        <v>0</v>
      </c>
      <c r="G341" s="215">
        <f>'Survey Results'!F341/'Survey Results'!F$451</f>
        <v>0</v>
      </c>
      <c r="H341" s="212">
        <f t="shared" si="45"/>
        <v>0</v>
      </c>
      <c r="I341" s="218">
        <f>'Survey Results'!G341/'Survey Results'!G$451</f>
        <v>0</v>
      </c>
      <c r="J341" s="217">
        <f t="shared" si="46"/>
        <v>0</v>
      </c>
      <c r="K341" s="215">
        <f>'Survey Results'!H341/'Survey Results'!H$451</f>
        <v>5.513127223653539E-2</v>
      </c>
      <c r="L341" s="211">
        <f t="shared" si="47"/>
        <v>0.52033464621909942</v>
      </c>
      <c r="M341" s="221">
        <f t="shared" si="48"/>
        <v>9.4786984462174265E-3</v>
      </c>
      <c r="N341" s="222">
        <f t="shared" si="49"/>
        <v>0.52033464621909942</v>
      </c>
    </row>
    <row r="342" spans="2:14" x14ac:dyDescent="0.45">
      <c r="B342" t="s">
        <v>125</v>
      </c>
      <c r="C342" s="215">
        <f>'Survey Results'!D342/'Survey Results'!D$451</f>
        <v>0</v>
      </c>
      <c r="D342" s="211">
        <f t="shared" si="43"/>
        <v>0</v>
      </c>
      <c r="E342" s="218">
        <f>'Survey Results'!E342/'Survey Results'!E$451</f>
        <v>0</v>
      </c>
      <c r="F342" s="217">
        <f t="shared" si="44"/>
        <v>0</v>
      </c>
      <c r="G342" s="215">
        <f>'Survey Results'!F342/'Survey Results'!F$451</f>
        <v>0</v>
      </c>
      <c r="H342" s="212">
        <f t="shared" si="45"/>
        <v>0</v>
      </c>
      <c r="I342" s="218">
        <f>'Survey Results'!G342/'Survey Results'!G$451</f>
        <v>0</v>
      </c>
      <c r="J342" s="217">
        <f t="shared" si="46"/>
        <v>0</v>
      </c>
      <c r="K342" s="215">
        <f>'Survey Results'!H342/'Survey Results'!H$451</f>
        <v>0</v>
      </c>
      <c r="L342" s="211">
        <f t="shared" si="47"/>
        <v>0</v>
      </c>
      <c r="M342" s="221">
        <f t="shared" si="48"/>
        <v>0</v>
      </c>
      <c r="N342" s="222">
        <f t="shared" si="49"/>
        <v>0</v>
      </c>
    </row>
    <row r="343" spans="2:14" x14ac:dyDescent="0.45">
      <c r="B343" t="s">
        <v>126</v>
      </c>
      <c r="C343" s="215">
        <f>'Survey Results'!D343/'Survey Results'!D$451</f>
        <v>0</v>
      </c>
      <c r="D343" s="211">
        <f t="shared" si="43"/>
        <v>0</v>
      </c>
      <c r="E343" s="218">
        <f>'Survey Results'!E343/'Survey Results'!E$451</f>
        <v>0</v>
      </c>
      <c r="F343" s="217">
        <f t="shared" si="44"/>
        <v>0</v>
      </c>
      <c r="G343" s="215">
        <f>'Survey Results'!F343/'Survey Results'!F$451</f>
        <v>0</v>
      </c>
      <c r="H343" s="212">
        <f t="shared" si="45"/>
        <v>0</v>
      </c>
      <c r="I343" s="218">
        <f>'Survey Results'!G343/'Survey Results'!G$451</f>
        <v>0</v>
      </c>
      <c r="J343" s="217">
        <f t="shared" si="46"/>
        <v>0</v>
      </c>
      <c r="K343" s="215">
        <f>'Survey Results'!H343/'Survey Results'!H$451</f>
        <v>0</v>
      </c>
      <c r="L343" s="211">
        <f t="shared" si="47"/>
        <v>0</v>
      </c>
      <c r="M343" s="221">
        <f t="shared" si="48"/>
        <v>0</v>
      </c>
      <c r="N343" s="222">
        <f t="shared" si="49"/>
        <v>0</v>
      </c>
    </row>
    <row r="344" spans="2:14" x14ac:dyDescent="0.45">
      <c r="B344" t="s">
        <v>127</v>
      </c>
      <c r="C344" s="215">
        <f>'Survey Results'!D344/'Survey Results'!D$451</f>
        <v>0</v>
      </c>
      <c r="D344" s="211">
        <f t="shared" si="43"/>
        <v>0</v>
      </c>
      <c r="E344" s="218">
        <f>'Survey Results'!E344/'Survey Results'!E$451</f>
        <v>0</v>
      </c>
      <c r="F344" s="217">
        <f t="shared" si="44"/>
        <v>0</v>
      </c>
      <c r="G344" s="215">
        <f>'Survey Results'!F344/'Survey Results'!F$451</f>
        <v>0</v>
      </c>
      <c r="H344" s="212">
        <f t="shared" si="45"/>
        <v>0</v>
      </c>
      <c r="I344" s="218">
        <f>'Survey Results'!G344/'Survey Results'!G$451</f>
        <v>0</v>
      </c>
      <c r="J344" s="217">
        <f t="shared" si="46"/>
        <v>0</v>
      </c>
      <c r="K344" s="215">
        <f>'Survey Results'!H344/'Survey Results'!H$451</f>
        <v>0</v>
      </c>
      <c r="L344" s="211">
        <f t="shared" si="47"/>
        <v>0</v>
      </c>
      <c r="M344" s="221">
        <f t="shared" si="48"/>
        <v>0</v>
      </c>
      <c r="N344" s="222">
        <f t="shared" si="49"/>
        <v>0</v>
      </c>
    </row>
    <row r="345" spans="2:14" x14ac:dyDescent="0.45">
      <c r="B345" t="s">
        <v>128</v>
      </c>
      <c r="C345" s="215">
        <f>'Survey Results'!D345/'Survey Results'!D$451</f>
        <v>0</v>
      </c>
      <c r="D345" s="211">
        <f t="shared" si="43"/>
        <v>0</v>
      </c>
      <c r="E345" s="218">
        <f>'Survey Results'!E345/'Survey Results'!E$451</f>
        <v>0</v>
      </c>
      <c r="F345" s="217">
        <f t="shared" si="44"/>
        <v>0</v>
      </c>
      <c r="G345" s="215">
        <f>'Survey Results'!F345/'Survey Results'!F$451</f>
        <v>8.4804362858298451E-3</v>
      </c>
      <c r="H345" s="212">
        <f t="shared" si="45"/>
        <v>0.19974616536956327</v>
      </c>
      <c r="I345" s="218">
        <f>'Survey Results'!G345/'Survey Results'!G$451</f>
        <v>0</v>
      </c>
      <c r="J345" s="217">
        <f t="shared" si="46"/>
        <v>0</v>
      </c>
      <c r="K345" s="215">
        <f>'Survey Results'!H345/'Survey Results'!H$451</f>
        <v>0</v>
      </c>
      <c r="L345" s="211">
        <f t="shared" si="47"/>
        <v>0</v>
      </c>
      <c r="M345" s="221">
        <f t="shared" si="48"/>
        <v>3.6386846063084081E-3</v>
      </c>
      <c r="N345" s="222">
        <f t="shared" si="49"/>
        <v>0.19974616536956327</v>
      </c>
    </row>
    <row r="346" spans="2:14" x14ac:dyDescent="0.45">
      <c r="B346" t="s">
        <v>129</v>
      </c>
      <c r="C346" s="215">
        <f>'Survey Results'!D346/'Survey Results'!D$451</f>
        <v>0</v>
      </c>
      <c r="D346" s="211">
        <f t="shared" si="43"/>
        <v>0</v>
      </c>
      <c r="E346" s="218">
        <f>'Survey Results'!E346/'Survey Results'!E$451</f>
        <v>0</v>
      </c>
      <c r="F346" s="217">
        <f t="shared" si="44"/>
        <v>0</v>
      </c>
      <c r="G346" s="215">
        <f>'Survey Results'!F346/'Survey Results'!F$451</f>
        <v>0</v>
      </c>
      <c r="H346" s="212">
        <f t="shared" si="45"/>
        <v>0</v>
      </c>
      <c r="I346" s="218">
        <f>'Survey Results'!G346/'Survey Results'!G$451</f>
        <v>0</v>
      </c>
      <c r="J346" s="217">
        <f t="shared" si="46"/>
        <v>0</v>
      </c>
      <c r="K346" s="215">
        <f>'Survey Results'!H346/'Survey Results'!H$451</f>
        <v>0</v>
      </c>
      <c r="L346" s="211">
        <f t="shared" si="47"/>
        <v>0</v>
      </c>
      <c r="M346" s="221">
        <f t="shared" si="48"/>
        <v>0</v>
      </c>
      <c r="N346" s="222">
        <f t="shared" si="49"/>
        <v>0</v>
      </c>
    </row>
    <row r="347" spans="2:14" x14ac:dyDescent="0.45">
      <c r="B347" t="s">
        <v>130</v>
      </c>
      <c r="C347" s="215">
        <f>'Survey Results'!D347/'Survey Results'!D$451</f>
        <v>6.8127707179943195E-3</v>
      </c>
      <c r="D347" s="211">
        <f t="shared" si="43"/>
        <v>6.3552134709978239E-2</v>
      </c>
      <c r="E347" s="218">
        <f>'Survey Results'!E347/'Survey Results'!E$451</f>
        <v>1.1438197057584939E-2</v>
      </c>
      <c r="F347" s="217">
        <f t="shared" si="44"/>
        <v>6.9426152930853552E-2</v>
      </c>
      <c r="G347" s="215">
        <f>'Survey Results'!F347/'Survey Results'!F$451</f>
        <v>4.2402181429149225E-3</v>
      </c>
      <c r="H347" s="212">
        <f t="shared" si="45"/>
        <v>9.9873082684781636E-2</v>
      </c>
      <c r="I347" s="218">
        <f>'Survey Results'!G347/'Survey Results'!G$451</f>
        <v>0</v>
      </c>
      <c r="J347" s="217">
        <f t="shared" si="46"/>
        <v>0</v>
      </c>
      <c r="K347" s="215">
        <f>'Survey Results'!H347/'Survey Results'!H$451</f>
        <v>0</v>
      </c>
      <c r="L347" s="211">
        <f t="shared" si="47"/>
        <v>0</v>
      </c>
      <c r="M347" s="221">
        <f t="shared" si="48"/>
        <v>4.2417469952128195E-3</v>
      </c>
      <c r="N347" s="222">
        <f t="shared" si="49"/>
        <v>0.23285137032561343</v>
      </c>
    </row>
    <row r="348" spans="2:14" x14ac:dyDescent="0.45">
      <c r="B348" t="s">
        <v>131</v>
      </c>
      <c r="C348" s="215">
        <f>'Survey Results'!D348/'Survey Results'!D$451</f>
        <v>0</v>
      </c>
      <c r="D348" s="211">
        <f t="shared" si="43"/>
        <v>0</v>
      </c>
      <c r="E348" s="218">
        <f>'Survey Results'!E348/'Survey Results'!E$451</f>
        <v>0</v>
      </c>
      <c r="F348" s="217">
        <f t="shared" si="44"/>
        <v>0</v>
      </c>
      <c r="G348" s="215">
        <f>'Survey Results'!F348/'Survey Results'!F$451</f>
        <v>4.2402181429149225E-3</v>
      </c>
      <c r="H348" s="212">
        <f t="shared" si="45"/>
        <v>9.9873082684781636E-2</v>
      </c>
      <c r="I348" s="218">
        <f>'Survey Results'!G348/'Survey Results'!G$451</f>
        <v>0</v>
      </c>
      <c r="J348" s="217">
        <f t="shared" si="46"/>
        <v>0</v>
      </c>
      <c r="K348" s="215">
        <f>'Survey Results'!H348/'Survey Results'!H$451</f>
        <v>0</v>
      </c>
      <c r="L348" s="211">
        <f t="shared" si="47"/>
        <v>0</v>
      </c>
      <c r="M348" s="221">
        <f t="shared" si="48"/>
        <v>1.819342303154204E-3</v>
      </c>
      <c r="N348" s="222">
        <f t="shared" si="49"/>
        <v>9.9873082684781636E-2</v>
      </c>
    </row>
    <row r="349" spans="2:14" x14ac:dyDescent="0.45">
      <c r="B349" t="s">
        <v>132</v>
      </c>
      <c r="C349" s="215">
        <f>'Survey Results'!D349/'Survey Results'!D$451</f>
        <v>0</v>
      </c>
      <c r="D349" s="211">
        <f t="shared" si="43"/>
        <v>0</v>
      </c>
      <c r="E349" s="218">
        <f>'Survey Results'!E349/'Survey Results'!E$451</f>
        <v>0</v>
      </c>
      <c r="F349" s="217">
        <f t="shared" si="44"/>
        <v>0</v>
      </c>
      <c r="G349" s="215">
        <f>'Survey Results'!F349/'Survey Results'!F$451</f>
        <v>0</v>
      </c>
      <c r="H349" s="212">
        <f t="shared" si="45"/>
        <v>0</v>
      </c>
      <c r="I349" s="218">
        <f>'Survey Results'!G349/'Survey Results'!G$451</f>
        <v>0</v>
      </c>
      <c r="J349" s="217">
        <f t="shared" si="46"/>
        <v>0</v>
      </c>
      <c r="K349" s="215">
        <f>'Survey Results'!H349/'Survey Results'!H$451</f>
        <v>0</v>
      </c>
      <c r="L349" s="211">
        <f t="shared" si="47"/>
        <v>0</v>
      </c>
      <c r="M349" s="221">
        <f t="shared" si="48"/>
        <v>0</v>
      </c>
      <c r="N349" s="222">
        <f t="shared" si="49"/>
        <v>0</v>
      </c>
    </row>
    <row r="350" spans="2:14" x14ac:dyDescent="0.45">
      <c r="B350" t="s">
        <v>133</v>
      </c>
      <c r="C350" s="215">
        <f>'Survey Results'!D350/'Survey Results'!D$451</f>
        <v>0.10887524741114712</v>
      </c>
      <c r="D350" s="211">
        <f t="shared" si="43"/>
        <v>1.0156300096493576</v>
      </c>
      <c r="E350" s="218">
        <f>'Survey Results'!E350/'Survey Results'!E$451</f>
        <v>4.0033689701547283E-2</v>
      </c>
      <c r="F350" s="217">
        <f t="shared" si="44"/>
        <v>0.24299153525798739</v>
      </c>
      <c r="G350" s="215">
        <f>'Survey Results'!F350/'Survey Results'!F$451</f>
        <v>4.2402181429149225E-3</v>
      </c>
      <c r="H350" s="212">
        <f t="shared" si="45"/>
        <v>9.9873082684781636E-2</v>
      </c>
      <c r="I350" s="218">
        <f>'Survey Results'!G350/'Survey Results'!G$451</f>
        <v>0</v>
      </c>
      <c r="J350" s="217">
        <f t="shared" si="46"/>
        <v>0</v>
      </c>
      <c r="K350" s="215">
        <f>'Survey Results'!H350/'Survey Results'!H$451</f>
        <v>3.5394430131272234E-2</v>
      </c>
      <c r="L350" s="211">
        <f t="shared" si="47"/>
        <v>0.33405629025693501</v>
      </c>
      <c r="M350" s="221">
        <f t="shared" si="48"/>
        <v>3.0832426538832499E-2</v>
      </c>
      <c r="N350" s="222">
        <f t="shared" si="49"/>
        <v>1.6925509178490616</v>
      </c>
    </row>
    <row r="351" spans="2:14" x14ac:dyDescent="0.45">
      <c r="B351" t="s">
        <v>134</v>
      </c>
      <c r="C351" s="215">
        <f>'Survey Results'!D351/'Survey Results'!D$451</f>
        <v>0</v>
      </c>
      <c r="D351" s="211">
        <f t="shared" si="43"/>
        <v>0</v>
      </c>
      <c r="E351" s="218">
        <f>'Survey Results'!E351/'Survey Results'!E$451</f>
        <v>0</v>
      </c>
      <c r="F351" s="217">
        <f t="shared" si="44"/>
        <v>0</v>
      </c>
      <c r="G351" s="215">
        <f>'Survey Results'!F351/'Survey Results'!F$451</f>
        <v>0</v>
      </c>
      <c r="H351" s="212">
        <f t="shared" si="45"/>
        <v>0</v>
      </c>
      <c r="I351" s="218">
        <f>'Survey Results'!G351/'Survey Results'!G$451</f>
        <v>0</v>
      </c>
      <c r="J351" s="217">
        <f t="shared" si="46"/>
        <v>0</v>
      </c>
      <c r="K351" s="215">
        <f>'Survey Results'!H351/'Survey Results'!H$451</f>
        <v>2.7527297264139366E-2</v>
      </c>
      <c r="L351" s="211">
        <f t="shared" si="47"/>
        <v>0.25980547704124712</v>
      </c>
      <c r="M351" s="221">
        <f t="shared" si="48"/>
        <v>4.7327576386537633E-3</v>
      </c>
      <c r="N351" s="222">
        <f t="shared" si="49"/>
        <v>0.25980547704124712</v>
      </c>
    </row>
    <row r="352" spans="2:14" x14ac:dyDescent="0.45">
      <c r="B352" t="s">
        <v>135</v>
      </c>
      <c r="C352" s="215">
        <f>'Survey Results'!D352/'Survey Results'!D$451</f>
        <v>0</v>
      </c>
      <c r="D352" s="211">
        <f t="shared" si="43"/>
        <v>0</v>
      </c>
      <c r="E352" s="218">
        <f>'Survey Results'!E352/'Survey Results'!E$451</f>
        <v>0</v>
      </c>
      <c r="F352" s="217">
        <f t="shared" si="44"/>
        <v>0</v>
      </c>
      <c r="G352" s="215">
        <f>'Survey Results'!F352/'Survey Results'!F$451</f>
        <v>4.2402181429149225E-3</v>
      </c>
      <c r="H352" s="212">
        <f t="shared" si="45"/>
        <v>9.9873082684781636E-2</v>
      </c>
      <c r="I352" s="218">
        <f>'Survey Results'!G352/'Survey Results'!G$451</f>
        <v>0</v>
      </c>
      <c r="J352" s="217">
        <f t="shared" si="46"/>
        <v>0</v>
      </c>
      <c r="K352" s="215">
        <f>'Survey Results'!H352/'Survey Results'!H$451</f>
        <v>0</v>
      </c>
      <c r="L352" s="211">
        <f t="shared" si="47"/>
        <v>0</v>
      </c>
      <c r="M352" s="221">
        <f t="shared" si="48"/>
        <v>1.819342303154204E-3</v>
      </c>
      <c r="N352" s="222">
        <f t="shared" si="49"/>
        <v>9.9873082684781636E-2</v>
      </c>
    </row>
    <row r="353" spans="2:14" x14ac:dyDescent="0.45">
      <c r="B353" t="s">
        <v>136</v>
      </c>
      <c r="C353" s="215">
        <f>'Survey Results'!D353/'Survey Results'!D$451</f>
        <v>0</v>
      </c>
      <c r="D353" s="211">
        <f t="shared" si="43"/>
        <v>0</v>
      </c>
      <c r="E353" s="218">
        <f>'Survey Results'!E353/'Survey Results'!E$451</f>
        <v>0</v>
      </c>
      <c r="F353" s="217">
        <f t="shared" si="44"/>
        <v>0</v>
      </c>
      <c r="G353" s="215">
        <f>'Survey Results'!F353/'Survey Results'!F$451</f>
        <v>0</v>
      </c>
      <c r="H353" s="212">
        <f t="shared" si="45"/>
        <v>0</v>
      </c>
      <c r="I353" s="218">
        <f>'Survey Results'!G353/'Survey Results'!G$451</f>
        <v>0</v>
      </c>
      <c r="J353" s="217">
        <f t="shared" si="46"/>
        <v>0</v>
      </c>
      <c r="K353" s="215">
        <f>'Survey Results'!H353/'Survey Results'!H$451</f>
        <v>0</v>
      </c>
      <c r="L353" s="211">
        <f t="shared" si="47"/>
        <v>0</v>
      </c>
      <c r="M353" s="221">
        <f t="shared" si="48"/>
        <v>0</v>
      </c>
      <c r="N353" s="222">
        <f t="shared" si="49"/>
        <v>0</v>
      </c>
    </row>
    <row r="354" spans="2:14" x14ac:dyDescent="0.45">
      <c r="B354" t="s">
        <v>137</v>
      </c>
      <c r="C354" s="215">
        <f>'Survey Results'!D354/'Survey Results'!D$451</f>
        <v>0</v>
      </c>
      <c r="D354" s="211">
        <f t="shared" si="43"/>
        <v>0</v>
      </c>
      <c r="E354" s="218">
        <f>'Survey Results'!E354/'Survey Results'!E$451</f>
        <v>0</v>
      </c>
      <c r="F354" s="217">
        <f t="shared" si="44"/>
        <v>0</v>
      </c>
      <c r="G354" s="215">
        <f>'Survey Results'!F354/'Survey Results'!F$451</f>
        <v>0</v>
      </c>
      <c r="H354" s="212">
        <f t="shared" si="45"/>
        <v>0</v>
      </c>
      <c r="I354" s="218">
        <f>'Survey Results'!G354/'Survey Results'!G$451</f>
        <v>0</v>
      </c>
      <c r="J354" s="217">
        <f t="shared" si="46"/>
        <v>0</v>
      </c>
      <c r="K354" s="215">
        <f>'Survey Results'!H354/'Survey Results'!H$451</f>
        <v>0</v>
      </c>
      <c r="L354" s="211">
        <f t="shared" si="47"/>
        <v>0</v>
      </c>
      <c r="M354" s="221">
        <f t="shared" si="48"/>
        <v>0</v>
      </c>
      <c r="N354" s="222">
        <f t="shared" si="49"/>
        <v>0</v>
      </c>
    </row>
    <row r="355" spans="2:14" x14ac:dyDescent="0.45">
      <c r="B355" t="s">
        <v>138</v>
      </c>
      <c r="C355" s="215">
        <f>'Survey Results'!D355/'Survey Results'!D$451</f>
        <v>0</v>
      </c>
      <c r="D355" s="211">
        <f t="shared" si="43"/>
        <v>0</v>
      </c>
      <c r="E355" s="218">
        <f>'Survey Results'!E355/'Survey Results'!E$451</f>
        <v>0</v>
      </c>
      <c r="F355" s="217">
        <f t="shared" si="44"/>
        <v>0</v>
      </c>
      <c r="G355" s="215">
        <f>'Survey Results'!F355/'Survey Results'!F$451</f>
        <v>0</v>
      </c>
      <c r="H355" s="212">
        <f t="shared" si="45"/>
        <v>0</v>
      </c>
      <c r="I355" s="218">
        <f>'Survey Results'!G355/'Survey Results'!G$451</f>
        <v>0</v>
      </c>
      <c r="J355" s="217">
        <f t="shared" si="46"/>
        <v>0</v>
      </c>
      <c r="K355" s="215">
        <f>'Survey Results'!H355/'Survey Results'!H$451</f>
        <v>0</v>
      </c>
      <c r="L355" s="211">
        <f t="shared" si="47"/>
        <v>0</v>
      </c>
      <c r="M355" s="221">
        <f t="shared" si="48"/>
        <v>0</v>
      </c>
      <c r="N355" s="222">
        <f t="shared" si="49"/>
        <v>0</v>
      </c>
    </row>
    <row r="356" spans="2:14" x14ac:dyDescent="0.45">
      <c r="B356" t="s">
        <v>139</v>
      </c>
      <c r="C356" s="215">
        <f>'Survey Results'!D356/'Survey Results'!D$451</f>
        <v>0</v>
      </c>
      <c r="D356" s="211">
        <f t="shared" si="43"/>
        <v>0</v>
      </c>
      <c r="E356" s="218">
        <f>'Survey Results'!E356/'Survey Results'!E$451</f>
        <v>0</v>
      </c>
      <c r="F356" s="217">
        <f t="shared" si="44"/>
        <v>0</v>
      </c>
      <c r="G356" s="215">
        <f>'Survey Results'!F356/'Survey Results'!F$451</f>
        <v>0</v>
      </c>
      <c r="H356" s="212">
        <f t="shared" si="45"/>
        <v>0</v>
      </c>
      <c r="I356" s="218">
        <f>'Survey Results'!G356/'Survey Results'!G$451</f>
        <v>0</v>
      </c>
      <c r="J356" s="217">
        <f t="shared" si="46"/>
        <v>0</v>
      </c>
      <c r="K356" s="215">
        <f>'Survey Results'!H356/'Survey Results'!H$451</f>
        <v>0</v>
      </c>
      <c r="L356" s="211">
        <f t="shared" si="47"/>
        <v>0</v>
      </c>
      <c r="M356" s="221">
        <f t="shared" si="48"/>
        <v>0</v>
      </c>
      <c r="N356" s="222">
        <f t="shared" si="49"/>
        <v>0</v>
      </c>
    </row>
    <row r="357" spans="2:14" x14ac:dyDescent="0.45">
      <c r="B357" t="s">
        <v>140</v>
      </c>
      <c r="C357" s="215">
        <f>'Survey Results'!D357/'Survey Results'!D$451</f>
        <v>0</v>
      </c>
      <c r="D357" s="211">
        <f t="shared" si="43"/>
        <v>0</v>
      </c>
      <c r="E357" s="218">
        <f>'Survey Results'!E357/'Survey Results'!E$451</f>
        <v>0</v>
      </c>
      <c r="F357" s="217">
        <f t="shared" si="44"/>
        <v>0</v>
      </c>
      <c r="G357" s="215">
        <f>'Survey Results'!F357/'Survey Results'!F$451</f>
        <v>0</v>
      </c>
      <c r="H357" s="212">
        <f t="shared" si="45"/>
        <v>0</v>
      </c>
      <c r="I357" s="218">
        <f>'Survey Results'!G357/'Survey Results'!G$451</f>
        <v>0</v>
      </c>
      <c r="J357" s="217">
        <f t="shared" si="46"/>
        <v>0</v>
      </c>
      <c r="K357" s="215">
        <f>'Survey Results'!H357/'Survey Results'!H$451</f>
        <v>0</v>
      </c>
      <c r="L357" s="211">
        <f t="shared" si="47"/>
        <v>0</v>
      </c>
      <c r="M357" s="221">
        <f t="shared" si="48"/>
        <v>0</v>
      </c>
      <c r="N357" s="222">
        <f t="shared" si="49"/>
        <v>0</v>
      </c>
    </row>
    <row r="358" spans="2:14" x14ac:dyDescent="0.45">
      <c r="B358" t="s">
        <v>141</v>
      </c>
      <c r="C358" s="215">
        <f>'Survey Results'!D358/'Survey Results'!D$451</f>
        <v>0</v>
      </c>
      <c r="D358" s="211">
        <f t="shared" si="43"/>
        <v>0</v>
      </c>
      <c r="E358" s="218">
        <f>'Survey Results'!E358/'Survey Results'!E$451</f>
        <v>0</v>
      </c>
      <c r="F358" s="217">
        <f t="shared" si="44"/>
        <v>0</v>
      </c>
      <c r="G358" s="215">
        <f>'Survey Results'!F358/'Survey Results'!F$451</f>
        <v>0</v>
      </c>
      <c r="H358" s="212">
        <f t="shared" si="45"/>
        <v>0</v>
      </c>
      <c r="I358" s="218">
        <f>'Survey Results'!G358/'Survey Results'!G$451</f>
        <v>0</v>
      </c>
      <c r="J358" s="217">
        <f t="shared" si="46"/>
        <v>0</v>
      </c>
      <c r="K358" s="215">
        <f>'Survey Results'!H358/'Survey Results'!H$451</f>
        <v>0</v>
      </c>
      <c r="L358" s="211">
        <f t="shared" si="47"/>
        <v>0</v>
      </c>
      <c r="M358" s="221">
        <f t="shared" si="48"/>
        <v>0</v>
      </c>
      <c r="N358" s="222">
        <f t="shared" si="49"/>
        <v>0</v>
      </c>
    </row>
    <row r="359" spans="2:14" x14ac:dyDescent="0.45">
      <c r="B359" t="s">
        <v>142</v>
      </c>
      <c r="C359" s="215">
        <f>'Survey Results'!D359/'Survey Results'!D$451</f>
        <v>0</v>
      </c>
      <c r="D359" s="211">
        <f t="shared" si="43"/>
        <v>0</v>
      </c>
      <c r="E359" s="218">
        <f>'Survey Results'!E359/'Survey Results'!E$451</f>
        <v>0</v>
      </c>
      <c r="F359" s="217">
        <f t="shared" si="44"/>
        <v>0</v>
      </c>
      <c r="G359" s="215">
        <f>'Survey Results'!F359/'Survey Results'!F$451</f>
        <v>0</v>
      </c>
      <c r="H359" s="212">
        <f t="shared" si="45"/>
        <v>0</v>
      </c>
      <c r="I359" s="218">
        <f>'Survey Results'!G359/'Survey Results'!G$451</f>
        <v>0</v>
      </c>
      <c r="J359" s="217">
        <f t="shared" si="46"/>
        <v>0</v>
      </c>
      <c r="K359" s="215">
        <f>'Survey Results'!H359/'Survey Results'!H$451</f>
        <v>0</v>
      </c>
      <c r="L359" s="211">
        <f t="shared" si="47"/>
        <v>0</v>
      </c>
      <c r="M359" s="221">
        <f t="shared" si="48"/>
        <v>0</v>
      </c>
      <c r="N359" s="222">
        <f t="shared" si="49"/>
        <v>0</v>
      </c>
    </row>
    <row r="360" spans="2:14" x14ac:dyDescent="0.45">
      <c r="B360" t="s">
        <v>143</v>
      </c>
      <c r="C360" s="215">
        <f>'Survey Results'!D360/'Survey Results'!D$451</f>
        <v>0</v>
      </c>
      <c r="D360" s="211">
        <f t="shared" si="43"/>
        <v>0</v>
      </c>
      <c r="E360" s="218">
        <f>'Survey Results'!E360/'Survey Results'!E$451</f>
        <v>0</v>
      </c>
      <c r="F360" s="217">
        <f t="shared" si="44"/>
        <v>0</v>
      </c>
      <c r="G360" s="215">
        <f>'Survey Results'!F360/'Survey Results'!F$451</f>
        <v>0</v>
      </c>
      <c r="H360" s="212">
        <f t="shared" si="45"/>
        <v>0</v>
      </c>
      <c r="I360" s="218">
        <f>'Survey Results'!G360/'Survey Results'!G$451</f>
        <v>0</v>
      </c>
      <c r="J360" s="217">
        <f t="shared" si="46"/>
        <v>0</v>
      </c>
      <c r="K360" s="215">
        <f>'Survey Results'!H360/'Survey Results'!H$451</f>
        <v>0</v>
      </c>
      <c r="L360" s="211">
        <f t="shared" si="47"/>
        <v>0</v>
      </c>
      <c r="M360" s="221">
        <f t="shared" si="48"/>
        <v>0</v>
      </c>
      <c r="N360" s="222">
        <f t="shared" si="49"/>
        <v>0</v>
      </c>
    </row>
    <row r="361" spans="2:14" x14ac:dyDescent="0.45">
      <c r="B361" t="s">
        <v>144</v>
      </c>
      <c r="C361" s="215">
        <f>'Survey Results'!D361/'Survey Results'!D$451</f>
        <v>0</v>
      </c>
      <c r="D361" s="211">
        <f t="shared" si="43"/>
        <v>0</v>
      </c>
      <c r="E361" s="218">
        <f>'Survey Results'!E361/'Survey Results'!E$451</f>
        <v>0</v>
      </c>
      <c r="F361" s="217">
        <f t="shared" si="44"/>
        <v>0</v>
      </c>
      <c r="G361" s="215">
        <f>'Survey Results'!F361/'Survey Results'!F$451</f>
        <v>0</v>
      </c>
      <c r="H361" s="212">
        <f t="shared" si="45"/>
        <v>0</v>
      </c>
      <c r="I361" s="218">
        <f>'Survey Results'!G361/'Survey Results'!G$451</f>
        <v>0</v>
      </c>
      <c r="J361" s="217">
        <f t="shared" si="46"/>
        <v>0</v>
      </c>
      <c r="K361" s="215">
        <f>'Survey Results'!H361/'Survey Results'!H$451</f>
        <v>0</v>
      </c>
      <c r="L361" s="211">
        <f t="shared" si="47"/>
        <v>0</v>
      </c>
      <c r="M361" s="221">
        <f t="shared" si="48"/>
        <v>0</v>
      </c>
      <c r="N361" s="222">
        <f t="shared" si="49"/>
        <v>0</v>
      </c>
    </row>
    <row r="362" spans="2:14" x14ac:dyDescent="0.45">
      <c r="B362" t="s">
        <v>145</v>
      </c>
      <c r="C362" s="215">
        <f>'Survey Results'!D362/'Survey Results'!D$451</f>
        <v>0</v>
      </c>
      <c r="D362" s="211">
        <f t="shared" si="43"/>
        <v>0</v>
      </c>
      <c r="E362" s="218">
        <f>'Survey Results'!E362/'Survey Results'!E$451</f>
        <v>0</v>
      </c>
      <c r="F362" s="217">
        <f t="shared" si="44"/>
        <v>0</v>
      </c>
      <c r="G362" s="215">
        <f>'Survey Results'!F362/'Survey Results'!F$451</f>
        <v>0</v>
      </c>
      <c r="H362" s="212">
        <f t="shared" si="45"/>
        <v>0</v>
      </c>
      <c r="I362" s="218">
        <f>'Survey Results'!G362/'Survey Results'!G$451</f>
        <v>0</v>
      </c>
      <c r="J362" s="217">
        <f t="shared" si="46"/>
        <v>0</v>
      </c>
      <c r="K362" s="215">
        <f>'Survey Results'!H362/'Survey Results'!H$451</f>
        <v>0</v>
      </c>
      <c r="L362" s="211">
        <f t="shared" si="47"/>
        <v>0</v>
      </c>
      <c r="M362" s="221">
        <f t="shared" si="48"/>
        <v>0</v>
      </c>
      <c r="N362" s="222">
        <f t="shared" si="49"/>
        <v>0</v>
      </c>
    </row>
    <row r="363" spans="2:14" x14ac:dyDescent="0.45">
      <c r="B363" t="s">
        <v>146</v>
      </c>
      <c r="C363" s="215">
        <f>'Survey Results'!D363/'Survey Results'!D$451</f>
        <v>0</v>
      </c>
      <c r="D363" s="211">
        <f t="shared" si="43"/>
        <v>0</v>
      </c>
      <c r="E363" s="218">
        <f>'Survey Results'!E363/'Survey Results'!E$451</f>
        <v>0</v>
      </c>
      <c r="F363" s="217">
        <f t="shared" si="44"/>
        <v>0</v>
      </c>
      <c r="G363" s="215">
        <f>'Survey Results'!F363/'Survey Results'!F$451</f>
        <v>0</v>
      </c>
      <c r="H363" s="212">
        <f t="shared" si="45"/>
        <v>0</v>
      </c>
      <c r="I363" s="218">
        <f>'Survey Results'!G363/'Survey Results'!G$451</f>
        <v>0</v>
      </c>
      <c r="J363" s="217">
        <f t="shared" si="46"/>
        <v>0</v>
      </c>
      <c r="K363" s="215">
        <f>'Survey Results'!H363/'Survey Results'!H$451</f>
        <v>0</v>
      </c>
      <c r="L363" s="211">
        <f t="shared" si="47"/>
        <v>0</v>
      </c>
      <c r="M363" s="221">
        <f t="shared" si="48"/>
        <v>0</v>
      </c>
      <c r="N363" s="222">
        <f t="shared" si="49"/>
        <v>0</v>
      </c>
    </row>
    <row r="364" spans="2:14" x14ac:dyDescent="0.45">
      <c r="B364" t="s">
        <v>147</v>
      </c>
      <c r="C364" s="215">
        <f>'Survey Results'!D364/'Survey Results'!D$451</f>
        <v>6.8127707179943195E-3</v>
      </c>
      <c r="D364" s="211">
        <f t="shared" si="43"/>
        <v>6.3552134709978239E-2</v>
      </c>
      <c r="E364" s="218">
        <f>'Survey Results'!E364/'Survey Results'!E$451</f>
        <v>0</v>
      </c>
      <c r="F364" s="217">
        <f t="shared" si="44"/>
        <v>0</v>
      </c>
      <c r="G364" s="215">
        <f>'Survey Results'!F364/'Survey Results'!F$451</f>
        <v>0</v>
      </c>
      <c r="H364" s="212">
        <f t="shared" si="45"/>
        <v>0</v>
      </c>
      <c r="I364" s="218">
        <f>'Survey Results'!G364/'Survey Results'!G$451</f>
        <v>0</v>
      </c>
      <c r="J364" s="217">
        <f t="shared" si="46"/>
        <v>0</v>
      </c>
      <c r="K364" s="215">
        <f>'Survey Results'!H364/'Survey Results'!H$451</f>
        <v>7.8824684087841958E-3</v>
      </c>
      <c r="L364" s="211">
        <f t="shared" si="47"/>
        <v>7.43955516430089E-2</v>
      </c>
      <c r="M364" s="221">
        <f t="shared" si="48"/>
        <v>2.5129299572774688E-3</v>
      </c>
      <c r="N364" s="222">
        <f t="shared" si="49"/>
        <v>0.13794768635298715</v>
      </c>
    </row>
    <row r="365" spans="2:14" x14ac:dyDescent="0.45">
      <c r="B365" t="s">
        <v>148</v>
      </c>
      <c r="C365" s="215">
        <f>'Survey Results'!D365/'Survey Results'!D$451</f>
        <v>0</v>
      </c>
      <c r="D365" s="211">
        <f t="shared" si="43"/>
        <v>0</v>
      </c>
      <c r="E365" s="218">
        <f>'Survey Results'!E365/'Survey Results'!E$451</f>
        <v>0</v>
      </c>
      <c r="F365" s="217">
        <f t="shared" si="44"/>
        <v>0</v>
      </c>
      <c r="G365" s="215">
        <f>'Survey Results'!F365/'Survey Results'!F$451</f>
        <v>0</v>
      </c>
      <c r="H365" s="212">
        <f t="shared" si="45"/>
        <v>0</v>
      </c>
      <c r="I365" s="218">
        <f>'Survey Results'!G365/'Survey Results'!G$451</f>
        <v>6.5432946020777616E-3</v>
      </c>
      <c r="J365" s="217">
        <f t="shared" si="46"/>
        <v>4.2565666251134962E-2</v>
      </c>
      <c r="K365" s="215">
        <f>'Survey Results'!H365/'Survey Results'!H$451</f>
        <v>0</v>
      </c>
      <c r="L365" s="211">
        <f t="shared" si="47"/>
        <v>0</v>
      </c>
      <c r="M365" s="221">
        <f t="shared" si="48"/>
        <v>7.7539928868575279E-4</v>
      </c>
      <c r="N365" s="222">
        <f t="shared" si="49"/>
        <v>4.2565666251134962E-2</v>
      </c>
    </row>
    <row r="366" spans="2:14" x14ac:dyDescent="0.45">
      <c r="B366" t="s">
        <v>149</v>
      </c>
      <c r="C366" s="215">
        <f>'Survey Results'!D366/'Survey Results'!D$451</f>
        <v>0</v>
      </c>
      <c r="D366" s="211">
        <f t="shared" si="43"/>
        <v>0</v>
      </c>
      <c r="E366" s="218">
        <f>'Survey Results'!E366/'Survey Results'!E$451</f>
        <v>0</v>
      </c>
      <c r="F366" s="217">
        <f t="shared" si="44"/>
        <v>0</v>
      </c>
      <c r="G366" s="215">
        <f>'Survey Results'!F366/'Survey Results'!F$451</f>
        <v>0</v>
      </c>
      <c r="H366" s="212">
        <f t="shared" si="45"/>
        <v>0</v>
      </c>
      <c r="I366" s="218">
        <f>'Survey Results'!G366/'Survey Results'!G$451</f>
        <v>0</v>
      </c>
      <c r="J366" s="217">
        <f t="shared" si="46"/>
        <v>0</v>
      </c>
      <c r="K366" s="215">
        <f>'Survey Results'!H366/'Survey Results'!H$451</f>
        <v>0</v>
      </c>
      <c r="L366" s="211">
        <f t="shared" si="47"/>
        <v>0</v>
      </c>
      <c r="M366" s="221">
        <f t="shared" si="48"/>
        <v>0</v>
      </c>
      <c r="N366" s="222">
        <f t="shared" si="49"/>
        <v>0</v>
      </c>
    </row>
    <row r="367" spans="2:14" x14ac:dyDescent="0.45">
      <c r="B367" t="s">
        <v>150</v>
      </c>
      <c r="C367" s="215">
        <f>'Survey Results'!D367/'Survey Results'!D$451</f>
        <v>0</v>
      </c>
      <c r="D367" s="211">
        <f t="shared" si="43"/>
        <v>0</v>
      </c>
      <c r="E367" s="218">
        <f>'Survey Results'!E367/'Survey Results'!E$451</f>
        <v>0</v>
      </c>
      <c r="F367" s="217">
        <f t="shared" si="44"/>
        <v>0</v>
      </c>
      <c r="G367" s="215">
        <f>'Survey Results'!F367/'Survey Results'!F$451</f>
        <v>0</v>
      </c>
      <c r="H367" s="212">
        <f t="shared" si="45"/>
        <v>0</v>
      </c>
      <c r="I367" s="218">
        <f>'Survey Results'!G367/'Survey Results'!G$451</f>
        <v>6.5432946020777616E-3</v>
      </c>
      <c r="J367" s="217">
        <f t="shared" si="46"/>
        <v>4.2565666251134962E-2</v>
      </c>
      <c r="K367" s="215">
        <f>'Survey Results'!H367/'Survey Results'!H$451</f>
        <v>0</v>
      </c>
      <c r="L367" s="211">
        <f t="shared" si="47"/>
        <v>0</v>
      </c>
      <c r="M367" s="221">
        <f t="shared" si="48"/>
        <v>7.7539928868575279E-4</v>
      </c>
      <c r="N367" s="222">
        <f t="shared" si="49"/>
        <v>4.2565666251134962E-2</v>
      </c>
    </row>
    <row r="368" spans="2:14" x14ac:dyDescent="0.45">
      <c r="B368" t="s">
        <v>151</v>
      </c>
      <c r="C368" s="215">
        <f>'Survey Results'!D368/'Survey Results'!D$451</f>
        <v>0</v>
      </c>
      <c r="D368" s="211">
        <f t="shared" si="43"/>
        <v>0</v>
      </c>
      <c r="E368" s="218">
        <f>'Survey Results'!E368/'Survey Results'!E$451</f>
        <v>0</v>
      </c>
      <c r="F368" s="217">
        <f t="shared" si="44"/>
        <v>0</v>
      </c>
      <c r="G368" s="215">
        <f>'Survey Results'!F368/'Survey Results'!F$451</f>
        <v>0</v>
      </c>
      <c r="H368" s="212">
        <f t="shared" si="45"/>
        <v>0</v>
      </c>
      <c r="I368" s="218">
        <f>'Survey Results'!G368/'Survey Results'!G$451</f>
        <v>0</v>
      </c>
      <c r="J368" s="217">
        <f t="shared" si="46"/>
        <v>0</v>
      </c>
      <c r="K368" s="215">
        <f>'Survey Results'!H368/'Survey Results'!H$451</f>
        <v>0</v>
      </c>
      <c r="L368" s="211">
        <f t="shared" si="47"/>
        <v>0</v>
      </c>
      <c r="M368" s="221">
        <f t="shared" si="48"/>
        <v>0</v>
      </c>
      <c r="N368" s="222">
        <f t="shared" si="49"/>
        <v>0</v>
      </c>
    </row>
    <row r="369" spans="2:14" x14ac:dyDescent="0.45">
      <c r="B369" t="s">
        <v>152</v>
      </c>
      <c r="C369" s="215">
        <f>'Survey Results'!D369/'Survey Results'!D$451</f>
        <v>2.3808840824990674E-2</v>
      </c>
      <c r="D369" s="211">
        <f t="shared" si="43"/>
        <v>0.22209798656539761</v>
      </c>
      <c r="E369" s="218">
        <f>'Survey Results'!E369/'Survey Results'!E$451</f>
        <v>9.6789969163055434E-2</v>
      </c>
      <c r="F369" s="217">
        <f t="shared" si="44"/>
        <v>0.58748377628542925</v>
      </c>
      <c r="G369" s="215">
        <f>'Survey Results'!F369/'Survey Results'!F$451</f>
        <v>0</v>
      </c>
      <c r="H369" s="212">
        <f t="shared" si="45"/>
        <v>0</v>
      </c>
      <c r="I369" s="218">
        <f>'Survey Results'!G369/'Survey Results'!G$451</f>
        <v>0</v>
      </c>
      <c r="J369" s="217">
        <f t="shared" si="46"/>
        <v>0</v>
      </c>
      <c r="K369" s="215">
        <f>'Survey Results'!H369/'Survey Results'!H$451</f>
        <v>0</v>
      </c>
      <c r="L369" s="211">
        <f t="shared" si="47"/>
        <v>0</v>
      </c>
      <c r="M369" s="221">
        <f t="shared" si="48"/>
        <v>1.4747780977837997E-2</v>
      </c>
      <c r="N369" s="222">
        <f t="shared" si="49"/>
        <v>0.80958176285082684</v>
      </c>
    </row>
    <row r="370" spans="2:14" x14ac:dyDescent="0.45">
      <c r="B370" t="s">
        <v>153</v>
      </c>
      <c r="C370" s="215">
        <f>'Survey Results'!D370/'Survey Results'!D$451</f>
        <v>6.8127707179943195E-3</v>
      </c>
      <c r="D370" s="211">
        <f t="shared" ref="D370:D433" si="50">C370*$D$303</f>
        <v>6.3552134709978239E-2</v>
      </c>
      <c r="E370" s="218">
        <f>'Survey Results'!E370/'Survey Results'!E$451</f>
        <v>0</v>
      </c>
      <c r="F370" s="217">
        <f t="shared" ref="F370:F433" si="51">E370*$F$303</f>
        <v>0</v>
      </c>
      <c r="G370" s="215">
        <f>'Survey Results'!F370/'Survey Results'!F$451</f>
        <v>0</v>
      </c>
      <c r="H370" s="212">
        <f t="shared" ref="H370:H433" si="52">G370*$H$303</f>
        <v>0</v>
      </c>
      <c r="I370" s="218">
        <f>'Survey Results'!G370/'Survey Results'!G$451</f>
        <v>0</v>
      </c>
      <c r="J370" s="217">
        <f t="shared" ref="J370:J433" si="53">I370*$J$303</f>
        <v>0</v>
      </c>
      <c r="K370" s="215">
        <f>'Survey Results'!H370/'Survey Results'!H$451</f>
        <v>7.8824684087841958E-3</v>
      </c>
      <c r="L370" s="211">
        <f t="shared" ref="L370:L433" si="54">K370*$L$303</f>
        <v>7.43955516430089E-2</v>
      </c>
      <c r="M370" s="221">
        <f t="shared" ref="M370:M433" si="55">N370/$N$303</f>
        <v>2.5129299572774688E-3</v>
      </c>
      <c r="N370" s="222">
        <f t="shared" si="49"/>
        <v>0.13794768635298715</v>
      </c>
    </row>
    <row r="371" spans="2:14" x14ac:dyDescent="0.45">
      <c r="B371" t="s">
        <v>154</v>
      </c>
      <c r="C371" s="215">
        <f>'Survey Results'!D371/'Survey Results'!D$451</f>
        <v>0</v>
      </c>
      <c r="D371" s="211">
        <f t="shared" si="50"/>
        <v>0</v>
      </c>
      <c r="E371" s="218">
        <f>'Survey Results'!E371/'Survey Results'!E$451</f>
        <v>0</v>
      </c>
      <c r="F371" s="217">
        <f t="shared" si="51"/>
        <v>0</v>
      </c>
      <c r="G371" s="215">
        <f>'Survey Results'!F371/'Survey Results'!F$451</f>
        <v>0</v>
      </c>
      <c r="H371" s="212">
        <f t="shared" si="52"/>
        <v>0</v>
      </c>
      <c r="I371" s="218">
        <f>'Survey Results'!G371/'Survey Results'!G$451</f>
        <v>0</v>
      </c>
      <c r="J371" s="217">
        <f t="shared" si="53"/>
        <v>0</v>
      </c>
      <c r="K371" s="215">
        <f>'Survey Results'!H371/'Survey Results'!H$451</f>
        <v>3.5394430131272234E-2</v>
      </c>
      <c r="L371" s="211">
        <f t="shared" si="54"/>
        <v>0.33405629025693501</v>
      </c>
      <c r="M371" s="221">
        <f t="shared" si="55"/>
        <v>6.0853507688094074E-3</v>
      </c>
      <c r="N371" s="222">
        <f t="shared" si="49"/>
        <v>0.33405629025693501</v>
      </c>
    </row>
    <row r="372" spans="2:14" x14ac:dyDescent="0.45">
      <c r="B372" t="s">
        <v>155</v>
      </c>
      <c r="C372" s="215">
        <f>'Survey Results'!D372/'Survey Results'!D$451</f>
        <v>0</v>
      </c>
      <c r="D372" s="211">
        <f t="shared" si="50"/>
        <v>0</v>
      </c>
      <c r="E372" s="218">
        <f>'Survey Results'!E372/'Survey Results'!E$451</f>
        <v>0</v>
      </c>
      <c r="F372" s="217">
        <f t="shared" si="51"/>
        <v>0</v>
      </c>
      <c r="G372" s="215">
        <f>'Survey Results'!F372/'Survey Results'!F$451</f>
        <v>0</v>
      </c>
      <c r="H372" s="212">
        <f t="shared" si="52"/>
        <v>0</v>
      </c>
      <c r="I372" s="218">
        <f>'Survey Results'!G372/'Survey Results'!G$451</f>
        <v>0</v>
      </c>
      <c r="J372" s="217">
        <f t="shared" si="53"/>
        <v>0</v>
      </c>
      <c r="K372" s="215">
        <f>'Survey Results'!H372/'Survey Results'!H$451</f>
        <v>0</v>
      </c>
      <c r="L372" s="211">
        <f t="shared" si="54"/>
        <v>0</v>
      </c>
      <c r="M372" s="221">
        <f t="shared" si="55"/>
        <v>0</v>
      </c>
      <c r="N372" s="222">
        <f t="shared" si="49"/>
        <v>0</v>
      </c>
    </row>
    <row r="373" spans="2:14" x14ac:dyDescent="0.45">
      <c r="B373" t="s">
        <v>156</v>
      </c>
      <c r="C373" s="215">
        <f>'Survey Results'!D373/'Survey Results'!D$451</f>
        <v>0</v>
      </c>
      <c r="D373" s="211">
        <f t="shared" si="50"/>
        <v>0</v>
      </c>
      <c r="E373" s="218">
        <f>'Survey Results'!E373/'Survey Results'!E$451</f>
        <v>0</v>
      </c>
      <c r="F373" s="217">
        <f t="shared" si="51"/>
        <v>0</v>
      </c>
      <c r="G373" s="215">
        <f>'Survey Results'!F373/'Survey Results'!F$451</f>
        <v>0</v>
      </c>
      <c r="H373" s="212">
        <f t="shared" si="52"/>
        <v>0</v>
      </c>
      <c r="I373" s="218">
        <f>'Survey Results'!G373/'Survey Results'!G$451</f>
        <v>0</v>
      </c>
      <c r="J373" s="217">
        <f t="shared" si="53"/>
        <v>0</v>
      </c>
      <c r="K373" s="215">
        <f>'Survey Results'!H373/'Survey Results'!H$451</f>
        <v>3.9397006502269655E-2</v>
      </c>
      <c r="L373" s="211">
        <f t="shared" si="54"/>
        <v>0.37183301978772354</v>
      </c>
      <c r="M373" s="221">
        <f t="shared" si="55"/>
        <v>6.7735121859061375E-3</v>
      </c>
      <c r="N373" s="222">
        <f t="shared" si="49"/>
        <v>0.37183301978772354</v>
      </c>
    </row>
    <row r="374" spans="2:14" x14ac:dyDescent="0.45">
      <c r="B374" t="s">
        <v>157</v>
      </c>
      <c r="C374" s="215">
        <f>'Survey Results'!D374/'Survey Results'!D$451</f>
        <v>0.35442184676285815</v>
      </c>
      <c r="D374" s="211">
        <f t="shared" si="50"/>
        <v>3.3061827385647833</v>
      </c>
      <c r="E374" s="218">
        <f>'Survey Results'!E374/'Survey Results'!E$451</f>
        <v>7.9999456617716985E-2</v>
      </c>
      <c r="F374" s="217">
        <f t="shared" si="51"/>
        <v>0.48557080119928331</v>
      </c>
      <c r="G374" s="215">
        <f>'Survey Results'!F374/'Survey Results'!F$451</f>
        <v>4.2402181429149225E-3</v>
      </c>
      <c r="H374" s="212">
        <f t="shared" si="52"/>
        <v>9.9873082684781636E-2</v>
      </c>
      <c r="I374" s="218">
        <f>'Survey Results'!G374/'Survey Results'!G$451</f>
        <v>6.5432946020777616E-3</v>
      </c>
      <c r="J374" s="217">
        <f t="shared" si="53"/>
        <v>4.2565666251134962E-2</v>
      </c>
      <c r="K374" s="215">
        <f>'Survey Results'!H374/'Survey Results'!H$451</f>
        <v>0</v>
      </c>
      <c r="L374" s="211">
        <f t="shared" si="54"/>
        <v>0</v>
      </c>
      <c r="M374" s="221">
        <f t="shared" si="55"/>
        <v>7.1667382914031116E-2</v>
      </c>
      <c r="N374" s="222">
        <f t="shared" si="49"/>
        <v>3.9341922886999834</v>
      </c>
    </row>
    <row r="375" spans="2:14" x14ac:dyDescent="0.45">
      <c r="B375" t="s">
        <v>158</v>
      </c>
      <c r="C375" s="215">
        <f>'Survey Results'!D375/'Survey Results'!D$451</f>
        <v>0</v>
      </c>
      <c r="D375" s="211">
        <f t="shared" si="50"/>
        <v>0</v>
      </c>
      <c r="E375" s="218">
        <f>'Survey Results'!E375/'Survey Results'!E$451</f>
        <v>0</v>
      </c>
      <c r="F375" s="217">
        <f t="shared" si="51"/>
        <v>0</v>
      </c>
      <c r="G375" s="215">
        <f>'Survey Results'!F375/'Survey Results'!F$451</f>
        <v>0</v>
      </c>
      <c r="H375" s="212">
        <f t="shared" si="52"/>
        <v>0</v>
      </c>
      <c r="I375" s="218">
        <f>'Survey Results'!G375/'Survey Results'!G$451</f>
        <v>0</v>
      </c>
      <c r="J375" s="217">
        <f t="shared" si="53"/>
        <v>0</v>
      </c>
      <c r="K375" s="215">
        <f>'Survey Results'!H375/'Survey Results'!H$451</f>
        <v>0</v>
      </c>
      <c r="L375" s="211">
        <f t="shared" si="54"/>
        <v>0</v>
      </c>
      <c r="M375" s="221">
        <f t="shared" si="55"/>
        <v>0</v>
      </c>
      <c r="N375" s="222">
        <f t="shared" si="49"/>
        <v>0</v>
      </c>
    </row>
    <row r="376" spans="2:14" x14ac:dyDescent="0.45">
      <c r="B376" t="s">
        <v>159</v>
      </c>
      <c r="C376" s="215">
        <f>'Survey Results'!D376/'Survey Results'!D$451</f>
        <v>0</v>
      </c>
      <c r="D376" s="211">
        <f t="shared" si="50"/>
        <v>0</v>
      </c>
      <c r="E376" s="218">
        <f>'Survey Results'!E376/'Survey Results'!E$451</f>
        <v>0</v>
      </c>
      <c r="F376" s="217">
        <f t="shared" si="51"/>
        <v>0</v>
      </c>
      <c r="G376" s="215">
        <f>'Survey Results'!F376/'Survey Results'!F$451</f>
        <v>0</v>
      </c>
      <c r="H376" s="212">
        <f t="shared" si="52"/>
        <v>0</v>
      </c>
      <c r="I376" s="218">
        <f>'Survey Results'!G376/'Survey Results'!G$451</f>
        <v>0</v>
      </c>
      <c r="J376" s="217">
        <f t="shared" si="53"/>
        <v>0</v>
      </c>
      <c r="K376" s="215">
        <f>'Survey Results'!H376/'Survey Results'!H$451</f>
        <v>0</v>
      </c>
      <c r="L376" s="211">
        <f t="shared" si="54"/>
        <v>0</v>
      </c>
      <c r="M376" s="221">
        <f t="shared" si="55"/>
        <v>0</v>
      </c>
      <c r="N376" s="222">
        <f t="shared" si="49"/>
        <v>0</v>
      </c>
    </row>
    <row r="377" spans="2:14" x14ac:dyDescent="0.45">
      <c r="B377" t="s">
        <v>160</v>
      </c>
      <c r="C377" s="215">
        <f>'Survey Results'!D377/'Survey Results'!D$451</f>
        <v>2.3808840824990674E-2</v>
      </c>
      <c r="D377" s="211">
        <f t="shared" si="50"/>
        <v>0.22209798656539761</v>
      </c>
      <c r="E377" s="218">
        <f>'Survey Results'!E377/'Survey Results'!E$451</f>
        <v>0</v>
      </c>
      <c r="F377" s="217">
        <f t="shared" si="51"/>
        <v>0</v>
      </c>
      <c r="G377" s="215">
        <f>'Survey Results'!F377/'Survey Results'!F$451</f>
        <v>0</v>
      </c>
      <c r="H377" s="212">
        <f t="shared" si="52"/>
        <v>0</v>
      </c>
      <c r="I377" s="218">
        <f>'Survey Results'!G377/'Survey Results'!G$451</f>
        <v>0</v>
      </c>
      <c r="J377" s="217">
        <f t="shared" si="53"/>
        <v>0</v>
      </c>
      <c r="K377" s="215">
        <f>'Survey Results'!H377/'Survey Results'!H$451</f>
        <v>0</v>
      </c>
      <c r="L377" s="211">
        <f t="shared" si="54"/>
        <v>0</v>
      </c>
      <c r="M377" s="221">
        <f t="shared" si="55"/>
        <v>4.0458575177771431E-3</v>
      </c>
      <c r="N377" s="222">
        <f t="shared" si="49"/>
        <v>0.22209798656539761</v>
      </c>
    </row>
    <row r="378" spans="2:14" x14ac:dyDescent="0.45">
      <c r="B378" t="s">
        <v>161</v>
      </c>
      <c r="C378" s="215">
        <f>'Survey Results'!D378/'Survey Results'!D$451</f>
        <v>6.6722125010757E-2</v>
      </c>
      <c r="D378" s="211">
        <f t="shared" si="50"/>
        <v>0.6224095382543553</v>
      </c>
      <c r="E378" s="218">
        <f>'Survey Results'!E378/'Survey Results'!E$451</f>
        <v>0</v>
      </c>
      <c r="F378" s="217">
        <f t="shared" si="51"/>
        <v>0</v>
      </c>
      <c r="G378" s="215">
        <f>'Survey Results'!F378/'Survey Results'!F$451</f>
        <v>0</v>
      </c>
      <c r="H378" s="212">
        <f t="shared" si="52"/>
        <v>0</v>
      </c>
      <c r="I378" s="218">
        <f>'Survey Results'!G378/'Survey Results'!G$451</f>
        <v>0</v>
      </c>
      <c r="J378" s="217">
        <f t="shared" si="53"/>
        <v>0</v>
      </c>
      <c r="K378" s="215">
        <f>'Survey Results'!H378/'Survey Results'!H$451</f>
        <v>0</v>
      </c>
      <c r="L378" s="211">
        <f t="shared" si="54"/>
        <v>0</v>
      </c>
      <c r="M378" s="221">
        <f t="shared" si="55"/>
        <v>1.1338150104035705E-2</v>
      </c>
      <c r="N378" s="222">
        <f t="shared" si="49"/>
        <v>0.6224095382543553</v>
      </c>
    </row>
    <row r="379" spans="2:14" x14ac:dyDescent="0.45">
      <c r="B379" t="s">
        <v>162</v>
      </c>
      <c r="C379" s="215">
        <f>'Survey Results'!D379/'Survey Results'!D$451</f>
        <v>0</v>
      </c>
      <c r="D379" s="211">
        <f t="shared" si="50"/>
        <v>0</v>
      </c>
      <c r="E379" s="218">
        <f>'Survey Results'!E379/'Survey Results'!E$451</f>
        <v>0</v>
      </c>
      <c r="F379" s="217">
        <f t="shared" si="51"/>
        <v>0</v>
      </c>
      <c r="G379" s="215">
        <f>'Survey Results'!F379/'Survey Results'!F$451</f>
        <v>0</v>
      </c>
      <c r="H379" s="212">
        <f t="shared" si="52"/>
        <v>0</v>
      </c>
      <c r="I379" s="218">
        <f>'Survey Results'!G379/'Survey Results'!G$451</f>
        <v>0</v>
      </c>
      <c r="J379" s="217">
        <f t="shared" si="53"/>
        <v>0</v>
      </c>
      <c r="K379" s="215">
        <f>'Survey Results'!H379/'Survey Results'!H$451</f>
        <v>0</v>
      </c>
      <c r="L379" s="211">
        <f t="shared" si="54"/>
        <v>0</v>
      </c>
      <c r="M379" s="221">
        <f t="shared" si="55"/>
        <v>0</v>
      </c>
      <c r="N379" s="222">
        <f t="shared" si="49"/>
        <v>0</v>
      </c>
    </row>
    <row r="380" spans="2:14" x14ac:dyDescent="0.45">
      <c r="B380" t="s">
        <v>163</v>
      </c>
      <c r="C380" s="215">
        <f>'Survey Results'!D380/'Survey Results'!D$451</f>
        <v>0</v>
      </c>
      <c r="D380" s="211">
        <f t="shared" si="50"/>
        <v>0</v>
      </c>
      <c r="E380" s="218">
        <f>'Survey Results'!E380/'Survey Results'!E$451</f>
        <v>0</v>
      </c>
      <c r="F380" s="217">
        <f t="shared" si="51"/>
        <v>0</v>
      </c>
      <c r="G380" s="215">
        <f>'Survey Results'!F380/'Survey Results'!F$451</f>
        <v>0</v>
      </c>
      <c r="H380" s="212">
        <f t="shared" si="52"/>
        <v>0</v>
      </c>
      <c r="I380" s="218">
        <f>'Survey Results'!G380/'Survey Results'!G$451</f>
        <v>0</v>
      </c>
      <c r="J380" s="217">
        <f t="shared" si="53"/>
        <v>0</v>
      </c>
      <c r="K380" s="215">
        <f>'Survey Results'!H380/'Survey Results'!H$451</f>
        <v>0</v>
      </c>
      <c r="L380" s="211">
        <f t="shared" si="54"/>
        <v>0</v>
      </c>
      <c r="M380" s="221">
        <f t="shared" si="55"/>
        <v>0</v>
      </c>
      <c r="N380" s="222">
        <f t="shared" si="49"/>
        <v>0</v>
      </c>
    </row>
    <row r="381" spans="2:14" x14ac:dyDescent="0.45">
      <c r="B381" t="s">
        <v>164</v>
      </c>
      <c r="C381" s="215">
        <f>'Survey Results'!D381/'Survey Results'!D$451</f>
        <v>0</v>
      </c>
      <c r="D381" s="211">
        <f t="shared" si="50"/>
        <v>0</v>
      </c>
      <c r="E381" s="218">
        <f>'Survey Results'!E381/'Survey Results'!E$451</f>
        <v>0</v>
      </c>
      <c r="F381" s="217">
        <f t="shared" si="51"/>
        <v>0</v>
      </c>
      <c r="G381" s="215">
        <f>'Survey Results'!F381/'Survey Results'!F$451</f>
        <v>0</v>
      </c>
      <c r="H381" s="212">
        <f t="shared" si="52"/>
        <v>0</v>
      </c>
      <c r="I381" s="218">
        <f>'Survey Results'!G381/'Survey Results'!G$451</f>
        <v>0</v>
      </c>
      <c r="J381" s="217">
        <f t="shared" si="53"/>
        <v>0</v>
      </c>
      <c r="K381" s="215">
        <f>'Survey Results'!H381/'Survey Results'!H$451</f>
        <v>0</v>
      </c>
      <c r="L381" s="211">
        <f t="shared" si="54"/>
        <v>0</v>
      </c>
      <c r="M381" s="221">
        <f t="shared" si="55"/>
        <v>0</v>
      </c>
      <c r="N381" s="222">
        <f t="shared" si="49"/>
        <v>0</v>
      </c>
    </row>
    <row r="382" spans="2:14" x14ac:dyDescent="0.45">
      <c r="B382" t="s">
        <v>165</v>
      </c>
      <c r="C382" s="215">
        <f>'Survey Results'!D382/'Survey Results'!D$451</f>
        <v>0</v>
      </c>
      <c r="D382" s="211">
        <f t="shared" si="50"/>
        <v>0</v>
      </c>
      <c r="E382" s="218">
        <f>'Survey Results'!E382/'Survey Results'!E$451</f>
        <v>0</v>
      </c>
      <c r="F382" s="217">
        <f t="shared" si="51"/>
        <v>0</v>
      </c>
      <c r="G382" s="215">
        <f>'Survey Results'!F382/'Survey Results'!F$451</f>
        <v>0</v>
      </c>
      <c r="H382" s="212">
        <f t="shared" si="52"/>
        <v>0</v>
      </c>
      <c r="I382" s="218">
        <f>'Survey Results'!G382/'Survey Results'!G$451</f>
        <v>0</v>
      </c>
      <c r="J382" s="217">
        <f t="shared" si="53"/>
        <v>0</v>
      </c>
      <c r="K382" s="215">
        <f>'Survey Results'!H382/'Survey Results'!H$451</f>
        <v>0</v>
      </c>
      <c r="L382" s="211">
        <f t="shared" si="54"/>
        <v>0</v>
      </c>
      <c r="M382" s="221">
        <f t="shared" si="55"/>
        <v>0</v>
      </c>
      <c r="N382" s="222">
        <f t="shared" si="49"/>
        <v>0</v>
      </c>
    </row>
    <row r="383" spans="2:14" x14ac:dyDescent="0.45">
      <c r="B383" t="s">
        <v>166</v>
      </c>
      <c r="C383" s="215">
        <f>'Survey Results'!D383/'Survey Results'!D$451</f>
        <v>0</v>
      </c>
      <c r="D383" s="211">
        <f t="shared" si="50"/>
        <v>0</v>
      </c>
      <c r="E383" s="218">
        <f>'Survey Results'!E383/'Survey Results'!E$451</f>
        <v>0</v>
      </c>
      <c r="F383" s="217">
        <f t="shared" si="51"/>
        <v>0</v>
      </c>
      <c r="G383" s="215">
        <f>'Survey Results'!F383/'Survey Results'!F$451</f>
        <v>0</v>
      </c>
      <c r="H383" s="212">
        <f t="shared" si="52"/>
        <v>0</v>
      </c>
      <c r="I383" s="218">
        <f>'Survey Results'!G383/'Survey Results'!G$451</f>
        <v>0</v>
      </c>
      <c r="J383" s="217">
        <f t="shared" si="53"/>
        <v>0</v>
      </c>
      <c r="K383" s="215">
        <f>'Survey Results'!H383/'Survey Results'!H$451</f>
        <v>0</v>
      </c>
      <c r="L383" s="211">
        <f t="shared" si="54"/>
        <v>0</v>
      </c>
      <c r="M383" s="221">
        <f t="shared" si="55"/>
        <v>0</v>
      </c>
      <c r="N383" s="222">
        <f t="shared" si="49"/>
        <v>0</v>
      </c>
    </row>
    <row r="384" spans="2:14" x14ac:dyDescent="0.45">
      <c r="B384" t="s">
        <v>167</v>
      </c>
      <c r="C384" s="215">
        <f>'Survey Results'!D384/'Survey Results'!D$451</f>
        <v>0</v>
      </c>
      <c r="D384" s="211">
        <f t="shared" si="50"/>
        <v>0</v>
      </c>
      <c r="E384" s="218">
        <f>'Survey Results'!E384/'Survey Results'!E$451</f>
        <v>0</v>
      </c>
      <c r="F384" s="217">
        <f t="shared" si="51"/>
        <v>0</v>
      </c>
      <c r="G384" s="215">
        <f>'Survey Results'!F384/'Survey Results'!F$451</f>
        <v>0</v>
      </c>
      <c r="H384" s="212">
        <f t="shared" si="52"/>
        <v>0</v>
      </c>
      <c r="I384" s="218">
        <f>'Survey Results'!G384/'Survey Results'!G$451</f>
        <v>0</v>
      </c>
      <c r="J384" s="217">
        <f t="shared" si="53"/>
        <v>0</v>
      </c>
      <c r="K384" s="215">
        <f>'Survey Results'!H384/'Survey Results'!H$451</f>
        <v>0</v>
      </c>
      <c r="L384" s="211">
        <f t="shared" si="54"/>
        <v>0</v>
      </c>
      <c r="M384" s="221">
        <f t="shared" si="55"/>
        <v>0</v>
      </c>
      <c r="N384" s="222">
        <f t="shared" si="49"/>
        <v>0</v>
      </c>
    </row>
    <row r="385" spans="2:14" x14ac:dyDescent="0.45">
      <c r="B385" t="s">
        <v>168</v>
      </c>
      <c r="C385" s="215">
        <f>'Survey Results'!D385/'Survey Results'!D$451</f>
        <v>0</v>
      </c>
      <c r="D385" s="211">
        <f t="shared" si="50"/>
        <v>0</v>
      </c>
      <c r="E385" s="218">
        <f>'Survey Results'!E385/'Survey Results'!E$451</f>
        <v>0</v>
      </c>
      <c r="F385" s="217">
        <f t="shared" si="51"/>
        <v>0</v>
      </c>
      <c r="G385" s="215">
        <f>'Survey Results'!F385/'Survey Results'!F$451</f>
        <v>0</v>
      </c>
      <c r="H385" s="212">
        <f t="shared" si="52"/>
        <v>0</v>
      </c>
      <c r="I385" s="218">
        <f>'Survey Results'!G385/'Survey Results'!G$451</f>
        <v>0</v>
      </c>
      <c r="J385" s="217">
        <f t="shared" si="53"/>
        <v>0</v>
      </c>
      <c r="K385" s="215">
        <f>'Survey Results'!H385/'Survey Results'!H$451</f>
        <v>0</v>
      </c>
      <c r="L385" s="211">
        <f t="shared" si="54"/>
        <v>0</v>
      </c>
      <c r="M385" s="221">
        <f t="shared" si="55"/>
        <v>0</v>
      </c>
      <c r="N385" s="222">
        <f t="shared" si="49"/>
        <v>0</v>
      </c>
    </row>
    <row r="386" spans="2:14" x14ac:dyDescent="0.45">
      <c r="B386" t="s">
        <v>169</v>
      </c>
      <c r="C386" s="215">
        <f>'Survey Results'!D386/'Survey Results'!D$451</f>
        <v>0</v>
      </c>
      <c r="D386" s="211">
        <f t="shared" si="50"/>
        <v>0</v>
      </c>
      <c r="E386" s="218">
        <f>'Survey Results'!E386/'Survey Results'!E$451</f>
        <v>0</v>
      </c>
      <c r="F386" s="217">
        <f t="shared" si="51"/>
        <v>0</v>
      </c>
      <c r="G386" s="215">
        <f>'Survey Results'!F386/'Survey Results'!F$451</f>
        <v>0</v>
      </c>
      <c r="H386" s="212">
        <f t="shared" si="52"/>
        <v>0</v>
      </c>
      <c r="I386" s="218">
        <f>'Survey Results'!G386/'Survey Results'!G$451</f>
        <v>0</v>
      </c>
      <c r="J386" s="217">
        <f t="shared" si="53"/>
        <v>0</v>
      </c>
      <c r="K386" s="215">
        <f>'Survey Results'!H386/'Survey Results'!H$451</f>
        <v>0</v>
      </c>
      <c r="L386" s="211">
        <f t="shared" si="54"/>
        <v>0</v>
      </c>
      <c r="M386" s="221">
        <f t="shared" si="55"/>
        <v>0</v>
      </c>
      <c r="N386" s="222">
        <f t="shared" si="49"/>
        <v>0</v>
      </c>
    </row>
    <row r="387" spans="2:14" x14ac:dyDescent="0.45">
      <c r="B387" t="s">
        <v>170</v>
      </c>
      <c r="C387" s="215">
        <f>'Survey Results'!D387/'Survey Results'!D$451</f>
        <v>0</v>
      </c>
      <c r="D387" s="211">
        <f t="shared" si="50"/>
        <v>0</v>
      </c>
      <c r="E387" s="218">
        <f>'Survey Results'!E387/'Survey Results'!E$451</f>
        <v>0</v>
      </c>
      <c r="F387" s="217">
        <f t="shared" si="51"/>
        <v>0</v>
      </c>
      <c r="G387" s="215">
        <f>'Survey Results'!F387/'Survey Results'!F$451</f>
        <v>0</v>
      </c>
      <c r="H387" s="212">
        <f t="shared" si="52"/>
        <v>0</v>
      </c>
      <c r="I387" s="218">
        <f>'Survey Results'!G387/'Survey Results'!G$451</f>
        <v>0</v>
      </c>
      <c r="J387" s="217">
        <f t="shared" si="53"/>
        <v>0</v>
      </c>
      <c r="K387" s="215">
        <f>'Survey Results'!H387/'Survey Results'!H$451</f>
        <v>1.5749601275917062E-2</v>
      </c>
      <c r="L387" s="211">
        <f t="shared" si="54"/>
        <v>0.14864636485869678</v>
      </c>
      <c r="M387" s="221">
        <f t="shared" si="55"/>
        <v>2.7078228940932668E-3</v>
      </c>
      <c r="N387" s="222">
        <f t="shared" si="49"/>
        <v>0.14864636485869678</v>
      </c>
    </row>
    <row r="388" spans="2:14" x14ac:dyDescent="0.45">
      <c r="B388" t="s">
        <v>171</v>
      </c>
      <c r="C388" s="215">
        <f>'Survey Results'!D388/'Survey Results'!D$451</f>
        <v>0</v>
      </c>
      <c r="D388" s="211">
        <f t="shared" si="50"/>
        <v>0</v>
      </c>
      <c r="E388" s="218">
        <f>'Survey Results'!E388/'Survey Results'!E$451</f>
        <v>0</v>
      </c>
      <c r="F388" s="217">
        <f t="shared" si="51"/>
        <v>0</v>
      </c>
      <c r="G388" s="215">
        <f>'Survey Results'!F388/'Survey Results'!F$451</f>
        <v>0</v>
      </c>
      <c r="H388" s="212">
        <f t="shared" si="52"/>
        <v>0</v>
      </c>
      <c r="I388" s="218">
        <f>'Survey Results'!G388/'Survey Results'!G$451</f>
        <v>0</v>
      </c>
      <c r="J388" s="217">
        <f t="shared" si="53"/>
        <v>0</v>
      </c>
      <c r="K388" s="215">
        <f>'Survey Results'!H388/'Survey Results'!H$451</f>
        <v>0</v>
      </c>
      <c r="L388" s="211">
        <f t="shared" si="54"/>
        <v>0</v>
      </c>
      <c r="M388" s="221">
        <f t="shared" si="55"/>
        <v>0</v>
      </c>
      <c r="N388" s="222">
        <f t="shared" ref="N388:N450" si="56">D388+F388+H388+J388+L388</f>
        <v>0</v>
      </c>
    </row>
    <row r="389" spans="2:14" x14ac:dyDescent="0.45">
      <c r="B389" t="s">
        <v>172</v>
      </c>
      <c r="C389" s="215">
        <f>'Survey Results'!D389/'Survey Results'!D$451</f>
        <v>0</v>
      </c>
      <c r="D389" s="211">
        <f t="shared" si="50"/>
        <v>0</v>
      </c>
      <c r="E389" s="218">
        <f>'Survey Results'!E389/'Survey Results'!E$451</f>
        <v>0</v>
      </c>
      <c r="F389" s="217">
        <f t="shared" si="51"/>
        <v>0</v>
      </c>
      <c r="G389" s="215">
        <f>'Survey Results'!F389/'Survey Results'!F$451</f>
        <v>0</v>
      </c>
      <c r="H389" s="212">
        <f t="shared" si="52"/>
        <v>0</v>
      </c>
      <c r="I389" s="218">
        <f>'Survey Results'!G389/'Survey Results'!G$451</f>
        <v>6.0688170007336055E-2</v>
      </c>
      <c r="J389" s="217">
        <f t="shared" si="53"/>
        <v>0.39479078155889907</v>
      </c>
      <c r="K389" s="215">
        <f>'Survey Results'!H389/'Survey Results'!H$451</f>
        <v>0</v>
      </c>
      <c r="L389" s="211">
        <f t="shared" si="54"/>
        <v>0</v>
      </c>
      <c r="M389" s="221">
        <f t="shared" si="55"/>
        <v>7.1917232399081833E-3</v>
      </c>
      <c r="N389" s="222">
        <f t="shared" si="56"/>
        <v>0.39479078155889907</v>
      </c>
    </row>
    <row r="390" spans="2:14" x14ac:dyDescent="0.45">
      <c r="B390" t="s">
        <v>173</v>
      </c>
      <c r="C390" s="215">
        <f>'Survey Results'!D390/'Survey Results'!D$451</f>
        <v>0</v>
      </c>
      <c r="D390" s="211">
        <f t="shared" si="50"/>
        <v>0</v>
      </c>
      <c r="E390" s="218">
        <f>'Survey Results'!E390/'Survey Results'!E$451</f>
        <v>0</v>
      </c>
      <c r="F390" s="217">
        <f t="shared" si="51"/>
        <v>0</v>
      </c>
      <c r="G390" s="215">
        <f>'Survey Results'!F390/'Survey Results'!F$451</f>
        <v>0</v>
      </c>
      <c r="H390" s="212">
        <f t="shared" si="52"/>
        <v>0</v>
      </c>
      <c r="I390" s="218">
        <f>'Survey Results'!G390/'Survey Results'!G$451</f>
        <v>0</v>
      </c>
      <c r="J390" s="217">
        <f t="shared" si="53"/>
        <v>0</v>
      </c>
      <c r="K390" s="215">
        <f>'Survey Results'!H390/'Survey Results'!H$451</f>
        <v>0</v>
      </c>
      <c r="L390" s="211">
        <f t="shared" si="54"/>
        <v>0</v>
      </c>
      <c r="M390" s="221">
        <f t="shared" si="55"/>
        <v>0</v>
      </c>
      <c r="N390" s="222">
        <f t="shared" si="56"/>
        <v>0</v>
      </c>
    </row>
    <row r="391" spans="2:14" x14ac:dyDescent="0.45">
      <c r="B391" t="s">
        <v>174</v>
      </c>
      <c r="C391" s="215">
        <f>'Survey Results'!D391/'Survey Results'!D$451</f>
        <v>0</v>
      </c>
      <c r="D391" s="211">
        <f t="shared" si="50"/>
        <v>0</v>
      </c>
      <c r="E391" s="218">
        <f>'Survey Results'!E391/'Survey Results'!E$451</f>
        <v>0</v>
      </c>
      <c r="F391" s="217">
        <f t="shared" si="51"/>
        <v>0</v>
      </c>
      <c r="G391" s="215">
        <f>'Survey Results'!F391/'Survey Results'!F$451</f>
        <v>8.1594843894738242E-2</v>
      </c>
      <c r="H391" s="212">
        <f t="shared" si="52"/>
        <v>1.9218654126480752</v>
      </c>
      <c r="I391" s="218">
        <f>'Survey Results'!G391/'Survey Results'!G$451</f>
        <v>0</v>
      </c>
      <c r="J391" s="217">
        <f t="shared" si="53"/>
        <v>0</v>
      </c>
      <c r="K391" s="215">
        <f>'Survey Results'!H391/'Survey Results'!H$451</f>
        <v>0</v>
      </c>
      <c r="L391" s="211">
        <f t="shared" si="54"/>
        <v>0</v>
      </c>
      <c r="M391" s="221">
        <f t="shared" si="55"/>
        <v>3.500974388900429E-2</v>
      </c>
      <c r="N391" s="222">
        <f t="shared" si="56"/>
        <v>1.9218654126480752</v>
      </c>
    </row>
    <row r="392" spans="2:14" x14ac:dyDescent="0.45">
      <c r="B392" t="s">
        <v>175</v>
      </c>
      <c r="C392" s="215">
        <f>'Survey Results'!D392/'Survey Results'!D$451</f>
        <v>0</v>
      </c>
      <c r="D392" s="211">
        <f t="shared" si="50"/>
        <v>0</v>
      </c>
      <c r="E392" s="218">
        <f>'Survey Results'!E392/'Survey Results'!E$451</f>
        <v>0</v>
      </c>
      <c r="F392" s="217">
        <f t="shared" si="51"/>
        <v>0</v>
      </c>
      <c r="G392" s="215">
        <f>'Survey Results'!F392/'Survey Results'!F$451</f>
        <v>0</v>
      </c>
      <c r="H392" s="212">
        <f t="shared" si="52"/>
        <v>0</v>
      </c>
      <c r="I392" s="218">
        <f>'Survey Results'!G392/'Survey Results'!G$451</f>
        <v>6.5432946020777616E-3</v>
      </c>
      <c r="J392" s="217">
        <f t="shared" si="53"/>
        <v>4.2565666251134962E-2</v>
      </c>
      <c r="K392" s="215">
        <f>'Survey Results'!H392/'Survey Results'!H$451</f>
        <v>0</v>
      </c>
      <c r="L392" s="211">
        <f t="shared" si="54"/>
        <v>0</v>
      </c>
      <c r="M392" s="221">
        <f t="shared" si="55"/>
        <v>7.7539928868575279E-4</v>
      </c>
      <c r="N392" s="222">
        <f t="shared" si="56"/>
        <v>4.2565666251134962E-2</v>
      </c>
    </row>
    <row r="393" spans="2:14" x14ac:dyDescent="0.45">
      <c r="B393" t="s">
        <v>176</v>
      </c>
      <c r="C393" s="215">
        <f>'Survey Results'!D393/'Survey Results'!D$451</f>
        <v>0</v>
      </c>
      <c r="D393" s="211">
        <f t="shared" si="50"/>
        <v>0</v>
      </c>
      <c r="E393" s="218">
        <f>'Survey Results'!E393/'Survey Results'!E$451</f>
        <v>0</v>
      </c>
      <c r="F393" s="217">
        <f t="shared" si="51"/>
        <v>0</v>
      </c>
      <c r="G393" s="215">
        <f>'Survey Results'!F393/'Survey Results'!F$451</f>
        <v>0</v>
      </c>
      <c r="H393" s="212">
        <f t="shared" si="52"/>
        <v>0</v>
      </c>
      <c r="I393" s="218">
        <f>'Survey Results'!G393/'Survey Results'!G$451</f>
        <v>6.5432946020777616E-3</v>
      </c>
      <c r="J393" s="217">
        <f t="shared" si="53"/>
        <v>4.2565666251134962E-2</v>
      </c>
      <c r="K393" s="215">
        <f>'Survey Results'!H393/'Survey Results'!H$451</f>
        <v>0</v>
      </c>
      <c r="L393" s="211">
        <f t="shared" si="54"/>
        <v>0</v>
      </c>
      <c r="M393" s="221">
        <f t="shared" si="55"/>
        <v>7.7539928868575279E-4</v>
      </c>
      <c r="N393" s="222">
        <f t="shared" si="56"/>
        <v>4.2565666251134962E-2</v>
      </c>
    </row>
    <row r="394" spans="2:14" x14ac:dyDescent="0.45">
      <c r="B394" t="s">
        <v>177</v>
      </c>
      <c r="C394" s="215">
        <f>'Survey Results'!D394/'Survey Results'!D$451</f>
        <v>4.0890966983161699E-2</v>
      </c>
      <c r="D394" s="211">
        <f t="shared" si="50"/>
        <v>0.38144660222767995</v>
      </c>
      <c r="E394" s="218">
        <f>'Survey Results'!E394/'Survey Results'!E$451</f>
        <v>7.1454770217217078E-2</v>
      </c>
      <c r="F394" s="217">
        <f t="shared" si="51"/>
        <v>0.4337073211594889</v>
      </c>
      <c r="G394" s="215">
        <f>'Survey Results'!F394/'Survey Results'!F$451</f>
        <v>0</v>
      </c>
      <c r="H394" s="212">
        <f t="shared" si="52"/>
        <v>0</v>
      </c>
      <c r="I394" s="218">
        <f>'Survey Results'!G394/'Survey Results'!G$451</f>
        <v>0</v>
      </c>
      <c r="J394" s="217">
        <f t="shared" si="53"/>
        <v>0</v>
      </c>
      <c r="K394" s="215">
        <f>'Survey Results'!H394/'Survey Results'!H$451</f>
        <v>0</v>
      </c>
      <c r="L394" s="211">
        <f t="shared" si="54"/>
        <v>0</v>
      </c>
      <c r="M394" s="221">
        <f t="shared" si="55"/>
        <v>1.4849286479733135E-2</v>
      </c>
      <c r="N394" s="222">
        <f t="shared" si="56"/>
        <v>0.81515392338716886</v>
      </c>
    </row>
    <row r="395" spans="2:14" x14ac:dyDescent="0.45">
      <c r="B395" t="s">
        <v>178</v>
      </c>
      <c r="C395" s="215">
        <f>'Survey Results'!D395/'Survey Results'!D$451</f>
        <v>6.8127707179943195E-3</v>
      </c>
      <c r="D395" s="211">
        <f t="shared" si="50"/>
        <v>6.3552134709978239E-2</v>
      </c>
      <c r="E395" s="218">
        <f>'Survey Results'!E395/'Survey Results'!E$451</f>
        <v>4.8401776860065485E-2</v>
      </c>
      <c r="F395" s="217">
        <f t="shared" si="51"/>
        <v>0.29378311507438382</v>
      </c>
      <c r="G395" s="215">
        <f>'Survey Results'!F395/'Survey Results'!F$451</f>
        <v>2.9616292875128847E-2</v>
      </c>
      <c r="H395" s="212">
        <f t="shared" si="52"/>
        <v>0.69757506982909034</v>
      </c>
      <c r="I395" s="218">
        <f>'Survey Results'!G395/'Survey Results'!G$451</f>
        <v>0</v>
      </c>
      <c r="J395" s="217">
        <f t="shared" si="53"/>
        <v>0</v>
      </c>
      <c r="K395" s="215">
        <f>'Survey Results'!H395/'Survey Results'!H$451</f>
        <v>0</v>
      </c>
      <c r="L395" s="211">
        <f t="shared" si="54"/>
        <v>0</v>
      </c>
      <c r="M395" s="221">
        <f t="shared" si="55"/>
        <v>1.9216819176035353E-2</v>
      </c>
      <c r="N395" s="222">
        <f t="shared" si="56"/>
        <v>1.0549103196134524</v>
      </c>
    </row>
    <row r="396" spans="2:14" x14ac:dyDescent="0.45">
      <c r="B396" t="s">
        <v>179</v>
      </c>
      <c r="C396" s="215">
        <f>'Survey Results'!D396/'Survey Results'!D$451</f>
        <v>0</v>
      </c>
      <c r="D396" s="211">
        <f t="shared" si="50"/>
        <v>0</v>
      </c>
      <c r="E396" s="218">
        <f>'Survey Results'!E396/'Survey Results'!E$451</f>
        <v>0</v>
      </c>
      <c r="F396" s="217">
        <f t="shared" si="51"/>
        <v>0</v>
      </c>
      <c r="G396" s="215">
        <f>'Survey Results'!F396/'Survey Results'!F$451</f>
        <v>0</v>
      </c>
      <c r="H396" s="212">
        <f t="shared" si="52"/>
        <v>0</v>
      </c>
      <c r="I396" s="218">
        <f>'Survey Results'!G396/'Survey Results'!G$451</f>
        <v>2.9415244811510515E-2</v>
      </c>
      <c r="J396" s="217">
        <f t="shared" si="53"/>
        <v>0.19135306745085262</v>
      </c>
      <c r="K396" s="215">
        <f>'Survey Results'!H396/'Survey Results'!H$451</f>
        <v>3.5394430131272234E-2</v>
      </c>
      <c r="L396" s="211">
        <f t="shared" si="54"/>
        <v>0.33405629025693501</v>
      </c>
      <c r="M396" s="221">
        <f t="shared" si="55"/>
        <v>9.5711421461562082E-3</v>
      </c>
      <c r="N396" s="222">
        <f t="shared" si="56"/>
        <v>0.52540935770778763</v>
      </c>
    </row>
    <row r="397" spans="2:14" x14ac:dyDescent="0.45">
      <c r="B397" t="s">
        <v>180</v>
      </c>
      <c r="C397" s="215">
        <f>'Survey Results'!D397/'Survey Results'!D$451</f>
        <v>0</v>
      </c>
      <c r="D397" s="211">
        <f t="shared" si="50"/>
        <v>0</v>
      </c>
      <c r="E397" s="218">
        <f>'Survey Results'!E397/'Survey Results'!E$451</f>
        <v>0</v>
      </c>
      <c r="F397" s="217">
        <f t="shared" si="51"/>
        <v>0</v>
      </c>
      <c r="G397" s="215">
        <f>'Survey Results'!F397/'Survey Results'!F$451</f>
        <v>0</v>
      </c>
      <c r="H397" s="212">
        <f t="shared" si="52"/>
        <v>0</v>
      </c>
      <c r="I397" s="218">
        <f>'Survey Results'!G397/'Survey Results'!G$451</f>
        <v>0</v>
      </c>
      <c r="J397" s="217">
        <f t="shared" si="53"/>
        <v>0</v>
      </c>
      <c r="K397" s="215">
        <f>'Survey Results'!H397/'Survey Results'!H$451</f>
        <v>0</v>
      </c>
      <c r="L397" s="211">
        <f t="shared" si="54"/>
        <v>0</v>
      </c>
      <c r="M397" s="221">
        <f t="shared" si="55"/>
        <v>0</v>
      </c>
      <c r="N397" s="222">
        <f t="shared" si="56"/>
        <v>0</v>
      </c>
    </row>
    <row r="398" spans="2:14" x14ac:dyDescent="0.45">
      <c r="B398" t="s">
        <v>181</v>
      </c>
      <c r="C398" s="215">
        <f>'Survey Results'!D398/'Survey Results'!D$451</f>
        <v>0</v>
      </c>
      <c r="D398" s="211">
        <f t="shared" si="50"/>
        <v>0</v>
      </c>
      <c r="E398" s="218">
        <f>'Survey Results'!E398/'Survey Results'!E$451</f>
        <v>0</v>
      </c>
      <c r="F398" s="217">
        <f t="shared" si="51"/>
        <v>0</v>
      </c>
      <c r="G398" s="215">
        <f>'Survey Results'!F398/'Survey Results'!F$451</f>
        <v>0</v>
      </c>
      <c r="H398" s="212">
        <f t="shared" si="52"/>
        <v>0</v>
      </c>
      <c r="I398" s="218">
        <f>'Survey Results'!G398/'Survey Results'!G$451</f>
        <v>0</v>
      </c>
      <c r="J398" s="217">
        <f t="shared" si="53"/>
        <v>0</v>
      </c>
      <c r="K398" s="215">
        <f>'Survey Results'!H398/'Survey Results'!H$451</f>
        <v>3.5394430131272234E-2</v>
      </c>
      <c r="L398" s="211">
        <f t="shared" si="54"/>
        <v>0.33405629025693501</v>
      </c>
      <c r="M398" s="221">
        <f t="shared" si="55"/>
        <v>6.0853507688094074E-3</v>
      </c>
      <c r="N398" s="222">
        <f t="shared" si="56"/>
        <v>0.33405629025693501</v>
      </c>
    </row>
    <row r="399" spans="2:14" x14ac:dyDescent="0.45">
      <c r="B399" t="s">
        <v>182</v>
      </c>
      <c r="C399" s="215">
        <f>'Survey Results'!D399/'Survey Results'!D$451</f>
        <v>0</v>
      </c>
      <c r="D399" s="211">
        <f t="shared" si="50"/>
        <v>0</v>
      </c>
      <c r="E399" s="218">
        <f>'Survey Results'!E399/'Survey Results'!E$451</f>
        <v>0</v>
      </c>
      <c r="F399" s="217">
        <f t="shared" si="51"/>
        <v>0</v>
      </c>
      <c r="G399" s="215">
        <f>'Survey Results'!F399/'Survey Results'!F$451</f>
        <v>0</v>
      </c>
      <c r="H399" s="212">
        <f t="shared" si="52"/>
        <v>0</v>
      </c>
      <c r="I399" s="218">
        <f>'Survey Results'!G399/'Survey Results'!G$451</f>
        <v>0</v>
      </c>
      <c r="J399" s="217">
        <f t="shared" si="53"/>
        <v>0</v>
      </c>
      <c r="K399" s="215">
        <f>'Survey Results'!H399/'Survey Results'!H$451</f>
        <v>0</v>
      </c>
      <c r="L399" s="211">
        <f t="shared" si="54"/>
        <v>0</v>
      </c>
      <c r="M399" s="221">
        <f t="shared" si="55"/>
        <v>0</v>
      </c>
      <c r="N399" s="222">
        <f t="shared" si="56"/>
        <v>0</v>
      </c>
    </row>
    <row r="400" spans="2:14" x14ac:dyDescent="0.45">
      <c r="B400" t="s">
        <v>183</v>
      </c>
      <c r="C400" s="215">
        <f>'Survey Results'!D400/'Survey Results'!D$451</f>
        <v>0</v>
      </c>
      <c r="D400" s="211">
        <f t="shared" si="50"/>
        <v>0</v>
      </c>
      <c r="E400" s="218">
        <f>'Survey Results'!E400/'Survey Results'!E$451</f>
        <v>4.8401776860065485E-2</v>
      </c>
      <c r="F400" s="217">
        <f t="shared" si="51"/>
        <v>0.29378311507438382</v>
      </c>
      <c r="G400" s="215">
        <f>'Survey Results'!F400/'Survey Results'!F$451</f>
        <v>4.1488903675290636E-2</v>
      </c>
      <c r="H400" s="212">
        <f t="shared" si="52"/>
        <v>0.97721970134647906</v>
      </c>
      <c r="I400" s="218">
        <f>'Survey Results'!G400/'Survey Results'!G$451</f>
        <v>1.3098421563291288E-2</v>
      </c>
      <c r="J400" s="217">
        <f t="shared" si="53"/>
        <v>8.5208304773971788E-2</v>
      </c>
      <c r="K400" s="215">
        <f>'Survey Results'!H400/'Survey Results'!H$451</f>
        <v>0</v>
      </c>
      <c r="L400" s="211">
        <f t="shared" si="54"/>
        <v>0</v>
      </c>
      <c r="M400" s="221">
        <f t="shared" si="55"/>
        <v>2.4705478177594421E-2</v>
      </c>
      <c r="N400" s="222">
        <f t="shared" si="56"/>
        <v>1.3562111211948347</v>
      </c>
    </row>
    <row r="401" spans="2:14" x14ac:dyDescent="0.45">
      <c r="B401" t="s">
        <v>184</v>
      </c>
      <c r="C401" s="215">
        <f>'Survey Results'!D401/'Survey Results'!D$451</f>
        <v>0</v>
      </c>
      <c r="D401" s="211">
        <f t="shared" si="50"/>
        <v>0</v>
      </c>
      <c r="E401" s="218">
        <f>'Survey Results'!E401/'Survey Results'!E$451</f>
        <v>0</v>
      </c>
      <c r="F401" s="217">
        <f t="shared" si="51"/>
        <v>0</v>
      </c>
      <c r="G401" s="215">
        <f>'Survey Results'!F401/'Survey Results'!F$451</f>
        <v>0</v>
      </c>
      <c r="H401" s="212">
        <f t="shared" si="52"/>
        <v>0</v>
      </c>
      <c r="I401" s="218">
        <f>'Survey Results'!G401/'Survey Results'!G$451</f>
        <v>0</v>
      </c>
      <c r="J401" s="217">
        <f t="shared" si="53"/>
        <v>0</v>
      </c>
      <c r="K401" s="215">
        <f>'Survey Results'!H401/'Survey Results'!H$451</f>
        <v>7.4776101091890548E-2</v>
      </c>
      <c r="L401" s="211">
        <f t="shared" si="54"/>
        <v>0.7057445716173375</v>
      </c>
      <c r="M401" s="221">
        <f t="shared" si="55"/>
        <v>1.2856226320933565E-2</v>
      </c>
      <c r="N401" s="222">
        <f t="shared" si="56"/>
        <v>0.7057445716173375</v>
      </c>
    </row>
    <row r="402" spans="2:14" x14ac:dyDescent="0.45">
      <c r="B402" t="s">
        <v>185</v>
      </c>
      <c r="C402" s="215">
        <f>'Survey Results'!D402/'Survey Results'!D$451</f>
        <v>0</v>
      </c>
      <c r="D402" s="211">
        <f t="shared" si="50"/>
        <v>0</v>
      </c>
      <c r="E402" s="218">
        <f>'Survey Results'!E402/'Survey Results'!E$451</f>
        <v>1.9982883458084851E-2</v>
      </c>
      <c r="F402" s="217">
        <f t="shared" si="51"/>
        <v>0.12128963297064795</v>
      </c>
      <c r="G402" s="215">
        <f>'Survey Results'!F402/'Survey Results'!F$451</f>
        <v>0</v>
      </c>
      <c r="H402" s="212">
        <f t="shared" si="52"/>
        <v>0</v>
      </c>
      <c r="I402" s="218">
        <f>'Survey Results'!G402/'Survey Results'!G$451</f>
        <v>0</v>
      </c>
      <c r="J402" s="217">
        <f t="shared" si="53"/>
        <v>0</v>
      </c>
      <c r="K402" s="215">
        <f>'Survey Results'!H402/'Survey Results'!H$451</f>
        <v>7.8655993129677332E-2</v>
      </c>
      <c r="L402" s="211">
        <f t="shared" si="54"/>
        <v>0.74236339372955784</v>
      </c>
      <c r="M402" s="221">
        <f t="shared" si="55"/>
        <v>1.5732772479669126E-2</v>
      </c>
      <c r="N402" s="222">
        <f t="shared" si="56"/>
        <v>0.86365302670020583</v>
      </c>
    </row>
    <row r="403" spans="2:14" x14ac:dyDescent="0.45">
      <c r="B403" t="s">
        <v>186</v>
      </c>
      <c r="C403" s="215">
        <f>'Survey Results'!D403/'Survey Results'!D$451</f>
        <v>7.4883107197154408E-2</v>
      </c>
      <c r="D403" s="211">
        <f t="shared" si="50"/>
        <v>0.69853830593851873</v>
      </c>
      <c r="E403" s="218">
        <f>'Survey Results'!E403/'Survey Results'!E$451</f>
        <v>0.22612853707904854</v>
      </c>
      <c r="F403" s="217">
        <f t="shared" si="51"/>
        <v>1.3725270091294395</v>
      </c>
      <c r="G403" s="215">
        <f>'Survey Results'!F403/'Survey Results'!F$451</f>
        <v>4.1488903675290636E-2</v>
      </c>
      <c r="H403" s="212">
        <f t="shared" si="52"/>
        <v>0.97721970134647906</v>
      </c>
      <c r="I403" s="218">
        <f>'Survey Results'!G403/'Survey Results'!G$451</f>
        <v>0</v>
      </c>
      <c r="J403" s="217">
        <f t="shared" si="53"/>
        <v>0</v>
      </c>
      <c r="K403" s="215">
        <f>'Survey Results'!H403/'Survey Results'!H$451</f>
        <v>0</v>
      </c>
      <c r="L403" s="211">
        <f t="shared" si="54"/>
        <v>0</v>
      </c>
      <c r="M403" s="221">
        <f t="shared" si="55"/>
        <v>5.5529215013195514E-2</v>
      </c>
      <c r="N403" s="222">
        <f t="shared" si="56"/>
        <v>3.0482850164144373</v>
      </c>
    </row>
    <row r="404" spans="2:14" x14ac:dyDescent="0.45">
      <c r="B404" t="s">
        <v>187</v>
      </c>
      <c r="C404" s="215">
        <f>'Survey Results'!D404/'Survey Results'!D$451</f>
        <v>0</v>
      </c>
      <c r="D404" s="211">
        <f t="shared" si="50"/>
        <v>0</v>
      </c>
      <c r="E404" s="218">
        <f>'Survey Results'!E404/'Survey Results'!E$451</f>
        <v>0</v>
      </c>
      <c r="F404" s="217">
        <f t="shared" si="51"/>
        <v>0</v>
      </c>
      <c r="G404" s="215">
        <f>'Survey Results'!F404/'Survey Results'!F$451</f>
        <v>0</v>
      </c>
      <c r="H404" s="212">
        <f t="shared" si="52"/>
        <v>0</v>
      </c>
      <c r="I404" s="218">
        <f>'Survey Results'!G404/'Survey Results'!G$451</f>
        <v>1.3098421563291288E-2</v>
      </c>
      <c r="J404" s="217">
        <f t="shared" si="53"/>
        <v>8.5208304773971788E-2</v>
      </c>
      <c r="K404" s="215">
        <f>'Survey Results'!H404/'Survey Results'!H$451</f>
        <v>0</v>
      </c>
      <c r="L404" s="211">
        <f t="shared" si="54"/>
        <v>0</v>
      </c>
      <c r="M404" s="221">
        <f t="shared" si="55"/>
        <v>1.5522007460671398E-3</v>
      </c>
      <c r="N404" s="222">
        <f t="shared" si="56"/>
        <v>8.5208304773971788E-2</v>
      </c>
    </row>
    <row r="405" spans="2:14" x14ac:dyDescent="0.45">
      <c r="B405" t="s">
        <v>188</v>
      </c>
      <c r="C405" s="215">
        <f>'Survey Results'!D405/'Survey Results'!D$451</f>
        <v>0</v>
      </c>
      <c r="D405" s="211">
        <f t="shared" si="50"/>
        <v>0</v>
      </c>
      <c r="E405" s="218">
        <f>'Survey Results'!E405/'Survey Results'!E$451</f>
        <v>0</v>
      </c>
      <c r="F405" s="217">
        <f t="shared" si="51"/>
        <v>0</v>
      </c>
      <c r="G405" s="215">
        <f>'Survey Results'!F405/'Survey Results'!F$451</f>
        <v>1.2707607603689646E-2</v>
      </c>
      <c r="H405" s="212">
        <f t="shared" si="52"/>
        <v>0.29931194626146868</v>
      </c>
      <c r="I405" s="218">
        <f>'Survey Results'!G405/'Survey Results'!G$451</f>
        <v>0</v>
      </c>
      <c r="J405" s="217">
        <f t="shared" si="53"/>
        <v>0</v>
      </c>
      <c r="K405" s="215">
        <f>'Survey Results'!H405/'Survey Results'!H$451</f>
        <v>0</v>
      </c>
      <c r="L405" s="211">
        <f t="shared" si="54"/>
        <v>0</v>
      </c>
      <c r="M405" s="221">
        <f t="shared" si="55"/>
        <v>5.4524289331452152E-3</v>
      </c>
      <c r="N405" s="222">
        <f t="shared" si="56"/>
        <v>0.29931194626146868</v>
      </c>
    </row>
    <row r="406" spans="2:14" x14ac:dyDescent="0.45">
      <c r="B406" t="s">
        <v>189</v>
      </c>
      <c r="C406" s="215">
        <f>'Survey Results'!D406/'Survey Results'!D$451</f>
        <v>0</v>
      </c>
      <c r="D406" s="211">
        <f t="shared" si="50"/>
        <v>0</v>
      </c>
      <c r="E406" s="218">
        <f>'Survey Results'!E406/'Survey Results'!E$451</f>
        <v>5.7326830858679852E-3</v>
      </c>
      <c r="F406" s="217">
        <f t="shared" si="51"/>
        <v>3.4795530328765076E-2</v>
      </c>
      <c r="G406" s="215">
        <f>'Survey Results'!F406/'Survey Results'!F$451</f>
        <v>4.9969339961120476E-2</v>
      </c>
      <c r="H406" s="212">
        <f t="shared" si="52"/>
        <v>1.1769658667160423</v>
      </c>
      <c r="I406" s="218">
        <f>'Survey Results'!G406/'Survey Results'!G$451</f>
        <v>0</v>
      </c>
      <c r="J406" s="217">
        <f t="shared" si="53"/>
        <v>0</v>
      </c>
      <c r="K406" s="215">
        <f>'Survey Results'!H406/'Survey Results'!H$451</f>
        <v>0</v>
      </c>
      <c r="L406" s="211">
        <f t="shared" si="54"/>
        <v>0</v>
      </c>
      <c r="M406" s="221">
        <f t="shared" si="55"/>
        <v>2.207410356933728E-2</v>
      </c>
      <c r="N406" s="222">
        <f t="shared" si="56"/>
        <v>1.2117613970448073</v>
      </c>
    </row>
    <row r="407" spans="2:14" x14ac:dyDescent="0.45">
      <c r="B407" t="s">
        <v>190</v>
      </c>
      <c r="C407" s="215">
        <f>'Survey Results'!D407/'Survey Results'!D$451</f>
        <v>0</v>
      </c>
      <c r="D407" s="211">
        <f t="shared" si="50"/>
        <v>0</v>
      </c>
      <c r="E407" s="218">
        <f>'Survey Results'!E407/'Survey Results'!E$451</f>
        <v>0</v>
      </c>
      <c r="F407" s="217">
        <f t="shared" si="51"/>
        <v>0</v>
      </c>
      <c r="G407" s="215">
        <f>'Survey Results'!F407/'Survey Results'!F$451</f>
        <v>0</v>
      </c>
      <c r="H407" s="212">
        <f t="shared" si="52"/>
        <v>0</v>
      </c>
      <c r="I407" s="218">
        <f>'Survey Results'!G407/'Survey Results'!G$451</f>
        <v>9.1570627351681366E-2</v>
      </c>
      <c r="J407" s="217">
        <f t="shared" si="53"/>
        <v>0.59568841070078382</v>
      </c>
      <c r="K407" s="215">
        <f>'Survey Results'!H407/'Survey Results'!H$451</f>
        <v>0</v>
      </c>
      <c r="L407" s="211">
        <f t="shared" si="54"/>
        <v>0</v>
      </c>
      <c r="M407" s="221">
        <f t="shared" si="55"/>
        <v>1.0851383535513636E-2</v>
      </c>
      <c r="N407" s="222">
        <f t="shared" si="56"/>
        <v>0.59568841070078382</v>
      </c>
    </row>
    <row r="408" spans="2:14" x14ac:dyDescent="0.45">
      <c r="B408" t="s">
        <v>191</v>
      </c>
      <c r="C408" s="215">
        <f>'Survey Results'!D408/'Survey Results'!D$451</f>
        <v>0</v>
      </c>
      <c r="D408" s="211">
        <f t="shared" si="50"/>
        <v>0</v>
      </c>
      <c r="E408" s="218">
        <f>'Survey Results'!E408/'Survey Results'!E$451</f>
        <v>0</v>
      </c>
      <c r="F408" s="217">
        <f t="shared" si="51"/>
        <v>0</v>
      </c>
      <c r="G408" s="215">
        <f>'Survey Results'!F408/'Survey Results'!F$451</f>
        <v>0</v>
      </c>
      <c r="H408" s="212">
        <f t="shared" si="52"/>
        <v>0</v>
      </c>
      <c r="I408" s="218">
        <f>'Survey Results'!G408/'Survey Results'!G$451</f>
        <v>0</v>
      </c>
      <c r="J408" s="217">
        <f t="shared" si="53"/>
        <v>0</v>
      </c>
      <c r="K408" s="215">
        <f>'Survey Results'!H408/'Survey Results'!H$451</f>
        <v>0</v>
      </c>
      <c r="L408" s="211">
        <f t="shared" si="54"/>
        <v>0</v>
      </c>
      <c r="M408" s="221">
        <f t="shared" si="55"/>
        <v>0</v>
      </c>
      <c r="N408" s="222">
        <f t="shared" si="56"/>
        <v>0</v>
      </c>
    </row>
    <row r="409" spans="2:14" x14ac:dyDescent="0.45">
      <c r="B409" t="s">
        <v>192</v>
      </c>
      <c r="C409" s="215">
        <f>'Survey Results'!D409/'Survey Results'!D$451</f>
        <v>0.22827801841599493</v>
      </c>
      <c r="D409" s="211">
        <f t="shared" si="50"/>
        <v>2.1294647916716078</v>
      </c>
      <c r="E409" s="218">
        <f>'Survey Results'!E409/'Survey Results'!E$451</f>
        <v>5.1403963973754636E-2</v>
      </c>
      <c r="F409" s="217">
        <f t="shared" si="51"/>
        <v>0.31200541887214939</v>
      </c>
      <c r="G409" s="215">
        <f>'Survey Results'!F409/'Survey Results'!F$451</f>
        <v>0</v>
      </c>
      <c r="H409" s="212">
        <f t="shared" si="52"/>
        <v>0</v>
      </c>
      <c r="I409" s="218">
        <f>'Survey Results'!G409/'Survey Results'!G$451</f>
        <v>6.5432946020777616E-3</v>
      </c>
      <c r="J409" s="217">
        <f t="shared" si="53"/>
        <v>4.2565666251134962E-2</v>
      </c>
      <c r="K409" s="215">
        <f>'Survey Results'!H409/'Survey Results'!H$451</f>
        <v>0.1139277389277389</v>
      </c>
      <c r="L409" s="211">
        <f t="shared" si="54"/>
        <v>1.0752617765679244</v>
      </c>
      <c r="M409" s="221">
        <f t="shared" si="55"/>
        <v>6.4838098676883948E-2</v>
      </c>
      <c r="N409" s="222">
        <f t="shared" si="56"/>
        <v>3.5592976533628167</v>
      </c>
    </row>
    <row r="410" spans="2:14" x14ac:dyDescent="0.45">
      <c r="B410" t="s">
        <v>193</v>
      </c>
      <c r="C410" s="215">
        <f>'Survey Results'!D410/'Survey Results'!D$451</f>
        <v>0</v>
      </c>
      <c r="D410" s="211">
        <f t="shared" si="50"/>
        <v>0</v>
      </c>
      <c r="E410" s="218">
        <f>'Survey Results'!E410/'Survey Results'!E$451</f>
        <v>0</v>
      </c>
      <c r="F410" s="217">
        <f t="shared" si="51"/>
        <v>0</v>
      </c>
      <c r="G410" s="215">
        <f>'Survey Results'!F410/'Survey Results'!F$451</f>
        <v>0</v>
      </c>
      <c r="H410" s="212">
        <f t="shared" si="52"/>
        <v>0</v>
      </c>
      <c r="I410" s="218">
        <f>'Survey Results'!G410/'Survey Results'!G$451</f>
        <v>0</v>
      </c>
      <c r="J410" s="217">
        <f t="shared" si="53"/>
        <v>0</v>
      </c>
      <c r="K410" s="215">
        <f>'Survey Results'!H410/'Survey Results'!H$451</f>
        <v>2.7527297264139366E-2</v>
      </c>
      <c r="L410" s="211">
        <f t="shared" si="54"/>
        <v>0.25980547704124712</v>
      </c>
      <c r="M410" s="221">
        <f t="shared" si="55"/>
        <v>4.7327576386537633E-3</v>
      </c>
      <c r="N410" s="222">
        <f t="shared" si="56"/>
        <v>0.25980547704124712</v>
      </c>
    </row>
    <row r="411" spans="2:14" x14ac:dyDescent="0.45">
      <c r="B411" t="s">
        <v>194</v>
      </c>
      <c r="C411" s="215">
        <f>'Survey Results'!D411/'Survey Results'!D$451</f>
        <v>0</v>
      </c>
      <c r="D411" s="211">
        <f t="shared" si="50"/>
        <v>0</v>
      </c>
      <c r="E411" s="218">
        <f>'Survey Results'!E411/'Survey Results'!E$451</f>
        <v>0</v>
      </c>
      <c r="F411" s="217">
        <f t="shared" si="51"/>
        <v>0</v>
      </c>
      <c r="G411" s="215">
        <f>'Survey Results'!F411/'Survey Results'!F$451</f>
        <v>0</v>
      </c>
      <c r="H411" s="212">
        <f t="shared" si="52"/>
        <v>0</v>
      </c>
      <c r="I411" s="218">
        <f>'Survey Results'!G411/'Survey Results'!G$451</f>
        <v>0</v>
      </c>
      <c r="J411" s="217">
        <f t="shared" si="53"/>
        <v>0</v>
      </c>
      <c r="K411" s="215">
        <f>'Survey Results'!H411/'Survey Results'!H$451</f>
        <v>0</v>
      </c>
      <c r="L411" s="211">
        <f t="shared" si="54"/>
        <v>0</v>
      </c>
      <c r="M411" s="221">
        <f t="shared" si="55"/>
        <v>0</v>
      </c>
      <c r="N411" s="222">
        <f t="shared" si="56"/>
        <v>0</v>
      </c>
    </row>
    <row r="412" spans="2:14" x14ac:dyDescent="0.45">
      <c r="B412" t="s">
        <v>195</v>
      </c>
      <c r="C412" s="215">
        <f>'Survey Results'!D412/'Survey Results'!D$451</f>
        <v>0</v>
      </c>
      <c r="D412" s="211">
        <f t="shared" si="50"/>
        <v>0</v>
      </c>
      <c r="E412" s="218">
        <f>'Survey Results'!E412/'Survey Results'!E$451</f>
        <v>0</v>
      </c>
      <c r="F412" s="217">
        <f t="shared" si="51"/>
        <v>0</v>
      </c>
      <c r="G412" s="215">
        <f>'Survey Results'!F412/'Survey Results'!F$451</f>
        <v>0</v>
      </c>
      <c r="H412" s="212">
        <f t="shared" si="52"/>
        <v>0</v>
      </c>
      <c r="I412" s="218">
        <f>'Survey Results'!G412/'Survey Results'!G$451</f>
        <v>0</v>
      </c>
      <c r="J412" s="217">
        <f t="shared" si="53"/>
        <v>0</v>
      </c>
      <c r="K412" s="215">
        <f>'Survey Results'!H412/'Survey Results'!H$451</f>
        <v>0</v>
      </c>
      <c r="L412" s="211">
        <f t="shared" si="54"/>
        <v>0</v>
      </c>
      <c r="M412" s="221">
        <f t="shared" si="55"/>
        <v>0</v>
      </c>
      <c r="N412" s="222">
        <f t="shared" si="56"/>
        <v>0</v>
      </c>
    </row>
    <row r="413" spans="2:14" x14ac:dyDescent="0.45">
      <c r="B413" t="s">
        <v>196</v>
      </c>
      <c r="C413" s="215">
        <f>'Survey Results'!D413/'Survey Results'!D$451</f>
        <v>0</v>
      </c>
      <c r="D413" s="211">
        <f t="shared" si="50"/>
        <v>0</v>
      </c>
      <c r="E413" s="218">
        <f>'Survey Results'!E413/'Survey Results'!E$451</f>
        <v>5.7326830858679852E-3</v>
      </c>
      <c r="F413" s="217">
        <f t="shared" si="51"/>
        <v>3.4795530328765076E-2</v>
      </c>
      <c r="G413" s="215">
        <f>'Survey Results'!F413/'Survey Results'!F$451</f>
        <v>0</v>
      </c>
      <c r="H413" s="212">
        <f t="shared" si="52"/>
        <v>0</v>
      </c>
      <c r="I413" s="218">
        <f>'Survey Results'!G413/'Survey Results'!G$451</f>
        <v>0</v>
      </c>
      <c r="J413" s="217">
        <f t="shared" si="53"/>
        <v>0</v>
      </c>
      <c r="K413" s="215">
        <f>'Survey Results'!H413/'Survey Results'!H$451</f>
        <v>0</v>
      </c>
      <c r="L413" s="211">
        <f t="shared" si="54"/>
        <v>0</v>
      </c>
      <c r="M413" s="221">
        <f t="shared" si="55"/>
        <v>6.3385427370465691E-4</v>
      </c>
      <c r="N413" s="222">
        <f t="shared" si="56"/>
        <v>3.4795530328765076E-2</v>
      </c>
    </row>
    <row r="414" spans="2:14" x14ac:dyDescent="0.45">
      <c r="B414" t="s">
        <v>197</v>
      </c>
      <c r="C414" s="215">
        <f>'Survey Results'!D414/'Survey Results'!D$451</f>
        <v>6.8127707179943195E-3</v>
      </c>
      <c r="D414" s="211">
        <f t="shared" si="50"/>
        <v>6.3552134709978239E-2</v>
      </c>
      <c r="E414" s="218">
        <f>'Survey Results'!E414/'Survey Results'!E$451</f>
        <v>2.8595492643962345E-2</v>
      </c>
      <c r="F414" s="217">
        <f t="shared" si="51"/>
        <v>0.17356538232713387</v>
      </c>
      <c r="G414" s="215">
        <f>'Survey Results'!F414/'Survey Results'!F$451</f>
        <v>9.2345427740159455E-2</v>
      </c>
      <c r="H414" s="212">
        <f t="shared" si="52"/>
        <v>2.175082089978106</v>
      </c>
      <c r="I414" s="218">
        <f>'Survey Results'!G414/'Survey Results'!G$451</f>
        <v>0</v>
      </c>
      <c r="J414" s="217">
        <f t="shared" si="53"/>
        <v>0</v>
      </c>
      <c r="K414" s="215">
        <f>'Survey Results'!H414/'Survey Results'!H$451</f>
        <v>0</v>
      </c>
      <c r="L414" s="211">
        <f t="shared" si="54"/>
        <v>0</v>
      </c>
      <c r="M414" s="221">
        <f t="shared" si="55"/>
        <v>4.3941937814676639E-2</v>
      </c>
      <c r="N414" s="222">
        <f t="shared" si="56"/>
        <v>2.4121996070152183</v>
      </c>
    </row>
    <row r="415" spans="2:14" x14ac:dyDescent="0.45">
      <c r="B415" t="s">
        <v>198</v>
      </c>
      <c r="C415" s="215">
        <f>'Survey Results'!D415/'Survey Results'!D$451</f>
        <v>0</v>
      </c>
      <c r="D415" s="211">
        <f t="shared" si="50"/>
        <v>0</v>
      </c>
      <c r="E415" s="218">
        <f>'Survey Results'!E415/'Survey Results'!E$451</f>
        <v>0</v>
      </c>
      <c r="F415" s="217">
        <f t="shared" si="51"/>
        <v>0</v>
      </c>
      <c r="G415" s="215">
        <f>'Survey Results'!F415/'Survey Results'!F$451</f>
        <v>1.4808146437564423E-2</v>
      </c>
      <c r="H415" s="212">
        <f t="shared" si="52"/>
        <v>0.34878753491454517</v>
      </c>
      <c r="I415" s="218">
        <f>'Survey Results'!G415/'Survey Results'!G$451</f>
        <v>2.9415244811510515E-2</v>
      </c>
      <c r="J415" s="217">
        <f t="shared" si="53"/>
        <v>0.19135306745085262</v>
      </c>
      <c r="K415" s="215">
        <f>'Survey Results'!H415/'Survey Results'!H$451</f>
        <v>0</v>
      </c>
      <c r="L415" s="211">
        <f t="shared" si="54"/>
        <v>0</v>
      </c>
      <c r="M415" s="221">
        <f t="shared" si="55"/>
        <v>9.8394944975930248E-3</v>
      </c>
      <c r="N415" s="222">
        <f t="shared" si="56"/>
        <v>0.54014060236539785</v>
      </c>
    </row>
    <row r="416" spans="2:14" x14ac:dyDescent="0.45">
      <c r="B416" t="s">
        <v>199</v>
      </c>
      <c r="C416" s="215">
        <f>'Survey Results'!D416/'Survey Results'!D$451</f>
        <v>0</v>
      </c>
      <c r="D416" s="211">
        <f t="shared" si="50"/>
        <v>0</v>
      </c>
      <c r="E416" s="218">
        <f>'Survey Results'!E416/'Survey Results'!E$451</f>
        <v>0</v>
      </c>
      <c r="F416" s="217">
        <f t="shared" si="51"/>
        <v>0</v>
      </c>
      <c r="G416" s="215">
        <f>'Survey Results'!F416/'Survey Results'!F$451</f>
        <v>0</v>
      </c>
      <c r="H416" s="212">
        <f t="shared" si="52"/>
        <v>0</v>
      </c>
      <c r="I416" s="218">
        <f>'Survey Results'!G416/'Survey Results'!G$451</f>
        <v>0</v>
      </c>
      <c r="J416" s="217">
        <f t="shared" si="53"/>
        <v>0</v>
      </c>
      <c r="K416" s="215">
        <f>'Survey Results'!H416/'Survey Results'!H$451</f>
        <v>0</v>
      </c>
      <c r="L416" s="211">
        <f t="shared" si="54"/>
        <v>0</v>
      </c>
      <c r="M416" s="221">
        <f t="shared" si="55"/>
        <v>0</v>
      </c>
      <c r="N416" s="222">
        <f t="shared" si="56"/>
        <v>0</v>
      </c>
    </row>
    <row r="417" spans="2:14" x14ac:dyDescent="0.45">
      <c r="B417" t="s">
        <v>200</v>
      </c>
      <c r="C417" s="215">
        <f>'Survey Results'!D417/'Survey Results'!D$451</f>
        <v>0</v>
      </c>
      <c r="D417" s="211">
        <f t="shared" si="50"/>
        <v>0</v>
      </c>
      <c r="E417" s="218">
        <f>'Survey Results'!E417/'Survey Results'!E$451</f>
        <v>0</v>
      </c>
      <c r="F417" s="217">
        <f t="shared" si="51"/>
        <v>0</v>
      </c>
      <c r="G417" s="215">
        <f>'Survey Results'!F417/'Survey Results'!F$451</f>
        <v>0</v>
      </c>
      <c r="H417" s="212">
        <f t="shared" si="52"/>
        <v>0</v>
      </c>
      <c r="I417" s="218">
        <f>'Survey Results'!G417/'Survey Results'!G$451</f>
        <v>0</v>
      </c>
      <c r="J417" s="217">
        <f t="shared" si="53"/>
        <v>0</v>
      </c>
      <c r="K417" s="215">
        <f>'Survey Results'!H417/'Survey Results'!H$451</f>
        <v>0</v>
      </c>
      <c r="L417" s="211">
        <f t="shared" si="54"/>
        <v>0</v>
      </c>
      <c r="M417" s="221">
        <f t="shared" si="55"/>
        <v>0</v>
      </c>
      <c r="N417" s="222">
        <f t="shared" si="56"/>
        <v>0</v>
      </c>
    </row>
    <row r="418" spans="2:14" x14ac:dyDescent="0.45">
      <c r="B418" t="s">
        <v>201</v>
      </c>
      <c r="C418" s="215">
        <f>'Survey Results'!D418/'Survey Results'!D$451</f>
        <v>0</v>
      </c>
      <c r="D418" s="211">
        <f t="shared" si="50"/>
        <v>0</v>
      </c>
      <c r="E418" s="218">
        <f>'Survey Results'!E418/'Survey Results'!E$451</f>
        <v>0</v>
      </c>
      <c r="F418" s="217">
        <f t="shared" si="51"/>
        <v>0</v>
      </c>
      <c r="G418" s="215">
        <f>'Survey Results'!F418/'Survey Results'!F$451</f>
        <v>0</v>
      </c>
      <c r="H418" s="212">
        <f t="shared" si="52"/>
        <v>0</v>
      </c>
      <c r="I418" s="218">
        <f>'Survey Results'!G418/'Survey Results'!G$451</f>
        <v>6.5432946020777616E-3</v>
      </c>
      <c r="J418" s="217">
        <f t="shared" si="53"/>
        <v>4.2565666251134962E-2</v>
      </c>
      <c r="K418" s="215">
        <f>'Survey Results'!H418/'Survey Results'!H$451</f>
        <v>0</v>
      </c>
      <c r="L418" s="211">
        <f t="shared" si="54"/>
        <v>0</v>
      </c>
      <c r="M418" s="221">
        <f t="shared" si="55"/>
        <v>7.7539928868575279E-4</v>
      </c>
      <c r="N418" s="222">
        <f t="shared" si="56"/>
        <v>4.2565666251134962E-2</v>
      </c>
    </row>
    <row r="419" spans="2:14" x14ac:dyDescent="0.45">
      <c r="B419" t="s">
        <v>202</v>
      </c>
      <c r="C419" s="215">
        <f>'Survey Results'!D419/'Survey Results'!D$451</f>
        <v>0</v>
      </c>
      <c r="D419" s="211">
        <f t="shared" si="50"/>
        <v>0</v>
      </c>
      <c r="E419" s="218">
        <f>'Survey Results'!E419/'Survey Results'!E$451</f>
        <v>0</v>
      </c>
      <c r="F419" s="217">
        <f t="shared" si="51"/>
        <v>0</v>
      </c>
      <c r="G419" s="215">
        <f>'Survey Results'!F419/'Survey Results'!F$451</f>
        <v>0</v>
      </c>
      <c r="H419" s="212">
        <f t="shared" si="52"/>
        <v>0</v>
      </c>
      <c r="I419" s="218">
        <f>'Survey Results'!G419/'Survey Results'!G$451</f>
        <v>0</v>
      </c>
      <c r="J419" s="217">
        <f t="shared" si="53"/>
        <v>0</v>
      </c>
      <c r="K419" s="215">
        <f>'Survey Results'!H419/'Survey Results'!H$451</f>
        <v>0</v>
      </c>
      <c r="L419" s="211">
        <f t="shared" si="54"/>
        <v>0</v>
      </c>
      <c r="M419" s="221">
        <f t="shared" si="55"/>
        <v>0</v>
      </c>
      <c r="N419" s="222">
        <f t="shared" si="56"/>
        <v>0</v>
      </c>
    </row>
    <row r="420" spans="2:14" x14ac:dyDescent="0.45">
      <c r="B420" t="s">
        <v>8</v>
      </c>
      <c r="C420" s="215">
        <f>'Survey Results'!D420/'Survey Results'!D$451</f>
        <v>0</v>
      </c>
      <c r="D420" s="211">
        <f t="shared" si="50"/>
        <v>0</v>
      </c>
      <c r="E420" s="218">
        <f>'Survey Results'!E420/'Survey Results'!E$451</f>
        <v>0</v>
      </c>
      <c r="F420" s="217">
        <f t="shared" si="51"/>
        <v>0</v>
      </c>
      <c r="G420" s="215">
        <f>'Survey Results'!F420/'Survey Results'!F$451</f>
        <v>0</v>
      </c>
      <c r="H420" s="212">
        <f t="shared" si="52"/>
        <v>0</v>
      </c>
      <c r="I420" s="218">
        <f>'Survey Results'!G420/'Survey Results'!G$451</f>
        <v>0</v>
      </c>
      <c r="J420" s="217">
        <f t="shared" si="53"/>
        <v>0</v>
      </c>
      <c r="K420" s="215">
        <f>'Survey Results'!H420/'Survey Results'!H$451</f>
        <v>0</v>
      </c>
      <c r="L420" s="211">
        <f t="shared" si="54"/>
        <v>0</v>
      </c>
      <c r="M420" s="221">
        <f t="shared" si="55"/>
        <v>0</v>
      </c>
      <c r="N420" s="222">
        <f t="shared" si="56"/>
        <v>0</v>
      </c>
    </row>
    <row r="421" spans="2:14" x14ac:dyDescent="0.45">
      <c r="B421" t="s">
        <v>203</v>
      </c>
      <c r="C421" s="215">
        <f>'Survey Results'!D421/'Survey Results'!D$451</f>
        <v>0</v>
      </c>
      <c r="D421" s="211">
        <f t="shared" si="50"/>
        <v>0</v>
      </c>
      <c r="E421" s="218">
        <f>'Survey Results'!E421/'Survey Results'!E$451</f>
        <v>0</v>
      </c>
      <c r="F421" s="217">
        <f t="shared" si="51"/>
        <v>0</v>
      </c>
      <c r="G421" s="215">
        <f>'Survey Results'!F421/'Survey Results'!F$451</f>
        <v>0</v>
      </c>
      <c r="H421" s="212">
        <f t="shared" si="52"/>
        <v>0</v>
      </c>
      <c r="I421" s="218">
        <f>'Survey Results'!G421/'Survey Results'!G$451</f>
        <v>0</v>
      </c>
      <c r="J421" s="217">
        <f t="shared" si="53"/>
        <v>0</v>
      </c>
      <c r="K421" s="215">
        <f>'Survey Results'!H421/'Survey Results'!H$451</f>
        <v>0</v>
      </c>
      <c r="L421" s="211">
        <f t="shared" si="54"/>
        <v>0</v>
      </c>
      <c r="M421" s="221">
        <f t="shared" si="55"/>
        <v>0</v>
      </c>
      <c r="N421" s="222">
        <f t="shared" si="56"/>
        <v>0</v>
      </c>
    </row>
    <row r="422" spans="2:14" x14ac:dyDescent="0.45">
      <c r="B422" t="s">
        <v>204</v>
      </c>
      <c r="C422" s="215">
        <f>'Survey Results'!D422/'Survey Results'!D$451</f>
        <v>0</v>
      </c>
      <c r="D422" s="211">
        <f t="shared" si="50"/>
        <v>0</v>
      </c>
      <c r="E422" s="218">
        <f>'Survey Results'!E422/'Survey Results'!E$451</f>
        <v>0</v>
      </c>
      <c r="F422" s="217">
        <f t="shared" si="51"/>
        <v>0</v>
      </c>
      <c r="G422" s="215">
        <f>'Survey Results'!F422/'Survey Results'!F$451</f>
        <v>4.2402181429149225E-3</v>
      </c>
      <c r="H422" s="212">
        <f t="shared" si="52"/>
        <v>9.9873082684781636E-2</v>
      </c>
      <c r="I422" s="218">
        <f>'Survey Results'!G422/'Survey Results'!G$451</f>
        <v>0</v>
      </c>
      <c r="J422" s="217">
        <f t="shared" si="53"/>
        <v>0</v>
      </c>
      <c r="K422" s="215">
        <f>'Survey Results'!H422/'Survey Results'!H$451</f>
        <v>0</v>
      </c>
      <c r="L422" s="211">
        <f t="shared" si="54"/>
        <v>0</v>
      </c>
      <c r="M422" s="221">
        <f t="shared" si="55"/>
        <v>1.819342303154204E-3</v>
      </c>
      <c r="N422" s="222">
        <f t="shared" si="56"/>
        <v>9.9873082684781636E-2</v>
      </c>
    </row>
    <row r="423" spans="2:14" x14ac:dyDescent="0.45">
      <c r="B423" t="s">
        <v>205</v>
      </c>
      <c r="C423" s="215">
        <f>'Survey Results'!D423/'Survey Results'!D$451</f>
        <v>0</v>
      </c>
      <c r="D423" s="211">
        <f t="shared" si="50"/>
        <v>0</v>
      </c>
      <c r="E423" s="218">
        <f>'Survey Results'!E423/'Survey Results'!E$451</f>
        <v>0</v>
      </c>
      <c r="F423" s="217">
        <f t="shared" si="51"/>
        <v>0</v>
      </c>
      <c r="G423" s="215">
        <f>'Survey Results'!F423/'Survey Results'!F$451</f>
        <v>0</v>
      </c>
      <c r="H423" s="212">
        <f t="shared" si="52"/>
        <v>0</v>
      </c>
      <c r="I423" s="218">
        <f>'Survey Results'!G423/'Survey Results'!G$451</f>
        <v>6.5432946020777616E-3</v>
      </c>
      <c r="J423" s="217">
        <f t="shared" si="53"/>
        <v>4.2565666251134962E-2</v>
      </c>
      <c r="K423" s="215">
        <f>'Survey Results'!H423/'Survey Results'!H$451</f>
        <v>6.3013740645319588E-2</v>
      </c>
      <c r="L423" s="211">
        <f t="shared" si="54"/>
        <v>0.59473019786210835</v>
      </c>
      <c r="M423" s="221">
        <f t="shared" si="55"/>
        <v>1.1609327498840805E-2</v>
      </c>
      <c r="N423" s="222">
        <f t="shared" si="56"/>
        <v>0.63729586411324335</v>
      </c>
    </row>
    <row r="424" spans="2:14" x14ac:dyDescent="0.45">
      <c r="B424" t="s">
        <v>206</v>
      </c>
      <c r="C424" s="215">
        <f>'Survey Results'!D424/'Survey Results'!D$451</f>
        <v>0</v>
      </c>
      <c r="D424" s="211">
        <f t="shared" si="50"/>
        <v>0</v>
      </c>
      <c r="E424" s="218">
        <f>'Survey Results'!E424/'Survey Results'!E$451</f>
        <v>0</v>
      </c>
      <c r="F424" s="217">
        <f t="shared" si="51"/>
        <v>0</v>
      </c>
      <c r="G424" s="215">
        <f>'Survey Results'!F424/'Survey Results'!F$451</f>
        <v>0</v>
      </c>
      <c r="H424" s="212">
        <f t="shared" si="52"/>
        <v>0</v>
      </c>
      <c r="I424" s="218">
        <f>'Survey Results'!G424/'Survey Results'!G$451</f>
        <v>2.2871950209432754E-2</v>
      </c>
      <c r="J424" s="217">
        <f t="shared" si="53"/>
        <v>0.14878740119971767</v>
      </c>
      <c r="K424" s="215">
        <f>'Survey Results'!H424/'Survey Results'!H$451</f>
        <v>0</v>
      </c>
      <c r="L424" s="211">
        <f t="shared" si="54"/>
        <v>0</v>
      </c>
      <c r="M424" s="221">
        <f t="shared" si="55"/>
        <v>2.7103920886610488E-3</v>
      </c>
      <c r="N424" s="222">
        <f t="shared" si="56"/>
        <v>0.14878740119971767</v>
      </c>
    </row>
    <row r="425" spans="2:14" x14ac:dyDescent="0.45">
      <c r="B425" t="s">
        <v>207</v>
      </c>
      <c r="C425" s="215">
        <f>'Survey Results'!D425/'Survey Results'!D$451</f>
        <v>0</v>
      </c>
      <c r="D425" s="211">
        <f t="shared" si="50"/>
        <v>0</v>
      </c>
      <c r="E425" s="218">
        <f>'Survey Results'!E425/'Survey Results'!E$451</f>
        <v>4.5671280887886648E-2</v>
      </c>
      <c r="F425" s="217">
        <f t="shared" si="51"/>
        <v>0.2772098885433843</v>
      </c>
      <c r="G425" s="215">
        <f>'Survey Results'!F425/'Survey Results'!F$451</f>
        <v>0</v>
      </c>
      <c r="H425" s="212">
        <f t="shared" si="52"/>
        <v>0</v>
      </c>
      <c r="I425" s="218">
        <f>'Survey Results'!G425/'Survey Results'!G$451</f>
        <v>0</v>
      </c>
      <c r="J425" s="217">
        <f t="shared" si="53"/>
        <v>0</v>
      </c>
      <c r="K425" s="215">
        <f>'Survey Results'!H425/'Survey Results'!H$451</f>
        <v>0</v>
      </c>
      <c r="L425" s="211">
        <f t="shared" si="54"/>
        <v>0</v>
      </c>
      <c r="M425" s="221">
        <f t="shared" si="55"/>
        <v>5.0498058488034512E-3</v>
      </c>
      <c r="N425" s="222">
        <f t="shared" si="56"/>
        <v>0.2772098885433843</v>
      </c>
    </row>
    <row r="426" spans="2:14" x14ac:dyDescent="0.45">
      <c r="B426" t="s">
        <v>208</v>
      </c>
      <c r="C426" s="215">
        <f>'Survey Results'!D426/'Survey Results'!D$451</f>
        <v>0</v>
      </c>
      <c r="D426" s="211">
        <f t="shared" si="50"/>
        <v>0</v>
      </c>
      <c r="E426" s="218">
        <f>'Survey Results'!E426/'Survey Results'!E$451</f>
        <v>0</v>
      </c>
      <c r="F426" s="217">
        <f t="shared" si="51"/>
        <v>0</v>
      </c>
      <c r="G426" s="215">
        <f>'Survey Results'!F426/'Survey Results'!F$451</f>
        <v>0</v>
      </c>
      <c r="H426" s="212">
        <f t="shared" si="52"/>
        <v>0</v>
      </c>
      <c r="I426" s="218">
        <f>'Survey Results'!G426/'Survey Results'!G$451</f>
        <v>0</v>
      </c>
      <c r="J426" s="217">
        <f t="shared" si="53"/>
        <v>0</v>
      </c>
      <c r="K426" s="215">
        <f>'Survey Results'!H426/'Survey Results'!H$451</f>
        <v>0</v>
      </c>
      <c r="L426" s="211">
        <f t="shared" si="54"/>
        <v>0</v>
      </c>
      <c r="M426" s="221">
        <f t="shared" si="55"/>
        <v>0</v>
      </c>
      <c r="N426" s="222">
        <f t="shared" si="56"/>
        <v>0</v>
      </c>
    </row>
    <row r="427" spans="2:14" x14ac:dyDescent="0.45">
      <c r="B427" t="s">
        <v>209</v>
      </c>
      <c r="C427" s="215">
        <f>'Survey Results'!D427/'Survey Results'!D$451</f>
        <v>0</v>
      </c>
      <c r="D427" s="211">
        <f t="shared" si="50"/>
        <v>0</v>
      </c>
      <c r="E427" s="218">
        <f>'Survey Results'!E427/'Survey Results'!E$451</f>
        <v>0</v>
      </c>
      <c r="F427" s="217">
        <f t="shared" si="51"/>
        <v>0</v>
      </c>
      <c r="G427" s="215">
        <f>'Survey Results'!F427/'Survey Results'!F$451</f>
        <v>0</v>
      </c>
      <c r="H427" s="212">
        <f t="shared" si="52"/>
        <v>0</v>
      </c>
      <c r="I427" s="218">
        <f>'Survey Results'!G427/'Survey Results'!G$451</f>
        <v>6.5432946020777616E-3</v>
      </c>
      <c r="J427" s="217">
        <f t="shared" si="53"/>
        <v>4.2565666251134962E-2</v>
      </c>
      <c r="K427" s="215">
        <f>'Survey Results'!H427/'Survey Results'!H$451</f>
        <v>0</v>
      </c>
      <c r="L427" s="211">
        <f t="shared" si="54"/>
        <v>0</v>
      </c>
      <c r="M427" s="221">
        <f t="shared" si="55"/>
        <v>7.7539928868575279E-4</v>
      </c>
      <c r="N427" s="222">
        <f t="shared" si="56"/>
        <v>4.2565666251134962E-2</v>
      </c>
    </row>
    <row r="428" spans="2:14" x14ac:dyDescent="0.45">
      <c r="B428" t="s">
        <v>210</v>
      </c>
      <c r="C428" s="215">
        <f>'Survey Results'!D428/'Survey Results'!D$451</f>
        <v>0</v>
      </c>
      <c r="D428" s="211">
        <f t="shared" si="50"/>
        <v>0</v>
      </c>
      <c r="E428" s="218">
        <f>'Survey Results'!E428/'Survey Results'!E$451</f>
        <v>0</v>
      </c>
      <c r="F428" s="217">
        <f t="shared" si="51"/>
        <v>0</v>
      </c>
      <c r="G428" s="215">
        <f>'Survey Results'!F428/'Survey Results'!F$451</f>
        <v>0</v>
      </c>
      <c r="H428" s="212">
        <f t="shared" si="52"/>
        <v>0</v>
      </c>
      <c r="I428" s="218">
        <f>'Survey Results'!G428/'Survey Results'!G$451</f>
        <v>1.3098421563291288E-2</v>
      </c>
      <c r="J428" s="217">
        <f t="shared" si="53"/>
        <v>8.5208304773971788E-2</v>
      </c>
      <c r="K428" s="215">
        <f>'Survey Results'!H428/'Survey Results'!H$451</f>
        <v>0</v>
      </c>
      <c r="L428" s="211">
        <f t="shared" si="54"/>
        <v>0</v>
      </c>
      <c r="M428" s="221">
        <f t="shared" si="55"/>
        <v>1.5522007460671398E-3</v>
      </c>
      <c r="N428" s="222">
        <f t="shared" si="56"/>
        <v>8.5208304773971788E-2</v>
      </c>
    </row>
    <row r="429" spans="2:14" x14ac:dyDescent="0.45">
      <c r="B429" t="s">
        <v>211</v>
      </c>
      <c r="C429" s="215">
        <f>'Survey Results'!D429/'Survey Results'!D$451</f>
        <v>0</v>
      </c>
      <c r="D429" s="211">
        <f t="shared" si="50"/>
        <v>0</v>
      </c>
      <c r="E429" s="218">
        <f>'Survey Results'!E429/'Survey Results'!E$451</f>
        <v>0</v>
      </c>
      <c r="F429" s="217">
        <f t="shared" si="51"/>
        <v>0</v>
      </c>
      <c r="G429" s="215">
        <f>'Survey Results'!F429/'Survey Results'!F$451</f>
        <v>0</v>
      </c>
      <c r="H429" s="212">
        <f t="shared" si="52"/>
        <v>0</v>
      </c>
      <c r="I429" s="218">
        <f>'Survey Results'!G429/'Survey Results'!G$451</f>
        <v>0</v>
      </c>
      <c r="J429" s="217">
        <f t="shared" si="53"/>
        <v>0</v>
      </c>
      <c r="K429" s="215">
        <f>'Survey Results'!H429/'Survey Results'!H$451</f>
        <v>0</v>
      </c>
      <c r="L429" s="211">
        <f t="shared" si="54"/>
        <v>0</v>
      </c>
      <c r="M429" s="221">
        <f t="shared" si="55"/>
        <v>0</v>
      </c>
      <c r="N429" s="222">
        <f t="shared" si="56"/>
        <v>0</v>
      </c>
    </row>
    <row r="430" spans="2:14" x14ac:dyDescent="0.45">
      <c r="B430" t="s">
        <v>212</v>
      </c>
      <c r="C430" s="215">
        <f>'Survey Results'!D430/'Survey Results'!D$451</f>
        <v>0</v>
      </c>
      <c r="D430" s="211">
        <f t="shared" si="50"/>
        <v>0</v>
      </c>
      <c r="E430" s="218">
        <f>'Survey Results'!E430/'Survey Results'!E$451</f>
        <v>0</v>
      </c>
      <c r="F430" s="217">
        <f t="shared" si="51"/>
        <v>0</v>
      </c>
      <c r="G430" s="215">
        <f>'Survey Results'!F430/'Survey Results'!F$451</f>
        <v>0</v>
      </c>
      <c r="H430" s="212">
        <f t="shared" si="52"/>
        <v>0</v>
      </c>
      <c r="I430" s="218">
        <f>'Survey Results'!G430/'Survey Results'!G$451</f>
        <v>2.2871950209432754E-2</v>
      </c>
      <c r="J430" s="217">
        <f t="shared" si="53"/>
        <v>0.14878740119971767</v>
      </c>
      <c r="K430" s="215">
        <f>'Survey Results'!H430/'Survey Results'!H$451</f>
        <v>0</v>
      </c>
      <c r="L430" s="211">
        <f t="shared" si="54"/>
        <v>0</v>
      </c>
      <c r="M430" s="221">
        <f t="shared" si="55"/>
        <v>2.7103920886610488E-3</v>
      </c>
      <c r="N430" s="222">
        <f t="shared" si="56"/>
        <v>0.14878740119971767</v>
      </c>
    </row>
    <row r="431" spans="2:14" x14ac:dyDescent="0.45">
      <c r="B431" t="s">
        <v>213</v>
      </c>
      <c r="C431" s="215">
        <f>'Survey Results'!D431/'Survey Results'!D$451</f>
        <v>0</v>
      </c>
      <c r="D431" s="211">
        <f t="shared" si="50"/>
        <v>0</v>
      </c>
      <c r="E431" s="218">
        <f>'Survey Results'!E431/'Survey Results'!E$451</f>
        <v>0</v>
      </c>
      <c r="F431" s="217">
        <f t="shared" si="51"/>
        <v>0</v>
      </c>
      <c r="G431" s="215">
        <f>'Survey Results'!F431/'Survey Results'!F$451</f>
        <v>0</v>
      </c>
      <c r="H431" s="212">
        <f t="shared" si="52"/>
        <v>0</v>
      </c>
      <c r="I431" s="218">
        <f>'Survey Results'!G431/'Survey Results'!G$451</f>
        <v>6.7231464609413816E-2</v>
      </c>
      <c r="J431" s="217">
        <f t="shared" si="53"/>
        <v>0.43735644781003408</v>
      </c>
      <c r="K431" s="215">
        <f>'Survey Results'!H431/'Survey Results'!H$451</f>
        <v>0</v>
      </c>
      <c r="L431" s="211">
        <f t="shared" si="54"/>
        <v>0</v>
      </c>
      <c r="M431" s="221">
        <f t="shared" si="55"/>
        <v>7.9671225285939378E-3</v>
      </c>
      <c r="N431" s="222">
        <f t="shared" si="56"/>
        <v>0.43735644781003408</v>
      </c>
    </row>
    <row r="432" spans="2:14" x14ac:dyDescent="0.45">
      <c r="B432" t="s">
        <v>214</v>
      </c>
      <c r="C432" s="215">
        <f>'Survey Results'!D432/'Survey Results'!D$451</f>
        <v>0</v>
      </c>
      <c r="D432" s="211">
        <f t="shared" si="50"/>
        <v>0</v>
      </c>
      <c r="E432" s="218">
        <f>'Survey Results'!E432/'Survey Results'!E$451</f>
        <v>0</v>
      </c>
      <c r="F432" s="217">
        <f t="shared" si="51"/>
        <v>0</v>
      </c>
      <c r="G432" s="215">
        <f>'Survey Results'!F432/'Survey Results'!F$451</f>
        <v>0</v>
      </c>
      <c r="H432" s="212">
        <f t="shared" si="52"/>
        <v>0</v>
      </c>
      <c r="I432" s="218">
        <f>'Survey Results'!G432/'Survey Results'!G$451</f>
        <v>0</v>
      </c>
      <c r="J432" s="217">
        <f t="shared" si="53"/>
        <v>0</v>
      </c>
      <c r="K432" s="215">
        <f>'Survey Results'!H432/'Survey Results'!H$451</f>
        <v>0</v>
      </c>
      <c r="L432" s="211">
        <f t="shared" si="54"/>
        <v>0</v>
      </c>
      <c r="M432" s="221">
        <f t="shared" si="55"/>
        <v>0</v>
      </c>
      <c r="N432" s="222">
        <f t="shared" si="56"/>
        <v>0</v>
      </c>
    </row>
    <row r="433" spans="2:14" x14ac:dyDescent="0.45">
      <c r="B433" t="s">
        <v>215</v>
      </c>
      <c r="C433" s="215">
        <f>'Survey Results'!D433/'Survey Results'!D$451</f>
        <v>0</v>
      </c>
      <c r="D433" s="211">
        <f t="shared" si="50"/>
        <v>0</v>
      </c>
      <c r="E433" s="218">
        <f>'Survey Results'!E433/'Survey Results'!E$451</f>
        <v>5.7326830858679852E-3</v>
      </c>
      <c r="F433" s="217">
        <f t="shared" si="51"/>
        <v>3.4795530328765076E-2</v>
      </c>
      <c r="G433" s="215">
        <f>'Survey Results'!F433/'Survey Results'!F$451</f>
        <v>0</v>
      </c>
      <c r="H433" s="212">
        <f t="shared" si="52"/>
        <v>0</v>
      </c>
      <c r="I433" s="218">
        <f>'Survey Results'!G433/'Survey Results'!G$451</f>
        <v>0</v>
      </c>
      <c r="J433" s="217">
        <f t="shared" si="53"/>
        <v>0</v>
      </c>
      <c r="K433" s="215">
        <f>'Survey Results'!H433/'Survey Results'!H$451</f>
        <v>0</v>
      </c>
      <c r="L433" s="211">
        <f t="shared" si="54"/>
        <v>0</v>
      </c>
      <c r="M433" s="221">
        <f t="shared" si="55"/>
        <v>6.3385427370465691E-4</v>
      </c>
      <c r="N433" s="222">
        <f t="shared" si="56"/>
        <v>3.4795530328765076E-2</v>
      </c>
    </row>
    <row r="434" spans="2:14" x14ac:dyDescent="0.45">
      <c r="B434" t="s">
        <v>216</v>
      </c>
      <c r="C434" s="215">
        <f>'Survey Results'!D434/'Survey Results'!D$451</f>
        <v>6.8127707179943195E-3</v>
      </c>
      <c r="D434" s="211">
        <f t="shared" ref="D434:D450" si="57">C434*$D$303</f>
        <v>6.3552134709978239E-2</v>
      </c>
      <c r="E434" s="218">
        <f>'Survey Results'!E434/'Survey Results'!E$451</f>
        <v>0</v>
      </c>
      <c r="F434" s="217">
        <f t="shared" ref="F434:F450" si="58">E434*$F$303</f>
        <v>0</v>
      </c>
      <c r="G434" s="215">
        <f>'Survey Results'!F434/'Survey Results'!F$451</f>
        <v>0</v>
      </c>
      <c r="H434" s="212">
        <f t="shared" ref="H434:H450" si="59">G434*$H$303</f>
        <v>0</v>
      </c>
      <c r="I434" s="218">
        <f>'Survey Results'!G434/'Survey Results'!G$451</f>
        <v>0</v>
      </c>
      <c r="J434" s="217">
        <f t="shared" ref="J434:J450" si="60">I434*$J$303</f>
        <v>0</v>
      </c>
      <c r="K434" s="215">
        <f>'Survey Results'!H434/'Survey Results'!H$451</f>
        <v>0</v>
      </c>
      <c r="L434" s="211">
        <f t="shared" ref="L434:L450" si="61">K434*$L$303</f>
        <v>0</v>
      </c>
      <c r="M434" s="221">
        <f t="shared" ref="M434:M450" si="62">N434/$N$303</f>
        <v>1.1577001933398452E-3</v>
      </c>
      <c r="N434" s="222">
        <f t="shared" si="56"/>
        <v>6.3552134709978239E-2</v>
      </c>
    </row>
    <row r="435" spans="2:14" x14ac:dyDescent="0.45">
      <c r="B435" t="s">
        <v>217</v>
      </c>
      <c r="C435" s="215">
        <f>'Survey Results'!D435/'Survey Results'!D$451</f>
        <v>0</v>
      </c>
      <c r="D435" s="211">
        <f t="shared" si="57"/>
        <v>0</v>
      </c>
      <c r="E435" s="218">
        <f>'Survey Results'!E435/'Survey Results'!E$451</f>
        <v>0</v>
      </c>
      <c r="F435" s="217">
        <f t="shared" si="58"/>
        <v>0</v>
      </c>
      <c r="G435" s="215">
        <f>'Survey Results'!F435/'Survey Results'!F$451</f>
        <v>0</v>
      </c>
      <c r="H435" s="212">
        <f t="shared" si="59"/>
        <v>0</v>
      </c>
      <c r="I435" s="218">
        <f>'Survey Results'!G435/'Survey Results'!G$451</f>
        <v>0</v>
      </c>
      <c r="J435" s="217">
        <f t="shared" si="60"/>
        <v>0</v>
      </c>
      <c r="K435" s="215">
        <f>'Survey Results'!H435/'Survey Results'!H$451</f>
        <v>0</v>
      </c>
      <c r="L435" s="211">
        <f t="shared" si="61"/>
        <v>0</v>
      </c>
      <c r="M435" s="221">
        <f t="shared" si="62"/>
        <v>0</v>
      </c>
      <c r="N435" s="222">
        <f t="shared" si="56"/>
        <v>0</v>
      </c>
    </row>
    <row r="436" spans="2:14" x14ac:dyDescent="0.45">
      <c r="B436" t="s">
        <v>218</v>
      </c>
      <c r="C436" s="215">
        <f>'Survey Results'!D436/'Survey Results'!D$451</f>
        <v>0</v>
      </c>
      <c r="D436" s="211">
        <f t="shared" si="57"/>
        <v>0</v>
      </c>
      <c r="E436" s="218">
        <f>'Survey Results'!E436/'Survey Results'!E$451</f>
        <v>0</v>
      </c>
      <c r="F436" s="217">
        <f t="shared" si="58"/>
        <v>0</v>
      </c>
      <c r="G436" s="215">
        <f>'Survey Results'!F436/'Survey Results'!F$451</f>
        <v>0</v>
      </c>
      <c r="H436" s="212">
        <f t="shared" si="59"/>
        <v>0</v>
      </c>
      <c r="I436" s="218">
        <f>'Survey Results'!G436/'Survey Results'!G$451</f>
        <v>0</v>
      </c>
      <c r="J436" s="217">
        <f t="shared" si="60"/>
        <v>0</v>
      </c>
      <c r="K436" s="215">
        <f>'Survey Results'!H436/'Survey Results'!H$451</f>
        <v>0</v>
      </c>
      <c r="L436" s="211">
        <f t="shared" si="61"/>
        <v>0</v>
      </c>
      <c r="M436" s="221">
        <f t="shared" si="62"/>
        <v>0</v>
      </c>
      <c r="N436" s="222">
        <f t="shared" si="56"/>
        <v>0</v>
      </c>
    </row>
    <row r="437" spans="2:14" x14ac:dyDescent="0.45">
      <c r="B437" t="s">
        <v>219</v>
      </c>
      <c r="C437" s="215">
        <f>'Survey Results'!D437/'Survey Results'!D$451</f>
        <v>0</v>
      </c>
      <c r="D437" s="211">
        <f t="shared" si="57"/>
        <v>0</v>
      </c>
      <c r="E437" s="218">
        <f>'Survey Results'!E437/'Survey Results'!E$451</f>
        <v>0</v>
      </c>
      <c r="F437" s="217">
        <f t="shared" si="58"/>
        <v>0</v>
      </c>
      <c r="G437" s="215">
        <f>'Survey Results'!F437/'Survey Results'!F$451</f>
        <v>0</v>
      </c>
      <c r="H437" s="212">
        <f t="shared" si="59"/>
        <v>0</v>
      </c>
      <c r="I437" s="218">
        <f>'Survey Results'!G437/'Survey Results'!G$451</f>
        <v>0</v>
      </c>
      <c r="J437" s="217">
        <f t="shared" si="60"/>
        <v>0</v>
      </c>
      <c r="K437" s="215">
        <f>'Survey Results'!H437/'Survey Results'!H$451</f>
        <v>0.11017053122316278</v>
      </c>
      <c r="L437" s="211">
        <f t="shared" si="61"/>
        <v>1.0398008618742725</v>
      </c>
      <c r="M437" s="221">
        <f t="shared" si="62"/>
        <v>1.8941577089742971E-2</v>
      </c>
      <c r="N437" s="222">
        <f t="shared" si="56"/>
        <v>1.0398008618742725</v>
      </c>
    </row>
    <row r="438" spans="2:14" x14ac:dyDescent="0.45">
      <c r="B438" t="s">
        <v>220</v>
      </c>
      <c r="C438" s="215">
        <f>'Survey Results'!D438/'Survey Results'!D$451</f>
        <v>0</v>
      </c>
      <c r="D438" s="211">
        <f t="shared" si="57"/>
        <v>0</v>
      </c>
      <c r="E438" s="218">
        <f>'Survey Results'!E438/'Survey Results'!E$451</f>
        <v>0</v>
      </c>
      <c r="F438" s="217">
        <f t="shared" si="58"/>
        <v>0</v>
      </c>
      <c r="G438" s="215">
        <f>'Survey Results'!F438/'Survey Results'!F$451</f>
        <v>4.3511161558834666E-2</v>
      </c>
      <c r="H438" s="212">
        <f t="shared" si="59"/>
        <v>1.0248514792422978</v>
      </c>
      <c r="I438" s="218">
        <f>'Survey Results'!G438/'Survey Results'!G$451</f>
        <v>0</v>
      </c>
      <c r="J438" s="217">
        <f t="shared" si="60"/>
        <v>0</v>
      </c>
      <c r="K438" s="215">
        <f>'Survey Results'!H438/'Survey Results'!H$451</f>
        <v>0</v>
      </c>
      <c r="L438" s="211">
        <f t="shared" si="61"/>
        <v>0</v>
      </c>
      <c r="M438" s="221">
        <f t="shared" si="62"/>
        <v>1.8669251018520835E-2</v>
      </c>
      <c r="N438" s="222">
        <f t="shared" si="56"/>
        <v>1.0248514792422978</v>
      </c>
    </row>
    <row r="439" spans="2:14" x14ac:dyDescent="0.45">
      <c r="B439" t="s">
        <v>221</v>
      </c>
      <c r="C439" s="215">
        <f>'Survey Results'!D439/'Survey Results'!D$451</f>
        <v>0</v>
      </c>
      <c r="D439" s="211">
        <f t="shared" si="57"/>
        <v>0</v>
      </c>
      <c r="E439" s="218">
        <f>'Survey Results'!E439/'Survey Results'!E$451</f>
        <v>0</v>
      </c>
      <c r="F439" s="217">
        <f t="shared" si="58"/>
        <v>0</v>
      </c>
      <c r="G439" s="215">
        <f>'Survey Results'!F439/'Survey Results'!F$451</f>
        <v>0</v>
      </c>
      <c r="H439" s="212">
        <f t="shared" si="59"/>
        <v>0</v>
      </c>
      <c r="I439" s="218">
        <f>'Survey Results'!G439/'Survey Results'!G$451</f>
        <v>6.4095889438436235E-2</v>
      </c>
      <c r="J439" s="217">
        <f t="shared" si="60"/>
        <v>0.41695879580903816</v>
      </c>
      <c r="K439" s="215">
        <f>'Survey Results'!H439/'Survey Results'!H$451</f>
        <v>0</v>
      </c>
      <c r="L439" s="211">
        <f t="shared" si="61"/>
        <v>0</v>
      </c>
      <c r="M439" s="221">
        <f t="shared" si="62"/>
        <v>7.5955478242508562E-3</v>
      </c>
      <c r="N439" s="222">
        <f t="shared" si="56"/>
        <v>0.41695879580903816</v>
      </c>
    </row>
    <row r="440" spans="2:14" x14ac:dyDescent="0.45">
      <c r="B440" t="s">
        <v>222</v>
      </c>
      <c r="C440" s="215">
        <f>'Survey Results'!D440/'Survey Results'!D$451</f>
        <v>0</v>
      </c>
      <c r="D440" s="211">
        <f t="shared" si="57"/>
        <v>0</v>
      </c>
      <c r="E440" s="218">
        <f>'Survey Results'!E440/'Survey Results'!E$451</f>
        <v>0</v>
      </c>
      <c r="F440" s="217">
        <f t="shared" si="58"/>
        <v>0</v>
      </c>
      <c r="G440" s="215">
        <f>'Survey Results'!F440/'Survey Results'!F$451</f>
        <v>0</v>
      </c>
      <c r="H440" s="212">
        <f t="shared" si="59"/>
        <v>0</v>
      </c>
      <c r="I440" s="218">
        <f>'Survey Results'!G440/'Survey Results'!G$451</f>
        <v>0</v>
      </c>
      <c r="J440" s="217">
        <f t="shared" si="60"/>
        <v>0</v>
      </c>
      <c r="K440" s="215">
        <f>'Survey Results'!H440/'Survey Results'!H$451</f>
        <v>0</v>
      </c>
      <c r="L440" s="211">
        <f t="shared" si="61"/>
        <v>0</v>
      </c>
      <c r="M440" s="221">
        <f t="shared" si="62"/>
        <v>0</v>
      </c>
      <c r="N440" s="222">
        <f t="shared" si="56"/>
        <v>0</v>
      </c>
    </row>
    <row r="441" spans="2:14" x14ac:dyDescent="0.45">
      <c r="B441" t="s">
        <v>223</v>
      </c>
      <c r="C441" s="215">
        <f>'Survey Results'!D441/'Survey Results'!D$451</f>
        <v>0</v>
      </c>
      <c r="D441" s="211">
        <f t="shared" si="57"/>
        <v>0</v>
      </c>
      <c r="E441" s="218">
        <f>'Survey Results'!E441/'Survey Results'!E$451</f>
        <v>0</v>
      </c>
      <c r="F441" s="217">
        <f t="shared" si="58"/>
        <v>0</v>
      </c>
      <c r="G441" s="215">
        <f>'Survey Results'!F441/'Survey Results'!F$451</f>
        <v>0</v>
      </c>
      <c r="H441" s="212">
        <f t="shared" si="59"/>
        <v>0</v>
      </c>
      <c r="I441" s="218">
        <f>'Survey Results'!G441/'Survey Results'!G$451</f>
        <v>0</v>
      </c>
      <c r="J441" s="217">
        <f t="shared" si="60"/>
        <v>0</v>
      </c>
      <c r="K441" s="215">
        <f>'Survey Results'!H441/'Survey Results'!H$451</f>
        <v>0</v>
      </c>
      <c r="L441" s="211">
        <f t="shared" si="61"/>
        <v>0</v>
      </c>
      <c r="M441" s="221">
        <f t="shared" si="62"/>
        <v>0</v>
      </c>
      <c r="N441" s="222">
        <f t="shared" si="56"/>
        <v>0</v>
      </c>
    </row>
    <row r="442" spans="2:14" x14ac:dyDescent="0.45">
      <c r="B442" t="s">
        <v>224</v>
      </c>
      <c r="C442" s="215">
        <f>'Survey Results'!D442/'Survey Results'!D$451</f>
        <v>0</v>
      </c>
      <c r="D442" s="211">
        <f t="shared" si="57"/>
        <v>0</v>
      </c>
      <c r="E442" s="218">
        <f>'Survey Results'!E442/'Survey Results'!E$451</f>
        <v>0</v>
      </c>
      <c r="F442" s="217">
        <f t="shared" si="58"/>
        <v>0</v>
      </c>
      <c r="G442" s="215">
        <f>'Survey Results'!F442/'Survey Results'!F$451</f>
        <v>4.2402181429149225E-3</v>
      </c>
      <c r="H442" s="212">
        <f t="shared" si="59"/>
        <v>9.9873082684781636E-2</v>
      </c>
      <c r="I442" s="218">
        <f>'Survey Results'!G442/'Survey Results'!G$451</f>
        <v>0</v>
      </c>
      <c r="J442" s="217">
        <f t="shared" si="60"/>
        <v>0</v>
      </c>
      <c r="K442" s="215">
        <f>'Survey Results'!H442/'Survey Results'!H$451</f>
        <v>0</v>
      </c>
      <c r="L442" s="211">
        <f t="shared" si="61"/>
        <v>0</v>
      </c>
      <c r="M442" s="221">
        <f t="shared" si="62"/>
        <v>1.819342303154204E-3</v>
      </c>
      <c r="N442" s="222">
        <f t="shared" si="56"/>
        <v>9.9873082684781636E-2</v>
      </c>
    </row>
    <row r="443" spans="2:14" x14ac:dyDescent="0.45">
      <c r="B443" t="s">
        <v>225</v>
      </c>
      <c r="C443" s="215">
        <f>'Survey Results'!D443/'Survey Results'!D$451</f>
        <v>0</v>
      </c>
      <c r="D443" s="211">
        <f t="shared" si="57"/>
        <v>0</v>
      </c>
      <c r="E443" s="218">
        <f>'Survey Results'!E443/'Survey Results'!E$451</f>
        <v>0</v>
      </c>
      <c r="F443" s="217">
        <f t="shared" si="58"/>
        <v>0</v>
      </c>
      <c r="G443" s="215">
        <f>'Survey Results'!F443/'Survey Results'!F$451</f>
        <v>0</v>
      </c>
      <c r="H443" s="212">
        <f t="shared" si="59"/>
        <v>0</v>
      </c>
      <c r="I443" s="218">
        <f>'Survey Results'!G443/'Survey Results'!G$451</f>
        <v>0</v>
      </c>
      <c r="J443" s="217">
        <f t="shared" si="60"/>
        <v>0</v>
      </c>
      <c r="K443" s="215">
        <f>'Survey Results'!H443/'Survey Results'!H$451</f>
        <v>7.8824684087841958E-3</v>
      </c>
      <c r="L443" s="211">
        <f t="shared" si="61"/>
        <v>7.43955516430089E-2</v>
      </c>
      <c r="M443" s="221">
        <f t="shared" si="62"/>
        <v>1.3552297639376231E-3</v>
      </c>
      <c r="N443" s="222">
        <f t="shared" si="56"/>
        <v>7.43955516430089E-2</v>
      </c>
    </row>
    <row r="444" spans="2:14" x14ac:dyDescent="0.45">
      <c r="B444" t="s">
        <v>226</v>
      </c>
      <c r="C444" s="215">
        <f>'Survey Results'!D444/'Survey Results'!D$451</f>
        <v>0</v>
      </c>
      <c r="D444" s="211">
        <f t="shared" si="57"/>
        <v>0</v>
      </c>
      <c r="E444" s="218">
        <f>'Survey Results'!E444/'Survey Results'!E$451</f>
        <v>0</v>
      </c>
      <c r="F444" s="217">
        <f t="shared" si="58"/>
        <v>0</v>
      </c>
      <c r="G444" s="215">
        <f>'Survey Results'!F444/'Survey Results'!F$451</f>
        <v>1.4808146437564423E-2</v>
      </c>
      <c r="H444" s="212">
        <f t="shared" si="59"/>
        <v>0.34878753491454517</v>
      </c>
      <c r="I444" s="218">
        <f>'Survey Results'!G444/'Survey Results'!G$451</f>
        <v>1.3098421563291288E-2</v>
      </c>
      <c r="J444" s="217">
        <f t="shared" si="60"/>
        <v>8.5208304773971788E-2</v>
      </c>
      <c r="K444" s="215">
        <f>'Survey Results'!H444/'Survey Results'!H$451</f>
        <v>0</v>
      </c>
      <c r="L444" s="211">
        <f t="shared" si="61"/>
        <v>0</v>
      </c>
      <c r="M444" s="221">
        <f t="shared" si="62"/>
        <v>7.9059038663133619E-3</v>
      </c>
      <c r="N444" s="222">
        <f t="shared" si="56"/>
        <v>0.43399583968851696</v>
      </c>
    </row>
    <row r="445" spans="2:14" x14ac:dyDescent="0.45">
      <c r="B445" t="s">
        <v>227</v>
      </c>
      <c r="C445" s="215">
        <f>'Survey Results'!D445/'Survey Results'!D$451</f>
        <v>0</v>
      </c>
      <c r="D445" s="211">
        <f t="shared" si="57"/>
        <v>0</v>
      </c>
      <c r="E445" s="218">
        <f>'Survey Results'!E445/'Survey Results'!E$451</f>
        <v>0</v>
      </c>
      <c r="F445" s="217">
        <f t="shared" si="58"/>
        <v>0</v>
      </c>
      <c r="G445" s="215">
        <f>'Survey Results'!F445/'Survey Results'!F$451</f>
        <v>0</v>
      </c>
      <c r="H445" s="212">
        <f t="shared" si="59"/>
        <v>0</v>
      </c>
      <c r="I445" s="218">
        <f>'Survey Results'!G445/'Survey Results'!G$451</f>
        <v>0</v>
      </c>
      <c r="J445" s="217">
        <f t="shared" si="60"/>
        <v>0</v>
      </c>
      <c r="K445" s="215">
        <f>'Survey Results'!H445/'Survey Results'!H$451</f>
        <v>0</v>
      </c>
      <c r="L445" s="211">
        <f t="shared" si="61"/>
        <v>0</v>
      </c>
      <c r="M445" s="221">
        <f t="shared" si="62"/>
        <v>0</v>
      </c>
      <c r="N445" s="222">
        <f t="shared" si="56"/>
        <v>0</v>
      </c>
    </row>
    <row r="446" spans="2:14" x14ac:dyDescent="0.45">
      <c r="B446" t="s">
        <v>228</v>
      </c>
      <c r="C446" s="215">
        <f>'Survey Results'!D446/'Survey Results'!D$451</f>
        <v>0</v>
      </c>
      <c r="D446" s="211">
        <f t="shared" si="57"/>
        <v>0</v>
      </c>
      <c r="E446" s="218">
        <f>'Survey Results'!E446/'Survey Results'!E$451</f>
        <v>0</v>
      </c>
      <c r="F446" s="217">
        <f t="shared" si="58"/>
        <v>0</v>
      </c>
      <c r="G446" s="215">
        <f>'Survey Results'!F446/'Survey Results'!F$451</f>
        <v>0</v>
      </c>
      <c r="H446" s="212">
        <f t="shared" si="59"/>
        <v>0</v>
      </c>
      <c r="I446" s="218">
        <f>'Survey Results'!G446/'Survey Results'!G$451</f>
        <v>0</v>
      </c>
      <c r="J446" s="217">
        <f t="shared" si="60"/>
        <v>0</v>
      </c>
      <c r="K446" s="215">
        <f>'Survey Results'!H446/'Survey Results'!H$451</f>
        <v>0</v>
      </c>
      <c r="L446" s="211">
        <f t="shared" si="61"/>
        <v>0</v>
      </c>
      <c r="M446" s="221">
        <f t="shared" si="62"/>
        <v>0</v>
      </c>
      <c r="N446" s="222">
        <f t="shared" si="56"/>
        <v>0</v>
      </c>
    </row>
    <row r="447" spans="2:14" x14ac:dyDescent="0.45">
      <c r="B447" t="s">
        <v>229</v>
      </c>
      <c r="C447" s="215">
        <f>'Survey Results'!D447/'Survey Results'!D$451</f>
        <v>0</v>
      </c>
      <c r="D447" s="211">
        <f t="shared" si="57"/>
        <v>0</v>
      </c>
      <c r="E447" s="218">
        <f>'Survey Results'!E447/'Survey Results'!E$451</f>
        <v>0</v>
      </c>
      <c r="F447" s="217">
        <f t="shared" si="58"/>
        <v>0</v>
      </c>
      <c r="G447" s="215">
        <f>'Survey Results'!F447/'Survey Results'!F$451</f>
        <v>0</v>
      </c>
      <c r="H447" s="212">
        <f t="shared" si="59"/>
        <v>0</v>
      </c>
      <c r="I447" s="218">
        <f>'Survey Results'!G447/'Survey Results'!G$451</f>
        <v>6.5432946020777616E-3</v>
      </c>
      <c r="J447" s="217">
        <f t="shared" si="60"/>
        <v>4.2565666251134962E-2</v>
      </c>
      <c r="K447" s="215">
        <f>'Survey Results'!H447/'Survey Results'!H$451</f>
        <v>0</v>
      </c>
      <c r="L447" s="211">
        <f t="shared" si="61"/>
        <v>0</v>
      </c>
      <c r="M447" s="221">
        <f t="shared" si="62"/>
        <v>7.7539928868575279E-4</v>
      </c>
      <c r="N447" s="222">
        <f t="shared" si="56"/>
        <v>4.2565666251134962E-2</v>
      </c>
    </row>
    <row r="448" spans="2:14" x14ac:dyDescent="0.45">
      <c r="B448" t="s">
        <v>230</v>
      </c>
      <c r="C448" s="215">
        <f>'Survey Results'!D448/'Survey Results'!D$451</f>
        <v>0</v>
      </c>
      <c r="D448" s="211">
        <f t="shared" si="57"/>
        <v>0</v>
      </c>
      <c r="E448" s="218">
        <f>'Survey Results'!E448/'Survey Results'!E$451</f>
        <v>0</v>
      </c>
      <c r="F448" s="217">
        <f t="shared" si="58"/>
        <v>0</v>
      </c>
      <c r="G448" s="215">
        <f>'Survey Results'!F448/'Survey Results'!F$451</f>
        <v>0</v>
      </c>
      <c r="H448" s="212">
        <f t="shared" si="59"/>
        <v>0</v>
      </c>
      <c r="I448" s="218">
        <f>'Survey Results'!G448/'Survey Results'!G$451</f>
        <v>0</v>
      </c>
      <c r="J448" s="217">
        <f t="shared" si="60"/>
        <v>0</v>
      </c>
      <c r="K448" s="215">
        <f>'Survey Results'!H448/'Survey Results'!H$451</f>
        <v>7.8824684087841958E-3</v>
      </c>
      <c r="L448" s="211">
        <f t="shared" si="61"/>
        <v>7.43955516430089E-2</v>
      </c>
      <c r="M448" s="221">
        <f t="shared" si="62"/>
        <v>1.3552297639376231E-3</v>
      </c>
      <c r="N448" s="222">
        <f t="shared" si="56"/>
        <v>7.43955516430089E-2</v>
      </c>
    </row>
    <row r="449" spans="1:14" x14ac:dyDescent="0.45">
      <c r="B449" t="s">
        <v>231</v>
      </c>
      <c r="C449" s="215">
        <f>'Survey Results'!D449/'Survey Results'!D$451</f>
        <v>0</v>
      </c>
      <c r="D449" s="211">
        <f t="shared" si="57"/>
        <v>0</v>
      </c>
      <c r="E449" s="218">
        <f>'Survey Results'!E449/'Survey Results'!E$451</f>
        <v>0</v>
      </c>
      <c r="F449" s="217">
        <f t="shared" si="58"/>
        <v>0</v>
      </c>
      <c r="G449" s="215">
        <f>'Survey Results'!F449/'Survey Results'!F$451</f>
        <v>0</v>
      </c>
      <c r="H449" s="212">
        <f t="shared" si="59"/>
        <v>0</v>
      </c>
      <c r="I449" s="218">
        <f>'Survey Results'!G449/'Survey Results'!G$451</f>
        <v>0</v>
      </c>
      <c r="J449" s="217">
        <f t="shared" si="60"/>
        <v>0</v>
      </c>
      <c r="K449" s="215">
        <f>'Survey Results'!H449/'Survey Results'!H$451</f>
        <v>7.8824684087841958E-3</v>
      </c>
      <c r="L449" s="211">
        <f t="shared" si="61"/>
        <v>7.43955516430089E-2</v>
      </c>
      <c r="M449" s="221">
        <f t="shared" si="62"/>
        <v>1.3552297639376231E-3</v>
      </c>
      <c r="N449" s="222">
        <f t="shared" si="56"/>
        <v>7.43955516430089E-2</v>
      </c>
    </row>
    <row r="450" spans="1:14" x14ac:dyDescent="0.45">
      <c r="B450" t="s">
        <v>232</v>
      </c>
      <c r="C450" s="215">
        <f>'Survey Results'!D450/'Survey Results'!D$451</f>
        <v>0</v>
      </c>
      <c r="D450" s="211">
        <f t="shared" si="57"/>
        <v>0</v>
      </c>
      <c r="E450" s="218">
        <f>'Survey Results'!E450/'Survey Results'!E$451</f>
        <v>0</v>
      </c>
      <c r="F450" s="217">
        <f t="shared" si="58"/>
        <v>0</v>
      </c>
      <c r="G450" s="215">
        <f>'Survey Results'!F450/'Survey Results'!F$451</f>
        <v>0</v>
      </c>
      <c r="H450" s="212">
        <f t="shared" si="59"/>
        <v>0</v>
      </c>
      <c r="I450" s="218">
        <f>'Survey Results'!G450/'Survey Results'!G$451</f>
        <v>0</v>
      </c>
      <c r="J450" s="217">
        <f t="shared" si="60"/>
        <v>0</v>
      </c>
      <c r="K450" s="215">
        <f>'Survey Results'!H450/'Survey Results'!H$451</f>
        <v>0</v>
      </c>
      <c r="L450" s="211">
        <f t="shared" si="61"/>
        <v>0</v>
      </c>
      <c r="M450" s="221">
        <f t="shared" si="62"/>
        <v>0</v>
      </c>
      <c r="N450" s="222">
        <f t="shared" si="56"/>
        <v>0</v>
      </c>
    </row>
    <row r="451" spans="1:14" s="208" customFormat="1" x14ac:dyDescent="0.45">
      <c r="B451" s="208" t="s">
        <v>1</v>
      </c>
      <c r="C451" s="213">
        <f t="shared" ref="C451:N451" si="63">SUM(C305:C450)</f>
        <v>1</v>
      </c>
      <c r="D451" s="214">
        <f t="shared" si="63"/>
        <v>9.3283830236823206</v>
      </c>
      <c r="E451" s="219">
        <f t="shared" si="63"/>
        <v>1.0000000000000002</v>
      </c>
      <c r="F451" s="220">
        <f t="shared" si="63"/>
        <v>6.0696762419227088</v>
      </c>
      <c r="G451" s="213">
        <f t="shared" si="63"/>
        <v>1.0000000000000009</v>
      </c>
      <c r="H451" s="214">
        <f t="shared" si="63"/>
        <v>23.553760518586024</v>
      </c>
      <c r="I451" s="219">
        <f t="shared" si="63"/>
        <v>1.0000000000000004</v>
      </c>
      <c r="J451" s="220">
        <f t="shared" si="63"/>
        <v>6.5052345706119707</v>
      </c>
      <c r="K451" s="213">
        <f t="shared" si="63"/>
        <v>0.99999999999999989</v>
      </c>
      <c r="L451" s="214">
        <f t="shared" si="63"/>
        <v>9.4381033687496636</v>
      </c>
      <c r="M451" s="221">
        <f t="shared" si="63"/>
        <v>0.99999999999999978</v>
      </c>
      <c r="N451" s="222">
        <f t="shared" si="63"/>
        <v>54.895157723552678</v>
      </c>
    </row>
    <row r="453" spans="1:14" x14ac:dyDescent="0.45">
      <c r="A453" t="s">
        <v>384</v>
      </c>
      <c r="B453" t="s">
        <v>385</v>
      </c>
    </row>
    <row r="454" spans="1:14" x14ac:dyDescent="0.45">
      <c r="B454" t="s">
        <v>386</v>
      </c>
      <c r="D454" s="211">
        <f>'Pop &amp; Exp'!B71</f>
        <v>2.3320957559205806</v>
      </c>
      <c r="F454" s="217">
        <f>'Pop &amp; Exp'!C71</f>
        <v>1.5174190604806774</v>
      </c>
      <c r="H454" s="212">
        <f>'Pop &amp; Exp'!D71</f>
        <v>5.8884401296465052</v>
      </c>
      <c r="J454" s="217">
        <f>'Pop &amp; Exp'!E71</f>
        <v>1.6263086426529929</v>
      </c>
      <c r="L454" s="211">
        <f>'Pop &amp; Exp'!F71</f>
        <v>2.3595258421874155</v>
      </c>
      <c r="N454" s="222">
        <f t="shared" ref="N454:N515" si="64">D454+F454+H454+J454+L454</f>
        <v>13.723789430888171</v>
      </c>
    </row>
    <row r="456" spans="1:14" x14ac:dyDescent="0.45">
      <c r="B456" t="s">
        <v>88</v>
      </c>
      <c r="C456" s="215">
        <f>'Survey Results'!D456/'Survey Results'!D$602</f>
        <v>0</v>
      </c>
      <c r="D456" s="211">
        <f>C456*$D$454</f>
        <v>0</v>
      </c>
      <c r="E456" s="218">
        <f>'Survey Results'!E456/'Survey Results'!E$602</f>
        <v>0</v>
      </c>
      <c r="F456" s="217">
        <f>E456*$F$454</f>
        <v>0</v>
      </c>
      <c r="G456" s="215">
        <f>'Survey Results'!F456/'Survey Results'!F$602</f>
        <v>0</v>
      </c>
      <c r="H456" s="212">
        <f>G456*$H$454</f>
        <v>0</v>
      </c>
      <c r="I456" s="218">
        <f>'Survey Results'!G456/'Survey Results'!G$602</f>
        <v>0</v>
      </c>
      <c r="J456" s="217">
        <f>I456*$J$454</f>
        <v>0</v>
      </c>
      <c r="K456" s="215">
        <f>'Survey Results'!H456/'Survey Results'!H$602</f>
        <v>0</v>
      </c>
      <c r="L456" s="211">
        <f>K456*$L$454</f>
        <v>0</v>
      </c>
      <c r="M456" s="221">
        <f>N456/$N$454</f>
        <v>0</v>
      </c>
      <c r="N456" s="222">
        <f t="shared" si="64"/>
        <v>0</v>
      </c>
    </row>
    <row r="457" spans="1:14" x14ac:dyDescent="0.45">
      <c r="B457" t="s">
        <v>89</v>
      </c>
      <c r="C457" s="215">
        <f>'Survey Results'!D457/'Survey Results'!D$602</f>
        <v>0</v>
      </c>
      <c r="D457" s="211">
        <f t="shared" ref="D457:D520" si="65">C457*$D$454</f>
        <v>0</v>
      </c>
      <c r="E457" s="218">
        <f>'Survey Results'!E457/'Survey Results'!E$602</f>
        <v>0</v>
      </c>
      <c r="F457" s="217">
        <f t="shared" ref="F457:F520" si="66">E457*$F$454</f>
        <v>0</v>
      </c>
      <c r="G457" s="215">
        <f>'Survey Results'!F457/'Survey Results'!F$602</f>
        <v>0</v>
      </c>
      <c r="H457" s="212">
        <f t="shared" ref="H457:H520" si="67">G457*$H$454</f>
        <v>0</v>
      </c>
      <c r="I457" s="218">
        <f>'Survey Results'!G457/'Survey Results'!G$602</f>
        <v>0</v>
      </c>
      <c r="J457" s="217">
        <f t="shared" ref="J457:J520" si="68">I457*$J$454</f>
        <v>0</v>
      </c>
      <c r="K457" s="215">
        <f>'Survey Results'!H457/'Survey Results'!H$602</f>
        <v>0</v>
      </c>
      <c r="L457" s="211">
        <f t="shared" ref="L457:L520" si="69">K457*$L$454</f>
        <v>0</v>
      </c>
      <c r="M457" s="221">
        <f t="shared" ref="M457:M520" si="70">N457/$N$454</f>
        <v>0</v>
      </c>
      <c r="N457" s="222">
        <f t="shared" si="64"/>
        <v>0</v>
      </c>
    </row>
    <row r="458" spans="1:14" x14ac:dyDescent="0.45">
      <c r="B458" t="s">
        <v>90</v>
      </c>
      <c r="C458" s="215">
        <f>'Survey Results'!D458/'Survey Results'!D$602</f>
        <v>0</v>
      </c>
      <c r="D458" s="211">
        <f t="shared" si="65"/>
        <v>0</v>
      </c>
      <c r="E458" s="218">
        <f>'Survey Results'!E458/'Survey Results'!E$602</f>
        <v>0</v>
      </c>
      <c r="F458" s="217">
        <f t="shared" si="66"/>
        <v>0</v>
      </c>
      <c r="G458" s="215">
        <f>'Survey Results'!F458/'Survey Results'!F$602</f>
        <v>0</v>
      </c>
      <c r="H458" s="212">
        <f t="shared" si="67"/>
        <v>0</v>
      </c>
      <c r="I458" s="218">
        <f>'Survey Results'!G458/'Survey Results'!G$602</f>
        <v>0</v>
      </c>
      <c r="J458" s="217">
        <f t="shared" si="68"/>
        <v>0</v>
      </c>
      <c r="K458" s="215">
        <f>'Survey Results'!H458/'Survey Results'!H$602</f>
        <v>0</v>
      </c>
      <c r="L458" s="211">
        <f t="shared" si="69"/>
        <v>0</v>
      </c>
      <c r="M458" s="221">
        <f t="shared" si="70"/>
        <v>0</v>
      </c>
      <c r="N458" s="222">
        <f t="shared" si="64"/>
        <v>0</v>
      </c>
    </row>
    <row r="459" spans="1:14" x14ac:dyDescent="0.45">
      <c r="B459" t="s">
        <v>91</v>
      </c>
      <c r="C459" s="215">
        <f>'Survey Results'!D459/'Survey Results'!D$602</f>
        <v>0</v>
      </c>
      <c r="D459" s="211">
        <f t="shared" si="65"/>
        <v>0</v>
      </c>
      <c r="E459" s="218">
        <f>'Survey Results'!E459/'Survey Results'!E$602</f>
        <v>0</v>
      </c>
      <c r="F459" s="217">
        <f t="shared" si="66"/>
        <v>0</v>
      </c>
      <c r="G459" s="215">
        <f>'Survey Results'!F459/'Survey Results'!F$602</f>
        <v>0</v>
      </c>
      <c r="H459" s="212">
        <f t="shared" si="67"/>
        <v>0</v>
      </c>
      <c r="I459" s="218">
        <f>'Survey Results'!G459/'Survey Results'!G$602</f>
        <v>0</v>
      </c>
      <c r="J459" s="217">
        <f t="shared" si="68"/>
        <v>0</v>
      </c>
      <c r="K459" s="215">
        <f>'Survey Results'!H459/'Survey Results'!H$602</f>
        <v>0</v>
      </c>
      <c r="L459" s="211">
        <f t="shared" si="69"/>
        <v>0</v>
      </c>
      <c r="M459" s="221">
        <f t="shared" si="70"/>
        <v>0</v>
      </c>
      <c r="N459" s="222">
        <f t="shared" si="64"/>
        <v>0</v>
      </c>
    </row>
    <row r="460" spans="1:14" x14ac:dyDescent="0.45">
      <c r="B460" t="s">
        <v>92</v>
      </c>
      <c r="C460" s="215">
        <f>'Survey Results'!D460/'Survey Results'!D$602</f>
        <v>0</v>
      </c>
      <c r="D460" s="211">
        <f t="shared" si="65"/>
        <v>0</v>
      </c>
      <c r="E460" s="218">
        <f>'Survey Results'!E460/'Survey Results'!E$602</f>
        <v>7.5804798460476497E-2</v>
      </c>
      <c r="F460" s="217">
        <f t="shared" si="66"/>
        <v>0.11502764605982335</v>
      </c>
      <c r="G460" s="215">
        <f>'Survey Results'!F460/'Survey Results'!F$602</f>
        <v>5.151426978007323E-2</v>
      </c>
      <c r="H460" s="212">
        <f t="shared" si="67"/>
        <v>0.30333869342241948</v>
      </c>
      <c r="I460" s="218">
        <f>'Survey Results'!G460/'Survey Results'!G$602</f>
        <v>7.0654373243210717E-3</v>
      </c>
      <c r="J460" s="217">
        <f t="shared" si="68"/>
        <v>1.1490581784666396E-2</v>
      </c>
      <c r="K460" s="215">
        <f>'Survey Results'!H460/'Survey Results'!H$602</f>
        <v>0</v>
      </c>
      <c r="L460" s="211">
        <f t="shared" si="69"/>
        <v>0</v>
      </c>
      <c r="M460" s="221">
        <f t="shared" si="70"/>
        <v>3.1322028324001314E-2</v>
      </c>
      <c r="N460" s="222">
        <f t="shared" si="64"/>
        <v>0.42985692126690922</v>
      </c>
    </row>
    <row r="461" spans="1:14" x14ac:dyDescent="0.45">
      <c r="B461" t="s">
        <v>93</v>
      </c>
      <c r="C461" s="215">
        <f>'Survey Results'!D461/'Survey Results'!D$602</f>
        <v>0</v>
      </c>
      <c r="D461" s="211">
        <f t="shared" si="65"/>
        <v>0</v>
      </c>
      <c r="E461" s="218">
        <f>'Survey Results'!E461/'Survey Results'!E$602</f>
        <v>0</v>
      </c>
      <c r="F461" s="217">
        <f t="shared" si="66"/>
        <v>0</v>
      </c>
      <c r="G461" s="215">
        <f>'Survey Results'!F461/'Survey Results'!F$602</f>
        <v>0</v>
      </c>
      <c r="H461" s="212">
        <f t="shared" si="67"/>
        <v>0</v>
      </c>
      <c r="I461" s="218">
        <f>'Survey Results'!G461/'Survey Results'!G$602</f>
        <v>0</v>
      </c>
      <c r="J461" s="217">
        <f t="shared" si="68"/>
        <v>0</v>
      </c>
      <c r="K461" s="215">
        <f>'Survey Results'!H461/'Survey Results'!H$602</f>
        <v>0</v>
      </c>
      <c r="L461" s="211">
        <f t="shared" si="69"/>
        <v>0</v>
      </c>
      <c r="M461" s="221">
        <f t="shared" si="70"/>
        <v>0</v>
      </c>
      <c r="N461" s="222">
        <f t="shared" si="64"/>
        <v>0</v>
      </c>
    </row>
    <row r="462" spans="1:14" x14ac:dyDescent="0.45">
      <c r="B462" t="s">
        <v>94</v>
      </c>
      <c r="C462" s="215">
        <f>'Survey Results'!D462/'Survey Results'!D$602</f>
        <v>0</v>
      </c>
      <c r="D462" s="211">
        <f t="shared" si="65"/>
        <v>0</v>
      </c>
      <c r="E462" s="218">
        <f>'Survey Results'!E462/'Survey Results'!E$602</f>
        <v>0</v>
      </c>
      <c r="F462" s="217">
        <f t="shared" si="66"/>
        <v>0</v>
      </c>
      <c r="G462" s="215">
        <f>'Survey Results'!F462/'Survey Results'!F$602</f>
        <v>0</v>
      </c>
      <c r="H462" s="212">
        <f t="shared" si="67"/>
        <v>0</v>
      </c>
      <c r="I462" s="218">
        <f>'Survey Results'!G462/'Survey Results'!G$602</f>
        <v>0</v>
      </c>
      <c r="J462" s="217">
        <f t="shared" si="68"/>
        <v>0</v>
      </c>
      <c r="K462" s="215">
        <f>'Survey Results'!H462/'Survey Results'!H$602</f>
        <v>3.597092376327201E-2</v>
      </c>
      <c r="L462" s="211">
        <f t="shared" si="69"/>
        <v>8.4874324186793706E-2</v>
      </c>
      <c r="M462" s="221">
        <f t="shared" si="70"/>
        <v>6.1844670973868797E-3</v>
      </c>
      <c r="N462" s="222">
        <f t="shared" si="64"/>
        <v>8.4874324186793706E-2</v>
      </c>
    </row>
    <row r="463" spans="1:14" x14ac:dyDescent="0.45">
      <c r="B463" t="s">
        <v>95</v>
      </c>
      <c r="C463" s="215">
        <f>'Survey Results'!D463/'Survey Results'!D$602</f>
        <v>0</v>
      </c>
      <c r="D463" s="211">
        <f t="shared" si="65"/>
        <v>0</v>
      </c>
      <c r="E463" s="218">
        <f>'Survey Results'!E463/'Survey Results'!E$602</f>
        <v>0</v>
      </c>
      <c r="F463" s="217">
        <f t="shared" si="66"/>
        <v>0</v>
      </c>
      <c r="G463" s="215">
        <f>'Survey Results'!F463/'Survey Results'!F$602</f>
        <v>0</v>
      </c>
      <c r="H463" s="212">
        <f t="shared" si="67"/>
        <v>0</v>
      </c>
      <c r="I463" s="218">
        <f>'Survey Results'!G463/'Survey Results'!G$602</f>
        <v>0</v>
      </c>
      <c r="J463" s="217">
        <f t="shared" si="68"/>
        <v>0</v>
      </c>
      <c r="K463" s="215">
        <f>'Survey Results'!H463/'Survey Results'!H$602</f>
        <v>0</v>
      </c>
      <c r="L463" s="211">
        <f t="shared" si="69"/>
        <v>0</v>
      </c>
      <c r="M463" s="221">
        <f t="shared" si="70"/>
        <v>0</v>
      </c>
      <c r="N463" s="222">
        <f t="shared" si="64"/>
        <v>0</v>
      </c>
    </row>
    <row r="464" spans="1:14" x14ac:dyDescent="0.45">
      <c r="B464" t="s">
        <v>96</v>
      </c>
      <c r="C464" s="215">
        <f>'Survey Results'!D464/'Survey Results'!D$602</f>
        <v>0</v>
      </c>
      <c r="D464" s="211">
        <f t="shared" si="65"/>
        <v>0</v>
      </c>
      <c r="E464" s="218">
        <f>'Survey Results'!E464/'Survey Results'!E$602</f>
        <v>0</v>
      </c>
      <c r="F464" s="217">
        <f t="shared" si="66"/>
        <v>0</v>
      </c>
      <c r="G464" s="215">
        <f>'Survey Results'!F464/'Survey Results'!F$602</f>
        <v>0</v>
      </c>
      <c r="H464" s="212">
        <f t="shared" si="67"/>
        <v>0</v>
      </c>
      <c r="I464" s="218">
        <f>'Survey Results'!G464/'Survey Results'!G$602</f>
        <v>0</v>
      </c>
      <c r="J464" s="217">
        <f t="shared" si="68"/>
        <v>0</v>
      </c>
      <c r="K464" s="215">
        <f>'Survey Results'!H464/'Survey Results'!H$602</f>
        <v>0</v>
      </c>
      <c r="L464" s="211">
        <f t="shared" si="69"/>
        <v>0</v>
      </c>
      <c r="M464" s="221">
        <f t="shared" si="70"/>
        <v>0</v>
      </c>
      <c r="N464" s="222">
        <f t="shared" si="64"/>
        <v>0</v>
      </c>
    </row>
    <row r="465" spans="2:14" x14ac:dyDescent="0.45">
      <c r="B465" t="s">
        <v>97</v>
      </c>
      <c r="C465" s="215">
        <f>'Survey Results'!D465/'Survey Results'!D$602</f>
        <v>0</v>
      </c>
      <c r="D465" s="211">
        <f t="shared" si="65"/>
        <v>0</v>
      </c>
      <c r="E465" s="218">
        <f>'Survey Results'!E465/'Survey Results'!E$602</f>
        <v>0</v>
      </c>
      <c r="F465" s="217">
        <f t="shared" si="66"/>
        <v>0</v>
      </c>
      <c r="G465" s="215">
        <f>'Survey Results'!F465/'Survey Results'!F$602</f>
        <v>0</v>
      </c>
      <c r="H465" s="212">
        <f t="shared" si="67"/>
        <v>0</v>
      </c>
      <c r="I465" s="218">
        <f>'Survey Results'!G465/'Survey Results'!G$602</f>
        <v>0</v>
      </c>
      <c r="J465" s="217">
        <f t="shared" si="68"/>
        <v>0</v>
      </c>
      <c r="K465" s="215">
        <f>'Survey Results'!H465/'Survey Results'!H$602</f>
        <v>0</v>
      </c>
      <c r="L465" s="211">
        <f t="shared" si="69"/>
        <v>0</v>
      </c>
      <c r="M465" s="221">
        <f t="shared" si="70"/>
        <v>0</v>
      </c>
      <c r="N465" s="222">
        <f t="shared" si="64"/>
        <v>0</v>
      </c>
    </row>
    <row r="466" spans="2:14" x14ac:dyDescent="0.45">
      <c r="B466" t="s">
        <v>98</v>
      </c>
      <c r="C466" s="215">
        <f>'Survey Results'!D466/'Survey Results'!D$602</f>
        <v>0</v>
      </c>
      <c r="D466" s="211">
        <f t="shared" si="65"/>
        <v>0</v>
      </c>
      <c r="E466" s="218">
        <f>'Survey Results'!E466/'Survey Results'!E$602</f>
        <v>5.438534105884075E-3</v>
      </c>
      <c r="F466" s="217">
        <f t="shared" si="66"/>
        <v>8.2525353133427338E-3</v>
      </c>
      <c r="G466" s="215">
        <f>'Survey Results'!F466/'Survey Results'!F$602</f>
        <v>0.13904851967702045</v>
      </c>
      <c r="H466" s="212">
        <f t="shared" si="67"/>
        <v>0.81877888323410897</v>
      </c>
      <c r="I466" s="218">
        <f>'Survey Results'!G466/'Survey Results'!G$602</f>
        <v>3.1761656331003703E-2</v>
      </c>
      <c r="J466" s="217">
        <f t="shared" si="68"/>
        <v>5.165425619608547E-2</v>
      </c>
      <c r="K466" s="215">
        <f>'Survey Results'!H466/'Survey Results'!H$602</f>
        <v>0</v>
      </c>
      <c r="L466" s="211">
        <f t="shared" si="69"/>
        <v>0</v>
      </c>
      <c r="M466" s="221">
        <f t="shared" si="70"/>
        <v>6.402646143534356E-2</v>
      </c>
      <c r="N466" s="222">
        <f t="shared" si="64"/>
        <v>0.87868567474353709</v>
      </c>
    </row>
    <row r="467" spans="2:14" x14ac:dyDescent="0.45">
      <c r="B467" t="s">
        <v>99</v>
      </c>
      <c r="C467" s="215">
        <f>'Survey Results'!D467/'Survey Results'!D$602</f>
        <v>0</v>
      </c>
      <c r="D467" s="211">
        <f t="shared" si="65"/>
        <v>0</v>
      </c>
      <c r="E467" s="218">
        <f>'Survey Results'!E467/'Survey Results'!E$602</f>
        <v>9.6303888551885694E-2</v>
      </c>
      <c r="F467" s="217">
        <f t="shared" si="66"/>
        <v>0.14613335608703826</v>
      </c>
      <c r="G467" s="215">
        <f>'Survey Results'!F467/'Survey Results'!F$602</f>
        <v>4.5634198976746441E-2</v>
      </c>
      <c r="H467" s="212">
        <f t="shared" si="67"/>
        <v>0.26871424853894721</v>
      </c>
      <c r="I467" s="218">
        <f>'Survey Results'!G467/'Survey Results'!G$602</f>
        <v>0</v>
      </c>
      <c r="J467" s="217">
        <f t="shared" si="68"/>
        <v>0</v>
      </c>
      <c r="K467" s="215">
        <f>'Survey Results'!H467/'Survey Results'!H$602</f>
        <v>7.4177681180520164E-2</v>
      </c>
      <c r="L467" s="211">
        <f t="shared" si="69"/>
        <v>0.17502415565897644</v>
      </c>
      <c r="M467" s="221">
        <f t="shared" si="70"/>
        <v>4.2981697092884262E-2</v>
      </c>
      <c r="N467" s="222">
        <f t="shared" si="64"/>
        <v>0.58987176028496191</v>
      </c>
    </row>
    <row r="468" spans="2:14" x14ac:dyDescent="0.45">
      <c r="B468" t="s">
        <v>100</v>
      </c>
      <c r="C468" s="215">
        <f>'Survey Results'!D468/'Survey Results'!D$602</f>
        <v>0</v>
      </c>
      <c r="D468" s="211">
        <f t="shared" si="65"/>
        <v>0</v>
      </c>
      <c r="E468" s="218">
        <f>'Survey Results'!E468/'Survey Results'!E$602</f>
        <v>0</v>
      </c>
      <c r="F468" s="217">
        <f t="shared" si="66"/>
        <v>0</v>
      </c>
      <c r="G468" s="215">
        <f>'Survey Results'!F468/'Survey Results'!F$602</f>
        <v>1.7203753546228266E-2</v>
      </c>
      <c r="H468" s="212">
        <f t="shared" si="67"/>
        <v>0.10130327276215889</v>
      </c>
      <c r="I468" s="218">
        <f>'Survey Results'!G468/'Survey Results'!G$602</f>
        <v>0</v>
      </c>
      <c r="J468" s="217">
        <f t="shared" si="68"/>
        <v>0</v>
      </c>
      <c r="K468" s="215">
        <f>'Survey Results'!H468/'Survey Results'!H$602</f>
        <v>0</v>
      </c>
      <c r="L468" s="211">
        <f t="shared" si="69"/>
        <v>0</v>
      </c>
      <c r="M468" s="221">
        <f t="shared" si="70"/>
        <v>7.3815816886664944E-3</v>
      </c>
      <c r="N468" s="222">
        <f t="shared" si="64"/>
        <v>0.10130327276215889</v>
      </c>
    </row>
    <row r="469" spans="2:14" x14ac:dyDescent="0.45">
      <c r="B469" t="s">
        <v>101</v>
      </c>
      <c r="C469" s="215">
        <f>'Survey Results'!D469/'Survey Results'!D$602</f>
        <v>0</v>
      </c>
      <c r="D469" s="211">
        <f t="shared" si="65"/>
        <v>0</v>
      </c>
      <c r="E469" s="218">
        <f>'Survey Results'!E469/'Survey Results'!E$602</f>
        <v>0</v>
      </c>
      <c r="F469" s="217">
        <f t="shared" si="66"/>
        <v>0</v>
      </c>
      <c r="G469" s="215">
        <f>'Survey Results'!F469/'Survey Results'!F$602</f>
        <v>0</v>
      </c>
      <c r="H469" s="212">
        <f t="shared" si="67"/>
        <v>0</v>
      </c>
      <c r="I469" s="218">
        <f>'Survey Results'!G469/'Survey Results'!G$602</f>
        <v>0</v>
      </c>
      <c r="J469" s="217">
        <f t="shared" si="68"/>
        <v>0</v>
      </c>
      <c r="K469" s="215">
        <f>'Survey Results'!H469/'Survey Results'!H$602</f>
        <v>0</v>
      </c>
      <c r="L469" s="211">
        <f t="shared" si="69"/>
        <v>0</v>
      </c>
      <c r="M469" s="221">
        <f t="shared" si="70"/>
        <v>0</v>
      </c>
      <c r="N469" s="222">
        <f t="shared" si="64"/>
        <v>0</v>
      </c>
    </row>
    <row r="470" spans="2:14" x14ac:dyDescent="0.45">
      <c r="B470" t="s">
        <v>102</v>
      </c>
      <c r="C470" s="215">
        <f>'Survey Results'!D470/'Survey Results'!D$602</f>
        <v>0</v>
      </c>
      <c r="D470" s="211">
        <f t="shared" si="65"/>
        <v>0</v>
      </c>
      <c r="E470" s="218">
        <f>'Survey Results'!E470/'Survey Results'!E$602</f>
        <v>0</v>
      </c>
      <c r="F470" s="217">
        <f t="shared" si="66"/>
        <v>0</v>
      </c>
      <c r="G470" s="215">
        <f>'Survey Results'!F470/'Survey Results'!F$602</f>
        <v>7.2828010959967021E-2</v>
      </c>
      <c r="H470" s="212">
        <f t="shared" si="67"/>
        <v>0.42884338229900532</v>
      </c>
      <c r="I470" s="218">
        <f>'Survey Results'!G470/'Survey Results'!G$602</f>
        <v>7.0654373243210717E-3</v>
      </c>
      <c r="J470" s="217">
        <f t="shared" si="68"/>
        <v>1.1490581784666396E-2</v>
      </c>
      <c r="K470" s="215">
        <f>'Survey Results'!H470/'Survey Results'!H$602</f>
        <v>0</v>
      </c>
      <c r="L470" s="211">
        <f t="shared" si="69"/>
        <v>0</v>
      </c>
      <c r="M470" s="221">
        <f t="shared" si="70"/>
        <v>3.2085450327051131E-2</v>
      </c>
      <c r="N470" s="222">
        <f t="shared" si="64"/>
        <v>0.4403339640836717</v>
      </c>
    </row>
    <row r="471" spans="2:14" x14ac:dyDescent="0.45">
      <c r="B471" t="s">
        <v>103</v>
      </c>
      <c r="C471" s="215">
        <f>'Survey Results'!D471/'Survey Results'!D$602</f>
        <v>0</v>
      </c>
      <c r="D471" s="211">
        <f t="shared" si="65"/>
        <v>0</v>
      </c>
      <c r="E471" s="218">
        <f>'Survey Results'!E471/'Survey Results'!E$602</f>
        <v>0</v>
      </c>
      <c r="F471" s="217">
        <f t="shared" si="66"/>
        <v>0</v>
      </c>
      <c r="G471" s="215">
        <f>'Survey Results'!F471/'Survey Results'!F$602</f>
        <v>2.2126039620765741E-2</v>
      </c>
      <c r="H471" s="212">
        <f t="shared" si="67"/>
        <v>0.13028785961306552</v>
      </c>
      <c r="I471" s="218">
        <f>'Survey Results'!G471/'Survey Results'!G$602</f>
        <v>7.0654373243210717E-3</v>
      </c>
      <c r="J471" s="217">
        <f t="shared" si="68"/>
        <v>1.1490581784666396E-2</v>
      </c>
      <c r="K471" s="215">
        <f>'Survey Results'!H471/'Survey Results'!H$602</f>
        <v>0</v>
      </c>
      <c r="L471" s="211">
        <f t="shared" si="69"/>
        <v>0</v>
      </c>
      <c r="M471" s="221">
        <f t="shared" si="70"/>
        <v>1.0330852284765516E-2</v>
      </c>
      <c r="N471" s="222">
        <f t="shared" si="64"/>
        <v>0.14177844139773191</v>
      </c>
    </row>
    <row r="472" spans="2:14" x14ac:dyDescent="0.45">
      <c r="B472" t="s">
        <v>104</v>
      </c>
      <c r="C472" s="215">
        <f>'Survey Results'!D472/'Survey Results'!D$602</f>
        <v>0</v>
      </c>
      <c r="D472" s="211">
        <f t="shared" si="65"/>
        <v>0</v>
      </c>
      <c r="E472" s="218">
        <f>'Survey Results'!E472/'Survey Results'!E$602</f>
        <v>0</v>
      </c>
      <c r="F472" s="217">
        <f t="shared" si="66"/>
        <v>0</v>
      </c>
      <c r="G472" s="215">
        <f>'Survey Results'!F472/'Survey Results'!F$602</f>
        <v>0</v>
      </c>
      <c r="H472" s="212">
        <f t="shared" si="67"/>
        <v>0</v>
      </c>
      <c r="I472" s="218">
        <f>'Survey Results'!G472/'Survey Results'!G$602</f>
        <v>0</v>
      </c>
      <c r="J472" s="217">
        <f t="shared" si="68"/>
        <v>0</v>
      </c>
      <c r="K472" s="215">
        <f>'Survey Results'!H472/'Survey Results'!H$602</f>
        <v>0</v>
      </c>
      <c r="L472" s="211">
        <f t="shared" si="69"/>
        <v>0</v>
      </c>
      <c r="M472" s="221">
        <f t="shared" si="70"/>
        <v>0</v>
      </c>
      <c r="N472" s="222">
        <f t="shared" si="64"/>
        <v>0</v>
      </c>
    </row>
    <row r="473" spans="2:14" x14ac:dyDescent="0.45">
      <c r="B473" t="s">
        <v>105</v>
      </c>
      <c r="C473" s="215">
        <f>'Survey Results'!D473/'Survey Results'!D$602</f>
        <v>0</v>
      </c>
      <c r="D473" s="211">
        <f t="shared" si="65"/>
        <v>0</v>
      </c>
      <c r="E473" s="218">
        <f>'Survey Results'!E473/'Survey Results'!E$602</f>
        <v>0</v>
      </c>
      <c r="F473" s="217">
        <f t="shared" si="66"/>
        <v>0</v>
      </c>
      <c r="G473" s="215">
        <f>'Survey Results'!F473/'Survey Results'!F$602</f>
        <v>0</v>
      </c>
      <c r="H473" s="212">
        <f t="shared" si="67"/>
        <v>0</v>
      </c>
      <c r="I473" s="218">
        <f>'Survey Results'!G473/'Survey Results'!G$602</f>
        <v>0</v>
      </c>
      <c r="J473" s="217">
        <f t="shared" si="68"/>
        <v>0</v>
      </c>
      <c r="K473" s="215">
        <f>'Survey Results'!H473/'Survey Results'!H$602</f>
        <v>0</v>
      </c>
      <c r="L473" s="211">
        <f t="shared" si="69"/>
        <v>0</v>
      </c>
      <c r="M473" s="221">
        <f t="shared" si="70"/>
        <v>0</v>
      </c>
      <c r="N473" s="222">
        <f t="shared" si="64"/>
        <v>0</v>
      </c>
    </row>
    <row r="474" spans="2:14" x14ac:dyDescent="0.45">
      <c r="B474" t="s">
        <v>106</v>
      </c>
      <c r="C474" s="215">
        <f>'Survey Results'!D474/'Survey Results'!D$602</f>
        <v>0</v>
      </c>
      <c r="D474" s="211">
        <f t="shared" si="65"/>
        <v>0</v>
      </c>
      <c r="E474" s="218">
        <f>'Survey Results'!E474/'Survey Results'!E$602</f>
        <v>0</v>
      </c>
      <c r="F474" s="217">
        <f t="shared" si="66"/>
        <v>0</v>
      </c>
      <c r="G474" s="215">
        <f>'Survey Results'!F474/'Survey Results'!F$602</f>
        <v>0</v>
      </c>
      <c r="H474" s="212">
        <f t="shared" si="67"/>
        <v>0</v>
      </c>
      <c r="I474" s="218">
        <f>'Survey Results'!G474/'Survey Results'!G$602</f>
        <v>0</v>
      </c>
      <c r="J474" s="217">
        <f t="shared" si="68"/>
        <v>0</v>
      </c>
      <c r="K474" s="215">
        <f>'Survey Results'!H474/'Survey Results'!H$602</f>
        <v>0</v>
      </c>
      <c r="L474" s="211">
        <f t="shared" si="69"/>
        <v>0</v>
      </c>
      <c r="M474" s="221">
        <f t="shared" si="70"/>
        <v>0</v>
      </c>
      <c r="N474" s="222">
        <f t="shared" si="64"/>
        <v>0</v>
      </c>
    </row>
    <row r="475" spans="2:14" x14ac:dyDescent="0.45">
      <c r="B475" t="s">
        <v>107</v>
      </c>
      <c r="C475" s="215">
        <f>'Survey Results'!D475/'Survey Results'!D$602</f>
        <v>0</v>
      </c>
      <c r="D475" s="211">
        <f t="shared" si="65"/>
        <v>0</v>
      </c>
      <c r="E475" s="218">
        <f>'Survey Results'!E475/'Survey Results'!E$602</f>
        <v>0</v>
      </c>
      <c r="F475" s="217">
        <f t="shared" si="66"/>
        <v>0</v>
      </c>
      <c r="G475" s="215">
        <f>'Survey Results'!F475/'Survey Results'!F$602</f>
        <v>0</v>
      </c>
      <c r="H475" s="212">
        <f t="shared" si="67"/>
        <v>0</v>
      </c>
      <c r="I475" s="218">
        <f>'Survey Results'!G475/'Survey Results'!G$602</f>
        <v>0</v>
      </c>
      <c r="J475" s="217">
        <f t="shared" si="68"/>
        <v>0</v>
      </c>
      <c r="K475" s="215">
        <f>'Survey Results'!H475/'Survey Results'!H$602</f>
        <v>0</v>
      </c>
      <c r="L475" s="211">
        <f t="shared" si="69"/>
        <v>0</v>
      </c>
      <c r="M475" s="221">
        <f t="shared" si="70"/>
        <v>0</v>
      </c>
      <c r="N475" s="222">
        <f t="shared" si="64"/>
        <v>0</v>
      </c>
    </row>
    <row r="476" spans="2:14" x14ac:dyDescent="0.45">
      <c r="B476" t="s">
        <v>108</v>
      </c>
      <c r="C476" s="215">
        <f>'Survey Results'!D476/'Survey Results'!D$602</f>
        <v>0</v>
      </c>
      <c r="D476" s="211">
        <f t="shared" si="65"/>
        <v>0</v>
      </c>
      <c r="E476" s="218">
        <f>'Survey Results'!E476/'Survey Results'!E$602</f>
        <v>0</v>
      </c>
      <c r="F476" s="217">
        <f t="shared" si="66"/>
        <v>0</v>
      </c>
      <c r="G476" s="215">
        <f>'Survey Results'!F476/'Survey Results'!F$602</f>
        <v>0</v>
      </c>
      <c r="H476" s="212">
        <f t="shared" si="67"/>
        <v>0</v>
      </c>
      <c r="I476" s="218">
        <f>'Survey Results'!G476/'Survey Results'!G$602</f>
        <v>0</v>
      </c>
      <c r="J476" s="217">
        <f t="shared" si="68"/>
        <v>0</v>
      </c>
      <c r="K476" s="215">
        <f>'Survey Results'!H476/'Survey Results'!H$602</f>
        <v>0</v>
      </c>
      <c r="L476" s="211">
        <f t="shared" si="69"/>
        <v>0</v>
      </c>
      <c r="M476" s="221">
        <f t="shared" si="70"/>
        <v>0</v>
      </c>
      <c r="N476" s="222">
        <f t="shared" si="64"/>
        <v>0</v>
      </c>
    </row>
    <row r="477" spans="2:14" x14ac:dyDescent="0.45">
      <c r="B477" t="s">
        <v>109</v>
      </c>
      <c r="C477" s="215">
        <f>'Survey Results'!D477/'Survey Results'!D$602</f>
        <v>0</v>
      </c>
      <c r="D477" s="211">
        <f t="shared" si="65"/>
        <v>0</v>
      </c>
      <c r="E477" s="218">
        <f>'Survey Results'!E477/'Survey Results'!E$602</f>
        <v>0</v>
      </c>
      <c r="F477" s="217">
        <f t="shared" si="66"/>
        <v>0</v>
      </c>
      <c r="G477" s="215">
        <f>'Survey Results'!F477/'Survey Results'!F$602</f>
        <v>0</v>
      </c>
      <c r="H477" s="212">
        <f t="shared" si="67"/>
        <v>0</v>
      </c>
      <c r="I477" s="218">
        <f>'Survey Results'!G477/'Survey Results'!G$602</f>
        <v>0</v>
      </c>
      <c r="J477" s="217">
        <f t="shared" si="68"/>
        <v>0</v>
      </c>
      <c r="K477" s="215">
        <f>'Survey Results'!H477/'Survey Results'!H$602</f>
        <v>0.12375079294100517</v>
      </c>
      <c r="L477" s="211">
        <f t="shared" si="69"/>
        <v>0.29199319393548573</v>
      </c>
      <c r="M477" s="221">
        <f t="shared" si="70"/>
        <v>2.1276426267390538E-2</v>
      </c>
      <c r="N477" s="222">
        <f t="shared" si="64"/>
        <v>0.29199319393548573</v>
      </c>
    </row>
    <row r="478" spans="2:14" x14ac:dyDescent="0.45">
      <c r="B478" t="s">
        <v>110</v>
      </c>
      <c r="C478" s="215">
        <f>'Survey Results'!D478/'Survey Results'!D$602</f>
        <v>0</v>
      </c>
      <c r="D478" s="211">
        <f t="shared" si="65"/>
        <v>0</v>
      </c>
      <c r="E478" s="218">
        <f>'Survey Results'!E478/'Survey Results'!E$602</f>
        <v>0</v>
      </c>
      <c r="F478" s="217">
        <f t="shared" si="66"/>
        <v>0</v>
      </c>
      <c r="G478" s="215">
        <f>'Survey Results'!F478/'Survey Results'!F$602</f>
        <v>0</v>
      </c>
      <c r="H478" s="212">
        <f t="shared" si="67"/>
        <v>0</v>
      </c>
      <c r="I478" s="218">
        <f>'Survey Results'!G478/'Survey Results'!G$602</f>
        <v>0</v>
      </c>
      <c r="J478" s="217">
        <f t="shared" si="68"/>
        <v>0</v>
      </c>
      <c r="K478" s="215">
        <f>'Survey Results'!H478/'Survey Results'!H$602</f>
        <v>7.8337371699545535E-2</v>
      </c>
      <c r="L478" s="211">
        <f t="shared" si="69"/>
        <v>0.18483905293411879</v>
      </c>
      <c r="M478" s="221">
        <f t="shared" si="70"/>
        <v>1.3468514207752344E-2</v>
      </c>
      <c r="N478" s="222">
        <f t="shared" si="64"/>
        <v>0.18483905293411879</v>
      </c>
    </row>
    <row r="479" spans="2:14" x14ac:dyDescent="0.45">
      <c r="B479" t="s">
        <v>111</v>
      </c>
      <c r="C479" s="215">
        <f>'Survey Results'!D479/'Survey Results'!D$602</f>
        <v>0</v>
      </c>
      <c r="D479" s="211">
        <f t="shared" si="65"/>
        <v>0</v>
      </c>
      <c r="E479" s="218">
        <f>'Survey Results'!E479/'Survey Results'!E$602</f>
        <v>0</v>
      </c>
      <c r="F479" s="217">
        <f t="shared" si="66"/>
        <v>0</v>
      </c>
      <c r="G479" s="215">
        <f>'Survey Results'!F479/'Survey Results'!F$602</f>
        <v>0</v>
      </c>
      <c r="H479" s="212">
        <f t="shared" si="67"/>
        <v>0</v>
      </c>
      <c r="I479" s="218">
        <f>'Survey Results'!G479/'Survey Results'!G$602</f>
        <v>2.8261749297284287E-2</v>
      </c>
      <c r="J479" s="217">
        <f t="shared" si="68"/>
        <v>4.5962327138665583E-2</v>
      </c>
      <c r="K479" s="215">
        <f>'Survey Results'!H479/'Survey Results'!H$602</f>
        <v>0</v>
      </c>
      <c r="L479" s="211">
        <f t="shared" si="69"/>
        <v>0</v>
      </c>
      <c r="M479" s="221">
        <f t="shared" si="70"/>
        <v>3.3490988309116754E-3</v>
      </c>
      <c r="N479" s="222">
        <f t="shared" si="64"/>
        <v>4.5962327138665583E-2</v>
      </c>
    </row>
    <row r="480" spans="2:14" x14ac:dyDescent="0.45">
      <c r="B480" t="s">
        <v>112</v>
      </c>
      <c r="C480" s="215">
        <f>'Survey Results'!D480/'Survey Results'!D$602</f>
        <v>0</v>
      </c>
      <c r="D480" s="211">
        <f t="shared" si="65"/>
        <v>0</v>
      </c>
      <c r="E480" s="218">
        <f>'Survey Results'!E480/'Survey Results'!E$602</f>
        <v>0</v>
      </c>
      <c r="F480" s="217">
        <f t="shared" si="66"/>
        <v>0</v>
      </c>
      <c r="G480" s="215">
        <f>'Survey Results'!F480/'Survey Results'!F$602</f>
        <v>0</v>
      </c>
      <c r="H480" s="212">
        <f t="shared" si="67"/>
        <v>0</v>
      </c>
      <c r="I480" s="218">
        <f>'Survey Results'!G480/'Survey Results'!G$602</f>
        <v>0</v>
      </c>
      <c r="J480" s="217">
        <f t="shared" si="68"/>
        <v>0</v>
      </c>
      <c r="K480" s="215">
        <f>'Survey Results'!H480/'Survey Results'!H$602</f>
        <v>0</v>
      </c>
      <c r="L480" s="211">
        <f t="shared" si="69"/>
        <v>0</v>
      </c>
      <c r="M480" s="221">
        <f t="shared" si="70"/>
        <v>0</v>
      </c>
      <c r="N480" s="222">
        <f t="shared" si="64"/>
        <v>0</v>
      </c>
    </row>
    <row r="481" spans="2:14" x14ac:dyDescent="0.45">
      <c r="B481" t="s">
        <v>113</v>
      </c>
      <c r="C481" s="215">
        <f>'Survey Results'!D481/'Survey Results'!D$602</f>
        <v>0</v>
      </c>
      <c r="D481" s="211">
        <f t="shared" si="65"/>
        <v>0</v>
      </c>
      <c r="E481" s="218">
        <f>'Survey Results'!E481/'Survey Results'!E$602</f>
        <v>0</v>
      </c>
      <c r="F481" s="217">
        <f t="shared" si="66"/>
        <v>0</v>
      </c>
      <c r="G481" s="215">
        <f>'Survey Results'!F481/'Survey Results'!F$602</f>
        <v>0</v>
      </c>
      <c r="H481" s="212">
        <f t="shared" si="67"/>
        <v>0</v>
      </c>
      <c r="I481" s="218">
        <f>'Survey Results'!G481/'Survey Results'!G$602</f>
        <v>0</v>
      </c>
      <c r="J481" s="217">
        <f t="shared" si="68"/>
        <v>0</v>
      </c>
      <c r="K481" s="215">
        <f>'Survey Results'!H481/'Survey Results'!H$602</f>
        <v>0</v>
      </c>
      <c r="L481" s="211">
        <f t="shared" si="69"/>
        <v>0</v>
      </c>
      <c r="M481" s="221">
        <f t="shared" si="70"/>
        <v>0</v>
      </c>
      <c r="N481" s="222">
        <f t="shared" si="64"/>
        <v>0</v>
      </c>
    </row>
    <row r="482" spans="2:14" x14ac:dyDescent="0.45">
      <c r="B482" t="s">
        <v>114</v>
      </c>
      <c r="C482" s="215">
        <f>'Survey Results'!D482/'Survey Results'!D$602</f>
        <v>0</v>
      </c>
      <c r="D482" s="211">
        <f t="shared" si="65"/>
        <v>0</v>
      </c>
      <c r="E482" s="218">
        <f>'Survey Results'!E482/'Survey Results'!E$602</f>
        <v>0</v>
      </c>
      <c r="F482" s="217">
        <f t="shared" si="66"/>
        <v>0</v>
      </c>
      <c r="G482" s="215">
        <f>'Survey Results'!F482/'Survey Results'!F$602</f>
        <v>0</v>
      </c>
      <c r="H482" s="212">
        <f t="shared" si="67"/>
        <v>0</v>
      </c>
      <c r="I482" s="218">
        <f>'Survey Results'!G482/'Survey Results'!G$602</f>
        <v>0</v>
      </c>
      <c r="J482" s="217">
        <f t="shared" si="68"/>
        <v>0</v>
      </c>
      <c r="K482" s="215">
        <f>'Survey Results'!H482/'Survey Results'!H$602</f>
        <v>0</v>
      </c>
      <c r="L482" s="211">
        <f t="shared" si="69"/>
        <v>0</v>
      </c>
      <c r="M482" s="221">
        <f t="shared" si="70"/>
        <v>0</v>
      </c>
      <c r="N482" s="222">
        <f t="shared" si="64"/>
        <v>0</v>
      </c>
    </row>
    <row r="483" spans="2:14" x14ac:dyDescent="0.45">
      <c r="B483" t="s">
        <v>115</v>
      </c>
      <c r="C483" s="215">
        <f>'Survey Results'!D483/'Survey Results'!D$602</f>
        <v>0</v>
      </c>
      <c r="D483" s="211">
        <f t="shared" si="65"/>
        <v>0</v>
      </c>
      <c r="E483" s="218">
        <f>'Survey Results'!E483/'Survey Results'!E$602</f>
        <v>0</v>
      </c>
      <c r="F483" s="217">
        <f t="shared" si="66"/>
        <v>0</v>
      </c>
      <c r="G483" s="215">
        <f>'Survey Results'!F483/'Survey Results'!F$602</f>
        <v>0</v>
      </c>
      <c r="H483" s="212">
        <f t="shared" si="67"/>
        <v>0</v>
      </c>
      <c r="I483" s="218">
        <f>'Survey Results'!G483/'Survey Results'!G$602</f>
        <v>0</v>
      </c>
      <c r="J483" s="217">
        <f t="shared" si="68"/>
        <v>0</v>
      </c>
      <c r="K483" s="215">
        <f>'Survey Results'!H483/'Survey Results'!H$602</f>
        <v>0</v>
      </c>
      <c r="L483" s="211">
        <f t="shared" si="69"/>
        <v>0</v>
      </c>
      <c r="M483" s="221">
        <f t="shared" si="70"/>
        <v>0</v>
      </c>
      <c r="N483" s="222">
        <f t="shared" si="64"/>
        <v>0</v>
      </c>
    </row>
    <row r="484" spans="2:14" x14ac:dyDescent="0.45">
      <c r="B484" t="s">
        <v>116</v>
      </c>
      <c r="C484" s="215">
        <f>'Survey Results'!D484/'Survey Results'!D$602</f>
        <v>2.3973740648630146E-2</v>
      </c>
      <c r="D484" s="211">
        <f t="shared" si="65"/>
        <v>5.590905882021107E-2</v>
      </c>
      <c r="E484" s="218">
        <f>'Survey Results'!E484/'Survey Results'!E$602</f>
        <v>0</v>
      </c>
      <c r="F484" s="217">
        <f t="shared" si="66"/>
        <v>0</v>
      </c>
      <c r="G484" s="215">
        <f>'Survey Results'!F484/'Survey Results'!F$602</f>
        <v>0</v>
      </c>
      <c r="H484" s="212">
        <f t="shared" si="67"/>
        <v>0</v>
      </c>
      <c r="I484" s="218">
        <f>'Survey Results'!G484/'Survey Results'!G$602</f>
        <v>0.33367238682722489</v>
      </c>
      <c r="J484" s="217">
        <f t="shared" si="68"/>
        <v>0.5426542865117685</v>
      </c>
      <c r="K484" s="215">
        <f>'Survey Results'!H484/'Survey Results'!H$602</f>
        <v>0</v>
      </c>
      <c r="L484" s="211">
        <f t="shared" si="69"/>
        <v>0</v>
      </c>
      <c r="M484" s="221">
        <f t="shared" si="70"/>
        <v>4.3615019623136402E-2</v>
      </c>
      <c r="N484" s="222">
        <f t="shared" si="64"/>
        <v>0.59856334533197952</v>
      </c>
    </row>
    <row r="485" spans="2:14" x14ac:dyDescent="0.45">
      <c r="B485" t="s">
        <v>117</v>
      </c>
      <c r="C485" s="215">
        <f>'Survey Results'!D485/'Survey Results'!D$602</f>
        <v>0</v>
      </c>
      <c r="D485" s="211">
        <f t="shared" si="65"/>
        <v>0</v>
      </c>
      <c r="E485" s="218">
        <f>'Survey Results'!E485/'Survey Results'!E$602</f>
        <v>0</v>
      </c>
      <c r="F485" s="217">
        <f t="shared" si="66"/>
        <v>0</v>
      </c>
      <c r="G485" s="215">
        <f>'Survey Results'!F485/'Survey Results'!F$602</f>
        <v>0</v>
      </c>
      <c r="H485" s="212">
        <f t="shared" si="67"/>
        <v>0</v>
      </c>
      <c r="I485" s="218">
        <f>'Survey Results'!G485/'Survey Results'!G$602</f>
        <v>0</v>
      </c>
      <c r="J485" s="217">
        <f t="shared" si="68"/>
        <v>0</v>
      </c>
      <c r="K485" s="215">
        <f>'Survey Results'!H485/'Survey Results'!H$602</f>
        <v>0</v>
      </c>
      <c r="L485" s="211">
        <f t="shared" si="69"/>
        <v>0</v>
      </c>
      <c r="M485" s="221">
        <f t="shared" si="70"/>
        <v>0</v>
      </c>
      <c r="N485" s="222">
        <f t="shared" si="64"/>
        <v>0</v>
      </c>
    </row>
    <row r="486" spans="2:14" x14ac:dyDescent="0.45">
      <c r="B486" t="s">
        <v>118</v>
      </c>
      <c r="C486" s="215">
        <f>'Survey Results'!D486/'Survey Results'!D$602</f>
        <v>0</v>
      </c>
      <c r="D486" s="211">
        <f t="shared" si="65"/>
        <v>0</v>
      </c>
      <c r="E486" s="218">
        <f>'Survey Results'!E486/'Survey Results'!E$602</f>
        <v>0</v>
      </c>
      <c r="F486" s="217">
        <f t="shared" si="66"/>
        <v>0</v>
      </c>
      <c r="G486" s="215">
        <f>'Survey Results'!F486/'Survey Results'!F$602</f>
        <v>0</v>
      </c>
      <c r="H486" s="212">
        <f t="shared" si="67"/>
        <v>0</v>
      </c>
      <c r="I486" s="218">
        <f>'Survey Results'!G486/'Survey Results'!G$602</f>
        <v>0</v>
      </c>
      <c r="J486" s="217">
        <f t="shared" si="68"/>
        <v>0</v>
      </c>
      <c r="K486" s="215">
        <f>'Survey Results'!H486/'Survey Results'!H$602</f>
        <v>0</v>
      </c>
      <c r="L486" s="211">
        <f t="shared" si="69"/>
        <v>0</v>
      </c>
      <c r="M486" s="221">
        <f t="shared" si="70"/>
        <v>0</v>
      </c>
      <c r="N486" s="222">
        <f t="shared" si="64"/>
        <v>0</v>
      </c>
    </row>
    <row r="487" spans="2:14" x14ac:dyDescent="0.45">
      <c r="B487" t="s">
        <v>119</v>
      </c>
      <c r="C487" s="215">
        <f>'Survey Results'!D487/'Survey Results'!D$602</f>
        <v>0</v>
      </c>
      <c r="D487" s="211">
        <f t="shared" si="65"/>
        <v>0</v>
      </c>
      <c r="E487" s="218">
        <f>'Survey Results'!E487/'Survey Results'!E$602</f>
        <v>0</v>
      </c>
      <c r="F487" s="217">
        <f t="shared" si="66"/>
        <v>0</v>
      </c>
      <c r="G487" s="215">
        <f>'Survey Results'!F487/'Survey Results'!F$602</f>
        <v>4.9222860745374748E-3</v>
      </c>
      <c r="H487" s="212">
        <f t="shared" si="67"/>
        <v>2.8984586850906637E-2</v>
      </c>
      <c r="I487" s="218">
        <f>'Survey Results'!G487/'Survey Results'!G$602</f>
        <v>0</v>
      </c>
      <c r="J487" s="217">
        <f t="shared" si="68"/>
        <v>0</v>
      </c>
      <c r="K487" s="215">
        <f>'Survey Results'!H487/'Survey Results'!H$602</f>
        <v>0</v>
      </c>
      <c r="L487" s="211">
        <f t="shared" si="69"/>
        <v>0</v>
      </c>
      <c r="M487" s="221">
        <f t="shared" si="70"/>
        <v>2.1119958883711043E-3</v>
      </c>
      <c r="N487" s="222">
        <f t="shared" si="64"/>
        <v>2.8984586850906637E-2</v>
      </c>
    </row>
    <row r="488" spans="2:14" x14ac:dyDescent="0.45">
      <c r="B488" t="s">
        <v>120</v>
      </c>
      <c r="C488" s="215">
        <f>'Survey Results'!D488/'Survey Results'!D$602</f>
        <v>0</v>
      </c>
      <c r="D488" s="211">
        <f t="shared" si="65"/>
        <v>0</v>
      </c>
      <c r="E488" s="218">
        <f>'Survey Results'!E488/'Survey Results'!E$602</f>
        <v>0</v>
      </c>
      <c r="F488" s="217">
        <f t="shared" si="66"/>
        <v>0</v>
      </c>
      <c r="G488" s="215">
        <f>'Survey Results'!F488/'Survey Results'!F$602</f>
        <v>0</v>
      </c>
      <c r="H488" s="212">
        <f t="shared" si="67"/>
        <v>0</v>
      </c>
      <c r="I488" s="218">
        <f>'Survey Results'!G488/'Survey Results'!G$602</f>
        <v>0</v>
      </c>
      <c r="J488" s="217">
        <f t="shared" si="68"/>
        <v>0</v>
      </c>
      <c r="K488" s="215">
        <f>'Survey Results'!H488/'Survey Results'!H$602</f>
        <v>0</v>
      </c>
      <c r="L488" s="211">
        <f t="shared" si="69"/>
        <v>0</v>
      </c>
      <c r="M488" s="221">
        <f t="shared" si="70"/>
        <v>0</v>
      </c>
      <c r="N488" s="222">
        <f t="shared" si="64"/>
        <v>0</v>
      </c>
    </row>
    <row r="489" spans="2:14" x14ac:dyDescent="0.45">
      <c r="B489" t="s">
        <v>121</v>
      </c>
      <c r="C489" s="215">
        <f>'Survey Results'!D489/'Survey Results'!D$602</f>
        <v>0</v>
      </c>
      <c r="D489" s="211">
        <f t="shared" si="65"/>
        <v>0</v>
      </c>
      <c r="E489" s="218">
        <f>'Survey Results'!E489/'Survey Results'!E$602</f>
        <v>0</v>
      </c>
      <c r="F489" s="217">
        <f t="shared" si="66"/>
        <v>0</v>
      </c>
      <c r="G489" s="215">
        <f>'Survey Results'!F489/'Survey Results'!F$602</f>
        <v>0</v>
      </c>
      <c r="H489" s="212">
        <f t="shared" si="67"/>
        <v>0</v>
      </c>
      <c r="I489" s="218">
        <f>'Survey Results'!G489/'Survey Results'!G$602</f>
        <v>0</v>
      </c>
      <c r="J489" s="217">
        <f t="shared" si="68"/>
        <v>0</v>
      </c>
      <c r="K489" s="215">
        <f>'Survey Results'!H489/'Survey Results'!H$602</f>
        <v>0</v>
      </c>
      <c r="L489" s="211">
        <f t="shared" si="69"/>
        <v>0</v>
      </c>
      <c r="M489" s="221">
        <f t="shared" si="70"/>
        <v>0</v>
      </c>
      <c r="N489" s="222">
        <f t="shared" si="64"/>
        <v>0</v>
      </c>
    </row>
    <row r="490" spans="2:14" x14ac:dyDescent="0.45">
      <c r="B490" t="s">
        <v>122</v>
      </c>
      <c r="C490" s="215">
        <f>'Survey Results'!D490/'Survey Results'!D$602</f>
        <v>0</v>
      </c>
      <c r="D490" s="211">
        <f t="shared" si="65"/>
        <v>0</v>
      </c>
      <c r="E490" s="218">
        <f>'Survey Results'!E490/'Survey Results'!E$602</f>
        <v>0</v>
      </c>
      <c r="F490" s="217">
        <f t="shared" si="66"/>
        <v>0</v>
      </c>
      <c r="G490" s="215">
        <f>'Survey Results'!F490/'Survey Results'!F$602</f>
        <v>0</v>
      </c>
      <c r="H490" s="212">
        <f t="shared" si="67"/>
        <v>0</v>
      </c>
      <c r="I490" s="218">
        <f>'Survey Results'!G490/'Survey Results'!G$602</f>
        <v>0</v>
      </c>
      <c r="J490" s="217">
        <f t="shared" si="68"/>
        <v>0</v>
      </c>
      <c r="K490" s="215">
        <f>'Survey Results'!H490/'Survey Results'!H$602</f>
        <v>0</v>
      </c>
      <c r="L490" s="211">
        <f t="shared" si="69"/>
        <v>0</v>
      </c>
      <c r="M490" s="221">
        <f t="shared" si="70"/>
        <v>0</v>
      </c>
      <c r="N490" s="222">
        <f t="shared" si="64"/>
        <v>0</v>
      </c>
    </row>
    <row r="491" spans="2:14" x14ac:dyDescent="0.45">
      <c r="B491" t="s">
        <v>123</v>
      </c>
      <c r="C491" s="215">
        <f>'Survey Results'!D491/'Survey Results'!D$602</f>
        <v>0</v>
      </c>
      <c r="D491" s="211">
        <f t="shared" si="65"/>
        <v>0</v>
      </c>
      <c r="E491" s="218">
        <f>'Survey Results'!E491/'Survey Results'!E$602</f>
        <v>0</v>
      </c>
      <c r="F491" s="217">
        <f t="shared" si="66"/>
        <v>0</v>
      </c>
      <c r="G491" s="215">
        <f>'Survey Results'!F491/'Survey Results'!F$602</f>
        <v>3.6905021701704614E-2</v>
      </c>
      <c r="H491" s="212">
        <f t="shared" si="67"/>
        <v>0.21731301077379261</v>
      </c>
      <c r="I491" s="218">
        <f>'Survey Results'!G491/'Survey Results'!G$602</f>
        <v>1.4141811858122518E-2</v>
      </c>
      <c r="J491" s="217">
        <f t="shared" si="68"/>
        <v>2.2998950847637232E-2</v>
      </c>
      <c r="K491" s="215">
        <f>'Survey Results'!H491/'Survey Results'!H$602</f>
        <v>0</v>
      </c>
      <c r="L491" s="211">
        <f t="shared" si="69"/>
        <v>0</v>
      </c>
      <c r="M491" s="221">
        <f t="shared" si="70"/>
        <v>1.7510612708801773E-2</v>
      </c>
      <c r="N491" s="222">
        <f t="shared" si="64"/>
        <v>0.24031196162142984</v>
      </c>
    </row>
    <row r="492" spans="2:14" x14ac:dyDescent="0.45">
      <c r="B492" t="s">
        <v>124</v>
      </c>
      <c r="C492" s="215">
        <f>'Survey Results'!D492/'Survey Results'!D$602</f>
        <v>0</v>
      </c>
      <c r="D492" s="211">
        <f t="shared" si="65"/>
        <v>0</v>
      </c>
      <c r="E492" s="218">
        <f>'Survey Results'!E492/'Survey Results'!E$602</f>
        <v>0</v>
      </c>
      <c r="F492" s="217">
        <f t="shared" si="66"/>
        <v>0</v>
      </c>
      <c r="G492" s="215">
        <f>'Survey Results'!F492/'Survey Results'!F$602</f>
        <v>0</v>
      </c>
      <c r="H492" s="212">
        <f t="shared" si="67"/>
        <v>0</v>
      </c>
      <c r="I492" s="218">
        <f>'Survey Results'!G492/'Survey Results'!G$602</f>
        <v>0</v>
      </c>
      <c r="J492" s="217">
        <f t="shared" si="68"/>
        <v>0</v>
      </c>
      <c r="K492" s="215">
        <f>'Survey Results'!H492/'Survey Results'!H$602</f>
        <v>3.2019217770197894E-2</v>
      </c>
      <c r="L492" s="211">
        <f t="shared" si="69"/>
        <v>7.5550171775408445E-2</v>
      </c>
      <c r="M492" s="221">
        <f t="shared" si="70"/>
        <v>5.5050518048147448E-3</v>
      </c>
      <c r="N492" s="222">
        <f t="shared" si="64"/>
        <v>7.5550171775408445E-2</v>
      </c>
    </row>
    <row r="493" spans="2:14" x14ac:dyDescent="0.45">
      <c r="B493" t="s">
        <v>125</v>
      </c>
      <c r="C493" s="215">
        <f>'Survey Results'!D493/'Survey Results'!D$602</f>
        <v>0</v>
      </c>
      <c r="D493" s="211">
        <f t="shared" si="65"/>
        <v>0</v>
      </c>
      <c r="E493" s="218">
        <f>'Survey Results'!E493/'Survey Results'!E$602</f>
        <v>0</v>
      </c>
      <c r="F493" s="217">
        <f t="shared" si="66"/>
        <v>0</v>
      </c>
      <c r="G493" s="215">
        <f>'Survey Results'!F493/'Survey Results'!F$602</f>
        <v>0</v>
      </c>
      <c r="H493" s="212">
        <f t="shared" si="67"/>
        <v>0</v>
      </c>
      <c r="I493" s="218">
        <f>'Survey Results'!G493/'Survey Results'!G$602</f>
        <v>0</v>
      </c>
      <c r="J493" s="217">
        <f t="shared" si="68"/>
        <v>0</v>
      </c>
      <c r="K493" s="215">
        <f>'Survey Results'!H493/'Survey Results'!H$602</f>
        <v>0</v>
      </c>
      <c r="L493" s="211">
        <f t="shared" si="69"/>
        <v>0</v>
      </c>
      <c r="M493" s="221">
        <f t="shared" si="70"/>
        <v>0</v>
      </c>
      <c r="N493" s="222">
        <f t="shared" si="64"/>
        <v>0</v>
      </c>
    </row>
    <row r="494" spans="2:14" x14ac:dyDescent="0.45">
      <c r="B494" t="s">
        <v>126</v>
      </c>
      <c r="C494" s="215">
        <f>'Survey Results'!D494/'Survey Results'!D$602</f>
        <v>0</v>
      </c>
      <c r="D494" s="211">
        <f t="shared" si="65"/>
        <v>0</v>
      </c>
      <c r="E494" s="218">
        <f>'Survey Results'!E494/'Survey Results'!E$602</f>
        <v>0</v>
      </c>
      <c r="F494" s="217">
        <f t="shared" si="66"/>
        <v>0</v>
      </c>
      <c r="G494" s="215">
        <f>'Survey Results'!F494/'Survey Results'!F$602</f>
        <v>0</v>
      </c>
      <c r="H494" s="212">
        <f t="shared" si="67"/>
        <v>0</v>
      </c>
      <c r="I494" s="218">
        <f>'Survey Results'!G494/'Survey Results'!G$602</f>
        <v>0</v>
      </c>
      <c r="J494" s="217">
        <f t="shared" si="68"/>
        <v>0</v>
      </c>
      <c r="K494" s="215">
        <f>'Survey Results'!H494/'Survey Results'!H$602</f>
        <v>0</v>
      </c>
      <c r="L494" s="211">
        <f t="shared" si="69"/>
        <v>0</v>
      </c>
      <c r="M494" s="221">
        <f t="shared" si="70"/>
        <v>0</v>
      </c>
      <c r="N494" s="222">
        <f t="shared" si="64"/>
        <v>0</v>
      </c>
    </row>
    <row r="495" spans="2:14" x14ac:dyDescent="0.45">
      <c r="B495" t="s">
        <v>127</v>
      </c>
      <c r="C495" s="215">
        <f>'Survey Results'!D495/'Survey Results'!D$602</f>
        <v>0</v>
      </c>
      <c r="D495" s="211">
        <f t="shared" si="65"/>
        <v>0</v>
      </c>
      <c r="E495" s="218">
        <f>'Survey Results'!E495/'Survey Results'!E$602</f>
        <v>0</v>
      </c>
      <c r="F495" s="217">
        <f t="shared" si="66"/>
        <v>0</v>
      </c>
      <c r="G495" s="215">
        <f>'Survey Results'!F495/'Survey Results'!F$602</f>
        <v>0</v>
      </c>
      <c r="H495" s="212">
        <f t="shared" si="67"/>
        <v>0</v>
      </c>
      <c r="I495" s="218">
        <f>'Survey Results'!G495/'Survey Results'!G$602</f>
        <v>0</v>
      </c>
      <c r="J495" s="217">
        <f t="shared" si="68"/>
        <v>0</v>
      </c>
      <c r="K495" s="215">
        <f>'Survey Results'!H495/'Survey Results'!H$602</f>
        <v>0</v>
      </c>
      <c r="L495" s="211">
        <f t="shared" si="69"/>
        <v>0</v>
      </c>
      <c r="M495" s="221">
        <f t="shared" si="70"/>
        <v>0</v>
      </c>
      <c r="N495" s="222">
        <f t="shared" si="64"/>
        <v>0</v>
      </c>
    </row>
    <row r="496" spans="2:14" x14ac:dyDescent="0.45">
      <c r="B496" t="s">
        <v>128</v>
      </c>
      <c r="C496" s="215">
        <f>'Survey Results'!D496/'Survey Results'!D$602</f>
        <v>0</v>
      </c>
      <c r="D496" s="211">
        <f t="shared" si="65"/>
        <v>0</v>
      </c>
      <c r="E496" s="218">
        <f>'Survey Results'!E496/'Survey Results'!E$602</f>
        <v>0</v>
      </c>
      <c r="F496" s="217">
        <f t="shared" si="66"/>
        <v>0</v>
      </c>
      <c r="G496" s="215">
        <f>'Survey Results'!F496/'Survey Results'!F$602</f>
        <v>9.8445721490749497E-3</v>
      </c>
      <c r="H496" s="212">
        <f t="shared" si="67"/>
        <v>5.7969173701813273E-2</v>
      </c>
      <c r="I496" s="218">
        <f>'Survey Results'!G496/'Survey Results'!G$602</f>
        <v>0</v>
      </c>
      <c r="J496" s="217">
        <f t="shared" si="68"/>
        <v>0</v>
      </c>
      <c r="K496" s="215">
        <f>'Survey Results'!H496/'Survey Results'!H$602</f>
        <v>0</v>
      </c>
      <c r="L496" s="211">
        <f t="shared" si="69"/>
        <v>0</v>
      </c>
      <c r="M496" s="221">
        <f t="shared" si="70"/>
        <v>4.2239917767422086E-3</v>
      </c>
      <c r="N496" s="222">
        <f t="shared" si="64"/>
        <v>5.7969173701813273E-2</v>
      </c>
    </row>
    <row r="497" spans="2:14" x14ac:dyDescent="0.45">
      <c r="B497" t="s">
        <v>129</v>
      </c>
      <c r="C497" s="215">
        <f>'Survey Results'!D497/'Survey Results'!D$602</f>
        <v>0</v>
      </c>
      <c r="D497" s="211">
        <f t="shared" si="65"/>
        <v>0</v>
      </c>
      <c r="E497" s="218">
        <f>'Survey Results'!E497/'Survey Results'!E$602</f>
        <v>0</v>
      </c>
      <c r="F497" s="217">
        <f t="shared" si="66"/>
        <v>0</v>
      </c>
      <c r="G497" s="215">
        <f>'Survey Results'!F497/'Survey Results'!F$602</f>
        <v>0</v>
      </c>
      <c r="H497" s="212">
        <f t="shared" si="67"/>
        <v>0</v>
      </c>
      <c r="I497" s="218">
        <f>'Survey Results'!G497/'Survey Results'!G$602</f>
        <v>0</v>
      </c>
      <c r="J497" s="217">
        <f t="shared" si="68"/>
        <v>0</v>
      </c>
      <c r="K497" s="215">
        <f>'Survey Results'!H497/'Survey Results'!H$602</f>
        <v>0</v>
      </c>
      <c r="L497" s="211">
        <f t="shared" si="69"/>
        <v>0</v>
      </c>
      <c r="M497" s="221">
        <f t="shared" si="70"/>
        <v>0</v>
      </c>
      <c r="N497" s="222">
        <f t="shared" si="64"/>
        <v>0</v>
      </c>
    </row>
    <row r="498" spans="2:14" x14ac:dyDescent="0.45">
      <c r="B498" t="s">
        <v>130</v>
      </c>
      <c r="C498" s="215">
        <f>'Survey Results'!D498/'Survey Results'!D$602</f>
        <v>0</v>
      </c>
      <c r="D498" s="211">
        <f t="shared" si="65"/>
        <v>0</v>
      </c>
      <c r="E498" s="218">
        <f>'Survey Results'!E498/'Survey Results'!E$602</f>
        <v>2.7150835651682807E-2</v>
      </c>
      <c r="F498" s="217">
        <f t="shared" si="66"/>
        <v>4.1199195525841809E-2</v>
      </c>
      <c r="G498" s="215">
        <f>'Survey Results'!F498/'Survey Results'!F$602</f>
        <v>4.9222860745374748E-3</v>
      </c>
      <c r="H498" s="212">
        <f t="shared" si="67"/>
        <v>2.8984586850906637E-2</v>
      </c>
      <c r="I498" s="218">
        <f>'Survey Results'!G498/'Survey Results'!G$602</f>
        <v>0</v>
      </c>
      <c r="J498" s="217">
        <f t="shared" si="68"/>
        <v>0</v>
      </c>
      <c r="K498" s="215">
        <f>'Survey Results'!H498/'Survey Results'!H$602</f>
        <v>0</v>
      </c>
      <c r="L498" s="211">
        <f t="shared" si="69"/>
        <v>0</v>
      </c>
      <c r="M498" s="221">
        <f t="shared" si="70"/>
        <v>5.1140235523277266E-3</v>
      </c>
      <c r="N498" s="222">
        <f t="shared" si="64"/>
        <v>7.0183782376748438E-2</v>
      </c>
    </row>
    <row r="499" spans="2:14" x14ac:dyDescent="0.45">
      <c r="B499" t="s">
        <v>131</v>
      </c>
      <c r="C499" s="215">
        <f>'Survey Results'!D499/'Survey Results'!D$602</f>
        <v>0</v>
      </c>
      <c r="D499" s="211">
        <f t="shared" si="65"/>
        <v>0</v>
      </c>
      <c r="E499" s="218">
        <f>'Survey Results'!E499/'Survey Results'!E$602</f>
        <v>0</v>
      </c>
      <c r="F499" s="217">
        <f t="shared" si="66"/>
        <v>0</v>
      </c>
      <c r="G499" s="215">
        <f>'Survey Results'!F499/'Survey Results'!F$602</f>
        <v>4.9222860745374748E-3</v>
      </c>
      <c r="H499" s="212">
        <f t="shared" si="67"/>
        <v>2.8984586850906637E-2</v>
      </c>
      <c r="I499" s="218">
        <f>'Survey Results'!G499/'Survey Results'!G$602</f>
        <v>0</v>
      </c>
      <c r="J499" s="217">
        <f t="shared" si="68"/>
        <v>0</v>
      </c>
      <c r="K499" s="215">
        <f>'Survey Results'!H499/'Survey Results'!H$602</f>
        <v>0</v>
      </c>
      <c r="L499" s="211">
        <f t="shared" si="69"/>
        <v>0</v>
      </c>
      <c r="M499" s="221">
        <f t="shared" si="70"/>
        <v>2.1119958883711043E-3</v>
      </c>
      <c r="N499" s="222">
        <f t="shared" si="64"/>
        <v>2.8984586850906637E-2</v>
      </c>
    </row>
    <row r="500" spans="2:14" x14ac:dyDescent="0.45">
      <c r="B500" t="s">
        <v>132</v>
      </c>
      <c r="C500" s="215">
        <f>'Survey Results'!D500/'Survey Results'!D$602</f>
        <v>0</v>
      </c>
      <c r="D500" s="211">
        <f t="shared" si="65"/>
        <v>0</v>
      </c>
      <c r="E500" s="218">
        <f>'Survey Results'!E500/'Survey Results'!E$602</f>
        <v>0</v>
      </c>
      <c r="F500" s="217">
        <f t="shared" si="66"/>
        <v>0</v>
      </c>
      <c r="G500" s="215">
        <f>'Survey Results'!F500/'Survey Results'!F$602</f>
        <v>0</v>
      </c>
      <c r="H500" s="212">
        <f t="shared" si="67"/>
        <v>0</v>
      </c>
      <c r="I500" s="218">
        <f>'Survey Results'!G500/'Survey Results'!G$602</f>
        <v>7.0654373243210717E-3</v>
      </c>
      <c r="J500" s="217">
        <f t="shared" si="68"/>
        <v>1.1490581784666396E-2</v>
      </c>
      <c r="K500" s="215">
        <f>'Survey Results'!H500/'Survey Results'!H$602</f>
        <v>0</v>
      </c>
      <c r="L500" s="211">
        <f t="shared" si="69"/>
        <v>0</v>
      </c>
      <c r="M500" s="221">
        <f t="shared" si="70"/>
        <v>8.3727470772791885E-4</v>
      </c>
      <c r="N500" s="222">
        <f t="shared" si="64"/>
        <v>1.1490581784666396E-2</v>
      </c>
    </row>
    <row r="501" spans="2:14" x14ac:dyDescent="0.45">
      <c r="B501" t="s">
        <v>133</v>
      </c>
      <c r="C501" s="215">
        <f>'Survey Results'!D501/'Survey Results'!D$602</f>
        <v>3.0830572812308069E-2</v>
      </c>
      <c r="D501" s="211">
        <f t="shared" si="65"/>
        <v>7.1899848008184081E-2</v>
      </c>
      <c r="E501" s="218">
        <f>'Survey Results'!E501/'Survey Results'!E$602</f>
        <v>5.438534105884075E-3</v>
      </c>
      <c r="F501" s="217">
        <f t="shared" si="66"/>
        <v>8.2525353133427338E-3</v>
      </c>
      <c r="G501" s="215">
        <f>'Survey Results'!F501/'Survey Results'!F$602</f>
        <v>9.8445721490749497E-3</v>
      </c>
      <c r="H501" s="212">
        <f t="shared" si="67"/>
        <v>5.7969173701813273E-2</v>
      </c>
      <c r="I501" s="218">
        <f>'Survey Results'!G501/'Survey Results'!G$602</f>
        <v>0</v>
      </c>
      <c r="J501" s="217">
        <f t="shared" si="68"/>
        <v>0</v>
      </c>
      <c r="K501" s="215">
        <f>'Survey Results'!H501/'Survey Results'!H$602</f>
        <v>8.0074042491238649E-3</v>
      </c>
      <c r="L501" s="211">
        <f t="shared" si="69"/>
        <v>1.8893677254649077E-2</v>
      </c>
      <c r="M501" s="221">
        <f t="shared" si="70"/>
        <v>1.1441099054215633E-2</v>
      </c>
      <c r="N501" s="222">
        <f t="shared" si="64"/>
        <v>0.15701523427798916</v>
      </c>
    </row>
    <row r="502" spans="2:14" x14ac:dyDescent="0.45">
      <c r="B502" t="s">
        <v>134</v>
      </c>
      <c r="C502" s="215">
        <f>'Survey Results'!D502/'Survey Results'!D$602</f>
        <v>0</v>
      </c>
      <c r="D502" s="211">
        <f t="shared" si="65"/>
        <v>0</v>
      </c>
      <c r="E502" s="218">
        <f>'Survey Results'!E502/'Survey Results'!E$602</f>
        <v>0</v>
      </c>
      <c r="F502" s="217">
        <f t="shared" si="66"/>
        <v>0</v>
      </c>
      <c r="G502" s="215">
        <f>'Survey Results'!F502/'Survey Results'!F$602</f>
        <v>0</v>
      </c>
      <c r="H502" s="212">
        <f t="shared" si="67"/>
        <v>0</v>
      </c>
      <c r="I502" s="218">
        <f>'Survey Results'!G502/'Survey Results'!G$602</f>
        <v>0</v>
      </c>
      <c r="J502" s="217">
        <f t="shared" si="68"/>
        <v>0</v>
      </c>
      <c r="K502" s="215">
        <f>'Survey Results'!H502/'Survey Results'!H$602</f>
        <v>2.7963519514148147E-2</v>
      </c>
      <c r="L502" s="211">
        <f t="shared" si="69"/>
        <v>6.5980646932144629E-2</v>
      </c>
      <c r="M502" s="221">
        <f t="shared" si="70"/>
        <v>4.8077571624380805E-3</v>
      </c>
      <c r="N502" s="222">
        <f t="shared" si="64"/>
        <v>6.5980646932144629E-2</v>
      </c>
    </row>
    <row r="503" spans="2:14" x14ac:dyDescent="0.45">
      <c r="B503" t="s">
        <v>135</v>
      </c>
      <c r="C503" s="215">
        <f>'Survey Results'!D503/'Survey Results'!D$602</f>
        <v>0</v>
      </c>
      <c r="D503" s="211">
        <f t="shared" si="65"/>
        <v>0</v>
      </c>
      <c r="E503" s="218">
        <f>'Survey Results'!E503/'Survey Results'!E$602</f>
        <v>0</v>
      </c>
      <c r="F503" s="217">
        <f t="shared" si="66"/>
        <v>0</v>
      </c>
      <c r="G503" s="215">
        <f>'Survey Results'!F503/'Survey Results'!F$602</f>
        <v>0</v>
      </c>
      <c r="H503" s="212">
        <f t="shared" si="67"/>
        <v>0</v>
      </c>
      <c r="I503" s="218">
        <f>'Survey Results'!G503/'Survey Results'!G$602</f>
        <v>0</v>
      </c>
      <c r="J503" s="217">
        <f t="shared" si="68"/>
        <v>0</v>
      </c>
      <c r="K503" s="215">
        <f>'Survey Results'!H503/'Survey Results'!H$602</f>
        <v>0</v>
      </c>
      <c r="L503" s="211">
        <f t="shared" si="69"/>
        <v>0</v>
      </c>
      <c r="M503" s="221">
        <f t="shared" si="70"/>
        <v>0</v>
      </c>
      <c r="N503" s="222">
        <f t="shared" si="64"/>
        <v>0</v>
      </c>
    </row>
    <row r="504" spans="2:14" x14ac:dyDescent="0.45">
      <c r="B504" t="s">
        <v>136</v>
      </c>
      <c r="C504" s="215">
        <f>'Survey Results'!D504/'Survey Results'!D$602</f>
        <v>0</v>
      </c>
      <c r="D504" s="211">
        <f t="shared" si="65"/>
        <v>0</v>
      </c>
      <c r="E504" s="218">
        <f>'Survey Results'!E504/'Survey Results'!E$602</f>
        <v>0</v>
      </c>
      <c r="F504" s="217">
        <f t="shared" si="66"/>
        <v>0</v>
      </c>
      <c r="G504" s="215">
        <f>'Survey Results'!F504/'Survey Results'!F$602</f>
        <v>0</v>
      </c>
      <c r="H504" s="212">
        <f t="shared" si="67"/>
        <v>0</v>
      </c>
      <c r="I504" s="218">
        <f>'Survey Results'!G504/'Survey Results'!G$602</f>
        <v>0</v>
      </c>
      <c r="J504" s="217">
        <f t="shared" si="68"/>
        <v>0</v>
      </c>
      <c r="K504" s="215">
        <f>'Survey Results'!H504/'Survey Results'!H$602</f>
        <v>0</v>
      </c>
      <c r="L504" s="211">
        <f t="shared" si="69"/>
        <v>0</v>
      </c>
      <c r="M504" s="221">
        <f t="shared" si="70"/>
        <v>0</v>
      </c>
      <c r="N504" s="222">
        <f t="shared" si="64"/>
        <v>0</v>
      </c>
    </row>
    <row r="505" spans="2:14" x14ac:dyDescent="0.45">
      <c r="B505" t="s">
        <v>137</v>
      </c>
      <c r="C505" s="215">
        <f>'Survey Results'!D505/'Survey Results'!D$602</f>
        <v>0</v>
      </c>
      <c r="D505" s="211">
        <f t="shared" si="65"/>
        <v>0</v>
      </c>
      <c r="E505" s="218">
        <f>'Survey Results'!E505/'Survey Results'!E$602</f>
        <v>0</v>
      </c>
      <c r="F505" s="217">
        <f t="shared" si="66"/>
        <v>0</v>
      </c>
      <c r="G505" s="215">
        <f>'Survey Results'!F505/'Survey Results'!F$602</f>
        <v>0</v>
      </c>
      <c r="H505" s="212">
        <f t="shared" si="67"/>
        <v>0</v>
      </c>
      <c r="I505" s="218">
        <f>'Survey Results'!G505/'Survey Results'!G$602</f>
        <v>0</v>
      </c>
      <c r="J505" s="217">
        <f t="shared" si="68"/>
        <v>0</v>
      </c>
      <c r="K505" s="215">
        <f>'Survey Results'!H505/'Survey Results'!H$602</f>
        <v>0</v>
      </c>
      <c r="L505" s="211">
        <f t="shared" si="69"/>
        <v>0</v>
      </c>
      <c r="M505" s="221">
        <f t="shared" si="70"/>
        <v>0</v>
      </c>
      <c r="N505" s="222">
        <f t="shared" si="64"/>
        <v>0</v>
      </c>
    </row>
    <row r="506" spans="2:14" x14ac:dyDescent="0.45">
      <c r="B506" t="s">
        <v>138</v>
      </c>
      <c r="C506" s="215">
        <f>'Survey Results'!D506/'Survey Results'!D$602</f>
        <v>0</v>
      </c>
      <c r="D506" s="211">
        <f t="shared" si="65"/>
        <v>0</v>
      </c>
      <c r="E506" s="218">
        <f>'Survey Results'!E506/'Survey Results'!E$602</f>
        <v>0</v>
      </c>
      <c r="F506" s="217">
        <f t="shared" si="66"/>
        <v>0</v>
      </c>
      <c r="G506" s="215">
        <f>'Survey Results'!F506/'Survey Results'!F$602</f>
        <v>0</v>
      </c>
      <c r="H506" s="212">
        <f t="shared" si="67"/>
        <v>0</v>
      </c>
      <c r="I506" s="218">
        <f>'Survey Results'!G506/'Survey Results'!G$602</f>
        <v>0</v>
      </c>
      <c r="J506" s="217">
        <f t="shared" si="68"/>
        <v>0</v>
      </c>
      <c r="K506" s="215">
        <f>'Survey Results'!H506/'Survey Results'!H$602</f>
        <v>0</v>
      </c>
      <c r="L506" s="211">
        <f t="shared" si="69"/>
        <v>0</v>
      </c>
      <c r="M506" s="221">
        <f t="shared" si="70"/>
        <v>0</v>
      </c>
      <c r="N506" s="222">
        <f t="shared" si="64"/>
        <v>0</v>
      </c>
    </row>
    <row r="507" spans="2:14" x14ac:dyDescent="0.45">
      <c r="B507" t="s">
        <v>139</v>
      </c>
      <c r="C507" s="215">
        <f>'Survey Results'!D507/'Survey Results'!D$602</f>
        <v>0</v>
      </c>
      <c r="D507" s="211">
        <f t="shared" si="65"/>
        <v>0</v>
      </c>
      <c r="E507" s="218">
        <f>'Survey Results'!E507/'Survey Results'!E$602</f>
        <v>0</v>
      </c>
      <c r="F507" s="217">
        <f t="shared" si="66"/>
        <v>0</v>
      </c>
      <c r="G507" s="215">
        <f>'Survey Results'!F507/'Survey Results'!F$602</f>
        <v>0</v>
      </c>
      <c r="H507" s="212">
        <f t="shared" si="67"/>
        <v>0</v>
      </c>
      <c r="I507" s="218">
        <f>'Survey Results'!G507/'Survey Results'!G$602</f>
        <v>0</v>
      </c>
      <c r="J507" s="217">
        <f t="shared" si="68"/>
        <v>0</v>
      </c>
      <c r="K507" s="215">
        <f>'Survey Results'!H507/'Survey Results'!H$602</f>
        <v>0</v>
      </c>
      <c r="L507" s="211">
        <f t="shared" si="69"/>
        <v>0</v>
      </c>
      <c r="M507" s="221">
        <f t="shared" si="70"/>
        <v>0</v>
      </c>
      <c r="N507" s="222">
        <f t="shared" si="64"/>
        <v>0</v>
      </c>
    </row>
    <row r="508" spans="2:14" x14ac:dyDescent="0.45">
      <c r="B508" t="s">
        <v>140</v>
      </c>
      <c r="C508" s="215">
        <f>'Survey Results'!D508/'Survey Results'!D$602</f>
        <v>0</v>
      </c>
      <c r="D508" s="211">
        <f t="shared" si="65"/>
        <v>0</v>
      </c>
      <c r="E508" s="218">
        <f>'Survey Results'!E508/'Survey Results'!E$602</f>
        <v>0</v>
      </c>
      <c r="F508" s="217">
        <f t="shared" si="66"/>
        <v>0</v>
      </c>
      <c r="G508" s="215">
        <f>'Survey Results'!F508/'Survey Results'!F$602</f>
        <v>0</v>
      </c>
      <c r="H508" s="212">
        <f t="shared" si="67"/>
        <v>0</v>
      </c>
      <c r="I508" s="218">
        <f>'Survey Results'!G508/'Survey Results'!G$602</f>
        <v>0</v>
      </c>
      <c r="J508" s="217">
        <f t="shared" si="68"/>
        <v>0</v>
      </c>
      <c r="K508" s="215">
        <f>'Survey Results'!H508/'Survey Results'!H$602</f>
        <v>0</v>
      </c>
      <c r="L508" s="211">
        <f t="shared" si="69"/>
        <v>0</v>
      </c>
      <c r="M508" s="221">
        <f t="shared" si="70"/>
        <v>0</v>
      </c>
      <c r="N508" s="222">
        <f t="shared" si="64"/>
        <v>0</v>
      </c>
    </row>
    <row r="509" spans="2:14" x14ac:dyDescent="0.45">
      <c r="B509" t="s">
        <v>141</v>
      </c>
      <c r="C509" s="215">
        <f>'Survey Results'!D509/'Survey Results'!D$602</f>
        <v>0</v>
      </c>
      <c r="D509" s="211">
        <f t="shared" si="65"/>
        <v>0</v>
      </c>
      <c r="E509" s="218">
        <f>'Survey Results'!E509/'Survey Results'!E$602</f>
        <v>0</v>
      </c>
      <c r="F509" s="217">
        <f t="shared" si="66"/>
        <v>0</v>
      </c>
      <c r="G509" s="215">
        <f>'Survey Results'!F509/'Survey Results'!F$602</f>
        <v>0</v>
      </c>
      <c r="H509" s="212">
        <f t="shared" si="67"/>
        <v>0</v>
      </c>
      <c r="I509" s="218">
        <f>'Survey Results'!G509/'Survey Results'!G$602</f>
        <v>0</v>
      </c>
      <c r="J509" s="217">
        <f t="shared" si="68"/>
        <v>0</v>
      </c>
      <c r="K509" s="215">
        <f>'Survey Results'!H509/'Survey Results'!H$602</f>
        <v>0</v>
      </c>
      <c r="L509" s="211">
        <f t="shared" si="69"/>
        <v>0</v>
      </c>
      <c r="M509" s="221">
        <f t="shared" si="70"/>
        <v>0</v>
      </c>
      <c r="N509" s="222">
        <f t="shared" si="64"/>
        <v>0</v>
      </c>
    </row>
    <row r="510" spans="2:14" x14ac:dyDescent="0.45">
      <c r="B510" t="s">
        <v>142</v>
      </c>
      <c r="C510" s="215">
        <f>'Survey Results'!D510/'Survey Results'!D$602</f>
        <v>0</v>
      </c>
      <c r="D510" s="211">
        <f t="shared" si="65"/>
        <v>0</v>
      </c>
      <c r="E510" s="218">
        <f>'Survey Results'!E510/'Survey Results'!E$602</f>
        <v>0</v>
      </c>
      <c r="F510" s="217">
        <f t="shared" si="66"/>
        <v>0</v>
      </c>
      <c r="G510" s="215">
        <f>'Survey Results'!F510/'Survey Results'!F$602</f>
        <v>0</v>
      </c>
      <c r="H510" s="212">
        <f t="shared" si="67"/>
        <v>0</v>
      </c>
      <c r="I510" s="218">
        <f>'Survey Results'!G510/'Survey Results'!G$602</f>
        <v>0</v>
      </c>
      <c r="J510" s="217">
        <f t="shared" si="68"/>
        <v>0</v>
      </c>
      <c r="K510" s="215">
        <f>'Survey Results'!H510/'Survey Results'!H$602</f>
        <v>0</v>
      </c>
      <c r="L510" s="211">
        <f t="shared" si="69"/>
        <v>0</v>
      </c>
      <c r="M510" s="221">
        <f t="shared" si="70"/>
        <v>0</v>
      </c>
      <c r="N510" s="222">
        <f t="shared" si="64"/>
        <v>0</v>
      </c>
    </row>
    <row r="511" spans="2:14" x14ac:dyDescent="0.45">
      <c r="B511" t="s">
        <v>143</v>
      </c>
      <c r="C511" s="215">
        <f>'Survey Results'!D511/'Survey Results'!D$602</f>
        <v>0</v>
      </c>
      <c r="D511" s="211">
        <f t="shared" si="65"/>
        <v>0</v>
      </c>
      <c r="E511" s="218">
        <f>'Survey Results'!E511/'Survey Results'!E$602</f>
        <v>0</v>
      </c>
      <c r="F511" s="217">
        <f t="shared" si="66"/>
        <v>0</v>
      </c>
      <c r="G511" s="215">
        <f>'Survey Results'!F511/'Survey Results'!F$602</f>
        <v>0</v>
      </c>
      <c r="H511" s="212">
        <f t="shared" si="67"/>
        <v>0</v>
      </c>
      <c r="I511" s="218">
        <f>'Survey Results'!G511/'Survey Results'!G$602</f>
        <v>0</v>
      </c>
      <c r="J511" s="217">
        <f t="shared" si="68"/>
        <v>0</v>
      </c>
      <c r="K511" s="215">
        <f>'Survey Results'!H511/'Survey Results'!H$602</f>
        <v>0</v>
      </c>
      <c r="L511" s="211">
        <f t="shared" si="69"/>
        <v>0</v>
      </c>
      <c r="M511" s="221">
        <f t="shared" si="70"/>
        <v>0</v>
      </c>
      <c r="N511" s="222">
        <f t="shared" si="64"/>
        <v>0</v>
      </c>
    </row>
    <row r="512" spans="2:14" x14ac:dyDescent="0.45">
      <c r="B512" t="s">
        <v>144</v>
      </c>
      <c r="C512" s="215">
        <f>'Survey Results'!D512/'Survey Results'!D$602</f>
        <v>0</v>
      </c>
      <c r="D512" s="211">
        <f t="shared" si="65"/>
        <v>0</v>
      </c>
      <c r="E512" s="218">
        <f>'Survey Results'!E512/'Survey Results'!E$602</f>
        <v>0</v>
      </c>
      <c r="F512" s="217">
        <f t="shared" si="66"/>
        <v>0</v>
      </c>
      <c r="G512" s="215">
        <f>'Survey Results'!F512/'Survey Results'!F$602</f>
        <v>0</v>
      </c>
      <c r="H512" s="212">
        <f t="shared" si="67"/>
        <v>0</v>
      </c>
      <c r="I512" s="218">
        <f>'Survey Results'!G512/'Survey Results'!G$602</f>
        <v>0</v>
      </c>
      <c r="J512" s="217">
        <f t="shared" si="68"/>
        <v>0</v>
      </c>
      <c r="K512" s="215">
        <f>'Survey Results'!H512/'Survey Results'!H$602</f>
        <v>0</v>
      </c>
      <c r="L512" s="211">
        <f t="shared" si="69"/>
        <v>0</v>
      </c>
      <c r="M512" s="221">
        <f t="shared" si="70"/>
        <v>0</v>
      </c>
      <c r="N512" s="222">
        <f t="shared" si="64"/>
        <v>0</v>
      </c>
    </row>
    <row r="513" spans="2:14" x14ac:dyDescent="0.45">
      <c r="B513" t="s">
        <v>145</v>
      </c>
      <c r="C513" s="215">
        <f>'Survey Results'!D513/'Survey Results'!D$602</f>
        <v>0</v>
      </c>
      <c r="D513" s="211">
        <f t="shared" si="65"/>
        <v>0</v>
      </c>
      <c r="E513" s="218">
        <f>'Survey Results'!E513/'Survey Results'!E$602</f>
        <v>0</v>
      </c>
      <c r="F513" s="217">
        <f t="shared" si="66"/>
        <v>0</v>
      </c>
      <c r="G513" s="215">
        <f>'Survey Results'!F513/'Survey Results'!F$602</f>
        <v>0</v>
      </c>
      <c r="H513" s="212">
        <f t="shared" si="67"/>
        <v>0</v>
      </c>
      <c r="I513" s="218">
        <f>'Survey Results'!G513/'Survey Results'!G$602</f>
        <v>0</v>
      </c>
      <c r="J513" s="217">
        <f t="shared" si="68"/>
        <v>0</v>
      </c>
      <c r="K513" s="215">
        <f>'Survey Results'!H513/'Survey Results'!H$602</f>
        <v>0</v>
      </c>
      <c r="L513" s="211">
        <f t="shared" si="69"/>
        <v>0</v>
      </c>
      <c r="M513" s="221">
        <f t="shared" si="70"/>
        <v>0</v>
      </c>
      <c r="N513" s="222">
        <f t="shared" si="64"/>
        <v>0</v>
      </c>
    </row>
    <row r="514" spans="2:14" x14ac:dyDescent="0.45">
      <c r="B514" t="s">
        <v>146</v>
      </c>
      <c r="C514" s="215">
        <f>'Survey Results'!D514/'Survey Results'!D$602</f>
        <v>0</v>
      </c>
      <c r="D514" s="211">
        <f t="shared" si="65"/>
        <v>0</v>
      </c>
      <c r="E514" s="218">
        <f>'Survey Results'!E514/'Survey Results'!E$602</f>
        <v>0</v>
      </c>
      <c r="F514" s="217">
        <f t="shared" si="66"/>
        <v>0</v>
      </c>
      <c r="G514" s="215">
        <f>'Survey Results'!F514/'Survey Results'!F$602</f>
        <v>0</v>
      </c>
      <c r="H514" s="212">
        <f t="shared" si="67"/>
        <v>0</v>
      </c>
      <c r="I514" s="218">
        <f>'Survey Results'!G514/'Survey Results'!G$602</f>
        <v>0</v>
      </c>
      <c r="J514" s="217">
        <f t="shared" si="68"/>
        <v>0</v>
      </c>
      <c r="K514" s="215">
        <f>'Survey Results'!H514/'Survey Results'!H$602</f>
        <v>0</v>
      </c>
      <c r="L514" s="211">
        <f t="shared" si="69"/>
        <v>0</v>
      </c>
      <c r="M514" s="221">
        <f t="shared" si="70"/>
        <v>0</v>
      </c>
      <c r="N514" s="222">
        <f t="shared" si="64"/>
        <v>0</v>
      </c>
    </row>
    <row r="515" spans="2:14" x14ac:dyDescent="0.45">
      <c r="B515" t="s">
        <v>147</v>
      </c>
      <c r="C515" s="215">
        <f>'Survey Results'!D515/'Survey Results'!D$602</f>
        <v>0</v>
      </c>
      <c r="D515" s="211">
        <f t="shared" si="65"/>
        <v>0</v>
      </c>
      <c r="E515" s="218">
        <f>'Survey Results'!E515/'Survey Results'!E$602</f>
        <v>0</v>
      </c>
      <c r="F515" s="217">
        <f t="shared" si="66"/>
        <v>0</v>
      </c>
      <c r="G515" s="215">
        <f>'Survey Results'!F515/'Survey Results'!F$602</f>
        <v>0</v>
      </c>
      <c r="H515" s="212">
        <f t="shared" si="67"/>
        <v>0</v>
      </c>
      <c r="I515" s="218">
        <f>'Survey Results'!G515/'Survey Results'!G$602</f>
        <v>0</v>
      </c>
      <c r="J515" s="217">
        <f t="shared" si="68"/>
        <v>0</v>
      </c>
      <c r="K515" s="215">
        <f>'Survey Results'!H515/'Survey Results'!H$602</f>
        <v>8.0074042491238649E-3</v>
      </c>
      <c r="L515" s="211">
        <f t="shared" si="69"/>
        <v>1.8893677254649077E-2</v>
      </c>
      <c r="M515" s="221">
        <f t="shared" si="70"/>
        <v>1.3767099349487996E-3</v>
      </c>
      <c r="N515" s="222">
        <f t="shared" si="64"/>
        <v>1.8893677254649077E-2</v>
      </c>
    </row>
    <row r="516" spans="2:14" x14ac:dyDescent="0.45">
      <c r="B516" t="s">
        <v>148</v>
      </c>
      <c r="C516" s="215">
        <f>'Survey Results'!D516/'Survey Results'!D$602</f>
        <v>0</v>
      </c>
      <c r="D516" s="211">
        <f t="shared" si="65"/>
        <v>0</v>
      </c>
      <c r="E516" s="218">
        <f>'Survey Results'!E516/'Survey Results'!E$602</f>
        <v>0</v>
      </c>
      <c r="F516" s="217">
        <f t="shared" si="66"/>
        <v>0</v>
      </c>
      <c r="G516" s="215">
        <f>'Survey Results'!F516/'Survey Results'!F$602</f>
        <v>9.8445721490749497E-3</v>
      </c>
      <c r="H516" s="212">
        <f t="shared" si="67"/>
        <v>5.7969173701813273E-2</v>
      </c>
      <c r="I516" s="218">
        <f>'Survey Results'!G516/'Survey Results'!G$602</f>
        <v>1.4141811858122518E-2</v>
      </c>
      <c r="J516" s="217">
        <f t="shared" si="68"/>
        <v>2.2998950847637232E-2</v>
      </c>
      <c r="K516" s="215">
        <f>'Survey Results'!H516/'Survey Results'!H$602</f>
        <v>0</v>
      </c>
      <c r="L516" s="211">
        <f t="shared" si="69"/>
        <v>0</v>
      </c>
      <c r="M516" s="221">
        <f t="shared" si="70"/>
        <v>5.899837283076882E-3</v>
      </c>
      <c r="N516" s="222">
        <f t="shared" ref="N516:N579" si="71">D516+F516+H516+J516+L516</f>
        <v>8.0968124549450501E-2</v>
      </c>
    </row>
    <row r="517" spans="2:14" x14ac:dyDescent="0.45">
      <c r="B517" t="s">
        <v>149</v>
      </c>
      <c r="C517" s="215">
        <f>'Survey Results'!D517/'Survey Results'!D$602</f>
        <v>0</v>
      </c>
      <c r="D517" s="211">
        <f t="shared" si="65"/>
        <v>0</v>
      </c>
      <c r="E517" s="218">
        <f>'Survey Results'!E517/'Survey Results'!E$602</f>
        <v>0</v>
      </c>
      <c r="F517" s="217">
        <f t="shared" si="66"/>
        <v>0</v>
      </c>
      <c r="G517" s="215">
        <f>'Survey Results'!F517/'Survey Results'!F$602</f>
        <v>0</v>
      </c>
      <c r="H517" s="212">
        <f t="shared" si="67"/>
        <v>0</v>
      </c>
      <c r="I517" s="218">
        <f>'Survey Results'!G517/'Survey Results'!G$602</f>
        <v>0</v>
      </c>
      <c r="J517" s="217">
        <f t="shared" si="68"/>
        <v>0</v>
      </c>
      <c r="K517" s="215">
        <f>'Survey Results'!H517/'Survey Results'!H$602</f>
        <v>0</v>
      </c>
      <c r="L517" s="211">
        <f t="shared" si="69"/>
        <v>0</v>
      </c>
      <c r="M517" s="221">
        <f t="shared" si="70"/>
        <v>0</v>
      </c>
      <c r="N517" s="222">
        <f t="shared" si="71"/>
        <v>0</v>
      </c>
    </row>
    <row r="518" spans="2:14" x14ac:dyDescent="0.45">
      <c r="B518" t="s">
        <v>150</v>
      </c>
      <c r="C518" s="215">
        <f>'Survey Results'!D518/'Survey Results'!D$602</f>
        <v>0</v>
      </c>
      <c r="D518" s="211">
        <f t="shared" si="65"/>
        <v>0</v>
      </c>
      <c r="E518" s="218">
        <f>'Survey Results'!E518/'Survey Results'!E$602</f>
        <v>0</v>
      </c>
      <c r="F518" s="217">
        <f t="shared" si="66"/>
        <v>0</v>
      </c>
      <c r="G518" s="215">
        <f>'Survey Results'!F518/'Survey Results'!F$602</f>
        <v>0</v>
      </c>
      <c r="H518" s="212">
        <f t="shared" si="67"/>
        <v>0</v>
      </c>
      <c r="I518" s="218">
        <f>'Survey Results'!G518/'Survey Results'!G$602</f>
        <v>7.0654373243210717E-3</v>
      </c>
      <c r="J518" s="217">
        <f t="shared" si="68"/>
        <v>1.1490581784666396E-2</v>
      </c>
      <c r="K518" s="215">
        <f>'Survey Results'!H518/'Survey Results'!H$602</f>
        <v>0</v>
      </c>
      <c r="L518" s="211">
        <f t="shared" si="69"/>
        <v>0</v>
      </c>
      <c r="M518" s="221">
        <f t="shared" si="70"/>
        <v>8.3727470772791885E-4</v>
      </c>
      <c r="N518" s="222">
        <f t="shared" si="71"/>
        <v>1.1490581784666396E-2</v>
      </c>
    </row>
    <row r="519" spans="2:14" x14ac:dyDescent="0.45">
      <c r="B519" t="s">
        <v>151</v>
      </c>
      <c r="C519" s="215">
        <f>'Survey Results'!D519/'Survey Results'!D$602</f>
        <v>0</v>
      </c>
      <c r="D519" s="211">
        <f t="shared" si="65"/>
        <v>0</v>
      </c>
      <c r="E519" s="218">
        <f>'Survey Results'!E519/'Survey Results'!E$602</f>
        <v>0</v>
      </c>
      <c r="F519" s="217">
        <f t="shared" si="66"/>
        <v>0</v>
      </c>
      <c r="G519" s="215">
        <f>'Survey Results'!F519/'Survey Results'!F$602</f>
        <v>0</v>
      </c>
      <c r="H519" s="212">
        <f t="shared" si="67"/>
        <v>0</v>
      </c>
      <c r="I519" s="218">
        <f>'Survey Results'!G519/'Survey Results'!G$602</f>
        <v>0</v>
      </c>
      <c r="J519" s="217">
        <f t="shared" si="68"/>
        <v>0</v>
      </c>
      <c r="K519" s="215">
        <f>'Survey Results'!H519/'Survey Results'!H$602</f>
        <v>0</v>
      </c>
      <c r="L519" s="211">
        <f t="shared" si="69"/>
        <v>0</v>
      </c>
      <c r="M519" s="221">
        <f t="shared" si="70"/>
        <v>0</v>
      </c>
      <c r="N519" s="222">
        <f t="shared" si="71"/>
        <v>0</v>
      </c>
    </row>
    <row r="520" spans="2:14" x14ac:dyDescent="0.45">
      <c r="B520" t="s">
        <v>152</v>
      </c>
      <c r="C520" s="215">
        <f>'Survey Results'!D520/'Survey Results'!D$602</f>
        <v>2.3973740648630146E-2</v>
      </c>
      <c r="D520" s="211">
        <f t="shared" si="65"/>
        <v>5.590905882021107E-2</v>
      </c>
      <c r="E520" s="218">
        <f>'Survey Results'!E520/'Survey Results'!E$602</f>
        <v>4.5966071914154832E-2</v>
      </c>
      <c r="F520" s="217">
        <f t="shared" si="66"/>
        <v>6.9749793657964076E-2</v>
      </c>
      <c r="G520" s="215">
        <f>'Survey Results'!F520/'Survey Results'!F$602</f>
        <v>0</v>
      </c>
      <c r="H520" s="212">
        <f t="shared" si="67"/>
        <v>0</v>
      </c>
      <c r="I520" s="218">
        <f>'Survey Results'!G520/'Survey Results'!G$602</f>
        <v>0</v>
      </c>
      <c r="J520" s="217">
        <f t="shared" si="68"/>
        <v>0</v>
      </c>
      <c r="K520" s="215">
        <f>'Survey Results'!H520/'Survey Results'!H$602</f>
        <v>0</v>
      </c>
      <c r="L520" s="211">
        <f t="shared" si="69"/>
        <v>0</v>
      </c>
      <c r="M520" s="221">
        <f t="shared" si="70"/>
        <v>9.1562795473496862E-3</v>
      </c>
      <c r="N520" s="222">
        <f t="shared" si="71"/>
        <v>0.12565885247817515</v>
      </c>
    </row>
    <row r="521" spans="2:14" x14ac:dyDescent="0.45">
      <c r="B521" t="s">
        <v>153</v>
      </c>
      <c r="C521" s="215">
        <f>'Survey Results'!D521/'Survey Results'!D$602</f>
        <v>7.047131910951801E-2</v>
      </c>
      <c r="D521" s="211">
        <f t="shared" ref="D521:D584" si="72">C521*$D$454</f>
        <v>0.16434586420943187</v>
      </c>
      <c r="E521" s="218">
        <f>'Survey Results'!E521/'Survey Results'!E$602</f>
        <v>5.438534105884075E-3</v>
      </c>
      <c r="F521" s="217">
        <f t="shared" ref="F521:F584" si="73">E521*$F$454</f>
        <v>8.2525353133427338E-3</v>
      </c>
      <c r="G521" s="215">
        <f>'Survey Results'!F521/'Survey Results'!F$602</f>
        <v>0</v>
      </c>
      <c r="H521" s="212">
        <f t="shared" ref="H521:H584" si="74">G521*$H$454</f>
        <v>0</v>
      </c>
      <c r="I521" s="218">
        <f>'Survey Results'!G521/'Survey Results'!G$602</f>
        <v>0</v>
      </c>
      <c r="J521" s="217">
        <f t="shared" ref="J521:J584" si="75">I521*$J$454</f>
        <v>0</v>
      </c>
      <c r="K521" s="215">
        <f>'Survey Results'!H521/'Survey Results'!H$602</f>
        <v>3.597092376327201E-2</v>
      </c>
      <c r="L521" s="211">
        <f t="shared" ref="L521:L584" si="76">K521*$L$454</f>
        <v>8.4874324186793706E-2</v>
      </c>
      <c r="M521" s="221">
        <f t="shared" ref="M521:M584" si="77">N521/$N$454</f>
        <v>1.876105174931304E-2</v>
      </c>
      <c r="N521" s="222">
        <f t="shared" si="71"/>
        <v>0.25747272370956831</v>
      </c>
    </row>
    <row r="522" spans="2:14" x14ac:dyDescent="0.45">
      <c r="B522" t="s">
        <v>154</v>
      </c>
      <c r="C522" s="215">
        <f>'Survey Results'!D522/'Survey Results'!D$602</f>
        <v>0</v>
      </c>
      <c r="D522" s="211">
        <f t="shared" si="72"/>
        <v>0</v>
      </c>
      <c r="E522" s="218">
        <f>'Survey Results'!E522/'Survey Results'!E$602</f>
        <v>0</v>
      </c>
      <c r="F522" s="217">
        <f t="shared" si="73"/>
        <v>0</v>
      </c>
      <c r="G522" s="215">
        <f>'Survey Results'!F522/'Survey Results'!F$602</f>
        <v>0</v>
      </c>
      <c r="H522" s="212">
        <f t="shared" si="74"/>
        <v>0</v>
      </c>
      <c r="I522" s="218">
        <f>'Survey Results'!G522/'Survey Results'!G$602</f>
        <v>0</v>
      </c>
      <c r="J522" s="217">
        <f t="shared" si="75"/>
        <v>0</v>
      </c>
      <c r="K522" s="215">
        <f>'Survey Results'!H522/'Survey Results'!H$602</f>
        <v>1.6004409271950164E-2</v>
      </c>
      <c r="L522" s="211">
        <f t="shared" si="76"/>
        <v>3.7762817266110291E-2</v>
      </c>
      <c r="M522" s="221">
        <f t="shared" si="77"/>
        <v>2.7516319349171455E-3</v>
      </c>
      <c r="N522" s="222">
        <f t="shared" si="71"/>
        <v>3.7762817266110291E-2</v>
      </c>
    </row>
    <row r="523" spans="2:14" x14ac:dyDescent="0.45">
      <c r="B523" t="s">
        <v>155</v>
      </c>
      <c r="C523" s="215">
        <f>'Survey Results'!D523/'Survey Results'!D$602</f>
        <v>0</v>
      </c>
      <c r="D523" s="211">
        <f t="shared" si="72"/>
        <v>0</v>
      </c>
      <c r="E523" s="218">
        <f>'Survey Results'!E523/'Survey Results'!E$602</f>
        <v>0</v>
      </c>
      <c r="F523" s="217">
        <f t="shared" si="73"/>
        <v>0</v>
      </c>
      <c r="G523" s="215">
        <f>'Survey Results'!F523/'Survey Results'!F$602</f>
        <v>0</v>
      </c>
      <c r="H523" s="212">
        <f t="shared" si="74"/>
        <v>0</v>
      </c>
      <c r="I523" s="218">
        <f>'Survey Results'!G523/'Survey Results'!G$602</f>
        <v>0</v>
      </c>
      <c r="J523" s="217">
        <f t="shared" si="75"/>
        <v>0</v>
      </c>
      <c r="K523" s="215">
        <f>'Survey Results'!H523/'Survey Results'!H$602</f>
        <v>0</v>
      </c>
      <c r="L523" s="211">
        <f t="shared" si="76"/>
        <v>0</v>
      </c>
      <c r="M523" s="221">
        <f t="shared" si="77"/>
        <v>0</v>
      </c>
      <c r="N523" s="222">
        <f t="shared" si="71"/>
        <v>0</v>
      </c>
    </row>
    <row r="524" spans="2:14" x14ac:dyDescent="0.45">
      <c r="B524" t="s">
        <v>156</v>
      </c>
      <c r="C524" s="215">
        <f>'Survey Results'!D524/'Survey Results'!D$602</f>
        <v>0</v>
      </c>
      <c r="D524" s="211">
        <f t="shared" si="72"/>
        <v>0</v>
      </c>
      <c r="E524" s="218">
        <f>'Survey Results'!E524/'Survey Results'!E$602</f>
        <v>0</v>
      </c>
      <c r="F524" s="217">
        <f t="shared" si="73"/>
        <v>0</v>
      </c>
      <c r="G524" s="215">
        <f>'Survey Results'!F524/'Survey Results'!F$602</f>
        <v>4.5634198976746441E-2</v>
      </c>
      <c r="H524" s="212">
        <f t="shared" si="74"/>
        <v>0.26871424853894721</v>
      </c>
      <c r="I524" s="218">
        <f>'Survey Results'!G524/'Survey Results'!G$602</f>
        <v>0</v>
      </c>
      <c r="J524" s="217">
        <f t="shared" si="75"/>
        <v>0</v>
      </c>
      <c r="K524" s="215">
        <f>'Survey Results'!H524/'Survey Results'!H$602</f>
        <v>2.4011813521074031E-2</v>
      </c>
      <c r="L524" s="211">
        <f t="shared" si="76"/>
        <v>5.6656494520759375E-2</v>
      </c>
      <c r="M524" s="221">
        <f t="shared" si="77"/>
        <v>2.3708520499986233E-2</v>
      </c>
      <c r="N524" s="222">
        <f t="shared" si="71"/>
        <v>0.32537074305970659</v>
      </c>
    </row>
    <row r="525" spans="2:14" x14ac:dyDescent="0.45">
      <c r="B525" t="s">
        <v>157</v>
      </c>
      <c r="C525" s="215">
        <f>'Survey Results'!D525/'Survey Results'!D$602</f>
        <v>0.23159177180140361</v>
      </c>
      <c r="D525" s="211">
        <f t="shared" si="72"/>
        <v>0.54009418812418097</v>
      </c>
      <c r="E525" s="218">
        <f>'Survey Results'!E525/'Survey Results'!E$602</f>
        <v>5.6989562198004468E-2</v>
      </c>
      <c r="F525" s="217">
        <f t="shared" si="73"/>
        <v>8.647704792770107E-2</v>
      </c>
      <c r="G525" s="215">
        <f>'Survey Results'!F525/'Survey Results'!F$602</f>
        <v>4.9222860745374748E-3</v>
      </c>
      <c r="H525" s="212">
        <f t="shared" si="74"/>
        <v>2.8984586850906637E-2</v>
      </c>
      <c r="I525" s="218">
        <f>'Survey Results'!G525/'Survey Results'!G$602</f>
        <v>6.6891973181962341E-2</v>
      </c>
      <c r="J525" s="217">
        <f t="shared" si="75"/>
        <v>0.10878699410993758</v>
      </c>
      <c r="K525" s="215">
        <f>'Survey Results'!H525/'Survey Results'!H$602</f>
        <v>8.0074042491238649E-3</v>
      </c>
      <c r="L525" s="211">
        <f t="shared" si="76"/>
        <v>1.8893677254649077E-2</v>
      </c>
      <c r="M525" s="221">
        <f t="shared" si="77"/>
        <v>5.7071445041596364E-2</v>
      </c>
      <c r="N525" s="222">
        <f t="shared" si="71"/>
        <v>0.78323649426737529</v>
      </c>
    </row>
    <row r="526" spans="2:14" x14ac:dyDescent="0.45">
      <c r="B526" t="s">
        <v>158</v>
      </c>
      <c r="C526" s="215">
        <f>'Survey Results'!D526/'Survey Results'!D$602</f>
        <v>0</v>
      </c>
      <c r="D526" s="211">
        <f t="shared" si="72"/>
        <v>0</v>
      </c>
      <c r="E526" s="218">
        <f>'Survey Results'!E526/'Survey Results'!E$602</f>
        <v>0</v>
      </c>
      <c r="F526" s="217">
        <f t="shared" si="73"/>
        <v>0</v>
      </c>
      <c r="G526" s="215">
        <f>'Survey Results'!F526/'Survey Results'!F$602</f>
        <v>0</v>
      </c>
      <c r="H526" s="212">
        <f t="shared" si="74"/>
        <v>0</v>
      </c>
      <c r="I526" s="218">
        <f>'Survey Results'!G526/'Survey Results'!G$602</f>
        <v>0</v>
      </c>
      <c r="J526" s="217">
        <f t="shared" si="75"/>
        <v>0</v>
      </c>
      <c r="K526" s="215">
        <f>'Survey Results'!H526/'Survey Results'!H$602</f>
        <v>0</v>
      </c>
      <c r="L526" s="211">
        <f t="shared" si="76"/>
        <v>0</v>
      </c>
      <c r="M526" s="221">
        <f t="shared" si="77"/>
        <v>0</v>
      </c>
      <c r="N526" s="222">
        <f t="shared" si="71"/>
        <v>0</v>
      </c>
    </row>
    <row r="527" spans="2:14" x14ac:dyDescent="0.45">
      <c r="B527" t="s">
        <v>159</v>
      </c>
      <c r="C527" s="215">
        <f>'Survey Results'!D527/'Survey Results'!D$602</f>
        <v>0</v>
      </c>
      <c r="D527" s="211">
        <f t="shared" si="72"/>
        <v>0</v>
      </c>
      <c r="E527" s="218">
        <f>'Survey Results'!E527/'Survey Results'!E$602</f>
        <v>0</v>
      </c>
      <c r="F527" s="217">
        <f t="shared" si="73"/>
        <v>0</v>
      </c>
      <c r="G527" s="215">
        <f>'Survey Results'!F527/'Survey Results'!F$602</f>
        <v>0</v>
      </c>
      <c r="H527" s="212">
        <f t="shared" si="74"/>
        <v>0</v>
      </c>
      <c r="I527" s="218">
        <f>'Survey Results'!G527/'Survey Results'!G$602</f>
        <v>0</v>
      </c>
      <c r="J527" s="217">
        <f t="shared" si="75"/>
        <v>0</v>
      </c>
      <c r="K527" s="215">
        <f>'Survey Results'!H527/'Survey Results'!H$602</f>
        <v>0</v>
      </c>
      <c r="L527" s="211">
        <f t="shared" si="76"/>
        <v>0</v>
      </c>
      <c r="M527" s="221">
        <f t="shared" si="77"/>
        <v>0</v>
      </c>
      <c r="N527" s="222">
        <f t="shared" si="71"/>
        <v>0</v>
      </c>
    </row>
    <row r="528" spans="2:14" x14ac:dyDescent="0.45">
      <c r="B528" t="s">
        <v>160</v>
      </c>
      <c r="C528" s="215">
        <f>'Survey Results'!D528/'Survey Results'!D$602</f>
        <v>0</v>
      </c>
      <c r="D528" s="211">
        <f t="shared" si="72"/>
        <v>0</v>
      </c>
      <c r="E528" s="218">
        <f>'Survey Results'!E528/'Survey Results'!E$602</f>
        <v>0</v>
      </c>
      <c r="F528" s="217">
        <f t="shared" si="73"/>
        <v>0</v>
      </c>
      <c r="G528" s="215">
        <f>'Survey Results'!F528/'Survey Results'!F$602</f>
        <v>0</v>
      </c>
      <c r="H528" s="212">
        <f t="shared" si="74"/>
        <v>0</v>
      </c>
      <c r="I528" s="218">
        <f>'Survey Results'!G528/'Survey Results'!G$602</f>
        <v>0</v>
      </c>
      <c r="J528" s="217">
        <f t="shared" si="75"/>
        <v>0</v>
      </c>
      <c r="K528" s="215">
        <f>'Survey Results'!H528/'Survey Results'!H$602</f>
        <v>0</v>
      </c>
      <c r="L528" s="211">
        <f t="shared" si="76"/>
        <v>0</v>
      </c>
      <c r="M528" s="221">
        <f t="shared" si="77"/>
        <v>0</v>
      </c>
      <c r="N528" s="222">
        <f t="shared" si="71"/>
        <v>0</v>
      </c>
    </row>
    <row r="529" spans="2:14" x14ac:dyDescent="0.45">
      <c r="B529" t="s">
        <v>161</v>
      </c>
      <c r="C529" s="215">
        <f>'Survey Results'!D529/'Survey Results'!D$602</f>
        <v>0</v>
      </c>
      <c r="D529" s="211">
        <f t="shared" si="72"/>
        <v>0</v>
      </c>
      <c r="E529" s="218">
        <f>'Survey Results'!E529/'Survey Results'!E$602</f>
        <v>0</v>
      </c>
      <c r="F529" s="217">
        <f t="shared" si="73"/>
        <v>0</v>
      </c>
      <c r="G529" s="215">
        <f>'Survey Results'!F529/'Survey Results'!F$602</f>
        <v>0</v>
      </c>
      <c r="H529" s="212">
        <f t="shared" si="74"/>
        <v>0</v>
      </c>
      <c r="I529" s="218">
        <f>'Survey Results'!G529/'Survey Results'!G$602</f>
        <v>0</v>
      </c>
      <c r="J529" s="217">
        <f t="shared" si="75"/>
        <v>0</v>
      </c>
      <c r="K529" s="215">
        <f>'Survey Results'!H529/'Survey Results'!H$602</f>
        <v>0</v>
      </c>
      <c r="L529" s="211">
        <f t="shared" si="76"/>
        <v>0</v>
      </c>
      <c r="M529" s="221">
        <f t="shared" si="77"/>
        <v>0</v>
      </c>
      <c r="N529" s="222">
        <f t="shared" si="71"/>
        <v>0</v>
      </c>
    </row>
    <row r="530" spans="2:14" x14ac:dyDescent="0.45">
      <c r="B530" t="s">
        <v>162</v>
      </c>
      <c r="C530" s="215">
        <f>'Survey Results'!D530/'Survey Results'!D$602</f>
        <v>0</v>
      </c>
      <c r="D530" s="211">
        <f t="shared" si="72"/>
        <v>0</v>
      </c>
      <c r="E530" s="218">
        <f>'Survey Results'!E530/'Survey Results'!E$602</f>
        <v>0</v>
      </c>
      <c r="F530" s="217">
        <f t="shared" si="73"/>
        <v>0</v>
      </c>
      <c r="G530" s="215">
        <f>'Survey Results'!F530/'Survey Results'!F$602</f>
        <v>0</v>
      </c>
      <c r="H530" s="212">
        <f t="shared" si="74"/>
        <v>0</v>
      </c>
      <c r="I530" s="218">
        <f>'Survey Results'!G530/'Survey Results'!G$602</f>
        <v>0</v>
      </c>
      <c r="J530" s="217">
        <f t="shared" si="75"/>
        <v>0</v>
      </c>
      <c r="K530" s="215">
        <f>'Survey Results'!H530/'Survey Results'!H$602</f>
        <v>0</v>
      </c>
      <c r="L530" s="211">
        <f t="shared" si="76"/>
        <v>0</v>
      </c>
      <c r="M530" s="221">
        <f t="shared" si="77"/>
        <v>0</v>
      </c>
      <c r="N530" s="222">
        <f t="shared" si="71"/>
        <v>0</v>
      </c>
    </row>
    <row r="531" spans="2:14" x14ac:dyDescent="0.45">
      <c r="B531" t="s">
        <v>163</v>
      </c>
      <c r="C531" s="215">
        <f>'Survey Results'!D531/'Survey Results'!D$602</f>
        <v>0</v>
      </c>
      <c r="D531" s="211">
        <f t="shared" si="72"/>
        <v>0</v>
      </c>
      <c r="E531" s="218">
        <f>'Survey Results'!E531/'Survey Results'!E$602</f>
        <v>0</v>
      </c>
      <c r="F531" s="217">
        <f t="shared" si="73"/>
        <v>0</v>
      </c>
      <c r="G531" s="215">
        <f>'Survey Results'!F531/'Survey Results'!F$602</f>
        <v>0</v>
      </c>
      <c r="H531" s="212">
        <f t="shared" si="74"/>
        <v>0</v>
      </c>
      <c r="I531" s="218">
        <f>'Survey Results'!G531/'Survey Results'!G$602</f>
        <v>0</v>
      </c>
      <c r="J531" s="217">
        <f t="shared" si="75"/>
        <v>0</v>
      </c>
      <c r="K531" s="215">
        <f>'Survey Results'!H531/'Survey Results'!H$602</f>
        <v>0</v>
      </c>
      <c r="L531" s="211">
        <f t="shared" si="76"/>
        <v>0</v>
      </c>
      <c r="M531" s="221">
        <f t="shared" si="77"/>
        <v>0</v>
      </c>
      <c r="N531" s="222">
        <f t="shared" si="71"/>
        <v>0</v>
      </c>
    </row>
    <row r="532" spans="2:14" x14ac:dyDescent="0.45">
      <c r="B532" t="s">
        <v>164</v>
      </c>
      <c r="C532" s="215">
        <f>'Survey Results'!D532/'Survey Results'!D$602</f>
        <v>0</v>
      </c>
      <c r="D532" s="211">
        <f t="shared" si="72"/>
        <v>0</v>
      </c>
      <c r="E532" s="218">
        <f>'Survey Results'!E532/'Survey Results'!E$602</f>
        <v>0</v>
      </c>
      <c r="F532" s="217">
        <f t="shared" si="73"/>
        <v>0</v>
      </c>
      <c r="G532" s="215">
        <f>'Survey Results'!F532/'Survey Results'!F$602</f>
        <v>0</v>
      </c>
      <c r="H532" s="212">
        <f t="shared" si="74"/>
        <v>0</v>
      </c>
      <c r="I532" s="218">
        <f>'Survey Results'!G532/'Survey Results'!G$602</f>
        <v>0</v>
      </c>
      <c r="J532" s="217">
        <f t="shared" si="75"/>
        <v>0</v>
      </c>
      <c r="K532" s="215">
        <f>'Survey Results'!H532/'Survey Results'!H$602</f>
        <v>0</v>
      </c>
      <c r="L532" s="211">
        <f t="shared" si="76"/>
        <v>0</v>
      </c>
      <c r="M532" s="221">
        <f t="shared" si="77"/>
        <v>0</v>
      </c>
      <c r="N532" s="222">
        <f t="shared" si="71"/>
        <v>0</v>
      </c>
    </row>
    <row r="533" spans="2:14" x14ac:dyDescent="0.45">
      <c r="B533" t="s">
        <v>165</v>
      </c>
      <c r="C533" s="215">
        <f>'Survey Results'!D533/'Survey Results'!D$602</f>
        <v>0</v>
      </c>
      <c r="D533" s="211">
        <f t="shared" si="72"/>
        <v>0</v>
      </c>
      <c r="E533" s="218">
        <f>'Survey Results'!E533/'Survey Results'!E$602</f>
        <v>0</v>
      </c>
      <c r="F533" s="217">
        <f t="shared" si="73"/>
        <v>0</v>
      </c>
      <c r="G533" s="215">
        <f>'Survey Results'!F533/'Survey Results'!F$602</f>
        <v>0</v>
      </c>
      <c r="H533" s="212">
        <f t="shared" si="74"/>
        <v>0</v>
      </c>
      <c r="I533" s="218">
        <f>'Survey Results'!G533/'Survey Results'!G$602</f>
        <v>0</v>
      </c>
      <c r="J533" s="217">
        <f t="shared" si="75"/>
        <v>0</v>
      </c>
      <c r="K533" s="215">
        <f>'Survey Results'!H533/'Survey Results'!H$602</f>
        <v>0</v>
      </c>
      <c r="L533" s="211">
        <f t="shared" si="76"/>
        <v>0</v>
      </c>
      <c r="M533" s="221">
        <f t="shared" si="77"/>
        <v>0</v>
      </c>
      <c r="N533" s="222">
        <f t="shared" si="71"/>
        <v>0</v>
      </c>
    </row>
    <row r="534" spans="2:14" x14ac:dyDescent="0.45">
      <c r="B534" t="s">
        <v>166</v>
      </c>
      <c r="C534" s="215">
        <f>'Survey Results'!D534/'Survey Results'!D$602</f>
        <v>0</v>
      </c>
      <c r="D534" s="211">
        <f t="shared" si="72"/>
        <v>0</v>
      </c>
      <c r="E534" s="218">
        <f>'Survey Results'!E534/'Survey Results'!E$602</f>
        <v>0</v>
      </c>
      <c r="F534" s="217">
        <f t="shared" si="73"/>
        <v>0</v>
      </c>
      <c r="G534" s="215">
        <f>'Survey Results'!F534/'Survey Results'!F$602</f>
        <v>0</v>
      </c>
      <c r="H534" s="212">
        <f t="shared" si="74"/>
        <v>0</v>
      </c>
      <c r="I534" s="218">
        <f>'Survey Results'!G534/'Survey Results'!G$602</f>
        <v>0</v>
      </c>
      <c r="J534" s="217">
        <f t="shared" si="75"/>
        <v>0</v>
      </c>
      <c r="K534" s="215">
        <f>'Survey Results'!H534/'Survey Results'!H$602</f>
        <v>0</v>
      </c>
      <c r="L534" s="211">
        <f t="shared" si="76"/>
        <v>0</v>
      </c>
      <c r="M534" s="221">
        <f t="shared" si="77"/>
        <v>0</v>
      </c>
      <c r="N534" s="222">
        <f t="shared" si="71"/>
        <v>0</v>
      </c>
    </row>
    <row r="535" spans="2:14" x14ac:dyDescent="0.45">
      <c r="B535" t="s">
        <v>167</v>
      </c>
      <c r="C535" s="215">
        <f>'Survey Results'!D535/'Survey Results'!D$602</f>
        <v>0</v>
      </c>
      <c r="D535" s="211">
        <f t="shared" si="72"/>
        <v>0</v>
      </c>
      <c r="E535" s="218">
        <f>'Survey Results'!E535/'Survey Results'!E$602</f>
        <v>0</v>
      </c>
      <c r="F535" s="217">
        <f t="shared" si="73"/>
        <v>0</v>
      </c>
      <c r="G535" s="215">
        <f>'Survey Results'!F535/'Survey Results'!F$602</f>
        <v>0</v>
      </c>
      <c r="H535" s="212">
        <f t="shared" si="74"/>
        <v>0</v>
      </c>
      <c r="I535" s="218">
        <f>'Survey Results'!G535/'Survey Results'!G$602</f>
        <v>0</v>
      </c>
      <c r="J535" s="217">
        <f t="shared" si="75"/>
        <v>0</v>
      </c>
      <c r="K535" s="215">
        <f>'Survey Results'!H535/'Survey Results'!H$602</f>
        <v>0</v>
      </c>
      <c r="L535" s="211">
        <f t="shared" si="76"/>
        <v>0</v>
      </c>
      <c r="M535" s="221">
        <f t="shared" si="77"/>
        <v>0</v>
      </c>
      <c r="N535" s="222">
        <f t="shared" si="71"/>
        <v>0</v>
      </c>
    </row>
    <row r="536" spans="2:14" x14ac:dyDescent="0.45">
      <c r="B536" t="s">
        <v>168</v>
      </c>
      <c r="C536" s="215">
        <f>'Survey Results'!D536/'Survey Results'!D$602</f>
        <v>0</v>
      </c>
      <c r="D536" s="211">
        <f t="shared" si="72"/>
        <v>0</v>
      </c>
      <c r="E536" s="218">
        <f>'Survey Results'!E536/'Survey Results'!E$602</f>
        <v>0</v>
      </c>
      <c r="F536" s="217">
        <f t="shared" si="73"/>
        <v>0</v>
      </c>
      <c r="G536" s="215">
        <f>'Survey Results'!F536/'Survey Results'!F$602</f>
        <v>0</v>
      </c>
      <c r="H536" s="212">
        <f t="shared" si="74"/>
        <v>0</v>
      </c>
      <c r="I536" s="218">
        <f>'Survey Results'!G536/'Survey Results'!G$602</f>
        <v>0</v>
      </c>
      <c r="J536" s="217">
        <f t="shared" si="75"/>
        <v>0</v>
      </c>
      <c r="K536" s="215">
        <f>'Survey Results'!H536/'Survey Results'!H$602</f>
        <v>0</v>
      </c>
      <c r="L536" s="211">
        <f t="shared" si="76"/>
        <v>0</v>
      </c>
      <c r="M536" s="221">
        <f t="shared" si="77"/>
        <v>0</v>
      </c>
      <c r="N536" s="222">
        <f t="shared" si="71"/>
        <v>0</v>
      </c>
    </row>
    <row r="537" spans="2:14" x14ac:dyDescent="0.45">
      <c r="B537" t="s">
        <v>169</v>
      </c>
      <c r="C537" s="215">
        <f>'Survey Results'!D537/'Survey Results'!D$602</f>
        <v>0</v>
      </c>
      <c r="D537" s="211">
        <f t="shared" si="72"/>
        <v>0</v>
      </c>
      <c r="E537" s="218">
        <f>'Survey Results'!E537/'Survey Results'!E$602</f>
        <v>0</v>
      </c>
      <c r="F537" s="217">
        <f t="shared" si="73"/>
        <v>0</v>
      </c>
      <c r="G537" s="215">
        <f>'Survey Results'!F537/'Survey Results'!F$602</f>
        <v>0</v>
      </c>
      <c r="H537" s="212">
        <f t="shared" si="74"/>
        <v>0</v>
      </c>
      <c r="I537" s="218">
        <f>'Survey Results'!G537/'Survey Results'!G$602</f>
        <v>0</v>
      </c>
      <c r="J537" s="217">
        <f t="shared" si="75"/>
        <v>0</v>
      </c>
      <c r="K537" s="215">
        <f>'Survey Results'!H537/'Survey Results'!H$602</f>
        <v>0</v>
      </c>
      <c r="L537" s="211">
        <f t="shared" si="76"/>
        <v>0</v>
      </c>
      <c r="M537" s="221">
        <f t="shared" si="77"/>
        <v>0</v>
      </c>
      <c r="N537" s="222">
        <f t="shared" si="71"/>
        <v>0</v>
      </c>
    </row>
    <row r="538" spans="2:14" x14ac:dyDescent="0.45">
      <c r="B538" t="s">
        <v>170</v>
      </c>
      <c r="C538" s="215">
        <f>'Survey Results'!D538/'Survey Results'!D$602</f>
        <v>0</v>
      </c>
      <c r="D538" s="211">
        <f t="shared" si="72"/>
        <v>0</v>
      </c>
      <c r="E538" s="218">
        <f>'Survey Results'!E538/'Survey Results'!E$602</f>
        <v>0</v>
      </c>
      <c r="F538" s="217">
        <f t="shared" si="73"/>
        <v>0</v>
      </c>
      <c r="G538" s="215">
        <f>'Survey Results'!F538/'Survey Results'!F$602</f>
        <v>0</v>
      </c>
      <c r="H538" s="212">
        <f t="shared" si="74"/>
        <v>0</v>
      </c>
      <c r="I538" s="218">
        <f>'Survey Results'!G538/'Survey Results'!G$602</f>
        <v>0</v>
      </c>
      <c r="J538" s="217">
        <f t="shared" si="75"/>
        <v>0</v>
      </c>
      <c r="K538" s="215">
        <f>'Survey Results'!H538/'Survey Results'!H$602</f>
        <v>1.6004409271950164E-2</v>
      </c>
      <c r="L538" s="211">
        <f t="shared" si="76"/>
        <v>3.7762817266110291E-2</v>
      </c>
      <c r="M538" s="221">
        <f t="shared" si="77"/>
        <v>2.7516319349171455E-3</v>
      </c>
      <c r="N538" s="222">
        <f t="shared" si="71"/>
        <v>3.7762817266110291E-2</v>
      </c>
    </row>
    <row r="539" spans="2:14" x14ac:dyDescent="0.45">
      <c r="B539" t="s">
        <v>171</v>
      </c>
      <c r="C539" s="215">
        <f>'Survey Results'!D539/'Survey Results'!D$602</f>
        <v>0</v>
      </c>
      <c r="D539" s="211">
        <f t="shared" si="72"/>
        <v>0</v>
      </c>
      <c r="E539" s="218">
        <f>'Survey Results'!E539/'Survey Results'!E$602</f>
        <v>0</v>
      </c>
      <c r="F539" s="217">
        <f t="shared" si="73"/>
        <v>0</v>
      </c>
      <c r="G539" s="215">
        <f>'Survey Results'!F539/'Survey Results'!F$602</f>
        <v>0</v>
      </c>
      <c r="H539" s="212">
        <f t="shared" si="74"/>
        <v>0</v>
      </c>
      <c r="I539" s="218">
        <f>'Survey Results'!G539/'Survey Results'!G$602</f>
        <v>0</v>
      </c>
      <c r="J539" s="217">
        <f t="shared" si="75"/>
        <v>0</v>
      </c>
      <c r="K539" s="215">
        <f>'Survey Results'!H539/'Survey Results'!H$602</f>
        <v>0</v>
      </c>
      <c r="L539" s="211">
        <f t="shared" si="76"/>
        <v>0</v>
      </c>
      <c r="M539" s="221">
        <f t="shared" si="77"/>
        <v>0</v>
      </c>
      <c r="N539" s="222">
        <f t="shared" si="71"/>
        <v>0</v>
      </c>
    </row>
    <row r="540" spans="2:14" x14ac:dyDescent="0.45">
      <c r="B540" t="s">
        <v>172</v>
      </c>
      <c r="C540" s="215">
        <f>'Survey Results'!D540/'Survey Results'!D$602</f>
        <v>0</v>
      </c>
      <c r="D540" s="211">
        <f t="shared" si="72"/>
        <v>0</v>
      </c>
      <c r="E540" s="218">
        <f>'Survey Results'!E540/'Survey Results'!E$602</f>
        <v>0</v>
      </c>
      <c r="F540" s="217">
        <f t="shared" si="73"/>
        <v>0</v>
      </c>
      <c r="G540" s="215">
        <f>'Survey Results'!F540/'Survey Results'!F$602</f>
        <v>0</v>
      </c>
      <c r="H540" s="212">
        <f t="shared" si="74"/>
        <v>0</v>
      </c>
      <c r="I540" s="218">
        <f>'Survey Results'!G540/'Survey Results'!G$602</f>
        <v>0</v>
      </c>
      <c r="J540" s="217">
        <f t="shared" si="75"/>
        <v>0</v>
      </c>
      <c r="K540" s="215">
        <f>'Survey Results'!H540/'Survey Results'!H$602</f>
        <v>0</v>
      </c>
      <c r="L540" s="211">
        <f t="shared" si="76"/>
        <v>0</v>
      </c>
      <c r="M540" s="221">
        <f t="shared" si="77"/>
        <v>0</v>
      </c>
      <c r="N540" s="222">
        <f t="shared" si="71"/>
        <v>0</v>
      </c>
    </row>
    <row r="541" spans="2:14" x14ac:dyDescent="0.45">
      <c r="B541" t="s">
        <v>173</v>
      </c>
      <c r="C541" s="215">
        <f>'Survey Results'!D541/'Survey Results'!D$602</f>
        <v>0</v>
      </c>
      <c r="D541" s="211">
        <f t="shared" si="72"/>
        <v>0</v>
      </c>
      <c r="E541" s="218">
        <f>'Survey Results'!E541/'Survey Results'!E$602</f>
        <v>0</v>
      </c>
      <c r="F541" s="217">
        <f t="shared" si="73"/>
        <v>0</v>
      </c>
      <c r="G541" s="215">
        <f>'Survey Results'!F541/'Survey Results'!F$602</f>
        <v>0</v>
      </c>
      <c r="H541" s="212">
        <f t="shared" si="74"/>
        <v>0</v>
      </c>
      <c r="I541" s="218">
        <f>'Survey Results'!G541/'Survey Results'!G$602</f>
        <v>0</v>
      </c>
      <c r="J541" s="217">
        <f t="shared" si="75"/>
        <v>0</v>
      </c>
      <c r="K541" s="215">
        <f>'Survey Results'!H541/'Survey Results'!H$602</f>
        <v>0</v>
      </c>
      <c r="L541" s="211">
        <f t="shared" si="76"/>
        <v>0</v>
      </c>
      <c r="M541" s="221">
        <f t="shared" si="77"/>
        <v>0</v>
      </c>
      <c r="N541" s="222">
        <f t="shared" si="71"/>
        <v>0</v>
      </c>
    </row>
    <row r="542" spans="2:14" x14ac:dyDescent="0.45">
      <c r="B542" t="s">
        <v>174</v>
      </c>
      <c r="C542" s="215">
        <f>'Survey Results'!D542/'Survey Results'!D$602</f>
        <v>0</v>
      </c>
      <c r="D542" s="211">
        <f t="shared" si="72"/>
        <v>0</v>
      </c>
      <c r="E542" s="218">
        <f>'Survey Results'!E542/'Survey Results'!E$602</f>
        <v>5.3182588323885616E-2</v>
      </c>
      <c r="F542" s="217">
        <f t="shared" si="73"/>
        <v>8.0700273208361151E-2</v>
      </c>
      <c r="G542" s="215">
        <f>'Survey Results'!F542/'Survey Results'!F$602</f>
        <v>0</v>
      </c>
      <c r="H542" s="212">
        <f t="shared" si="74"/>
        <v>0</v>
      </c>
      <c r="I542" s="218">
        <f>'Survey Results'!G542/'Survey Results'!G$602</f>
        <v>0</v>
      </c>
      <c r="J542" s="217">
        <f t="shared" si="75"/>
        <v>0</v>
      </c>
      <c r="K542" s="215">
        <f>'Survey Results'!H542/'Survey Results'!H$602</f>
        <v>0</v>
      </c>
      <c r="L542" s="211">
        <f t="shared" si="76"/>
        <v>0</v>
      </c>
      <c r="M542" s="221">
        <f t="shared" si="77"/>
        <v>5.880319981209331E-3</v>
      </c>
      <c r="N542" s="222">
        <f t="shared" si="71"/>
        <v>8.0700273208361151E-2</v>
      </c>
    </row>
    <row r="543" spans="2:14" x14ac:dyDescent="0.45">
      <c r="B543" t="s">
        <v>175</v>
      </c>
      <c r="C543" s="215">
        <f>'Survey Results'!D543/'Survey Results'!D$602</f>
        <v>0</v>
      </c>
      <c r="D543" s="211">
        <f t="shared" si="72"/>
        <v>0</v>
      </c>
      <c r="E543" s="218">
        <f>'Survey Results'!E543/'Survey Results'!E$602</f>
        <v>0</v>
      </c>
      <c r="F543" s="217">
        <f t="shared" si="73"/>
        <v>0</v>
      </c>
      <c r="G543" s="215">
        <f>'Survey Results'!F543/'Survey Results'!F$602</f>
        <v>0</v>
      </c>
      <c r="H543" s="212">
        <f t="shared" si="74"/>
        <v>0</v>
      </c>
      <c r="I543" s="218">
        <f>'Survey Results'!G543/'Survey Results'!G$602</f>
        <v>0</v>
      </c>
      <c r="J543" s="217">
        <f t="shared" si="75"/>
        <v>0</v>
      </c>
      <c r="K543" s="215">
        <f>'Survey Results'!H543/'Survey Results'!H$602</f>
        <v>0</v>
      </c>
      <c r="L543" s="211">
        <f t="shared" si="76"/>
        <v>0</v>
      </c>
      <c r="M543" s="221">
        <f t="shared" si="77"/>
        <v>0</v>
      </c>
      <c r="N543" s="222">
        <f t="shared" si="71"/>
        <v>0</v>
      </c>
    </row>
    <row r="544" spans="2:14" x14ac:dyDescent="0.45">
      <c r="B544" t="s">
        <v>176</v>
      </c>
      <c r="C544" s="215">
        <f>'Survey Results'!D544/'Survey Results'!D$602</f>
        <v>0</v>
      </c>
      <c r="D544" s="211">
        <f t="shared" si="72"/>
        <v>0</v>
      </c>
      <c r="E544" s="218">
        <f>'Survey Results'!E544/'Survey Results'!E$602</f>
        <v>0</v>
      </c>
      <c r="F544" s="217">
        <f t="shared" si="73"/>
        <v>0</v>
      </c>
      <c r="G544" s="215">
        <f>'Survey Results'!F544/'Survey Results'!F$602</f>
        <v>0</v>
      </c>
      <c r="H544" s="212">
        <f t="shared" si="74"/>
        <v>0</v>
      </c>
      <c r="I544" s="218">
        <f>'Survey Results'!G544/'Survey Results'!G$602</f>
        <v>1.4141811858122518E-2</v>
      </c>
      <c r="J544" s="217">
        <f t="shared" si="75"/>
        <v>2.2998950847637232E-2</v>
      </c>
      <c r="K544" s="215">
        <f>'Survey Results'!H544/'Survey Results'!H$602</f>
        <v>0</v>
      </c>
      <c r="L544" s="211">
        <f t="shared" si="76"/>
        <v>0</v>
      </c>
      <c r="M544" s="221">
        <f t="shared" si="77"/>
        <v>1.6758455063346739E-3</v>
      </c>
      <c r="N544" s="222">
        <f t="shared" si="71"/>
        <v>2.2998950847637232E-2</v>
      </c>
    </row>
    <row r="545" spans="2:14" x14ac:dyDescent="0.45">
      <c r="B545" t="s">
        <v>177</v>
      </c>
      <c r="C545" s="215">
        <f>'Survey Results'!D545/'Survey Results'!D$602</f>
        <v>0.10969924584914971</v>
      </c>
      <c r="D545" s="211">
        <f t="shared" si="72"/>
        <v>0.25582914567249043</v>
      </c>
      <c r="E545" s="218">
        <f>'Survey Results'!E545/'Survey Results'!E$602</f>
        <v>6.5105528479093011E-2</v>
      </c>
      <c r="F545" s="217">
        <f t="shared" si="73"/>
        <v>9.879236985684331E-2</v>
      </c>
      <c r="G545" s="215">
        <f>'Survey Results'!F545/'Survey Results'!F$602</f>
        <v>0</v>
      </c>
      <c r="H545" s="212">
        <f t="shared" si="74"/>
        <v>0</v>
      </c>
      <c r="I545" s="218">
        <f>'Survey Results'!G545/'Survey Results'!G$602</f>
        <v>0</v>
      </c>
      <c r="J545" s="217">
        <f t="shared" si="75"/>
        <v>0</v>
      </c>
      <c r="K545" s="215">
        <f>'Survey Results'!H545/'Survey Results'!H$602</f>
        <v>0</v>
      </c>
      <c r="L545" s="211">
        <f t="shared" si="76"/>
        <v>0</v>
      </c>
      <c r="M545" s="221">
        <f t="shared" si="77"/>
        <v>2.5839912315412397E-2</v>
      </c>
      <c r="N545" s="222">
        <f t="shared" si="71"/>
        <v>0.35462151552933374</v>
      </c>
    </row>
    <row r="546" spans="2:14" x14ac:dyDescent="0.45">
      <c r="B546" t="s">
        <v>178</v>
      </c>
      <c r="C546" s="215">
        <f>'Survey Results'!D546/'Survey Results'!D$602</f>
        <v>4.4564374679057973E-2</v>
      </c>
      <c r="D546" s="211">
        <f t="shared" si="72"/>
        <v>0.10392838905428568</v>
      </c>
      <c r="E546" s="218">
        <f>'Survey Results'!E546/'Survey Results'!E$602</f>
        <v>6.403873909678498E-2</v>
      </c>
      <c r="F546" s="217">
        <f t="shared" si="73"/>
        <v>9.7173603314610696E-2</v>
      </c>
      <c r="G546" s="215">
        <f>'Survey Results'!F546/'Survey Results'!F$602</f>
        <v>2.7048325695303219E-2</v>
      </c>
      <c r="H546" s="212">
        <f t="shared" si="74"/>
        <v>0.15927244646397218</v>
      </c>
      <c r="I546" s="218">
        <f>'Survey Results'!G546/'Survey Results'!G$602</f>
        <v>0</v>
      </c>
      <c r="J546" s="217">
        <f t="shared" si="75"/>
        <v>0</v>
      </c>
      <c r="K546" s="215">
        <f>'Survey Results'!H546/'Survey Results'!H$602</f>
        <v>0</v>
      </c>
      <c r="L546" s="211">
        <f t="shared" si="76"/>
        <v>0</v>
      </c>
      <c r="M546" s="221">
        <f t="shared" si="77"/>
        <v>2.6259105813863103E-2</v>
      </c>
      <c r="N546" s="222">
        <f t="shared" si="71"/>
        <v>0.36037443883286857</v>
      </c>
    </row>
    <row r="547" spans="2:14" x14ac:dyDescent="0.45">
      <c r="B547" t="s">
        <v>179</v>
      </c>
      <c r="C547" s="215">
        <f>'Survey Results'!D547/'Survey Results'!D$602</f>
        <v>0</v>
      </c>
      <c r="D547" s="211">
        <f t="shared" si="72"/>
        <v>0</v>
      </c>
      <c r="E547" s="218">
        <f>'Survey Results'!E547/'Survey Results'!E$602</f>
        <v>0</v>
      </c>
      <c r="F547" s="217">
        <f t="shared" si="73"/>
        <v>0</v>
      </c>
      <c r="G547" s="215">
        <f>'Survey Results'!F547/'Survey Results'!F$602</f>
        <v>0</v>
      </c>
      <c r="H547" s="212">
        <f t="shared" si="74"/>
        <v>0</v>
      </c>
      <c r="I547" s="218">
        <f>'Survey Results'!G547/'Survey Results'!G$602</f>
        <v>3.1761656331003703E-2</v>
      </c>
      <c r="J547" s="217">
        <f t="shared" si="75"/>
        <v>5.165425619608547E-2</v>
      </c>
      <c r="K547" s="215">
        <f>'Survey Results'!H547/'Survey Results'!H$602</f>
        <v>0</v>
      </c>
      <c r="L547" s="211">
        <f t="shared" si="76"/>
        <v>0</v>
      </c>
      <c r="M547" s="221">
        <f t="shared" si="77"/>
        <v>3.7638479121391275E-3</v>
      </c>
      <c r="N547" s="222">
        <f t="shared" si="71"/>
        <v>5.165425619608547E-2</v>
      </c>
    </row>
    <row r="548" spans="2:14" x14ac:dyDescent="0.45">
      <c r="B548" t="s">
        <v>180</v>
      </c>
      <c r="C548" s="215">
        <f>'Survey Results'!D548/'Survey Results'!D$602</f>
        <v>0</v>
      </c>
      <c r="D548" s="211">
        <f t="shared" si="72"/>
        <v>0</v>
      </c>
      <c r="E548" s="218">
        <f>'Survey Results'!E548/'Survey Results'!E$602</f>
        <v>0</v>
      </c>
      <c r="F548" s="217">
        <f t="shared" si="73"/>
        <v>0</v>
      </c>
      <c r="G548" s="215">
        <f>'Survey Results'!F548/'Survey Results'!F$602</f>
        <v>0</v>
      </c>
      <c r="H548" s="212">
        <f t="shared" si="74"/>
        <v>0</v>
      </c>
      <c r="I548" s="218">
        <f>'Survey Results'!G548/'Survey Results'!G$602</f>
        <v>0</v>
      </c>
      <c r="J548" s="217">
        <f t="shared" si="75"/>
        <v>0</v>
      </c>
      <c r="K548" s="215">
        <f>'Survey Results'!H548/'Survey Results'!H$602</f>
        <v>0</v>
      </c>
      <c r="L548" s="211">
        <f t="shared" si="76"/>
        <v>0</v>
      </c>
      <c r="M548" s="221">
        <f t="shared" si="77"/>
        <v>0</v>
      </c>
      <c r="N548" s="222">
        <f t="shared" si="71"/>
        <v>0</v>
      </c>
    </row>
    <row r="549" spans="2:14" x14ac:dyDescent="0.45">
      <c r="B549" t="s">
        <v>181</v>
      </c>
      <c r="C549" s="215">
        <f>'Survey Results'!D549/'Survey Results'!D$602</f>
        <v>0</v>
      </c>
      <c r="D549" s="211">
        <f t="shared" si="72"/>
        <v>0</v>
      </c>
      <c r="E549" s="218">
        <f>'Survey Results'!E549/'Survey Results'!E$602</f>
        <v>0</v>
      </c>
      <c r="F549" s="217">
        <f t="shared" si="73"/>
        <v>0</v>
      </c>
      <c r="G549" s="215">
        <f>'Survey Results'!F549/'Survey Results'!F$602</f>
        <v>0</v>
      </c>
      <c r="H549" s="212">
        <f t="shared" si="74"/>
        <v>0</v>
      </c>
      <c r="I549" s="218">
        <f>'Survey Results'!G549/'Survey Results'!G$602</f>
        <v>0</v>
      </c>
      <c r="J549" s="217">
        <f t="shared" si="75"/>
        <v>0</v>
      </c>
      <c r="K549" s="215">
        <f>'Survey Results'!H549/'Survey Results'!H$602</f>
        <v>3.597092376327201E-2</v>
      </c>
      <c r="L549" s="211">
        <f t="shared" si="76"/>
        <v>8.4874324186793706E-2</v>
      </c>
      <c r="M549" s="221">
        <f t="shared" si="77"/>
        <v>6.1844670973868797E-3</v>
      </c>
      <c r="N549" s="222">
        <f t="shared" si="71"/>
        <v>8.4874324186793706E-2</v>
      </c>
    </row>
    <row r="550" spans="2:14" x14ac:dyDescent="0.45">
      <c r="B550" t="s">
        <v>182</v>
      </c>
      <c r="C550" s="215">
        <f>'Survey Results'!D550/'Survey Results'!D$602</f>
        <v>0</v>
      </c>
      <c r="D550" s="211">
        <f t="shared" si="72"/>
        <v>0</v>
      </c>
      <c r="E550" s="218">
        <f>'Survey Results'!E550/'Survey Results'!E$602</f>
        <v>0</v>
      </c>
      <c r="F550" s="217">
        <f t="shared" si="73"/>
        <v>0</v>
      </c>
      <c r="G550" s="215">
        <f>'Survey Results'!F550/'Survey Results'!F$602</f>
        <v>0</v>
      </c>
      <c r="H550" s="212">
        <f t="shared" si="74"/>
        <v>0</v>
      </c>
      <c r="I550" s="218">
        <f>'Survey Results'!G550/'Survey Results'!G$602</f>
        <v>0</v>
      </c>
      <c r="J550" s="217">
        <f t="shared" si="75"/>
        <v>0</v>
      </c>
      <c r="K550" s="215">
        <f>'Survey Results'!H550/'Survey Results'!H$602</f>
        <v>0</v>
      </c>
      <c r="L550" s="211">
        <f t="shared" si="76"/>
        <v>0</v>
      </c>
      <c r="M550" s="221">
        <f t="shared" si="77"/>
        <v>0</v>
      </c>
      <c r="N550" s="222">
        <f t="shared" si="71"/>
        <v>0</v>
      </c>
    </row>
    <row r="551" spans="2:14" x14ac:dyDescent="0.45">
      <c r="B551" t="s">
        <v>183</v>
      </c>
      <c r="C551" s="215">
        <f>'Survey Results'!D551/'Survey Results'!D$602</f>
        <v>0</v>
      </c>
      <c r="D551" s="211">
        <f t="shared" si="72"/>
        <v>0</v>
      </c>
      <c r="E551" s="218">
        <f>'Survey Results'!E551/'Survey Results'!E$602</f>
        <v>9.9127742799171664E-2</v>
      </c>
      <c r="F551" s="217">
        <f t="shared" si="73"/>
        <v>0.15041832634588931</v>
      </c>
      <c r="G551" s="215">
        <f>'Survey Results'!F551/'Survey Results'!F$602</f>
        <v>0.13948497854077252</v>
      </c>
      <c r="H551" s="212">
        <f t="shared" si="74"/>
        <v>0.82134894512236656</v>
      </c>
      <c r="I551" s="218">
        <f>'Survey Results'!G551/'Survey Results'!G$602</f>
        <v>2.1207249182443592E-2</v>
      </c>
      <c r="J551" s="217">
        <f t="shared" si="75"/>
        <v>3.4489532632303629E-2</v>
      </c>
      <c r="K551" s="215">
        <f>'Survey Results'!H551/'Survey Results'!H$602</f>
        <v>0</v>
      </c>
      <c r="L551" s="211">
        <f t="shared" si="76"/>
        <v>0</v>
      </c>
      <c r="M551" s="221">
        <f t="shared" si="77"/>
        <v>7.3322081278496917E-2</v>
      </c>
      <c r="N551" s="222">
        <f t="shared" si="71"/>
        <v>1.0062568041005595</v>
      </c>
    </row>
    <row r="552" spans="2:14" x14ac:dyDescent="0.45">
      <c r="B552" t="s">
        <v>184</v>
      </c>
      <c r="C552" s="215">
        <f>'Survey Results'!D552/'Survey Results'!D$602</f>
        <v>0</v>
      </c>
      <c r="D552" s="211">
        <f t="shared" si="72"/>
        <v>0</v>
      </c>
      <c r="E552" s="218">
        <f>'Survey Results'!E552/'Survey Results'!E$602</f>
        <v>0</v>
      </c>
      <c r="F552" s="217">
        <f t="shared" si="73"/>
        <v>0</v>
      </c>
      <c r="G552" s="215">
        <f>'Survey Results'!F552/'Survey Results'!F$602</f>
        <v>0</v>
      </c>
      <c r="H552" s="212">
        <f t="shared" si="74"/>
        <v>0</v>
      </c>
      <c r="I552" s="218">
        <f>'Survey Results'!G552/'Survey Results'!G$602</f>
        <v>0</v>
      </c>
      <c r="J552" s="217">
        <f t="shared" si="75"/>
        <v>0</v>
      </c>
      <c r="K552" s="215">
        <f>'Survey Results'!H552/'Survey Results'!H$602</f>
        <v>5.1954534582627047E-2</v>
      </c>
      <c r="L552" s="211">
        <f t="shared" si="76"/>
        <v>0.12258806696652828</v>
      </c>
      <c r="M552" s="221">
        <f t="shared" si="77"/>
        <v>8.9325231623431194E-3</v>
      </c>
      <c r="N552" s="222">
        <f t="shared" si="71"/>
        <v>0.12258806696652828</v>
      </c>
    </row>
    <row r="553" spans="2:14" x14ac:dyDescent="0.45">
      <c r="B553" t="s">
        <v>185</v>
      </c>
      <c r="C553" s="215">
        <f>'Survey Results'!D553/'Survey Results'!D$602</f>
        <v>0</v>
      </c>
      <c r="D553" s="211">
        <f t="shared" si="72"/>
        <v>0</v>
      </c>
      <c r="E553" s="218">
        <f>'Survey Results'!E553/'Survey Results'!E$602</f>
        <v>1.8972117053987908E-2</v>
      </c>
      <c r="F553" s="217">
        <f t="shared" si="73"/>
        <v>2.8788652035391771E-2</v>
      </c>
      <c r="G553" s="215">
        <f>'Survey Results'!F553/'Survey Results'!F$602</f>
        <v>0</v>
      </c>
      <c r="H553" s="212">
        <f t="shared" si="74"/>
        <v>0</v>
      </c>
      <c r="I553" s="218">
        <f>'Survey Results'!G553/'Survey Results'!G$602</f>
        <v>0</v>
      </c>
      <c r="J553" s="217">
        <f t="shared" si="75"/>
        <v>0</v>
      </c>
      <c r="K553" s="215">
        <f>'Survey Results'!H553/'Survey Results'!H$602</f>
        <v>0.1238859828828735</v>
      </c>
      <c r="L553" s="211">
        <f t="shared" si="76"/>
        <v>0.29231217809692783</v>
      </c>
      <c r="M553" s="221">
        <f t="shared" si="77"/>
        <v>2.3397388290556036E-2</v>
      </c>
      <c r="N553" s="222">
        <f t="shared" si="71"/>
        <v>0.3211008301323196</v>
      </c>
    </row>
    <row r="554" spans="2:14" x14ac:dyDescent="0.45">
      <c r="B554" t="s">
        <v>186</v>
      </c>
      <c r="C554" s="215">
        <f>'Survey Results'!D554/'Survey Results'!D$602</f>
        <v>0.13571694674627707</v>
      </c>
      <c r="D554" s="211">
        <f t="shared" si="72"/>
        <v>0.31650491551349219</v>
      </c>
      <c r="E554" s="218">
        <f>'Survey Results'!E554/'Survey Results'!E$602</f>
        <v>0.20754282845608382</v>
      </c>
      <c r="F554" s="217">
        <f t="shared" si="73"/>
        <v>0.31492944376533311</v>
      </c>
      <c r="G554" s="215">
        <f>'Survey Results'!F554/'Survey Results'!F$602</f>
        <v>0</v>
      </c>
      <c r="H554" s="212">
        <f t="shared" si="74"/>
        <v>0</v>
      </c>
      <c r="I554" s="218">
        <f>'Survey Results'!G554/'Survey Results'!G$602</f>
        <v>0</v>
      </c>
      <c r="J554" s="217">
        <f t="shared" si="75"/>
        <v>0</v>
      </c>
      <c r="K554" s="215">
        <f>'Survey Results'!H554/'Survey Results'!H$602</f>
        <v>0</v>
      </c>
      <c r="L554" s="211">
        <f t="shared" si="76"/>
        <v>0</v>
      </c>
      <c r="M554" s="221">
        <f t="shared" si="77"/>
        <v>4.6010204576416351E-2</v>
      </c>
      <c r="N554" s="222">
        <f t="shared" si="71"/>
        <v>0.6314343592788253</v>
      </c>
    </row>
    <row r="555" spans="2:14" x14ac:dyDescent="0.45">
      <c r="B555" t="s">
        <v>187</v>
      </c>
      <c r="C555" s="215">
        <f>'Survey Results'!D555/'Survey Results'!D$602</f>
        <v>0</v>
      </c>
      <c r="D555" s="211">
        <f t="shared" si="72"/>
        <v>0</v>
      </c>
      <c r="E555" s="218">
        <f>'Survey Results'!E555/'Survey Results'!E$602</f>
        <v>0</v>
      </c>
      <c r="F555" s="217">
        <f t="shared" si="73"/>
        <v>0</v>
      </c>
      <c r="G555" s="215">
        <f>'Survey Results'!F555/'Survey Results'!F$602</f>
        <v>0</v>
      </c>
      <c r="H555" s="212">
        <f t="shared" si="74"/>
        <v>0</v>
      </c>
      <c r="I555" s="218">
        <f>'Survey Results'!G555/'Survey Results'!G$602</f>
        <v>7.0654373243210717E-3</v>
      </c>
      <c r="J555" s="217">
        <f t="shared" si="75"/>
        <v>1.1490581784666396E-2</v>
      </c>
      <c r="K555" s="215">
        <f>'Survey Results'!H555/'Survey Results'!H$602</f>
        <v>0</v>
      </c>
      <c r="L555" s="211">
        <f t="shared" si="76"/>
        <v>0</v>
      </c>
      <c r="M555" s="221">
        <f t="shared" si="77"/>
        <v>8.3727470772791885E-4</v>
      </c>
      <c r="N555" s="222">
        <f t="shared" si="71"/>
        <v>1.1490581784666396E-2</v>
      </c>
    </row>
    <row r="556" spans="2:14" x14ac:dyDescent="0.45">
      <c r="B556" t="s">
        <v>188</v>
      </c>
      <c r="C556" s="215">
        <f>'Survey Results'!D556/'Survey Results'!D$602</f>
        <v>0</v>
      </c>
      <c r="D556" s="211">
        <f t="shared" si="72"/>
        <v>0</v>
      </c>
      <c r="E556" s="218">
        <f>'Survey Results'!E556/'Survey Results'!E$602</f>
        <v>0</v>
      </c>
      <c r="F556" s="217">
        <f t="shared" si="73"/>
        <v>0</v>
      </c>
      <c r="G556" s="215">
        <f>'Survey Results'!F556/'Survey Results'!F$602</f>
        <v>0.10465313644189035</v>
      </c>
      <c r="H556" s="212">
        <f t="shared" si="74"/>
        <v>0.61624372831779817</v>
      </c>
      <c r="I556" s="218">
        <f>'Survey Results'!G556/'Survey Results'!G$602</f>
        <v>0</v>
      </c>
      <c r="J556" s="217">
        <f t="shared" si="75"/>
        <v>0</v>
      </c>
      <c r="K556" s="215">
        <f>'Survey Results'!H556/'Survey Results'!H$602</f>
        <v>0</v>
      </c>
      <c r="L556" s="211">
        <f t="shared" si="76"/>
        <v>0</v>
      </c>
      <c r="M556" s="221">
        <f t="shared" si="77"/>
        <v>4.4903321449308795E-2</v>
      </c>
      <c r="N556" s="222">
        <f t="shared" si="71"/>
        <v>0.61624372831779817</v>
      </c>
    </row>
    <row r="557" spans="2:14" x14ac:dyDescent="0.45">
      <c r="B557" t="s">
        <v>189</v>
      </c>
      <c r="C557" s="215">
        <f>'Survey Results'!D557/'Survey Results'!D$602</f>
        <v>0</v>
      </c>
      <c r="D557" s="211">
        <f t="shared" si="72"/>
        <v>0</v>
      </c>
      <c r="E557" s="218">
        <f>'Survey Results'!E557/'Survey Results'!E$602</f>
        <v>5.438534105884075E-3</v>
      </c>
      <c r="F557" s="217">
        <f t="shared" si="73"/>
        <v>8.2525353133427338E-3</v>
      </c>
      <c r="G557" s="215">
        <f>'Survey Results'!F557/'Survey Results'!F$602</f>
        <v>5.3126742804490673E-2</v>
      </c>
      <c r="H557" s="212">
        <f t="shared" si="74"/>
        <v>0.31283364428737159</v>
      </c>
      <c r="I557" s="218">
        <f>'Survey Results'!G557/'Survey Results'!G$602</f>
        <v>0</v>
      </c>
      <c r="J557" s="217">
        <f t="shared" si="75"/>
        <v>0</v>
      </c>
      <c r="K557" s="215">
        <f>'Survey Results'!H557/'Survey Results'!H$602</f>
        <v>0</v>
      </c>
      <c r="L557" s="211">
        <f t="shared" si="76"/>
        <v>0</v>
      </c>
      <c r="M557" s="221">
        <f t="shared" si="77"/>
        <v>2.3396320762401439E-2</v>
      </c>
      <c r="N557" s="222">
        <f t="shared" si="71"/>
        <v>0.32108617960071434</v>
      </c>
    </row>
    <row r="558" spans="2:14" x14ac:dyDescent="0.45">
      <c r="B558" t="s">
        <v>190</v>
      </c>
      <c r="C558" s="215">
        <f>'Survey Results'!D558/'Survey Results'!D$602</f>
        <v>0</v>
      </c>
      <c r="D558" s="211">
        <f t="shared" si="72"/>
        <v>0</v>
      </c>
      <c r="E558" s="218">
        <f>'Survey Results'!E558/'Survey Results'!E$602</f>
        <v>0</v>
      </c>
      <c r="F558" s="217">
        <f t="shared" si="73"/>
        <v>0</v>
      </c>
      <c r="G558" s="215">
        <f>'Survey Results'!F558/'Survey Results'!F$602</f>
        <v>0</v>
      </c>
      <c r="H558" s="212">
        <f t="shared" si="74"/>
        <v>0</v>
      </c>
      <c r="I558" s="218">
        <f>'Survey Results'!G558/'Survey Results'!G$602</f>
        <v>0.17861556802397435</v>
      </c>
      <c r="J558" s="217">
        <f t="shared" si="75"/>
        <v>0.29048404198976308</v>
      </c>
      <c r="K558" s="215">
        <f>'Survey Results'!H558/'Survey Results'!H$602</f>
        <v>0</v>
      </c>
      <c r="L558" s="211">
        <f t="shared" si="76"/>
        <v>0</v>
      </c>
      <c r="M558" s="221">
        <f t="shared" si="77"/>
        <v>2.1166460142267255E-2</v>
      </c>
      <c r="N558" s="222">
        <f t="shared" si="71"/>
        <v>0.29048404198976308</v>
      </c>
    </row>
    <row r="559" spans="2:14" x14ac:dyDescent="0.45">
      <c r="B559" t="s">
        <v>191</v>
      </c>
      <c r="C559" s="215">
        <f>'Survey Results'!D559/'Survey Results'!D$602</f>
        <v>6.7178831418588977E-2</v>
      </c>
      <c r="D559" s="211">
        <f t="shared" si="72"/>
        <v>0.1566674676389955</v>
      </c>
      <c r="E559" s="218">
        <f>'Survey Results'!E559/'Survey Results'!E$602</f>
        <v>0</v>
      </c>
      <c r="F559" s="217">
        <f t="shared" si="73"/>
        <v>0</v>
      </c>
      <c r="G559" s="215">
        <f>'Survey Results'!F559/'Survey Results'!F$602</f>
        <v>0</v>
      </c>
      <c r="H559" s="212">
        <f t="shared" si="74"/>
        <v>0</v>
      </c>
      <c r="I559" s="218">
        <f>'Survey Results'!G559/'Survey Results'!G$602</f>
        <v>0</v>
      </c>
      <c r="J559" s="217">
        <f t="shared" si="75"/>
        <v>0</v>
      </c>
      <c r="K559" s="215">
        <f>'Survey Results'!H559/'Survey Results'!H$602</f>
        <v>0</v>
      </c>
      <c r="L559" s="211">
        <f t="shared" si="76"/>
        <v>0</v>
      </c>
      <c r="M559" s="221">
        <f t="shared" si="77"/>
        <v>1.1415758630512328E-2</v>
      </c>
      <c r="N559" s="222">
        <f t="shared" si="71"/>
        <v>0.1566674676389955</v>
      </c>
    </row>
    <row r="560" spans="2:14" x14ac:dyDescent="0.45">
      <c r="B560" t="s">
        <v>192</v>
      </c>
      <c r="C560" s="215">
        <f>'Survey Results'!D560/'Survey Results'!D$602</f>
        <v>0.12853791395229419</v>
      </c>
      <c r="D560" s="211">
        <f t="shared" si="72"/>
        <v>0.29976272360303008</v>
      </c>
      <c r="E560" s="218">
        <f>'Survey Results'!E560/'Survey Results'!E$602</f>
        <v>1.0856150772899366E-2</v>
      </c>
      <c r="F560" s="217">
        <f t="shared" si="73"/>
        <v>1.6473330106249535E-2</v>
      </c>
      <c r="G560" s="215">
        <f>'Survey Results'!F560/'Survey Results'!F$602</f>
        <v>0</v>
      </c>
      <c r="H560" s="212">
        <f t="shared" si="74"/>
        <v>0</v>
      </c>
      <c r="I560" s="218">
        <f>'Survey Results'!G560/'Survey Results'!G$602</f>
        <v>7.0654373243210717E-3</v>
      </c>
      <c r="J560" s="217">
        <f t="shared" si="75"/>
        <v>1.1490581784666396E-2</v>
      </c>
      <c r="K560" s="215">
        <f>'Survey Results'!H560/'Survey Results'!H$602</f>
        <v>4.8013227815850497E-2</v>
      </c>
      <c r="L560" s="211">
        <f t="shared" si="76"/>
        <v>0.11328845179833089</v>
      </c>
      <c r="M560" s="221">
        <f t="shared" si="77"/>
        <v>3.2135081167864829E-2</v>
      </c>
      <c r="N560" s="222">
        <f t="shared" si="71"/>
        <v>0.4410150872922769</v>
      </c>
    </row>
    <row r="561" spans="2:14" x14ac:dyDescent="0.45">
      <c r="B561" t="s">
        <v>193</v>
      </c>
      <c r="C561" s="215">
        <f>'Survey Results'!D561/'Survey Results'!D$602</f>
        <v>0</v>
      </c>
      <c r="D561" s="211">
        <f t="shared" si="72"/>
        <v>0</v>
      </c>
      <c r="E561" s="218">
        <f>'Survey Results'!E561/'Survey Results'!E$602</f>
        <v>0</v>
      </c>
      <c r="F561" s="217">
        <f t="shared" si="73"/>
        <v>0</v>
      </c>
      <c r="G561" s="215">
        <f>'Survey Results'!F561/'Survey Results'!F$602</f>
        <v>0</v>
      </c>
      <c r="H561" s="212">
        <f t="shared" si="74"/>
        <v>0</v>
      </c>
      <c r="I561" s="218">
        <f>'Survey Results'!G561/'Survey Results'!G$602</f>
        <v>0</v>
      </c>
      <c r="J561" s="217">
        <f t="shared" si="75"/>
        <v>0</v>
      </c>
      <c r="K561" s="215">
        <f>'Survey Results'!H561/'Survey Results'!H$602</f>
        <v>6.3913644824825033E-2</v>
      </c>
      <c r="L561" s="211">
        <f t="shared" si="76"/>
        <v>0.15080589663256264</v>
      </c>
      <c r="M561" s="221">
        <f t="shared" si="77"/>
        <v>1.0988648389864054E-2</v>
      </c>
      <c r="N561" s="222">
        <f t="shared" si="71"/>
        <v>0.15080589663256264</v>
      </c>
    </row>
    <row r="562" spans="2:14" x14ac:dyDescent="0.45">
      <c r="B562" t="s">
        <v>194</v>
      </c>
      <c r="C562" s="215">
        <f>'Survey Results'!D562/'Survey Results'!D$602</f>
        <v>0</v>
      </c>
      <c r="D562" s="211">
        <f t="shared" si="72"/>
        <v>0</v>
      </c>
      <c r="E562" s="218">
        <f>'Survey Results'!E562/'Survey Results'!E$602</f>
        <v>0</v>
      </c>
      <c r="F562" s="217">
        <f t="shared" si="73"/>
        <v>0</v>
      </c>
      <c r="G562" s="215">
        <f>'Survey Results'!F562/'Survey Results'!F$602</f>
        <v>0</v>
      </c>
      <c r="H562" s="212">
        <f t="shared" si="74"/>
        <v>0</v>
      </c>
      <c r="I562" s="218">
        <f>'Survey Results'!G562/'Survey Results'!G$602</f>
        <v>0</v>
      </c>
      <c r="J562" s="217">
        <f t="shared" si="75"/>
        <v>0</v>
      </c>
      <c r="K562" s="215">
        <f>'Survey Results'!H562/'Survey Results'!H$602</f>
        <v>0</v>
      </c>
      <c r="L562" s="211">
        <f t="shared" si="76"/>
        <v>0</v>
      </c>
      <c r="M562" s="221">
        <f t="shared" si="77"/>
        <v>0</v>
      </c>
      <c r="N562" s="222">
        <f t="shared" si="71"/>
        <v>0</v>
      </c>
    </row>
    <row r="563" spans="2:14" x14ac:dyDescent="0.45">
      <c r="B563" t="s">
        <v>195</v>
      </c>
      <c r="C563" s="215">
        <f>'Survey Results'!D563/'Survey Results'!D$602</f>
        <v>0</v>
      </c>
      <c r="D563" s="211">
        <f t="shared" si="72"/>
        <v>0</v>
      </c>
      <c r="E563" s="218">
        <f>'Survey Results'!E563/'Survey Results'!E$602</f>
        <v>0</v>
      </c>
      <c r="F563" s="217">
        <f t="shared" si="73"/>
        <v>0</v>
      </c>
      <c r="G563" s="215">
        <f>'Survey Results'!F563/'Survey Results'!F$602</f>
        <v>0</v>
      </c>
      <c r="H563" s="212">
        <f t="shared" si="74"/>
        <v>0</v>
      </c>
      <c r="I563" s="218">
        <f>'Survey Results'!G563/'Survey Results'!G$602</f>
        <v>0</v>
      </c>
      <c r="J563" s="217">
        <f t="shared" si="75"/>
        <v>0</v>
      </c>
      <c r="K563" s="215">
        <f>'Survey Results'!H563/'Survey Results'!H$602</f>
        <v>0</v>
      </c>
      <c r="L563" s="211">
        <f t="shared" si="76"/>
        <v>0</v>
      </c>
      <c r="M563" s="221">
        <f t="shared" si="77"/>
        <v>0</v>
      </c>
      <c r="N563" s="222">
        <f t="shared" si="71"/>
        <v>0</v>
      </c>
    </row>
    <row r="564" spans="2:14" x14ac:dyDescent="0.45">
      <c r="B564" t="s">
        <v>196</v>
      </c>
      <c r="C564" s="215">
        <f>'Survey Results'!D564/'Survey Results'!D$602</f>
        <v>0</v>
      </c>
      <c r="D564" s="211">
        <f t="shared" si="72"/>
        <v>0</v>
      </c>
      <c r="E564" s="218">
        <f>'Survey Results'!E564/'Survey Results'!E$602</f>
        <v>5.1383688581170116E-2</v>
      </c>
      <c r="F564" s="217">
        <f t="shared" si="73"/>
        <v>7.7970588450870876E-2</v>
      </c>
      <c r="G564" s="215">
        <f>'Survey Results'!F564/'Survey Results'!F$602</f>
        <v>0</v>
      </c>
      <c r="H564" s="212">
        <f t="shared" si="74"/>
        <v>0</v>
      </c>
      <c r="I564" s="218">
        <f>'Survey Results'!G564/'Survey Results'!G$602</f>
        <v>0</v>
      </c>
      <c r="J564" s="217">
        <f t="shared" si="75"/>
        <v>0</v>
      </c>
      <c r="K564" s="215">
        <f>'Survey Results'!H564/'Survey Results'!H$602</f>
        <v>0</v>
      </c>
      <c r="L564" s="211">
        <f t="shared" si="76"/>
        <v>0</v>
      </c>
      <c r="M564" s="221">
        <f t="shared" si="77"/>
        <v>5.6814183023955649E-3</v>
      </c>
      <c r="N564" s="222">
        <f t="shared" si="71"/>
        <v>7.7970588450870876E-2</v>
      </c>
    </row>
    <row r="565" spans="2:14" x14ac:dyDescent="0.45">
      <c r="B565" t="s">
        <v>197</v>
      </c>
      <c r="C565" s="215">
        <f>'Survey Results'!D565/'Survey Results'!D$602</f>
        <v>6.4943564545848154E-2</v>
      </c>
      <c r="D565" s="211">
        <f t="shared" si="72"/>
        <v>0.15145461125172677</v>
      </c>
      <c r="E565" s="218">
        <f>'Survey Results'!E565/'Survey Results'!E$602</f>
        <v>6.2428096303888549E-2</v>
      </c>
      <c r="F565" s="217">
        <f t="shared" si="73"/>
        <v>9.4729583241043816E-2</v>
      </c>
      <c r="G565" s="215">
        <f>'Survey Results'!F565/'Survey Results'!F$602</f>
        <v>4.4312698528163719E-2</v>
      </c>
      <c r="H565" s="212">
        <f t="shared" si="74"/>
        <v>0.26093267226616684</v>
      </c>
      <c r="I565" s="218">
        <f>'Survey Results'!G565/'Survey Results'!G$602</f>
        <v>0</v>
      </c>
      <c r="J565" s="217">
        <f t="shared" si="75"/>
        <v>0</v>
      </c>
      <c r="K565" s="215">
        <f>'Survey Results'!H565/'Survey Results'!H$602</f>
        <v>0</v>
      </c>
      <c r="L565" s="211">
        <f t="shared" si="76"/>
        <v>0</v>
      </c>
      <c r="M565" s="221">
        <f t="shared" si="77"/>
        <v>3.6951664794387482E-2</v>
      </c>
      <c r="N565" s="222">
        <f t="shared" si="71"/>
        <v>0.50711686675893741</v>
      </c>
    </row>
    <row r="566" spans="2:14" x14ac:dyDescent="0.45">
      <c r="B566" t="s">
        <v>198</v>
      </c>
      <c r="C566" s="215">
        <f>'Survey Results'!D566/'Survey Results'!D$602</f>
        <v>0</v>
      </c>
      <c r="D566" s="211">
        <f t="shared" si="72"/>
        <v>0</v>
      </c>
      <c r="E566" s="218">
        <f>'Survey Results'!E566/'Survey Results'!E$602</f>
        <v>0</v>
      </c>
      <c r="F566" s="217">
        <f t="shared" si="73"/>
        <v>0</v>
      </c>
      <c r="G566" s="215">
        <f>'Survey Results'!F566/'Survey Results'!F$602</f>
        <v>1.7203753546228266E-2</v>
      </c>
      <c r="H566" s="212">
        <f t="shared" si="74"/>
        <v>0.10130327276215889</v>
      </c>
      <c r="I566" s="218">
        <f>'Survey Results'!G566/'Survey Results'!G$602</f>
        <v>0</v>
      </c>
      <c r="J566" s="217">
        <f t="shared" si="75"/>
        <v>0</v>
      </c>
      <c r="K566" s="215">
        <f>'Survey Results'!H566/'Survey Results'!H$602</f>
        <v>0</v>
      </c>
      <c r="L566" s="211">
        <f t="shared" si="76"/>
        <v>0</v>
      </c>
      <c r="M566" s="221">
        <f t="shared" si="77"/>
        <v>7.3815816886664944E-3</v>
      </c>
      <c r="N566" s="222">
        <f t="shared" si="71"/>
        <v>0.10130327276215889</v>
      </c>
    </row>
    <row r="567" spans="2:14" x14ac:dyDescent="0.45">
      <c r="B567" t="s">
        <v>199</v>
      </c>
      <c r="C567" s="215">
        <f>'Survey Results'!D567/'Survey Results'!D$602</f>
        <v>0</v>
      </c>
      <c r="D567" s="211">
        <f t="shared" si="72"/>
        <v>0</v>
      </c>
      <c r="E567" s="218">
        <f>'Survey Results'!E567/'Survey Results'!E$602</f>
        <v>0</v>
      </c>
      <c r="F567" s="217">
        <f t="shared" si="73"/>
        <v>0</v>
      </c>
      <c r="G567" s="215">
        <f>'Survey Results'!F567/'Survey Results'!F$602</f>
        <v>0</v>
      </c>
      <c r="H567" s="212">
        <f t="shared" si="74"/>
        <v>0</v>
      </c>
      <c r="I567" s="218">
        <f>'Survey Results'!G567/'Survey Results'!G$602</f>
        <v>0</v>
      </c>
      <c r="J567" s="217">
        <f t="shared" si="75"/>
        <v>0</v>
      </c>
      <c r="K567" s="215">
        <f>'Survey Results'!H567/'Survey Results'!H$602</f>
        <v>0</v>
      </c>
      <c r="L567" s="211">
        <f t="shared" si="76"/>
        <v>0</v>
      </c>
      <c r="M567" s="221">
        <f t="shared" si="77"/>
        <v>0</v>
      </c>
      <c r="N567" s="222">
        <f t="shared" si="71"/>
        <v>0</v>
      </c>
    </row>
    <row r="568" spans="2:14" x14ac:dyDescent="0.45">
      <c r="B568" t="s">
        <v>200</v>
      </c>
      <c r="C568" s="215">
        <f>'Survey Results'!D568/'Survey Results'!D$602</f>
        <v>0</v>
      </c>
      <c r="D568" s="211">
        <f t="shared" si="72"/>
        <v>0</v>
      </c>
      <c r="E568" s="218">
        <f>'Survey Results'!E568/'Survey Results'!E$602</f>
        <v>0</v>
      </c>
      <c r="F568" s="217">
        <f t="shared" si="73"/>
        <v>0</v>
      </c>
      <c r="G568" s="215">
        <f>'Survey Results'!F568/'Survey Results'!F$602</f>
        <v>0</v>
      </c>
      <c r="H568" s="212">
        <f t="shared" si="74"/>
        <v>0</v>
      </c>
      <c r="I568" s="218">
        <f>'Survey Results'!G568/'Survey Results'!G$602</f>
        <v>0</v>
      </c>
      <c r="J568" s="217">
        <f t="shared" si="75"/>
        <v>0</v>
      </c>
      <c r="K568" s="215">
        <f>'Survey Results'!H568/'Survey Results'!H$602</f>
        <v>0</v>
      </c>
      <c r="L568" s="211">
        <f t="shared" si="76"/>
        <v>0</v>
      </c>
      <c r="M568" s="221">
        <f t="shared" si="77"/>
        <v>0</v>
      </c>
      <c r="N568" s="222">
        <f t="shared" si="71"/>
        <v>0</v>
      </c>
    </row>
    <row r="569" spans="2:14" x14ac:dyDescent="0.45">
      <c r="B569" t="s">
        <v>201</v>
      </c>
      <c r="C569" s="215">
        <f>'Survey Results'!D569/'Survey Results'!D$602</f>
        <v>0</v>
      </c>
      <c r="D569" s="211">
        <f t="shared" si="72"/>
        <v>0</v>
      </c>
      <c r="E569" s="218">
        <f>'Survey Results'!E569/'Survey Results'!E$602</f>
        <v>0</v>
      </c>
      <c r="F569" s="217">
        <f t="shared" si="73"/>
        <v>0</v>
      </c>
      <c r="G569" s="215">
        <f>'Survey Results'!F569/'Survey Results'!F$602</f>
        <v>0</v>
      </c>
      <c r="H569" s="212">
        <f t="shared" si="74"/>
        <v>0</v>
      </c>
      <c r="I569" s="218">
        <f>'Survey Results'!G569/'Survey Results'!G$602</f>
        <v>0</v>
      </c>
      <c r="J569" s="217">
        <f t="shared" si="75"/>
        <v>0</v>
      </c>
      <c r="K569" s="215">
        <f>'Survey Results'!H569/'Survey Results'!H$602</f>
        <v>0</v>
      </c>
      <c r="L569" s="211">
        <f t="shared" si="76"/>
        <v>0</v>
      </c>
      <c r="M569" s="221">
        <f t="shared" si="77"/>
        <v>0</v>
      </c>
      <c r="N569" s="222">
        <f t="shared" si="71"/>
        <v>0</v>
      </c>
    </row>
    <row r="570" spans="2:14" x14ac:dyDescent="0.45">
      <c r="B570" t="s">
        <v>202</v>
      </c>
      <c r="C570" s="215">
        <f>'Survey Results'!D570/'Survey Results'!D$602</f>
        <v>0</v>
      </c>
      <c r="D570" s="211">
        <f t="shared" si="72"/>
        <v>0</v>
      </c>
      <c r="E570" s="218">
        <f>'Survey Results'!E570/'Survey Results'!E$602</f>
        <v>0</v>
      </c>
      <c r="F570" s="217">
        <f t="shared" si="73"/>
        <v>0</v>
      </c>
      <c r="G570" s="215">
        <f>'Survey Results'!F570/'Survey Results'!F$602</f>
        <v>0</v>
      </c>
      <c r="H570" s="212">
        <f t="shared" si="74"/>
        <v>0</v>
      </c>
      <c r="I570" s="218">
        <f>'Survey Results'!G570/'Survey Results'!G$602</f>
        <v>0</v>
      </c>
      <c r="J570" s="217">
        <f t="shared" si="75"/>
        <v>0</v>
      </c>
      <c r="K570" s="215">
        <f>'Survey Results'!H570/'Survey Results'!H$602</f>
        <v>0</v>
      </c>
      <c r="L570" s="211">
        <f t="shared" si="76"/>
        <v>0</v>
      </c>
      <c r="M570" s="221">
        <f t="shared" si="77"/>
        <v>0</v>
      </c>
      <c r="N570" s="222">
        <f t="shared" si="71"/>
        <v>0</v>
      </c>
    </row>
    <row r="571" spans="2:14" x14ac:dyDescent="0.45">
      <c r="B571" t="s">
        <v>8</v>
      </c>
      <c r="C571" s="215">
        <f>'Survey Results'!D571/'Survey Results'!D$602</f>
        <v>0</v>
      </c>
      <c r="D571" s="211">
        <f t="shared" si="72"/>
        <v>0</v>
      </c>
      <c r="E571" s="218">
        <f>'Survey Results'!E571/'Survey Results'!E$602</f>
        <v>0</v>
      </c>
      <c r="F571" s="217">
        <f t="shared" si="73"/>
        <v>0</v>
      </c>
      <c r="G571" s="215">
        <f>'Survey Results'!F571/'Survey Results'!F$602</f>
        <v>0</v>
      </c>
      <c r="H571" s="212">
        <f t="shared" si="74"/>
        <v>0</v>
      </c>
      <c r="I571" s="218">
        <f>'Survey Results'!G571/'Survey Results'!G$602</f>
        <v>0</v>
      </c>
      <c r="J571" s="217">
        <f t="shared" si="75"/>
        <v>0</v>
      </c>
      <c r="K571" s="215">
        <f>'Survey Results'!H571/'Survey Results'!H$602</f>
        <v>0</v>
      </c>
      <c r="L571" s="211">
        <f t="shared" si="76"/>
        <v>0</v>
      </c>
      <c r="M571" s="221">
        <f t="shared" si="77"/>
        <v>0</v>
      </c>
      <c r="N571" s="222">
        <f t="shared" si="71"/>
        <v>0</v>
      </c>
    </row>
    <row r="572" spans="2:14" x14ac:dyDescent="0.45">
      <c r="B572" t="s">
        <v>203</v>
      </c>
      <c r="C572" s="215">
        <f>'Survey Results'!D572/'Survey Results'!D$602</f>
        <v>0</v>
      </c>
      <c r="D572" s="211">
        <f t="shared" si="72"/>
        <v>0</v>
      </c>
      <c r="E572" s="218">
        <f>'Survey Results'!E572/'Survey Results'!E$602</f>
        <v>0</v>
      </c>
      <c r="F572" s="217">
        <f t="shared" si="73"/>
        <v>0</v>
      </c>
      <c r="G572" s="215">
        <f>'Survey Results'!F572/'Survey Results'!F$602</f>
        <v>4.1669697630998273E-2</v>
      </c>
      <c r="H572" s="212">
        <f t="shared" si="74"/>
        <v>0.24536951972060614</v>
      </c>
      <c r="I572" s="218">
        <f>'Survey Results'!G572/'Survey Results'!G$602</f>
        <v>0</v>
      </c>
      <c r="J572" s="217">
        <f t="shared" si="75"/>
        <v>0</v>
      </c>
      <c r="K572" s="215">
        <f>'Survey Results'!H572/'Survey Results'!H$602</f>
        <v>0</v>
      </c>
      <c r="L572" s="211">
        <f t="shared" si="76"/>
        <v>0</v>
      </c>
      <c r="M572" s="221">
        <f t="shared" si="77"/>
        <v>1.7879137606727793E-2</v>
      </c>
      <c r="N572" s="222">
        <f t="shared" si="71"/>
        <v>0.24536951972060614</v>
      </c>
    </row>
    <row r="573" spans="2:14" x14ac:dyDescent="0.45">
      <c r="B573" t="s">
        <v>204</v>
      </c>
      <c r="C573" s="215">
        <f>'Survey Results'!D573/'Survey Results'!D$602</f>
        <v>0</v>
      </c>
      <c r="D573" s="211">
        <f t="shared" si="72"/>
        <v>0</v>
      </c>
      <c r="E573" s="218">
        <f>'Survey Results'!E573/'Survey Results'!E$602</f>
        <v>0</v>
      </c>
      <c r="F573" s="217">
        <f t="shared" si="73"/>
        <v>0</v>
      </c>
      <c r="G573" s="215">
        <f>'Survey Results'!F573/'Survey Results'!F$602</f>
        <v>9.8445721490749497E-3</v>
      </c>
      <c r="H573" s="212">
        <f t="shared" si="74"/>
        <v>5.7969173701813273E-2</v>
      </c>
      <c r="I573" s="218">
        <f>'Survey Results'!G573/'Survey Results'!G$602</f>
        <v>0</v>
      </c>
      <c r="J573" s="217">
        <f t="shared" si="75"/>
        <v>0</v>
      </c>
      <c r="K573" s="215">
        <f>'Survey Results'!H573/'Survey Results'!H$602</f>
        <v>0</v>
      </c>
      <c r="L573" s="211">
        <f t="shared" si="76"/>
        <v>0</v>
      </c>
      <c r="M573" s="221">
        <f t="shared" si="77"/>
        <v>4.2239917767422086E-3</v>
      </c>
      <c r="N573" s="222">
        <f t="shared" si="71"/>
        <v>5.7969173701813273E-2</v>
      </c>
    </row>
    <row r="574" spans="2:14" x14ac:dyDescent="0.45">
      <c r="B574" t="s">
        <v>205</v>
      </c>
      <c r="C574" s="215">
        <f>'Survey Results'!D574/'Survey Results'!D$602</f>
        <v>6.8568321636779212E-3</v>
      </c>
      <c r="D574" s="211">
        <f t="shared" si="72"/>
        <v>1.599078918797301E-2</v>
      </c>
      <c r="E574" s="218">
        <f>'Survey Results'!E574/'Survey Results'!E$602</f>
        <v>0</v>
      </c>
      <c r="F574" s="217">
        <f t="shared" si="73"/>
        <v>0</v>
      </c>
      <c r="G574" s="215">
        <f>'Survey Results'!F574/'Survey Results'!F$602</f>
        <v>0</v>
      </c>
      <c r="H574" s="212">
        <f t="shared" si="74"/>
        <v>0</v>
      </c>
      <c r="I574" s="218">
        <f>'Survey Results'!G574/'Survey Results'!G$602</f>
        <v>7.0654373243210717E-3</v>
      </c>
      <c r="J574" s="217">
        <f t="shared" si="75"/>
        <v>1.1490581784666396E-2</v>
      </c>
      <c r="K574" s="215">
        <f>'Survey Results'!H574/'Survey Results'!H$602</f>
        <v>9.6036854857998552E-2</v>
      </c>
      <c r="L574" s="211">
        <f t="shared" si="76"/>
        <v>0.22660144083984962</v>
      </c>
      <c r="M574" s="221">
        <f t="shared" si="77"/>
        <v>1.8514041846242855E-2</v>
      </c>
      <c r="N574" s="222">
        <f t="shared" si="71"/>
        <v>0.25408281181248904</v>
      </c>
    </row>
    <row r="575" spans="2:14" x14ac:dyDescent="0.45">
      <c r="B575" t="s">
        <v>206</v>
      </c>
      <c r="C575" s="215">
        <f>'Survey Results'!D575/'Survey Results'!D$602</f>
        <v>0</v>
      </c>
      <c r="D575" s="211">
        <f t="shared" si="72"/>
        <v>0</v>
      </c>
      <c r="E575" s="218">
        <f>'Survey Results'!E575/'Survey Results'!E$602</f>
        <v>0</v>
      </c>
      <c r="F575" s="217">
        <f t="shared" si="73"/>
        <v>0</v>
      </c>
      <c r="G575" s="215">
        <f>'Survey Results'!F575/'Survey Results'!F$602</f>
        <v>0</v>
      </c>
      <c r="H575" s="212">
        <f t="shared" si="74"/>
        <v>0</v>
      </c>
      <c r="I575" s="218">
        <f>'Survey Results'!G575/'Survey Results'!G$602</f>
        <v>0</v>
      </c>
      <c r="J575" s="217">
        <f t="shared" si="75"/>
        <v>0</v>
      </c>
      <c r="K575" s="215">
        <f>'Survey Results'!H575/'Survey Results'!H$602</f>
        <v>0</v>
      </c>
      <c r="L575" s="211">
        <f t="shared" si="76"/>
        <v>0</v>
      </c>
      <c r="M575" s="221">
        <f t="shared" si="77"/>
        <v>0</v>
      </c>
      <c r="N575" s="222">
        <f t="shared" si="71"/>
        <v>0</v>
      </c>
    </row>
    <row r="576" spans="2:14" x14ac:dyDescent="0.45">
      <c r="B576" t="s">
        <v>207</v>
      </c>
      <c r="C576" s="215">
        <f>'Survey Results'!D576/'Survey Results'!D$602</f>
        <v>3.0830572812308069E-2</v>
      </c>
      <c r="D576" s="211">
        <f t="shared" si="72"/>
        <v>7.1899848008184081E-2</v>
      </c>
      <c r="E576" s="218">
        <f>'Survey Results'!E576/'Survey Results'!E$602</f>
        <v>3.7954692827410208E-2</v>
      </c>
      <c r="F576" s="217">
        <f t="shared" si="73"/>
        <v>5.7593174331001501E-2</v>
      </c>
      <c r="G576" s="215">
        <f>'Survey Results'!F576/'Survey Results'!F$602</f>
        <v>0</v>
      </c>
      <c r="H576" s="212">
        <f t="shared" si="74"/>
        <v>0</v>
      </c>
      <c r="I576" s="218">
        <f>'Survey Results'!G576/'Survey Results'!G$602</f>
        <v>0</v>
      </c>
      <c r="J576" s="217">
        <f t="shared" si="75"/>
        <v>0</v>
      </c>
      <c r="K576" s="215">
        <f>'Survey Results'!H576/'Survey Results'!H$602</f>
        <v>0</v>
      </c>
      <c r="L576" s="211">
        <f t="shared" si="76"/>
        <v>0</v>
      </c>
      <c r="M576" s="221">
        <f t="shared" si="77"/>
        <v>9.4356608275944012E-3</v>
      </c>
      <c r="N576" s="222">
        <f t="shared" si="71"/>
        <v>0.12949302233918558</v>
      </c>
    </row>
    <row r="577" spans="2:14" x14ac:dyDescent="0.45">
      <c r="B577" t="s">
        <v>208</v>
      </c>
      <c r="C577" s="215">
        <f>'Survey Results'!D577/'Survey Results'!D$602</f>
        <v>0</v>
      </c>
      <c r="D577" s="211">
        <f t="shared" si="72"/>
        <v>0</v>
      </c>
      <c r="E577" s="218">
        <f>'Survey Results'!E577/'Survey Results'!E$602</f>
        <v>0</v>
      </c>
      <c r="F577" s="217">
        <f t="shared" si="73"/>
        <v>0</v>
      </c>
      <c r="G577" s="215">
        <f>'Survey Results'!F577/'Survey Results'!F$602</f>
        <v>4.9222860745374748E-3</v>
      </c>
      <c r="H577" s="212">
        <f t="shared" si="74"/>
        <v>2.8984586850906637E-2</v>
      </c>
      <c r="I577" s="218">
        <f>'Survey Results'!G577/'Survey Results'!G$602</f>
        <v>0</v>
      </c>
      <c r="J577" s="217">
        <f t="shared" si="75"/>
        <v>0</v>
      </c>
      <c r="K577" s="215">
        <f>'Survey Results'!H577/'Survey Results'!H$602</f>
        <v>0</v>
      </c>
      <c r="L577" s="211">
        <f t="shared" si="76"/>
        <v>0</v>
      </c>
      <c r="M577" s="221">
        <f t="shared" si="77"/>
        <v>2.1119958883711043E-3</v>
      </c>
      <c r="N577" s="222">
        <f t="shared" si="71"/>
        <v>2.8984586850906637E-2</v>
      </c>
    </row>
    <row r="578" spans="2:14" x14ac:dyDescent="0.45">
      <c r="B578" t="s">
        <v>209</v>
      </c>
      <c r="C578" s="215">
        <f>'Survey Results'!D578/'Survey Results'!D$602</f>
        <v>0</v>
      </c>
      <c r="D578" s="211">
        <f t="shared" si="72"/>
        <v>0</v>
      </c>
      <c r="E578" s="218">
        <f>'Survey Results'!E578/'Survey Results'!E$602</f>
        <v>0</v>
      </c>
      <c r="F578" s="217">
        <f t="shared" si="73"/>
        <v>0</v>
      </c>
      <c r="G578" s="215">
        <f>'Survey Results'!F578/'Survey Results'!F$602</f>
        <v>0</v>
      </c>
      <c r="H578" s="212">
        <f t="shared" si="74"/>
        <v>0</v>
      </c>
      <c r="I578" s="218">
        <f>'Survey Results'!G578/'Survey Results'!G$602</f>
        <v>7.0654373243210717E-3</v>
      </c>
      <c r="J578" s="217">
        <f t="shared" si="75"/>
        <v>1.1490581784666396E-2</v>
      </c>
      <c r="K578" s="215">
        <f>'Survey Results'!H578/'Survey Results'!H$602</f>
        <v>0</v>
      </c>
      <c r="L578" s="211">
        <f t="shared" si="76"/>
        <v>0</v>
      </c>
      <c r="M578" s="221">
        <f t="shared" si="77"/>
        <v>8.3727470772791885E-4</v>
      </c>
      <c r="N578" s="222">
        <f t="shared" si="71"/>
        <v>1.1490581784666396E-2</v>
      </c>
    </row>
    <row r="579" spans="2:14" x14ac:dyDescent="0.45">
      <c r="B579" t="s">
        <v>210</v>
      </c>
      <c r="C579" s="215">
        <f>'Survey Results'!D579/'Survey Results'!D$602</f>
        <v>0</v>
      </c>
      <c r="D579" s="211">
        <f t="shared" si="72"/>
        <v>0</v>
      </c>
      <c r="E579" s="218">
        <f>'Survey Results'!E579/'Survey Results'!E$602</f>
        <v>0</v>
      </c>
      <c r="F579" s="217">
        <f t="shared" si="73"/>
        <v>0</v>
      </c>
      <c r="G579" s="215">
        <f>'Survey Results'!F579/'Survey Results'!F$602</f>
        <v>0</v>
      </c>
      <c r="H579" s="212">
        <f t="shared" si="74"/>
        <v>0</v>
      </c>
      <c r="I579" s="218">
        <f>'Survey Results'!G579/'Survey Results'!G$602</f>
        <v>1.4141811858122518E-2</v>
      </c>
      <c r="J579" s="217">
        <f t="shared" si="75"/>
        <v>2.2998950847637232E-2</v>
      </c>
      <c r="K579" s="215">
        <f>'Survey Results'!H579/'Survey Results'!H$602</f>
        <v>0</v>
      </c>
      <c r="L579" s="211">
        <f t="shared" si="76"/>
        <v>0</v>
      </c>
      <c r="M579" s="221">
        <f t="shared" si="77"/>
        <v>1.6758455063346739E-3</v>
      </c>
      <c r="N579" s="222">
        <f t="shared" si="71"/>
        <v>2.2998950847637232E-2</v>
      </c>
    </row>
    <row r="580" spans="2:14" x14ac:dyDescent="0.45">
      <c r="B580" t="s">
        <v>211</v>
      </c>
      <c r="C580" s="215">
        <f>'Survey Results'!D580/'Survey Results'!D$602</f>
        <v>0</v>
      </c>
      <c r="D580" s="211">
        <f t="shared" si="72"/>
        <v>0</v>
      </c>
      <c r="E580" s="218">
        <f>'Survey Results'!E580/'Survey Results'!E$602</f>
        <v>0</v>
      </c>
      <c r="F580" s="217">
        <f t="shared" si="73"/>
        <v>0</v>
      </c>
      <c r="G580" s="215">
        <f>'Survey Results'!F580/'Survey Results'!F$602</f>
        <v>4.9222860745374748E-3</v>
      </c>
      <c r="H580" s="212">
        <f t="shared" si="74"/>
        <v>2.8984586850906637E-2</v>
      </c>
      <c r="I580" s="218">
        <f>'Survey Results'!G580/'Survey Results'!G$602</f>
        <v>0</v>
      </c>
      <c r="J580" s="217">
        <f t="shared" si="75"/>
        <v>0</v>
      </c>
      <c r="K580" s="215">
        <f>'Survey Results'!H580/'Survey Results'!H$602</f>
        <v>0</v>
      </c>
      <c r="L580" s="211">
        <f t="shared" si="76"/>
        <v>0</v>
      </c>
      <c r="M580" s="221">
        <f t="shared" si="77"/>
        <v>2.1119958883711043E-3</v>
      </c>
      <c r="N580" s="222">
        <f t="shared" ref="N580:N643" si="78">D580+F580+H580+J580+L580</f>
        <v>2.8984586850906637E-2</v>
      </c>
    </row>
    <row r="581" spans="2:14" x14ac:dyDescent="0.45">
      <c r="B581" t="s">
        <v>212</v>
      </c>
      <c r="C581" s="215">
        <f>'Survey Results'!D581/'Survey Results'!D$602</f>
        <v>0</v>
      </c>
      <c r="D581" s="211">
        <f t="shared" si="72"/>
        <v>0</v>
      </c>
      <c r="E581" s="218">
        <f>'Survey Results'!E581/'Survey Results'!E$602</f>
        <v>0</v>
      </c>
      <c r="F581" s="217">
        <f t="shared" si="73"/>
        <v>0</v>
      </c>
      <c r="G581" s="215">
        <f>'Survey Results'!F581/'Survey Results'!F$602</f>
        <v>0</v>
      </c>
      <c r="H581" s="212">
        <f t="shared" si="74"/>
        <v>0</v>
      </c>
      <c r="I581" s="218">
        <f>'Survey Results'!G581/'Survey Results'!G$602</f>
        <v>0</v>
      </c>
      <c r="J581" s="217">
        <f t="shared" si="75"/>
        <v>0</v>
      </c>
      <c r="K581" s="215">
        <f>'Survey Results'!H581/'Survey Results'!H$602</f>
        <v>0</v>
      </c>
      <c r="L581" s="211">
        <f t="shared" si="76"/>
        <v>0</v>
      </c>
      <c r="M581" s="221">
        <f t="shared" si="77"/>
        <v>0</v>
      </c>
      <c r="N581" s="222">
        <f t="shared" si="78"/>
        <v>0</v>
      </c>
    </row>
    <row r="582" spans="2:14" x14ac:dyDescent="0.45">
      <c r="B582" t="s">
        <v>213</v>
      </c>
      <c r="C582" s="215">
        <f>'Survey Results'!D582/'Survey Results'!D$602</f>
        <v>0</v>
      </c>
      <c r="D582" s="211">
        <f t="shared" si="72"/>
        <v>0</v>
      </c>
      <c r="E582" s="218">
        <f>'Survey Results'!E582/'Survey Results'!E$602</f>
        <v>0</v>
      </c>
      <c r="F582" s="217">
        <f t="shared" si="73"/>
        <v>0</v>
      </c>
      <c r="G582" s="215">
        <f>'Survey Results'!F582/'Survey Results'!F$602</f>
        <v>0</v>
      </c>
      <c r="H582" s="212">
        <f t="shared" si="74"/>
        <v>0</v>
      </c>
      <c r="I582" s="218">
        <f>'Survey Results'!G582/'Survey Results'!G$602</f>
        <v>7.2579322111756397E-2</v>
      </c>
      <c r="J582" s="217">
        <f t="shared" si="75"/>
        <v>0.1180363788282449</v>
      </c>
      <c r="K582" s="215">
        <f>'Survey Results'!H582/'Survey Results'!H$602</f>
        <v>0</v>
      </c>
      <c r="L582" s="211">
        <f t="shared" si="76"/>
        <v>0</v>
      </c>
      <c r="M582" s="221">
        <f t="shared" si="77"/>
        <v>8.6008590719542869E-3</v>
      </c>
      <c r="N582" s="222">
        <f t="shared" si="78"/>
        <v>0.1180363788282449</v>
      </c>
    </row>
    <row r="583" spans="2:14" x14ac:dyDescent="0.45">
      <c r="B583" t="s">
        <v>214</v>
      </c>
      <c r="C583" s="215">
        <f>'Survey Results'!D583/'Survey Results'!D$602</f>
        <v>0</v>
      </c>
      <c r="D583" s="211">
        <f t="shared" si="72"/>
        <v>0</v>
      </c>
      <c r="E583" s="218">
        <f>'Survey Results'!E583/'Survey Results'!E$602</f>
        <v>0</v>
      </c>
      <c r="F583" s="217">
        <f t="shared" si="73"/>
        <v>0</v>
      </c>
      <c r="G583" s="215">
        <f>'Survey Results'!F583/'Survey Results'!F$602</f>
        <v>0</v>
      </c>
      <c r="H583" s="212">
        <f t="shared" si="74"/>
        <v>0</v>
      </c>
      <c r="I583" s="218">
        <f>'Survey Results'!G583/'Survey Results'!G$602</f>
        <v>0</v>
      </c>
      <c r="J583" s="217">
        <f t="shared" si="75"/>
        <v>0</v>
      </c>
      <c r="K583" s="215">
        <f>'Survey Results'!H583/'Survey Results'!H$602</f>
        <v>8.0074042491238649E-3</v>
      </c>
      <c r="L583" s="211">
        <f t="shared" si="76"/>
        <v>1.8893677254649077E-2</v>
      </c>
      <c r="M583" s="221">
        <f t="shared" si="77"/>
        <v>1.3767099349487996E-3</v>
      </c>
      <c r="N583" s="222">
        <f t="shared" si="78"/>
        <v>1.8893677254649077E-2</v>
      </c>
    </row>
    <row r="584" spans="2:14" x14ac:dyDescent="0.45">
      <c r="B584" t="s">
        <v>215</v>
      </c>
      <c r="C584" s="215">
        <f>'Survey Results'!D584/'Survey Results'!D$602</f>
        <v>0</v>
      </c>
      <c r="D584" s="211">
        <f t="shared" si="72"/>
        <v>0</v>
      </c>
      <c r="E584" s="218">
        <f>'Survey Results'!E584/'Survey Results'!E$602</f>
        <v>5.438534105884075E-3</v>
      </c>
      <c r="F584" s="217">
        <f t="shared" si="73"/>
        <v>8.2525353133427338E-3</v>
      </c>
      <c r="G584" s="215">
        <f>'Survey Results'!F584/'Survey Results'!F$602</f>
        <v>0</v>
      </c>
      <c r="H584" s="212">
        <f t="shared" si="74"/>
        <v>0</v>
      </c>
      <c r="I584" s="218">
        <f>'Survey Results'!G584/'Survey Results'!G$602</f>
        <v>0</v>
      </c>
      <c r="J584" s="217">
        <f t="shared" si="75"/>
        <v>0</v>
      </c>
      <c r="K584" s="215">
        <f>'Survey Results'!H584/'Survey Results'!H$602</f>
        <v>0</v>
      </c>
      <c r="L584" s="211">
        <f t="shared" si="76"/>
        <v>0</v>
      </c>
      <c r="M584" s="221">
        <f t="shared" si="77"/>
        <v>6.0133065687883037E-4</v>
      </c>
      <c r="N584" s="222">
        <f t="shared" si="78"/>
        <v>8.2525353133427338E-3</v>
      </c>
    </row>
    <row r="585" spans="2:14" x14ac:dyDescent="0.45">
      <c r="B585" t="s">
        <v>216</v>
      </c>
      <c r="C585" s="215">
        <f>'Survey Results'!D585/'Survey Results'!D$602</f>
        <v>6.8568321636779212E-3</v>
      </c>
      <c r="D585" s="211">
        <f t="shared" ref="D585:D601" si="79">C585*$D$454</f>
        <v>1.599078918797301E-2</v>
      </c>
      <c r="E585" s="218">
        <f>'Survey Results'!E585/'Survey Results'!E$602</f>
        <v>0</v>
      </c>
      <c r="F585" s="217">
        <f t="shared" ref="F585:F601" si="80">E585*$F$454</f>
        <v>0</v>
      </c>
      <c r="G585" s="215">
        <f>'Survey Results'!F585/'Survey Results'!F$602</f>
        <v>0</v>
      </c>
      <c r="H585" s="212">
        <f t="shared" ref="H585:H601" si="81">G585*$H$454</f>
        <v>0</v>
      </c>
      <c r="I585" s="218">
        <f>'Survey Results'!G585/'Survey Results'!G$602</f>
        <v>0</v>
      </c>
      <c r="J585" s="217">
        <f t="shared" ref="J585:J601" si="82">I585*$J$454</f>
        <v>0</v>
      </c>
      <c r="K585" s="215">
        <f>'Survey Results'!H585/'Survey Results'!H$602</f>
        <v>0</v>
      </c>
      <c r="L585" s="211">
        <f t="shared" ref="L585:L601" si="83">K585*$L$454</f>
        <v>0</v>
      </c>
      <c r="M585" s="221">
        <f t="shared" ref="M585:M601" si="84">N585/$N$454</f>
        <v>1.1651875940316089E-3</v>
      </c>
      <c r="N585" s="222">
        <f t="shared" si="78"/>
        <v>1.599078918797301E-2</v>
      </c>
    </row>
    <row r="586" spans="2:14" x14ac:dyDescent="0.45">
      <c r="B586" t="s">
        <v>217</v>
      </c>
      <c r="C586" s="215">
        <f>'Survey Results'!D586/'Survey Results'!D$602</f>
        <v>0</v>
      </c>
      <c r="D586" s="211">
        <f t="shared" si="79"/>
        <v>0</v>
      </c>
      <c r="E586" s="218">
        <f>'Survey Results'!E586/'Survey Results'!E$602</f>
        <v>0</v>
      </c>
      <c r="F586" s="217">
        <f t="shared" si="80"/>
        <v>0</v>
      </c>
      <c r="G586" s="215">
        <f>'Survey Results'!F586/'Survey Results'!F$602</f>
        <v>0</v>
      </c>
      <c r="H586" s="212">
        <f t="shared" si="81"/>
        <v>0</v>
      </c>
      <c r="I586" s="218">
        <f>'Survey Results'!G586/'Survey Results'!G$602</f>
        <v>0</v>
      </c>
      <c r="J586" s="217">
        <f t="shared" si="82"/>
        <v>0</v>
      </c>
      <c r="K586" s="215">
        <f>'Survey Results'!H586/'Survey Results'!H$602</f>
        <v>0</v>
      </c>
      <c r="L586" s="211">
        <f t="shared" si="83"/>
        <v>0</v>
      </c>
      <c r="M586" s="221">
        <f t="shared" si="84"/>
        <v>0</v>
      </c>
      <c r="N586" s="222">
        <f t="shared" si="78"/>
        <v>0</v>
      </c>
    </row>
    <row r="587" spans="2:14" x14ac:dyDescent="0.45">
      <c r="B587" t="s">
        <v>218</v>
      </c>
      <c r="C587" s="215">
        <f>'Survey Results'!D587/'Survey Results'!D$602</f>
        <v>0</v>
      </c>
      <c r="D587" s="211">
        <f t="shared" si="79"/>
        <v>0</v>
      </c>
      <c r="E587" s="218">
        <f>'Survey Results'!E587/'Survey Results'!E$602</f>
        <v>0</v>
      </c>
      <c r="F587" s="217">
        <f t="shared" si="80"/>
        <v>0</v>
      </c>
      <c r="G587" s="215">
        <f>'Survey Results'!F587/'Survey Results'!F$602</f>
        <v>0</v>
      </c>
      <c r="H587" s="212">
        <f t="shared" si="81"/>
        <v>0</v>
      </c>
      <c r="I587" s="218">
        <f>'Survey Results'!G587/'Survey Results'!G$602</f>
        <v>0</v>
      </c>
      <c r="J587" s="217">
        <f t="shared" si="82"/>
        <v>0</v>
      </c>
      <c r="K587" s="215">
        <f>'Survey Results'!H587/'Survey Results'!H$602</f>
        <v>8.0074042491238649E-3</v>
      </c>
      <c r="L587" s="211">
        <f t="shared" si="83"/>
        <v>1.8893677254649077E-2</v>
      </c>
      <c r="M587" s="221">
        <f t="shared" si="84"/>
        <v>1.3767099349487996E-3</v>
      </c>
      <c r="N587" s="222">
        <f t="shared" si="78"/>
        <v>1.8893677254649077E-2</v>
      </c>
    </row>
    <row r="588" spans="2:14" x14ac:dyDescent="0.45">
      <c r="B588" t="s">
        <v>219</v>
      </c>
      <c r="C588" s="215">
        <f>'Survey Results'!D588/'Survey Results'!D$602</f>
        <v>0</v>
      </c>
      <c r="D588" s="211">
        <f t="shared" si="79"/>
        <v>0</v>
      </c>
      <c r="E588" s="218">
        <f>'Survey Results'!E588/'Survey Results'!E$602</f>
        <v>0</v>
      </c>
      <c r="F588" s="217">
        <f t="shared" si="80"/>
        <v>0</v>
      </c>
      <c r="G588" s="215">
        <f>'Survey Results'!F588/'Survey Results'!F$602</f>
        <v>0</v>
      </c>
      <c r="H588" s="212">
        <f t="shared" si="81"/>
        <v>0</v>
      </c>
      <c r="I588" s="218">
        <f>'Survey Results'!G588/'Survey Results'!G$602</f>
        <v>0</v>
      </c>
      <c r="J588" s="217">
        <f t="shared" si="82"/>
        <v>0</v>
      </c>
      <c r="K588" s="215">
        <f>'Survey Results'!H588/'Survey Results'!H$602</f>
        <v>6.7969343080874781E-2</v>
      </c>
      <c r="L588" s="211">
        <f t="shared" si="83"/>
        <v>0.16037542147582645</v>
      </c>
      <c r="M588" s="221">
        <f t="shared" si="84"/>
        <v>1.1685943032240719E-2</v>
      </c>
      <c r="N588" s="222">
        <f t="shared" si="78"/>
        <v>0.16037542147582645</v>
      </c>
    </row>
    <row r="589" spans="2:14" x14ac:dyDescent="0.45">
      <c r="B589" t="s">
        <v>220</v>
      </c>
      <c r="C589" s="215">
        <f>'Survey Results'!D589/'Survey Results'!D$602</f>
        <v>0</v>
      </c>
      <c r="D589" s="211">
        <f t="shared" si="79"/>
        <v>0</v>
      </c>
      <c r="E589" s="218">
        <f>'Survey Results'!E589/'Survey Results'!E$602</f>
        <v>0</v>
      </c>
      <c r="F589" s="217">
        <f t="shared" si="80"/>
        <v>0</v>
      </c>
      <c r="G589" s="215">
        <f>'Survey Results'!F589/'Survey Results'!F$602</f>
        <v>5.5490894983147833E-2</v>
      </c>
      <c r="H589" s="212">
        <f t="shared" si="81"/>
        <v>0.32675481284876762</v>
      </c>
      <c r="I589" s="218">
        <f>'Survey Results'!G589/'Survey Results'!G$602</f>
        <v>0</v>
      </c>
      <c r="J589" s="217">
        <f t="shared" si="82"/>
        <v>0</v>
      </c>
      <c r="K589" s="215">
        <f>'Survey Results'!H589/'Survey Results'!H$602</f>
        <v>0</v>
      </c>
      <c r="L589" s="211">
        <f t="shared" si="83"/>
        <v>0</v>
      </c>
      <c r="M589" s="221">
        <f t="shared" si="84"/>
        <v>2.3809372367178679E-2</v>
      </c>
      <c r="N589" s="222">
        <f t="shared" si="78"/>
        <v>0.32675481284876762</v>
      </c>
    </row>
    <row r="590" spans="2:14" x14ac:dyDescent="0.45">
      <c r="B590" t="s">
        <v>221</v>
      </c>
      <c r="C590" s="215">
        <f>'Survey Results'!D590/'Survey Results'!D$602</f>
        <v>0</v>
      </c>
      <c r="D590" s="211">
        <f t="shared" si="79"/>
        <v>0</v>
      </c>
      <c r="E590" s="218">
        <f>'Survey Results'!E590/'Survey Results'!E$602</f>
        <v>0</v>
      </c>
      <c r="F590" s="217">
        <f t="shared" si="80"/>
        <v>0</v>
      </c>
      <c r="G590" s="215">
        <f>'Survey Results'!F590/'Survey Results'!F$602</f>
        <v>0</v>
      </c>
      <c r="H590" s="212">
        <f t="shared" si="81"/>
        <v>0</v>
      </c>
      <c r="I590" s="218">
        <f>'Survey Results'!G590/'Survey Results'!G$602</f>
        <v>9.3895943389003714E-2</v>
      </c>
      <c r="J590" s="217">
        <f t="shared" si="82"/>
        <v>0.1527037842435929</v>
      </c>
      <c r="K590" s="215">
        <f>'Survey Results'!H590/'Survey Results'!H$602</f>
        <v>0</v>
      </c>
      <c r="L590" s="211">
        <f t="shared" si="83"/>
        <v>0</v>
      </c>
      <c r="M590" s="221">
        <f t="shared" si="84"/>
        <v>1.1126940194805238E-2</v>
      </c>
      <c r="N590" s="222">
        <f t="shared" si="78"/>
        <v>0.1527037842435929</v>
      </c>
    </row>
    <row r="591" spans="2:14" x14ac:dyDescent="0.45">
      <c r="B591" t="s">
        <v>222</v>
      </c>
      <c r="C591" s="215">
        <f>'Survey Results'!D591/'Survey Results'!D$602</f>
        <v>0</v>
      </c>
      <c r="D591" s="211">
        <f t="shared" si="79"/>
        <v>0</v>
      </c>
      <c r="E591" s="218">
        <f>'Survey Results'!E591/'Survey Results'!E$602</f>
        <v>0</v>
      </c>
      <c r="F591" s="217">
        <f t="shared" si="80"/>
        <v>0</v>
      </c>
      <c r="G591" s="215">
        <f>'Survey Results'!F591/'Survey Results'!F$602</f>
        <v>0</v>
      </c>
      <c r="H591" s="212">
        <f t="shared" si="81"/>
        <v>0</v>
      </c>
      <c r="I591" s="218">
        <f>'Survey Results'!G591/'Survey Results'!G$602</f>
        <v>0</v>
      </c>
      <c r="J591" s="217">
        <f t="shared" si="82"/>
        <v>0</v>
      </c>
      <c r="K591" s="215">
        <f>'Survey Results'!H591/'Survey Results'!H$602</f>
        <v>0</v>
      </c>
      <c r="L591" s="211">
        <f t="shared" si="83"/>
        <v>0</v>
      </c>
      <c r="M591" s="221">
        <f t="shared" si="84"/>
        <v>0</v>
      </c>
      <c r="N591" s="222">
        <f t="shared" si="78"/>
        <v>0</v>
      </c>
    </row>
    <row r="592" spans="2:14" x14ac:dyDescent="0.45">
      <c r="B592" t="s">
        <v>223</v>
      </c>
      <c r="C592" s="215">
        <f>'Survey Results'!D592/'Survey Results'!D$602</f>
        <v>0</v>
      </c>
      <c r="D592" s="211">
        <f t="shared" si="79"/>
        <v>0</v>
      </c>
      <c r="E592" s="218">
        <f>'Survey Results'!E592/'Survey Results'!E$602</f>
        <v>0</v>
      </c>
      <c r="F592" s="217">
        <f t="shared" si="80"/>
        <v>0</v>
      </c>
      <c r="G592" s="215">
        <f>'Survey Results'!F592/'Survey Results'!F$602</f>
        <v>0</v>
      </c>
      <c r="H592" s="212">
        <f t="shared" si="81"/>
        <v>0</v>
      </c>
      <c r="I592" s="218">
        <f>'Survey Results'!G592/'Survey Results'!G$602</f>
        <v>0</v>
      </c>
      <c r="J592" s="217">
        <f t="shared" si="82"/>
        <v>0</v>
      </c>
      <c r="K592" s="215">
        <f>'Survey Results'!H592/'Survey Results'!H$602</f>
        <v>0</v>
      </c>
      <c r="L592" s="211">
        <f t="shared" si="83"/>
        <v>0</v>
      </c>
      <c r="M592" s="221">
        <f t="shared" si="84"/>
        <v>0</v>
      </c>
      <c r="N592" s="222">
        <f t="shared" si="78"/>
        <v>0</v>
      </c>
    </row>
    <row r="593" spans="1:14" x14ac:dyDescent="0.45">
      <c r="B593" t="s">
        <v>224</v>
      </c>
      <c r="C593" s="215">
        <f>'Survey Results'!D593/'Survey Results'!D$602</f>
        <v>0</v>
      </c>
      <c r="D593" s="211">
        <f t="shared" si="79"/>
        <v>0</v>
      </c>
      <c r="E593" s="218">
        <f>'Survey Results'!E593/'Survey Results'!E$602</f>
        <v>0</v>
      </c>
      <c r="F593" s="217">
        <f t="shared" si="80"/>
        <v>0</v>
      </c>
      <c r="G593" s="215">
        <f>'Survey Results'!F593/'Survey Results'!F$602</f>
        <v>0</v>
      </c>
      <c r="H593" s="212">
        <f t="shared" si="81"/>
        <v>0</v>
      </c>
      <c r="I593" s="218">
        <f>'Survey Results'!G593/'Survey Results'!G$602</f>
        <v>0</v>
      </c>
      <c r="J593" s="217">
        <f t="shared" si="82"/>
        <v>0</v>
      </c>
      <c r="K593" s="215">
        <f>'Survey Results'!H593/'Survey Results'!H$602</f>
        <v>0</v>
      </c>
      <c r="L593" s="211">
        <f t="shared" si="83"/>
        <v>0</v>
      </c>
      <c r="M593" s="221">
        <f t="shared" si="84"/>
        <v>0</v>
      </c>
      <c r="N593" s="222">
        <f t="shared" si="78"/>
        <v>0</v>
      </c>
    </row>
    <row r="594" spans="1:14" x14ac:dyDescent="0.45">
      <c r="B594" t="s">
        <v>225</v>
      </c>
      <c r="C594" s="215">
        <f>'Survey Results'!D594/'Survey Results'!D$602</f>
        <v>0</v>
      </c>
      <c r="D594" s="211">
        <f t="shared" si="79"/>
        <v>0</v>
      </c>
      <c r="E594" s="218">
        <f>'Survey Results'!E594/'Survey Results'!E$602</f>
        <v>0</v>
      </c>
      <c r="F594" s="217">
        <f t="shared" si="80"/>
        <v>0</v>
      </c>
      <c r="G594" s="215">
        <f>'Survey Results'!F594/'Survey Results'!F$602</f>
        <v>0</v>
      </c>
      <c r="H594" s="212">
        <f t="shared" si="81"/>
        <v>0</v>
      </c>
      <c r="I594" s="218">
        <f>'Survey Results'!G594/'Survey Results'!G$602</f>
        <v>0</v>
      </c>
      <c r="J594" s="217">
        <f t="shared" si="82"/>
        <v>0</v>
      </c>
      <c r="K594" s="215">
        <f>'Survey Results'!H594/'Survey Results'!H$602</f>
        <v>0</v>
      </c>
      <c r="L594" s="211">
        <f t="shared" si="83"/>
        <v>0</v>
      </c>
      <c r="M594" s="221">
        <f t="shared" si="84"/>
        <v>0</v>
      </c>
      <c r="N594" s="222">
        <f t="shared" si="78"/>
        <v>0</v>
      </c>
    </row>
    <row r="595" spans="1:14" x14ac:dyDescent="0.45">
      <c r="B595" t="s">
        <v>226</v>
      </c>
      <c r="C595" s="215">
        <f>'Survey Results'!D595/'Survey Results'!D$602</f>
        <v>0</v>
      </c>
      <c r="D595" s="211">
        <f t="shared" si="79"/>
        <v>0</v>
      </c>
      <c r="E595" s="218">
        <f>'Survey Results'!E595/'Survey Results'!E$602</f>
        <v>0</v>
      </c>
      <c r="F595" s="217">
        <f t="shared" si="80"/>
        <v>0</v>
      </c>
      <c r="G595" s="215">
        <f>'Survey Results'!F595/'Survey Results'!F$602</f>
        <v>1.7203753546228266E-2</v>
      </c>
      <c r="H595" s="212">
        <f t="shared" si="81"/>
        <v>0.10130327276215889</v>
      </c>
      <c r="I595" s="218">
        <f>'Survey Results'!G595/'Survey Results'!G$602</f>
        <v>7.0654373243210717E-3</v>
      </c>
      <c r="J595" s="217">
        <f t="shared" si="82"/>
        <v>1.1490581784666396E-2</v>
      </c>
      <c r="K595" s="215">
        <f>'Survey Results'!H595/'Survey Results'!H$602</f>
        <v>0</v>
      </c>
      <c r="L595" s="211">
        <f t="shared" si="83"/>
        <v>0</v>
      </c>
      <c r="M595" s="221">
        <f t="shared" si="84"/>
        <v>8.2188563963944139E-3</v>
      </c>
      <c r="N595" s="222">
        <f t="shared" si="78"/>
        <v>0.11279385454682529</v>
      </c>
    </row>
    <row r="596" spans="1:14" x14ac:dyDescent="0.45">
      <c r="B596" t="s">
        <v>227</v>
      </c>
      <c r="C596" s="215">
        <f>'Survey Results'!D596/'Survey Results'!D$602</f>
        <v>0</v>
      </c>
      <c r="D596" s="211">
        <f t="shared" si="79"/>
        <v>0</v>
      </c>
      <c r="E596" s="218">
        <f>'Survey Results'!E596/'Survey Results'!E$602</f>
        <v>0</v>
      </c>
      <c r="F596" s="217">
        <f t="shared" si="80"/>
        <v>0</v>
      </c>
      <c r="G596" s="215">
        <f>'Survey Results'!F596/'Survey Results'!F$602</f>
        <v>0</v>
      </c>
      <c r="H596" s="212">
        <f t="shared" si="81"/>
        <v>0</v>
      </c>
      <c r="I596" s="218">
        <f>'Survey Results'!G596/'Survey Results'!G$602</f>
        <v>0</v>
      </c>
      <c r="J596" s="217">
        <f t="shared" si="82"/>
        <v>0</v>
      </c>
      <c r="K596" s="215">
        <f>'Survey Results'!H596/'Survey Results'!H$602</f>
        <v>0</v>
      </c>
      <c r="L596" s="211">
        <f t="shared" si="83"/>
        <v>0</v>
      </c>
      <c r="M596" s="221">
        <f t="shared" si="84"/>
        <v>0</v>
      </c>
      <c r="N596" s="222">
        <f t="shared" si="78"/>
        <v>0</v>
      </c>
    </row>
    <row r="597" spans="1:14" x14ac:dyDescent="0.45">
      <c r="B597" t="s">
        <v>228</v>
      </c>
      <c r="C597" s="215">
        <f>'Survey Results'!D597/'Survey Results'!D$602</f>
        <v>2.3973740648630146E-2</v>
      </c>
      <c r="D597" s="211">
        <f t="shared" si="79"/>
        <v>5.590905882021107E-2</v>
      </c>
      <c r="E597" s="218">
        <f>'Survey Results'!E597/'Survey Results'!E$602</f>
        <v>0</v>
      </c>
      <c r="F597" s="217">
        <f t="shared" si="80"/>
        <v>0</v>
      </c>
      <c r="G597" s="215">
        <f>'Survey Results'!F597/'Survey Results'!F$602</f>
        <v>0</v>
      </c>
      <c r="H597" s="212">
        <f t="shared" si="81"/>
        <v>0</v>
      </c>
      <c r="I597" s="218">
        <f>'Survey Results'!G597/'Survey Results'!G$602</f>
        <v>0</v>
      </c>
      <c r="J597" s="217">
        <f t="shared" si="82"/>
        <v>0</v>
      </c>
      <c r="K597" s="215">
        <f>'Survey Results'!H597/'Survey Results'!H$602</f>
        <v>0</v>
      </c>
      <c r="L597" s="211">
        <f t="shared" si="83"/>
        <v>0</v>
      </c>
      <c r="M597" s="221">
        <f t="shared" si="84"/>
        <v>4.0738790916141857E-3</v>
      </c>
      <c r="N597" s="222">
        <f t="shared" si="78"/>
        <v>5.590905882021107E-2</v>
      </c>
    </row>
    <row r="598" spans="1:14" x14ac:dyDescent="0.45">
      <c r="B598" t="s">
        <v>229</v>
      </c>
      <c r="C598" s="215">
        <f>'Survey Results'!D598/'Survey Results'!D$602</f>
        <v>0</v>
      </c>
      <c r="D598" s="211">
        <f t="shared" si="79"/>
        <v>0</v>
      </c>
      <c r="E598" s="218">
        <f>'Survey Results'!E598/'Survey Results'!E$602</f>
        <v>0</v>
      </c>
      <c r="F598" s="217">
        <f t="shared" si="80"/>
        <v>0</v>
      </c>
      <c r="G598" s="215">
        <f>'Survey Results'!F598/'Survey Results'!F$602</f>
        <v>0</v>
      </c>
      <c r="H598" s="212">
        <f t="shared" si="81"/>
        <v>0</v>
      </c>
      <c r="I598" s="218">
        <f>'Survey Results'!G598/'Survey Results'!G$602</f>
        <v>7.0654373243210717E-3</v>
      </c>
      <c r="J598" s="217">
        <f t="shared" si="82"/>
        <v>1.1490581784666396E-2</v>
      </c>
      <c r="K598" s="215">
        <f>'Survey Results'!H598/'Survey Results'!H$602</f>
        <v>0</v>
      </c>
      <c r="L598" s="211">
        <f t="shared" si="83"/>
        <v>0</v>
      </c>
      <c r="M598" s="221">
        <f t="shared" si="84"/>
        <v>8.3727470772791885E-4</v>
      </c>
      <c r="N598" s="222">
        <f t="shared" si="78"/>
        <v>1.1490581784666396E-2</v>
      </c>
    </row>
    <row r="599" spans="1:14" x14ac:dyDescent="0.45">
      <c r="B599" t="s">
        <v>230</v>
      </c>
      <c r="C599" s="215">
        <f>'Survey Results'!D599/'Survey Results'!D$602</f>
        <v>0</v>
      </c>
      <c r="D599" s="211">
        <f t="shared" si="79"/>
        <v>0</v>
      </c>
      <c r="E599" s="218">
        <f>'Survey Results'!E599/'Survey Results'!E$602</f>
        <v>0</v>
      </c>
      <c r="F599" s="217">
        <f t="shared" si="80"/>
        <v>0</v>
      </c>
      <c r="G599" s="215">
        <f>'Survey Results'!F599/'Survey Results'!F$602</f>
        <v>0</v>
      </c>
      <c r="H599" s="212">
        <f t="shared" si="81"/>
        <v>0</v>
      </c>
      <c r="I599" s="218">
        <f>'Survey Results'!G599/'Survey Results'!G$602</f>
        <v>0</v>
      </c>
      <c r="J599" s="217">
        <f t="shared" si="82"/>
        <v>0</v>
      </c>
      <c r="K599" s="215">
        <f>'Survey Results'!H599/'Survey Results'!H$602</f>
        <v>0</v>
      </c>
      <c r="L599" s="211">
        <f t="shared" si="83"/>
        <v>0</v>
      </c>
      <c r="M599" s="221">
        <f t="shared" si="84"/>
        <v>0</v>
      </c>
      <c r="N599" s="222">
        <f t="shared" si="78"/>
        <v>0</v>
      </c>
    </row>
    <row r="600" spans="1:14" x14ac:dyDescent="0.45">
      <c r="B600" t="s">
        <v>231</v>
      </c>
      <c r="C600" s="215">
        <f>'Survey Results'!D600/'Survey Results'!D$602</f>
        <v>0</v>
      </c>
      <c r="D600" s="211">
        <f t="shared" si="79"/>
        <v>0</v>
      </c>
      <c r="E600" s="218">
        <f>'Survey Results'!E600/'Survey Results'!E$602</f>
        <v>0</v>
      </c>
      <c r="F600" s="217">
        <f t="shared" si="80"/>
        <v>0</v>
      </c>
      <c r="G600" s="215">
        <f>'Survey Results'!F600/'Survey Results'!F$602</f>
        <v>0</v>
      </c>
      <c r="H600" s="212">
        <f t="shared" si="81"/>
        <v>0</v>
      </c>
      <c r="I600" s="218">
        <f>'Survey Results'!G600/'Survey Results'!G$602</f>
        <v>0</v>
      </c>
      <c r="J600" s="217">
        <f t="shared" si="82"/>
        <v>0</v>
      </c>
      <c r="K600" s="215">
        <f>'Survey Results'!H600/'Survey Results'!H$602</f>
        <v>8.0074042491238649E-3</v>
      </c>
      <c r="L600" s="211">
        <f t="shared" si="83"/>
        <v>1.8893677254649077E-2</v>
      </c>
      <c r="M600" s="221">
        <f t="shared" si="84"/>
        <v>1.3767099349487996E-3</v>
      </c>
      <c r="N600" s="222">
        <f t="shared" si="78"/>
        <v>1.8893677254649077E-2</v>
      </c>
    </row>
    <row r="601" spans="1:14" x14ac:dyDescent="0.45">
      <c r="B601" t="s">
        <v>232</v>
      </c>
      <c r="C601" s="215">
        <f>'Survey Results'!D601/'Survey Results'!D$602</f>
        <v>0</v>
      </c>
      <c r="D601" s="211">
        <f t="shared" si="79"/>
        <v>0</v>
      </c>
      <c r="E601" s="218">
        <f>'Survey Results'!E601/'Survey Results'!E$602</f>
        <v>0</v>
      </c>
      <c r="F601" s="217">
        <f t="shared" si="80"/>
        <v>0</v>
      </c>
      <c r="G601" s="215">
        <f>'Survey Results'!F601/'Survey Results'!F$602</f>
        <v>0</v>
      </c>
      <c r="H601" s="212">
        <f t="shared" si="81"/>
        <v>0</v>
      </c>
      <c r="I601" s="218">
        <f>'Survey Results'!G601/'Survey Results'!G$602</f>
        <v>7.0654373243210717E-3</v>
      </c>
      <c r="J601" s="217">
        <f t="shared" si="82"/>
        <v>1.1490581784666396E-2</v>
      </c>
      <c r="K601" s="215">
        <f>'Survey Results'!H601/'Survey Results'!H$602</f>
        <v>0</v>
      </c>
      <c r="L601" s="211">
        <f t="shared" si="83"/>
        <v>0</v>
      </c>
      <c r="M601" s="221">
        <f t="shared" si="84"/>
        <v>8.3727470772791885E-4</v>
      </c>
      <c r="N601" s="222">
        <f t="shared" si="78"/>
        <v>1.1490581784666396E-2</v>
      </c>
    </row>
    <row r="602" spans="1:14" s="208" customFormat="1" x14ac:dyDescent="0.45">
      <c r="B602" s="208" t="s">
        <v>1</v>
      </c>
      <c r="C602" s="213">
        <f t="shared" ref="C602:N602" si="85">SUM(C456:C601)</f>
        <v>1.0000000000000002</v>
      </c>
      <c r="D602" s="214">
        <f t="shared" si="85"/>
        <v>2.3320957559205815</v>
      </c>
      <c r="E602" s="219">
        <f t="shared" si="85"/>
        <v>1</v>
      </c>
      <c r="F602" s="220">
        <f t="shared" si="85"/>
        <v>1.5174190604806772</v>
      </c>
      <c r="G602" s="213">
        <f t="shared" si="85"/>
        <v>1.0000000000000002</v>
      </c>
      <c r="H602" s="214">
        <f t="shared" si="85"/>
        <v>5.8884401296465061</v>
      </c>
      <c r="I602" s="219">
        <f t="shared" si="85"/>
        <v>0.99999999999999989</v>
      </c>
      <c r="J602" s="220">
        <f t="shared" si="85"/>
        <v>1.6263086426529931</v>
      </c>
      <c r="K602" s="213">
        <f t="shared" si="85"/>
        <v>0.99999999999999967</v>
      </c>
      <c r="L602" s="214">
        <f t="shared" si="85"/>
        <v>2.359525842187415</v>
      </c>
      <c r="M602" s="221">
        <f t="shared" si="85"/>
        <v>0.99999999999999933</v>
      </c>
      <c r="N602" s="222">
        <f t="shared" si="85"/>
        <v>13.723789430888175</v>
      </c>
    </row>
    <row r="604" spans="1:14" x14ac:dyDescent="0.45">
      <c r="A604" t="s">
        <v>387</v>
      </c>
      <c r="B604" t="s">
        <v>388</v>
      </c>
      <c r="D604" s="211">
        <f>'Pop &amp; Exp'!B120</f>
        <v>16.11589455</v>
      </c>
      <c r="F604" s="217">
        <f>'Pop &amp; Exp'!C120</f>
        <v>11.8765898</v>
      </c>
      <c r="H604" s="212">
        <f>'Pop &amp; Exp'!D120</f>
        <v>37.785337920000003</v>
      </c>
      <c r="J604" s="217">
        <f>'Pop &amp; Exp'!E120</f>
        <v>15.501092891999999</v>
      </c>
      <c r="L604" s="211">
        <f>'Pop &amp; Exp'!F120</f>
        <v>18.596503221000003</v>
      </c>
      <c r="N604" s="222">
        <f>L604+J604+H604+F604+D604</f>
        <v>99.87541838300001</v>
      </c>
    </row>
    <row r="606" spans="1:14" x14ac:dyDescent="0.45">
      <c r="B606" t="s">
        <v>97</v>
      </c>
      <c r="C606" s="215">
        <f>'Survey Results'!D606/'Survey Results'!D$785</f>
        <v>0</v>
      </c>
      <c r="D606" s="211">
        <f>C606*$D$604</f>
        <v>0</v>
      </c>
      <c r="E606" s="218">
        <f>'Survey Results'!E606/'Survey Results'!E$785</f>
        <v>0</v>
      </c>
      <c r="F606" s="217">
        <f>E606*$F$604</f>
        <v>0</v>
      </c>
      <c r="G606" s="215">
        <f>'Survey Results'!F606/'Survey Results'!F$785</f>
        <v>0.12560243343604327</v>
      </c>
      <c r="H606" s="212">
        <f>G606*$H$604</f>
        <v>4.745930390955202</v>
      </c>
      <c r="I606" s="218">
        <f>'Survey Results'!G606/'Survey Results'!G$785</f>
        <v>0</v>
      </c>
      <c r="J606" s="217">
        <f>I606*$J$604</f>
        <v>0</v>
      </c>
      <c r="K606" s="215">
        <f>'Survey Results'!H606/'Survey Results'!H$785</f>
        <v>0</v>
      </c>
      <c r="L606" s="211">
        <f>K606*$L$604</f>
        <v>0</v>
      </c>
      <c r="M606" s="221">
        <f>N606/$N$604</f>
        <v>4.7518503229249213E-2</v>
      </c>
      <c r="N606" s="222">
        <f t="shared" si="78"/>
        <v>4.745930390955202</v>
      </c>
    </row>
    <row r="607" spans="1:14" x14ac:dyDescent="0.45">
      <c r="B607" t="s">
        <v>98</v>
      </c>
      <c r="C607" s="215">
        <f>'Survey Results'!D607/'Survey Results'!D$785</f>
        <v>0</v>
      </c>
      <c r="D607" s="211">
        <f t="shared" ref="D607:D670" si="86">C607*$D$604</f>
        <v>0</v>
      </c>
      <c r="E607" s="218">
        <f>'Survey Results'!E607/'Survey Results'!E$785</f>
        <v>1.6751551806461883E-2</v>
      </c>
      <c r="F607" s="217">
        <f t="shared" ref="F607:F670" si="87">E607*$F$604</f>
        <v>0.19895130931879676</v>
      </c>
      <c r="G607" s="215">
        <f>'Survey Results'!F607/'Survey Results'!F$785</f>
        <v>0</v>
      </c>
      <c r="H607" s="212">
        <f t="shared" ref="H607:H670" si="88">G607*$H$604</f>
        <v>0</v>
      </c>
      <c r="I607" s="218">
        <f>'Survey Results'!G607/'Survey Results'!G$785</f>
        <v>5.7407862175793883E-2</v>
      </c>
      <c r="J607" s="217">
        <f t="shared" ref="J607:J670" si="89">I607*$J$604</f>
        <v>0.88988460431811411</v>
      </c>
      <c r="K607" s="215">
        <f>'Survey Results'!H607/'Survey Results'!H$785</f>
        <v>4.49438202247191E-2</v>
      </c>
      <c r="L607" s="211">
        <f t="shared" ref="L607:L670" si="90">K607*$L$604</f>
        <v>0.8357978975730338</v>
      </c>
      <c r="M607" s="221">
        <f t="shared" ref="M607:M670" si="91">N607/$N$604</f>
        <v>1.9270345420025196E-2</v>
      </c>
      <c r="N607" s="222">
        <f t="shared" si="78"/>
        <v>1.9246338112099446</v>
      </c>
    </row>
    <row r="608" spans="1:14" x14ac:dyDescent="0.45">
      <c r="B608" t="s">
        <v>147</v>
      </c>
      <c r="C608" s="215">
        <f>'Survey Results'!D608/'Survey Results'!D$785</f>
        <v>0</v>
      </c>
      <c r="D608" s="211">
        <f t="shared" si="86"/>
        <v>0</v>
      </c>
      <c r="E608" s="218">
        <f>'Survey Results'!E608/'Survey Results'!E$785</f>
        <v>0</v>
      </c>
      <c r="F608" s="217">
        <f t="shared" si="87"/>
        <v>0</v>
      </c>
      <c r="G608" s="215">
        <f>'Survey Results'!F608/'Survey Results'!F$785</f>
        <v>0</v>
      </c>
      <c r="H608" s="212">
        <f t="shared" si="88"/>
        <v>0</v>
      </c>
      <c r="I608" s="218">
        <f>'Survey Results'!G608/'Survey Results'!G$785</f>
        <v>1.0446379658839756E-2</v>
      </c>
      <c r="J608" s="217">
        <f t="shared" si="89"/>
        <v>0.16193030147677431</v>
      </c>
      <c r="K608" s="215">
        <f>'Survey Results'!H608/'Survey Results'!H$785</f>
        <v>1.0009152337740733E-2</v>
      </c>
      <c r="L608" s="211">
        <f t="shared" si="90"/>
        <v>0.18613523368827525</v>
      </c>
      <c r="M608" s="221">
        <f t="shared" si="91"/>
        <v>3.4849970172870334E-3</v>
      </c>
      <c r="N608" s="222">
        <f t="shared" si="78"/>
        <v>0.34806553516504957</v>
      </c>
    </row>
    <row r="609" spans="2:14" x14ac:dyDescent="0.45">
      <c r="B609" t="s">
        <v>148</v>
      </c>
      <c r="C609" s="215">
        <f>'Survey Results'!D609/'Survey Results'!D$785</f>
        <v>0</v>
      </c>
      <c r="D609" s="211">
        <f t="shared" si="86"/>
        <v>0</v>
      </c>
      <c r="E609" s="218">
        <f>'Survey Results'!E609/'Survey Results'!E$785</f>
        <v>4.1878879516154703E-2</v>
      </c>
      <c r="F609" s="217">
        <f t="shared" si="87"/>
        <v>0.49737827329699186</v>
      </c>
      <c r="G609" s="215">
        <f>'Survey Results'!F609/'Survey Results'!F$785</f>
        <v>6.0895156830212523E-2</v>
      </c>
      <c r="H609" s="212">
        <f t="shared" si="88"/>
        <v>2.3009440785209763</v>
      </c>
      <c r="I609" s="218">
        <f>'Survey Results'!G609/'Survey Results'!G$785</f>
        <v>4.1785518635359023E-2</v>
      </c>
      <c r="J609" s="217">
        <f t="shared" si="89"/>
        <v>0.64772120590709725</v>
      </c>
      <c r="K609" s="215">
        <f>'Survey Results'!H609/'Survey Results'!H$785</f>
        <v>0</v>
      </c>
      <c r="L609" s="211">
        <f t="shared" si="90"/>
        <v>0</v>
      </c>
      <c r="M609" s="221">
        <f t="shared" si="91"/>
        <v>3.4503420496425408E-2</v>
      </c>
      <c r="N609" s="222">
        <f t="shared" si="78"/>
        <v>3.4460435577250657</v>
      </c>
    </row>
    <row r="610" spans="2:14" x14ac:dyDescent="0.45">
      <c r="B610" t="s">
        <v>149</v>
      </c>
      <c r="C610" s="215">
        <f>'Survey Results'!D610/'Survey Results'!D$785</f>
        <v>3.2020987249474352E-2</v>
      </c>
      <c r="D610" s="211">
        <f t="shared" si="86"/>
        <v>0.51604685389942317</v>
      </c>
      <c r="E610" s="218">
        <f>'Survey Results'!E610/'Survey Results'!E$785</f>
        <v>0</v>
      </c>
      <c r="F610" s="217">
        <f t="shared" si="87"/>
        <v>0</v>
      </c>
      <c r="G610" s="215">
        <f>'Survey Results'!F610/'Survey Results'!F$785</f>
        <v>0</v>
      </c>
      <c r="H610" s="212">
        <f t="shared" si="88"/>
        <v>0</v>
      </c>
      <c r="I610" s="218">
        <f>'Survey Results'!G610/'Survey Results'!G$785</f>
        <v>0</v>
      </c>
      <c r="J610" s="217">
        <f t="shared" si="89"/>
        <v>0</v>
      </c>
      <c r="K610" s="215">
        <f>'Survey Results'!H610/'Survey Results'!H$785</f>
        <v>3.4954140946001203E-2</v>
      </c>
      <c r="L610" s="211">
        <f t="shared" si="90"/>
        <v>0.65002479468959939</v>
      </c>
      <c r="M610" s="221">
        <f t="shared" si="91"/>
        <v>1.1675261715724656E-2</v>
      </c>
      <c r="N610" s="222">
        <f t="shared" si="78"/>
        <v>1.1660716485890226</v>
      </c>
    </row>
    <row r="611" spans="2:14" x14ac:dyDescent="0.45">
      <c r="B611" t="s">
        <v>156</v>
      </c>
      <c r="C611" s="215">
        <f>'Survey Results'!D611/'Survey Results'!D$785</f>
        <v>0</v>
      </c>
      <c r="D611" s="211">
        <f t="shared" si="86"/>
        <v>0</v>
      </c>
      <c r="E611" s="218">
        <f>'Survey Results'!E611/'Survey Results'!E$785</f>
        <v>0</v>
      </c>
      <c r="F611" s="217">
        <f t="shared" si="87"/>
        <v>0</v>
      </c>
      <c r="G611" s="215">
        <f>'Survey Results'!F611/'Survey Results'!F$785</f>
        <v>0</v>
      </c>
      <c r="H611" s="212">
        <f t="shared" si="88"/>
        <v>0</v>
      </c>
      <c r="I611" s="218">
        <f>'Survey Results'!G611/'Survey Results'!G$785</f>
        <v>0</v>
      </c>
      <c r="J611" s="217">
        <f t="shared" si="89"/>
        <v>0</v>
      </c>
      <c r="K611" s="215">
        <f>'Survey Results'!H611/'Survey Results'!H$785</f>
        <v>0</v>
      </c>
      <c r="L611" s="211">
        <f t="shared" si="90"/>
        <v>0</v>
      </c>
      <c r="M611" s="221">
        <f t="shared" si="91"/>
        <v>0</v>
      </c>
      <c r="N611" s="222">
        <f t="shared" si="78"/>
        <v>0</v>
      </c>
    </row>
    <row r="612" spans="2:14" x14ac:dyDescent="0.45">
      <c r="B612" t="s">
        <v>157</v>
      </c>
      <c r="C612" s="215">
        <f>'Survey Results'!D612/'Survey Results'!D$785</f>
        <v>7.7564090198877333E-2</v>
      </c>
      <c r="D612" s="211">
        <f t="shared" si="86"/>
        <v>1.2500146985117957</v>
      </c>
      <c r="E612" s="218">
        <f>'Survey Results'!E612/'Survey Results'!E$785</f>
        <v>8.395670857870444E-3</v>
      </c>
      <c r="F612" s="217">
        <f t="shared" si="87"/>
        <v>9.9711938874741363E-2</v>
      </c>
      <c r="G612" s="215">
        <f>'Survey Results'!F612/'Survey Results'!F$785</f>
        <v>0</v>
      </c>
      <c r="H612" s="212">
        <f t="shared" si="88"/>
        <v>0</v>
      </c>
      <c r="I612" s="218">
        <f>'Survey Results'!G612/'Survey Results'!G$785</f>
        <v>0</v>
      </c>
      <c r="J612" s="217">
        <f t="shared" si="89"/>
        <v>0</v>
      </c>
      <c r="K612" s="215">
        <f>'Survey Results'!H612/'Survey Results'!H$785</f>
        <v>0</v>
      </c>
      <c r="L612" s="211">
        <f t="shared" si="90"/>
        <v>0</v>
      </c>
      <c r="M612" s="221">
        <f t="shared" si="91"/>
        <v>1.3514102461234613E-2</v>
      </c>
      <c r="N612" s="222">
        <f t="shared" si="78"/>
        <v>1.3497266373865371</v>
      </c>
    </row>
    <row r="613" spans="2:14" x14ac:dyDescent="0.45">
      <c r="B613" t="s">
        <v>158</v>
      </c>
      <c r="C613" s="215">
        <f>'Survey Results'!D613/'Survey Results'!D$785</f>
        <v>0</v>
      </c>
      <c r="D613" s="211">
        <f t="shared" si="86"/>
        <v>0</v>
      </c>
      <c r="E613" s="218">
        <f>'Survey Results'!E613/'Survey Results'!E$785</f>
        <v>0</v>
      </c>
      <c r="F613" s="217">
        <f t="shared" si="87"/>
        <v>0</v>
      </c>
      <c r="G613" s="215">
        <f>'Survey Results'!F613/'Survey Results'!F$785</f>
        <v>0</v>
      </c>
      <c r="H613" s="212">
        <f t="shared" si="88"/>
        <v>0</v>
      </c>
      <c r="I613" s="218">
        <f>'Survey Results'!G613/'Survey Results'!G$785</f>
        <v>0</v>
      </c>
      <c r="J613" s="217">
        <f t="shared" si="89"/>
        <v>0</v>
      </c>
      <c r="K613" s="215">
        <f>'Survey Results'!H613/'Survey Results'!H$785</f>
        <v>0</v>
      </c>
      <c r="L613" s="211">
        <f t="shared" si="90"/>
        <v>0</v>
      </c>
      <c r="M613" s="221">
        <f t="shared" si="91"/>
        <v>0</v>
      </c>
      <c r="N613" s="222">
        <f t="shared" si="78"/>
        <v>0</v>
      </c>
    </row>
    <row r="614" spans="2:14" x14ac:dyDescent="0.45">
      <c r="B614" t="s">
        <v>159</v>
      </c>
      <c r="C614" s="215">
        <f>'Survey Results'!D614/'Survey Results'!D$785</f>
        <v>0</v>
      </c>
      <c r="D614" s="211">
        <f t="shared" si="86"/>
        <v>0</v>
      </c>
      <c r="E614" s="218">
        <f>'Survey Results'!E614/'Survey Results'!E$785</f>
        <v>0</v>
      </c>
      <c r="F614" s="217">
        <f t="shared" si="87"/>
        <v>0</v>
      </c>
      <c r="G614" s="215">
        <f>'Survey Results'!F614/'Survey Results'!F$785</f>
        <v>0</v>
      </c>
      <c r="H614" s="212">
        <f t="shared" si="88"/>
        <v>0</v>
      </c>
      <c r="I614" s="218">
        <f>'Survey Results'!G614/'Survey Results'!G$785</f>
        <v>0</v>
      </c>
      <c r="J614" s="217">
        <f t="shared" si="89"/>
        <v>0</v>
      </c>
      <c r="K614" s="215">
        <f>'Survey Results'!H614/'Survey Results'!H$785</f>
        <v>0</v>
      </c>
      <c r="L614" s="211">
        <f t="shared" si="90"/>
        <v>0</v>
      </c>
      <c r="M614" s="221">
        <f t="shared" si="91"/>
        <v>0</v>
      </c>
      <c r="N614" s="222">
        <f t="shared" si="78"/>
        <v>0</v>
      </c>
    </row>
    <row r="615" spans="2:14" x14ac:dyDescent="0.45">
      <c r="B615" t="s">
        <v>176</v>
      </c>
      <c r="C615" s="215">
        <f>'Survey Results'!D615/'Survey Results'!D$785</f>
        <v>0</v>
      </c>
      <c r="D615" s="211">
        <f t="shared" si="86"/>
        <v>0</v>
      </c>
      <c r="E615" s="218">
        <f>'Survey Results'!E615/'Survey Results'!E$785</f>
        <v>0</v>
      </c>
      <c r="F615" s="217">
        <f t="shared" si="87"/>
        <v>0</v>
      </c>
      <c r="G615" s="215">
        <f>'Survey Results'!F615/'Survey Results'!F$785</f>
        <v>5.947301888283163E-2</v>
      </c>
      <c r="H615" s="212">
        <f t="shared" si="88"/>
        <v>2.2472081156103343</v>
      </c>
      <c r="I615" s="218">
        <f>'Survey Results'!G615/'Survey Results'!G$785</f>
        <v>0</v>
      </c>
      <c r="J615" s="217">
        <f t="shared" si="89"/>
        <v>0</v>
      </c>
      <c r="K615" s="215">
        <f>'Survey Results'!H615/'Survey Results'!H$785</f>
        <v>0</v>
      </c>
      <c r="L615" s="211">
        <f t="shared" si="90"/>
        <v>0</v>
      </c>
      <c r="M615" s="221">
        <f t="shared" si="91"/>
        <v>2.2500112159658657E-2</v>
      </c>
      <c r="N615" s="222">
        <f t="shared" si="78"/>
        <v>2.2472081156103343</v>
      </c>
    </row>
    <row r="616" spans="2:14" x14ac:dyDescent="0.45">
      <c r="B616" t="s">
        <v>177</v>
      </c>
      <c r="C616" s="215">
        <f>'Survey Results'!D616/'Survey Results'!D$785</f>
        <v>0</v>
      </c>
      <c r="D616" s="211">
        <f t="shared" si="86"/>
        <v>0</v>
      </c>
      <c r="E616" s="218">
        <f>'Survey Results'!E616/'Survey Results'!E$785</f>
        <v>0</v>
      </c>
      <c r="F616" s="217">
        <f t="shared" si="87"/>
        <v>0</v>
      </c>
      <c r="G616" s="215">
        <f>'Survey Results'!F616/'Survey Results'!F$785</f>
        <v>0</v>
      </c>
      <c r="H616" s="212">
        <f t="shared" si="88"/>
        <v>0</v>
      </c>
      <c r="I616" s="218">
        <f>'Survey Results'!G616/'Survey Results'!G$785</f>
        <v>0</v>
      </c>
      <c r="J616" s="217">
        <f t="shared" si="89"/>
        <v>0</v>
      </c>
      <c r="K616" s="215">
        <f>'Survey Results'!H616/'Survey Results'!H$785</f>
        <v>0</v>
      </c>
      <c r="L616" s="211">
        <f t="shared" si="90"/>
        <v>0</v>
      </c>
      <c r="M616" s="221">
        <f t="shared" si="91"/>
        <v>0</v>
      </c>
      <c r="N616" s="222">
        <f t="shared" si="78"/>
        <v>0</v>
      </c>
    </row>
    <row r="617" spans="2:14" x14ac:dyDescent="0.45">
      <c r="B617" t="s">
        <v>178</v>
      </c>
      <c r="C617" s="215">
        <f>'Survey Results'!D617/'Survey Results'!D$785</f>
        <v>8.236723828629848E-2</v>
      </c>
      <c r="D617" s="211">
        <f t="shared" si="86"/>
        <v>1.327421726596709</v>
      </c>
      <c r="E617" s="218">
        <f>'Survey Results'!E617/'Survey Results'!E$785</f>
        <v>6.2768581887633304E-2</v>
      </c>
      <c r="F617" s="217">
        <f t="shared" si="87"/>
        <v>0.74547669940713046</v>
      </c>
      <c r="G617" s="215">
        <f>'Survey Results'!F617/'Survey Results'!F$785</f>
        <v>4.8076163387848619E-2</v>
      </c>
      <c r="H617" s="212">
        <f t="shared" si="88"/>
        <v>1.8165740795069922</v>
      </c>
      <c r="I617" s="218">
        <f>'Survey Results'!G617/'Survey Results'!G$785</f>
        <v>0.11275667302642767</v>
      </c>
      <c r="J617" s="217">
        <f t="shared" si="89"/>
        <v>1.7478516627755258</v>
      </c>
      <c r="K617" s="215">
        <f>'Survey Results'!H617/'Survey Results'!H$785</f>
        <v>1.9998831616458629E-2</v>
      </c>
      <c r="L617" s="211">
        <f t="shared" si="90"/>
        <v>0.37190833657170957</v>
      </c>
      <c r="M617" s="221">
        <f t="shared" si="91"/>
        <v>6.0167282421926857E-2</v>
      </c>
      <c r="N617" s="222">
        <f t="shared" si="78"/>
        <v>6.0092325048580673</v>
      </c>
    </row>
    <row r="618" spans="2:14" x14ac:dyDescent="0.45">
      <c r="B618" t="s">
        <v>179</v>
      </c>
      <c r="C618" s="215">
        <f>'Survey Results'!D618/'Survey Results'!D$785</f>
        <v>0</v>
      </c>
      <c r="D618" s="211">
        <f t="shared" si="86"/>
        <v>0</v>
      </c>
      <c r="E618" s="218">
        <f>'Survey Results'!E618/'Survey Results'!E$785</f>
        <v>7.7630113003342355E-2</v>
      </c>
      <c r="F618" s="217">
        <f t="shared" si="87"/>
        <v>0.92198100826834317</v>
      </c>
      <c r="G618" s="215">
        <f>'Survey Results'!F618/'Survey Results'!F$785</f>
        <v>0</v>
      </c>
      <c r="H618" s="212">
        <f t="shared" si="88"/>
        <v>0</v>
      </c>
      <c r="I618" s="218">
        <f>'Survey Results'!G618/'Survey Results'!G$785</f>
        <v>0</v>
      </c>
      <c r="J618" s="217">
        <f t="shared" si="89"/>
        <v>0</v>
      </c>
      <c r="K618" s="215">
        <f>'Survey Results'!H618/'Survey Results'!H$785</f>
        <v>4.49438202247191E-2</v>
      </c>
      <c r="L618" s="211">
        <f t="shared" si="90"/>
        <v>0.8357978975730338</v>
      </c>
      <c r="M618" s="221">
        <f t="shared" si="91"/>
        <v>1.7599715068032918E-2</v>
      </c>
      <c r="N618" s="222">
        <f t="shared" si="78"/>
        <v>1.7577789058413771</v>
      </c>
    </row>
    <row r="619" spans="2:14" x14ac:dyDescent="0.45">
      <c r="B619" t="s">
        <v>180</v>
      </c>
      <c r="C619" s="215">
        <f>'Survey Results'!D619/'Survey Results'!D$785</f>
        <v>0</v>
      </c>
      <c r="D619" s="211">
        <f t="shared" si="86"/>
        <v>0</v>
      </c>
      <c r="E619" s="218">
        <f>'Survey Results'!E619/'Survey Results'!E$785</f>
        <v>0</v>
      </c>
      <c r="F619" s="217">
        <f t="shared" si="87"/>
        <v>0</v>
      </c>
      <c r="G619" s="215">
        <f>'Survey Results'!F619/'Survey Results'!F$785</f>
        <v>0</v>
      </c>
      <c r="H619" s="212">
        <f t="shared" si="88"/>
        <v>0</v>
      </c>
      <c r="I619" s="218">
        <f>'Survey Results'!G619/'Survey Results'!G$785</f>
        <v>0</v>
      </c>
      <c r="J619" s="217">
        <f t="shared" si="89"/>
        <v>0</v>
      </c>
      <c r="K619" s="215">
        <f>'Survey Results'!H619/'Survey Results'!H$785</f>
        <v>0</v>
      </c>
      <c r="L619" s="211">
        <f t="shared" si="90"/>
        <v>0</v>
      </c>
      <c r="M619" s="221">
        <f t="shared" si="91"/>
        <v>0</v>
      </c>
      <c r="N619" s="222">
        <f t="shared" si="78"/>
        <v>0</v>
      </c>
    </row>
    <row r="620" spans="2:14" x14ac:dyDescent="0.45">
      <c r="B620" t="s">
        <v>181</v>
      </c>
      <c r="C620" s="215">
        <f>'Survey Results'!D620/'Survey Results'!D$785</f>
        <v>0</v>
      </c>
      <c r="D620" s="211">
        <f t="shared" si="86"/>
        <v>0</v>
      </c>
      <c r="E620" s="218">
        <f>'Survey Results'!E620/'Survey Results'!E$785</f>
        <v>0</v>
      </c>
      <c r="F620" s="217">
        <f t="shared" si="87"/>
        <v>0</v>
      </c>
      <c r="G620" s="215">
        <f>'Survey Results'!F620/'Survey Results'!F$785</f>
        <v>0</v>
      </c>
      <c r="H620" s="212">
        <f t="shared" si="88"/>
        <v>0</v>
      </c>
      <c r="I620" s="218">
        <f>'Survey Results'!G620/'Survey Results'!G$785</f>
        <v>0</v>
      </c>
      <c r="J620" s="217">
        <f t="shared" si="89"/>
        <v>0</v>
      </c>
      <c r="K620" s="215">
        <f>'Survey Results'!H620/'Survey Results'!H$785</f>
        <v>5.4952972562459831E-2</v>
      </c>
      <c r="L620" s="211">
        <f t="shared" si="90"/>
        <v>1.0219331312613089</v>
      </c>
      <c r="M620" s="221">
        <f t="shared" si="91"/>
        <v>1.0232078601587657E-2</v>
      </c>
      <c r="N620" s="222">
        <f t="shared" si="78"/>
        <v>1.0219331312613089</v>
      </c>
    </row>
    <row r="621" spans="2:14" x14ac:dyDescent="0.45">
      <c r="B621" t="s">
        <v>190</v>
      </c>
      <c r="C621" s="215">
        <f>'Survey Results'!D621/'Survey Results'!D$785</f>
        <v>0</v>
      </c>
      <c r="D621" s="211">
        <f t="shared" si="86"/>
        <v>0</v>
      </c>
      <c r="E621" s="218">
        <f>'Survey Results'!E621/'Survey Results'!E$785</f>
        <v>0</v>
      </c>
      <c r="F621" s="217">
        <f t="shared" si="87"/>
        <v>0</v>
      </c>
      <c r="G621" s="215">
        <f>'Survey Results'!F621/'Survey Results'!F$785</f>
        <v>6.4193726791498765E-3</v>
      </c>
      <c r="H621" s="212">
        <f t="shared" si="88"/>
        <v>0.24255816591609383</v>
      </c>
      <c r="I621" s="218">
        <f>'Survey Results'!G621/'Survey Results'!G$785</f>
        <v>3.1358029355649172E-2</v>
      </c>
      <c r="J621" s="217">
        <f t="shared" si="89"/>
        <v>0.48608372595198068</v>
      </c>
      <c r="K621" s="215">
        <f>'Survey Results'!H621/'Survey Results'!H$785</f>
        <v>0</v>
      </c>
      <c r="L621" s="211">
        <f t="shared" si="90"/>
        <v>0</v>
      </c>
      <c r="M621" s="221">
        <f t="shared" si="91"/>
        <v>7.2955077802417303E-3</v>
      </c>
      <c r="N621" s="222">
        <f t="shared" si="78"/>
        <v>0.72864189186807449</v>
      </c>
    </row>
    <row r="622" spans="2:14" x14ac:dyDescent="0.45">
      <c r="B622" t="s">
        <v>191</v>
      </c>
      <c r="C622" s="215">
        <f>'Survey Results'!D622/'Survey Results'!D$785</f>
        <v>0</v>
      </c>
      <c r="D622" s="211">
        <f t="shared" si="86"/>
        <v>0</v>
      </c>
      <c r="E622" s="218">
        <f>'Survey Results'!E622/'Survey Results'!E$785</f>
        <v>0</v>
      </c>
      <c r="F622" s="217">
        <f t="shared" si="87"/>
        <v>0</v>
      </c>
      <c r="G622" s="215">
        <f>'Survey Results'!F622/'Survey Results'!F$785</f>
        <v>0</v>
      </c>
      <c r="H622" s="212">
        <f t="shared" si="88"/>
        <v>0</v>
      </c>
      <c r="I622" s="218">
        <f>'Survey Results'!G622/'Survey Results'!G$785</f>
        <v>0</v>
      </c>
      <c r="J622" s="217">
        <f t="shared" si="89"/>
        <v>0</v>
      </c>
      <c r="K622" s="215">
        <f>'Survey Results'!H622/'Survey Results'!H$785</f>
        <v>0</v>
      </c>
      <c r="L622" s="211">
        <f t="shared" si="90"/>
        <v>0</v>
      </c>
      <c r="M622" s="221">
        <f t="shared" si="91"/>
        <v>0</v>
      </c>
      <c r="N622" s="222">
        <f t="shared" si="78"/>
        <v>0</v>
      </c>
    </row>
    <row r="623" spans="2:14" x14ac:dyDescent="0.45">
      <c r="B623" t="s">
        <v>192</v>
      </c>
      <c r="C623" s="215">
        <f>'Survey Results'!D623/'Survey Results'!D$785</f>
        <v>0.10329661850658745</v>
      </c>
      <c r="D623" s="211">
        <f t="shared" si="86"/>
        <v>1.6647174112237417</v>
      </c>
      <c r="E623" s="218">
        <f>'Survey Results'!E623/'Survey Results'!E$785</f>
        <v>1.6751551806461883E-2</v>
      </c>
      <c r="F623" s="217">
        <f t="shared" si="87"/>
        <v>0.19895130931879676</v>
      </c>
      <c r="G623" s="215">
        <f>'Survey Results'!F623/'Survey Results'!F$785</f>
        <v>0</v>
      </c>
      <c r="H623" s="212">
        <f t="shared" si="88"/>
        <v>0</v>
      </c>
      <c r="I623" s="218">
        <f>'Survey Results'!G623/'Survey Results'!G$785</f>
        <v>2.091164969680942E-2</v>
      </c>
      <c r="J623" s="217">
        <f t="shared" si="89"/>
        <v>0.32415342447520645</v>
      </c>
      <c r="K623" s="215">
        <f>'Survey Results'!H623/'Survey Results'!H$785</f>
        <v>1.9998831616458629E-2</v>
      </c>
      <c r="L623" s="211">
        <f t="shared" si="90"/>
        <v>0.37190833657170957</v>
      </c>
      <c r="M623" s="221">
        <f t="shared" si="91"/>
        <v>2.5629234130198662E-2</v>
      </c>
      <c r="N623" s="222">
        <f t="shared" si="78"/>
        <v>2.5597304815894546</v>
      </c>
    </row>
    <row r="624" spans="2:14" x14ac:dyDescent="0.45">
      <c r="B624" t="s">
        <v>193</v>
      </c>
      <c r="C624" s="215">
        <f>'Survey Results'!D624/'Survey Results'!D$785</f>
        <v>0</v>
      </c>
      <c r="D624" s="211">
        <f t="shared" si="86"/>
        <v>0</v>
      </c>
      <c r="E624" s="218">
        <f>'Survey Results'!E624/'Survey Results'!E$785</f>
        <v>0</v>
      </c>
      <c r="F624" s="217">
        <f t="shared" si="87"/>
        <v>0</v>
      </c>
      <c r="G624" s="215">
        <f>'Survey Results'!F624/'Survey Results'!F$785</f>
        <v>0</v>
      </c>
      <c r="H624" s="212">
        <f t="shared" si="88"/>
        <v>0</v>
      </c>
      <c r="I624" s="218">
        <f>'Survey Results'!G624/'Survey Results'!G$785</f>
        <v>0</v>
      </c>
      <c r="J624" s="217">
        <f t="shared" si="89"/>
        <v>0</v>
      </c>
      <c r="K624" s="215">
        <f>'Survey Results'!H624/'Survey Results'!H$785</f>
        <v>1.9998831616458629E-2</v>
      </c>
      <c r="L624" s="211">
        <f t="shared" si="90"/>
        <v>0.37190833657170957</v>
      </c>
      <c r="M624" s="221">
        <f t="shared" si="91"/>
        <v>3.7237224393446228E-3</v>
      </c>
      <c r="N624" s="222">
        <f t="shared" si="78"/>
        <v>0.37190833657170957</v>
      </c>
    </row>
    <row r="625" spans="2:14" x14ac:dyDescent="0.45">
      <c r="B625" t="s">
        <v>197</v>
      </c>
      <c r="C625" s="215">
        <f>'Survey Results'!D625/'Survey Results'!D$785</f>
        <v>0</v>
      </c>
      <c r="D625" s="211">
        <f t="shared" si="86"/>
        <v>0</v>
      </c>
      <c r="E625" s="218">
        <f>'Survey Results'!E625/'Survey Results'!E$785</f>
        <v>0</v>
      </c>
      <c r="F625" s="217">
        <f t="shared" si="87"/>
        <v>0</v>
      </c>
      <c r="G625" s="215">
        <f>'Survey Results'!F625/'Survey Results'!F$785</f>
        <v>0</v>
      </c>
      <c r="H625" s="212">
        <f t="shared" si="88"/>
        <v>0</v>
      </c>
      <c r="I625" s="218">
        <f>'Survey Results'!G625/'Survey Results'!G$785</f>
        <v>0</v>
      </c>
      <c r="J625" s="217">
        <f t="shared" si="89"/>
        <v>0</v>
      </c>
      <c r="K625" s="215">
        <f>'Survey Results'!H625/'Survey Results'!H$785</f>
        <v>0</v>
      </c>
      <c r="L625" s="211">
        <f t="shared" si="90"/>
        <v>0</v>
      </c>
      <c r="M625" s="221">
        <f t="shared" si="91"/>
        <v>0</v>
      </c>
      <c r="N625" s="222">
        <f t="shared" si="78"/>
        <v>0</v>
      </c>
    </row>
    <row r="626" spans="2:14" x14ac:dyDescent="0.45">
      <c r="B626" t="s">
        <v>198</v>
      </c>
      <c r="C626" s="215">
        <f>'Survey Results'!D626/'Survey Results'!D$785</f>
        <v>0</v>
      </c>
      <c r="D626" s="211">
        <f t="shared" si="86"/>
        <v>0</v>
      </c>
      <c r="E626" s="218">
        <f>'Survey Results'!E626/'Survey Results'!E$785</f>
        <v>0</v>
      </c>
      <c r="F626" s="217">
        <f t="shared" si="87"/>
        <v>0</v>
      </c>
      <c r="G626" s="215">
        <f>'Survey Results'!F626/'Survey Results'!F$785</f>
        <v>0</v>
      </c>
      <c r="H626" s="212">
        <f t="shared" si="88"/>
        <v>0</v>
      </c>
      <c r="I626" s="218">
        <f>'Survey Results'!G626/'Survey Results'!G$785</f>
        <v>0</v>
      </c>
      <c r="J626" s="217">
        <f t="shared" si="89"/>
        <v>0</v>
      </c>
      <c r="K626" s="215">
        <f>'Survey Results'!H626/'Survey Results'!H$785</f>
        <v>0</v>
      </c>
      <c r="L626" s="211">
        <f t="shared" si="90"/>
        <v>0</v>
      </c>
      <c r="M626" s="221">
        <f t="shared" si="91"/>
        <v>0</v>
      </c>
      <c r="N626" s="222">
        <f t="shared" si="78"/>
        <v>0</v>
      </c>
    </row>
    <row r="627" spans="2:14" x14ac:dyDescent="0.45">
      <c r="B627" t="s">
        <v>199</v>
      </c>
      <c r="C627" s="215">
        <f>'Survey Results'!D627/'Survey Results'!D$785</f>
        <v>0</v>
      </c>
      <c r="D627" s="211">
        <f t="shared" si="86"/>
        <v>0</v>
      </c>
      <c r="E627" s="218">
        <f>'Survey Results'!E627/'Survey Results'!E$785</f>
        <v>0</v>
      </c>
      <c r="F627" s="217">
        <f t="shared" si="87"/>
        <v>0</v>
      </c>
      <c r="G627" s="215">
        <f>'Survey Results'!F627/'Survey Results'!F$785</f>
        <v>0</v>
      </c>
      <c r="H627" s="212">
        <f t="shared" si="88"/>
        <v>0</v>
      </c>
      <c r="I627" s="218">
        <f>'Survey Results'!G627/'Survey Results'!G$785</f>
        <v>0</v>
      </c>
      <c r="J627" s="217">
        <f t="shared" si="89"/>
        <v>0</v>
      </c>
      <c r="K627" s="215">
        <f>'Survey Results'!H627/'Survey Results'!H$785</f>
        <v>0</v>
      </c>
      <c r="L627" s="211">
        <f t="shared" si="90"/>
        <v>0</v>
      </c>
      <c r="M627" s="221">
        <f t="shared" si="91"/>
        <v>0</v>
      </c>
      <c r="N627" s="222">
        <f t="shared" si="78"/>
        <v>0</v>
      </c>
    </row>
    <row r="628" spans="2:14" x14ac:dyDescent="0.45">
      <c r="B628" t="s">
        <v>200</v>
      </c>
      <c r="C628" s="215">
        <f>'Survey Results'!D628/'Survey Results'!D$785</f>
        <v>0</v>
      </c>
      <c r="D628" s="211">
        <f t="shared" si="86"/>
        <v>0</v>
      </c>
      <c r="E628" s="218">
        <f>'Survey Results'!E628/'Survey Results'!E$785</f>
        <v>0</v>
      </c>
      <c r="F628" s="217">
        <f t="shared" si="87"/>
        <v>0</v>
      </c>
      <c r="G628" s="215">
        <f>'Survey Results'!F628/'Survey Results'!F$785</f>
        <v>0</v>
      </c>
      <c r="H628" s="212">
        <f t="shared" si="88"/>
        <v>0</v>
      </c>
      <c r="I628" s="218">
        <f>'Survey Results'!G628/'Survey Results'!G$785</f>
        <v>0</v>
      </c>
      <c r="J628" s="217">
        <f t="shared" si="89"/>
        <v>0</v>
      </c>
      <c r="K628" s="215">
        <f>'Survey Results'!H628/'Survey Results'!H$785</f>
        <v>0</v>
      </c>
      <c r="L628" s="211">
        <f t="shared" si="90"/>
        <v>0</v>
      </c>
      <c r="M628" s="221">
        <f t="shared" si="91"/>
        <v>0</v>
      </c>
      <c r="N628" s="222">
        <f t="shared" si="78"/>
        <v>0</v>
      </c>
    </row>
    <row r="629" spans="2:14" x14ac:dyDescent="0.45">
      <c r="B629" t="s">
        <v>233</v>
      </c>
      <c r="C629" s="215">
        <f>'Survey Results'!D629/'Survey Results'!D$785</f>
        <v>0</v>
      </c>
      <c r="D629" s="211">
        <f t="shared" si="86"/>
        <v>0</v>
      </c>
      <c r="E629" s="218">
        <f>'Survey Results'!E629/'Survey Results'!E$785</f>
        <v>0</v>
      </c>
      <c r="F629" s="217">
        <f t="shared" si="87"/>
        <v>0</v>
      </c>
      <c r="G629" s="215">
        <f>'Survey Results'!F629/'Survey Results'!F$785</f>
        <v>0</v>
      </c>
      <c r="H629" s="212">
        <f t="shared" si="88"/>
        <v>0</v>
      </c>
      <c r="I629" s="218">
        <f>'Survey Results'!G629/'Survey Results'!G$785</f>
        <v>1.0446379658839756E-2</v>
      </c>
      <c r="J629" s="217">
        <f t="shared" si="89"/>
        <v>0.16193030147677431</v>
      </c>
      <c r="K629" s="215">
        <f>'Survey Results'!H629/'Survey Results'!H$785</f>
        <v>0</v>
      </c>
      <c r="L629" s="211">
        <f t="shared" si="90"/>
        <v>0</v>
      </c>
      <c r="M629" s="221">
        <f t="shared" si="91"/>
        <v>1.6213228850347104E-3</v>
      </c>
      <c r="N629" s="222">
        <f t="shared" si="78"/>
        <v>0.16193030147677431</v>
      </c>
    </row>
    <row r="630" spans="2:14" x14ac:dyDescent="0.45">
      <c r="B630" t="s">
        <v>234</v>
      </c>
      <c r="C630" s="215">
        <f>'Survey Results'!D630/'Survey Results'!D$785</f>
        <v>9.1626318936748902E-3</v>
      </c>
      <c r="D630" s="211">
        <f t="shared" si="86"/>
        <v>0.14766400939893135</v>
      </c>
      <c r="E630" s="218">
        <f>'Survey Results'!E630/'Survey Results'!E$785</f>
        <v>2.5127327709692823E-2</v>
      </c>
      <c r="F630" s="217">
        <f t="shared" si="87"/>
        <v>0.29842696397819513</v>
      </c>
      <c r="G630" s="215">
        <f>'Survey Results'!F630/'Survey Results'!F$785</f>
        <v>0</v>
      </c>
      <c r="H630" s="212">
        <f t="shared" si="88"/>
        <v>0</v>
      </c>
      <c r="I630" s="218">
        <f>'Survey Results'!G630/'Survey Results'!G$785</f>
        <v>0</v>
      </c>
      <c r="J630" s="217">
        <f t="shared" si="89"/>
        <v>0</v>
      </c>
      <c r="K630" s="215">
        <f>'Survey Results'!H630/'Survey Results'!H$785</f>
        <v>9.0023951862598095E-2</v>
      </c>
      <c r="L630" s="211">
        <f t="shared" si="90"/>
        <v>1.6741307107799546</v>
      </c>
      <c r="M630" s="221">
        <f t="shared" si="91"/>
        <v>2.122866385426795E-2</v>
      </c>
      <c r="N630" s="222">
        <f t="shared" si="78"/>
        <v>2.1202216841570811</v>
      </c>
    </row>
    <row r="631" spans="2:14" x14ac:dyDescent="0.45">
      <c r="B631" t="s">
        <v>235</v>
      </c>
      <c r="C631" s="215">
        <f>'Survey Results'!D631/'Survey Results'!D$785</f>
        <v>0</v>
      </c>
      <c r="D631" s="211">
        <f t="shared" si="86"/>
        <v>0</v>
      </c>
      <c r="E631" s="218">
        <f>'Survey Results'!E631/'Survey Results'!E$785</f>
        <v>0</v>
      </c>
      <c r="F631" s="217">
        <f t="shared" si="87"/>
        <v>0</v>
      </c>
      <c r="G631" s="215">
        <f>'Survey Results'!F631/'Survey Results'!F$785</f>
        <v>0</v>
      </c>
      <c r="H631" s="212">
        <f t="shared" si="88"/>
        <v>0</v>
      </c>
      <c r="I631" s="218">
        <f>'Survey Results'!G631/'Survey Results'!G$785</f>
        <v>0</v>
      </c>
      <c r="J631" s="217">
        <f t="shared" si="89"/>
        <v>0</v>
      </c>
      <c r="K631" s="215">
        <f>'Survey Results'!H631/'Survey Results'!H$785</f>
        <v>0</v>
      </c>
      <c r="L631" s="211">
        <f t="shared" si="90"/>
        <v>0</v>
      </c>
      <c r="M631" s="221">
        <f t="shared" si="91"/>
        <v>0</v>
      </c>
      <c r="N631" s="222">
        <f t="shared" si="78"/>
        <v>0</v>
      </c>
    </row>
    <row r="632" spans="2:14" x14ac:dyDescent="0.45">
      <c r="B632" t="s">
        <v>236</v>
      </c>
      <c r="C632" s="215">
        <f>'Survey Results'!D632/'Survey Results'!D$785</f>
        <v>8.6746011843907331E-2</v>
      </c>
      <c r="D632" s="211">
        <f t="shared" si="86"/>
        <v>1.3979895795094617</v>
      </c>
      <c r="E632" s="218">
        <f>'Survey Results'!E632/'Survey Results'!E$785</f>
        <v>1.6751551806461883E-2</v>
      </c>
      <c r="F632" s="217">
        <f t="shared" si="87"/>
        <v>0.19895130931879676</v>
      </c>
      <c r="G632" s="215">
        <f>'Survey Results'!F632/'Survey Results'!F$785</f>
        <v>2.2418424587184956E-2</v>
      </c>
      <c r="H632" s="212">
        <f t="shared" si="88"/>
        <v>0.84708774866082015</v>
      </c>
      <c r="I632" s="218">
        <f>'Survey Results'!G632/'Survey Results'!G$785</f>
        <v>2.091164969680942E-2</v>
      </c>
      <c r="J632" s="217">
        <f t="shared" si="89"/>
        <v>0.32415342447520645</v>
      </c>
      <c r="K632" s="215">
        <f>'Survey Results'!H632/'Survey Results'!H$785</f>
        <v>0</v>
      </c>
      <c r="L632" s="211">
        <f t="shared" si="90"/>
        <v>0</v>
      </c>
      <c r="M632" s="221">
        <f t="shared" si="91"/>
        <v>2.7716350096766783E-2</v>
      </c>
      <c r="N632" s="222">
        <f t="shared" si="78"/>
        <v>2.7681820619642852</v>
      </c>
    </row>
    <row r="633" spans="2:14" x14ac:dyDescent="0.45">
      <c r="B633" t="s">
        <v>237</v>
      </c>
      <c r="C633" s="215">
        <f>'Survey Results'!D633/'Survey Results'!D$785</f>
        <v>9.1626318936748902E-3</v>
      </c>
      <c r="D633" s="211">
        <f t="shared" si="86"/>
        <v>0.14766400939893135</v>
      </c>
      <c r="E633" s="218">
        <f>'Survey Results'!E633/'Survey Results'!E$785</f>
        <v>0</v>
      </c>
      <c r="F633" s="217">
        <f t="shared" si="87"/>
        <v>0</v>
      </c>
      <c r="G633" s="215">
        <f>'Survey Results'!F633/'Survey Results'!F$785</f>
        <v>2.2418424587184956E-2</v>
      </c>
      <c r="H633" s="212">
        <f t="shared" si="88"/>
        <v>0.84708774866082015</v>
      </c>
      <c r="I633" s="218">
        <f>'Survey Results'!G633/'Survey Results'!G$785</f>
        <v>1.0446379658839756E-2</v>
      </c>
      <c r="J633" s="217">
        <f t="shared" si="89"/>
        <v>0.16193030147677431</v>
      </c>
      <c r="K633" s="215">
        <f>'Survey Results'!H633/'Survey Results'!H$785</f>
        <v>0</v>
      </c>
      <c r="L633" s="211">
        <f t="shared" si="90"/>
        <v>0</v>
      </c>
      <c r="M633" s="221">
        <f t="shared" si="91"/>
        <v>1.1581248702267332E-2</v>
      </c>
      <c r="N633" s="222">
        <f t="shared" si="78"/>
        <v>1.1566820595365257</v>
      </c>
    </row>
    <row r="634" spans="2:14" x14ac:dyDescent="0.45">
      <c r="B634" t="s">
        <v>238</v>
      </c>
      <c r="C634" s="215">
        <f>'Survey Results'!D634/'Survey Results'!D$785</f>
        <v>7.785343646920391E-2</v>
      </c>
      <c r="D634" s="211">
        <f t="shared" si="86"/>
        <v>1.2546777724928146</v>
      </c>
      <c r="E634" s="218">
        <f>'Survey Results'!E634/'Survey Results'!E$785</f>
        <v>0.15014722266433234</v>
      </c>
      <c r="F634" s="217">
        <f t="shared" si="87"/>
        <v>1.7832369731935382</v>
      </c>
      <c r="G634" s="215">
        <f>'Survey Results'!F634/'Survey Results'!F$785</f>
        <v>4.1656790708698738E-2</v>
      </c>
      <c r="H634" s="212">
        <f t="shared" si="88"/>
        <v>1.5740159135908982</v>
      </c>
      <c r="I634" s="218">
        <f>'Survey Results'!G634/'Survey Results'!G$785</f>
        <v>0.10965865084912256</v>
      </c>
      <c r="J634" s="217">
        <f t="shared" si="89"/>
        <v>1.6998289332236434</v>
      </c>
      <c r="K634" s="215">
        <f>'Survey Results'!H634/'Survey Results'!H$785</f>
        <v>0.54024107647070274</v>
      </c>
      <c r="L634" s="211">
        <f t="shared" si="90"/>
        <v>10.046594918703931</v>
      </c>
      <c r="M634" s="221">
        <f t="shared" si="91"/>
        <v>0.16378759434552931</v>
      </c>
      <c r="N634" s="222">
        <f t="shared" si="78"/>
        <v>16.358354511204826</v>
      </c>
    </row>
    <row r="635" spans="2:14" x14ac:dyDescent="0.45">
      <c r="B635" t="s">
        <v>239</v>
      </c>
      <c r="C635" s="215">
        <f>'Survey Results'!D635/'Survey Results'!D$785</f>
        <v>0</v>
      </c>
      <c r="D635" s="211">
        <f t="shared" si="86"/>
        <v>0</v>
      </c>
      <c r="E635" s="218">
        <f>'Survey Results'!E635/'Survey Results'!E$785</f>
        <v>0</v>
      </c>
      <c r="F635" s="217">
        <f t="shared" si="87"/>
        <v>0</v>
      </c>
      <c r="G635" s="215">
        <f>'Survey Results'!F635/'Survey Results'!F$785</f>
        <v>0</v>
      </c>
      <c r="H635" s="212">
        <f t="shared" si="88"/>
        <v>0</v>
      </c>
      <c r="I635" s="218">
        <f>'Survey Results'!G635/'Survey Results'!G$785</f>
        <v>0</v>
      </c>
      <c r="J635" s="217">
        <f t="shared" si="89"/>
        <v>0</v>
      </c>
      <c r="K635" s="215">
        <f>'Survey Results'!H635/'Survey Results'!H$785</f>
        <v>0</v>
      </c>
      <c r="L635" s="211">
        <f t="shared" si="90"/>
        <v>0</v>
      </c>
      <c r="M635" s="221">
        <f t="shared" si="91"/>
        <v>0</v>
      </c>
      <c r="N635" s="222">
        <f t="shared" si="78"/>
        <v>0</v>
      </c>
    </row>
    <row r="636" spans="2:14" x14ac:dyDescent="0.45">
      <c r="B636" t="s">
        <v>240</v>
      </c>
      <c r="C636" s="215">
        <f>'Survey Results'!D636/'Survey Results'!D$785</f>
        <v>0.11450396404390348</v>
      </c>
      <c r="D636" s="211">
        <f t="shared" si="86"/>
        <v>1.8453338100885401</v>
      </c>
      <c r="E636" s="218">
        <f>'Survey Results'!E636/'Survey Results'!E$785</f>
        <v>8.7895909597326113E-2</v>
      </c>
      <c r="F636" s="217">
        <f t="shared" si="87"/>
        <v>1.0439036633853254</v>
      </c>
      <c r="G636" s="215">
        <f>'Survey Results'!F636/'Survey Results'!F$785</f>
        <v>6.4193726791498765E-3</v>
      </c>
      <c r="H636" s="212">
        <f t="shared" si="88"/>
        <v>0.24255816591609383</v>
      </c>
      <c r="I636" s="218">
        <f>'Survey Results'!G636/'Survey Results'!G$785</f>
        <v>5.2269679052458592E-2</v>
      </c>
      <c r="J636" s="217">
        <f t="shared" si="89"/>
        <v>0.81023715042718714</v>
      </c>
      <c r="K636" s="215">
        <f>'Survey Results'!H636/'Survey Results'!H$785</f>
        <v>1.0009152337740733E-2</v>
      </c>
      <c r="L636" s="211">
        <f t="shared" si="90"/>
        <v>0.18613523368827525</v>
      </c>
      <c r="M636" s="221">
        <f t="shared" si="91"/>
        <v>4.1333173771295917E-2</v>
      </c>
      <c r="N636" s="222">
        <f t="shared" si="78"/>
        <v>4.1281680235054221</v>
      </c>
    </row>
    <row r="637" spans="2:14" x14ac:dyDescent="0.45">
      <c r="B637" t="s">
        <v>241</v>
      </c>
      <c r="C637" s="215">
        <f>'Survey Results'!D637/'Survey Results'!D$785</f>
        <v>7.7564090198877333E-2</v>
      </c>
      <c r="D637" s="211">
        <f t="shared" si="86"/>
        <v>1.2500146985117957</v>
      </c>
      <c r="E637" s="218">
        <f>'Survey Results'!E637/'Survey Results'!E$785</f>
        <v>0</v>
      </c>
      <c r="F637" s="217">
        <f t="shared" si="87"/>
        <v>0</v>
      </c>
      <c r="G637" s="215">
        <f>'Survey Results'!F637/'Survey Results'!F$785</f>
        <v>0</v>
      </c>
      <c r="H637" s="212">
        <f t="shared" si="88"/>
        <v>0</v>
      </c>
      <c r="I637" s="218">
        <f>'Survey Results'!G637/'Survey Results'!G$785</f>
        <v>0</v>
      </c>
      <c r="J637" s="217">
        <f t="shared" si="89"/>
        <v>0</v>
      </c>
      <c r="K637" s="215">
        <f>'Survey Results'!H637/'Survey Results'!H$785</f>
        <v>3.4954140946001203E-2</v>
      </c>
      <c r="L637" s="211">
        <f t="shared" si="90"/>
        <v>0.65002479468959939</v>
      </c>
      <c r="M637" s="221">
        <f t="shared" si="91"/>
        <v>1.9024095457754842E-2</v>
      </c>
      <c r="N637" s="222">
        <f t="shared" si="78"/>
        <v>1.9000394932013951</v>
      </c>
    </row>
    <row r="638" spans="2:14" x14ac:dyDescent="0.45">
      <c r="B638" t="s">
        <v>242</v>
      </c>
      <c r="C638" s="215">
        <f>'Survey Results'!D638/'Survey Results'!D$785</f>
        <v>0</v>
      </c>
      <c r="D638" s="211">
        <f t="shared" si="86"/>
        <v>0</v>
      </c>
      <c r="E638" s="218">
        <f>'Survey Results'!E638/'Survey Results'!E$785</f>
        <v>0</v>
      </c>
      <c r="F638" s="217">
        <f t="shared" si="87"/>
        <v>0</v>
      </c>
      <c r="G638" s="215">
        <f>'Survey Results'!F638/'Survey Results'!F$785</f>
        <v>0</v>
      </c>
      <c r="H638" s="212">
        <f t="shared" si="88"/>
        <v>0</v>
      </c>
      <c r="I638" s="218">
        <f>'Survey Results'!G638/'Survey Results'!G$785</f>
        <v>0</v>
      </c>
      <c r="J638" s="217">
        <f t="shared" si="89"/>
        <v>0</v>
      </c>
      <c r="K638" s="215">
        <f>'Survey Results'!H638/'Survey Results'!H$785</f>
        <v>0</v>
      </c>
      <c r="L638" s="211">
        <f t="shared" si="90"/>
        <v>0</v>
      </c>
      <c r="M638" s="221">
        <f t="shared" si="91"/>
        <v>0</v>
      </c>
      <c r="N638" s="222">
        <f t="shared" si="78"/>
        <v>0</v>
      </c>
    </row>
    <row r="639" spans="2:14" x14ac:dyDescent="0.45">
      <c r="B639" t="s">
        <v>243</v>
      </c>
      <c r="C639" s="215">
        <f>'Survey Results'!D639/'Survey Results'!D$785</f>
        <v>0.13738160915105804</v>
      </c>
      <c r="D639" s="211">
        <f t="shared" si="86"/>
        <v>2.2140275261877664</v>
      </c>
      <c r="E639" s="218">
        <f>'Survey Results'!E639/'Survey Results'!E$785</f>
        <v>0.16713751392646825</v>
      </c>
      <c r="F639" s="217">
        <f t="shared" si="87"/>
        <v>1.9850236930964507</v>
      </c>
      <c r="G639" s="215">
        <f>'Survey Results'!F639/'Survey Results'!F$785</f>
        <v>0.22742356008532827</v>
      </c>
      <c r="H639" s="212">
        <f t="shared" si="88"/>
        <v>8.5932760687935534</v>
      </c>
      <c r="I639" s="218">
        <f>'Survey Results'!G639/'Survey Results'!G$785</f>
        <v>0.22946143529100632</v>
      </c>
      <c r="J639" s="217">
        <f t="shared" si="89"/>
        <v>3.5569030235775356</v>
      </c>
      <c r="K639" s="215">
        <f>'Survey Results'!H639/'Survey Results'!H$785</f>
        <v>0</v>
      </c>
      <c r="L639" s="211">
        <f t="shared" si="90"/>
        <v>0</v>
      </c>
      <c r="M639" s="221">
        <f t="shared" si="91"/>
        <v>0.16369623853749124</v>
      </c>
      <c r="N639" s="222">
        <f t="shared" si="78"/>
        <v>16.349230311655308</v>
      </c>
    </row>
    <row r="640" spans="2:14" x14ac:dyDescent="0.45">
      <c r="B640" t="s">
        <v>244</v>
      </c>
      <c r="C640" s="215">
        <f>'Survey Results'!D640/'Survey Results'!D$785</f>
        <v>0</v>
      </c>
      <c r="D640" s="211">
        <f t="shared" si="86"/>
        <v>0</v>
      </c>
      <c r="E640" s="218">
        <f>'Survey Results'!E640/'Survey Results'!E$785</f>
        <v>0</v>
      </c>
      <c r="F640" s="217">
        <f t="shared" si="87"/>
        <v>0</v>
      </c>
      <c r="G640" s="215">
        <f>'Survey Results'!F640/'Survey Results'!F$785</f>
        <v>0</v>
      </c>
      <c r="H640" s="212">
        <f t="shared" si="88"/>
        <v>0</v>
      </c>
      <c r="I640" s="218">
        <f>'Survey Results'!G640/'Survey Results'!G$785</f>
        <v>0</v>
      </c>
      <c r="J640" s="217">
        <f t="shared" si="89"/>
        <v>0</v>
      </c>
      <c r="K640" s="215">
        <f>'Survey Results'!H640/'Survey Results'!H$785</f>
        <v>0</v>
      </c>
      <c r="L640" s="211">
        <f t="shared" si="90"/>
        <v>0</v>
      </c>
      <c r="M640" s="221">
        <f t="shared" si="91"/>
        <v>0</v>
      </c>
      <c r="N640" s="222">
        <f t="shared" si="78"/>
        <v>0</v>
      </c>
    </row>
    <row r="641" spans="2:14" x14ac:dyDescent="0.45">
      <c r="B641" t="s">
        <v>245</v>
      </c>
      <c r="C641" s="215">
        <f>'Survey Results'!D641/'Survey Results'!D$785</f>
        <v>0</v>
      </c>
      <c r="D641" s="211">
        <f t="shared" si="86"/>
        <v>0</v>
      </c>
      <c r="E641" s="218">
        <f>'Survey Results'!E641/'Survey Results'!E$785</f>
        <v>8.395670857870444E-3</v>
      </c>
      <c r="F641" s="217">
        <f t="shared" si="87"/>
        <v>9.9711938874741363E-2</v>
      </c>
      <c r="G641" s="215">
        <f>'Survey Results'!F641/'Survey Results'!F$785</f>
        <v>0</v>
      </c>
      <c r="H641" s="212">
        <f t="shared" si="88"/>
        <v>0</v>
      </c>
      <c r="I641" s="218">
        <f>'Survey Results'!G641/'Survey Results'!G$785</f>
        <v>0</v>
      </c>
      <c r="J641" s="217">
        <f t="shared" si="89"/>
        <v>0</v>
      </c>
      <c r="K641" s="215">
        <f>'Survey Results'!H641/'Survey Results'!H$785</f>
        <v>0</v>
      </c>
      <c r="L641" s="211">
        <f t="shared" si="90"/>
        <v>0</v>
      </c>
      <c r="M641" s="221">
        <f t="shared" si="91"/>
        <v>9.9836316572280348E-4</v>
      </c>
      <c r="N641" s="222">
        <f t="shared" si="78"/>
        <v>9.9711938874741363E-2</v>
      </c>
    </row>
    <row r="642" spans="2:14" x14ac:dyDescent="0.45">
      <c r="B642" t="s">
        <v>246</v>
      </c>
      <c r="C642" s="215">
        <f>'Survey Results'!D642/'Survey Results'!D$785</f>
        <v>0</v>
      </c>
      <c r="D642" s="211">
        <f t="shared" si="86"/>
        <v>0</v>
      </c>
      <c r="E642" s="218">
        <f>'Survey Results'!E642/'Survey Results'!E$785</f>
        <v>0</v>
      </c>
      <c r="F642" s="217">
        <f t="shared" si="87"/>
        <v>0</v>
      </c>
      <c r="G642" s="215">
        <f>'Survey Results'!F642/'Survey Results'!F$785</f>
        <v>0</v>
      </c>
      <c r="H642" s="212">
        <f t="shared" si="88"/>
        <v>0</v>
      </c>
      <c r="I642" s="218">
        <f>'Survey Results'!G642/'Survey Results'!G$785</f>
        <v>0</v>
      </c>
      <c r="J642" s="217">
        <f t="shared" si="89"/>
        <v>0</v>
      </c>
      <c r="K642" s="215">
        <f>'Survey Results'!H642/'Survey Results'!H$785</f>
        <v>0</v>
      </c>
      <c r="L642" s="211">
        <f t="shared" si="90"/>
        <v>0</v>
      </c>
      <c r="M642" s="221">
        <f t="shared" si="91"/>
        <v>0</v>
      </c>
      <c r="N642" s="222">
        <f t="shared" si="78"/>
        <v>0</v>
      </c>
    </row>
    <row r="643" spans="2:14" x14ac:dyDescent="0.45">
      <c r="B643" t="s">
        <v>247</v>
      </c>
      <c r="C643" s="215">
        <f>'Survey Results'!D643/'Survey Results'!D$785</f>
        <v>0</v>
      </c>
      <c r="D643" s="211">
        <f t="shared" si="86"/>
        <v>0</v>
      </c>
      <c r="E643" s="218">
        <f>'Survey Results'!E643/'Survey Results'!E$785</f>
        <v>0</v>
      </c>
      <c r="F643" s="217">
        <f t="shared" si="87"/>
        <v>0</v>
      </c>
      <c r="G643" s="215">
        <f>'Survey Results'!F643/'Survey Results'!F$785</f>
        <v>0</v>
      </c>
      <c r="H643" s="212">
        <f t="shared" si="88"/>
        <v>0</v>
      </c>
      <c r="I643" s="218">
        <f>'Survey Results'!G643/'Survey Results'!G$785</f>
        <v>0</v>
      </c>
      <c r="J643" s="217">
        <f t="shared" si="89"/>
        <v>0</v>
      </c>
      <c r="K643" s="215">
        <f>'Survey Results'!H643/'Survey Results'!H$785</f>
        <v>0</v>
      </c>
      <c r="L643" s="211">
        <f t="shared" si="90"/>
        <v>0</v>
      </c>
      <c r="M643" s="221">
        <f t="shared" si="91"/>
        <v>0</v>
      </c>
      <c r="N643" s="222">
        <f t="shared" si="78"/>
        <v>0</v>
      </c>
    </row>
    <row r="644" spans="2:14" x14ac:dyDescent="0.45">
      <c r="B644" t="s">
        <v>248</v>
      </c>
      <c r="C644" s="215">
        <f>'Survey Results'!D644/'Survey Results'!D$785</f>
        <v>0</v>
      </c>
      <c r="D644" s="211">
        <f t="shared" si="86"/>
        <v>0</v>
      </c>
      <c r="E644" s="218">
        <f>'Survey Results'!E644/'Survey Results'!E$785</f>
        <v>0</v>
      </c>
      <c r="F644" s="217">
        <f t="shared" si="87"/>
        <v>0</v>
      </c>
      <c r="G644" s="215">
        <f>'Survey Results'!F644/'Survey Results'!F$785</f>
        <v>0</v>
      </c>
      <c r="H644" s="212">
        <f t="shared" si="88"/>
        <v>0</v>
      </c>
      <c r="I644" s="218">
        <f>'Survey Results'!G644/'Survey Results'!G$785</f>
        <v>0</v>
      </c>
      <c r="J644" s="217">
        <f t="shared" si="89"/>
        <v>0</v>
      </c>
      <c r="K644" s="215">
        <f>'Survey Results'!H644/'Survey Results'!H$785</f>
        <v>0</v>
      </c>
      <c r="L644" s="211">
        <f t="shared" si="90"/>
        <v>0</v>
      </c>
      <c r="M644" s="221">
        <f t="shared" si="91"/>
        <v>0</v>
      </c>
      <c r="N644" s="222">
        <f t="shared" ref="N644:N707" si="92">D644+F644+H644+J644+L644</f>
        <v>0</v>
      </c>
    </row>
    <row r="645" spans="2:14" x14ac:dyDescent="0.45">
      <c r="B645" t="s">
        <v>249</v>
      </c>
      <c r="C645" s="215">
        <f>'Survey Results'!D645/'Survey Results'!D$785</f>
        <v>0</v>
      </c>
      <c r="D645" s="211">
        <f t="shared" si="86"/>
        <v>0</v>
      </c>
      <c r="E645" s="218">
        <f>'Survey Results'!E645/'Survey Results'!E$785</f>
        <v>0</v>
      </c>
      <c r="F645" s="217">
        <f t="shared" si="87"/>
        <v>0</v>
      </c>
      <c r="G645" s="215">
        <f>'Survey Results'!F645/'Survey Results'!F$785</f>
        <v>0</v>
      </c>
      <c r="H645" s="212">
        <f t="shared" si="88"/>
        <v>0</v>
      </c>
      <c r="I645" s="218">
        <f>'Survey Results'!G645/'Survey Results'!G$785</f>
        <v>0</v>
      </c>
      <c r="J645" s="217">
        <f t="shared" si="89"/>
        <v>0</v>
      </c>
      <c r="K645" s="215">
        <f>'Survey Results'!H645/'Survey Results'!H$785</f>
        <v>0</v>
      </c>
      <c r="L645" s="211">
        <f t="shared" si="90"/>
        <v>0</v>
      </c>
      <c r="M645" s="221">
        <f t="shared" si="91"/>
        <v>0</v>
      </c>
      <c r="N645" s="222">
        <f t="shared" si="92"/>
        <v>0</v>
      </c>
    </row>
    <row r="646" spans="2:14" x14ac:dyDescent="0.45">
      <c r="B646" t="s">
        <v>250</v>
      </c>
      <c r="C646" s="215">
        <f>'Survey Results'!D646/'Survey Results'!D$785</f>
        <v>0</v>
      </c>
      <c r="D646" s="211">
        <f t="shared" si="86"/>
        <v>0</v>
      </c>
      <c r="E646" s="218">
        <f>'Survey Results'!E646/'Survey Results'!E$785</f>
        <v>0</v>
      </c>
      <c r="F646" s="217">
        <f t="shared" si="87"/>
        <v>0</v>
      </c>
      <c r="G646" s="215">
        <f>'Survey Results'!F646/'Survey Results'!F$785</f>
        <v>0</v>
      </c>
      <c r="H646" s="212">
        <f t="shared" si="88"/>
        <v>0</v>
      </c>
      <c r="I646" s="218">
        <f>'Survey Results'!G646/'Survey Results'!G$785</f>
        <v>0</v>
      </c>
      <c r="J646" s="217">
        <f t="shared" si="89"/>
        <v>0</v>
      </c>
      <c r="K646" s="215">
        <f>'Survey Results'!H646/'Survey Results'!H$785</f>
        <v>0</v>
      </c>
      <c r="L646" s="211">
        <f t="shared" si="90"/>
        <v>0</v>
      </c>
      <c r="M646" s="221">
        <f t="shared" si="91"/>
        <v>0</v>
      </c>
      <c r="N646" s="222">
        <f t="shared" si="92"/>
        <v>0</v>
      </c>
    </row>
    <row r="647" spans="2:14" x14ac:dyDescent="0.45">
      <c r="B647" t="s">
        <v>251</v>
      </c>
      <c r="C647" s="215">
        <f>'Survey Results'!D647/'Survey Results'!D$785</f>
        <v>0</v>
      </c>
      <c r="D647" s="211">
        <f t="shared" si="86"/>
        <v>0</v>
      </c>
      <c r="E647" s="218">
        <f>'Survey Results'!E647/'Survey Results'!E$785</f>
        <v>0</v>
      </c>
      <c r="F647" s="217">
        <f t="shared" si="87"/>
        <v>0</v>
      </c>
      <c r="G647" s="215">
        <f>'Survey Results'!F647/'Survey Results'!F$785</f>
        <v>0</v>
      </c>
      <c r="H647" s="212">
        <f t="shared" si="88"/>
        <v>0</v>
      </c>
      <c r="I647" s="218">
        <f>'Survey Results'!G647/'Survey Results'!G$785</f>
        <v>0</v>
      </c>
      <c r="J647" s="217">
        <f t="shared" si="89"/>
        <v>0</v>
      </c>
      <c r="K647" s="215">
        <f>'Survey Results'!H647/'Survey Results'!H$785</f>
        <v>0</v>
      </c>
      <c r="L647" s="211">
        <f t="shared" si="90"/>
        <v>0</v>
      </c>
      <c r="M647" s="221">
        <f t="shared" si="91"/>
        <v>0</v>
      </c>
      <c r="N647" s="222">
        <f t="shared" si="92"/>
        <v>0</v>
      </c>
    </row>
    <row r="648" spans="2:14" x14ac:dyDescent="0.45">
      <c r="B648" t="s">
        <v>252</v>
      </c>
      <c r="C648" s="215">
        <f>'Survey Results'!D648/'Survey Results'!D$785</f>
        <v>0</v>
      </c>
      <c r="D648" s="211">
        <f t="shared" si="86"/>
        <v>0</v>
      </c>
      <c r="E648" s="218">
        <f>'Survey Results'!E648/'Survey Results'!E$785</f>
        <v>0</v>
      </c>
      <c r="F648" s="217">
        <f t="shared" si="87"/>
        <v>0</v>
      </c>
      <c r="G648" s="215">
        <f>'Survey Results'!F648/'Survey Results'!F$785</f>
        <v>0</v>
      </c>
      <c r="H648" s="212">
        <f t="shared" si="88"/>
        <v>0</v>
      </c>
      <c r="I648" s="218">
        <f>'Survey Results'!G648/'Survey Results'!G$785</f>
        <v>0</v>
      </c>
      <c r="J648" s="217">
        <f t="shared" si="89"/>
        <v>0</v>
      </c>
      <c r="K648" s="215">
        <f>'Survey Results'!H648/'Survey Results'!H$785</f>
        <v>0</v>
      </c>
      <c r="L648" s="211">
        <f t="shared" si="90"/>
        <v>0</v>
      </c>
      <c r="M648" s="221">
        <f t="shared" si="91"/>
        <v>0</v>
      </c>
      <c r="N648" s="222">
        <f t="shared" si="92"/>
        <v>0</v>
      </c>
    </row>
    <row r="649" spans="2:14" x14ac:dyDescent="0.45">
      <c r="B649" t="s">
        <v>253</v>
      </c>
      <c r="C649" s="215">
        <f>'Survey Results'!D649/'Survey Results'!D$785</f>
        <v>9.1626318936748902E-3</v>
      </c>
      <c r="D649" s="211">
        <f t="shared" si="86"/>
        <v>0.14766400939893135</v>
      </c>
      <c r="E649" s="218">
        <f>'Survey Results'!E649/'Survey Results'!E$785</f>
        <v>0</v>
      </c>
      <c r="F649" s="217">
        <f t="shared" si="87"/>
        <v>0</v>
      </c>
      <c r="G649" s="215">
        <f>'Survey Results'!F649/'Survey Results'!F$785</f>
        <v>0</v>
      </c>
      <c r="H649" s="212">
        <f t="shared" si="88"/>
        <v>0</v>
      </c>
      <c r="I649" s="218">
        <f>'Survey Results'!G649/'Survey Results'!G$785</f>
        <v>0</v>
      </c>
      <c r="J649" s="217">
        <f t="shared" si="89"/>
        <v>0</v>
      </c>
      <c r="K649" s="215">
        <f>'Survey Results'!H649/'Survey Results'!H$785</f>
        <v>0</v>
      </c>
      <c r="L649" s="211">
        <f t="shared" si="90"/>
        <v>0</v>
      </c>
      <c r="M649" s="221">
        <f t="shared" si="91"/>
        <v>1.478482010785404E-3</v>
      </c>
      <c r="N649" s="222">
        <f t="shared" si="92"/>
        <v>0.14766400939893135</v>
      </c>
    </row>
    <row r="650" spans="2:14" x14ac:dyDescent="0.45">
      <c r="B650" t="s">
        <v>254</v>
      </c>
      <c r="C650" s="215">
        <f>'Survey Results'!D650/'Survey Results'!D$785</f>
        <v>0</v>
      </c>
      <c r="D650" s="211">
        <f t="shared" si="86"/>
        <v>0</v>
      </c>
      <c r="E650" s="218">
        <f>'Survey Results'!E650/'Survey Results'!E$785</f>
        <v>0</v>
      </c>
      <c r="F650" s="217">
        <f t="shared" si="87"/>
        <v>0</v>
      </c>
      <c r="G650" s="215">
        <f>'Survey Results'!F650/'Survey Results'!F$785</f>
        <v>0</v>
      </c>
      <c r="H650" s="212">
        <f t="shared" si="88"/>
        <v>0</v>
      </c>
      <c r="I650" s="218">
        <f>'Survey Results'!G650/'Survey Results'!G$785</f>
        <v>0</v>
      </c>
      <c r="J650" s="217">
        <f t="shared" si="89"/>
        <v>0</v>
      </c>
      <c r="K650" s="215">
        <f>'Survey Results'!H650/'Survey Results'!H$785</f>
        <v>0</v>
      </c>
      <c r="L650" s="211">
        <f t="shared" si="90"/>
        <v>0</v>
      </c>
      <c r="M650" s="221">
        <f t="shared" si="91"/>
        <v>0</v>
      </c>
      <c r="N650" s="222">
        <f t="shared" si="92"/>
        <v>0</v>
      </c>
    </row>
    <row r="651" spans="2:14" x14ac:dyDescent="0.45">
      <c r="B651" t="s">
        <v>255</v>
      </c>
      <c r="C651" s="215">
        <f>'Survey Results'!D651/'Survey Results'!D$785</f>
        <v>0</v>
      </c>
      <c r="D651" s="211">
        <f t="shared" si="86"/>
        <v>0</v>
      </c>
      <c r="E651" s="218">
        <f>'Survey Results'!E651/'Survey Results'!E$785</f>
        <v>0</v>
      </c>
      <c r="F651" s="217">
        <f t="shared" si="87"/>
        <v>0</v>
      </c>
      <c r="G651" s="215">
        <f>'Survey Results'!F651/'Survey Results'!F$785</f>
        <v>5.947301888283163E-2</v>
      </c>
      <c r="H651" s="212">
        <f t="shared" si="88"/>
        <v>2.2472081156103343</v>
      </c>
      <c r="I651" s="218">
        <f>'Survey Results'!G651/'Survey Results'!G$785</f>
        <v>0</v>
      </c>
      <c r="J651" s="217">
        <f t="shared" si="89"/>
        <v>0</v>
      </c>
      <c r="K651" s="215">
        <f>'Survey Results'!H651/'Survey Results'!H$785</f>
        <v>0</v>
      </c>
      <c r="L651" s="211">
        <f t="shared" si="90"/>
        <v>0</v>
      </c>
      <c r="M651" s="221">
        <f t="shared" si="91"/>
        <v>2.2500112159658657E-2</v>
      </c>
      <c r="N651" s="222">
        <f t="shared" si="92"/>
        <v>2.2472081156103343</v>
      </c>
    </row>
    <row r="652" spans="2:14" x14ac:dyDescent="0.45">
      <c r="B652" t="s">
        <v>256</v>
      </c>
      <c r="C652" s="215">
        <f>'Survey Results'!D652/'Survey Results'!D$785</f>
        <v>0</v>
      </c>
      <c r="D652" s="211">
        <f t="shared" si="86"/>
        <v>0</v>
      </c>
      <c r="E652" s="218">
        <f>'Survey Results'!E652/'Survey Results'!E$785</f>
        <v>0</v>
      </c>
      <c r="F652" s="217">
        <f t="shared" si="87"/>
        <v>0</v>
      </c>
      <c r="G652" s="215">
        <f>'Survey Results'!F652/'Survey Results'!F$785</f>
        <v>0</v>
      </c>
      <c r="H652" s="212">
        <f t="shared" si="88"/>
        <v>0</v>
      </c>
      <c r="I652" s="218">
        <f>'Survey Results'!G652/'Survey Results'!G$785</f>
        <v>0</v>
      </c>
      <c r="J652" s="217">
        <f t="shared" si="89"/>
        <v>0</v>
      </c>
      <c r="K652" s="215">
        <f>'Survey Results'!H652/'Survey Results'!H$785</f>
        <v>0</v>
      </c>
      <c r="L652" s="211">
        <f t="shared" si="90"/>
        <v>0</v>
      </c>
      <c r="M652" s="221">
        <f t="shared" si="91"/>
        <v>0</v>
      </c>
      <c r="N652" s="222">
        <f t="shared" si="92"/>
        <v>0</v>
      </c>
    </row>
    <row r="653" spans="2:14" x14ac:dyDescent="0.45">
      <c r="B653" t="s">
        <v>257</v>
      </c>
      <c r="C653" s="215">
        <f>'Survey Results'!D653/'Survey Results'!D$785</f>
        <v>0</v>
      </c>
      <c r="D653" s="211">
        <f t="shared" si="86"/>
        <v>0</v>
      </c>
      <c r="E653" s="218">
        <f>'Survey Results'!E653/'Survey Results'!E$785</f>
        <v>0</v>
      </c>
      <c r="F653" s="217">
        <f t="shared" si="87"/>
        <v>0</v>
      </c>
      <c r="G653" s="215">
        <f>'Survey Results'!F653/'Survey Results'!F$785</f>
        <v>0</v>
      </c>
      <c r="H653" s="212">
        <f t="shared" si="88"/>
        <v>0</v>
      </c>
      <c r="I653" s="218">
        <f>'Survey Results'!G653/'Survey Results'!G$785</f>
        <v>0</v>
      </c>
      <c r="J653" s="217">
        <f t="shared" si="89"/>
        <v>0</v>
      </c>
      <c r="K653" s="215">
        <f>'Survey Results'!H653/'Survey Results'!H$785</f>
        <v>0</v>
      </c>
      <c r="L653" s="211">
        <f t="shared" si="90"/>
        <v>0</v>
      </c>
      <c r="M653" s="221">
        <f t="shared" si="91"/>
        <v>0</v>
      </c>
      <c r="N653" s="222">
        <f t="shared" si="92"/>
        <v>0</v>
      </c>
    </row>
    <row r="654" spans="2:14" x14ac:dyDescent="0.45">
      <c r="B654" t="s">
        <v>258</v>
      </c>
      <c r="C654" s="215">
        <f>'Survey Results'!D654/'Survey Results'!D$785</f>
        <v>0</v>
      </c>
      <c r="D654" s="211">
        <f t="shared" si="86"/>
        <v>0</v>
      </c>
      <c r="E654" s="218">
        <f>'Survey Results'!E654/'Survey Results'!E$785</f>
        <v>0</v>
      </c>
      <c r="F654" s="217">
        <f t="shared" si="87"/>
        <v>0</v>
      </c>
      <c r="G654" s="215">
        <f>'Survey Results'!F654/'Survey Results'!F$785</f>
        <v>0</v>
      </c>
      <c r="H654" s="212">
        <f t="shared" si="88"/>
        <v>0</v>
      </c>
      <c r="I654" s="218">
        <f>'Survey Results'!G654/'Survey Results'!G$785</f>
        <v>0</v>
      </c>
      <c r="J654" s="217">
        <f t="shared" si="89"/>
        <v>0</v>
      </c>
      <c r="K654" s="215">
        <f>'Survey Results'!H654/'Survey Results'!H$785</f>
        <v>0</v>
      </c>
      <c r="L654" s="211">
        <f t="shared" si="90"/>
        <v>0</v>
      </c>
      <c r="M654" s="221">
        <f t="shared" si="91"/>
        <v>0</v>
      </c>
      <c r="N654" s="222">
        <f t="shared" si="92"/>
        <v>0</v>
      </c>
    </row>
    <row r="655" spans="2:14" x14ac:dyDescent="0.45">
      <c r="B655" t="s">
        <v>259</v>
      </c>
      <c r="C655" s="215">
        <f>'Survey Results'!D655/'Survey Results'!D$785</f>
        <v>0</v>
      </c>
      <c r="D655" s="211">
        <f t="shared" si="86"/>
        <v>0</v>
      </c>
      <c r="E655" s="218">
        <f>'Survey Results'!E655/'Survey Results'!E$785</f>
        <v>0</v>
      </c>
      <c r="F655" s="217">
        <f t="shared" si="87"/>
        <v>0</v>
      </c>
      <c r="G655" s="215">
        <f>'Survey Results'!F655/'Survey Results'!F$785</f>
        <v>0</v>
      </c>
      <c r="H655" s="212">
        <f t="shared" si="88"/>
        <v>0</v>
      </c>
      <c r="I655" s="218">
        <f>'Survey Results'!G655/'Survey Results'!G$785</f>
        <v>0</v>
      </c>
      <c r="J655" s="217">
        <f t="shared" si="89"/>
        <v>0</v>
      </c>
      <c r="K655" s="215">
        <f>'Survey Results'!H655/'Survey Results'!H$785</f>
        <v>0</v>
      </c>
      <c r="L655" s="211">
        <f t="shared" si="90"/>
        <v>0</v>
      </c>
      <c r="M655" s="221">
        <f t="shared" si="91"/>
        <v>0</v>
      </c>
      <c r="N655" s="222">
        <f t="shared" si="92"/>
        <v>0</v>
      </c>
    </row>
    <row r="656" spans="2:14" x14ac:dyDescent="0.45">
      <c r="B656" t="s">
        <v>260</v>
      </c>
      <c r="C656" s="215">
        <f>'Survey Results'!D656/'Survey Results'!D$785</f>
        <v>0</v>
      </c>
      <c r="D656" s="211">
        <f t="shared" si="86"/>
        <v>0</v>
      </c>
      <c r="E656" s="218">
        <f>'Survey Results'!E656/'Survey Results'!E$785</f>
        <v>0</v>
      </c>
      <c r="F656" s="217">
        <f t="shared" si="87"/>
        <v>0</v>
      </c>
      <c r="G656" s="215">
        <f>'Survey Results'!F656/'Survey Results'!F$785</f>
        <v>0</v>
      </c>
      <c r="H656" s="212">
        <f t="shared" si="88"/>
        <v>0</v>
      </c>
      <c r="I656" s="218">
        <f>'Survey Results'!G656/'Survey Results'!G$785</f>
        <v>0</v>
      </c>
      <c r="J656" s="217">
        <f t="shared" si="89"/>
        <v>0</v>
      </c>
      <c r="K656" s="215">
        <f>'Survey Results'!H656/'Survey Results'!H$785</f>
        <v>0</v>
      </c>
      <c r="L656" s="211">
        <f t="shared" si="90"/>
        <v>0</v>
      </c>
      <c r="M656" s="221">
        <f t="shared" si="91"/>
        <v>0</v>
      </c>
      <c r="N656" s="222">
        <f t="shared" si="92"/>
        <v>0</v>
      </c>
    </row>
    <row r="657" spans="2:14" x14ac:dyDescent="0.45">
      <c r="B657" t="s">
        <v>261</v>
      </c>
      <c r="C657" s="215">
        <f>'Survey Results'!D657/'Survey Results'!D$785</f>
        <v>1.8344553538704882E-2</v>
      </c>
      <c r="D657" s="211">
        <f t="shared" si="86"/>
        <v>0.29563889039659724</v>
      </c>
      <c r="E657" s="218">
        <f>'Survey Results'!E657/'Survey Results'!E$785</f>
        <v>3.3483208658284261E-2</v>
      </c>
      <c r="F657" s="217">
        <f t="shared" si="87"/>
        <v>0.39766633442225052</v>
      </c>
      <c r="G657" s="215">
        <f>'Survey Results'!F657/'Survey Results'!F$785</f>
        <v>2.565773880066366E-2</v>
      </c>
      <c r="H657" s="212">
        <f t="shared" si="88"/>
        <v>0.96948633084617197</v>
      </c>
      <c r="I657" s="218">
        <f>'Survey Results'!G657/'Survey Results'!G$785</f>
        <v>3.1358029355649172E-2</v>
      </c>
      <c r="J657" s="217">
        <f t="shared" si="89"/>
        <v>0.48608372595198068</v>
      </c>
      <c r="K657" s="215">
        <f>'Survey Results'!H657/'Survey Results'!H$785</f>
        <v>0</v>
      </c>
      <c r="L657" s="211">
        <f t="shared" si="90"/>
        <v>0</v>
      </c>
      <c r="M657" s="221">
        <f t="shared" si="91"/>
        <v>2.1515557245292746E-2</v>
      </c>
      <c r="N657" s="222">
        <f t="shared" si="92"/>
        <v>2.1488752816170003</v>
      </c>
    </row>
    <row r="658" spans="2:14" x14ac:dyDescent="0.45">
      <c r="B658" t="s">
        <v>262</v>
      </c>
      <c r="C658" s="215">
        <f>'Survey Results'!D658/'Survey Results'!D$785</f>
        <v>0</v>
      </c>
      <c r="D658" s="211">
        <f t="shared" si="86"/>
        <v>0</v>
      </c>
      <c r="E658" s="218">
        <f>'Survey Results'!E658/'Survey Results'!E$785</f>
        <v>0</v>
      </c>
      <c r="F658" s="217">
        <f t="shared" si="87"/>
        <v>0</v>
      </c>
      <c r="G658" s="215">
        <f>'Survey Results'!F658/'Survey Results'!F$785</f>
        <v>0</v>
      </c>
      <c r="H658" s="212">
        <f t="shared" si="88"/>
        <v>0</v>
      </c>
      <c r="I658" s="218">
        <f>'Survey Results'!G658/'Survey Results'!G$785</f>
        <v>0</v>
      </c>
      <c r="J658" s="217">
        <f t="shared" si="89"/>
        <v>0</v>
      </c>
      <c r="K658" s="215">
        <f>'Survey Results'!H658/'Survey Results'!H$785</f>
        <v>0</v>
      </c>
      <c r="L658" s="211">
        <f t="shared" si="90"/>
        <v>0</v>
      </c>
      <c r="M658" s="221">
        <f t="shared" si="91"/>
        <v>0</v>
      </c>
      <c r="N658" s="222">
        <f t="shared" si="92"/>
        <v>0</v>
      </c>
    </row>
    <row r="659" spans="2:14" x14ac:dyDescent="0.45">
      <c r="B659" t="s">
        <v>263</v>
      </c>
      <c r="C659" s="215">
        <f>'Survey Results'!D659/'Survey Results'!D$785</f>
        <v>0</v>
      </c>
      <c r="D659" s="211">
        <f t="shared" si="86"/>
        <v>0</v>
      </c>
      <c r="E659" s="218">
        <f>'Survey Results'!E659/'Survey Results'!E$785</f>
        <v>0</v>
      </c>
      <c r="F659" s="217">
        <f t="shared" si="87"/>
        <v>0</v>
      </c>
      <c r="G659" s="215">
        <f>'Survey Results'!F659/'Survey Results'!F$785</f>
        <v>0</v>
      </c>
      <c r="H659" s="212">
        <f t="shared" si="88"/>
        <v>0</v>
      </c>
      <c r="I659" s="218">
        <f>'Survey Results'!G659/'Survey Results'!G$785</f>
        <v>0</v>
      </c>
      <c r="J659" s="217">
        <f t="shared" si="89"/>
        <v>0</v>
      </c>
      <c r="K659" s="215">
        <f>'Survey Results'!H659/'Survey Results'!H$785</f>
        <v>0</v>
      </c>
      <c r="L659" s="211">
        <f t="shared" si="90"/>
        <v>0</v>
      </c>
      <c r="M659" s="221">
        <f t="shared" si="91"/>
        <v>0</v>
      </c>
      <c r="N659" s="222">
        <f t="shared" si="92"/>
        <v>0</v>
      </c>
    </row>
    <row r="660" spans="2:14" x14ac:dyDescent="0.45">
      <c r="B660" t="s">
        <v>264</v>
      </c>
      <c r="C660" s="215">
        <f>'Survey Results'!D660/'Survey Results'!D$785</f>
        <v>0</v>
      </c>
      <c r="D660" s="211">
        <f t="shared" si="86"/>
        <v>0</v>
      </c>
      <c r="E660" s="218">
        <f>'Survey Results'!E660/'Survey Results'!E$785</f>
        <v>0</v>
      </c>
      <c r="F660" s="217">
        <f t="shared" si="87"/>
        <v>0</v>
      </c>
      <c r="G660" s="215">
        <f>'Survey Results'!F660/'Survey Results'!F$785</f>
        <v>0</v>
      </c>
      <c r="H660" s="212">
        <f t="shared" si="88"/>
        <v>0</v>
      </c>
      <c r="I660" s="218">
        <f>'Survey Results'!G660/'Survey Results'!G$785</f>
        <v>0</v>
      </c>
      <c r="J660" s="217">
        <f t="shared" si="89"/>
        <v>0</v>
      </c>
      <c r="K660" s="215">
        <f>'Survey Results'!H660/'Survey Results'!H$785</f>
        <v>0</v>
      </c>
      <c r="L660" s="211">
        <f t="shared" si="90"/>
        <v>0</v>
      </c>
      <c r="M660" s="221">
        <f t="shared" si="91"/>
        <v>0</v>
      </c>
      <c r="N660" s="222">
        <f t="shared" si="92"/>
        <v>0</v>
      </c>
    </row>
    <row r="661" spans="2:14" x14ac:dyDescent="0.45">
      <c r="B661" t="s">
        <v>265</v>
      </c>
      <c r="C661" s="215">
        <f>'Survey Results'!D661/'Survey Results'!D$785</f>
        <v>0</v>
      </c>
      <c r="D661" s="211">
        <f t="shared" si="86"/>
        <v>0</v>
      </c>
      <c r="E661" s="218">
        <f>'Survey Results'!E661/'Survey Results'!E$785</f>
        <v>0</v>
      </c>
      <c r="F661" s="217">
        <f t="shared" si="87"/>
        <v>0</v>
      </c>
      <c r="G661" s="215">
        <f>'Survey Results'!F661/'Survey Results'!F$785</f>
        <v>0</v>
      </c>
      <c r="H661" s="212">
        <f t="shared" si="88"/>
        <v>0</v>
      </c>
      <c r="I661" s="218">
        <f>'Survey Results'!G661/'Survey Results'!G$785</f>
        <v>0</v>
      </c>
      <c r="J661" s="217">
        <f t="shared" si="89"/>
        <v>0</v>
      </c>
      <c r="K661" s="215">
        <f>'Survey Results'!H661/'Survey Results'!H$785</f>
        <v>0</v>
      </c>
      <c r="L661" s="211">
        <f t="shared" si="90"/>
        <v>0</v>
      </c>
      <c r="M661" s="221">
        <f t="shared" si="91"/>
        <v>0</v>
      </c>
      <c r="N661" s="222">
        <f t="shared" si="92"/>
        <v>0</v>
      </c>
    </row>
    <row r="662" spans="2:14" x14ac:dyDescent="0.45">
      <c r="B662" t="s">
        <v>266</v>
      </c>
      <c r="C662" s="215">
        <f>'Survey Results'!D662/'Survey Results'!D$785</f>
        <v>0</v>
      </c>
      <c r="D662" s="211">
        <f t="shared" si="86"/>
        <v>0</v>
      </c>
      <c r="E662" s="218">
        <f>'Survey Results'!E662/'Survey Results'!E$785</f>
        <v>0</v>
      </c>
      <c r="F662" s="217">
        <f t="shared" si="87"/>
        <v>0</v>
      </c>
      <c r="G662" s="215">
        <f>'Survey Results'!F662/'Survey Results'!F$785</f>
        <v>0</v>
      </c>
      <c r="H662" s="212">
        <f t="shared" si="88"/>
        <v>0</v>
      </c>
      <c r="I662" s="218">
        <f>'Survey Results'!G662/'Survey Results'!G$785</f>
        <v>0</v>
      </c>
      <c r="J662" s="217">
        <f t="shared" si="89"/>
        <v>0</v>
      </c>
      <c r="K662" s="215">
        <f>'Survey Results'!H662/'Survey Results'!H$785</f>
        <v>0</v>
      </c>
      <c r="L662" s="211">
        <f t="shared" si="90"/>
        <v>0</v>
      </c>
      <c r="M662" s="221">
        <f t="shared" si="91"/>
        <v>0</v>
      </c>
      <c r="N662" s="222">
        <f t="shared" si="92"/>
        <v>0</v>
      </c>
    </row>
    <row r="663" spans="2:14" x14ac:dyDescent="0.45">
      <c r="B663" t="s">
        <v>267</v>
      </c>
      <c r="C663" s="215">
        <f>'Survey Results'!D663/'Survey Results'!D$785</f>
        <v>0</v>
      </c>
      <c r="D663" s="211">
        <f t="shared" si="86"/>
        <v>0</v>
      </c>
      <c r="E663" s="218">
        <f>'Survey Results'!E663/'Survey Results'!E$785</f>
        <v>0</v>
      </c>
      <c r="F663" s="217">
        <f t="shared" si="87"/>
        <v>0</v>
      </c>
      <c r="G663" s="215">
        <f>'Survey Results'!F663/'Survey Results'!F$785</f>
        <v>0</v>
      </c>
      <c r="H663" s="212">
        <f t="shared" si="88"/>
        <v>0</v>
      </c>
      <c r="I663" s="218">
        <f>'Survey Results'!G663/'Survey Results'!G$785</f>
        <v>0</v>
      </c>
      <c r="J663" s="217">
        <f t="shared" si="89"/>
        <v>0</v>
      </c>
      <c r="K663" s="215">
        <f>'Survey Results'!H663/'Survey Results'!H$785</f>
        <v>0</v>
      </c>
      <c r="L663" s="211">
        <f t="shared" si="90"/>
        <v>0</v>
      </c>
      <c r="M663" s="221">
        <f t="shared" si="91"/>
        <v>0</v>
      </c>
      <c r="N663" s="222">
        <f t="shared" si="92"/>
        <v>0</v>
      </c>
    </row>
    <row r="664" spans="2:14" x14ac:dyDescent="0.45">
      <c r="B664" t="s">
        <v>268</v>
      </c>
      <c r="C664" s="215">
        <f>'Survey Results'!D664/'Survey Results'!D$785</f>
        <v>0</v>
      </c>
      <c r="D664" s="211">
        <f t="shared" si="86"/>
        <v>0</v>
      </c>
      <c r="E664" s="218">
        <f>'Survey Results'!E664/'Survey Results'!E$785</f>
        <v>0</v>
      </c>
      <c r="F664" s="217">
        <f t="shared" si="87"/>
        <v>0</v>
      </c>
      <c r="G664" s="215">
        <f>'Survey Results'!F664/'Survey Results'!F$785</f>
        <v>0</v>
      </c>
      <c r="H664" s="212">
        <f t="shared" si="88"/>
        <v>0</v>
      </c>
      <c r="I664" s="218">
        <f>'Survey Results'!G664/'Survey Results'!G$785</f>
        <v>0</v>
      </c>
      <c r="J664" s="217">
        <f t="shared" si="89"/>
        <v>0</v>
      </c>
      <c r="K664" s="215">
        <f>'Survey Results'!H664/'Survey Results'!H$785</f>
        <v>0</v>
      </c>
      <c r="L664" s="211">
        <f t="shared" si="90"/>
        <v>0</v>
      </c>
      <c r="M664" s="221">
        <f t="shared" si="91"/>
        <v>0</v>
      </c>
      <c r="N664" s="222">
        <f t="shared" si="92"/>
        <v>0</v>
      </c>
    </row>
    <row r="665" spans="2:14" x14ac:dyDescent="0.45">
      <c r="B665" t="s">
        <v>269</v>
      </c>
      <c r="C665" s="215">
        <f>'Survey Results'!D665/'Survey Results'!D$785</f>
        <v>0</v>
      </c>
      <c r="D665" s="211">
        <f t="shared" si="86"/>
        <v>0</v>
      </c>
      <c r="E665" s="218">
        <f>'Survey Results'!E665/'Survey Results'!E$785</f>
        <v>0</v>
      </c>
      <c r="F665" s="217">
        <f t="shared" si="87"/>
        <v>0</v>
      </c>
      <c r="G665" s="215">
        <f>'Survey Results'!F665/'Survey Results'!F$785</f>
        <v>0</v>
      </c>
      <c r="H665" s="212">
        <f t="shared" si="88"/>
        <v>0</v>
      </c>
      <c r="I665" s="218">
        <f>'Survey Results'!G665/'Survey Results'!G$785</f>
        <v>0</v>
      </c>
      <c r="J665" s="217">
        <f t="shared" si="89"/>
        <v>0</v>
      </c>
      <c r="K665" s="215">
        <f>'Survey Results'!H665/'Survey Results'!H$785</f>
        <v>0</v>
      </c>
      <c r="L665" s="211">
        <f t="shared" si="90"/>
        <v>0</v>
      </c>
      <c r="M665" s="221">
        <f t="shared" si="91"/>
        <v>0</v>
      </c>
      <c r="N665" s="222">
        <f t="shared" si="92"/>
        <v>0</v>
      </c>
    </row>
    <row r="666" spans="2:14" x14ac:dyDescent="0.45">
      <c r="B666" t="s">
        <v>270</v>
      </c>
      <c r="C666" s="215">
        <f>'Survey Results'!D666/'Survey Results'!D$785</f>
        <v>9.1626318936748902E-3</v>
      </c>
      <c r="D666" s="211">
        <f t="shared" si="86"/>
        <v>0.14766400939893135</v>
      </c>
      <c r="E666" s="218">
        <f>'Survey Results'!E666/'Survey Results'!E$785</f>
        <v>0</v>
      </c>
      <c r="F666" s="217">
        <f t="shared" si="87"/>
        <v>0</v>
      </c>
      <c r="G666" s="215">
        <f>'Survey Results'!F666/'Survey Results'!F$785</f>
        <v>0</v>
      </c>
      <c r="H666" s="212">
        <f t="shared" si="88"/>
        <v>0</v>
      </c>
      <c r="I666" s="218">
        <f>'Survey Results'!G666/'Survey Results'!G$785</f>
        <v>0</v>
      </c>
      <c r="J666" s="217">
        <f t="shared" si="89"/>
        <v>0</v>
      </c>
      <c r="K666" s="215">
        <f>'Survey Results'!H666/'Survey Results'!H$785</f>
        <v>0</v>
      </c>
      <c r="L666" s="211">
        <f t="shared" si="90"/>
        <v>0</v>
      </c>
      <c r="M666" s="221">
        <f t="shared" si="91"/>
        <v>1.478482010785404E-3</v>
      </c>
      <c r="N666" s="222">
        <f t="shared" si="92"/>
        <v>0.14766400939893135</v>
      </c>
    </row>
    <row r="667" spans="2:14" x14ac:dyDescent="0.45">
      <c r="B667" t="s">
        <v>271</v>
      </c>
      <c r="C667" s="215">
        <f>'Survey Results'!D667/'Survey Results'!D$785</f>
        <v>0</v>
      </c>
      <c r="D667" s="211">
        <f t="shared" si="86"/>
        <v>0</v>
      </c>
      <c r="E667" s="218">
        <f>'Survey Results'!E667/'Survey Results'!E$785</f>
        <v>0</v>
      </c>
      <c r="F667" s="217">
        <f t="shared" si="87"/>
        <v>0</v>
      </c>
      <c r="G667" s="215">
        <f>'Survey Results'!F667/'Survey Results'!F$785</f>
        <v>0</v>
      </c>
      <c r="H667" s="212">
        <f t="shared" si="88"/>
        <v>0</v>
      </c>
      <c r="I667" s="218">
        <f>'Survey Results'!G667/'Survey Results'!G$785</f>
        <v>0</v>
      </c>
      <c r="J667" s="217">
        <f t="shared" si="89"/>
        <v>0</v>
      </c>
      <c r="K667" s="215">
        <f>'Survey Results'!H667/'Survey Results'!H$785</f>
        <v>0</v>
      </c>
      <c r="L667" s="211">
        <f t="shared" si="90"/>
        <v>0</v>
      </c>
      <c r="M667" s="221">
        <f t="shared" si="91"/>
        <v>0</v>
      </c>
      <c r="N667" s="222">
        <f t="shared" si="92"/>
        <v>0</v>
      </c>
    </row>
    <row r="668" spans="2:14" x14ac:dyDescent="0.45">
      <c r="B668" t="s">
        <v>272</v>
      </c>
      <c r="C668" s="215">
        <f>'Survey Results'!D668/'Survey Results'!D$785</f>
        <v>0</v>
      </c>
      <c r="D668" s="211">
        <f t="shared" si="86"/>
        <v>0</v>
      </c>
      <c r="E668" s="218">
        <f>'Survey Results'!E668/'Survey Results'!E$785</f>
        <v>0</v>
      </c>
      <c r="F668" s="217">
        <f t="shared" si="87"/>
        <v>0</v>
      </c>
      <c r="G668" s="215">
        <f>'Survey Results'!F668/'Survey Results'!F$785</f>
        <v>0</v>
      </c>
      <c r="H668" s="212">
        <f t="shared" si="88"/>
        <v>0</v>
      </c>
      <c r="I668" s="218">
        <f>'Survey Results'!G668/'Survey Results'!G$785</f>
        <v>0</v>
      </c>
      <c r="J668" s="217">
        <f t="shared" si="89"/>
        <v>0</v>
      </c>
      <c r="K668" s="215">
        <f>'Survey Results'!H668/'Survey Results'!H$785</f>
        <v>0</v>
      </c>
      <c r="L668" s="211">
        <f t="shared" si="90"/>
        <v>0</v>
      </c>
      <c r="M668" s="221">
        <f t="shared" si="91"/>
        <v>0</v>
      </c>
      <c r="N668" s="222">
        <f t="shared" si="92"/>
        <v>0</v>
      </c>
    </row>
    <row r="669" spans="2:14" x14ac:dyDescent="0.45">
      <c r="B669" t="s">
        <v>273</v>
      </c>
      <c r="C669" s="215">
        <f>'Survey Results'!D669/'Survey Results'!D$785</f>
        <v>5.0365540788179237E-2</v>
      </c>
      <c r="D669" s="211">
        <f t="shared" si="86"/>
        <v>0.81168574429602047</v>
      </c>
      <c r="E669" s="218">
        <f>'Survey Results'!E669/'Survey Results'!E$785</f>
        <v>2.5127327709692823E-2</v>
      </c>
      <c r="F669" s="217">
        <f t="shared" si="87"/>
        <v>0.29842696397819513</v>
      </c>
      <c r="G669" s="215">
        <f>'Survey Results'!F669/'Survey Results'!F$785</f>
        <v>0</v>
      </c>
      <c r="H669" s="212">
        <f t="shared" si="88"/>
        <v>0</v>
      </c>
      <c r="I669" s="218">
        <f>'Survey Results'!G669/'Survey Results'!G$785</f>
        <v>1.0446379658839756E-2</v>
      </c>
      <c r="J669" s="217">
        <f t="shared" si="89"/>
        <v>0.16193030147677431</v>
      </c>
      <c r="K669" s="215">
        <f>'Survey Results'!H669/'Survey Results'!H$785</f>
        <v>1.9998831616458629E-2</v>
      </c>
      <c r="L669" s="211">
        <f t="shared" si="90"/>
        <v>0.37190833657170957</v>
      </c>
      <c r="M669" s="221">
        <f t="shared" si="91"/>
        <v>1.6460019621830389E-2</v>
      </c>
      <c r="N669" s="222">
        <f t="shared" si="92"/>
        <v>1.6439513463226996</v>
      </c>
    </row>
    <row r="670" spans="2:14" x14ac:dyDescent="0.45">
      <c r="B670" t="s">
        <v>274</v>
      </c>
      <c r="C670" s="215">
        <f>'Survey Results'!D670/'Survey Results'!D$785</f>
        <v>0</v>
      </c>
      <c r="D670" s="211">
        <f t="shared" si="86"/>
        <v>0</v>
      </c>
      <c r="E670" s="218">
        <f>'Survey Results'!E670/'Survey Results'!E$785</f>
        <v>0</v>
      </c>
      <c r="F670" s="217">
        <f t="shared" si="87"/>
        <v>0</v>
      </c>
      <c r="G670" s="215">
        <f>'Survey Results'!F670/'Survey Results'!F$785</f>
        <v>0</v>
      </c>
      <c r="H670" s="212">
        <f t="shared" si="88"/>
        <v>0</v>
      </c>
      <c r="I670" s="218">
        <f>'Survey Results'!G670/'Survey Results'!G$785</f>
        <v>0</v>
      </c>
      <c r="J670" s="217">
        <f t="shared" si="89"/>
        <v>0</v>
      </c>
      <c r="K670" s="215">
        <f>'Survey Results'!H670/'Survey Results'!H$785</f>
        <v>0</v>
      </c>
      <c r="L670" s="211">
        <f t="shared" si="90"/>
        <v>0</v>
      </c>
      <c r="M670" s="221">
        <f t="shared" si="91"/>
        <v>0</v>
      </c>
      <c r="N670" s="222">
        <f t="shared" si="92"/>
        <v>0</v>
      </c>
    </row>
    <row r="671" spans="2:14" x14ac:dyDescent="0.45">
      <c r="B671" t="s">
        <v>275</v>
      </c>
      <c r="C671" s="215">
        <f>'Survey Results'!D671/'Survey Results'!D$785</f>
        <v>0</v>
      </c>
      <c r="D671" s="211">
        <f t="shared" ref="D671:D734" si="93">C671*$D$604</f>
        <v>0</v>
      </c>
      <c r="E671" s="218">
        <f>'Survey Results'!E671/'Survey Results'!E$785</f>
        <v>0</v>
      </c>
      <c r="F671" s="217">
        <f t="shared" ref="F671:F734" si="94">E671*$F$604</f>
        <v>0</v>
      </c>
      <c r="G671" s="215">
        <f>'Survey Results'!F671/'Survey Results'!F$785</f>
        <v>0</v>
      </c>
      <c r="H671" s="212">
        <f t="shared" ref="H671:H734" si="95">G671*$H$604</f>
        <v>0</v>
      </c>
      <c r="I671" s="218">
        <f>'Survey Results'!G671/'Survey Results'!G$785</f>
        <v>0</v>
      </c>
      <c r="J671" s="217">
        <f t="shared" ref="J671:J734" si="96">I671*$J$604</f>
        <v>0</v>
      </c>
      <c r="K671" s="215">
        <f>'Survey Results'!H671/'Survey Results'!H$785</f>
        <v>0</v>
      </c>
      <c r="L671" s="211">
        <f t="shared" ref="L671:L734" si="97">K671*$L$604</f>
        <v>0</v>
      </c>
      <c r="M671" s="221">
        <f t="shared" ref="M671:M734" si="98">N671/$N$604</f>
        <v>0</v>
      </c>
      <c r="N671" s="222">
        <f t="shared" si="92"/>
        <v>0</v>
      </c>
    </row>
    <row r="672" spans="2:14" x14ac:dyDescent="0.45">
      <c r="B672" t="s">
        <v>276</v>
      </c>
      <c r="C672" s="215">
        <f>'Survey Results'!D672/'Survey Results'!D$785</f>
        <v>0</v>
      </c>
      <c r="D672" s="211">
        <f t="shared" si="93"/>
        <v>0</v>
      </c>
      <c r="E672" s="218">
        <f>'Survey Results'!E672/'Survey Results'!E$785</f>
        <v>0</v>
      </c>
      <c r="F672" s="217">
        <f t="shared" si="94"/>
        <v>0</v>
      </c>
      <c r="G672" s="215">
        <f>'Survey Results'!F672/'Survey Results'!F$785</f>
        <v>0</v>
      </c>
      <c r="H672" s="212">
        <f t="shared" si="95"/>
        <v>0</v>
      </c>
      <c r="I672" s="218">
        <f>'Survey Results'!G672/'Survey Results'!G$785</f>
        <v>0</v>
      </c>
      <c r="J672" s="217">
        <f t="shared" si="96"/>
        <v>0</v>
      </c>
      <c r="K672" s="215">
        <f>'Survey Results'!H672/'Survey Results'!H$785</f>
        <v>0</v>
      </c>
      <c r="L672" s="211">
        <f t="shared" si="97"/>
        <v>0</v>
      </c>
      <c r="M672" s="221">
        <f t="shared" si="98"/>
        <v>0</v>
      </c>
      <c r="N672" s="222">
        <f t="shared" si="92"/>
        <v>0</v>
      </c>
    </row>
    <row r="673" spans="2:14" x14ac:dyDescent="0.45">
      <c r="B673" t="s">
        <v>277</v>
      </c>
      <c r="C673" s="215">
        <f>'Survey Results'!D673/'Survey Results'!D$785</f>
        <v>9.1626318936748902E-3</v>
      </c>
      <c r="D673" s="211">
        <f t="shared" si="93"/>
        <v>0.14766400939893135</v>
      </c>
      <c r="E673" s="218">
        <f>'Survey Results'!E673/'Survey Results'!E$785</f>
        <v>8.395670857870444E-3</v>
      </c>
      <c r="F673" s="217">
        <f t="shared" si="94"/>
        <v>9.9711938874741363E-2</v>
      </c>
      <c r="G673" s="215">
        <f>'Survey Results'!F673/'Survey Results'!F$785</f>
        <v>0.13204155803112902</v>
      </c>
      <c r="H673" s="212">
        <f t="shared" si="95"/>
        <v>4.9892348896895005</v>
      </c>
      <c r="I673" s="218">
        <f>'Survey Results'!G673/'Survey Results'!G$785</f>
        <v>0</v>
      </c>
      <c r="J673" s="217">
        <f t="shared" si="96"/>
        <v>0</v>
      </c>
      <c r="K673" s="215">
        <f>'Survey Results'!H673/'Survey Results'!H$785</f>
        <v>0</v>
      </c>
      <c r="L673" s="211">
        <f t="shared" si="97"/>
        <v>0</v>
      </c>
      <c r="M673" s="221">
        <f t="shared" si="98"/>
        <v>5.2431428300825089E-2</v>
      </c>
      <c r="N673" s="222">
        <f t="shared" si="92"/>
        <v>5.2366108379631733</v>
      </c>
    </row>
    <row r="674" spans="2:14" x14ac:dyDescent="0.45">
      <c r="B674" t="s">
        <v>278</v>
      </c>
      <c r="C674" s="215">
        <f>'Survey Results'!D674/'Survey Results'!D$785</f>
        <v>9.1626318936748902E-3</v>
      </c>
      <c r="D674" s="211">
        <f t="shared" si="93"/>
        <v>0.14766400939893135</v>
      </c>
      <c r="E674" s="218">
        <f>'Survey Results'!E674/'Survey Results'!E$785</f>
        <v>0</v>
      </c>
      <c r="F674" s="217">
        <f t="shared" si="94"/>
        <v>0</v>
      </c>
      <c r="G674" s="215">
        <f>'Survey Results'!F674/'Survey Results'!F$785</f>
        <v>0</v>
      </c>
      <c r="H674" s="212">
        <f t="shared" si="95"/>
        <v>0</v>
      </c>
      <c r="I674" s="218">
        <f>'Survey Results'!G674/'Survey Results'!G$785</f>
        <v>0</v>
      </c>
      <c r="J674" s="217">
        <f t="shared" si="96"/>
        <v>0</v>
      </c>
      <c r="K674" s="215">
        <f>'Survey Results'!H674/'Survey Results'!H$785</f>
        <v>0</v>
      </c>
      <c r="L674" s="211">
        <f t="shared" si="97"/>
        <v>0</v>
      </c>
      <c r="M674" s="221">
        <f t="shared" si="98"/>
        <v>1.478482010785404E-3</v>
      </c>
      <c r="N674" s="222">
        <f t="shared" si="92"/>
        <v>0.14766400939893135</v>
      </c>
    </row>
    <row r="675" spans="2:14" x14ac:dyDescent="0.45">
      <c r="B675" t="s">
        <v>279</v>
      </c>
      <c r="C675" s="215">
        <f>'Survey Results'!D675/'Survey Results'!D$785</f>
        <v>0</v>
      </c>
      <c r="D675" s="211">
        <f t="shared" si="93"/>
        <v>0</v>
      </c>
      <c r="E675" s="218">
        <f>'Survey Results'!E675/'Survey Results'!E$785</f>
        <v>0</v>
      </c>
      <c r="F675" s="217">
        <f t="shared" si="94"/>
        <v>0</v>
      </c>
      <c r="G675" s="215">
        <f>'Survey Results'!F675/'Survey Results'!F$785</f>
        <v>6.0717389586789912E-2</v>
      </c>
      <c r="H675" s="212">
        <f t="shared" si="95"/>
        <v>2.2942270831571463</v>
      </c>
      <c r="I675" s="218">
        <f>'Survey Results'!G675/'Survey Results'!G$785</f>
        <v>0</v>
      </c>
      <c r="J675" s="217">
        <f t="shared" si="96"/>
        <v>0</v>
      </c>
      <c r="K675" s="215">
        <f>'Survey Results'!H675/'Survey Results'!H$785</f>
        <v>0</v>
      </c>
      <c r="L675" s="211">
        <f t="shared" si="97"/>
        <v>0</v>
      </c>
      <c r="M675" s="221">
        <f t="shared" si="98"/>
        <v>2.2970888335699338E-2</v>
      </c>
      <c r="N675" s="222">
        <f t="shared" si="92"/>
        <v>2.2942270831571463</v>
      </c>
    </row>
    <row r="676" spans="2:14" x14ac:dyDescent="0.45">
      <c r="B676" t="s">
        <v>280</v>
      </c>
      <c r="C676" s="215">
        <f>'Survey Results'!D676/'Survey Results'!D$785</f>
        <v>0</v>
      </c>
      <c r="D676" s="211">
        <f t="shared" si="93"/>
        <v>0</v>
      </c>
      <c r="E676" s="218">
        <f>'Survey Results'!E676/'Survey Results'!E$785</f>
        <v>0</v>
      </c>
      <c r="F676" s="217">
        <f t="shared" si="94"/>
        <v>0</v>
      </c>
      <c r="G676" s="215">
        <f>'Survey Results'!F676/'Survey Results'!F$785</f>
        <v>0</v>
      </c>
      <c r="H676" s="212">
        <f t="shared" si="95"/>
        <v>0</v>
      </c>
      <c r="I676" s="218">
        <f>'Survey Results'!G676/'Survey Results'!G$785</f>
        <v>0</v>
      </c>
      <c r="J676" s="217">
        <f t="shared" si="96"/>
        <v>0</v>
      </c>
      <c r="K676" s="215">
        <f>'Survey Results'!H676/'Survey Results'!H$785</f>
        <v>0</v>
      </c>
      <c r="L676" s="211">
        <f t="shared" si="97"/>
        <v>0</v>
      </c>
      <c r="M676" s="221">
        <f t="shared" si="98"/>
        <v>0</v>
      </c>
      <c r="N676" s="222">
        <f t="shared" si="92"/>
        <v>0</v>
      </c>
    </row>
    <row r="677" spans="2:14" x14ac:dyDescent="0.45">
      <c r="B677" t="s">
        <v>281</v>
      </c>
      <c r="C677" s="215">
        <f>'Survey Results'!D677/'Survey Results'!D$785</f>
        <v>0</v>
      </c>
      <c r="D677" s="211">
        <f t="shared" si="93"/>
        <v>0</v>
      </c>
      <c r="E677" s="218">
        <f>'Survey Results'!E677/'Survey Results'!E$785</f>
        <v>0</v>
      </c>
      <c r="F677" s="217">
        <f t="shared" si="94"/>
        <v>0</v>
      </c>
      <c r="G677" s="215">
        <f>'Survey Results'!F677/'Survey Results'!F$785</f>
        <v>0</v>
      </c>
      <c r="H677" s="212">
        <f t="shared" si="95"/>
        <v>0</v>
      </c>
      <c r="I677" s="218">
        <f>'Survey Results'!G677/'Survey Results'!G$785</f>
        <v>0</v>
      </c>
      <c r="J677" s="217">
        <f t="shared" si="96"/>
        <v>0</v>
      </c>
      <c r="K677" s="215">
        <f>'Survey Results'!H677/'Survey Results'!H$785</f>
        <v>0</v>
      </c>
      <c r="L677" s="211">
        <f t="shared" si="97"/>
        <v>0</v>
      </c>
      <c r="M677" s="221">
        <f t="shared" si="98"/>
        <v>0</v>
      </c>
      <c r="N677" s="222">
        <f t="shared" si="92"/>
        <v>0</v>
      </c>
    </row>
    <row r="678" spans="2:14" x14ac:dyDescent="0.45">
      <c r="B678" t="s">
        <v>282</v>
      </c>
      <c r="C678" s="215">
        <f>'Survey Results'!D678/'Survey Results'!D$785</f>
        <v>0</v>
      </c>
      <c r="D678" s="211">
        <f t="shared" si="93"/>
        <v>0</v>
      </c>
      <c r="E678" s="218">
        <f>'Survey Results'!E678/'Survey Results'!E$785</f>
        <v>0</v>
      </c>
      <c r="F678" s="217">
        <f t="shared" si="94"/>
        <v>0</v>
      </c>
      <c r="G678" s="215">
        <f>'Survey Results'!F678/'Survey Results'!F$785</f>
        <v>0</v>
      </c>
      <c r="H678" s="212">
        <f t="shared" si="95"/>
        <v>0</v>
      </c>
      <c r="I678" s="218">
        <f>'Survey Results'!G678/'Survey Results'!G$785</f>
        <v>0</v>
      </c>
      <c r="J678" s="217">
        <f t="shared" si="96"/>
        <v>0</v>
      </c>
      <c r="K678" s="215">
        <f>'Survey Results'!H678/'Survey Results'!H$785</f>
        <v>0</v>
      </c>
      <c r="L678" s="211">
        <f t="shared" si="97"/>
        <v>0</v>
      </c>
      <c r="M678" s="221">
        <f t="shared" si="98"/>
        <v>0</v>
      </c>
      <c r="N678" s="222">
        <f t="shared" si="92"/>
        <v>0</v>
      </c>
    </row>
    <row r="679" spans="2:14" x14ac:dyDescent="0.45">
      <c r="B679" t="s">
        <v>283</v>
      </c>
      <c r="C679" s="215">
        <f>'Survey Results'!D679/'Survey Results'!D$785</f>
        <v>0</v>
      </c>
      <c r="D679" s="211">
        <f t="shared" si="93"/>
        <v>0</v>
      </c>
      <c r="E679" s="218">
        <f>'Survey Results'!E679/'Survey Results'!E$785</f>
        <v>0</v>
      </c>
      <c r="F679" s="217">
        <f t="shared" si="94"/>
        <v>0</v>
      </c>
      <c r="G679" s="215">
        <f>'Survey Results'!F679/'Survey Results'!F$785</f>
        <v>0</v>
      </c>
      <c r="H679" s="212">
        <f t="shared" si="95"/>
        <v>0</v>
      </c>
      <c r="I679" s="218">
        <f>'Survey Results'!G679/'Survey Results'!G$785</f>
        <v>0</v>
      </c>
      <c r="J679" s="217">
        <f t="shared" si="96"/>
        <v>0</v>
      </c>
      <c r="K679" s="215">
        <f>'Survey Results'!H679/'Survey Results'!H$785</f>
        <v>0</v>
      </c>
      <c r="L679" s="211">
        <f t="shared" si="97"/>
        <v>0</v>
      </c>
      <c r="M679" s="221">
        <f t="shared" si="98"/>
        <v>0</v>
      </c>
      <c r="N679" s="222">
        <f t="shared" si="92"/>
        <v>0</v>
      </c>
    </row>
    <row r="680" spans="2:14" x14ac:dyDescent="0.45">
      <c r="B680" t="s">
        <v>284</v>
      </c>
      <c r="C680" s="215">
        <f>'Survey Results'!D680/'Survey Results'!D$785</f>
        <v>0</v>
      </c>
      <c r="D680" s="211">
        <f t="shared" si="93"/>
        <v>0</v>
      </c>
      <c r="E680" s="218">
        <f>'Survey Results'!E680/'Survey Results'!E$785</f>
        <v>0</v>
      </c>
      <c r="F680" s="217">
        <f t="shared" si="94"/>
        <v>0</v>
      </c>
      <c r="G680" s="215">
        <f>'Survey Results'!F680/'Survey Results'!F$785</f>
        <v>0</v>
      </c>
      <c r="H680" s="212">
        <f t="shared" si="95"/>
        <v>0</v>
      </c>
      <c r="I680" s="218">
        <f>'Survey Results'!G680/'Survey Results'!G$785</f>
        <v>0</v>
      </c>
      <c r="J680" s="217">
        <f t="shared" si="96"/>
        <v>0</v>
      </c>
      <c r="K680" s="215">
        <f>'Survey Results'!H680/'Survey Results'!H$785</f>
        <v>0</v>
      </c>
      <c r="L680" s="211">
        <f t="shared" si="97"/>
        <v>0</v>
      </c>
      <c r="M680" s="221">
        <f t="shared" si="98"/>
        <v>0</v>
      </c>
      <c r="N680" s="222">
        <f t="shared" si="92"/>
        <v>0</v>
      </c>
    </row>
    <row r="681" spans="2:14" x14ac:dyDescent="0.45">
      <c r="B681" t="s">
        <v>285</v>
      </c>
      <c r="C681" s="215">
        <f>'Survey Results'!D681/'Survey Results'!D$785</f>
        <v>0</v>
      </c>
      <c r="D681" s="211">
        <f t="shared" si="93"/>
        <v>0</v>
      </c>
      <c r="E681" s="218">
        <f>'Survey Results'!E681/'Survey Results'!E$785</f>
        <v>0</v>
      </c>
      <c r="F681" s="217">
        <f t="shared" si="94"/>
        <v>0</v>
      </c>
      <c r="G681" s="215">
        <f>'Survey Results'!F681/'Survey Results'!F$785</f>
        <v>0</v>
      </c>
      <c r="H681" s="212">
        <f t="shared" si="95"/>
        <v>0</v>
      </c>
      <c r="I681" s="218">
        <f>'Survey Results'!G681/'Survey Results'!G$785</f>
        <v>0</v>
      </c>
      <c r="J681" s="217">
        <f t="shared" si="96"/>
        <v>0</v>
      </c>
      <c r="K681" s="215">
        <f>'Survey Results'!H681/'Survey Results'!H$785</f>
        <v>0</v>
      </c>
      <c r="L681" s="211">
        <f t="shared" si="97"/>
        <v>0</v>
      </c>
      <c r="M681" s="221">
        <f t="shared" si="98"/>
        <v>0</v>
      </c>
      <c r="N681" s="222">
        <f t="shared" si="92"/>
        <v>0</v>
      </c>
    </row>
    <row r="682" spans="2:14" x14ac:dyDescent="0.45">
      <c r="B682" t="s">
        <v>286</v>
      </c>
      <c r="C682" s="215">
        <f>'Survey Results'!D682/'Survey Results'!D$785</f>
        <v>0</v>
      </c>
      <c r="D682" s="211">
        <f t="shared" si="93"/>
        <v>0</v>
      </c>
      <c r="E682" s="218">
        <f>'Survey Results'!E682/'Survey Results'!E$785</f>
        <v>0</v>
      </c>
      <c r="F682" s="217">
        <f t="shared" si="94"/>
        <v>0</v>
      </c>
      <c r="G682" s="215">
        <f>'Survey Results'!F682/'Survey Results'!F$785</f>
        <v>0</v>
      </c>
      <c r="H682" s="212">
        <f t="shared" si="95"/>
        <v>0</v>
      </c>
      <c r="I682" s="218">
        <f>'Survey Results'!G682/'Survey Results'!G$785</f>
        <v>0</v>
      </c>
      <c r="J682" s="217">
        <f t="shared" si="96"/>
        <v>0</v>
      </c>
      <c r="K682" s="215">
        <f>'Survey Results'!H682/'Survey Results'!H$785</f>
        <v>0</v>
      </c>
      <c r="L682" s="211">
        <f t="shared" si="97"/>
        <v>0</v>
      </c>
      <c r="M682" s="221">
        <f t="shared" si="98"/>
        <v>0</v>
      </c>
      <c r="N682" s="222">
        <f t="shared" si="92"/>
        <v>0</v>
      </c>
    </row>
    <row r="683" spans="2:14" x14ac:dyDescent="0.45">
      <c r="B683" t="s">
        <v>287</v>
      </c>
      <c r="C683" s="215">
        <f>'Survey Results'!D683/'Survey Results'!D$785</f>
        <v>0</v>
      </c>
      <c r="D683" s="211">
        <f t="shared" si="93"/>
        <v>0</v>
      </c>
      <c r="E683" s="218">
        <f>'Survey Results'!E683/'Survey Results'!E$785</f>
        <v>0</v>
      </c>
      <c r="F683" s="217">
        <f t="shared" si="94"/>
        <v>0</v>
      </c>
      <c r="G683" s="215">
        <f>'Survey Results'!F683/'Survey Results'!F$785</f>
        <v>0</v>
      </c>
      <c r="H683" s="212">
        <f t="shared" si="95"/>
        <v>0</v>
      </c>
      <c r="I683" s="218">
        <f>'Survey Results'!G683/'Survey Results'!G$785</f>
        <v>0</v>
      </c>
      <c r="J683" s="217">
        <f t="shared" si="96"/>
        <v>0</v>
      </c>
      <c r="K683" s="215">
        <f>'Survey Results'!H683/'Survey Results'!H$785</f>
        <v>0</v>
      </c>
      <c r="L683" s="211">
        <f t="shared" si="97"/>
        <v>0</v>
      </c>
      <c r="M683" s="221">
        <f t="shared" si="98"/>
        <v>0</v>
      </c>
      <c r="N683" s="222">
        <f t="shared" si="92"/>
        <v>0</v>
      </c>
    </row>
    <row r="684" spans="2:14" x14ac:dyDescent="0.45">
      <c r="B684" t="s">
        <v>288</v>
      </c>
      <c r="C684" s="215">
        <f>'Survey Results'!D684/'Survey Results'!D$785</f>
        <v>0</v>
      </c>
      <c r="D684" s="211">
        <f t="shared" si="93"/>
        <v>0</v>
      </c>
      <c r="E684" s="218">
        <f>'Survey Results'!E684/'Survey Results'!E$785</f>
        <v>0</v>
      </c>
      <c r="F684" s="217">
        <f t="shared" si="94"/>
        <v>0</v>
      </c>
      <c r="G684" s="215">
        <f>'Survey Results'!F684/'Survey Results'!F$785</f>
        <v>0</v>
      </c>
      <c r="H684" s="212">
        <f t="shared" si="95"/>
        <v>0</v>
      </c>
      <c r="I684" s="218">
        <f>'Survey Results'!G684/'Survey Results'!G$785</f>
        <v>0</v>
      </c>
      <c r="J684" s="217">
        <f t="shared" si="96"/>
        <v>0</v>
      </c>
      <c r="K684" s="215">
        <f>'Survey Results'!H684/'Survey Results'!H$785</f>
        <v>0</v>
      </c>
      <c r="L684" s="211">
        <f t="shared" si="97"/>
        <v>0</v>
      </c>
      <c r="M684" s="221">
        <f t="shared" si="98"/>
        <v>0</v>
      </c>
      <c r="N684" s="222">
        <f t="shared" si="92"/>
        <v>0</v>
      </c>
    </row>
    <row r="685" spans="2:14" x14ac:dyDescent="0.45">
      <c r="B685" t="s">
        <v>289</v>
      </c>
      <c r="C685" s="215">
        <f>'Survey Results'!D685/'Survey Results'!D$785</f>
        <v>0</v>
      </c>
      <c r="D685" s="211">
        <f t="shared" si="93"/>
        <v>0</v>
      </c>
      <c r="E685" s="218">
        <f>'Survey Results'!E685/'Survey Results'!E$785</f>
        <v>0</v>
      </c>
      <c r="F685" s="217">
        <f t="shared" si="94"/>
        <v>0</v>
      </c>
      <c r="G685" s="215">
        <f>'Survey Results'!F685/'Survey Results'!F$785</f>
        <v>0</v>
      </c>
      <c r="H685" s="212">
        <f t="shared" si="95"/>
        <v>0</v>
      </c>
      <c r="I685" s="218">
        <f>'Survey Results'!G685/'Survey Results'!G$785</f>
        <v>0</v>
      </c>
      <c r="J685" s="217">
        <f t="shared" si="96"/>
        <v>0</v>
      </c>
      <c r="K685" s="215">
        <f>'Survey Results'!H685/'Survey Results'!H$785</f>
        <v>0</v>
      </c>
      <c r="L685" s="211">
        <f t="shared" si="97"/>
        <v>0</v>
      </c>
      <c r="M685" s="221">
        <f t="shared" si="98"/>
        <v>0</v>
      </c>
      <c r="N685" s="222">
        <f t="shared" si="92"/>
        <v>0</v>
      </c>
    </row>
    <row r="686" spans="2:14" x14ac:dyDescent="0.45">
      <c r="B686" t="s">
        <v>290</v>
      </c>
      <c r="C686" s="215">
        <f>'Survey Results'!D686/'Survey Results'!D$785</f>
        <v>0</v>
      </c>
      <c r="D686" s="211">
        <f t="shared" si="93"/>
        <v>0</v>
      </c>
      <c r="E686" s="218">
        <f>'Survey Results'!E686/'Survey Results'!E$785</f>
        <v>0</v>
      </c>
      <c r="F686" s="217">
        <f t="shared" si="94"/>
        <v>0</v>
      </c>
      <c r="G686" s="215">
        <f>'Survey Results'!F686/'Survey Results'!F$785</f>
        <v>0</v>
      </c>
      <c r="H686" s="212">
        <f t="shared" si="95"/>
        <v>0</v>
      </c>
      <c r="I686" s="218">
        <f>'Survey Results'!G686/'Survey Results'!G$785</f>
        <v>0</v>
      </c>
      <c r="J686" s="217">
        <f t="shared" si="96"/>
        <v>0</v>
      </c>
      <c r="K686" s="215">
        <f>'Survey Results'!H686/'Survey Results'!H$785</f>
        <v>0</v>
      </c>
      <c r="L686" s="211">
        <f t="shared" si="97"/>
        <v>0</v>
      </c>
      <c r="M686" s="221">
        <f t="shared" si="98"/>
        <v>0</v>
      </c>
      <c r="N686" s="222">
        <f t="shared" si="92"/>
        <v>0</v>
      </c>
    </row>
    <row r="687" spans="2:14" x14ac:dyDescent="0.45">
      <c r="B687" t="s">
        <v>291</v>
      </c>
      <c r="C687" s="215">
        <f>'Survey Results'!D687/'Survey Results'!D$785</f>
        <v>0</v>
      </c>
      <c r="D687" s="211">
        <f t="shared" si="93"/>
        <v>0</v>
      </c>
      <c r="E687" s="218">
        <f>'Survey Results'!E687/'Survey Results'!E$785</f>
        <v>0</v>
      </c>
      <c r="F687" s="217">
        <f t="shared" si="94"/>
        <v>0</v>
      </c>
      <c r="G687" s="215">
        <f>'Survey Results'!F687/'Survey Results'!F$785</f>
        <v>0</v>
      </c>
      <c r="H687" s="212">
        <f t="shared" si="95"/>
        <v>0</v>
      </c>
      <c r="I687" s="218">
        <f>'Survey Results'!G687/'Survey Results'!G$785</f>
        <v>0</v>
      </c>
      <c r="J687" s="217">
        <f t="shared" si="96"/>
        <v>0</v>
      </c>
      <c r="K687" s="215">
        <f>'Survey Results'!H687/'Survey Results'!H$785</f>
        <v>0</v>
      </c>
      <c r="L687" s="211">
        <f t="shared" si="97"/>
        <v>0</v>
      </c>
      <c r="M687" s="221">
        <f t="shared" si="98"/>
        <v>0</v>
      </c>
      <c r="N687" s="222">
        <f t="shared" si="92"/>
        <v>0</v>
      </c>
    </row>
    <row r="688" spans="2:14" x14ac:dyDescent="0.45">
      <c r="B688" t="s">
        <v>292</v>
      </c>
      <c r="C688" s="215">
        <f>'Survey Results'!D688/'Survey Results'!D$785</f>
        <v>0</v>
      </c>
      <c r="D688" s="211">
        <f t="shared" si="93"/>
        <v>0</v>
      </c>
      <c r="E688" s="218">
        <f>'Survey Results'!E688/'Survey Results'!E$785</f>
        <v>0</v>
      </c>
      <c r="F688" s="217">
        <f t="shared" si="94"/>
        <v>0</v>
      </c>
      <c r="G688" s="215">
        <f>'Survey Results'!F688/'Survey Results'!F$785</f>
        <v>0</v>
      </c>
      <c r="H688" s="212">
        <f t="shared" si="95"/>
        <v>0</v>
      </c>
      <c r="I688" s="218">
        <f>'Survey Results'!G688/'Survey Results'!G$785</f>
        <v>0</v>
      </c>
      <c r="J688" s="217">
        <f t="shared" si="96"/>
        <v>0</v>
      </c>
      <c r="K688" s="215">
        <f>'Survey Results'!H688/'Survey Results'!H$785</f>
        <v>0</v>
      </c>
      <c r="L688" s="211">
        <f t="shared" si="97"/>
        <v>0</v>
      </c>
      <c r="M688" s="221">
        <f t="shared" si="98"/>
        <v>0</v>
      </c>
      <c r="N688" s="222">
        <f t="shared" si="92"/>
        <v>0</v>
      </c>
    </row>
    <row r="689" spans="2:14" x14ac:dyDescent="0.45">
      <c r="B689" t="s">
        <v>293</v>
      </c>
      <c r="C689" s="215">
        <f>'Survey Results'!D689/'Survey Results'!D$785</f>
        <v>0</v>
      </c>
      <c r="D689" s="211">
        <f t="shared" si="93"/>
        <v>0</v>
      </c>
      <c r="E689" s="218">
        <f>'Survey Results'!E689/'Survey Results'!E$785</f>
        <v>0</v>
      </c>
      <c r="F689" s="217">
        <f t="shared" si="94"/>
        <v>0</v>
      </c>
      <c r="G689" s="215">
        <f>'Survey Results'!F689/'Survey Results'!F$785</f>
        <v>0</v>
      </c>
      <c r="H689" s="212">
        <f t="shared" si="95"/>
        <v>0</v>
      </c>
      <c r="I689" s="218">
        <f>'Survey Results'!G689/'Survey Results'!G$785</f>
        <v>0</v>
      </c>
      <c r="J689" s="217">
        <f t="shared" si="96"/>
        <v>0</v>
      </c>
      <c r="K689" s="215">
        <f>'Survey Results'!H689/'Survey Results'!H$785</f>
        <v>0</v>
      </c>
      <c r="L689" s="211">
        <f t="shared" si="97"/>
        <v>0</v>
      </c>
      <c r="M689" s="221">
        <f t="shared" si="98"/>
        <v>0</v>
      </c>
      <c r="N689" s="222">
        <f t="shared" si="92"/>
        <v>0</v>
      </c>
    </row>
    <row r="690" spans="2:14" x14ac:dyDescent="0.45">
      <c r="B690" t="s">
        <v>205</v>
      </c>
      <c r="C690" s="215">
        <f>'Survey Results'!D690/'Survey Results'!D$785</f>
        <v>0</v>
      </c>
      <c r="D690" s="211">
        <f t="shared" si="93"/>
        <v>0</v>
      </c>
      <c r="E690" s="218">
        <f>'Survey Results'!E690/'Survey Results'!E$785</f>
        <v>0</v>
      </c>
      <c r="F690" s="217">
        <f t="shared" si="94"/>
        <v>0</v>
      </c>
      <c r="G690" s="215">
        <f>'Survey Results'!F690/'Survey Results'!F$785</f>
        <v>0</v>
      </c>
      <c r="H690" s="212">
        <f t="shared" si="95"/>
        <v>0</v>
      </c>
      <c r="I690" s="218">
        <f>'Survey Results'!G690/'Survey Results'!G$785</f>
        <v>0</v>
      </c>
      <c r="J690" s="217">
        <f t="shared" si="96"/>
        <v>0</v>
      </c>
      <c r="K690" s="215">
        <f>'Survey Results'!H690/'Survey Results'!H$785</f>
        <v>0</v>
      </c>
      <c r="L690" s="211">
        <f t="shared" si="97"/>
        <v>0</v>
      </c>
      <c r="M690" s="221">
        <f t="shared" si="98"/>
        <v>0</v>
      </c>
      <c r="N690" s="222">
        <f t="shared" si="92"/>
        <v>0</v>
      </c>
    </row>
    <row r="691" spans="2:14" x14ac:dyDescent="0.45">
      <c r="B691" t="s">
        <v>294</v>
      </c>
      <c r="C691" s="215">
        <f>'Survey Results'!D691/'Survey Results'!D$785</f>
        <v>0</v>
      </c>
      <c r="D691" s="211">
        <f t="shared" si="93"/>
        <v>0</v>
      </c>
      <c r="E691" s="218">
        <f>'Survey Results'!E691/'Survey Results'!E$785</f>
        <v>0</v>
      </c>
      <c r="F691" s="217">
        <f t="shared" si="94"/>
        <v>0</v>
      </c>
      <c r="G691" s="215">
        <f>'Survey Results'!F691/'Survey Results'!F$785</f>
        <v>0</v>
      </c>
      <c r="H691" s="212">
        <f t="shared" si="95"/>
        <v>0</v>
      </c>
      <c r="I691" s="218">
        <f>'Survey Results'!G691/'Survey Results'!G$785</f>
        <v>0</v>
      </c>
      <c r="J691" s="217">
        <f t="shared" si="96"/>
        <v>0</v>
      </c>
      <c r="K691" s="215">
        <f>'Survey Results'!H691/'Survey Results'!H$785</f>
        <v>0</v>
      </c>
      <c r="L691" s="211">
        <f t="shared" si="97"/>
        <v>0</v>
      </c>
      <c r="M691" s="221">
        <f t="shared" si="98"/>
        <v>0</v>
      </c>
      <c r="N691" s="222">
        <f t="shared" si="92"/>
        <v>0</v>
      </c>
    </row>
    <row r="692" spans="2:14" x14ac:dyDescent="0.45">
      <c r="B692" t="s">
        <v>295</v>
      </c>
      <c r="C692" s="215">
        <f>'Survey Results'!D692/'Survey Results'!D$785</f>
        <v>0</v>
      </c>
      <c r="D692" s="211">
        <f t="shared" si="93"/>
        <v>0</v>
      </c>
      <c r="E692" s="218">
        <f>'Survey Results'!E692/'Survey Results'!E$785</f>
        <v>0</v>
      </c>
      <c r="F692" s="217">
        <f t="shared" si="94"/>
        <v>0</v>
      </c>
      <c r="G692" s="215">
        <f>'Survey Results'!F692/'Survey Results'!F$785</f>
        <v>0</v>
      </c>
      <c r="H692" s="212">
        <f t="shared" si="95"/>
        <v>0</v>
      </c>
      <c r="I692" s="218">
        <f>'Survey Results'!G692/'Survey Results'!G$785</f>
        <v>0</v>
      </c>
      <c r="J692" s="217">
        <f t="shared" si="96"/>
        <v>0</v>
      </c>
      <c r="K692" s="215">
        <f>'Survey Results'!H692/'Survey Results'!H$785</f>
        <v>0</v>
      </c>
      <c r="L692" s="211">
        <f t="shared" si="97"/>
        <v>0</v>
      </c>
      <c r="M692" s="221">
        <f t="shared" si="98"/>
        <v>0</v>
      </c>
      <c r="N692" s="222">
        <f t="shared" si="92"/>
        <v>0</v>
      </c>
    </row>
    <row r="693" spans="2:14" x14ac:dyDescent="0.45">
      <c r="B693" t="s">
        <v>296</v>
      </c>
      <c r="C693" s="215">
        <f>'Survey Results'!D693/'Survey Results'!D$785</f>
        <v>0</v>
      </c>
      <c r="D693" s="211">
        <f t="shared" si="93"/>
        <v>0</v>
      </c>
      <c r="E693" s="218">
        <f>'Survey Results'!E693/'Survey Results'!E$785</f>
        <v>0</v>
      </c>
      <c r="F693" s="217">
        <f t="shared" si="94"/>
        <v>0</v>
      </c>
      <c r="G693" s="215">
        <f>'Survey Results'!F693/'Survey Results'!F$785</f>
        <v>0</v>
      </c>
      <c r="H693" s="212">
        <f t="shared" si="95"/>
        <v>0</v>
      </c>
      <c r="I693" s="218">
        <f>'Survey Results'!G693/'Survey Results'!G$785</f>
        <v>0</v>
      </c>
      <c r="J693" s="217">
        <f t="shared" si="96"/>
        <v>0</v>
      </c>
      <c r="K693" s="215">
        <f>'Survey Results'!H693/'Survey Results'!H$785</f>
        <v>0</v>
      </c>
      <c r="L693" s="211">
        <f t="shared" si="97"/>
        <v>0</v>
      </c>
      <c r="M693" s="221">
        <f t="shared" si="98"/>
        <v>0</v>
      </c>
      <c r="N693" s="222">
        <f t="shared" si="92"/>
        <v>0</v>
      </c>
    </row>
    <row r="694" spans="2:14" x14ac:dyDescent="0.45">
      <c r="B694" t="s">
        <v>297</v>
      </c>
      <c r="C694" s="215">
        <f>'Survey Results'!D694/'Survey Results'!D$785</f>
        <v>0</v>
      </c>
      <c r="D694" s="211">
        <f t="shared" si="93"/>
        <v>0</v>
      </c>
      <c r="E694" s="218">
        <f>'Survey Results'!E694/'Survey Results'!E$785</f>
        <v>0</v>
      </c>
      <c r="F694" s="217">
        <f t="shared" si="94"/>
        <v>0</v>
      </c>
      <c r="G694" s="215">
        <f>'Survey Results'!F694/'Survey Results'!F$785</f>
        <v>0</v>
      </c>
      <c r="H694" s="212">
        <f t="shared" si="95"/>
        <v>0</v>
      </c>
      <c r="I694" s="218">
        <f>'Survey Results'!G694/'Survey Results'!G$785</f>
        <v>0</v>
      </c>
      <c r="J694" s="217">
        <f t="shared" si="96"/>
        <v>0</v>
      </c>
      <c r="K694" s="215">
        <f>'Survey Results'!H694/'Survey Results'!H$785</f>
        <v>0</v>
      </c>
      <c r="L694" s="211">
        <f t="shared" si="97"/>
        <v>0</v>
      </c>
      <c r="M694" s="221">
        <f t="shared" si="98"/>
        <v>0</v>
      </c>
      <c r="N694" s="222">
        <f t="shared" si="92"/>
        <v>0</v>
      </c>
    </row>
    <row r="695" spans="2:14" x14ac:dyDescent="0.45">
      <c r="B695" t="s">
        <v>298</v>
      </c>
      <c r="C695" s="215">
        <f>'Survey Results'!D695/'Survey Results'!D$785</f>
        <v>3.6669817326054663E-2</v>
      </c>
      <c r="D695" s="211">
        <f t="shared" si="93"/>
        <v>0.59096690919445993</v>
      </c>
      <c r="E695" s="218">
        <f>'Survey Results'!E695/'Survey Results'!E$785</f>
        <v>2.9265478274709537E-2</v>
      </c>
      <c r="F695" s="217">
        <f t="shared" si="94"/>
        <v>0.34757408076953689</v>
      </c>
      <c r="G695" s="215">
        <f>'Survey Results'!F695/'Survey Results'!F$785</f>
        <v>1.9238366121513785E-2</v>
      </c>
      <c r="H695" s="212">
        <f t="shared" si="95"/>
        <v>0.72692816493007817</v>
      </c>
      <c r="I695" s="218">
        <f>'Survey Results'!G695/'Survey Results'!G$785</f>
        <v>0.10965865084912256</v>
      </c>
      <c r="J695" s="217">
        <f t="shared" si="96"/>
        <v>1.6998289332236434</v>
      </c>
      <c r="K695" s="215">
        <f>'Survey Results'!H695/'Survey Results'!H$785</f>
        <v>0</v>
      </c>
      <c r="L695" s="211">
        <f t="shared" si="97"/>
        <v>0</v>
      </c>
      <c r="M695" s="221">
        <f t="shared" si="98"/>
        <v>3.3694958605455343E-2</v>
      </c>
      <c r="N695" s="222">
        <f t="shared" si="92"/>
        <v>3.3652980881177186</v>
      </c>
    </row>
    <row r="696" spans="2:14" x14ac:dyDescent="0.45">
      <c r="B696" t="s">
        <v>8</v>
      </c>
      <c r="C696" s="215">
        <f>'Survey Results'!D696/'Survey Results'!D$785</f>
        <v>0</v>
      </c>
      <c r="D696" s="211">
        <f t="shared" si="93"/>
        <v>0</v>
      </c>
      <c r="E696" s="218">
        <f>'Survey Results'!E696/'Survey Results'!E$785</f>
        <v>0</v>
      </c>
      <c r="F696" s="217">
        <f t="shared" si="94"/>
        <v>0</v>
      </c>
      <c r="G696" s="215">
        <f>'Survey Results'!F696/'Survey Results'!F$785</f>
        <v>0</v>
      </c>
      <c r="H696" s="212">
        <f t="shared" si="95"/>
        <v>0</v>
      </c>
      <c r="I696" s="218">
        <f>'Survey Results'!G696/'Survey Results'!G$785</f>
        <v>0</v>
      </c>
      <c r="J696" s="217">
        <f t="shared" si="96"/>
        <v>0</v>
      </c>
      <c r="K696" s="215">
        <f>'Survey Results'!H696/'Survey Results'!H$785</f>
        <v>0</v>
      </c>
      <c r="L696" s="211">
        <f t="shared" si="97"/>
        <v>0</v>
      </c>
      <c r="M696" s="221">
        <f t="shared" si="98"/>
        <v>0</v>
      </c>
      <c r="N696" s="222">
        <f t="shared" si="92"/>
        <v>0</v>
      </c>
    </row>
    <row r="697" spans="2:14" x14ac:dyDescent="0.45">
      <c r="B697" t="s">
        <v>299</v>
      </c>
      <c r="C697" s="215">
        <f>'Survey Results'!D697/'Survey Results'!D$785</f>
        <v>0</v>
      </c>
      <c r="D697" s="211">
        <f t="shared" si="93"/>
        <v>0</v>
      </c>
      <c r="E697" s="218">
        <f>'Survey Results'!E697/'Survey Results'!E$785</f>
        <v>9.0362883972624555E-2</v>
      </c>
      <c r="F697" s="217">
        <f t="shared" si="94"/>
        <v>1.0732029060878563</v>
      </c>
      <c r="G697" s="215">
        <f>'Survey Results'!F697/'Survey Results'!F$785</f>
        <v>6.2811092675989569E-2</v>
      </c>
      <c r="H697" s="212">
        <f t="shared" si="95"/>
        <v>2.3733383618867032</v>
      </c>
      <c r="I697" s="218">
        <f>'Survey Results'!G697/'Survey Results'!G$785</f>
        <v>1.0446379658839756E-2</v>
      </c>
      <c r="J697" s="217">
        <f t="shared" si="96"/>
        <v>0.16193030147677431</v>
      </c>
      <c r="K697" s="215">
        <f>'Survey Results'!H697/'Survey Results'!H$785</f>
        <v>3.4954140946001203E-2</v>
      </c>
      <c r="L697" s="211">
        <f t="shared" si="97"/>
        <v>0.65002479468959939</v>
      </c>
      <c r="M697" s="221">
        <f t="shared" si="98"/>
        <v>4.2638082854487253E-2</v>
      </c>
      <c r="N697" s="222">
        <f t="shared" si="92"/>
        <v>4.2584963641409335</v>
      </c>
    </row>
    <row r="698" spans="2:14" x14ac:dyDescent="0.45">
      <c r="B698" t="s">
        <v>300</v>
      </c>
      <c r="C698" s="215">
        <f>'Survey Results'!D698/'Survey Results'!D$785</f>
        <v>0</v>
      </c>
      <c r="D698" s="211">
        <f t="shared" si="93"/>
        <v>0</v>
      </c>
      <c r="E698" s="218">
        <f>'Survey Results'!E698/'Survey Results'!E$785</f>
        <v>0</v>
      </c>
      <c r="F698" s="217">
        <f t="shared" si="94"/>
        <v>0</v>
      </c>
      <c r="G698" s="215">
        <f>'Survey Results'!F698/'Survey Results'!F$785</f>
        <v>0</v>
      </c>
      <c r="H698" s="212">
        <f t="shared" si="95"/>
        <v>0</v>
      </c>
      <c r="I698" s="218">
        <f>'Survey Results'!G698/'Survey Results'!G$785</f>
        <v>0</v>
      </c>
      <c r="J698" s="217">
        <f t="shared" si="96"/>
        <v>0</v>
      </c>
      <c r="K698" s="215">
        <f>'Survey Results'!H698/'Survey Results'!H$785</f>
        <v>0</v>
      </c>
      <c r="L698" s="211">
        <f t="shared" si="97"/>
        <v>0</v>
      </c>
      <c r="M698" s="221">
        <f t="shared" si="98"/>
        <v>0</v>
      </c>
      <c r="N698" s="222">
        <f t="shared" si="92"/>
        <v>0</v>
      </c>
    </row>
    <row r="699" spans="2:14" x14ac:dyDescent="0.45">
      <c r="B699" t="s">
        <v>94</v>
      </c>
      <c r="C699" s="215">
        <f>'Survey Results'!D699/'Survey Results'!D$785</f>
        <v>0</v>
      </c>
      <c r="D699" s="211">
        <f t="shared" si="93"/>
        <v>0</v>
      </c>
      <c r="E699" s="218">
        <f>'Survey Results'!E699/'Survey Results'!E$785</f>
        <v>0</v>
      </c>
      <c r="F699" s="217">
        <f t="shared" si="94"/>
        <v>0</v>
      </c>
      <c r="G699" s="215">
        <f>'Survey Results'!F699/'Survey Results'!F$785</f>
        <v>0</v>
      </c>
      <c r="H699" s="212">
        <f t="shared" si="95"/>
        <v>0</v>
      </c>
      <c r="I699" s="218">
        <f>'Survey Results'!G699/'Survey Results'!G$785</f>
        <v>0</v>
      </c>
      <c r="J699" s="217">
        <f t="shared" si="96"/>
        <v>0</v>
      </c>
      <c r="K699" s="215">
        <f>'Survey Results'!H699/'Survey Results'!H$785</f>
        <v>0</v>
      </c>
      <c r="L699" s="211">
        <f t="shared" si="97"/>
        <v>0</v>
      </c>
      <c r="M699" s="221">
        <f t="shared" si="98"/>
        <v>0</v>
      </c>
      <c r="N699" s="222">
        <f t="shared" si="92"/>
        <v>0</v>
      </c>
    </row>
    <row r="700" spans="2:14" x14ac:dyDescent="0.45">
      <c r="B700" t="s">
        <v>301</v>
      </c>
      <c r="C700" s="215">
        <f>'Survey Results'!D700/'Survey Results'!D$785</f>
        <v>0</v>
      </c>
      <c r="D700" s="211">
        <f t="shared" si="93"/>
        <v>0</v>
      </c>
      <c r="E700" s="218">
        <f>'Survey Results'!E700/'Survey Results'!E$785</f>
        <v>0</v>
      </c>
      <c r="F700" s="217">
        <f t="shared" si="94"/>
        <v>0</v>
      </c>
      <c r="G700" s="215">
        <f>'Survey Results'!F700/'Survey Results'!F$785</f>
        <v>0</v>
      </c>
      <c r="H700" s="212">
        <f t="shared" si="95"/>
        <v>0</v>
      </c>
      <c r="I700" s="218">
        <f>'Survey Results'!G700/'Survey Results'!G$785</f>
        <v>0</v>
      </c>
      <c r="J700" s="217">
        <f t="shared" si="96"/>
        <v>0</v>
      </c>
      <c r="K700" s="215">
        <f>'Survey Results'!H700/'Survey Results'!H$785</f>
        <v>0</v>
      </c>
      <c r="L700" s="211">
        <f t="shared" si="97"/>
        <v>0</v>
      </c>
      <c r="M700" s="221">
        <f t="shared" si="98"/>
        <v>0</v>
      </c>
      <c r="N700" s="222">
        <f t="shared" si="92"/>
        <v>0</v>
      </c>
    </row>
    <row r="701" spans="2:14" x14ac:dyDescent="0.45">
      <c r="B701" t="s">
        <v>302</v>
      </c>
      <c r="C701" s="215">
        <f>'Survey Results'!D701/'Survey Results'!D$785</f>
        <v>0</v>
      </c>
      <c r="D701" s="211">
        <f t="shared" si="93"/>
        <v>0</v>
      </c>
      <c r="E701" s="218">
        <f>'Survey Results'!E701/'Survey Results'!E$785</f>
        <v>0</v>
      </c>
      <c r="F701" s="217">
        <f t="shared" si="94"/>
        <v>0</v>
      </c>
      <c r="G701" s="215">
        <f>'Survey Results'!F701/'Survey Results'!F$785</f>
        <v>0</v>
      </c>
      <c r="H701" s="212">
        <f t="shared" si="95"/>
        <v>0</v>
      </c>
      <c r="I701" s="218">
        <f>'Survey Results'!G701/'Survey Results'!G$785</f>
        <v>0</v>
      </c>
      <c r="J701" s="217">
        <f t="shared" si="96"/>
        <v>0</v>
      </c>
      <c r="K701" s="215">
        <f>'Survey Results'!H701/'Survey Results'!H$785</f>
        <v>0</v>
      </c>
      <c r="L701" s="211">
        <f t="shared" si="97"/>
        <v>0</v>
      </c>
      <c r="M701" s="221">
        <f t="shared" si="98"/>
        <v>0</v>
      </c>
      <c r="N701" s="222">
        <f t="shared" si="92"/>
        <v>0</v>
      </c>
    </row>
    <row r="702" spans="2:14" x14ac:dyDescent="0.45">
      <c r="B702" t="s">
        <v>303</v>
      </c>
      <c r="C702" s="215">
        <f>'Survey Results'!D702/'Survey Results'!D$785</f>
        <v>0</v>
      </c>
      <c r="D702" s="211">
        <f t="shared" si="93"/>
        <v>0</v>
      </c>
      <c r="E702" s="218">
        <f>'Survey Results'!E702/'Survey Results'!E$785</f>
        <v>0</v>
      </c>
      <c r="F702" s="217">
        <f t="shared" si="94"/>
        <v>0</v>
      </c>
      <c r="G702" s="215">
        <f>'Survey Results'!F702/'Survey Results'!F$785</f>
        <v>0</v>
      </c>
      <c r="H702" s="212">
        <f t="shared" si="95"/>
        <v>0</v>
      </c>
      <c r="I702" s="218">
        <f>'Survey Results'!G702/'Survey Results'!G$785</f>
        <v>1.0446379658839756E-2</v>
      </c>
      <c r="J702" s="217">
        <f t="shared" si="96"/>
        <v>0.16193030147677431</v>
      </c>
      <c r="K702" s="215">
        <f>'Survey Results'!H702/'Survey Results'!H$785</f>
        <v>1.0009152337740733E-2</v>
      </c>
      <c r="L702" s="211">
        <f t="shared" si="97"/>
        <v>0.18613523368827525</v>
      </c>
      <c r="M702" s="221">
        <f t="shared" si="98"/>
        <v>3.4849970172870334E-3</v>
      </c>
      <c r="N702" s="222">
        <f t="shared" si="92"/>
        <v>0.34806553516504957</v>
      </c>
    </row>
    <row r="703" spans="2:14" x14ac:dyDescent="0.45">
      <c r="B703" t="s">
        <v>304</v>
      </c>
      <c r="C703" s="215">
        <f>'Survey Results'!D703/'Survey Results'!D$785</f>
        <v>0</v>
      </c>
      <c r="D703" s="211">
        <f t="shared" si="93"/>
        <v>0</v>
      </c>
      <c r="E703" s="218">
        <f>'Survey Results'!E703/'Survey Results'!E$785</f>
        <v>0</v>
      </c>
      <c r="F703" s="217">
        <f t="shared" si="94"/>
        <v>0</v>
      </c>
      <c r="G703" s="215">
        <f>'Survey Results'!F703/'Survey Results'!F$785</f>
        <v>0</v>
      </c>
      <c r="H703" s="212">
        <f t="shared" si="95"/>
        <v>0</v>
      </c>
      <c r="I703" s="218">
        <f>'Survey Results'!G703/'Survey Results'!G$785</f>
        <v>0</v>
      </c>
      <c r="J703" s="217">
        <f t="shared" si="96"/>
        <v>0</v>
      </c>
      <c r="K703" s="215">
        <f>'Survey Results'!H703/'Survey Results'!H$785</f>
        <v>0</v>
      </c>
      <c r="L703" s="211">
        <f t="shared" si="97"/>
        <v>0</v>
      </c>
      <c r="M703" s="221">
        <f t="shared" si="98"/>
        <v>0</v>
      </c>
      <c r="N703" s="222">
        <f t="shared" si="92"/>
        <v>0</v>
      </c>
    </row>
    <row r="704" spans="2:14" x14ac:dyDescent="0.45">
      <c r="B704" t="s">
        <v>305</v>
      </c>
      <c r="C704" s="215">
        <f>'Survey Results'!D704/'Survey Results'!D$785</f>
        <v>0</v>
      </c>
      <c r="D704" s="211">
        <f t="shared" si="93"/>
        <v>0</v>
      </c>
      <c r="E704" s="218">
        <f>'Survey Results'!E704/'Survey Results'!E$785</f>
        <v>0</v>
      </c>
      <c r="F704" s="217">
        <f t="shared" si="94"/>
        <v>0</v>
      </c>
      <c r="G704" s="215">
        <f>'Survey Results'!F704/'Survey Results'!F$785</f>
        <v>0</v>
      </c>
      <c r="H704" s="212">
        <f t="shared" si="95"/>
        <v>0</v>
      </c>
      <c r="I704" s="218">
        <f>'Survey Results'!G704/'Survey Results'!G$785</f>
        <v>0</v>
      </c>
      <c r="J704" s="217">
        <f t="shared" si="96"/>
        <v>0</v>
      </c>
      <c r="K704" s="215">
        <f>'Survey Results'!H704/'Survey Results'!H$785</f>
        <v>0</v>
      </c>
      <c r="L704" s="211">
        <f t="shared" si="97"/>
        <v>0</v>
      </c>
      <c r="M704" s="221">
        <f t="shared" si="98"/>
        <v>0</v>
      </c>
      <c r="N704" s="222">
        <f t="shared" si="92"/>
        <v>0</v>
      </c>
    </row>
    <row r="705" spans="2:14" x14ac:dyDescent="0.45">
      <c r="B705" t="s">
        <v>306</v>
      </c>
      <c r="C705" s="215">
        <f>'Survey Results'!D705/'Survey Results'!D$785</f>
        <v>0</v>
      </c>
      <c r="D705" s="211">
        <f t="shared" si="93"/>
        <v>0</v>
      </c>
      <c r="E705" s="218">
        <f>'Survey Results'!E705/'Survey Results'!E$785</f>
        <v>0</v>
      </c>
      <c r="F705" s="217">
        <f t="shared" si="94"/>
        <v>0</v>
      </c>
      <c r="G705" s="215">
        <f>'Survey Results'!F705/'Survey Results'!F$785</f>
        <v>0</v>
      </c>
      <c r="H705" s="212">
        <f t="shared" si="95"/>
        <v>0</v>
      </c>
      <c r="I705" s="218">
        <f>'Survey Results'!G705/'Survey Results'!G$785</f>
        <v>0</v>
      </c>
      <c r="J705" s="217">
        <f t="shared" si="96"/>
        <v>0</v>
      </c>
      <c r="K705" s="215">
        <f>'Survey Results'!H705/'Survey Results'!H$785</f>
        <v>0</v>
      </c>
      <c r="L705" s="211">
        <f t="shared" si="97"/>
        <v>0</v>
      </c>
      <c r="M705" s="221">
        <f t="shared" si="98"/>
        <v>0</v>
      </c>
      <c r="N705" s="222">
        <f t="shared" si="92"/>
        <v>0</v>
      </c>
    </row>
    <row r="706" spans="2:14" x14ac:dyDescent="0.45">
      <c r="B706" t="s">
        <v>307</v>
      </c>
      <c r="C706" s="215">
        <f>'Survey Results'!D706/'Survey Results'!D$785</f>
        <v>0</v>
      </c>
      <c r="D706" s="211">
        <f t="shared" si="93"/>
        <v>0</v>
      </c>
      <c r="E706" s="218">
        <f>'Survey Results'!E706/'Survey Results'!E$785</f>
        <v>0</v>
      </c>
      <c r="F706" s="217">
        <f t="shared" si="94"/>
        <v>0</v>
      </c>
      <c r="G706" s="215">
        <f>'Survey Results'!F706/'Survey Results'!F$785</f>
        <v>0</v>
      </c>
      <c r="H706" s="212">
        <f t="shared" si="95"/>
        <v>0</v>
      </c>
      <c r="I706" s="218">
        <f>'Survey Results'!G706/'Survey Results'!G$785</f>
        <v>0</v>
      </c>
      <c r="J706" s="217">
        <f t="shared" si="96"/>
        <v>0</v>
      </c>
      <c r="K706" s="215">
        <f>'Survey Results'!H706/'Survey Results'!H$785</f>
        <v>0</v>
      </c>
      <c r="L706" s="211">
        <f t="shared" si="97"/>
        <v>0</v>
      </c>
      <c r="M706" s="221">
        <f t="shared" si="98"/>
        <v>0</v>
      </c>
      <c r="N706" s="222">
        <f t="shared" si="92"/>
        <v>0</v>
      </c>
    </row>
    <row r="707" spans="2:14" x14ac:dyDescent="0.45">
      <c r="B707" t="s">
        <v>308</v>
      </c>
      <c r="C707" s="215">
        <f>'Survey Results'!D707/'Survey Results'!D$785</f>
        <v>0</v>
      </c>
      <c r="D707" s="211">
        <f t="shared" si="93"/>
        <v>0</v>
      </c>
      <c r="E707" s="218">
        <f>'Survey Results'!E707/'Survey Results'!E$785</f>
        <v>0</v>
      </c>
      <c r="F707" s="217">
        <f t="shared" si="94"/>
        <v>0</v>
      </c>
      <c r="G707" s="215">
        <f>'Survey Results'!F707/'Survey Results'!F$785</f>
        <v>0</v>
      </c>
      <c r="H707" s="212">
        <f t="shared" si="95"/>
        <v>0</v>
      </c>
      <c r="I707" s="218">
        <f>'Survey Results'!G707/'Survey Results'!G$785</f>
        <v>0</v>
      </c>
      <c r="J707" s="217">
        <f t="shared" si="96"/>
        <v>0</v>
      </c>
      <c r="K707" s="215">
        <f>'Survey Results'!H707/'Survey Results'!H$785</f>
        <v>0</v>
      </c>
      <c r="L707" s="211">
        <f t="shared" si="97"/>
        <v>0</v>
      </c>
      <c r="M707" s="221">
        <f t="shared" si="98"/>
        <v>0</v>
      </c>
      <c r="N707" s="222">
        <f t="shared" si="92"/>
        <v>0</v>
      </c>
    </row>
    <row r="708" spans="2:14" x14ac:dyDescent="0.45">
      <c r="B708" t="s">
        <v>309</v>
      </c>
      <c r="C708" s="215">
        <f>'Survey Results'!D708/'Survey Results'!D$785</f>
        <v>0</v>
      </c>
      <c r="D708" s="211">
        <f t="shared" si="93"/>
        <v>0</v>
      </c>
      <c r="E708" s="218">
        <f>'Survey Results'!E708/'Survey Results'!E$785</f>
        <v>0</v>
      </c>
      <c r="F708" s="217">
        <f t="shared" si="94"/>
        <v>0</v>
      </c>
      <c r="G708" s="215">
        <f>'Survey Results'!F708/'Survey Results'!F$785</f>
        <v>0</v>
      </c>
      <c r="H708" s="212">
        <f t="shared" si="95"/>
        <v>0</v>
      </c>
      <c r="I708" s="218">
        <f>'Survey Results'!G708/'Survey Results'!G$785</f>
        <v>0</v>
      </c>
      <c r="J708" s="217">
        <f t="shared" si="96"/>
        <v>0</v>
      </c>
      <c r="K708" s="215">
        <f>'Survey Results'!H708/'Survey Results'!H$785</f>
        <v>0</v>
      </c>
      <c r="L708" s="211">
        <f t="shared" si="97"/>
        <v>0</v>
      </c>
      <c r="M708" s="221">
        <f t="shared" si="98"/>
        <v>0</v>
      </c>
      <c r="N708" s="222">
        <f t="shared" ref="N708:N771" si="99">D708+F708+H708+J708+L708</f>
        <v>0</v>
      </c>
    </row>
    <row r="709" spans="2:14" x14ac:dyDescent="0.45">
      <c r="B709" t="s">
        <v>310</v>
      </c>
      <c r="C709" s="215">
        <f>'Survey Results'!D709/'Survey Results'!D$785</f>
        <v>0</v>
      </c>
      <c r="D709" s="211">
        <f t="shared" si="93"/>
        <v>0</v>
      </c>
      <c r="E709" s="218">
        <f>'Survey Results'!E709/'Survey Results'!E$785</f>
        <v>0</v>
      </c>
      <c r="F709" s="217">
        <f t="shared" si="94"/>
        <v>0</v>
      </c>
      <c r="G709" s="215">
        <f>'Survey Results'!F709/'Survey Results'!F$785</f>
        <v>0</v>
      </c>
      <c r="H709" s="212">
        <f t="shared" si="95"/>
        <v>0</v>
      </c>
      <c r="I709" s="218">
        <f>'Survey Results'!G709/'Survey Results'!G$785</f>
        <v>0</v>
      </c>
      <c r="J709" s="217">
        <f t="shared" si="96"/>
        <v>0</v>
      </c>
      <c r="K709" s="215">
        <f>'Survey Results'!H709/'Survey Results'!H$785</f>
        <v>0</v>
      </c>
      <c r="L709" s="211">
        <f t="shared" si="97"/>
        <v>0</v>
      </c>
      <c r="M709" s="221">
        <f t="shared" si="98"/>
        <v>0</v>
      </c>
      <c r="N709" s="222">
        <f t="shared" si="99"/>
        <v>0</v>
      </c>
    </row>
    <row r="710" spans="2:14" x14ac:dyDescent="0.45">
      <c r="B710" t="s">
        <v>311</v>
      </c>
      <c r="C710" s="215">
        <f>'Survey Results'!D710/'Survey Results'!D$785</f>
        <v>0</v>
      </c>
      <c r="D710" s="211">
        <f t="shared" si="93"/>
        <v>0</v>
      </c>
      <c r="E710" s="218">
        <f>'Survey Results'!E710/'Survey Results'!E$785</f>
        <v>2.9265478274709537E-2</v>
      </c>
      <c r="F710" s="217">
        <f t="shared" si="94"/>
        <v>0.34757408076953689</v>
      </c>
      <c r="G710" s="215">
        <f>'Survey Results'!F710/'Survey Results'!F$785</f>
        <v>0</v>
      </c>
      <c r="H710" s="212">
        <f t="shared" si="95"/>
        <v>0</v>
      </c>
      <c r="I710" s="218">
        <f>'Survey Results'!G710/'Survey Results'!G$785</f>
        <v>0</v>
      </c>
      <c r="J710" s="217">
        <f t="shared" si="96"/>
        <v>0</v>
      </c>
      <c r="K710" s="215">
        <f>'Survey Results'!H710/'Survey Results'!H$785</f>
        <v>0</v>
      </c>
      <c r="L710" s="211">
        <f t="shared" si="97"/>
        <v>0</v>
      </c>
      <c r="M710" s="221">
        <f t="shared" si="98"/>
        <v>3.4800763430764075E-3</v>
      </c>
      <c r="N710" s="222">
        <f t="shared" si="99"/>
        <v>0.34757408076953689</v>
      </c>
    </row>
    <row r="711" spans="2:14" x14ac:dyDescent="0.45">
      <c r="B711" t="s">
        <v>102</v>
      </c>
      <c r="C711" s="215">
        <f>'Survey Results'!D711/'Survey Results'!D$785</f>
        <v>0</v>
      </c>
      <c r="D711" s="211">
        <f t="shared" si="93"/>
        <v>0</v>
      </c>
      <c r="E711" s="218">
        <f>'Survey Results'!E711/'Survey Results'!E$785</f>
        <v>0</v>
      </c>
      <c r="F711" s="217">
        <f t="shared" si="94"/>
        <v>0</v>
      </c>
      <c r="G711" s="215">
        <f>'Survey Results'!F711/'Survey Results'!F$785</f>
        <v>0</v>
      </c>
      <c r="H711" s="212">
        <f t="shared" si="95"/>
        <v>0</v>
      </c>
      <c r="I711" s="218">
        <f>'Survey Results'!G711/'Survey Results'!G$785</f>
        <v>0</v>
      </c>
      <c r="J711" s="217">
        <f t="shared" si="96"/>
        <v>0</v>
      </c>
      <c r="K711" s="215">
        <f>'Survey Results'!H711/'Survey Results'!H$785</f>
        <v>0</v>
      </c>
      <c r="L711" s="211">
        <f t="shared" si="97"/>
        <v>0</v>
      </c>
      <c r="M711" s="221">
        <f t="shared" si="98"/>
        <v>0</v>
      </c>
      <c r="N711" s="222">
        <f t="shared" si="99"/>
        <v>0</v>
      </c>
    </row>
    <row r="712" spans="2:14" x14ac:dyDescent="0.45">
      <c r="B712" t="s">
        <v>109</v>
      </c>
      <c r="C712" s="215">
        <f>'Survey Results'!D712/'Survey Results'!D$785</f>
        <v>0</v>
      </c>
      <c r="D712" s="211">
        <f t="shared" si="93"/>
        <v>0</v>
      </c>
      <c r="E712" s="218">
        <f>'Survey Results'!E712/'Survey Results'!E$785</f>
        <v>0</v>
      </c>
      <c r="F712" s="217">
        <f t="shared" si="94"/>
        <v>0</v>
      </c>
      <c r="G712" s="215">
        <f>'Survey Results'!F712/'Survey Results'!F$785</f>
        <v>0</v>
      </c>
      <c r="H712" s="212">
        <f t="shared" si="95"/>
        <v>0</v>
      </c>
      <c r="I712" s="218">
        <f>'Survey Results'!G712/'Survey Results'!G$785</f>
        <v>0</v>
      </c>
      <c r="J712" s="217">
        <f t="shared" si="96"/>
        <v>0</v>
      </c>
      <c r="K712" s="215">
        <f>'Survey Results'!H712/'Survey Results'!H$785</f>
        <v>0</v>
      </c>
      <c r="L712" s="211">
        <f t="shared" si="97"/>
        <v>0</v>
      </c>
      <c r="M712" s="221">
        <f t="shared" si="98"/>
        <v>0</v>
      </c>
      <c r="N712" s="222">
        <f t="shared" si="99"/>
        <v>0</v>
      </c>
    </row>
    <row r="713" spans="2:14" x14ac:dyDescent="0.45">
      <c r="B713" t="s">
        <v>116</v>
      </c>
      <c r="C713" s="215">
        <f>'Survey Results'!D713/'Survey Results'!D$785</f>
        <v>0</v>
      </c>
      <c r="D713" s="211">
        <f t="shared" si="93"/>
        <v>0</v>
      </c>
      <c r="E713" s="218">
        <f>'Survey Results'!E713/'Survey Results'!E$785</f>
        <v>0</v>
      </c>
      <c r="F713" s="217">
        <f t="shared" si="94"/>
        <v>0</v>
      </c>
      <c r="G713" s="215">
        <f>'Survey Results'!F713/'Survey Results'!F$785</f>
        <v>0</v>
      </c>
      <c r="H713" s="212">
        <f t="shared" si="95"/>
        <v>0</v>
      </c>
      <c r="I713" s="218">
        <f>'Survey Results'!G713/'Survey Results'!G$785</f>
        <v>0</v>
      </c>
      <c r="J713" s="217">
        <f t="shared" si="96"/>
        <v>0</v>
      </c>
      <c r="K713" s="215">
        <f>'Survey Results'!H713/'Survey Results'!H$785</f>
        <v>0</v>
      </c>
      <c r="L713" s="211">
        <f t="shared" si="97"/>
        <v>0</v>
      </c>
      <c r="M713" s="221">
        <f t="shared" si="98"/>
        <v>0</v>
      </c>
      <c r="N713" s="222">
        <f t="shared" si="99"/>
        <v>0</v>
      </c>
    </row>
    <row r="714" spans="2:14" x14ac:dyDescent="0.45">
      <c r="B714" t="s">
        <v>312</v>
      </c>
      <c r="C714" s="215">
        <f>'Survey Results'!D714/'Survey Results'!D$785</f>
        <v>0</v>
      </c>
      <c r="D714" s="211">
        <f t="shared" si="93"/>
        <v>0</v>
      </c>
      <c r="E714" s="218">
        <f>'Survey Results'!E714/'Survey Results'!E$785</f>
        <v>0</v>
      </c>
      <c r="F714" s="217">
        <f t="shared" si="94"/>
        <v>0</v>
      </c>
      <c r="G714" s="215">
        <f>'Survey Results'!F714/'Survey Results'!F$785</f>
        <v>6.4193726791498765E-3</v>
      </c>
      <c r="H714" s="212">
        <f t="shared" si="95"/>
        <v>0.24255816591609383</v>
      </c>
      <c r="I714" s="218">
        <f>'Survey Results'!G714/'Survey Results'!G$785</f>
        <v>0</v>
      </c>
      <c r="J714" s="217">
        <f t="shared" si="96"/>
        <v>0</v>
      </c>
      <c r="K714" s="215">
        <f>'Survey Results'!H714/'Survey Results'!H$785</f>
        <v>0</v>
      </c>
      <c r="L714" s="211">
        <f t="shared" si="97"/>
        <v>0</v>
      </c>
      <c r="M714" s="221">
        <f t="shared" si="98"/>
        <v>2.4286072573527274E-3</v>
      </c>
      <c r="N714" s="222">
        <f t="shared" si="99"/>
        <v>0.24255816591609383</v>
      </c>
    </row>
    <row r="715" spans="2:14" x14ac:dyDescent="0.45">
      <c r="B715" t="s">
        <v>313</v>
      </c>
      <c r="C715" s="215">
        <f>'Survey Results'!D715/'Survey Results'!D$785</f>
        <v>3.2020987249474352E-2</v>
      </c>
      <c r="D715" s="211">
        <f t="shared" si="93"/>
        <v>0.51604685389942317</v>
      </c>
      <c r="E715" s="218">
        <f>'Survey Results'!E715/'Survey Results'!E$785</f>
        <v>7.08857233805507E-2</v>
      </c>
      <c r="F715" s="217">
        <f t="shared" si="94"/>
        <v>0.8418806592670699</v>
      </c>
      <c r="G715" s="215">
        <f>'Survey Results'!F715/'Survey Results'!F$785</f>
        <v>0</v>
      </c>
      <c r="H715" s="212">
        <f t="shared" si="95"/>
        <v>0</v>
      </c>
      <c r="I715" s="218">
        <f>'Survey Results'!G715/'Survey Results'!G$785</f>
        <v>0</v>
      </c>
      <c r="J715" s="217">
        <f t="shared" si="96"/>
        <v>0</v>
      </c>
      <c r="K715" s="215">
        <f>'Survey Results'!H715/'Survey Results'!H$785</f>
        <v>0</v>
      </c>
      <c r="L715" s="211">
        <f t="shared" si="97"/>
        <v>0</v>
      </c>
      <c r="M715" s="221">
        <f t="shared" si="98"/>
        <v>1.359621351431183E-2</v>
      </c>
      <c r="N715" s="222">
        <f t="shared" si="99"/>
        <v>1.357927513166493</v>
      </c>
    </row>
    <row r="716" spans="2:14" x14ac:dyDescent="0.45">
      <c r="B716" t="s">
        <v>314</v>
      </c>
      <c r="C716" s="215">
        <f>'Survey Results'!D716/'Survey Results'!D$785</f>
        <v>0</v>
      </c>
      <c r="D716" s="211">
        <f t="shared" si="93"/>
        <v>0</v>
      </c>
      <c r="E716" s="218">
        <f>'Survey Results'!E716/'Survey Results'!E$785</f>
        <v>0</v>
      </c>
      <c r="F716" s="217">
        <f t="shared" si="94"/>
        <v>0</v>
      </c>
      <c r="G716" s="215">
        <f>'Survey Results'!F716/'Survey Results'!F$785</f>
        <v>0</v>
      </c>
      <c r="H716" s="212">
        <f t="shared" si="95"/>
        <v>0</v>
      </c>
      <c r="I716" s="218">
        <f>'Survey Results'!G716/'Survey Results'!G$785</f>
        <v>1.0446379658839756E-2</v>
      </c>
      <c r="J716" s="217">
        <f t="shared" si="96"/>
        <v>0.16193030147677431</v>
      </c>
      <c r="K716" s="215">
        <f>'Survey Results'!H716/'Survey Results'!H$785</f>
        <v>0</v>
      </c>
      <c r="L716" s="211">
        <f t="shared" si="97"/>
        <v>0</v>
      </c>
      <c r="M716" s="221">
        <f t="shared" si="98"/>
        <v>1.6213228850347104E-3</v>
      </c>
      <c r="N716" s="222">
        <f t="shared" si="99"/>
        <v>0.16193030147677431</v>
      </c>
    </row>
    <row r="717" spans="2:14" x14ac:dyDescent="0.45">
      <c r="B717" t="s">
        <v>315</v>
      </c>
      <c r="C717" s="215">
        <f>'Survey Results'!D717/'Survey Results'!D$785</f>
        <v>0</v>
      </c>
      <c r="D717" s="211">
        <f t="shared" si="93"/>
        <v>0</v>
      </c>
      <c r="E717" s="218">
        <f>'Survey Results'!E717/'Survey Results'!E$785</f>
        <v>0</v>
      </c>
      <c r="F717" s="217">
        <f t="shared" si="94"/>
        <v>0</v>
      </c>
      <c r="G717" s="215">
        <f>'Survey Results'!F717/'Survey Results'!F$785</f>
        <v>0</v>
      </c>
      <c r="H717" s="212">
        <f t="shared" si="95"/>
        <v>0</v>
      </c>
      <c r="I717" s="218">
        <f>'Survey Results'!G717/'Survey Results'!G$785</f>
        <v>0</v>
      </c>
      <c r="J717" s="217">
        <f t="shared" si="96"/>
        <v>0</v>
      </c>
      <c r="K717" s="215">
        <f>'Survey Results'!H717/'Survey Results'!H$785</f>
        <v>0</v>
      </c>
      <c r="L717" s="211">
        <f t="shared" si="97"/>
        <v>0</v>
      </c>
      <c r="M717" s="221">
        <f t="shared" si="98"/>
        <v>0</v>
      </c>
      <c r="N717" s="222">
        <f t="shared" si="99"/>
        <v>0</v>
      </c>
    </row>
    <row r="718" spans="2:14" x14ac:dyDescent="0.45">
      <c r="B718" t="s">
        <v>316</v>
      </c>
      <c r="C718" s="215">
        <f>'Survey Results'!D718/'Survey Results'!D$785</f>
        <v>0</v>
      </c>
      <c r="D718" s="211">
        <f t="shared" si="93"/>
        <v>0</v>
      </c>
      <c r="E718" s="218">
        <f>'Survey Results'!E718/'Survey Results'!E$785</f>
        <v>0</v>
      </c>
      <c r="F718" s="217">
        <f t="shared" si="94"/>
        <v>0</v>
      </c>
      <c r="G718" s="215">
        <f>'Survey Results'!F718/'Survey Results'!F$785</f>
        <v>0</v>
      </c>
      <c r="H718" s="212">
        <f t="shared" si="95"/>
        <v>0</v>
      </c>
      <c r="I718" s="218">
        <f>'Survey Results'!G718/'Survey Results'!G$785</f>
        <v>0</v>
      </c>
      <c r="J718" s="217">
        <f t="shared" si="96"/>
        <v>0</v>
      </c>
      <c r="K718" s="215">
        <f>'Survey Results'!H718/'Survey Results'!H$785</f>
        <v>0</v>
      </c>
      <c r="L718" s="211">
        <f t="shared" si="97"/>
        <v>0</v>
      </c>
      <c r="M718" s="221">
        <f t="shared" si="98"/>
        <v>0</v>
      </c>
      <c r="N718" s="222">
        <f t="shared" si="99"/>
        <v>0</v>
      </c>
    </row>
    <row r="719" spans="2:14" x14ac:dyDescent="0.45">
      <c r="B719" t="s">
        <v>317</v>
      </c>
      <c r="C719" s="215">
        <f>'Survey Results'!D719/'Survey Results'!D$785</f>
        <v>0</v>
      </c>
      <c r="D719" s="211">
        <f t="shared" si="93"/>
        <v>0</v>
      </c>
      <c r="E719" s="218">
        <f>'Survey Results'!E719/'Survey Results'!E$785</f>
        <v>8.395670857870444E-3</v>
      </c>
      <c r="F719" s="217">
        <f t="shared" si="94"/>
        <v>9.9711938874741363E-2</v>
      </c>
      <c r="G719" s="215">
        <f>'Survey Results'!F719/'Survey Results'!F$785</f>
        <v>0</v>
      </c>
      <c r="H719" s="212">
        <f t="shared" si="95"/>
        <v>0</v>
      </c>
      <c r="I719" s="218">
        <f>'Survey Results'!G719/'Survey Results'!G$785</f>
        <v>0</v>
      </c>
      <c r="J719" s="217">
        <f t="shared" si="96"/>
        <v>0</v>
      </c>
      <c r="K719" s="215">
        <f>'Survey Results'!H719/'Survey Results'!H$785</f>
        <v>0</v>
      </c>
      <c r="L719" s="211">
        <f t="shared" si="97"/>
        <v>0</v>
      </c>
      <c r="M719" s="221">
        <f t="shared" si="98"/>
        <v>9.9836316572280348E-4</v>
      </c>
      <c r="N719" s="222">
        <f t="shared" si="99"/>
        <v>9.9711938874741363E-2</v>
      </c>
    </row>
    <row r="720" spans="2:14" x14ac:dyDescent="0.45">
      <c r="B720" t="s">
        <v>318</v>
      </c>
      <c r="C720" s="215">
        <f>'Survey Results'!D720/'Survey Results'!D$785</f>
        <v>0</v>
      </c>
      <c r="D720" s="211">
        <f t="shared" si="93"/>
        <v>0</v>
      </c>
      <c r="E720" s="218">
        <f>'Survey Results'!E720/'Survey Results'!E$785</f>
        <v>0</v>
      </c>
      <c r="F720" s="217">
        <f t="shared" si="94"/>
        <v>0</v>
      </c>
      <c r="G720" s="215">
        <f>'Survey Results'!F720/'Survey Results'!F$785</f>
        <v>0</v>
      </c>
      <c r="H720" s="212">
        <f t="shared" si="95"/>
        <v>0</v>
      </c>
      <c r="I720" s="218">
        <f>'Survey Results'!G720/'Survey Results'!G$785</f>
        <v>0</v>
      </c>
      <c r="J720" s="217">
        <f t="shared" si="96"/>
        <v>0</v>
      </c>
      <c r="K720" s="215">
        <f>'Survey Results'!H720/'Survey Results'!H$785</f>
        <v>0</v>
      </c>
      <c r="L720" s="211">
        <f t="shared" si="97"/>
        <v>0</v>
      </c>
      <c r="M720" s="221">
        <f t="shared" si="98"/>
        <v>0</v>
      </c>
      <c r="N720" s="222">
        <f t="shared" si="99"/>
        <v>0</v>
      </c>
    </row>
    <row r="721" spans="2:14" x14ac:dyDescent="0.45">
      <c r="B721" t="s">
        <v>319</v>
      </c>
      <c r="C721" s="215">
        <f>'Survey Results'!D721/'Survey Results'!D$785</f>
        <v>0</v>
      </c>
      <c r="D721" s="211">
        <f t="shared" si="93"/>
        <v>0</v>
      </c>
      <c r="E721" s="218">
        <f>'Survey Results'!E721/'Survey Results'!E$785</f>
        <v>0</v>
      </c>
      <c r="F721" s="217">
        <f t="shared" si="94"/>
        <v>0</v>
      </c>
      <c r="G721" s="215">
        <f>'Survey Results'!F721/'Survey Results'!F$785</f>
        <v>0</v>
      </c>
      <c r="H721" s="212">
        <f t="shared" si="95"/>
        <v>0</v>
      </c>
      <c r="I721" s="218">
        <f>'Survey Results'!G721/'Survey Results'!G$785</f>
        <v>0</v>
      </c>
      <c r="J721" s="217">
        <f t="shared" si="96"/>
        <v>0</v>
      </c>
      <c r="K721" s="215">
        <f>'Survey Results'!H721/'Survey Results'!H$785</f>
        <v>0</v>
      </c>
      <c r="L721" s="211">
        <f t="shared" si="97"/>
        <v>0</v>
      </c>
      <c r="M721" s="221">
        <f t="shared" si="98"/>
        <v>0</v>
      </c>
      <c r="N721" s="222">
        <f t="shared" si="99"/>
        <v>0</v>
      </c>
    </row>
    <row r="722" spans="2:14" x14ac:dyDescent="0.45">
      <c r="B722" t="s">
        <v>320</v>
      </c>
      <c r="C722" s="215">
        <f>'Survey Results'!D722/'Survey Results'!D$785</f>
        <v>0</v>
      </c>
      <c r="D722" s="211">
        <f t="shared" si="93"/>
        <v>0</v>
      </c>
      <c r="E722" s="218">
        <f>'Survey Results'!E722/'Survey Results'!E$785</f>
        <v>0</v>
      </c>
      <c r="F722" s="217">
        <f t="shared" si="94"/>
        <v>0</v>
      </c>
      <c r="G722" s="215">
        <f>'Survey Results'!F722/'Survey Results'!F$785</f>
        <v>0</v>
      </c>
      <c r="H722" s="212">
        <f t="shared" si="95"/>
        <v>0</v>
      </c>
      <c r="I722" s="218">
        <f>'Survey Results'!G722/'Survey Results'!G$785</f>
        <v>0</v>
      </c>
      <c r="J722" s="217">
        <f t="shared" si="96"/>
        <v>0</v>
      </c>
      <c r="K722" s="215">
        <f>'Survey Results'!H722/'Survey Results'!H$785</f>
        <v>0</v>
      </c>
      <c r="L722" s="211">
        <f t="shared" si="97"/>
        <v>0</v>
      </c>
      <c r="M722" s="221">
        <f t="shared" si="98"/>
        <v>0</v>
      </c>
      <c r="N722" s="222">
        <f t="shared" si="99"/>
        <v>0</v>
      </c>
    </row>
    <row r="723" spans="2:14" x14ac:dyDescent="0.45">
      <c r="B723" t="s">
        <v>321</v>
      </c>
      <c r="C723" s="215">
        <f>'Survey Results'!D723/'Survey Results'!D$785</f>
        <v>0</v>
      </c>
      <c r="D723" s="211">
        <f t="shared" si="93"/>
        <v>0</v>
      </c>
      <c r="E723" s="218">
        <f>'Survey Results'!E723/'Survey Results'!E$785</f>
        <v>8.395670857870444E-3</v>
      </c>
      <c r="F723" s="217">
        <f t="shared" si="94"/>
        <v>9.9711938874741363E-2</v>
      </c>
      <c r="G723" s="215">
        <f>'Survey Results'!F723/'Survey Results'!F$785</f>
        <v>0</v>
      </c>
      <c r="H723" s="212">
        <f t="shared" si="95"/>
        <v>0</v>
      </c>
      <c r="I723" s="218">
        <f>'Survey Results'!G723/'Survey Results'!G$785</f>
        <v>0</v>
      </c>
      <c r="J723" s="217">
        <f t="shared" si="96"/>
        <v>0</v>
      </c>
      <c r="K723" s="215">
        <f>'Survey Results'!H723/'Survey Results'!H$785</f>
        <v>0</v>
      </c>
      <c r="L723" s="211">
        <f t="shared" si="97"/>
        <v>0</v>
      </c>
      <c r="M723" s="221">
        <f t="shared" si="98"/>
        <v>9.9836316572280348E-4</v>
      </c>
      <c r="N723" s="222">
        <f t="shared" si="99"/>
        <v>9.9711938874741363E-2</v>
      </c>
    </row>
    <row r="724" spans="2:14" x14ac:dyDescent="0.45">
      <c r="B724" t="s">
        <v>322</v>
      </c>
      <c r="C724" s="215">
        <f>'Survey Results'!D724/'Survey Results'!D$785</f>
        <v>0</v>
      </c>
      <c r="D724" s="211">
        <f t="shared" si="93"/>
        <v>0</v>
      </c>
      <c r="E724" s="218">
        <f>'Survey Results'!E724/'Survey Results'!E$785</f>
        <v>0</v>
      </c>
      <c r="F724" s="217">
        <f t="shared" si="94"/>
        <v>0</v>
      </c>
      <c r="G724" s="215">
        <f>'Survey Results'!F724/'Survey Results'!F$785</f>
        <v>0</v>
      </c>
      <c r="H724" s="212">
        <f t="shared" si="95"/>
        <v>0</v>
      </c>
      <c r="I724" s="218">
        <f>'Survey Results'!G724/'Survey Results'!G$785</f>
        <v>0</v>
      </c>
      <c r="J724" s="217">
        <f t="shared" si="96"/>
        <v>0</v>
      </c>
      <c r="K724" s="215">
        <f>'Survey Results'!H724/'Survey Results'!H$785</f>
        <v>0</v>
      </c>
      <c r="L724" s="211">
        <f t="shared" si="97"/>
        <v>0</v>
      </c>
      <c r="M724" s="221">
        <f t="shared" si="98"/>
        <v>0</v>
      </c>
      <c r="N724" s="222">
        <f t="shared" si="99"/>
        <v>0</v>
      </c>
    </row>
    <row r="725" spans="2:14" x14ac:dyDescent="0.45">
      <c r="B725" t="s">
        <v>323</v>
      </c>
      <c r="C725" s="215">
        <f>'Survey Results'!D725/'Survey Results'!D$785</f>
        <v>0</v>
      </c>
      <c r="D725" s="211">
        <f t="shared" si="93"/>
        <v>0</v>
      </c>
      <c r="E725" s="218">
        <f>'Survey Results'!E725/'Survey Results'!E$785</f>
        <v>0</v>
      </c>
      <c r="F725" s="217">
        <f t="shared" si="94"/>
        <v>0</v>
      </c>
      <c r="G725" s="215">
        <f>'Survey Results'!F725/'Survey Results'!F$785</f>
        <v>0</v>
      </c>
      <c r="H725" s="212">
        <f t="shared" si="95"/>
        <v>0</v>
      </c>
      <c r="I725" s="218">
        <f>'Survey Results'!G725/'Survey Results'!G$785</f>
        <v>0</v>
      </c>
      <c r="J725" s="217">
        <f t="shared" si="96"/>
        <v>0</v>
      </c>
      <c r="K725" s="215">
        <f>'Survey Results'!H725/'Survey Results'!H$785</f>
        <v>0</v>
      </c>
      <c r="L725" s="211">
        <f t="shared" si="97"/>
        <v>0</v>
      </c>
      <c r="M725" s="221">
        <f t="shared" si="98"/>
        <v>0</v>
      </c>
      <c r="N725" s="222">
        <f t="shared" si="99"/>
        <v>0</v>
      </c>
    </row>
    <row r="726" spans="2:14" x14ac:dyDescent="0.45">
      <c r="B726" t="s">
        <v>324</v>
      </c>
      <c r="C726" s="215">
        <f>'Survey Results'!D726/'Survey Results'!D$785</f>
        <v>0</v>
      </c>
      <c r="D726" s="211">
        <f t="shared" si="93"/>
        <v>0</v>
      </c>
      <c r="E726" s="218">
        <f>'Survey Results'!E726/'Survey Results'!E$785</f>
        <v>0</v>
      </c>
      <c r="F726" s="217">
        <f t="shared" si="94"/>
        <v>0</v>
      </c>
      <c r="G726" s="215">
        <f>'Survey Results'!F726/'Survey Results'!F$785</f>
        <v>0</v>
      </c>
      <c r="H726" s="212">
        <f t="shared" si="95"/>
        <v>0</v>
      </c>
      <c r="I726" s="218">
        <f>'Survey Results'!G726/'Survey Results'!G$785</f>
        <v>0</v>
      </c>
      <c r="J726" s="217">
        <f t="shared" si="96"/>
        <v>0</v>
      </c>
      <c r="K726" s="215">
        <f>'Survey Results'!H726/'Survey Results'!H$785</f>
        <v>0</v>
      </c>
      <c r="L726" s="211">
        <f t="shared" si="97"/>
        <v>0</v>
      </c>
      <c r="M726" s="221">
        <f t="shared" si="98"/>
        <v>0</v>
      </c>
      <c r="N726" s="222">
        <f t="shared" si="99"/>
        <v>0</v>
      </c>
    </row>
    <row r="727" spans="2:14" x14ac:dyDescent="0.45">
      <c r="B727" t="s">
        <v>325</v>
      </c>
      <c r="C727" s="215">
        <f>'Survey Results'!D727/'Survey Results'!D$785</f>
        <v>0</v>
      </c>
      <c r="D727" s="211">
        <f t="shared" si="93"/>
        <v>0</v>
      </c>
      <c r="E727" s="218">
        <f>'Survey Results'!E727/'Survey Results'!E$785</f>
        <v>0</v>
      </c>
      <c r="F727" s="217">
        <f t="shared" si="94"/>
        <v>0</v>
      </c>
      <c r="G727" s="215">
        <f>'Survey Results'!F727/'Survey Results'!F$785</f>
        <v>0</v>
      </c>
      <c r="H727" s="212">
        <f t="shared" si="95"/>
        <v>0</v>
      </c>
      <c r="I727" s="218">
        <f>'Survey Results'!G727/'Survey Results'!G$785</f>
        <v>0</v>
      </c>
      <c r="J727" s="217">
        <f t="shared" si="96"/>
        <v>0</v>
      </c>
      <c r="K727" s="215">
        <f>'Survey Results'!H727/'Survey Results'!H$785</f>
        <v>0</v>
      </c>
      <c r="L727" s="211">
        <f t="shared" si="97"/>
        <v>0</v>
      </c>
      <c r="M727" s="221">
        <f t="shared" si="98"/>
        <v>0</v>
      </c>
      <c r="N727" s="222">
        <f t="shared" si="99"/>
        <v>0</v>
      </c>
    </row>
    <row r="728" spans="2:14" x14ac:dyDescent="0.45">
      <c r="B728" t="s">
        <v>326</v>
      </c>
      <c r="C728" s="215">
        <f>'Survey Results'!D728/'Survey Results'!D$785</f>
        <v>0</v>
      </c>
      <c r="D728" s="211">
        <f t="shared" si="93"/>
        <v>0</v>
      </c>
      <c r="E728" s="218">
        <f>'Survey Results'!E728/'Survey Results'!E$785</f>
        <v>0</v>
      </c>
      <c r="F728" s="217">
        <f t="shared" si="94"/>
        <v>0</v>
      </c>
      <c r="G728" s="215">
        <f>'Survey Results'!F728/'Survey Results'!F$785</f>
        <v>0</v>
      </c>
      <c r="H728" s="212">
        <f t="shared" si="95"/>
        <v>0</v>
      </c>
      <c r="I728" s="218">
        <f>'Survey Results'!G728/'Survey Results'!G$785</f>
        <v>0</v>
      </c>
      <c r="J728" s="217">
        <f t="shared" si="96"/>
        <v>0</v>
      </c>
      <c r="K728" s="215">
        <f>'Survey Results'!H728/'Survey Results'!H$785</f>
        <v>0</v>
      </c>
      <c r="L728" s="211">
        <f t="shared" si="97"/>
        <v>0</v>
      </c>
      <c r="M728" s="221">
        <f t="shared" si="98"/>
        <v>0</v>
      </c>
      <c r="N728" s="222">
        <f t="shared" si="99"/>
        <v>0</v>
      </c>
    </row>
    <row r="729" spans="2:14" x14ac:dyDescent="0.45">
      <c r="B729" t="s">
        <v>327</v>
      </c>
      <c r="C729" s="215">
        <f>'Survey Results'!D729/'Survey Results'!D$785</f>
        <v>0</v>
      </c>
      <c r="D729" s="211">
        <f t="shared" si="93"/>
        <v>0</v>
      </c>
      <c r="E729" s="218">
        <f>'Survey Results'!E729/'Survey Results'!E$785</f>
        <v>0</v>
      </c>
      <c r="F729" s="217">
        <f t="shared" si="94"/>
        <v>0</v>
      </c>
      <c r="G729" s="215">
        <f>'Survey Results'!F729/'Survey Results'!F$785</f>
        <v>0</v>
      </c>
      <c r="H729" s="212">
        <f t="shared" si="95"/>
        <v>0</v>
      </c>
      <c r="I729" s="218">
        <f>'Survey Results'!G729/'Survey Results'!G$785</f>
        <v>0</v>
      </c>
      <c r="J729" s="217">
        <f t="shared" si="96"/>
        <v>0</v>
      </c>
      <c r="K729" s="215">
        <f>'Survey Results'!H729/'Survey Results'!H$785</f>
        <v>0</v>
      </c>
      <c r="L729" s="211">
        <f t="shared" si="97"/>
        <v>0</v>
      </c>
      <c r="M729" s="221">
        <f t="shared" si="98"/>
        <v>0</v>
      </c>
      <c r="N729" s="222">
        <f t="shared" si="99"/>
        <v>0</v>
      </c>
    </row>
    <row r="730" spans="2:14" x14ac:dyDescent="0.45">
      <c r="B730" t="s">
        <v>328</v>
      </c>
      <c r="C730" s="215">
        <f>'Survey Results'!D730/'Survey Results'!D$785</f>
        <v>0</v>
      </c>
      <c r="D730" s="211">
        <f t="shared" si="93"/>
        <v>0</v>
      </c>
      <c r="E730" s="218">
        <f>'Survey Results'!E730/'Survey Results'!E$785</f>
        <v>0</v>
      </c>
      <c r="F730" s="217">
        <f t="shared" si="94"/>
        <v>0</v>
      </c>
      <c r="G730" s="215">
        <f>'Survey Results'!F730/'Survey Results'!F$785</f>
        <v>0</v>
      </c>
      <c r="H730" s="212">
        <f t="shared" si="95"/>
        <v>0</v>
      </c>
      <c r="I730" s="218">
        <f>'Survey Results'!G730/'Survey Results'!G$785</f>
        <v>0</v>
      </c>
      <c r="J730" s="217">
        <f t="shared" si="96"/>
        <v>0</v>
      </c>
      <c r="K730" s="215">
        <f>'Survey Results'!H730/'Survey Results'!H$785</f>
        <v>0</v>
      </c>
      <c r="L730" s="211">
        <f t="shared" si="97"/>
        <v>0</v>
      </c>
      <c r="M730" s="221">
        <f t="shared" si="98"/>
        <v>0</v>
      </c>
      <c r="N730" s="222">
        <f t="shared" si="99"/>
        <v>0</v>
      </c>
    </row>
    <row r="731" spans="2:14" x14ac:dyDescent="0.45">
      <c r="B731" t="s">
        <v>329</v>
      </c>
      <c r="C731" s="215">
        <f>'Survey Results'!D731/'Survey Results'!D$785</f>
        <v>0</v>
      </c>
      <c r="D731" s="211">
        <f t="shared" si="93"/>
        <v>0</v>
      </c>
      <c r="E731" s="218">
        <f>'Survey Results'!E731/'Survey Results'!E$785</f>
        <v>0</v>
      </c>
      <c r="F731" s="217">
        <f t="shared" si="94"/>
        <v>0</v>
      </c>
      <c r="G731" s="215">
        <f>'Survey Results'!F731/'Survey Results'!F$785</f>
        <v>0</v>
      </c>
      <c r="H731" s="212">
        <f t="shared" si="95"/>
        <v>0</v>
      </c>
      <c r="I731" s="218">
        <f>'Survey Results'!G731/'Survey Results'!G$785</f>
        <v>0</v>
      </c>
      <c r="J731" s="217">
        <f t="shared" si="96"/>
        <v>0</v>
      </c>
      <c r="K731" s="215">
        <f>'Survey Results'!H731/'Survey Results'!H$785</f>
        <v>0</v>
      </c>
      <c r="L731" s="211">
        <f t="shared" si="97"/>
        <v>0</v>
      </c>
      <c r="M731" s="221">
        <f t="shared" si="98"/>
        <v>0</v>
      </c>
      <c r="N731" s="222">
        <f t="shared" si="99"/>
        <v>0</v>
      </c>
    </row>
    <row r="732" spans="2:14" x14ac:dyDescent="0.45">
      <c r="B732" t="s">
        <v>330</v>
      </c>
      <c r="C732" s="215">
        <f>'Survey Results'!D732/'Survey Results'!D$785</f>
        <v>0</v>
      </c>
      <c r="D732" s="211">
        <f t="shared" si="93"/>
        <v>0</v>
      </c>
      <c r="E732" s="218">
        <f>'Survey Results'!E732/'Survey Results'!E$785</f>
        <v>0</v>
      </c>
      <c r="F732" s="217">
        <f t="shared" si="94"/>
        <v>0</v>
      </c>
      <c r="G732" s="215">
        <f>'Survey Results'!F732/'Survey Results'!F$785</f>
        <v>0</v>
      </c>
      <c r="H732" s="212">
        <f t="shared" si="95"/>
        <v>0</v>
      </c>
      <c r="I732" s="218">
        <f>'Survey Results'!G732/'Survey Results'!G$785</f>
        <v>0</v>
      </c>
      <c r="J732" s="217">
        <f t="shared" si="96"/>
        <v>0</v>
      </c>
      <c r="K732" s="215">
        <f>'Survey Results'!H732/'Survey Results'!H$785</f>
        <v>0</v>
      </c>
      <c r="L732" s="211">
        <f t="shared" si="97"/>
        <v>0</v>
      </c>
      <c r="M732" s="221">
        <f t="shared" si="98"/>
        <v>0</v>
      </c>
      <c r="N732" s="222">
        <f t="shared" si="99"/>
        <v>0</v>
      </c>
    </row>
    <row r="733" spans="2:14" x14ac:dyDescent="0.45">
      <c r="B733" t="s">
        <v>331</v>
      </c>
      <c r="C733" s="215">
        <f>'Survey Results'!D733/'Survey Results'!D$785</f>
        <v>0</v>
      </c>
      <c r="D733" s="211">
        <f t="shared" si="93"/>
        <v>0</v>
      </c>
      <c r="E733" s="218">
        <f>'Survey Results'!E733/'Survey Results'!E$785</f>
        <v>0</v>
      </c>
      <c r="F733" s="217">
        <f t="shared" si="94"/>
        <v>0</v>
      </c>
      <c r="G733" s="215">
        <f>'Survey Results'!F733/'Survey Results'!F$785</f>
        <v>0</v>
      </c>
      <c r="H733" s="212">
        <f t="shared" si="95"/>
        <v>0</v>
      </c>
      <c r="I733" s="218">
        <f>'Survey Results'!G733/'Survey Results'!G$785</f>
        <v>0</v>
      </c>
      <c r="J733" s="217">
        <f t="shared" si="96"/>
        <v>0</v>
      </c>
      <c r="K733" s="215">
        <f>'Survey Results'!H733/'Survey Results'!H$785</f>
        <v>0</v>
      </c>
      <c r="L733" s="211">
        <f t="shared" si="97"/>
        <v>0</v>
      </c>
      <c r="M733" s="221">
        <f t="shared" si="98"/>
        <v>0</v>
      </c>
      <c r="N733" s="222">
        <f t="shared" si="99"/>
        <v>0</v>
      </c>
    </row>
    <row r="734" spans="2:14" x14ac:dyDescent="0.45">
      <c r="B734" t="s">
        <v>332</v>
      </c>
      <c r="C734" s="215">
        <f>'Survey Results'!D734/'Survey Results'!D$785</f>
        <v>9.1626318936748902E-3</v>
      </c>
      <c r="D734" s="211">
        <f t="shared" si="93"/>
        <v>0.14766400939893135</v>
      </c>
      <c r="E734" s="218">
        <f>'Survey Results'!E734/'Survey Results'!E$785</f>
        <v>0</v>
      </c>
      <c r="F734" s="217">
        <f t="shared" si="94"/>
        <v>0</v>
      </c>
      <c r="G734" s="215">
        <f>'Survey Results'!F734/'Survey Results'!F$785</f>
        <v>6.4193726791498765E-3</v>
      </c>
      <c r="H734" s="212">
        <f t="shared" si="95"/>
        <v>0.24255816591609383</v>
      </c>
      <c r="I734" s="218">
        <f>'Survey Results'!G734/'Survey Results'!G$785</f>
        <v>0</v>
      </c>
      <c r="J734" s="217">
        <f t="shared" si="96"/>
        <v>0</v>
      </c>
      <c r="K734" s="215">
        <f>'Survey Results'!H734/'Survey Results'!H$785</f>
        <v>1.0009152337740733E-2</v>
      </c>
      <c r="L734" s="211">
        <f t="shared" si="97"/>
        <v>0.18613523368827525</v>
      </c>
      <c r="M734" s="221">
        <f t="shared" si="98"/>
        <v>5.7707634003904542E-3</v>
      </c>
      <c r="N734" s="222">
        <f t="shared" si="99"/>
        <v>0.57635740900330046</v>
      </c>
    </row>
    <row r="735" spans="2:14" x14ac:dyDescent="0.45">
      <c r="B735" t="s">
        <v>333</v>
      </c>
      <c r="C735" s="215">
        <f>'Survey Results'!D735/'Survey Results'!D$785</f>
        <v>0</v>
      </c>
      <c r="D735" s="211">
        <f t="shared" ref="D735:D784" si="100">C735*$D$604</f>
        <v>0</v>
      </c>
      <c r="E735" s="218">
        <f>'Survey Results'!E735/'Survey Results'!E$785</f>
        <v>0</v>
      </c>
      <c r="F735" s="217">
        <f t="shared" ref="F735:F784" si="101">E735*$F$604</f>
        <v>0</v>
      </c>
      <c r="G735" s="215">
        <f>'Survey Results'!F735/'Survey Results'!F$785</f>
        <v>0</v>
      </c>
      <c r="H735" s="212">
        <f t="shared" ref="H735:H784" si="102">G735*$H$604</f>
        <v>0</v>
      </c>
      <c r="I735" s="218">
        <f>'Survey Results'!G735/'Survey Results'!G$785</f>
        <v>0</v>
      </c>
      <c r="J735" s="217">
        <f t="shared" ref="J735:J784" si="103">I735*$J$604</f>
        <v>0</v>
      </c>
      <c r="K735" s="215">
        <f>'Survey Results'!H735/'Survey Results'!H$785</f>
        <v>0</v>
      </c>
      <c r="L735" s="211">
        <f t="shared" ref="L735:L784" si="104">K735*$L$604</f>
        <v>0</v>
      </c>
      <c r="M735" s="221">
        <f t="shared" ref="M735:M784" si="105">N735/$N$604</f>
        <v>0</v>
      </c>
      <c r="N735" s="222">
        <f t="shared" si="99"/>
        <v>0</v>
      </c>
    </row>
    <row r="736" spans="2:14" x14ac:dyDescent="0.45">
      <c r="B736" t="s">
        <v>334</v>
      </c>
      <c r="C736" s="215">
        <f>'Survey Results'!D736/'Survey Results'!D$785</f>
        <v>0</v>
      </c>
      <c r="D736" s="211">
        <f t="shared" si="100"/>
        <v>0</v>
      </c>
      <c r="E736" s="218">
        <f>'Survey Results'!E736/'Survey Results'!E$785</f>
        <v>8.395670857870444E-3</v>
      </c>
      <c r="F736" s="217">
        <f t="shared" si="101"/>
        <v>9.9711938874741363E-2</v>
      </c>
      <c r="G736" s="215">
        <f>'Survey Results'!F736/'Survey Results'!F$785</f>
        <v>0</v>
      </c>
      <c r="H736" s="212">
        <f t="shared" si="102"/>
        <v>0</v>
      </c>
      <c r="I736" s="218">
        <f>'Survey Results'!G736/'Survey Results'!G$785</f>
        <v>0</v>
      </c>
      <c r="J736" s="217">
        <f t="shared" si="103"/>
        <v>0</v>
      </c>
      <c r="K736" s="215">
        <f>'Survey Results'!H736/'Survey Results'!H$785</f>
        <v>0</v>
      </c>
      <c r="L736" s="211">
        <f t="shared" si="104"/>
        <v>0</v>
      </c>
      <c r="M736" s="221">
        <f t="shared" si="105"/>
        <v>9.9836316572280348E-4</v>
      </c>
      <c r="N736" s="222">
        <f t="shared" si="99"/>
        <v>9.9711938874741363E-2</v>
      </c>
    </row>
    <row r="737" spans="2:14" x14ac:dyDescent="0.45">
      <c r="B737" t="s">
        <v>335</v>
      </c>
      <c r="C737" s="215">
        <f>'Survey Results'!D737/'Survey Results'!D$785</f>
        <v>0</v>
      </c>
      <c r="D737" s="211">
        <f t="shared" si="100"/>
        <v>0</v>
      </c>
      <c r="E737" s="218">
        <f>'Survey Results'!E737/'Survey Results'!E$785</f>
        <v>0</v>
      </c>
      <c r="F737" s="217">
        <f t="shared" si="101"/>
        <v>0</v>
      </c>
      <c r="G737" s="215">
        <f>'Survey Results'!F737/'Survey Results'!F$785</f>
        <v>0</v>
      </c>
      <c r="H737" s="212">
        <f t="shared" si="102"/>
        <v>0</v>
      </c>
      <c r="I737" s="218">
        <f>'Survey Results'!G737/'Survey Results'!G$785</f>
        <v>0</v>
      </c>
      <c r="J737" s="217">
        <f t="shared" si="103"/>
        <v>0</v>
      </c>
      <c r="K737" s="215">
        <f>'Survey Results'!H737/'Survey Results'!H$785</f>
        <v>0</v>
      </c>
      <c r="L737" s="211">
        <f t="shared" si="104"/>
        <v>0</v>
      </c>
      <c r="M737" s="221">
        <f t="shared" si="105"/>
        <v>0</v>
      </c>
      <c r="N737" s="222">
        <f t="shared" si="99"/>
        <v>0</v>
      </c>
    </row>
    <row r="738" spans="2:14" x14ac:dyDescent="0.45">
      <c r="B738" t="s">
        <v>336</v>
      </c>
      <c r="C738" s="215">
        <f>'Survey Results'!D738/'Survey Results'!D$785</f>
        <v>0</v>
      </c>
      <c r="D738" s="211">
        <f t="shared" si="100"/>
        <v>0</v>
      </c>
      <c r="E738" s="218">
        <f>'Survey Results'!E738/'Survey Results'!E$785</f>
        <v>0</v>
      </c>
      <c r="F738" s="217">
        <f t="shared" si="101"/>
        <v>0</v>
      </c>
      <c r="G738" s="215">
        <f>'Survey Results'!F738/'Survey Results'!F$785</f>
        <v>0</v>
      </c>
      <c r="H738" s="212">
        <f t="shared" si="102"/>
        <v>0</v>
      </c>
      <c r="I738" s="218">
        <f>'Survey Results'!G738/'Survey Results'!G$785</f>
        <v>0</v>
      </c>
      <c r="J738" s="217">
        <f t="shared" si="103"/>
        <v>0</v>
      </c>
      <c r="K738" s="215">
        <f>'Survey Results'!H738/'Survey Results'!H$785</f>
        <v>0</v>
      </c>
      <c r="L738" s="211">
        <f t="shared" si="104"/>
        <v>0</v>
      </c>
      <c r="M738" s="221">
        <f t="shared" si="105"/>
        <v>0</v>
      </c>
      <c r="N738" s="222">
        <f t="shared" si="99"/>
        <v>0</v>
      </c>
    </row>
    <row r="739" spans="2:14" x14ac:dyDescent="0.45">
      <c r="B739" t="s">
        <v>337</v>
      </c>
      <c r="C739" s="215">
        <f>'Survey Results'!D739/'Survey Results'!D$785</f>
        <v>0</v>
      </c>
      <c r="D739" s="211">
        <f t="shared" si="100"/>
        <v>0</v>
      </c>
      <c r="E739" s="218">
        <f>'Survey Results'!E739/'Survey Results'!E$785</f>
        <v>0</v>
      </c>
      <c r="F739" s="217">
        <f t="shared" si="101"/>
        <v>0</v>
      </c>
      <c r="G739" s="215">
        <f>'Survey Results'!F739/'Survey Results'!F$785</f>
        <v>0</v>
      </c>
      <c r="H739" s="212">
        <f t="shared" si="102"/>
        <v>0</v>
      </c>
      <c r="I739" s="218">
        <f>'Survey Results'!G739/'Survey Results'!G$785</f>
        <v>0</v>
      </c>
      <c r="J739" s="217">
        <f t="shared" si="103"/>
        <v>0</v>
      </c>
      <c r="K739" s="215">
        <f>'Survey Results'!H739/'Survey Results'!H$785</f>
        <v>0</v>
      </c>
      <c r="L739" s="211">
        <f t="shared" si="104"/>
        <v>0</v>
      </c>
      <c r="M739" s="221">
        <f t="shared" si="105"/>
        <v>0</v>
      </c>
      <c r="N739" s="222">
        <f t="shared" si="99"/>
        <v>0</v>
      </c>
    </row>
    <row r="740" spans="2:14" x14ac:dyDescent="0.45">
      <c r="B740" t="s">
        <v>338</v>
      </c>
      <c r="C740" s="215">
        <f>'Survey Results'!D740/'Survey Results'!D$785</f>
        <v>0</v>
      </c>
      <c r="D740" s="211">
        <f t="shared" si="100"/>
        <v>0</v>
      </c>
      <c r="E740" s="218">
        <f>'Survey Results'!E740/'Survey Results'!E$785</f>
        <v>0</v>
      </c>
      <c r="F740" s="217">
        <f t="shared" si="101"/>
        <v>0</v>
      </c>
      <c r="G740" s="215">
        <f>'Survey Results'!F740/'Survey Results'!F$785</f>
        <v>0</v>
      </c>
      <c r="H740" s="212">
        <f t="shared" si="102"/>
        <v>0</v>
      </c>
      <c r="I740" s="218">
        <f>'Survey Results'!G740/'Survey Results'!G$785</f>
        <v>0</v>
      </c>
      <c r="J740" s="217">
        <f t="shared" si="103"/>
        <v>0</v>
      </c>
      <c r="K740" s="215">
        <f>'Survey Results'!H740/'Survey Results'!H$785</f>
        <v>0</v>
      </c>
      <c r="L740" s="211">
        <f t="shared" si="104"/>
        <v>0</v>
      </c>
      <c r="M740" s="221">
        <f t="shared" si="105"/>
        <v>0</v>
      </c>
      <c r="N740" s="222">
        <f t="shared" si="99"/>
        <v>0</v>
      </c>
    </row>
    <row r="741" spans="2:14" x14ac:dyDescent="0.45">
      <c r="B741" t="s">
        <v>339</v>
      </c>
      <c r="C741" s="215">
        <f>'Survey Results'!D741/'Survey Results'!D$785</f>
        <v>0</v>
      </c>
      <c r="D741" s="211">
        <f t="shared" si="100"/>
        <v>0</v>
      </c>
      <c r="E741" s="218">
        <f>'Survey Results'!E741/'Survey Results'!E$785</f>
        <v>0</v>
      </c>
      <c r="F741" s="217">
        <f t="shared" si="101"/>
        <v>0</v>
      </c>
      <c r="G741" s="215">
        <f>'Survey Results'!F741/'Survey Results'!F$785</f>
        <v>0</v>
      </c>
      <c r="H741" s="212">
        <f t="shared" si="102"/>
        <v>0</v>
      </c>
      <c r="I741" s="218">
        <f>'Survey Results'!G741/'Survey Results'!G$785</f>
        <v>0</v>
      </c>
      <c r="J741" s="217">
        <f t="shared" si="103"/>
        <v>0</v>
      </c>
      <c r="K741" s="215">
        <f>'Survey Results'!H741/'Survey Results'!H$785</f>
        <v>0</v>
      </c>
      <c r="L741" s="211">
        <f t="shared" si="104"/>
        <v>0</v>
      </c>
      <c r="M741" s="221">
        <f t="shared" si="105"/>
        <v>0</v>
      </c>
      <c r="N741" s="222">
        <f t="shared" si="99"/>
        <v>0</v>
      </c>
    </row>
    <row r="742" spans="2:14" x14ac:dyDescent="0.45">
      <c r="B742" t="s">
        <v>340</v>
      </c>
      <c r="C742" s="215">
        <f>'Survey Results'!D742/'Survey Results'!D$785</f>
        <v>0</v>
      </c>
      <c r="D742" s="211">
        <f t="shared" si="100"/>
        <v>0</v>
      </c>
      <c r="E742" s="218">
        <f>'Survey Results'!E742/'Survey Results'!E$785</f>
        <v>0</v>
      </c>
      <c r="F742" s="217">
        <f t="shared" si="101"/>
        <v>0</v>
      </c>
      <c r="G742" s="215">
        <f>'Survey Results'!F742/'Survey Results'!F$785</f>
        <v>0</v>
      </c>
      <c r="H742" s="212">
        <f t="shared" si="102"/>
        <v>0</v>
      </c>
      <c r="I742" s="218">
        <f>'Survey Results'!G742/'Survey Results'!G$785</f>
        <v>0</v>
      </c>
      <c r="J742" s="217">
        <f t="shared" si="103"/>
        <v>0</v>
      </c>
      <c r="K742" s="215">
        <f>'Survey Results'!H742/'Survey Results'!H$785</f>
        <v>0</v>
      </c>
      <c r="L742" s="211">
        <f t="shared" si="104"/>
        <v>0</v>
      </c>
      <c r="M742" s="221">
        <f t="shared" si="105"/>
        <v>0</v>
      </c>
      <c r="N742" s="222">
        <f t="shared" si="99"/>
        <v>0</v>
      </c>
    </row>
    <row r="743" spans="2:14" x14ac:dyDescent="0.45">
      <c r="B743" t="s">
        <v>341</v>
      </c>
      <c r="C743" s="215">
        <f>'Survey Results'!D743/'Survey Results'!D$785</f>
        <v>0</v>
      </c>
      <c r="D743" s="211">
        <f t="shared" si="100"/>
        <v>0</v>
      </c>
      <c r="E743" s="218">
        <f>'Survey Results'!E743/'Survey Results'!E$785</f>
        <v>0</v>
      </c>
      <c r="F743" s="217">
        <f t="shared" si="101"/>
        <v>0</v>
      </c>
      <c r="G743" s="215">
        <f>'Survey Results'!F743/'Survey Results'!F$785</f>
        <v>0</v>
      </c>
      <c r="H743" s="212">
        <f t="shared" si="102"/>
        <v>0</v>
      </c>
      <c r="I743" s="218">
        <f>'Survey Results'!G743/'Survey Results'!G$785</f>
        <v>0</v>
      </c>
      <c r="J743" s="217">
        <f t="shared" si="103"/>
        <v>0</v>
      </c>
      <c r="K743" s="215">
        <f>'Survey Results'!H743/'Survey Results'!H$785</f>
        <v>0</v>
      </c>
      <c r="L743" s="211">
        <f t="shared" si="104"/>
        <v>0</v>
      </c>
      <c r="M743" s="221">
        <f t="shared" si="105"/>
        <v>0</v>
      </c>
      <c r="N743" s="222">
        <f t="shared" si="99"/>
        <v>0</v>
      </c>
    </row>
    <row r="744" spans="2:14" x14ac:dyDescent="0.45">
      <c r="B744" t="s">
        <v>342</v>
      </c>
      <c r="C744" s="215">
        <f>'Survey Results'!D744/'Survey Results'!D$785</f>
        <v>0</v>
      </c>
      <c r="D744" s="211">
        <f t="shared" si="100"/>
        <v>0</v>
      </c>
      <c r="E744" s="218">
        <f>'Survey Results'!E744/'Survey Results'!E$785</f>
        <v>0</v>
      </c>
      <c r="F744" s="217">
        <f t="shared" si="101"/>
        <v>0</v>
      </c>
      <c r="G744" s="215">
        <f>'Survey Results'!F744/'Survey Results'!F$785</f>
        <v>0</v>
      </c>
      <c r="H744" s="212">
        <f t="shared" si="102"/>
        <v>0</v>
      </c>
      <c r="I744" s="218">
        <f>'Survey Results'!G744/'Survey Results'!G$785</f>
        <v>0</v>
      </c>
      <c r="J744" s="217">
        <f t="shared" si="103"/>
        <v>0</v>
      </c>
      <c r="K744" s="215">
        <f>'Survey Results'!H744/'Survey Results'!H$785</f>
        <v>0</v>
      </c>
      <c r="L744" s="211">
        <f t="shared" si="104"/>
        <v>0</v>
      </c>
      <c r="M744" s="221">
        <f t="shared" si="105"/>
        <v>0</v>
      </c>
      <c r="N744" s="222">
        <f t="shared" si="99"/>
        <v>0</v>
      </c>
    </row>
    <row r="745" spans="2:14" x14ac:dyDescent="0.45">
      <c r="B745" t="s">
        <v>343</v>
      </c>
      <c r="C745" s="215">
        <f>'Survey Results'!D745/'Survey Results'!D$785</f>
        <v>0</v>
      </c>
      <c r="D745" s="211">
        <f t="shared" si="100"/>
        <v>0</v>
      </c>
      <c r="E745" s="218">
        <f>'Survey Results'!E745/'Survey Results'!E$785</f>
        <v>0</v>
      </c>
      <c r="F745" s="217">
        <f t="shared" si="101"/>
        <v>0</v>
      </c>
      <c r="G745" s="215">
        <f>'Survey Results'!F745/'Survey Results'!F$785</f>
        <v>0</v>
      </c>
      <c r="H745" s="212">
        <f t="shared" si="102"/>
        <v>0</v>
      </c>
      <c r="I745" s="218">
        <f>'Survey Results'!G745/'Survey Results'!G$785</f>
        <v>0</v>
      </c>
      <c r="J745" s="217">
        <f t="shared" si="103"/>
        <v>0</v>
      </c>
      <c r="K745" s="215">
        <f>'Survey Results'!H745/'Survey Results'!H$785</f>
        <v>0</v>
      </c>
      <c r="L745" s="211">
        <f t="shared" si="104"/>
        <v>0</v>
      </c>
      <c r="M745" s="221">
        <f t="shared" si="105"/>
        <v>0</v>
      </c>
      <c r="N745" s="222">
        <f t="shared" si="99"/>
        <v>0</v>
      </c>
    </row>
    <row r="746" spans="2:14" x14ac:dyDescent="0.45">
      <c r="B746" t="s">
        <v>344</v>
      </c>
      <c r="C746" s="215">
        <f>'Survey Results'!D746/'Survey Results'!D$785</f>
        <v>0</v>
      </c>
      <c r="D746" s="211">
        <f t="shared" si="100"/>
        <v>0</v>
      </c>
      <c r="E746" s="218">
        <f>'Survey Results'!E746/'Survey Results'!E$785</f>
        <v>0</v>
      </c>
      <c r="F746" s="217">
        <f t="shared" si="101"/>
        <v>0</v>
      </c>
      <c r="G746" s="215">
        <f>'Survey Results'!F746/'Survey Results'!F$785</f>
        <v>0</v>
      </c>
      <c r="H746" s="212">
        <f t="shared" si="102"/>
        <v>0</v>
      </c>
      <c r="I746" s="218">
        <f>'Survey Results'!G746/'Survey Results'!G$785</f>
        <v>0</v>
      </c>
      <c r="J746" s="217">
        <f t="shared" si="103"/>
        <v>0</v>
      </c>
      <c r="K746" s="215">
        <f>'Survey Results'!H746/'Survey Results'!H$785</f>
        <v>0</v>
      </c>
      <c r="L746" s="211">
        <f t="shared" si="104"/>
        <v>0</v>
      </c>
      <c r="M746" s="221">
        <f t="shared" si="105"/>
        <v>0</v>
      </c>
      <c r="N746" s="222">
        <f t="shared" si="99"/>
        <v>0</v>
      </c>
    </row>
    <row r="747" spans="2:14" x14ac:dyDescent="0.45">
      <c r="B747" t="s">
        <v>345</v>
      </c>
      <c r="C747" s="215">
        <f>'Survey Results'!D747/'Survey Results'!D$785</f>
        <v>0</v>
      </c>
      <c r="D747" s="211">
        <f t="shared" si="100"/>
        <v>0</v>
      </c>
      <c r="E747" s="218">
        <f>'Survey Results'!E747/'Survey Results'!E$785</f>
        <v>0</v>
      </c>
      <c r="F747" s="217">
        <f t="shared" si="101"/>
        <v>0</v>
      </c>
      <c r="G747" s="215">
        <f>'Survey Results'!F747/'Survey Results'!F$785</f>
        <v>0</v>
      </c>
      <c r="H747" s="212">
        <f t="shared" si="102"/>
        <v>0</v>
      </c>
      <c r="I747" s="218">
        <f>'Survey Results'!G747/'Survey Results'!G$785</f>
        <v>0</v>
      </c>
      <c r="J747" s="217">
        <f t="shared" si="103"/>
        <v>0</v>
      </c>
      <c r="K747" s="215">
        <f>'Survey Results'!H747/'Survey Results'!H$785</f>
        <v>0</v>
      </c>
      <c r="L747" s="211">
        <f t="shared" si="104"/>
        <v>0</v>
      </c>
      <c r="M747" s="221">
        <f t="shared" si="105"/>
        <v>0</v>
      </c>
      <c r="N747" s="222">
        <f t="shared" si="99"/>
        <v>0</v>
      </c>
    </row>
    <row r="748" spans="2:14" x14ac:dyDescent="0.45">
      <c r="B748" t="s">
        <v>133</v>
      </c>
      <c r="C748" s="215">
        <f>'Survey Results'!D748/'Survey Results'!D$785</f>
        <v>0</v>
      </c>
      <c r="D748" s="211">
        <f t="shared" si="100"/>
        <v>0</v>
      </c>
      <c r="E748" s="218">
        <f>'Survey Results'!E748/'Survey Results'!E$785</f>
        <v>0</v>
      </c>
      <c r="F748" s="217">
        <f t="shared" si="101"/>
        <v>0</v>
      </c>
      <c r="G748" s="215">
        <f>'Survey Results'!F748/'Survey Results'!F$785</f>
        <v>0</v>
      </c>
      <c r="H748" s="212">
        <f t="shared" si="102"/>
        <v>0</v>
      </c>
      <c r="I748" s="218">
        <f>'Survey Results'!G748/'Survey Results'!G$785</f>
        <v>0</v>
      </c>
      <c r="J748" s="217">
        <f t="shared" si="103"/>
        <v>0</v>
      </c>
      <c r="K748" s="215">
        <f>'Survey Results'!H748/'Survey Results'!H$785</f>
        <v>0</v>
      </c>
      <c r="L748" s="211">
        <f t="shared" si="104"/>
        <v>0</v>
      </c>
      <c r="M748" s="221">
        <f t="shared" si="105"/>
        <v>0</v>
      </c>
      <c r="N748" s="222">
        <f t="shared" si="99"/>
        <v>0</v>
      </c>
    </row>
    <row r="749" spans="2:14" x14ac:dyDescent="0.45">
      <c r="B749" t="s">
        <v>134</v>
      </c>
      <c r="C749" s="215">
        <f>'Survey Results'!D749/'Survey Results'!D$785</f>
        <v>0</v>
      </c>
      <c r="D749" s="211">
        <f t="shared" si="100"/>
        <v>0</v>
      </c>
      <c r="E749" s="218">
        <f>'Survey Results'!E749/'Survey Results'!E$785</f>
        <v>0</v>
      </c>
      <c r="F749" s="217">
        <f t="shared" si="101"/>
        <v>0</v>
      </c>
      <c r="G749" s="215">
        <f>'Survey Results'!F749/'Survey Results'!F$785</f>
        <v>0</v>
      </c>
      <c r="H749" s="212">
        <f t="shared" si="102"/>
        <v>0</v>
      </c>
      <c r="I749" s="218">
        <f>'Survey Results'!G749/'Survey Results'!G$785</f>
        <v>0</v>
      </c>
      <c r="J749" s="217">
        <f t="shared" si="103"/>
        <v>0</v>
      </c>
      <c r="K749" s="215">
        <f>'Survey Results'!H749/'Survey Results'!H$785</f>
        <v>0</v>
      </c>
      <c r="L749" s="211">
        <f t="shared" si="104"/>
        <v>0</v>
      </c>
      <c r="M749" s="221">
        <f t="shared" si="105"/>
        <v>0</v>
      </c>
      <c r="N749" s="222">
        <f t="shared" si="99"/>
        <v>0</v>
      </c>
    </row>
    <row r="750" spans="2:14" x14ac:dyDescent="0.45">
      <c r="B750" t="s">
        <v>346</v>
      </c>
      <c r="C750" s="215">
        <f>'Survey Results'!D750/'Survey Results'!D$785</f>
        <v>0</v>
      </c>
      <c r="D750" s="211">
        <f t="shared" si="100"/>
        <v>0</v>
      </c>
      <c r="E750" s="218">
        <f>'Survey Results'!E750/'Survey Results'!E$785</f>
        <v>0</v>
      </c>
      <c r="F750" s="217">
        <f t="shared" si="101"/>
        <v>0</v>
      </c>
      <c r="G750" s="215">
        <f>'Survey Results'!F750/'Survey Results'!F$785</f>
        <v>0</v>
      </c>
      <c r="H750" s="212">
        <f t="shared" si="102"/>
        <v>0</v>
      </c>
      <c r="I750" s="218">
        <f>'Survey Results'!G750/'Survey Results'!G$785</f>
        <v>0</v>
      </c>
      <c r="J750" s="217">
        <f t="shared" si="103"/>
        <v>0</v>
      </c>
      <c r="K750" s="215">
        <f>'Survey Results'!H750/'Survey Results'!H$785</f>
        <v>0</v>
      </c>
      <c r="L750" s="211">
        <f t="shared" si="104"/>
        <v>0</v>
      </c>
      <c r="M750" s="221">
        <f t="shared" si="105"/>
        <v>0</v>
      </c>
      <c r="N750" s="222">
        <f t="shared" si="99"/>
        <v>0</v>
      </c>
    </row>
    <row r="751" spans="2:14" x14ac:dyDescent="0.45">
      <c r="B751" t="s">
        <v>347</v>
      </c>
      <c r="C751" s="215">
        <f>'Survey Results'!D751/'Survey Results'!D$785</f>
        <v>0</v>
      </c>
      <c r="D751" s="211">
        <f t="shared" si="100"/>
        <v>0</v>
      </c>
      <c r="E751" s="218">
        <f>'Survey Results'!E751/'Survey Results'!E$785</f>
        <v>0</v>
      </c>
      <c r="F751" s="217">
        <f t="shared" si="101"/>
        <v>0</v>
      </c>
      <c r="G751" s="215">
        <f>'Survey Results'!F751/'Survey Results'!F$785</f>
        <v>0</v>
      </c>
      <c r="H751" s="212">
        <f t="shared" si="102"/>
        <v>0</v>
      </c>
      <c r="I751" s="218">
        <f>'Survey Results'!G751/'Survey Results'!G$785</f>
        <v>0</v>
      </c>
      <c r="J751" s="217">
        <f t="shared" si="103"/>
        <v>0</v>
      </c>
      <c r="K751" s="215">
        <f>'Survey Results'!H751/'Survey Results'!H$785</f>
        <v>0</v>
      </c>
      <c r="L751" s="211">
        <f t="shared" si="104"/>
        <v>0</v>
      </c>
      <c r="M751" s="221">
        <f t="shared" si="105"/>
        <v>0</v>
      </c>
      <c r="N751" s="222">
        <f t="shared" si="99"/>
        <v>0</v>
      </c>
    </row>
    <row r="752" spans="2:14" x14ac:dyDescent="0.45">
      <c r="B752" t="s">
        <v>348</v>
      </c>
      <c r="C752" s="215">
        <f>'Survey Results'!D752/'Survey Results'!D$785</f>
        <v>0</v>
      </c>
      <c r="D752" s="211">
        <f t="shared" si="100"/>
        <v>0</v>
      </c>
      <c r="E752" s="218">
        <f>'Survey Results'!E752/'Survey Results'!E$785</f>
        <v>0</v>
      </c>
      <c r="F752" s="217">
        <f t="shared" si="101"/>
        <v>0</v>
      </c>
      <c r="G752" s="215">
        <f>'Survey Results'!F752/'Survey Results'!F$785</f>
        <v>0</v>
      </c>
      <c r="H752" s="212">
        <f t="shared" si="102"/>
        <v>0</v>
      </c>
      <c r="I752" s="218">
        <f>'Survey Results'!G752/'Survey Results'!G$785</f>
        <v>0</v>
      </c>
      <c r="J752" s="217">
        <f t="shared" si="103"/>
        <v>0</v>
      </c>
      <c r="K752" s="215">
        <f>'Survey Results'!H752/'Survey Results'!H$785</f>
        <v>0</v>
      </c>
      <c r="L752" s="211">
        <f t="shared" si="104"/>
        <v>0</v>
      </c>
      <c r="M752" s="221">
        <f t="shared" si="105"/>
        <v>0</v>
      </c>
      <c r="N752" s="222">
        <f t="shared" si="99"/>
        <v>0</v>
      </c>
    </row>
    <row r="753" spans="2:14" x14ac:dyDescent="0.45">
      <c r="B753" t="s">
        <v>349</v>
      </c>
      <c r="C753" s="215">
        <f>'Survey Results'!D753/'Survey Results'!D$785</f>
        <v>9.1626318936748902E-3</v>
      </c>
      <c r="D753" s="211">
        <f t="shared" si="100"/>
        <v>0.14766400939893135</v>
      </c>
      <c r="E753" s="218">
        <f>'Survey Results'!E753/'Survey Results'!E$785</f>
        <v>0</v>
      </c>
      <c r="F753" s="217">
        <f t="shared" si="101"/>
        <v>0</v>
      </c>
      <c r="G753" s="215">
        <f>'Survey Results'!F753/'Survey Results'!F$785</f>
        <v>0</v>
      </c>
      <c r="H753" s="212">
        <f t="shared" si="102"/>
        <v>0</v>
      </c>
      <c r="I753" s="218">
        <f>'Survey Results'!G753/'Survey Results'!G$785</f>
        <v>0</v>
      </c>
      <c r="J753" s="217">
        <f t="shared" si="103"/>
        <v>0</v>
      </c>
      <c r="K753" s="215">
        <f>'Survey Results'!H753/'Survey Results'!H$785</f>
        <v>0</v>
      </c>
      <c r="L753" s="211">
        <f t="shared" si="104"/>
        <v>0</v>
      </c>
      <c r="M753" s="221">
        <f t="shared" si="105"/>
        <v>1.478482010785404E-3</v>
      </c>
      <c r="N753" s="222">
        <f t="shared" si="99"/>
        <v>0.14766400939893135</v>
      </c>
    </row>
    <row r="754" spans="2:14" x14ac:dyDescent="0.45">
      <c r="B754" t="s">
        <v>350</v>
      </c>
      <c r="C754" s="215">
        <f>'Survey Results'!D754/'Survey Results'!D$785</f>
        <v>0</v>
      </c>
      <c r="D754" s="211">
        <f t="shared" si="100"/>
        <v>0</v>
      </c>
      <c r="E754" s="218">
        <f>'Survey Results'!E754/'Survey Results'!E$785</f>
        <v>0</v>
      </c>
      <c r="F754" s="217">
        <f t="shared" si="101"/>
        <v>0</v>
      </c>
      <c r="G754" s="215">
        <f>'Survey Results'!F754/'Survey Results'!F$785</f>
        <v>0</v>
      </c>
      <c r="H754" s="212">
        <f t="shared" si="102"/>
        <v>0</v>
      </c>
      <c r="I754" s="218">
        <f>'Survey Results'!G754/'Survey Results'!G$785</f>
        <v>0</v>
      </c>
      <c r="J754" s="217">
        <f t="shared" si="103"/>
        <v>0</v>
      </c>
      <c r="K754" s="215">
        <f>'Survey Results'!H754/'Survey Results'!H$785</f>
        <v>0</v>
      </c>
      <c r="L754" s="211">
        <f t="shared" si="104"/>
        <v>0</v>
      </c>
      <c r="M754" s="221">
        <f t="shared" si="105"/>
        <v>0</v>
      </c>
      <c r="N754" s="222">
        <f t="shared" si="99"/>
        <v>0</v>
      </c>
    </row>
    <row r="755" spans="2:14" x14ac:dyDescent="0.45">
      <c r="B755" t="s">
        <v>351</v>
      </c>
      <c r="C755" s="215">
        <f>'Survey Results'!D755/'Survey Results'!D$785</f>
        <v>0</v>
      </c>
      <c r="D755" s="211">
        <f t="shared" si="100"/>
        <v>0</v>
      </c>
      <c r="E755" s="218">
        <f>'Survey Results'!E755/'Survey Results'!E$785</f>
        <v>0</v>
      </c>
      <c r="F755" s="217">
        <f t="shared" si="101"/>
        <v>0</v>
      </c>
      <c r="G755" s="215">
        <f>'Survey Results'!F755/'Survey Results'!F$785</f>
        <v>0</v>
      </c>
      <c r="H755" s="212">
        <f t="shared" si="102"/>
        <v>0</v>
      </c>
      <c r="I755" s="218">
        <f>'Survey Results'!G755/'Survey Results'!G$785</f>
        <v>8.8444755086234603E-2</v>
      </c>
      <c r="J755" s="217">
        <f t="shared" si="103"/>
        <v>1.3709903644019119</v>
      </c>
      <c r="K755" s="215">
        <f>'Survey Results'!H755/'Survey Results'!H$785</f>
        <v>0</v>
      </c>
      <c r="L755" s="211">
        <f t="shared" si="104"/>
        <v>0</v>
      </c>
      <c r="M755" s="221">
        <f t="shared" si="105"/>
        <v>1.3727004968774888E-2</v>
      </c>
      <c r="N755" s="222">
        <f t="shared" si="99"/>
        <v>1.3709903644019119</v>
      </c>
    </row>
    <row r="756" spans="2:14" x14ac:dyDescent="0.45">
      <c r="B756" t="s">
        <v>352</v>
      </c>
      <c r="C756" s="215">
        <f>'Survey Results'!D756/'Survey Results'!D$785</f>
        <v>0</v>
      </c>
      <c r="D756" s="211">
        <f t="shared" si="100"/>
        <v>0</v>
      </c>
      <c r="E756" s="218">
        <f>'Survey Results'!E756/'Survey Results'!E$785</f>
        <v>0</v>
      </c>
      <c r="F756" s="217">
        <f t="shared" si="101"/>
        <v>0</v>
      </c>
      <c r="G756" s="215">
        <f>'Survey Results'!F756/'Survey Results'!F$785</f>
        <v>0</v>
      </c>
      <c r="H756" s="212">
        <f t="shared" si="102"/>
        <v>0</v>
      </c>
      <c r="I756" s="218">
        <f>'Survey Results'!G756/'Survey Results'!G$785</f>
        <v>0</v>
      </c>
      <c r="J756" s="217">
        <f t="shared" si="103"/>
        <v>0</v>
      </c>
      <c r="K756" s="215">
        <f>'Survey Results'!H756/'Survey Results'!H$785</f>
        <v>0</v>
      </c>
      <c r="L756" s="211">
        <f t="shared" si="104"/>
        <v>0</v>
      </c>
      <c r="M756" s="221">
        <f t="shared" si="105"/>
        <v>0</v>
      </c>
      <c r="N756" s="222">
        <f t="shared" si="99"/>
        <v>0</v>
      </c>
    </row>
    <row r="757" spans="2:14" x14ac:dyDescent="0.45">
      <c r="B757" t="s">
        <v>353</v>
      </c>
      <c r="C757" s="215">
        <f>'Survey Results'!D757/'Survey Results'!D$785</f>
        <v>0</v>
      </c>
      <c r="D757" s="211">
        <f t="shared" si="100"/>
        <v>0</v>
      </c>
      <c r="E757" s="218">
        <f>'Survey Results'!E757/'Survey Results'!E$785</f>
        <v>0</v>
      </c>
      <c r="F757" s="217">
        <f t="shared" si="101"/>
        <v>0</v>
      </c>
      <c r="G757" s="215">
        <f>'Survey Results'!F757/'Survey Results'!F$785</f>
        <v>0</v>
      </c>
      <c r="H757" s="212">
        <f t="shared" si="102"/>
        <v>0</v>
      </c>
      <c r="I757" s="218">
        <f>'Survey Results'!G757/'Survey Results'!G$785</f>
        <v>0</v>
      </c>
      <c r="J757" s="217">
        <f t="shared" si="103"/>
        <v>0</v>
      </c>
      <c r="K757" s="215">
        <f>'Survey Results'!H757/'Survey Results'!H$785</f>
        <v>0</v>
      </c>
      <c r="L757" s="211">
        <f t="shared" si="104"/>
        <v>0</v>
      </c>
      <c r="M757" s="221">
        <f t="shared" si="105"/>
        <v>0</v>
      </c>
      <c r="N757" s="222">
        <f t="shared" si="99"/>
        <v>0</v>
      </c>
    </row>
    <row r="758" spans="2:14" x14ac:dyDescent="0.45">
      <c r="B758" t="s">
        <v>354</v>
      </c>
      <c r="C758" s="215">
        <f>'Survey Results'!D758/'Survey Results'!D$785</f>
        <v>0</v>
      </c>
      <c r="D758" s="211">
        <f t="shared" si="100"/>
        <v>0</v>
      </c>
      <c r="E758" s="218">
        <f>'Survey Results'!E758/'Survey Results'!E$785</f>
        <v>0</v>
      </c>
      <c r="F758" s="217">
        <f t="shared" si="101"/>
        <v>0</v>
      </c>
      <c r="G758" s="215">
        <f>'Survey Results'!F758/'Survey Results'!F$785</f>
        <v>0</v>
      </c>
      <c r="H758" s="212">
        <f t="shared" si="102"/>
        <v>0</v>
      </c>
      <c r="I758" s="218">
        <f>'Survey Results'!G758/'Survey Results'!G$785</f>
        <v>1.0446379658839756E-2</v>
      </c>
      <c r="J758" s="217">
        <f t="shared" si="103"/>
        <v>0.16193030147677431</v>
      </c>
      <c r="K758" s="215">
        <f>'Survey Results'!H758/'Survey Results'!H$785</f>
        <v>0</v>
      </c>
      <c r="L758" s="211">
        <f t="shared" si="104"/>
        <v>0</v>
      </c>
      <c r="M758" s="221">
        <f t="shared" si="105"/>
        <v>1.6213228850347104E-3</v>
      </c>
      <c r="N758" s="222">
        <f t="shared" si="99"/>
        <v>0.16193030147677431</v>
      </c>
    </row>
    <row r="759" spans="2:14" x14ac:dyDescent="0.45">
      <c r="B759" t="s">
        <v>355</v>
      </c>
      <c r="C759" s="215">
        <f>'Survey Results'!D759/'Survey Results'!D$785</f>
        <v>0</v>
      </c>
      <c r="D759" s="211">
        <f t="shared" si="100"/>
        <v>0</v>
      </c>
      <c r="E759" s="218">
        <f>'Survey Results'!E759/'Survey Results'!E$785</f>
        <v>0</v>
      </c>
      <c r="F759" s="217">
        <f t="shared" si="101"/>
        <v>0</v>
      </c>
      <c r="G759" s="215">
        <f>'Survey Results'!F759/'Survey Results'!F$785</f>
        <v>0</v>
      </c>
      <c r="H759" s="212">
        <f t="shared" si="102"/>
        <v>0</v>
      </c>
      <c r="I759" s="218">
        <f>'Survey Results'!G759/'Survey Results'!G$785</f>
        <v>0</v>
      </c>
      <c r="J759" s="217">
        <f t="shared" si="103"/>
        <v>0</v>
      </c>
      <c r="K759" s="215">
        <f>'Survey Results'!H759/'Survey Results'!H$785</f>
        <v>0</v>
      </c>
      <c r="L759" s="211">
        <f t="shared" si="104"/>
        <v>0</v>
      </c>
      <c r="M759" s="221">
        <f t="shared" si="105"/>
        <v>0</v>
      </c>
      <c r="N759" s="222">
        <f t="shared" si="99"/>
        <v>0</v>
      </c>
    </row>
    <row r="760" spans="2:14" x14ac:dyDescent="0.45">
      <c r="B760" t="s">
        <v>356</v>
      </c>
      <c r="C760" s="215">
        <f>'Survey Results'!D760/'Survey Results'!D$785</f>
        <v>0</v>
      </c>
      <c r="D760" s="211">
        <f t="shared" si="100"/>
        <v>0</v>
      </c>
      <c r="E760" s="218">
        <f>'Survey Results'!E760/'Survey Results'!E$785</f>
        <v>0</v>
      </c>
      <c r="F760" s="217">
        <f t="shared" si="101"/>
        <v>0</v>
      </c>
      <c r="G760" s="215">
        <f>'Survey Results'!F760/'Survey Results'!F$785</f>
        <v>0</v>
      </c>
      <c r="H760" s="212">
        <f t="shared" si="102"/>
        <v>0</v>
      </c>
      <c r="I760" s="218">
        <f>'Survey Results'!G760/'Survey Results'!G$785</f>
        <v>0</v>
      </c>
      <c r="J760" s="217">
        <f t="shared" si="103"/>
        <v>0</v>
      </c>
      <c r="K760" s="215">
        <f>'Survey Results'!H760/'Survey Results'!H$785</f>
        <v>0</v>
      </c>
      <c r="L760" s="211">
        <f t="shared" si="104"/>
        <v>0</v>
      </c>
      <c r="M760" s="221">
        <f t="shared" si="105"/>
        <v>0</v>
      </c>
      <c r="N760" s="222">
        <f t="shared" si="99"/>
        <v>0</v>
      </c>
    </row>
    <row r="761" spans="2:14" x14ac:dyDescent="0.45">
      <c r="B761" t="s">
        <v>357</v>
      </c>
      <c r="C761" s="215">
        <f>'Survey Results'!D761/'Survey Results'!D$785</f>
        <v>0</v>
      </c>
      <c r="D761" s="211">
        <f t="shared" si="100"/>
        <v>0</v>
      </c>
      <c r="E761" s="218">
        <f>'Survey Results'!E761/'Survey Results'!E$785</f>
        <v>0</v>
      </c>
      <c r="F761" s="217">
        <f t="shared" si="101"/>
        <v>0</v>
      </c>
      <c r="G761" s="215">
        <f>'Survey Results'!F761/'Survey Results'!F$785</f>
        <v>0</v>
      </c>
      <c r="H761" s="212">
        <f t="shared" si="102"/>
        <v>0</v>
      </c>
      <c r="I761" s="218">
        <f>'Survey Results'!G761/'Survey Results'!G$785</f>
        <v>0</v>
      </c>
      <c r="J761" s="217">
        <f t="shared" si="103"/>
        <v>0</v>
      </c>
      <c r="K761" s="215">
        <f>'Survey Results'!H761/'Survey Results'!H$785</f>
        <v>0</v>
      </c>
      <c r="L761" s="211">
        <f t="shared" si="104"/>
        <v>0</v>
      </c>
      <c r="M761" s="221">
        <f t="shared" si="105"/>
        <v>0</v>
      </c>
      <c r="N761" s="222">
        <f t="shared" si="99"/>
        <v>0</v>
      </c>
    </row>
    <row r="762" spans="2:14" x14ac:dyDescent="0.45">
      <c r="B762" t="s">
        <v>358</v>
      </c>
      <c r="C762" s="215">
        <f>'Survey Results'!D762/'Survey Results'!D$785</f>
        <v>0</v>
      </c>
      <c r="D762" s="211">
        <f t="shared" si="100"/>
        <v>0</v>
      </c>
      <c r="E762" s="218">
        <f>'Survey Results'!E762/'Survey Results'!E$785</f>
        <v>0</v>
      </c>
      <c r="F762" s="217">
        <f t="shared" si="101"/>
        <v>0</v>
      </c>
      <c r="G762" s="215">
        <f>'Survey Results'!F762/'Survey Results'!F$785</f>
        <v>6.4193726791498765E-3</v>
      </c>
      <c r="H762" s="212">
        <f t="shared" si="102"/>
        <v>0.24255816591609383</v>
      </c>
      <c r="I762" s="218">
        <f>'Survey Results'!G762/'Survey Results'!G$785</f>
        <v>0</v>
      </c>
      <c r="J762" s="217">
        <f t="shared" si="103"/>
        <v>0</v>
      </c>
      <c r="K762" s="215">
        <f>'Survey Results'!H762/'Survey Results'!H$785</f>
        <v>0</v>
      </c>
      <c r="L762" s="211">
        <f t="shared" si="104"/>
        <v>0</v>
      </c>
      <c r="M762" s="221">
        <f t="shared" si="105"/>
        <v>2.4286072573527274E-3</v>
      </c>
      <c r="N762" s="222">
        <f t="shared" si="99"/>
        <v>0.24255816591609383</v>
      </c>
    </row>
    <row r="763" spans="2:14" x14ac:dyDescent="0.45">
      <c r="B763" t="s">
        <v>359</v>
      </c>
      <c r="C763" s="215">
        <f>'Survey Results'!D763/'Survey Results'!D$785</f>
        <v>0</v>
      </c>
      <c r="D763" s="211">
        <f t="shared" si="100"/>
        <v>0</v>
      </c>
      <c r="E763" s="218">
        <f>'Survey Results'!E763/'Survey Results'!E$785</f>
        <v>0</v>
      </c>
      <c r="F763" s="217">
        <f t="shared" si="101"/>
        <v>0</v>
      </c>
      <c r="G763" s="215">
        <f>'Survey Results'!F763/'Survey Results'!F$785</f>
        <v>0</v>
      </c>
      <c r="H763" s="212">
        <f t="shared" si="102"/>
        <v>0</v>
      </c>
      <c r="I763" s="218">
        <f>'Survey Results'!G763/'Survey Results'!G$785</f>
        <v>0</v>
      </c>
      <c r="J763" s="217">
        <f t="shared" si="103"/>
        <v>0</v>
      </c>
      <c r="K763" s="215">
        <f>'Survey Results'!H763/'Survey Results'!H$785</f>
        <v>0</v>
      </c>
      <c r="L763" s="211">
        <f t="shared" si="104"/>
        <v>0</v>
      </c>
      <c r="M763" s="221">
        <f t="shared" si="105"/>
        <v>0</v>
      </c>
      <c r="N763" s="222">
        <f t="shared" si="99"/>
        <v>0</v>
      </c>
    </row>
    <row r="764" spans="2:14" x14ac:dyDescent="0.45">
      <c r="B764" t="s">
        <v>360</v>
      </c>
      <c r="C764" s="215">
        <f>'Survey Results'!D764/'Survey Results'!D$785</f>
        <v>0</v>
      </c>
      <c r="D764" s="211">
        <f t="shared" si="100"/>
        <v>0</v>
      </c>
      <c r="E764" s="218">
        <f>'Survey Results'!E764/'Survey Results'!E$785</f>
        <v>0</v>
      </c>
      <c r="F764" s="217">
        <f t="shared" si="101"/>
        <v>0</v>
      </c>
      <c r="G764" s="215">
        <f>'Survey Results'!F764/'Survey Results'!F$785</f>
        <v>0</v>
      </c>
      <c r="H764" s="212">
        <f t="shared" si="102"/>
        <v>0</v>
      </c>
      <c r="I764" s="218">
        <f>'Survey Results'!G764/'Survey Results'!G$785</f>
        <v>0</v>
      </c>
      <c r="J764" s="217">
        <f t="shared" si="103"/>
        <v>0</v>
      </c>
      <c r="K764" s="215">
        <f>'Survey Results'!H764/'Survey Results'!H$785</f>
        <v>0</v>
      </c>
      <c r="L764" s="211">
        <f t="shared" si="104"/>
        <v>0</v>
      </c>
      <c r="M764" s="221">
        <f t="shared" si="105"/>
        <v>0</v>
      </c>
      <c r="N764" s="222">
        <f t="shared" si="99"/>
        <v>0</v>
      </c>
    </row>
    <row r="765" spans="2:14" x14ac:dyDescent="0.45">
      <c r="B765" t="s">
        <v>361</v>
      </c>
      <c r="C765" s="215">
        <f>'Survey Results'!D765/'Survey Results'!D$785</f>
        <v>0</v>
      </c>
      <c r="D765" s="211">
        <f t="shared" si="100"/>
        <v>0</v>
      </c>
      <c r="E765" s="218">
        <f>'Survey Results'!E765/'Survey Results'!E$785</f>
        <v>0</v>
      </c>
      <c r="F765" s="217">
        <f t="shared" si="101"/>
        <v>0</v>
      </c>
      <c r="G765" s="215">
        <f>'Survey Results'!F765/'Survey Results'!F$785</f>
        <v>0</v>
      </c>
      <c r="H765" s="212">
        <f t="shared" si="102"/>
        <v>0</v>
      </c>
      <c r="I765" s="218">
        <f>'Survey Results'!G765/'Survey Results'!G$785</f>
        <v>0</v>
      </c>
      <c r="J765" s="217">
        <f t="shared" si="103"/>
        <v>0</v>
      </c>
      <c r="K765" s="215">
        <f>'Survey Results'!H765/'Survey Results'!H$785</f>
        <v>0</v>
      </c>
      <c r="L765" s="211">
        <f t="shared" si="104"/>
        <v>0</v>
      </c>
      <c r="M765" s="221">
        <f t="shared" si="105"/>
        <v>0</v>
      </c>
      <c r="N765" s="222">
        <f t="shared" si="99"/>
        <v>0</v>
      </c>
    </row>
    <row r="766" spans="2:14" x14ac:dyDescent="0.45">
      <c r="B766" t="s">
        <v>362</v>
      </c>
      <c r="C766" s="215">
        <f>'Survey Results'!D766/'Survey Results'!D$785</f>
        <v>0</v>
      </c>
      <c r="D766" s="211">
        <f t="shared" si="100"/>
        <v>0</v>
      </c>
      <c r="E766" s="218">
        <f>'Survey Results'!E766/'Survey Results'!E$785</f>
        <v>0</v>
      </c>
      <c r="F766" s="217">
        <f t="shared" si="101"/>
        <v>0</v>
      </c>
      <c r="G766" s="215">
        <f>'Survey Results'!F766/'Survey Results'!F$785</f>
        <v>0</v>
      </c>
      <c r="H766" s="212">
        <f t="shared" si="102"/>
        <v>0</v>
      </c>
      <c r="I766" s="218">
        <f>'Survey Results'!G766/'Survey Results'!G$785</f>
        <v>0</v>
      </c>
      <c r="J766" s="217">
        <f t="shared" si="103"/>
        <v>0</v>
      </c>
      <c r="K766" s="215">
        <f>'Survey Results'!H766/'Survey Results'!H$785</f>
        <v>0</v>
      </c>
      <c r="L766" s="211">
        <f t="shared" si="104"/>
        <v>0</v>
      </c>
      <c r="M766" s="221">
        <f t="shared" si="105"/>
        <v>0</v>
      </c>
      <c r="N766" s="222">
        <f t="shared" si="99"/>
        <v>0</v>
      </c>
    </row>
    <row r="767" spans="2:14" x14ac:dyDescent="0.45">
      <c r="B767" t="s">
        <v>363</v>
      </c>
      <c r="C767" s="215">
        <f>'Survey Results'!D767/'Survey Results'!D$785</f>
        <v>0</v>
      </c>
      <c r="D767" s="211">
        <f t="shared" si="100"/>
        <v>0</v>
      </c>
      <c r="E767" s="218">
        <f>'Survey Results'!E767/'Survey Results'!E$785</f>
        <v>0</v>
      </c>
      <c r="F767" s="217">
        <f t="shared" si="101"/>
        <v>0</v>
      </c>
      <c r="G767" s="215">
        <f>'Survey Results'!F767/'Survey Results'!F$785</f>
        <v>0</v>
      </c>
      <c r="H767" s="212">
        <f t="shared" si="102"/>
        <v>0</v>
      </c>
      <c r="I767" s="218">
        <f>'Survey Results'!G767/'Survey Results'!G$785</f>
        <v>0</v>
      </c>
      <c r="J767" s="217">
        <f t="shared" si="103"/>
        <v>0</v>
      </c>
      <c r="K767" s="215">
        <f>'Survey Results'!H767/'Survey Results'!H$785</f>
        <v>0</v>
      </c>
      <c r="L767" s="211">
        <f t="shared" si="104"/>
        <v>0</v>
      </c>
      <c r="M767" s="221">
        <f t="shared" si="105"/>
        <v>0</v>
      </c>
      <c r="N767" s="222">
        <f t="shared" si="99"/>
        <v>0</v>
      </c>
    </row>
    <row r="768" spans="2:14" x14ac:dyDescent="0.45">
      <c r="B768" t="s">
        <v>364</v>
      </c>
      <c r="C768" s="215">
        <f>'Survey Results'!D768/'Survey Results'!D$785</f>
        <v>0</v>
      </c>
      <c r="D768" s="211">
        <f t="shared" si="100"/>
        <v>0</v>
      </c>
      <c r="E768" s="218">
        <f>'Survey Results'!E768/'Survey Results'!E$785</f>
        <v>0</v>
      </c>
      <c r="F768" s="217">
        <f t="shared" si="101"/>
        <v>0</v>
      </c>
      <c r="G768" s="215">
        <f>'Survey Results'!F768/'Survey Results'!F$785</f>
        <v>0</v>
      </c>
      <c r="H768" s="212">
        <f t="shared" si="102"/>
        <v>0</v>
      </c>
      <c r="I768" s="218">
        <f>'Survey Results'!G768/'Survey Results'!G$785</f>
        <v>0</v>
      </c>
      <c r="J768" s="217">
        <f t="shared" si="103"/>
        <v>0</v>
      </c>
      <c r="K768" s="215">
        <f>'Survey Results'!H768/'Survey Results'!H$785</f>
        <v>0</v>
      </c>
      <c r="L768" s="211">
        <f t="shared" si="104"/>
        <v>0</v>
      </c>
      <c r="M768" s="221">
        <f t="shared" si="105"/>
        <v>0</v>
      </c>
      <c r="N768" s="222">
        <f t="shared" si="99"/>
        <v>0</v>
      </c>
    </row>
    <row r="769" spans="2:14" x14ac:dyDescent="0.45">
      <c r="B769" t="s">
        <v>365</v>
      </c>
      <c r="C769" s="215">
        <f>'Survey Results'!D769/'Survey Results'!D$785</f>
        <v>0</v>
      </c>
      <c r="D769" s="211">
        <f t="shared" si="100"/>
        <v>0</v>
      </c>
      <c r="E769" s="218">
        <f>'Survey Results'!E769/'Survey Results'!E$785</f>
        <v>0</v>
      </c>
      <c r="F769" s="217">
        <f t="shared" si="101"/>
        <v>0</v>
      </c>
      <c r="G769" s="215">
        <f>'Survey Results'!F769/'Survey Results'!F$785</f>
        <v>0</v>
      </c>
      <c r="H769" s="212">
        <f t="shared" si="102"/>
        <v>0</v>
      </c>
      <c r="I769" s="218">
        <f>'Survey Results'!G769/'Survey Results'!G$785</f>
        <v>0</v>
      </c>
      <c r="J769" s="217">
        <f t="shared" si="103"/>
        <v>0</v>
      </c>
      <c r="K769" s="215">
        <f>'Survey Results'!H769/'Survey Results'!H$785</f>
        <v>0</v>
      </c>
      <c r="L769" s="211">
        <f t="shared" si="104"/>
        <v>0</v>
      </c>
      <c r="M769" s="221">
        <f t="shared" si="105"/>
        <v>0</v>
      </c>
      <c r="N769" s="222">
        <f t="shared" si="99"/>
        <v>0</v>
      </c>
    </row>
    <row r="770" spans="2:14" x14ac:dyDescent="0.45">
      <c r="B770" t="s">
        <v>366</v>
      </c>
      <c r="C770" s="215">
        <f>'Survey Results'!D770/'Survey Results'!D$785</f>
        <v>0</v>
      </c>
      <c r="D770" s="211">
        <f t="shared" si="100"/>
        <v>0</v>
      </c>
      <c r="E770" s="218">
        <f>'Survey Results'!E770/'Survey Results'!E$785</f>
        <v>0</v>
      </c>
      <c r="F770" s="217">
        <f t="shared" si="101"/>
        <v>0</v>
      </c>
      <c r="G770" s="215">
        <f>'Survey Results'!F770/'Survey Results'!F$785</f>
        <v>0</v>
      </c>
      <c r="H770" s="212">
        <f t="shared" si="102"/>
        <v>0</v>
      </c>
      <c r="I770" s="218">
        <f>'Survey Results'!G770/'Survey Results'!G$785</f>
        <v>0</v>
      </c>
      <c r="J770" s="217">
        <f t="shared" si="103"/>
        <v>0</v>
      </c>
      <c r="K770" s="215">
        <f>'Survey Results'!H770/'Survey Results'!H$785</f>
        <v>0</v>
      </c>
      <c r="L770" s="211">
        <f t="shared" si="104"/>
        <v>0</v>
      </c>
      <c r="M770" s="221">
        <f t="shared" si="105"/>
        <v>0</v>
      </c>
      <c r="N770" s="222">
        <f t="shared" si="99"/>
        <v>0</v>
      </c>
    </row>
    <row r="771" spans="2:14" x14ac:dyDescent="0.45">
      <c r="B771" t="s">
        <v>367</v>
      </c>
      <c r="C771" s="215">
        <f>'Survey Results'!D771/'Survey Results'!D$785</f>
        <v>0</v>
      </c>
      <c r="D771" s="211">
        <f t="shared" si="100"/>
        <v>0</v>
      </c>
      <c r="E771" s="218">
        <f>'Survey Results'!E771/'Survey Results'!E$785</f>
        <v>8.395670857870444E-3</v>
      </c>
      <c r="F771" s="217">
        <f t="shared" si="101"/>
        <v>9.9711938874741363E-2</v>
      </c>
      <c r="G771" s="215">
        <f>'Survey Results'!F771/'Survey Results'!F$785</f>
        <v>0</v>
      </c>
      <c r="H771" s="212">
        <f t="shared" si="102"/>
        <v>0</v>
      </c>
      <c r="I771" s="218">
        <f>'Survey Results'!G771/'Survey Results'!G$785</f>
        <v>0</v>
      </c>
      <c r="J771" s="217">
        <f t="shared" si="103"/>
        <v>0</v>
      </c>
      <c r="K771" s="215">
        <f>'Survey Results'!H771/'Survey Results'!H$785</f>
        <v>0</v>
      </c>
      <c r="L771" s="211">
        <f t="shared" si="104"/>
        <v>0</v>
      </c>
      <c r="M771" s="221">
        <f t="shared" si="105"/>
        <v>9.9836316572280348E-4</v>
      </c>
      <c r="N771" s="222">
        <f t="shared" si="99"/>
        <v>9.9711938874741363E-2</v>
      </c>
    </row>
    <row r="772" spans="2:14" x14ac:dyDescent="0.45">
      <c r="B772" t="s">
        <v>368</v>
      </c>
      <c r="C772" s="215">
        <f>'Survey Results'!D772/'Survey Results'!D$785</f>
        <v>0</v>
      </c>
      <c r="D772" s="211">
        <f t="shared" si="100"/>
        <v>0</v>
      </c>
      <c r="E772" s="218">
        <f>'Survey Results'!E772/'Survey Results'!E$785</f>
        <v>0</v>
      </c>
      <c r="F772" s="217">
        <f t="shared" si="101"/>
        <v>0</v>
      </c>
      <c r="G772" s="215">
        <f>'Survey Results'!F772/'Survey Results'!F$785</f>
        <v>0</v>
      </c>
      <c r="H772" s="212">
        <f t="shared" si="102"/>
        <v>0</v>
      </c>
      <c r="I772" s="218">
        <f>'Survey Results'!G772/'Survey Results'!G$785</f>
        <v>0</v>
      </c>
      <c r="J772" s="217">
        <f t="shared" si="103"/>
        <v>0</v>
      </c>
      <c r="K772" s="215">
        <f>'Survey Results'!H772/'Survey Results'!H$785</f>
        <v>0</v>
      </c>
      <c r="L772" s="211">
        <f t="shared" si="104"/>
        <v>0</v>
      </c>
      <c r="M772" s="221">
        <f t="shared" si="105"/>
        <v>0</v>
      </c>
      <c r="N772" s="222">
        <f t="shared" ref="N772:N835" si="106">D772+F772+H772+J772+L772</f>
        <v>0</v>
      </c>
    </row>
    <row r="773" spans="2:14" x14ac:dyDescent="0.45">
      <c r="B773" t="s">
        <v>227</v>
      </c>
      <c r="C773" s="215">
        <f>'Survey Results'!D773/'Survey Results'!D$785</f>
        <v>0</v>
      </c>
      <c r="D773" s="211">
        <f t="shared" si="100"/>
        <v>0</v>
      </c>
      <c r="E773" s="218">
        <f>'Survey Results'!E773/'Survey Results'!E$785</f>
        <v>0</v>
      </c>
      <c r="F773" s="217">
        <f t="shared" si="101"/>
        <v>0</v>
      </c>
      <c r="G773" s="215">
        <f>'Survey Results'!F773/'Survey Results'!F$785</f>
        <v>0</v>
      </c>
      <c r="H773" s="212">
        <f t="shared" si="102"/>
        <v>0</v>
      </c>
      <c r="I773" s="218">
        <f>'Survey Results'!G773/'Survey Results'!G$785</f>
        <v>0</v>
      </c>
      <c r="J773" s="217">
        <f t="shared" si="103"/>
        <v>0</v>
      </c>
      <c r="K773" s="215">
        <f>'Survey Results'!H773/'Survey Results'!H$785</f>
        <v>0</v>
      </c>
      <c r="L773" s="211">
        <f t="shared" si="104"/>
        <v>0</v>
      </c>
      <c r="M773" s="221">
        <f t="shared" si="105"/>
        <v>0</v>
      </c>
      <c r="N773" s="222">
        <f t="shared" si="106"/>
        <v>0</v>
      </c>
    </row>
    <row r="774" spans="2:14" x14ac:dyDescent="0.45">
      <c r="B774" t="s">
        <v>369</v>
      </c>
      <c r="C774" s="215">
        <f>'Survey Results'!D774/'Survey Results'!D$785</f>
        <v>0</v>
      </c>
      <c r="D774" s="211">
        <f t="shared" si="100"/>
        <v>0</v>
      </c>
      <c r="E774" s="218">
        <f>'Survey Results'!E774/'Survey Results'!E$785</f>
        <v>0</v>
      </c>
      <c r="F774" s="217">
        <f t="shared" si="101"/>
        <v>0</v>
      </c>
      <c r="G774" s="215">
        <f>'Survey Results'!F774/'Survey Results'!F$785</f>
        <v>0</v>
      </c>
      <c r="H774" s="212">
        <f t="shared" si="102"/>
        <v>0</v>
      </c>
      <c r="I774" s="218">
        <f>'Survey Results'!G774/'Survey Results'!G$785</f>
        <v>0</v>
      </c>
      <c r="J774" s="217">
        <f t="shared" si="103"/>
        <v>0</v>
      </c>
      <c r="K774" s="215">
        <f>'Survey Results'!H774/'Survey Results'!H$785</f>
        <v>0</v>
      </c>
      <c r="L774" s="211">
        <f t="shared" si="104"/>
        <v>0</v>
      </c>
      <c r="M774" s="221">
        <f t="shared" si="105"/>
        <v>0</v>
      </c>
      <c r="N774" s="222">
        <f t="shared" si="106"/>
        <v>0</v>
      </c>
    </row>
    <row r="775" spans="2:14" x14ac:dyDescent="0.45">
      <c r="B775" t="s">
        <v>370</v>
      </c>
      <c r="C775" s="215">
        <f>'Survey Results'!D775/'Survey Results'!D$785</f>
        <v>0</v>
      </c>
      <c r="D775" s="211">
        <f t="shared" si="100"/>
        <v>0</v>
      </c>
      <c r="E775" s="218">
        <f>'Survey Results'!E775/'Survey Results'!E$785</f>
        <v>0</v>
      </c>
      <c r="F775" s="217">
        <f t="shared" si="101"/>
        <v>0</v>
      </c>
      <c r="G775" s="215">
        <f>'Survey Results'!F775/'Survey Results'!F$785</f>
        <v>0</v>
      </c>
      <c r="H775" s="212">
        <f t="shared" si="102"/>
        <v>0</v>
      </c>
      <c r="I775" s="218">
        <f>'Survey Results'!G775/'Survey Results'!G$785</f>
        <v>0</v>
      </c>
      <c r="J775" s="217">
        <f t="shared" si="103"/>
        <v>0</v>
      </c>
      <c r="K775" s="215">
        <f>'Survey Results'!H775/'Survey Results'!H$785</f>
        <v>0</v>
      </c>
      <c r="L775" s="211">
        <f t="shared" si="104"/>
        <v>0</v>
      </c>
      <c r="M775" s="221">
        <f t="shared" si="105"/>
        <v>0</v>
      </c>
      <c r="N775" s="222">
        <f t="shared" si="106"/>
        <v>0</v>
      </c>
    </row>
    <row r="776" spans="2:14" x14ac:dyDescent="0.45">
      <c r="B776" t="s">
        <v>371</v>
      </c>
      <c r="C776" s="215">
        <f>'Survey Results'!D776/'Survey Results'!D$785</f>
        <v>0</v>
      </c>
      <c r="D776" s="211">
        <f t="shared" si="100"/>
        <v>0</v>
      </c>
      <c r="E776" s="218">
        <f>'Survey Results'!E776/'Survey Results'!E$785</f>
        <v>0</v>
      </c>
      <c r="F776" s="217">
        <f t="shared" si="101"/>
        <v>0</v>
      </c>
      <c r="G776" s="215">
        <f>'Survey Results'!F776/'Survey Results'!F$785</f>
        <v>0</v>
      </c>
      <c r="H776" s="212">
        <f t="shared" si="102"/>
        <v>0</v>
      </c>
      <c r="I776" s="218">
        <f>'Survey Results'!G776/'Survey Results'!G$785</f>
        <v>0</v>
      </c>
      <c r="J776" s="217">
        <f t="shared" si="103"/>
        <v>0</v>
      </c>
      <c r="K776" s="215">
        <f>'Survey Results'!H776/'Survey Results'!H$785</f>
        <v>0</v>
      </c>
      <c r="L776" s="211">
        <f t="shared" si="104"/>
        <v>0</v>
      </c>
      <c r="M776" s="221">
        <f t="shared" si="105"/>
        <v>0</v>
      </c>
      <c r="N776" s="222">
        <f t="shared" si="106"/>
        <v>0</v>
      </c>
    </row>
    <row r="777" spans="2:14" x14ac:dyDescent="0.45">
      <c r="B777" t="s">
        <v>372</v>
      </c>
      <c r="C777" s="215">
        <f>'Survey Results'!D777/'Survey Results'!D$785</f>
        <v>0</v>
      </c>
      <c r="D777" s="211">
        <f t="shared" si="100"/>
        <v>0</v>
      </c>
      <c r="E777" s="218">
        <f>'Survey Results'!E777/'Survey Results'!E$785</f>
        <v>0</v>
      </c>
      <c r="F777" s="217">
        <f t="shared" si="101"/>
        <v>0</v>
      </c>
      <c r="G777" s="215">
        <f>'Survey Results'!F777/'Survey Results'!F$785</f>
        <v>0</v>
      </c>
      <c r="H777" s="212">
        <f t="shared" si="102"/>
        <v>0</v>
      </c>
      <c r="I777" s="218">
        <f>'Survey Results'!G777/'Survey Results'!G$785</f>
        <v>0</v>
      </c>
      <c r="J777" s="217">
        <f t="shared" si="103"/>
        <v>0</v>
      </c>
      <c r="K777" s="215">
        <f>'Survey Results'!H777/'Survey Results'!H$785</f>
        <v>0</v>
      </c>
      <c r="L777" s="211">
        <f t="shared" si="104"/>
        <v>0</v>
      </c>
      <c r="M777" s="221">
        <f t="shared" si="105"/>
        <v>0</v>
      </c>
      <c r="N777" s="222">
        <f t="shared" si="106"/>
        <v>0</v>
      </c>
    </row>
    <row r="778" spans="2:14" x14ac:dyDescent="0.45">
      <c r="B778" t="s">
        <v>373</v>
      </c>
      <c r="C778" s="215">
        <f>'Survey Results'!D778/'Survey Results'!D$785</f>
        <v>0</v>
      </c>
      <c r="D778" s="211">
        <f t="shared" si="100"/>
        <v>0</v>
      </c>
      <c r="E778" s="218">
        <f>'Survey Results'!E778/'Survey Results'!E$785</f>
        <v>0</v>
      </c>
      <c r="F778" s="217">
        <f t="shared" si="101"/>
        <v>0</v>
      </c>
      <c r="G778" s="215">
        <f>'Survey Results'!F778/'Survey Results'!F$785</f>
        <v>0</v>
      </c>
      <c r="H778" s="212">
        <f t="shared" si="102"/>
        <v>0</v>
      </c>
      <c r="I778" s="218">
        <f>'Survey Results'!G778/'Survey Results'!G$785</f>
        <v>0</v>
      </c>
      <c r="J778" s="217">
        <f t="shared" si="103"/>
        <v>0</v>
      </c>
      <c r="K778" s="215">
        <f>'Survey Results'!H778/'Survey Results'!H$785</f>
        <v>0</v>
      </c>
      <c r="L778" s="211">
        <f t="shared" si="104"/>
        <v>0</v>
      </c>
      <c r="M778" s="221">
        <f t="shared" si="105"/>
        <v>0</v>
      </c>
      <c r="N778" s="222">
        <f t="shared" si="106"/>
        <v>0</v>
      </c>
    </row>
    <row r="779" spans="2:14" x14ac:dyDescent="0.45">
      <c r="B779" t="s">
        <v>374</v>
      </c>
      <c r="C779" s="215">
        <f>'Survey Results'!D779/'Survey Results'!D$785</f>
        <v>0</v>
      </c>
      <c r="D779" s="211">
        <f t="shared" si="100"/>
        <v>0</v>
      </c>
      <c r="E779" s="218">
        <f>'Survey Results'!E779/'Survey Results'!E$785</f>
        <v>0</v>
      </c>
      <c r="F779" s="217">
        <f t="shared" si="101"/>
        <v>0</v>
      </c>
      <c r="G779" s="215">
        <f>'Survey Results'!F779/'Survey Results'!F$785</f>
        <v>0</v>
      </c>
      <c r="H779" s="212">
        <f t="shared" si="102"/>
        <v>0</v>
      </c>
      <c r="I779" s="218">
        <f>'Survey Results'!G779/'Survey Results'!G$785</f>
        <v>0</v>
      </c>
      <c r="J779" s="217">
        <f t="shared" si="103"/>
        <v>0</v>
      </c>
      <c r="K779" s="215">
        <f>'Survey Results'!H779/'Survey Results'!H$785</f>
        <v>0</v>
      </c>
      <c r="L779" s="211">
        <f t="shared" si="104"/>
        <v>0</v>
      </c>
      <c r="M779" s="221">
        <f t="shared" si="105"/>
        <v>0</v>
      </c>
      <c r="N779" s="222">
        <f t="shared" si="106"/>
        <v>0</v>
      </c>
    </row>
    <row r="780" spans="2:14" x14ac:dyDescent="0.45">
      <c r="B780" t="s">
        <v>375</v>
      </c>
      <c r="C780" s="215">
        <f>'Survey Results'!D780/'Survey Results'!D$785</f>
        <v>0</v>
      </c>
      <c r="D780" s="211">
        <f t="shared" si="100"/>
        <v>0</v>
      </c>
      <c r="E780" s="218">
        <f>'Survey Results'!E780/'Survey Results'!E$785</f>
        <v>0</v>
      </c>
      <c r="F780" s="217">
        <f t="shared" si="101"/>
        <v>0</v>
      </c>
      <c r="G780" s="215">
        <f>'Survey Results'!F780/'Survey Results'!F$785</f>
        <v>0</v>
      </c>
      <c r="H780" s="212">
        <f t="shared" si="102"/>
        <v>0</v>
      </c>
      <c r="I780" s="218">
        <f>'Survey Results'!G780/'Survey Results'!G$785</f>
        <v>0</v>
      </c>
      <c r="J780" s="217">
        <f t="shared" si="103"/>
        <v>0</v>
      </c>
      <c r="K780" s="215">
        <f>'Survey Results'!H780/'Survey Results'!H$785</f>
        <v>0</v>
      </c>
      <c r="L780" s="211">
        <f t="shared" si="104"/>
        <v>0</v>
      </c>
      <c r="M780" s="221">
        <f t="shared" si="105"/>
        <v>0</v>
      </c>
      <c r="N780" s="222">
        <f t="shared" si="106"/>
        <v>0</v>
      </c>
    </row>
    <row r="781" spans="2:14" x14ac:dyDescent="0.45">
      <c r="B781" t="s">
        <v>376</v>
      </c>
      <c r="C781" s="215">
        <f>'Survey Results'!D781/'Survey Results'!D$785</f>
        <v>0</v>
      </c>
      <c r="D781" s="211">
        <f t="shared" si="100"/>
        <v>0</v>
      </c>
      <c r="E781" s="218">
        <f>'Survey Results'!E781/'Survey Results'!E$785</f>
        <v>0</v>
      </c>
      <c r="F781" s="217">
        <f t="shared" si="101"/>
        <v>0</v>
      </c>
      <c r="G781" s="215">
        <f>'Survey Results'!F781/'Survey Results'!F$785</f>
        <v>0</v>
      </c>
      <c r="H781" s="212">
        <f t="shared" si="102"/>
        <v>0</v>
      </c>
      <c r="I781" s="218">
        <f>'Survey Results'!G781/'Survey Results'!G$785</f>
        <v>0</v>
      </c>
      <c r="J781" s="217">
        <f t="shared" si="103"/>
        <v>0</v>
      </c>
      <c r="K781" s="215">
        <f>'Survey Results'!H781/'Survey Results'!H$785</f>
        <v>0</v>
      </c>
      <c r="L781" s="211">
        <f t="shared" si="104"/>
        <v>0</v>
      </c>
      <c r="M781" s="221">
        <f t="shared" si="105"/>
        <v>0</v>
      </c>
      <c r="N781" s="222">
        <f t="shared" si="106"/>
        <v>0</v>
      </c>
    </row>
    <row r="782" spans="2:14" x14ac:dyDescent="0.45">
      <c r="B782" t="s">
        <v>377</v>
      </c>
      <c r="C782" s="215">
        <f>'Survey Results'!D782/'Survey Results'!D$785</f>
        <v>0</v>
      </c>
      <c r="D782" s="211">
        <f t="shared" si="100"/>
        <v>0</v>
      </c>
      <c r="E782" s="218">
        <f>'Survey Results'!E782/'Survey Results'!E$785</f>
        <v>0</v>
      </c>
      <c r="F782" s="217">
        <f t="shared" si="101"/>
        <v>0</v>
      </c>
      <c r="G782" s="215">
        <f>'Survey Results'!F782/'Survey Results'!F$785</f>
        <v>0</v>
      </c>
      <c r="H782" s="212">
        <f t="shared" si="102"/>
        <v>0</v>
      </c>
      <c r="I782" s="218">
        <f>'Survey Results'!G782/'Survey Results'!G$785</f>
        <v>0</v>
      </c>
      <c r="J782" s="217">
        <f t="shared" si="103"/>
        <v>0</v>
      </c>
      <c r="K782" s="215">
        <f>'Survey Results'!H782/'Survey Results'!H$785</f>
        <v>0</v>
      </c>
      <c r="L782" s="211">
        <f t="shared" si="104"/>
        <v>0</v>
      </c>
      <c r="M782" s="221">
        <f t="shared" si="105"/>
        <v>0</v>
      </c>
      <c r="N782" s="222">
        <f t="shared" si="106"/>
        <v>0</v>
      </c>
    </row>
    <row r="783" spans="2:14" x14ac:dyDescent="0.45">
      <c r="B783" t="s">
        <v>378</v>
      </c>
      <c r="C783" s="215">
        <f>'Survey Results'!D783/'Survey Results'!D$785</f>
        <v>0</v>
      </c>
      <c r="D783" s="211">
        <f t="shared" si="100"/>
        <v>0</v>
      </c>
      <c r="E783" s="218">
        <f>'Survey Results'!E783/'Survey Results'!E$785</f>
        <v>0</v>
      </c>
      <c r="F783" s="217">
        <f t="shared" si="101"/>
        <v>0</v>
      </c>
      <c r="G783" s="215">
        <f>'Survey Results'!F783/'Survey Results'!F$785</f>
        <v>0</v>
      </c>
      <c r="H783" s="212">
        <f t="shared" si="102"/>
        <v>0</v>
      </c>
      <c r="I783" s="218">
        <f>'Survey Results'!G783/'Survey Results'!G$785</f>
        <v>1.0446379658839756E-2</v>
      </c>
      <c r="J783" s="217">
        <f t="shared" si="103"/>
        <v>0.16193030147677431</v>
      </c>
      <c r="K783" s="215">
        <f>'Survey Results'!H783/'Survey Results'!H$785</f>
        <v>0</v>
      </c>
      <c r="L783" s="211">
        <f t="shared" si="104"/>
        <v>0</v>
      </c>
      <c r="M783" s="221">
        <f t="shared" si="105"/>
        <v>1.6213228850347104E-3</v>
      </c>
      <c r="N783" s="222">
        <f t="shared" si="106"/>
        <v>0.16193030147677431</v>
      </c>
    </row>
    <row r="784" spans="2:14" x14ac:dyDescent="0.45">
      <c r="B784" t="s">
        <v>379</v>
      </c>
      <c r="C784" s="215">
        <f>'Survey Results'!D784/'Survey Results'!D$785</f>
        <v>0</v>
      </c>
      <c r="D784" s="211">
        <f t="shared" si="100"/>
        <v>0</v>
      </c>
      <c r="E784" s="218">
        <f>'Survey Results'!E784/'Survey Results'!E$785</f>
        <v>0</v>
      </c>
      <c r="F784" s="217">
        <f t="shared" si="101"/>
        <v>0</v>
      </c>
      <c r="G784" s="215">
        <f>'Survey Results'!F784/'Survey Results'!F$785</f>
        <v>0</v>
      </c>
      <c r="H784" s="212">
        <f t="shared" si="102"/>
        <v>0</v>
      </c>
      <c r="I784" s="218">
        <f>'Survey Results'!G784/'Survey Results'!G$785</f>
        <v>0</v>
      </c>
      <c r="J784" s="217">
        <f t="shared" si="103"/>
        <v>0</v>
      </c>
      <c r="K784" s="215">
        <f>'Survey Results'!H784/'Survey Results'!H$785</f>
        <v>0</v>
      </c>
      <c r="L784" s="211">
        <f t="shared" si="104"/>
        <v>0</v>
      </c>
      <c r="M784" s="221">
        <f t="shared" si="105"/>
        <v>0</v>
      </c>
      <c r="N784" s="222">
        <f t="shared" si="106"/>
        <v>0</v>
      </c>
    </row>
    <row r="785" spans="1:16" s="208" customFormat="1" x14ac:dyDescent="0.45">
      <c r="B785" s="208" t="s">
        <v>1</v>
      </c>
      <c r="C785" s="213">
        <f t="shared" ref="C785:N785" si="107">SUM(C606:C784)</f>
        <v>1.0000000000000002</v>
      </c>
      <c r="D785" s="214">
        <f t="shared" si="107"/>
        <v>16.115894550000004</v>
      </c>
      <c r="E785" s="219">
        <f t="shared" si="107"/>
        <v>0.99999999999999967</v>
      </c>
      <c r="F785" s="220">
        <f t="shared" si="107"/>
        <v>11.876589799999996</v>
      </c>
      <c r="G785" s="213">
        <f t="shared" si="107"/>
        <v>0.99999999999999978</v>
      </c>
      <c r="H785" s="214">
        <f t="shared" si="107"/>
        <v>37.785337920000003</v>
      </c>
      <c r="I785" s="219">
        <f t="shared" si="107"/>
        <v>1.0000000000000002</v>
      </c>
      <c r="J785" s="220">
        <f t="shared" si="107"/>
        <v>15.501092891999997</v>
      </c>
      <c r="K785" s="213">
        <f t="shared" si="107"/>
        <v>0.99999999999999989</v>
      </c>
      <c r="L785" s="214">
        <f t="shared" si="107"/>
        <v>18.596503221000003</v>
      </c>
      <c r="M785" s="221">
        <f t="shared" si="107"/>
        <v>0.99999999999999978</v>
      </c>
      <c r="N785" s="222">
        <f t="shared" si="107"/>
        <v>99.875418383000053</v>
      </c>
      <c r="P785" s="208" t="s">
        <v>15</v>
      </c>
    </row>
    <row r="787" spans="1:16" x14ac:dyDescent="0.45">
      <c r="A787" t="s">
        <v>389</v>
      </c>
      <c r="B787" t="s">
        <v>390</v>
      </c>
      <c r="D787" s="211">
        <f>'Pop &amp; Exp'!B121</f>
        <v>5.6942827409999994</v>
      </c>
      <c r="F787" s="217">
        <f>'Pop &amp; Exp'!C121</f>
        <v>4.1231934400000005</v>
      </c>
      <c r="H787" s="212">
        <f>'Pop &amp; Exp'!D121</f>
        <v>16.966969919999997</v>
      </c>
      <c r="J787" s="217">
        <f>'Pop &amp; Exp'!E121</f>
        <v>6.6230770960000003</v>
      </c>
      <c r="L787" s="211">
        <f>'Pop &amp; Exp'!F121</f>
        <v>7.7776260119999998</v>
      </c>
      <c r="N787" s="222">
        <f>D787+F787+H787+J787+L787</f>
        <v>41.185149208999995</v>
      </c>
    </row>
    <row r="789" spans="1:16" x14ac:dyDescent="0.45">
      <c r="B789" t="s">
        <v>97</v>
      </c>
      <c r="C789" s="215">
        <f>'Survey Results'!D789/'Survey Results'!D$968</f>
        <v>0</v>
      </c>
      <c r="D789" s="211">
        <f>C789*$D$787</f>
        <v>0</v>
      </c>
      <c r="E789" s="218">
        <f>'Survey Results'!E789/'Survey Results'!E$968</f>
        <v>0</v>
      </c>
      <c r="F789" s="217">
        <f>E789*$F$787</f>
        <v>0</v>
      </c>
      <c r="G789" s="215">
        <f>'Survey Results'!F789/'Survey Results'!F$968</f>
        <v>0</v>
      </c>
      <c r="H789" s="212">
        <f>G789*$H$787</f>
        <v>0</v>
      </c>
      <c r="I789" s="218">
        <f>'Survey Results'!G789/'Survey Results'!G$968</f>
        <v>0</v>
      </c>
      <c r="J789" s="217">
        <f>I789*$J$787</f>
        <v>0</v>
      </c>
      <c r="K789" s="215">
        <f>'Survey Results'!H789/'Survey Results'!H$968</f>
        <v>0</v>
      </c>
      <c r="L789" s="211">
        <f>K789*$L$787</f>
        <v>0</v>
      </c>
      <c r="M789" s="221">
        <f>N789/$N$787</f>
        <v>0</v>
      </c>
      <c r="N789" s="222">
        <f t="shared" si="106"/>
        <v>0</v>
      </c>
    </row>
    <row r="790" spans="1:16" x14ac:dyDescent="0.45">
      <c r="B790" t="s">
        <v>98</v>
      </c>
      <c r="C790" s="215">
        <f>'Survey Results'!D790/'Survey Results'!D$968</f>
        <v>0</v>
      </c>
      <c r="D790" s="211">
        <f t="shared" ref="D790:D853" si="108">C790*$D$787</f>
        <v>0</v>
      </c>
      <c r="E790" s="218">
        <f>'Survey Results'!E790/'Survey Results'!E$968</f>
        <v>0</v>
      </c>
      <c r="F790" s="217">
        <f t="shared" ref="F790:F853" si="109">E790*$F$787</f>
        <v>0</v>
      </c>
      <c r="G790" s="215">
        <f>'Survey Results'!F790/'Survey Results'!F$968</f>
        <v>0</v>
      </c>
      <c r="H790" s="212">
        <f t="shared" ref="H790:H853" si="110">G790*$H$787</f>
        <v>0</v>
      </c>
      <c r="I790" s="218">
        <f>'Survey Results'!G790/'Survey Results'!G$968</f>
        <v>0</v>
      </c>
      <c r="J790" s="217">
        <f t="shared" ref="J790:J853" si="111">I790*$J$787</f>
        <v>0</v>
      </c>
      <c r="K790" s="215">
        <f>'Survey Results'!H790/'Survey Results'!H$968</f>
        <v>0</v>
      </c>
      <c r="L790" s="211">
        <f t="shared" ref="L790:L853" si="112">K790*$L$787</f>
        <v>0</v>
      </c>
      <c r="M790" s="221">
        <f t="shared" ref="M790:M853" si="113">N790/$N$787</f>
        <v>0</v>
      </c>
      <c r="N790" s="222">
        <f t="shared" si="106"/>
        <v>0</v>
      </c>
    </row>
    <row r="791" spans="1:16" x14ac:dyDescent="0.45">
      <c r="B791" t="s">
        <v>147</v>
      </c>
      <c r="C791" s="215">
        <f>'Survey Results'!D791/'Survey Results'!D$968</f>
        <v>0</v>
      </c>
      <c r="D791" s="211">
        <f t="shared" si="108"/>
        <v>0</v>
      </c>
      <c r="E791" s="218">
        <f>'Survey Results'!E791/'Survey Results'!E$968</f>
        <v>0</v>
      </c>
      <c r="F791" s="217">
        <f t="shared" si="109"/>
        <v>0</v>
      </c>
      <c r="G791" s="215">
        <f>'Survey Results'!F791/'Survey Results'!F$968</f>
        <v>0</v>
      </c>
      <c r="H791" s="212">
        <f t="shared" si="110"/>
        <v>0</v>
      </c>
      <c r="I791" s="218">
        <f>'Survey Results'!G791/'Survey Results'!G$968</f>
        <v>0</v>
      </c>
      <c r="J791" s="217">
        <f t="shared" si="111"/>
        <v>0</v>
      </c>
      <c r="K791" s="215">
        <f>'Survey Results'!H791/'Survey Results'!H$968</f>
        <v>0</v>
      </c>
      <c r="L791" s="211">
        <f t="shared" si="112"/>
        <v>0</v>
      </c>
      <c r="M791" s="221">
        <f t="shared" si="113"/>
        <v>0</v>
      </c>
      <c r="N791" s="222">
        <f t="shared" si="106"/>
        <v>0</v>
      </c>
    </row>
    <row r="792" spans="1:16" x14ac:dyDescent="0.45">
      <c r="B792" t="s">
        <v>148</v>
      </c>
      <c r="C792" s="215">
        <f>'Survey Results'!D792/'Survey Results'!D$968</f>
        <v>0</v>
      </c>
      <c r="D792" s="211">
        <f t="shared" si="108"/>
        <v>0</v>
      </c>
      <c r="E792" s="218">
        <f>'Survey Results'!E792/'Survey Results'!E$968</f>
        <v>0</v>
      </c>
      <c r="F792" s="217">
        <f t="shared" si="109"/>
        <v>0</v>
      </c>
      <c r="G792" s="215">
        <f>'Survey Results'!F792/'Survey Results'!F$968</f>
        <v>0</v>
      </c>
      <c r="H792" s="212">
        <f t="shared" si="110"/>
        <v>0</v>
      </c>
      <c r="I792" s="218">
        <f>'Survey Results'!G792/'Survey Results'!G$968</f>
        <v>0</v>
      </c>
      <c r="J792" s="217">
        <f t="shared" si="111"/>
        <v>0</v>
      </c>
      <c r="K792" s="215">
        <f>'Survey Results'!H792/'Survey Results'!H$968</f>
        <v>0</v>
      </c>
      <c r="L792" s="211">
        <f t="shared" si="112"/>
        <v>0</v>
      </c>
      <c r="M792" s="221">
        <f t="shared" si="113"/>
        <v>0</v>
      </c>
      <c r="N792" s="222">
        <f t="shared" si="106"/>
        <v>0</v>
      </c>
    </row>
    <row r="793" spans="1:16" x14ac:dyDescent="0.45">
      <c r="B793" t="s">
        <v>149</v>
      </c>
      <c r="C793" s="215">
        <f>'Survey Results'!D793/'Survey Results'!D$968</f>
        <v>0</v>
      </c>
      <c r="D793" s="211">
        <f t="shared" si="108"/>
        <v>0</v>
      </c>
      <c r="E793" s="218">
        <f>'Survey Results'!E793/'Survey Results'!E$968</f>
        <v>0</v>
      </c>
      <c r="F793" s="217">
        <f t="shared" si="109"/>
        <v>0</v>
      </c>
      <c r="G793" s="215">
        <f>'Survey Results'!F793/'Survey Results'!F$968</f>
        <v>0</v>
      </c>
      <c r="H793" s="212">
        <f t="shared" si="110"/>
        <v>0</v>
      </c>
      <c r="I793" s="218">
        <f>'Survey Results'!G793/'Survey Results'!G$968</f>
        <v>0</v>
      </c>
      <c r="J793" s="217">
        <f t="shared" si="111"/>
        <v>0</v>
      </c>
      <c r="K793" s="215">
        <f>'Survey Results'!H793/'Survey Results'!H$968</f>
        <v>0</v>
      </c>
      <c r="L793" s="211">
        <f t="shared" si="112"/>
        <v>0</v>
      </c>
      <c r="M793" s="221">
        <f t="shared" si="113"/>
        <v>0</v>
      </c>
      <c r="N793" s="222">
        <f t="shared" si="106"/>
        <v>0</v>
      </c>
    </row>
    <row r="794" spans="1:16" x14ac:dyDescent="0.45">
      <c r="B794" t="s">
        <v>156</v>
      </c>
      <c r="C794" s="215">
        <f>'Survey Results'!D794/'Survey Results'!D$968</f>
        <v>0</v>
      </c>
      <c r="D794" s="211">
        <f t="shared" si="108"/>
        <v>0</v>
      </c>
      <c r="E794" s="218">
        <f>'Survey Results'!E794/'Survey Results'!E$968</f>
        <v>0</v>
      </c>
      <c r="F794" s="217">
        <f t="shared" si="109"/>
        <v>0</v>
      </c>
      <c r="G794" s="215">
        <f>'Survey Results'!F794/'Survey Results'!F$968</f>
        <v>0</v>
      </c>
      <c r="H794" s="212">
        <f t="shared" si="110"/>
        <v>0</v>
      </c>
      <c r="I794" s="218">
        <f>'Survey Results'!G794/'Survey Results'!G$968</f>
        <v>0</v>
      </c>
      <c r="J794" s="217">
        <f t="shared" si="111"/>
        <v>0</v>
      </c>
      <c r="K794" s="215">
        <f>'Survey Results'!H794/'Survey Results'!H$968</f>
        <v>0</v>
      </c>
      <c r="L794" s="211">
        <f t="shared" si="112"/>
        <v>0</v>
      </c>
      <c r="M794" s="221">
        <f t="shared" si="113"/>
        <v>0</v>
      </c>
      <c r="N794" s="222">
        <f t="shared" si="106"/>
        <v>0</v>
      </c>
    </row>
    <row r="795" spans="1:16" x14ac:dyDescent="0.45">
      <c r="B795" t="s">
        <v>157</v>
      </c>
      <c r="C795" s="215">
        <f>'Survey Results'!D795/'Survey Results'!D$968</f>
        <v>0</v>
      </c>
      <c r="D795" s="211">
        <f t="shared" si="108"/>
        <v>0</v>
      </c>
      <c r="E795" s="218">
        <f>'Survey Results'!E795/'Survey Results'!E$968</f>
        <v>0</v>
      </c>
      <c r="F795" s="217">
        <f t="shared" si="109"/>
        <v>0</v>
      </c>
      <c r="G795" s="215">
        <f>'Survey Results'!F795/'Survey Results'!F$968</f>
        <v>0</v>
      </c>
      <c r="H795" s="212">
        <f t="shared" si="110"/>
        <v>0</v>
      </c>
      <c r="I795" s="218">
        <f>'Survey Results'!G795/'Survey Results'!G$968</f>
        <v>0</v>
      </c>
      <c r="J795" s="217">
        <f t="shared" si="111"/>
        <v>0</v>
      </c>
      <c r="K795" s="215">
        <f>'Survey Results'!H795/'Survey Results'!H$968</f>
        <v>0</v>
      </c>
      <c r="L795" s="211">
        <f t="shared" si="112"/>
        <v>0</v>
      </c>
      <c r="M795" s="221">
        <f t="shared" si="113"/>
        <v>0</v>
      </c>
      <c r="N795" s="222">
        <f t="shared" si="106"/>
        <v>0</v>
      </c>
    </row>
    <row r="796" spans="1:16" x14ac:dyDescent="0.45">
      <c r="B796" t="s">
        <v>158</v>
      </c>
      <c r="C796" s="215">
        <f>'Survey Results'!D796/'Survey Results'!D$968</f>
        <v>0</v>
      </c>
      <c r="D796" s="211">
        <f t="shared" si="108"/>
        <v>0</v>
      </c>
      <c r="E796" s="218">
        <f>'Survey Results'!E796/'Survey Results'!E$968</f>
        <v>0</v>
      </c>
      <c r="F796" s="217">
        <f t="shared" si="109"/>
        <v>0</v>
      </c>
      <c r="G796" s="215">
        <f>'Survey Results'!F796/'Survey Results'!F$968</f>
        <v>0</v>
      </c>
      <c r="H796" s="212">
        <f t="shared" si="110"/>
        <v>0</v>
      </c>
      <c r="I796" s="218">
        <f>'Survey Results'!G796/'Survey Results'!G$968</f>
        <v>0</v>
      </c>
      <c r="J796" s="217">
        <f t="shared" si="111"/>
        <v>0</v>
      </c>
      <c r="K796" s="215">
        <f>'Survey Results'!H796/'Survey Results'!H$968</f>
        <v>0</v>
      </c>
      <c r="L796" s="211">
        <f t="shared" si="112"/>
        <v>0</v>
      </c>
      <c r="M796" s="221">
        <f t="shared" si="113"/>
        <v>0</v>
      </c>
      <c r="N796" s="222">
        <f t="shared" si="106"/>
        <v>0</v>
      </c>
    </row>
    <row r="797" spans="1:16" x14ac:dyDescent="0.45">
      <c r="B797" t="s">
        <v>159</v>
      </c>
      <c r="C797" s="215">
        <f>'Survey Results'!D797/'Survey Results'!D$968</f>
        <v>0</v>
      </c>
      <c r="D797" s="211">
        <f t="shared" si="108"/>
        <v>0</v>
      </c>
      <c r="E797" s="218">
        <f>'Survey Results'!E797/'Survey Results'!E$968</f>
        <v>0</v>
      </c>
      <c r="F797" s="217">
        <f t="shared" si="109"/>
        <v>0</v>
      </c>
      <c r="G797" s="215">
        <f>'Survey Results'!F797/'Survey Results'!F$968</f>
        <v>0</v>
      </c>
      <c r="H797" s="212">
        <f t="shared" si="110"/>
        <v>0</v>
      </c>
      <c r="I797" s="218">
        <f>'Survey Results'!G797/'Survey Results'!G$968</f>
        <v>0</v>
      </c>
      <c r="J797" s="217">
        <f t="shared" si="111"/>
        <v>0</v>
      </c>
      <c r="K797" s="215">
        <f>'Survey Results'!H797/'Survey Results'!H$968</f>
        <v>0</v>
      </c>
      <c r="L797" s="211">
        <f t="shared" si="112"/>
        <v>0</v>
      </c>
      <c r="M797" s="221">
        <f t="shared" si="113"/>
        <v>0</v>
      </c>
      <c r="N797" s="222">
        <f t="shared" si="106"/>
        <v>0</v>
      </c>
    </row>
    <row r="798" spans="1:16" x14ac:dyDescent="0.45">
      <c r="B798" t="s">
        <v>176</v>
      </c>
      <c r="C798" s="215">
        <f>'Survey Results'!D798/'Survey Results'!D$968</f>
        <v>0</v>
      </c>
      <c r="D798" s="211">
        <f t="shared" si="108"/>
        <v>0</v>
      </c>
      <c r="E798" s="218">
        <f>'Survey Results'!E798/'Survey Results'!E$968</f>
        <v>0</v>
      </c>
      <c r="F798" s="217">
        <f t="shared" si="109"/>
        <v>0</v>
      </c>
      <c r="G798" s="215">
        <f>'Survey Results'!F798/'Survey Results'!F$968</f>
        <v>0</v>
      </c>
      <c r="H798" s="212">
        <f t="shared" si="110"/>
        <v>0</v>
      </c>
      <c r="I798" s="218">
        <f>'Survey Results'!G798/'Survey Results'!G$968</f>
        <v>0</v>
      </c>
      <c r="J798" s="217">
        <f t="shared" si="111"/>
        <v>0</v>
      </c>
      <c r="K798" s="215">
        <f>'Survey Results'!H798/'Survey Results'!H$968</f>
        <v>0</v>
      </c>
      <c r="L798" s="211">
        <f t="shared" si="112"/>
        <v>0</v>
      </c>
      <c r="M798" s="221">
        <f t="shared" si="113"/>
        <v>0</v>
      </c>
      <c r="N798" s="222">
        <f t="shared" si="106"/>
        <v>0</v>
      </c>
    </row>
    <row r="799" spans="1:16" x14ac:dyDescent="0.45">
      <c r="B799" t="s">
        <v>177</v>
      </c>
      <c r="C799" s="215">
        <f>'Survey Results'!D799/'Survey Results'!D$968</f>
        <v>0</v>
      </c>
      <c r="D799" s="211">
        <f t="shared" si="108"/>
        <v>0</v>
      </c>
      <c r="E799" s="218">
        <f>'Survey Results'!E799/'Survey Results'!E$968</f>
        <v>0</v>
      </c>
      <c r="F799" s="217">
        <f t="shared" si="109"/>
        <v>0</v>
      </c>
      <c r="G799" s="215">
        <f>'Survey Results'!F799/'Survey Results'!F$968</f>
        <v>0</v>
      </c>
      <c r="H799" s="212">
        <f t="shared" si="110"/>
        <v>0</v>
      </c>
      <c r="I799" s="218">
        <f>'Survey Results'!G799/'Survey Results'!G$968</f>
        <v>0</v>
      </c>
      <c r="J799" s="217">
        <f t="shared" si="111"/>
        <v>0</v>
      </c>
      <c r="K799" s="215">
        <f>'Survey Results'!H799/'Survey Results'!H$968</f>
        <v>0</v>
      </c>
      <c r="L799" s="211">
        <f t="shared" si="112"/>
        <v>0</v>
      </c>
      <c r="M799" s="221">
        <f t="shared" si="113"/>
        <v>0</v>
      </c>
      <c r="N799" s="222">
        <f t="shared" si="106"/>
        <v>0</v>
      </c>
    </row>
    <row r="800" spans="1:16" x14ac:dyDescent="0.45">
      <c r="B800" t="s">
        <v>178</v>
      </c>
      <c r="C800" s="215">
        <f>'Survey Results'!D800/'Survey Results'!D$968</f>
        <v>8.8150691287000107E-3</v>
      </c>
      <c r="D800" s="211">
        <f t="shared" si="108"/>
        <v>5.0195496000278374E-2</v>
      </c>
      <c r="E800" s="218">
        <f>'Survey Results'!E800/'Survey Results'!E$968</f>
        <v>0.11540052056727237</v>
      </c>
      <c r="F800" s="217">
        <f t="shared" si="109"/>
        <v>0.47581866937556261</v>
      </c>
      <c r="G800" s="215">
        <f>'Survey Results'!F800/'Survey Results'!F$968</f>
        <v>0</v>
      </c>
      <c r="H800" s="212">
        <f t="shared" si="110"/>
        <v>0</v>
      </c>
      <c r="I800" s="218">
        <f>'Survey Results'!G800/'Survey Results'!G$968</f>
        <v>0</v>
      </c>
      <c r="J800" s="217">
        <f t="shared" si="111"/>
        <v>0</v>
      </c>
      <c r="K800" s="215">
        <f>'Survey Results'!H800/'Survey Results'!H$968</f>
        <v>0</v>
      </c>
      <c r="L800" s="211">
        <f t="shared" si="112"/>
        <v>0</v>
      </c>
      <c r="M800" s="221">
        <f t="shared" si="113"/>
        <v>1.2771937833865942E-2</v>
      </c>
      <c r="N800" s="222">
        <f t="shared" si="106"/>
        <v>0.526014165375841</v>
      </c>
    </row>
    <row r="801" spans="2:14" x14ac:dyDescent="0.45">
      <c r="B801" t="s">
        <v>179</v>
      </c>
      <c r="C801" s="215">
        <f>'Survey Results'!D801/'Survey Results'!D$968</f>
        <v>0</v>
      </c>
      <c r="D801" s="211">
        <f t="shared" si="108"/>
        <v>0</v>
      </c>
      <c r="E801" s="218">
        <f>'Survey Results'!E801/'Survey Results'!E$968</f>
        <v>0</v>
      </c>
      <c r="F801" s="217">
        <f t="shared" si="109"/>
        <v>0</v>
      </c>
      <c r="G801" s="215">
        <f>'Survey Results'!F801/'Survey Results'!F$968</f>
        <v>0</v>
      </c>
      <c r="H801" s="212">
        <f t="shared" si="110"/>
        <v>0</v>
      </c>
      <c r="I801" s="218">
        <f>'Survey Results'!G801/'Survey Results'!G$968</f>
        <v>0</v>
      </c>
      <c r="J801" s="217">
        <f t="shared" si="111"/>
        <v>0</v>
      </c>
      <c r="K801" s="215">
        <f>'Survey Results'!H801/'Survey Results'!H$968</f>
        <v>1.6687769877601379E-2</v>
      </c>
      <c r="L801" s="211">
        <f t="shared" si="112"/>
        <v>0.12979123308230253</v>
      </c>
      <c r="M801" s="221">
        <f t="shared" si="113"/>
        <v>3.1514085920548241E-3</v>
      </c>
      <c r="N801" s="222">
        <f t="shared" si="106"/>
        <v>0.12979123308230253</v>
      </c>
    </row>
    <row r="802" spans="2:14" x14ac:dyDescent="0.45">
      <c r="B802" t="s">
        <v>180</v>
      </c>
      <c r="C802" s="215">
        <f>'Survey Results'!D802/'Survey Results'!D$968</f>
        <v>0</v>
      </c>
      <c r="D802" s="211">
        <f t="shared" si="108"/>
        <v>0</v>
      </c>
      <c r="E802" s="218">
        <f>'Survey Results'!E802/'Survey Results'!E$968</f>
        <v>0</v>
      </c>
      <c r="F802" s="217">
        <f t="shared" si="109"/>
        <v>0</v>
      </c>
      <c r="G802" s="215">
        <f>'Survey Results'!F802/'Survey Results'!F$968</f>
        <v>0</v>
      </c>
      <c r="H802" s="212">
        <f t="shared" si="110"/>
        <v>0</v>
      </c>
      <c r="I802" s="218">
        <f>'Survey Results'!G802/'Survey Results'!G$968</f>
        <v>0</v>
      </c>
      <c r="J802" s="217">
        <f t="shared" si="111"/>
        <v>0</v>
      </c>
      <c r="K802" s="215">
        <f>'Survey Results'!H802/'Survey Results'!H$968</f>
        <v>0</v>
      </c>
      <c r="L802" s="211">
        <f t="shared" si="112"/>
        <v>0</v>
      </c>
      <c r="M802" s="221">
        <f t="shared" si="113"/>
        <v>0</v>
      </c>
      <c r="N802" s="222">
        <f t="shared" si="106"/>
        <v>0</v>
      </c>
    </row>
    <row r="803" spans="2:14" x14ac:dyDescent="0.45">
      <c r="B803" t="s">
        <v>181</v>
      </c>
      <c r="C803" s="215">
        <f>'Survey Results'!D803/'Survey Results'!D$968</f>
        <v>0</v>
      </c>
      <c r="D803" s="211">
        <f t="shared" si="108"/>
        <v>0</v>
      </c>
      <c r="E803" s="218">
        <f>'Survey Results'!E803/'Survey Results'!E$968</f>
        <v>0</v>
      </c>
      <c r="F803" s="217">
        <f t="shared" si="109"/>
        <v>0</v>
      </c>
      <c r="G803" s="215">
        <f>'Survey Results'!F803/'Survey Results'!F$968</f>
        <v>0</v>
      </c>
      <c r="H803" s="212">
        <f t="shared" si="110"/>
        <v>0</v>
      </c>
      <c r="I803" s="218">
        <f>'Survey Results'!G803/'Survey Results'!G$968</f>
        <v>0</v>
      </c>
      <c r="J803" s="217">
        <f t="shared" si="111"/>
        <v>0</v>
      </c>
      <c r="K803" s="215">
        <f>'Survey Results'!H803/'Survey Results'!H$968</f>
        <v>0</v>
      </c>
      <c r="L803" s="211">
        <f t="shared" si="112"/>
        <v>0</v>
      </c>
      <c r="M803" s="221">
        <f t="shared" si="113"/>
        <v>0</v>
      </c>
      <c r="N803" s="222">
        <f t="shared" si="106"/>
        <v>0</v>
      </c>
    </row>
    <row r="804" spans="2:14" x14ac:dyDescent="0.45">
      <c r="B804" t="s">
        <v>190</v>
      </c>
      <c r="C804" s="215">
        <f>'Survey Results'!D804/'Survey Results'!D$968</f>
        <v>0</v>
      </c>
      <c r="D804" s="211">
        <f t="shared" si="108"/>
        <v>0</v>
      </c>
      <c r="E804" s="218">
        <f>'Survey Results'!E804/'Survey Results'!E$968</f>
        <v>0</v>
      </c>
      <c r="F804" s="217">
        <f t="shared" si="109"/>
        <v>0</v>
      </c>
      <c r="G804" s="215">
        <f>'Survey Results'!F804/'Survey Results'!F$968</f>
        <v>0</v>
      </c>
      <c r="H804" s="212">
        <f t="shared" si="110"/>
        <v>0</v>
      </c>
      <c r="I804" s="218">
        <f>'Survey Results'!G804/'Survey Results'!G$968</f>
        <v>1.1594992975908418E-2</v>
      </c>
      <c r="J804" s="217">
        <f t="shared" si="111"/>
        <v>7.679453240701993E-2</v>
      </c>
      <c r="K804" s="215">
        <f>'Survey Results'!H804/'Survey Results'!H$968</f>
        <v>0</v>
      </c>
      <c r="L804" s="211">
        <f t="shared" si="112"/>
        <v>0</v>
      </c>
      <c r="M804" s="221">
        <f t="shared" si="113"/>
        <v>1.8646170739194114E-3</v>
      </c>
      <c r="N804" s="222">
        <f t="shared" si="106"/>
        <v>7.679453240701993E-2</v>
      </c>
    </row>
    <row r="805" spans="2:14" x14ac:dyDescent="0.45">
      <c r="B805" t="s">
        <v>191</v>
      </c>
      <c r="C805" s="215">
        <f>'Survey Results'!D805/'Survey Results'!D$968</f>
        <v>0</v>
      </c>
      <c r="D805" s="211">
        <f t="shared" si="108"/>
        <v>0</v>
      </c>
      <c r="E805" s="218">
        <f>'Survey Results'!E805/'Survey Results'!E$968</f>
        <v>0</v>
      </c>
      <c r="F805" s="217">
        <f t="shared" si="109"/>
        <v>0</v>
      </c>
      <c r="G805" s="215">
        <f>'Survey Results'!F805/'Survey Results'!F$968</f>
        <v>0</v>
      </c>
      <c r="H805" s="212">
        <f t="shared" si="110"/>
        <v>0</v>
      </c>
      <c r="I805" s="218">
        <f>'Survey Results'!G805/'Survey Results'!G$968</f>
        <v>0</v>
      </c>
      <c r="J805" s="217">
        <f t="shared" si="111"/>
        <v>0</v>
      </c>
      <c r="K805" s="215">
        <f>'Survey Results'!H805/'Survey Results'!H$968</f>
        <v>0</v>
      </c>
      <c r="L805" s="211">
        <f t="shared" si="112"/>
        <v>0</v>
      </c>
      <c r="M805" s="221">
        <f t="shared" si="113"/>
        <v>0</v>
      </c>
      <c r="N805" s="222">
        <f t="shared" si="106"/>
        <v>0</v>
      </c>
    </row>
    <row r="806" spans="2:14" x14ac:dyDescent="0.45">
      <c r="B806" t="s">
        <v>192</v>
      </c>
      <c r="C806" s="215">
        <f>'Survey Results'!D806/'Survey Results'!D$968</f>
        <v>9.056323652222327E-2</v>
      </c>
      <c r="D806" s="211">
        <f t="shared" si="108"/>
        <v>0.51569267469759683</v>
      </c>
      <c r="E806" s="218">
        <f>'Survey Results'!E806/'Survey Results'!E$968</f>
        <v>0</v>
      </c>
      <c r="F806" s="217">
        <f t="shared" si="109"/>
        <v>0</v>
      </c>
      <c r="G806" s="215">
        <f>'Survey Results'!F806/'Survey Results'!F$968</f>
        <v>0</v>
      </c>
      <c r="H806" s="212">
        <f t="shared" si="110"/>
        <v>0</v>
      </c>
      <c r="I806" s="218">
        <f>'Survey Results'!G806/'Survey Results'!G$968</f>
        <v>0</v>
      </c>
      <c r="J806" s="217">
        <f t="shared" si="111"/>
        <v>0</v>
      </c>
      <c r="K806" s="215">
        <f>'Survey Results'!H806/'Survey Results'!H$968</f>
        <v>1.6687769877601379E-2</v>
      </c>
      <c r="L806" s="211">
        <f t="shared" si="112"/>
        <v>0.12979123308230253</v>
      </c>
      <c r="M806" s="221">
        <f t="shared" si="113"/>
        <v>1.5672734472911534E-2</v>
      </c>
      <c r="N806" s="222">
        <f t="shared" si="106"/>
        <v>0.64548390777989939</v>
      </c>
    </row>
    <row r="807" spans="2:14" x14ac:dyDescent="0.45">
      <c r="B807" t="s">
        <v>193</v>
      </c>
      <c r="C807" s="215">
        <f>'Survey Results'!D807/'Survey Results'!D$968</f>
        <v>0</v>
      </c>
      <c r="D807" s="211">
        <f t="shared" si="108"/>
        <v>0</v>
      </c>
      <c r="E807" s="218">
        <f>'Survey Results'!E807/'Survey Results'!E$968</f>
        <v>0</v>
      </c>
      <c r="F807" s="217">
        <f t="shared" si="109"/>
        <v>0</v>
      </c>
      <c r="G807" s="215">
        <f>'Survey Results'!F807/'Survey Results'!F$968</f>
        <v>0</v>
      </c>
      <c r="H807" s="212">
        <f t="shared" si="110"/>
        <v>0</v>
      </c>
      <c r="I807" s="218">
        <f>'Survey Results'!G807/'Survey Results'!G$968</f>
        <v>0</v>
      </c>
      <c r="J807" s="217">
        <f t="shared" si="111"/>
        <v>0</v>
      </c>
      <c r="K807" s="215">
        <f>'Survey Results'!H807/'Survey Results'!H$968</f>
        <v>1.6687769877601379E-2</v>
      </c>
      <c r="L807" s="211">
        <f t="shared" si="112"/>
        <v>0.12979123308230253</v>
      </c>
      <c r="M807" s="221">
        <f t="shared" si="113"/>
        <v>3.1514085920548241E-3</v>
      </c>
      <c r="N807" s="222">
        <f t="shared" si="106"/>
        <v>0.12979123308230253</v>
      </c>
    </row>
    <row r="808" spans="2:14" x14ac:dyDescent="0.45">
      <c r="B808" t="s">
        <v>197</v>
      </c>
      <c r="C808" s="215">
        <f>'Survey Results'!D808/'Survey Results'!D$968</f>
        <v>0</v>
      </c>
      <c r="D808" s="211">
        <f t="shared" si="108"/>
        <v>0</v>
      </c>
      <c r="E808" s="218">
        <f>'Survey Results'!E808/'Survey Results'!E$968</f>
        <v>0</v>
      </c>
      <c r="F808" s="217">
        <f t="shared" si="109"/>
        <v>0</v>
      </c>
      <c r="G808" s="215">
        <f>'Survey Results'!F808/'Survey Results'!F$968</f>
        <v>0</v>
      </c>
      <c r="H808" s="212">
        <f t="shared" si="110"/>
        <v>0</v>
      </c>
      <c r="I808" s="218">
        <f>'Survey Results'!G808/'Survey Results'!G$968</f>
        <v>0</v>
      </c>
      <c r="J808" s="217">
        <f t="shared" si="111"/>
        <v>0</v>
      </c>
      <c r="K808" s="215">
        <f>'Survey Results'!H808/'Survey Results'!H$968</f>
        <v>0</v>
      </c>
      <c r="L808" s="211">
        <f t="shared" si="112"/>
        <v>0</v>
      </c>
      <c r="M808" s="221">
        <f t="shared" si="113"/>
        <v>0</v>
      </c>
      <c r="N808" s="222">
        <f t="shared" si="106"/>
        <v>0</v>
      </c>
    </row>
    <row r="809" spans="2:14" x14ac:dyDescent="0.45">
      <c r="B809" t="s">
        <v>198</v>
      </c>
      <c r="C809" s="215">
        <f>'Survey Results'!D809/'Survey Results'!D$968</f>
        <v>0</v>
      </c>
      <c r="D809" s="211">
        <f t="shared" si="108"/>
        <v>0</v>
      </c>
      <c r="E809" s="218">
        <f>'Survey Results'!E809/'Survey Results'!E$968</f>
        <v>0</v>
      </c>
      <c r="F809" s="217">
        <f t="shared" si="109"/>
        <v>0</v>
      </c>
      <c r="G809" s="215">
        <f>'Survey Results'!F809/'Survey Results'!F$968</f>
        <v>0</v>
      </c>
      <c r="H809" s="212">
        <f t="shared" si="110"/>
        <v>0</v>
      </c>
      <c r="I809" s="218">
        <f>'Survey Results'!G809/'Survey Results'!G$968</f>
        <v>0</v>
      </c>
      <c r="J809" s="217">
        <f t="shared" si="111"/>
        <v>0</v>
      </c>
      <c r="K809" s="215">
        <f>'Survey Results'!H809/'Survey Results'!H$968</f>
        <v>0</v>
      </c>
      <c r="L809" s="211">
        <f t="shared" si="112"/>
        <v>0</v>
      </c>
      <c r="M809" s="221">
        <f t="shared" si="113"/>
        <v>0</v>
      </c>
      <c r="N809" s="222">
        <f t="shared" si="106"/>
        <v>0</v>
      </c>
    </row>
    <row r="810" spans="2:14" x14ac:dyDescent="0.45">
      <c r="B810" t="s">
        <v>199</v>
      </c>
      <c r="C810" s="215">
        <f>'Survey Results'!D810/'Survey Results'!D$968</f>
        <v>0</v>
      </c>
      <c r="D810" s="211">
        <f t="shared" si="108"/>
        <v>0</v>
      </c>
      <c r="E810" s="218">
        <f>'Survey Results'!E810/'Survey Results'!E$968</f>
        <v>0</v>
      </c>
      <c r="F810" s="217">
        <f t="shared" si="109"/>
        <v>0</v>
      </c>
      <c r="G810" s="215">
        <f>'Survey Results'!F810/'Survey Results'!F$968</f>
        <v>0</v>
      </c>
      <c r="H810" s="212">
        <f t="shared" si="110"/>
        <v>0</v>
      </c>
      <c r="I810" s="218">
        <f>'Survey Results'!G810/'Survey Results'!G$968</f>
        <v>0</v>
      </c>
      <c r="J810" s="217">
        <f t="shared" si="111"/>
        <v>0</v>
      </c>
      <c r="K810" s="215">
        <f>'Survey Results'!H810/'Survey Results'!H$968</f>
        <v>0</v>
      </c>
      <c r="L810" s="211">
        <f t="shared" si="112"/>
        <v>0</v>
      </c>
      <c r="M810" s="221">
        <f t="shared" si="113"/>
        <v>0</v>
      </c>
      <c r="N810" s="222">
        <f t="shared" si="106"/>
        <v>0</v>
      </c>
    </row>
    <row r="811" spans="2:14" x14ac:dyDescent="0.45">
      <c r="B811" t="s">
        <v>200</v>
      </c>
      <c r="C811" s="215">
        <f>'Survey Results'!D811/'Survey Results'!D$968</f>
        <v>0</v>
      </c>
      <c r="D811" s="211">
        <f t="shared" si="108"/>
        <v>0</v>
      </c>
      <c r="E811" s="218">
        <f>'Survey Results'!E811/'Survey Results'!E$968</f>
        <v>0</v>
      </c>
      <c r="F811" s="217">
        <f t="shared" si="109"/>
        <v>0</v>
      </c>
      <c r="G811" s="215">
        <f>'Survey Results'!F811/'Survey Results'!F$968</f>
        <v>0</v>
      </c>
      <c r="H811" s="212">
        <f t="shared" si="110"/>
        <v>0</v>
      </c>
      <c r="I811" s="218">
        <f>'Survey Results'!G811/'Survey Results'!G$968</f>
        <v>0</v>
      </c>
      <c r="J811" s="217">
        <f t="shared" si="111"/>
        <v>0</v>
      </c>
      <c r="K811" s="215">
        <f>'Survey Results'!H811/'Survey Results'!H$968</f>
        <v>0</v>
      </c>
      <c r="L811" s="211">
        <f t="shared" si="112"/>
        <v>0</v>
      </c>
      <c r="M811" s="221">
        <f t="shared" si="113"/>
        <v>0</v>
      </c>
      <c r="N811" s="222">
        <f t="shared" si="106"/>
        <v>0</v>
      </c>
    </row>
    <row r="812" spans="2:14" x14ac:dyDescent="0.45">
      <c r="B812" t="s">
        <v>233</v>
      </c>
      <c r="C812" s="215">
        <f>'Survey Results'!D812/'Survey Results'!D$968</f>
        <v>0</v>
      </c>
      <c r="D812" s="211">
        <f t="shared" si="108"/>
        <v>0</v>
      </c>
      <c r="E812" s="218">
        <f>'Survey Results'!E812/'Survey Results'!E$968</f>
        <v>0</v>
      </c>
      <c r="F812" s="217">
        <f t="shared" si="109"/>
        <v>0</v>
      </c>
      <c r="G812" s="215">
        <f>'Survey Results'!F812/'Survey Results'!F$968</f>
        <v>0</v>
      </c>
      <c r="H812" s="212">
        <f t="shared" si="110"/>
        <v>0</v>
      </c>
      <c r="I812" s="218">
        <f>'Survey Results'!G812/'Survey Results'!G$968</f>
        <v>0</v>
      </c>
      <c r="J812" s="217">
        <f t="shared" si="111"/>
        <v>0</v>
      </c>
      <c r="K812" s="215">
        <f>'Survey Results'!H812/'Survey Results'!H$968</f>
        <v>0</v>
      </c>
      <c r="L812" s="211">
        <f t="shared" si="112"/>
        <v>0</v>
      </c>
      <c r="M812" s="221">
        <f t="shared" si="113"/>
        <v>0</v>
      </c>
      <c r="N812" s="222">
        <f t="shared" si="106"/>
        <v>0</v>
      </c>
    </row>
    <row r="813" spans="2:14" x14ac:dyDescent="0.45">
      <c r="B813" t="s">
        <v>234</v>
      </c>
      <c r="C813" s="215">
        <f>'Survey Results'!D813/'Survey Results'!D$968</f>
        <v>0.10990071448455045</v>
      </c>
      <c r="D813" s="211">
        <f t="shared" si="108"/>
        <v>0.62580574171294434</v>
      </c>
      <c r="E813" s="218">
        <f>'Survey Results'!E813/'Survey Results'!E$968</f>
        <v>3.0723199299423486E-2</v>
      </c>
      <c r="F813" s="217">
        <f t="shared" si="109"/>
        <v>0.12667769380719554</v>
      </c>
      <c r="G813" s="215">
        <f>'Survey Results'!F813/'Survey Results'!F$968</f>
        <v>1.6749555492565776E-2</v>
      </c>
      <c r="H813" s="212">
        <f t="shared" si="110"/>
        <v>0.28418920421573424</v>
      </c>
      <c r="I813" s="218">
        <f>'Survey Results'!G813/'Survey Results'!G$968</f>
        <v>0</v>
      </c>
      <c r="J813" s="217">
        <f t="shared" si="111"/>
        <v>0</v>
      </c>
      <c r="K813" s="215">
        <f>'Survey Results'!H813/'Survey Results'!H$968</f>
        <v>0.1249310087334827</v>
      </c>
      <c r="L813" s="211">
        <f t="shared" si="112"/>
        <v>0.9716666632309342</v>
      </c>
      <c r="M813" s="221">
        <f t="shared" si="113"/>
        <v>4.8763676750937582E-2</v>
      </c>
      <c r="N813" s="222">
        <f t="shared" si="106"/>
        <v>2.0083393029668084</v>
      </c>
    </row>
    <row r="814" spans="2:14" x14ac:dyDescent="0.45">
      <c r="B814" t="s">
        <v>235</v>
      </c>
      <c r="C814" s="215">
        <f>'Survey Results'!D814/'Survey Results'!D$968</f>
        <v>0</v>
      </c>
      <c r="D814" s="211">
        <f t="shared" si="108"/>
        <v>0</v>
      </c>
      <c r="E814" s="218">
        <f>'Survey Results'!E814/'Survey Results'!E$968</f>
        <v>0</v>
      </c>
      <c r="F814" s="217">
        <f t="shared" si="109"/>
        <v>0</v>
      </c>
      <c r="G814" s="215">
        <f>'Survey Results'!F814/'Survey Results'!F$968</f>
        <v>0</v>
      </c>
      <c r="H814" s="212">
        <f t="shared" si="110"/>
        <v>0</v>
      </c>
      <c r="I814" s="218">
        <f>'Survey Results'!G814/'Survey Results'!G$968</f>
        <v>0</v>
      </c>
      <c r="J814" s="217">
        <f t="shared" si="111"/>
        <v>0</v>
      </c>
      <c r="K814" s="215">
        <f>'Survey Results'!H814/'Survey Results'!H$968</f>
        <v>0</v>
      </c>
      <c r="L814" s="211">
        <f t="shared" si="112"/>
        <v>0</v>
      </c>
      <c r="M814" s="221">
        <f t="shared" si="113"/>
        <v>0</v>
      </c>
      <c r="N814" s="222">
        <f t="shared" si="106"/>
        <v>0</v>
      </c>
    </row>
    <row r="815" spans="2:14" x14ac:dyDescent="0.45">
      <c r="B815" t="s">
        <v>236</v>
      </c>
      <c r="C815" s="215">
        <f>'Survey Results'!D815/'Survey Results'!D$968</f>
        <v>0</v>
      </c>
      <c r="D815" s="211">
        <f t="shared" si="108"/>
        <v>0</v>
      </c>
      <c r="E815" s="218">
        <f>'Survey Results'!E815/'Survey Results'!E$968</f>
        <v>3.5782918582305576E-2</v>
      </c>
      <c r="F815" s="217">
        <f t="shared" si="109"/>
        <v>0.14753989516261648</v>
      </c>
      <c r="G815" s="215">
        <f>'Survey Results'!F815/'Survey Results'!F$968</f>
        <v>8.3747777462828878E-3</v>
      </c>
      <c r="H815" s="212">
        <f t="shared" si="110"/>
        <v>0.14209460210786712</v>
      </c>
      <c r="I815" s="218">
        <f>'Survey Results'!G815/'Survey Results'!G$968</f>
        <v>0</v>
      </c>
      <c r="J815" s="217">
        <f t="shared" si="111"/>
        <v>0</v>
      </c>
      <c r="K815" s="215">
        <f>'Survey Results'!H815/'Survey Results'!H$968</f>
        <v>0</v>
      </c>
      <c r="L815" s="211">
        <f t="shared" si="112"/>
        <v>0</v>
      </c>
      <c r="M815" s="221">
        <f t="shared" si="113"/>
        <v>7.0324984328863664E-3</v>
      </c>
      <c r="N815" s="222">
        <f t="shared" si="106"/>
        <v>0.28963449727048363</v>
      </c>
    </row>
    <row r="816" spans="2:14" x14ac:dyDescent="0.45">
      <c r="B816" t="s">
        <v>237</v>
      </c>
      <c r="C816" s="215">
        <f>'Survey Results'!D816/'Survey Results'!D$968</f>
        <v>8.8150691287000107E-3</v>
      </c>
      <c r="D816" s="211">
        <f t="shared" si="108"/>
        <v>5.0195496000278374E-2</v>
      </c>
      <c r="E816" s="218">
        <f>'Survey Results'!E816/'Survey Results'!E$968</f>
        <v>0</v>
      </c>
      <c r="F816" s="217">
        <f t="shared" si="109"/>
        <v>0</v>
      </c>
      <c r="G816" s="215">
        <f>'Survey Results'!F816/'Survey Results'!F$968</f>
        <v>0</v>
      </c>
      <c r="H816" s="212">
        <f t="shared" si="110"/>
        <v>0</v>
      </c>
      <c r="I816" s="218">
        <f>'Survey Results'!G816/'Survey Results'!G$968</f>
        <v>0</v>
      </c>
      <c r="J816" s="217">
        <f t="shared" si="111"/>
        <v>0</v>
      </c>
      <c r="K816" s="215">
        <f>'Survey Results'!H816/'Survey Results'!H$968</f>
        <v>5.827732865816046E-2</v>
      </c>
      <c r="L816" s="211">
        <f t="shared" si="112"/>
        <v>0.45325926728158183</v>
      </c>
      <c r="M816" s="221">
        <f t="shared" si="113"/>
        <v>1.2224182088718586E-2</v>
      </c>
      <c r="N816" s="222">
        <f t="shared" si="106"/>
        <v>0.50345476328186023</v>
      </c>
    </row>
    <row r="817" spans="2:14" x14ac:dyDescent="0.45">
      <c r="B817" t="s">
        <v>238</v>
      </c>
      <c r="C817" s="215">
        <f>'Survey Results'!D817/'Survey Results'!D$968</f>
        <v>1.7648696297670966E-2</v>
      </c>
      <c r="D817" s="211">
        <f t="shared" si="108"/>
        <v>0.10049666672897838</v>
      </c>
      <c r="E817" s="218">
        <f>'Survey Results'!E817/'Survey Results'!E$968</f>
        <v>0</v>
      </c>
      <c r="F817" s="217">
        <f t="shared" si="109"/>
        <v>0</v>
      </c>
      <c r="G817" s="215">
        <f>'Survey Results'!F817/'Survey Results'!F$968</f>
        <v>2.9247300744711015E-2</v>
      </c>
      <c r="H817" s="212">
        <f t="shared" si="110"/>
        <v>0.49623807197670533</v>
      </c>
      <c r="I817" s="218">
        <f>'Survey Results'!G817/'Survey Results'!G$968</f>
        <v>4.6379971903633674E-2</v>
      </c>
      <c r="J817" s="217">
        <f t="shared" si="111"/>
        <v>0.30717812962807972</v>
      </c>
      <c r="K817" s="215">
        <f>'Survey Results'!H817/'Survey Results'!H$968</f>
        <v>1.6687769877601379E-2</v>
      </c>
      <c r="L817" s="211">
        <f t="shared" si="112"/>
        <v>0.12979123308230253</v>
      </c>
      <c r="M817" s="221">
        <f t="shared" si="113"/>
        <v>2.5098952444493644E-2</v>
      </c>
      <c r="N817" s="222">
        <f t="shared" si="106"/>
        <v>1.0337041014160659</v>
      </c>
    </row>
    <row r="818" spans="2:14" x14ac:dyDescent="0.45">
      <c r="B818" t="s">
        <v>239</v>
      </c>
      <c r="C818" s="215">
        <f>'Survey Results'!D818/'Survey Results'!D$968</f>
        <v>0</v>
      </c>
      <c r="D818" s="211">
        <f t="shared" si="108"/>
        <v>0</v>
      </c>
      <c r="E818" s="218">
        <f>'Survey Results'!E818/'Survey Results'!E$968</f>
        <v>0</v>
      </c>
      <c r="F818" s="217">
        <f t="shared" si="109"/>
        <v>0</v>
      </c>
      <c r="G818" s="215">
        <f>'Survey Results'!F818/'Survey Results'!F$968</f>
        <v>0</v>
      </c>
      <c r="H818" s="212">
        <f t="shared" si="110"/>
        <v>0</v>
      </c>
      <c r="I818" s="218">
        <f>'Survey Results'!G818/'Survey Results'!G$968</f>
        <v>0</v>
      </c>
      <c r="J818" s="217">
        <f t="shared" si="111"/>
        <v>0</v>
      </c>
      <c r="K818" s="215">
        <f>'Survey Results'!H818/'Survey Results'!H$968</f>
        <v>0</v>
      </c>
      <c r="L818" s="211">
        <f t="shared" si="112"/>
        <v>0</v>
      </c>
      <c r="M818" s="221">
        <f t="shared" si="113"/>
        <v>0</v>
      </c>
      <c r="N818" s="222">
        <f t="shared" si="106"/>
        <v>0</v>
      </c>
    </row>
    <row r="819" spans="2:14" x14ac:dyDescent="0.45">
      <c r="B819" t="s">
        <v>240</v>
      </c>
      <c r="C819" s="215">
        <f>'Survey Results'!D819/'Survey Results'!D$968</f>
        <v>0.19376449846896171</v>
      </c>
      <c r="D819" s="211">
        <f t="shared" si="108"/>
        <v>1.1033498394503294</v>
      </c>
      <c r="E819" s="218">
        <f>'Survey Results'!E819/'Survey Results'!E$968</f>
        <v>7.1687465031988126E-2</v>
      </c>
      <c r="F819" s="217">
        <f t="shared" si="109"/>
        <v>0.29558128555012286</v>
      </c>
      <c r="G819" s="215">
        <f>'Survey Results'!F819/'Survey Results'!F$968</f>
        <v>0</v>
      </c>
      <c r="H819" s="212">
        <f t="shared" si="110"/>
        <v>0</v>
      </c>
      <c r="I819" s="218">
        <f>'Survey Results'!G819/'Survey Results'!G$968</f>
        <v>0</v>
      </c>
      <c r="J819" s="217">
        <f t="shared" si="111"/>
        <v>0</v>
      </c>
      <c r="K819" s="215">
        <f>'Survey Results'!H819/'Survey Results'!H$968</f>
        <v>3.3343073276841668E-2</v>
      </c>
      <c r="L819" s="211">
        <f t="shared" si="112"/>
        <v>0.25932995403798581</v>
      </c>
      <c r="M819" s="221">
        <f t="shared" si="113"/>
        <v>4.0263568565051269E-2</v>
      </c>
      <c r="N819" s="222">
        <f t="shared" si="106"/>
        <v>1.6582610790384382</v>
      </c>
    </row>
    <row r="820" spans="2:14" x14ac:dyDescent="0.45">
      <c r="B820" t="s">
        <v>241</v>
      </c>
      <c r="C820" s="215">
        <f>'Survey Results'!D820/'Survey Results'!D$968</f>
        <v>0</v>
      </c>
      <c r="D820" s="211">
        <f t="shared" si="108"/>
        <v>0</v>
      </c>
      <c r="E820" s="218">
        <f>'Survey Results'!E820/'Survey Results'!E$968</f>
        <v>0</v>
      </c>
      <c r="F820" s="217">
        <f t="shared" si="109"/>
        <v>0</v>
      </c>
      <c r="G820" s="215">
        <f>'Survey Results'!F820/'Survey Results'!F$968</f>
        <v>0</v>
      </c>
      <c r="H820" s="212">
        <f t="shared" si="110"/>
        <v>0</v>
      </c>
      <c r="I820" s="218">
        <f>'Survey Results'!G820/'Survey Results'!G$968</f>
        <v>0</v>
      </c>
      <c r="J820" s="217">
        <f t="shared" si="111"/>
        <v>0</v>
      </c>
      <c r="K820" s="215">
        <f>'Survey Results'!H820/'Survey Results'!H$968</f>
        <v>5.827732865816046E-2</v>
      </c>
      <c r="L820" s="211">
        <f t="shared" si="112"/>
        <v>0.45325926728158183</v>
      </c>
      <c r="M820" s="221">
        <f t="shared" si="113"/>
        <v>1.1005405491708968E-2</v>
      </c>
      <c r="N820" s="222">
        <f t="shared" si="106"/>
        <v>0.45325926728158183</v>
      </c>
    </row>
    <row r="821" spans="2:14" x14ac:dyDescent="0.45">
      <c r="B821" t="s">
        <v>242</v>
      </c>
      <c r="C821" s="215">
        <f>'Survey Results'!D821/'Survey Results'!D$968</f>
        <v>0</v>
      </c>
      <c r="D821" s="211">
        <f t="shared" si="108"/>
        <v>0</v>
      </c>
      <c r="E821" s="218">
        <f>'Survey Results'!E821/'Survey Results'!E$968</f>
        <v>0</v>
      </c>
      <c r="F821" s="217">
        <f t="shared" si="109"/>
        <v>0</v>
      </c>
      <c r="G821" s="215">
        <f>'Survey Results'!F821/'Survey Results'!F$968</f>
        <v>8.3747777462828878E-3</v>
      </c>
      <c r="H821" s="212">
        <f t="shared" si="110"/>
        <v>0.14209460210786712</v>
      </c>
      <c r="I821" s="218">
        <f>'Survey Results'!G821/'Survey Results'!G$968</f>
        <v>0</v>
      </c>
      <c r="J821" s="217">
        <f t="shared" si="111"/>
        <v>0</v>
      </c>
      <c r="K821" s="215">
        <f>'Survey Results'!H821/'Survey Results'!H$968</f>
        <v>0</v>
      </c>
      <c r="L821" s="211">
        <f t="shared" si="112"/>
        <v>0</v>
      </c>
      <c r="M821" s="221">
        <f t="shared" si="113"/>
        <v>3.4501417340213462E-3</v>
      </c>
      <c r="N821" s="222">
        <f t="shared" si="106"/>
        <v>0.14209460210786712</v>
      </c>
    </row>
    <row r="822" spans="2:14" x14ac:dyDescent="0.45">
      <c r="B822" t="s">
        <v>243</v>
      </c>
      <c r="C822" s="215">
        <f>'Survey Results'!D822/'Survey Results'!D$968</f>
        <v>3.5278834555070984E-2</v>
      </c>
      <c r="D822" s="211">
        <f t="shared" si="108"/>
        <v>0.2008876587295351</v>
      </c>
      <c r="E822" s="218">
        <f>'Survey Results'!E822/'Survey Results'!E$968</f>
        <v>4.093994015908925E-2</v>
      </c>
      <c r="F822" s="217">
        <f t="shared" si="109"/>
        <v>0.16880329269794939</v>
      </c>
      <c r="G822" s="215">
        <f>'Survey Results'!F822/'Survey Results'!F$968</f>
        <v>0.1213183188599995</v>
      </c>
      <c r="H822" s="212">
        <f t="shared" si="110"/>
        <v>2.0584042668425799</v>
      </c>
      <c r="I822" s="218">
        <f>'Survey Results'!G822/'Survey Results'!G$968</f>
        <v>4.6379971903633674E-2</v>
      </c>
      <c r="J822" s="217">
        <f t="shared" si="111"/>
        <v>0.30717812962807972</v>
      </c>
      <c r="K822" s="215">
        <f>'Survey Results'!H822/'Survey Results'!H$968</f>
        <v>0</v>
      </c>
      <c r="L822" s="211">
        <f t="shared" si="112"/>
        <v>0</v>
      </c>
      <c r="M822" s="221">
        <f t="shared" si="113"/>
        <v>6.6414069159191444E-2</v>
      </c>
      <c r="N822" s="222">
        <f t="shared" si="106"/>
        <v>2.7352733478981444</v>
      </c>
    </row>
    <row r="823" spans="2:14" x14ac:dyDescent="0.45">
      <c r="B823" t="s">
        <v>244</v>
      </c>
      <c r="C823" s="215">
        <f>'Survey Results'!D823/'Survey Results'!D$968</f>
        <v>0</v>
      </c>
      <c r="D823" s="211">
        <f t="shared" si="108"/>
        <v>0</v>
      </c>
      <c r="E823" s="218">
        <f>'Survey Results'!E823/'Survey Results'!E$968</f>
        <v>0</v>
      </c>
      <c r="F823" s="217">
        <f t="shared" si="109"/>
        <v>0</v>
      </c>
      <c r="G823" s="215">
        <f>'Survey Results'!F823/'Survey Results'!F$968</f>
        <v>0</v>
      </c>
      <c r="H823" s="212">
        <f t="shared" si="110"/>
        <v>0</v>
      </c>
      <c r="I823" s="218">
        <f>'Survey Results'!G823/'Survey Results'!G$968</f>
        <v>0</v>
      </c>
      <c r="J823" s="217">
        <f t="shared" si="111"/>
        <v>0</v>
      </c>
      <c r="K823" s="215">
        <f>'Survey Results'!H823/'Survey Results'!H$968</f>
        <v>0</v>
      </c>
      <c r="L823" s="211">
        <f t="shared" si="112"/>
        <v>0</v>
      </c>
      <c r="M823" s="221">
        <f t="shared" si="113"/>
        <v>0</v>
      </c>
      <c r="N823" s="222">
        <f t="shared" si="106"/>
        <v>0</v>
      </c>
    </row>
    <row r="824" spans="2:14" x14ac:dyDescent="0.45">
      <c r="B824" t="s">
        <v>245</v>
      </c>
      <c r="C824" s="215">
        <f>'Survey Results'!D824/'Survey Results'!D$968</f>
        <v>8.8150691287000107E-3</v>
      </c>
      <c r="D824" s="211">
        <f t="shared" si="108"/>
        <v>5.0195496000278374E-2</v>
      </c>
      <c r="E824" s="218">
        <f>'Survey Results'!E824/'Survey Results'!E$968</f>
        <v>0</v>
      </c>
      <c r="F824" s="217">
        <f t="shared" si="109"/>
        <v>0</v>
      </c>
      <c r="G824" s="215">
        <f>'Survey Results'!F824/'Survey Results'!F$968</f>
        <v>0</v>
      </c>
      <c r="H824" s="212">
        <f t="shared" si="110"/>
        <v>0</v>
      </c>
      <c r="I824" s="218">
        <f>'Survey Results'!G824/'Survey Results'!G$968</f>
        <v>0</v>
      </c>
      <c r="J824" s="217">
        <f t="shared" si="111"/>
        <v>0</v>
      </c>
      <c r="K824" s="215">
        <f>'Survey Results'!H824/'Survey Results'!H$968</f>
        <v>0</v>
      </c>
      <c r="L824" s="211">
        <f t="shared" si="112"/>
        <v>0</v>
      </c>
      <c r="M824" s="221">
        <f t="shared" si="113"/>
        <v>1.2187765970096179E-3</v>
      </c>
      <c r="N824" s="222">
        <f t="shared" si="106"/>
        <v>5.0195496000278374E-2</v>
      </c>
    </row>
    <row r="825" spans="2:14" x14ac:dyDescent="0.45">
      <c r="B825" t="s">
        <v>246</v>
      </c>
      <c r="C825" s="215">
        <f>'Survey Results'!D825/'Survey Results'!D$968</f>
        <v>0</v>
      </c>
      <c r="D825" s="211">
        <f t="shared" si="108"/>
        <v>0</v>
      </c>
      <c r="E825" s="218">
        <f>'Survey Results'!E825/'Survey Results'!E$968</f>
        <v>0</v>
      </c>
      <c r="F825" s="217">
        <f t="shared" si="109"/>
        <v>0</v>
      </c>
      <c r="G825" s="215">
        <f>'Survey Results'!F825/'Survey Results'!F$968</f>
        <v>0</v>
      </c>
      <c r="H825" s="212">
        <f t="shared" si="110"/>
        <v>0</v>
      </c>
      <c r="I825" s="218">
        <f>'Survey Results'!G825/'Survey Results'!G$968</f>
        <v>0</v>
      </c>
      <c r="J825" s="217">
        <f t="shared" si="111"/>
        <v>0</v>
      </c>
      <c r="K825" s="215">
        <f>'Survey Results'!H825/'Survey Results'!H$968</f>
        <v>0</v>
      </c>
      <c r="L825" s="211">
        <f t="shared" si="112"/>
        <v>0</v>
      </c>
      <c r="M825" s="221">
        <f t="shared" si="113"/>
        <v>0</v>
      </c>
      <c r="N825" s="222">
        <f t="shared" si="106"/>
        <v>0</v>
      </c>
    </row>
    <row r="826" spans="2:14" x14ac:dyDescent="0.45">
      <c r="B826" t="s">
        <v>247</v>
      </c>
      <c r="C826" s="215">
        <f>'Survey Results'!D826/'Survey Results'!D$968</f>
        <v>0</v>
      </c>
      <c r="D826" s="211">
        <f t="shared" si="108"/>
        <v>0</v>
      </c>
      <c r="E826" s="218">
        <f>'Survey Results'!E826/'Survey Results'!E$968</f>
        <v>0</v>
      </c>
      <c r="F826" s="217">
        <f t="shared" si="109"/>
        <v>0</v>
      </c>
      <c r="G826" s="215">
        <f>'Survey Results'!F826/'Survey Results'!F$968</f>
        <v>7.758909475094701E-2</v>
      </c>
      <c r="H826" s="212">
        <f t="shared" si="110"/>
        <v>1.3164518367593476</v>
      </c>
      <c r="I826" s="218">
        <f>'Survey Results'!G826/'Survey Results'!G$968</f>
        <v>0</v>
      </c>
      <c r="J826" s="217">
        <f t="shared" si="111"/>
        <v>0</v>
      </c>
      <c r="K826" s="215">
        <f>'Survey Results'!H826/'Survey Results'!H$968</f>
        <v>0</v>
      </c>
      <c r="L826" s="211">
        <f t="shared" si="112"/>
        <v>0</v>
      </c>
      <c r="M826" s="221">
        <f t="shared" si="113"/>
        <v>3.1964236188117771E-2</v>
      </c>
      <c r="N826" s="222">
        <f t="shared" si="106"/>
        <v>1.3164518367593476</v>
      </c>
    </row>
    <row r="827" spans="2:14" x14ac:dyDescent="0.45">
      <c r="B827" t="s">
        <v>248</v>
      </c>
      <c r="C827" s="215">
        <f>'Survey Results'!D827/'Survey Results'!D$968</f>
        <v>0</v>
      </c>
      <c r="D827" s="211">
        <f t="shared" si="108"/>
        <v>0</v>
      </c>
      <c r="E827" s="218">
        <f>'Survey Results'!E827/'Survey Results'!E$968</f>
        <v>0</v>
      </c>
      <c r="F827" s="217">
        <f t="shared" si="109"/>
        <v>0</v>
      </c>
      <c r="G827" s="215">
        <f>'Survey Results'!F827/'Survey Results'!F$968</f>
        <v>0</v>
      </c>
      <c r="H827" s="212">
        <f t="shared" si="110"/>
        <v>0</v>
      </c>
      <c r="I827" s="218">
        <f>'Survey Results'!G827/'Survey Results'!G$968</f>
        <v>0</v>
      </c>
      <c r="J827" s="217">
        <f t="shared" si="111"/>
        <v>0</v>
      </c>
      <c r="K827" s="215">
        <f>'Survey Results'!H827/'Survey Results'!H$968</f>
        <v>0</v>
      </c>
      <c r="L827" s="211">
        <f t="shared" si="112"/>
        <v>0</v>
      </c>
      <c r="M827" s="221">
        <f t="shared" si="113"/>
        <v>0</v>
      </c>
      <c r="N827" s="222">
        <f t="shared" si="106"/>
        <v>0</v>
      </c>
    </row>
    <row r="828" spans="2:14" x14ac:dyDescent="0.45">
      <c r="B828" t="s">
        <v>249</v>
      </c>
      <c r="C828" s="215">
        <f>'Survey Results'!D828/'Survey Results'!D$968</f>
        <v>0</v>
      </c>
      <c r="D828" s="211">
        <f t="shared" si="108"/>
        <v>0</v>
      </c>
      <c r="E828" s="218">
        <f>'Survey Results'!E828/'Survey Results'!E$968</f>
        <v>0</v>
      </c>
      <c r="F828" s="217">
        <f t="shared" si="109"/>
        <v>0</v>
      </c>
      <c r="G828" s="215">
        <f>'Survey Results'!F828/'Survey Results'!F$968</f>
        <v>8.1943979179014123E-2</v>
      </c>
      <c r="H828" s="212">
        <f t="shared" si="110"/>
        <v>1.3903410298554386</v>
      </c>
      <c r="I828" s="218">
        <f>'Survey Results'!G828/'Survey Results'!G$968</f>
        <v>0</v>
      </c>
      <c r="J828" s="217">
        <f t="shared" si="111"/>
        <v>0</v>
      </c>
      <c r="K828" s="215">
        <f>'Survey Results'!H828/'Survey Results'!H$968</f>
        <v>0</v>
      </c>
      <c r="L828" s="211">
        <f t="shared" si="112"/>
        <v>0</v>
      </c>
      <c r="M828" s="221">
        <f t="shared" si="113"/>
        <v>3.3758309889808873E-2</v>
      </c>
      <c r="N828" s="222">
        <f t="shared" si="106"/>
        <v>1.3903410298554386</v>
      </c>
    </row>
    <row r="829" spans="2:14" x14ac:dyDescent="0.45">
      <c r="B829" t="s">
        <v>250</v>
      </c>
      <c r="C829" s="215">
        <f>'Survey Results'!D829/'Survey Results'!D$968</f>
        <v>0</v>
      </c>
      <c r="D829" s="211">
        <f t="shared" si="108"/>
        <v>0</v>
      </c>
      <c r="E829" s="218">
        <f>'Survey Results'!E829/'Survey Results'!E$968</f>
        <v>0</v>
      </c>
      <c r="F829" s="217">
        <f t="shared" si="109"/>
        <v>0</v>
      </c>
      <c r="G829" s="215">
        <f>'Survey Results'!F829/'Survey Results'!F$968</f>
        <v>0</v>
      </c>
      <c r="H829" s="212">
        <f t="shared" si="110"/>
        <v>0</v>
      </c>
      <c r="I829" s="218">
        <f>'Survey Results'!G829/'Survey Results'!G$968</f>
        <v>0</v>
      </c>
      <c r="J829" s="217">
        <f t="shared" si="111"/>
        <v>0</v>
      </c>
      <c r="K829" s="215">
        <f>'Survey Results'!H829/'Survey Results'!H$968</f>
        <v>0</v>
      </c>
      <c r="L829" s="211">
        <f t="shared" si="112"/>
        <v>0</v>
      </c>
      <c r="M829" s="221">
        <f t="shared" si="113"/>
        <v>0</v>
      </c>
      <c r="N829" s="222">
        <f t="shared" si="106"/>
        <v>0</v>
      </c>
    </row>
    <row r="830" spans="2:14" x14ac:dyDescent="0.45">
      <c r="B830" t="s">
        <v>251</v>
      </c>
      <c r="C830" s="215">
        <f>'Survey Results'!D830/'Survey Results'!D$968</f>
        <v>0</v>
      </c>
      <c r="D830" s="211">
        <f t="shared" si="108"/>
        <v>0</v>
      </c>
      <c r="E830" s="218">
        <f>'Survey Results'!E830/'Survey Results'!E$968</f>
        <v>0</v>
      </c>
      <c r="F830" s="217">
        <f t="shared" si="109"/>
        <v>0</v>
      </c>
      <c r="G830" s="215">
        <f>'Survey Results'!F830/'Survey Results'!F$968</f>
        <v>0</v>
      </c>
      <c r="H830" s="212">
        <f t="shared" si="110"/>
        <v>0</v>
      </c>
      <c r="I830" s="218">
        <f>'Survey Results'!G830/'Survey Results'!G$968</f>
        <v>0</v>
      </c>
      <c r="J830" s="217">
        <f t="shared" si="111"/>
        <v>0</v>
      </c>
      <c r="K830" s="215">
        <f>'Survey Results'!H830/'Survey Results'!H$968</f>
        <v>0</v>
      </c>
      <c r="L830" s="211">
        <f t="shared" si="112"/>
        <v>0</v>
      </c>
      <c r="M830" s="221">
        <f t="shared" si="113"/>
        <v>0</v>
      </c>
      <c r="N830" s="222">
        <f t="shared" si="106"/>
        <v>0</v>
      </c>
    </row>
    <row r="831" spans="2:14" x14ac:dyDescent="0.45">
      <c r="B831" t="s">
        <v>252</v>
      </c>
      <c r="C831" s="215">
        <f>'Survey Results'!D831/'Survey Results'!D$968</f>
        <v>0</v>
      </c>
      <c r="D831" s="211">
        <f t="shared" si="108"/>
        <v>0</v>
      </c>
      <c r="E831" s="218">
        <f>'Survey Results'!E831/'Survey Results'!E$968</f>
        <v>0</v>
      </c>
      <c r="F831" s="217">
        <f t="shared" si="109"/>
        <v>0</v>
      </c>
      <c r="G831" s="215">
        <f>'Survey Results'!F831/'Survey Results'!F$968</f>
        <v>0</v>
      </c>
      <c r="H831" s="212">
        <f t="shared" si="110"/>
        <v>0</v>
      </c>
      <c r="I831" s="218">
        <f>'Survey Results'!G831/'Survey Results'!G$968</f>
        <v>0</v>
      </c>
      <c r="J831" s="217">
        <f t="shared" si="111"/>
        <v>0</v>
      </c>
      <c r="K831" s="215">
        <f>'Survey Results'!H831/'Survey Results'!H$968</f>
        <v>0</v>
      </c>
      <c r="L831" s="211">
        <f t="shared" si="112"/>
        <v>0</v>
      </c>
      <c r="M831" s="221">
        <f t="shared" si="113"/>
        <v>0</v>
      </c>
      <c r="N831" s="222">
        <f t="shared" si="106"/>
        <v>0</v>
      </c>
    </row>
    <row r="832" spans="2:14" x14ac:dyDescent="0.45">
      <c r="B832" t="s">
        <v>253</v>
      </c>
      <c r="C832" s="215">
        <f>'Survey Results'!D832/'Survey Results'!D$968</f>
        <v>0</v>
      </c>
      <c r="D832" s="211">
        <f t="shared" si="108"/>
        <v>0</v>
      </c>
      <c r="E832" s="218">
        <f>'Survey Results'!E832/'Survey Results'!E$968</f>
        <v>0</v>
      </c>
      <c r="F832" s="217">
        <f t="shared" si="109"/>
        <v>0</v>
      </c>
      <c r="G832" s="215">
        <f>'Survey Results'!F832/'Survey Results'!F$968</f>
        <v>0</v>
      </c>
      <c r="H832" s="212">
        <f t="shared" si="110"/>
        <v>0</v>
      </c>
      <c r="I832" s="218">
        <f>'Survey Results'!G832/'Survey Results'!G$968</f>
        <v>1.1594992975908418E-2</v>
      </c>
      <c r="J832" s="217">
        <f t="shared" si="111"/>
        <v>7.679453240701993E-2</v>
      </c>
      <c r="K832" s="215">
        <f>'Survey Results'!H832/'Survey Results'!H$968</f>
        <v>0</v>
      </c>
      <c r="L832" s="211">
        <f t="shared" si="112"/>
        <v>0</v>
      </c>
      <c r="M832" s="221">
        <f t="shared" si="113"/>
        <v>1.8646170739194114E-3</v>
      </c>
      <c r="N832" s="222">
        <f t="shared" si="106"/>
        <v>7.679453240701993E-2</v>
      </c>
    </row>
    <row r="833" spans="2:14" x14ac:dyDescent="0.45">
      <c r="B833" t="s">
        <v>254</v>
      </c>
      <c r="C833" s="215">
        <f>'Survey Results'!D833/'Survey Results'!D$968</f>
        <v>0</v>
      </c>
      <c r="D833" s="211">
        <f t="shared" si="108"/>
        <v>0</v>
      </c>
      <c r="E833" s="218">
        <f>'Survey Results'!E833/'Survey Results'!E$968</f>
        <v>0</v>
      </c>
      <c r="F833" s="217">
        <f t="shared" si="109"/>
        <v>0</v>
      </c>
      <c r="G833" s="215">
        <f>'Survey Results'!F833/'Survey Results'!F$968</f>
        <v>0</v>
      </c>
      <c r="H833" s="212">
        <f t="shared" si="110"/>
        <v>0</v>
      </c>
      <c r="I833" s="218">
        <f>'Survey Results'!G833/'Survey Results'!G$968</f>
        <v>0</v>
      </c>
      <c r="J833" s="217">
        <f t="shared" si="111"/>
        <v>0</v>
      </c>
      <c r="K833" s="215">
        <f>'Survey Results'!H833/'Survey Results'!H$968</f>
        <v>0</v>
      </c>
      <c r="L833" s="211">
        <f t="shared" si="112"/>
        <v>0</v>
      </c>
      <c r="M833" s="221">
        <f t="shared" si="113"/>
        <v>0</v>
      </c>
      <c r="N833" s="222">
        <f t="shared" si="106"/>
        <v>0</v>
      </c>
    </row>
    <row r="834" spans="2:14" x14ac:dyDescent="0.45">
      <c r="B834" t="s">
        <v>255</v>
      </c>
      <c r="C834" s="215">
        <f>'Survey Results'!D834/'Survey Results'!D$968</f>
        <v>0</v>
      </c>
      <c r="D834" s="211">
        <f t="shared" si="108"/>
        <v>0</v>
      </c>
      <c r="E834" s="218">
        <f>'Survey Results'!E834/'Survey Results'!E$968</f>
        <v>0</v>
      </c>
      <c r="F834" s="217">
        <f t="shared" si="109"/>
        <v>0</v>
      </c>
      <c r="G834" s="215">
        <f>'Survey Results'!F834/'Survey Results'!F$968</f>
        <v>0</v>
      </c>
      <c r="H834" s="212">
        <f t="shared" si="110"/>
        <v>0</v>
      </c>
      <c r="I834" s="218">
        <f>'Survey Results'!G834/'Survey Results'!G$968</f>
        <v>0</v>
      </c>
      <c r="J834" s="217">
        <f t="shared" si="111"/>
        <v>0</v>
      </c>
      <c r="K834" s="215">
        <f>'Survey Results'!H834/'Survey Results'!H$968</f>
        <v>0</v>
      </c>
      <c r="L834" s="211">
        <f t="shared" si="112"/>
        <v>0</v>
      </c>
      <c r="M834" s="221">
        <f t="shared" si="113"/>
        <v>0</v>
      </c>
      <c r="N834" s="222">
        <f t="shared" si="106"/>
        <v>0</v>
      </c>
    </row>
    <row r="835" spans="2:14" x14ac:dyDescent="0.45">
      <c r="B835" t="s">
        <v>256</v>
      </c>
      <c r="C835" s="215">
        <f>'Survey Results'!D835/'Survey Results'!D$968</f>
        <v>0</v>
      </c>
      <c r="D835" s="211">
        <f t="shared" si="108"/>
        <v>0</v>
      </c>
      <c r="E835" s="218">
        <f>'Survey Results'!E835/'Survey Results'!E$968</f>
        <v>0</v>
      </c>
      <c r="F835" s="217">
        <f t="shared" si="109"/>
        <v>0</v>
      </c>
      <c r="G835" s="215">
        <f>'Survey Results'!F835/'Survey Results'!F$968</f>
        <v>0</v>
      </c>
      <c r="H835" s="212">
        <f t="shared" si="110"/>
        <v>0</v>
      </c>
      <c r="I835" s="218">
        <f>'Survey Results'!G835/'Survey Results'!G$968</f>
        <v>0</v>
      </c>
      <c r="J835" s="217">
        <f t="shared" si="111"/>
        <v>0</v>
      </c>
      <c r="K835" s="215">
        <f>'Survey Results'!H835/'Survey Results'!H$968</f>
        <v>0</v>
      </c>
      <c r="L835" s="211">
        <f t="shared" si="112"/>
        <v>0</v>
      </c>
      <c r="M835" s="221">
        <f t="shared" si="113"/>
        <v>0</v>
      </c>
      <c r="N835" s="222">
        <f t="shared" si="106"/>
        <v>0</v>
      </c>
    </row>
    <row r="836" spans="2:14" x14ac:dyDescent="0.45">
      <c r="B836" t="s">
        <v>257</v>
      </c>
      <c r="C836" s="215">
        <f>'Survey Results'!D836/'Survey Results'!D$968</f>
        <v>0</v>
      </c>
      <c r="D836" s="211">
        <f t="shared" si="108"/>
        <v>0</v>
      </c>
      <c r="E836" s="218">
        <f>'Survey Results'!E836/'Survey Results'!E$968</f>
        <v>0</v>
      </c>
      <c r="F836" s="217">
        <f t="shared" si="109"/>
        <v>0</v>
      </c>
      <c r="G836" s="215">
        <f>'Survey Results'!F836/'Survey Results'!F$968</f>
        <v>0</v>
      </c>
      <c r="H836" s="212">
        <f t="shared" si="110"/>
        <v>0</v>
      </c>
      <c r="I836" s="218">
        <f>'Survey Results'!G836/'Survey Results'!G$968</f>
        <v>0</v>
      </c>
      <c r="J836" s="217">
        <f t="shared" si="111"/>
        <v>0</v>
      </c>
      <c r="K836" s="215">
        <f>'Survey Results'!H836/'Survey Results'!H$968</f>
        <v>0</v>
      </c>
      <c r="L836" s="211">
        <f t="shared" si="112"/>
        <v>0</v>
      </c>
      <c r="M836" s="221">
        <f t="shared" si="113"/>
        <v>0</v>
      </c>
      <c r="N836" s="222">
        <f t="shared" ref="N836:N899" si="114">D836+F836+H836+J836+L836</f>
        <v>0</v>
      </c>
    </row>
    <row r="837" spans="2:14" x14ac:dyDescent="0.45">
      <c r="B837" t="s">
        <v>258</v>
      </c>
      <c r="C837" s="215">
        <f>'Survey Results'!D837/'Survey Results'!D$968</f>
        <v>0</v>
      </c>
      <c r="D837" s="211">
        <f t="shared" si="108"/>
        <v>0</v>
      </c>
      <c r="E837" s="218">
        <f>'Survey Results'!E837/'Survey Results'!E$968</f>
        <v>0</v>
      </c>
      <c r="F837" s="217">
        <f t="shared" si="109"/>
        <v>0</v>
      </c>
      <c r="G837" s="215">
        <f>'Survey Results'!F837/'Survey Results'!F$968</f>
        <v>0</v>
      </c>
      <c r="H837" s="212">
        <f t="shared" si="110"/>
        <v>0</v>
      </c>
      <c r="I837" s="218">
        <f>'Survey Results'!G837/'Survey Results'!G$968</f>
        <v>0</v>
      </c>
      <c r="J837" s="217">
        <f t="shared" si="111"/>
        <v>0</v>
      </c>
      <c r="K837" s="215">
        <f>'Survey Results'!H837/'Survey Results'!H$968</f>
        <v>0</v>
      </c>
      <c r="L837" s="211">
        <f t="shared" si="112"/>
        <v>0</v>
      </c>
      <c r="M837" s="221">
        <f t="shared" si="113"/>
        <v>0</v>
      </c>
      <c r="N837" s="222">
        <f t="shared" si="114"/>
        <v>0</v>
      </c>
    </row>
    <row r="838" spans="2:14" x14ac:dyDescent="0.45">
      <c r="B838" t="s">
        <v>259</v>
      </c>
      <c r="C838" s="215">
        <f>'Survey Results'!D838/'Survey Results'!D$968</f>
        <v>0</v>
      </c>
      <c r="D838" s="211">
        <f t="shared" si="108"/>
        <v>0</v>
      </c>
      <c r="E838" s="218">
        <f>'Survey Results'!E838/'Survey Results'!E$968</f>
        <v>0</v>
      </c>
      <c r="F838" s="217">
        <f t="shared" si="109"/>
        <v>0</v>
      </c>
      <c r="G838" s="215">
        <f>'Survey Results'!F838/'Survey Results'!F$968</f>
        <v>0</v>
      </c>
      <c r="H838" s="212">
        <f t="shared" si="110"/>
        <v>0</v>
      </c>
      <c r="I838" s="218">
        <f>'Survey Results'!G838/'Survey Results'!G$968</f>
        <v>0</v>
      </c>
      <c r="J838" s="217">
        <f t="shared" si="111"/>
        <v>0</v>
      </c>
      <c r="K838" s="215">
        <f>'Survey Results'!H838/'Survey Results'!H$968</f>
        <v>0</v>
      </c>
      <c r="L838" s="211">
        <f t="shared" si="112"/>
        <v>0</v>
      </c>
      <c r="M838" s="221">
        <f t="shared" si="113"/>
        <v>0</v>
      </c>
      <c r="N838" s="222">
        <f t="shared" si="114"/>
        <v>0</v>
      </c>
    </row>
    <row r="839" spans="2:14" x14ac:dyDescent="0.45">
      <c r="B839" t="s">
        <v>260</v>
      </c>
      <c r="C839" s="215">
        <f>'Survey Results'!D839/'Survey Results'!D$968</f>
        <v>0</v>
      </c>
      <c r="D839" s="211">
        <f t="shared" si="108"/>
        <v>0</v>
      </c>
      <c r="E839" s="218">
        <f>'Survey Results'!E839/'Survey Results'!E$968</f>
        <v>0</v>
      </c>
      <c r="F839" s="217">
        <f t="shared" si="109"/>
        <v>0</v>
      </c>
      <c r="G839" s="215">
        <f>'Survey Results'!F839/'Survey Results'!F$968</f>
        <v>0</v>
      </c>
      <c r="H839" s="212">
        <f t="shared" si="110"/>
        <v>0</v>
      </c>
      <c r="I839" s="218">
        <f>'Survey Results'!G839/'Survey Results'!G$968</f>
        <v>0</v>
      </c>
      <c r="J839" s="217">
        <f t="shared" si="111"/>
        <v>0</v>
      </c>
      <c r="K839" s="215">
        <f>'Survey Results'!H839/'Survey Results'!H$968</f>
        <v>0</v>
      </c>
      <c r="L839" s="211">
        <f t="shared" si="112"/>
        <v>0</v>
      </c>
      <c r="M839" s="221">
        <f t="shared" si="113"/>
        <v>0</v>
      </c>
      <c r="N839" s="222">
        <f t="shared" si="114"/>
        <v>0</v>
      </c>
    </row>
    <row r="840" spans="2:14" x14ac:dyDescent="0.45">
      <c r="B840" t="s">
        <v>261</v>
      </c>
      <c r="C840" s="215">
        <f>'Survey Results'!D840/'Survey Results'!D$968</f>
        <v>1.7648696297670966E-2</v>
      </c>
      <c r="D840" s="211">
        <f t="shared" si="108"/>
        <v>0.10049666672897838</v>
      </c>
      <c r="E840" s="218">
        <f>'Survey Results'!E840/'Survey Results'!E$968</f>
        <v>1.0265392006616554E-2</v>
      </c>
      <c r="F840" s="217">
        <f t="shared" si="109"/>
        <v>4.2326196980709822E-2</v>
      </c>
      <c r="G840" s="215">
        <f>'Survey Results'!F840/'Survey Results'!F$968</f>
        <v>3.3473342438219915E-2</v>
      </c>
      <c r="H840" s="212">
        <f t="shared" si="110"/>
        <v>0.56794119427113665</v>
      </c>
      <c r="I840" s="218">
        <f>'Survey Results'!G840/'Survey Results'!G$968</f>
        <v>4.0530056821755825E-2</v>
      </c>
      <c r="J840" s="217">
        <f t="shared" si="111"/>
        <v>0.26843369103574954</v>
      </c>
      <c r="K840" s="215">
        <f>'Survey Results'!H840/'Survey Results'!H$968</f>
        <v>1.6687769877601379E-2</v>
      </c>
      <c r="L840" s="211">
        <f t="shared" si="112"/>
        <v>0.12979123308230253</v>
      </c>
      <c r="M840" s="221">
        <f t="shared" si="113"/>
        <v>2.6926914273665781E-2</v>
      </c>
      <c r="N840" s="222">
        <f t="shared" si="114"/>
        <v>1.108988982098877</v>
      </c>
    </row>
    <row r="841" spans="2:14" x14ac:dyDescent="0.45">
      <c r="B841" t="s">
        <v>262</v>
      </c>
      <c r="C841" s="215">
        <f>'Survey Results'!D841/'Survey Results'!D$968</f>
        <v>0</v>
      </c>
      <c r="D841" s="211">
        <f t="shared" si="108"/>
        <v>0</v>
      </c>
      <c r="E841" s="218">
        <f>'Survey Results'!E841/'Survey Results'!E$968</f>
        <v>0</v>
      </c>
      <c r="F841" s="217">
        <f t="shared" si="109"/>
        <v>0</v>
      </c>
      <c r="G841" s="215">
        <f>'Survey Results'!F841/'Survey Results'!F$968</f>
        <v>0</v>
      </c>
      <c r="H841" s="212">
        <f t="shared" si="110"/>
        <v>0</v>
      </c>
      <c r="I841" s="218">
        <f>'Survey Results'!G841/'Survey Results'!G$968</f>
        <v>0</v>
      </c>
      <c r="J841" s="217">
        <f t="shared" si="111"/>
        <v>0</v>
      </c>
      <c r="K841" s="215">
        <f>'Survey Results'!H841/'Survey Results'!H$968</f>
        <v>0</v>
      </c>
      <c r="L841" s="211">
        <f t="shared" si="112"/>
        <v>0</v>
      </c>
      <c r="M841" s="221">
        <f t="shared" si="113"/>
        <v>0</v>
      </c>
      <c r="N841" s="222">
        <f t="shared" si="114"/>
        <v>0</v>
      </c>
    </row>
    <row r="842" spans="2:14" x14ac:dyDescent="0.45">
      <c r="B842" t="s">
        <v>263</v>
      </c>
      <c r="C842" s="215">
        <f>'Survey Results'!D842/'Survey Results'!D$968</f>
        <v>0</v>
      </c>
      <c r="D842" s="211">
        <f t="shared" si="108"/>
        <v>0</v>
      </c>
      <c r="E842" s="218">
        <f>'Survey Results'!E842/'Survey Results'!E$968</f>
        <v>0</v>
      </c>
      <c r="F842" s="217">
        <f t="shared" si="109"/>
        <v>0</v>
      </c>
      <c r="G842" s="215">
        <f>'Survey Results'!F842/'Survey Results'!F$968</f>
        <v>0</v>
      </c>
      <c r="H842" s="212">
        <f t="shared" si="110"/>
        <v>0</v>
      </c>
      <c r="I842" s="218">
        <f>'Survey Results'!G842/'Survey Results'!G$968</f>
        <v>0</v>
      </c>
      <c r="J842" s="217">
        <f t="shared" si="111"/>
        <v>0</v>
      </c>
      <c r="K842" s="215">
        <f>'Survey Results'!H842/'Survey Results'!H$968</f>
        <v>0</v>
      </c>
      <c r="L842" s="211">
        <f t="shared" si="112"/>
        <v>0</v>
      </c>
      <c r="M842" s="221">
        <f t="shared" si="113"/>
        <v>0</v>
      </c>
      <c r="N842" s="222">
        <f t="shared" si="114"/>
        <v>0</v>
      </c>
    </row>
    <row r="843" spans="2:14" x14ac:dyDescent="0.45">
      <c r="B843" t="s">
        <v>264</v>
      </c>
      <c r="C843" s="215">
        <f>'Survey Results'!D843/'Survey Results'!D$968</f>
        <v>0</v>
      </c>
      <c r="D843" s="211">
        <f t="shared" si="108"/>
        <v>0</v>
      </c>
      <c r="E843" s="218">
        <f>'Survey Results'!E843/'Survey Results'!E$968</f>
        <v>0</v>
      </c>
      <c r="F843" s="217">
        <f t="shared" si="109"/>
        <v>0</v>
      </c>
      <c r="G843" s="215">
        <f>'Survey Results'!F843/'Survey Results'!F$968</f>
        <v>0</v>
      </c>
      <c r="H843" s="212">
        <f t="shared" si="110"/>
        <v>0</v>
      </c>
      <c r="I843" s="218">
        <f>'Survey Results'!G843/'Survey Results'!G$968</f>
        <v>0</v>
      </c>
      <c r="J843" s="217">
        <f t="shared" si="111"/>
        <v>0</v>
      </c>
      <c r="K843" s="215">
        <f>'Survey Results'!H843/'Survey Results'!H$968</f>
        <v>0</v>
      </c>
      <c r="L843" s="211">
        <f t="shared" si="112"/>
        <v>0</v>
      </c>
      <c r="M843" s="221">
        <f t="shared" si="113"/>
        <v>0</v>
      </c>
      <c r="N843" s="222">
        <f t="shared" si="114"/>
        <v>0</v>
      </c>
    </row>
    <row r="844" spans="2:14" x14ac:dyDescent="0.45">
      <c r="B844" t="s">
        <v>265</v>
      </c>
      <c r="C844" s="215">
        <f>'Survey Results'!D844/'Survey Results'!D$968</f>
        <v>0</v>
      </c>
      <c r="D844" s="211">
        <f t="shared" si="108"/>
        <v>0</v>
      </c>
      <c r="E844" s="218">
        <f>'Survey Results'!E844/'Survey Results'!E$968</f>
        <v>0</v>
      </c>
      <c r="F844" s="217">
        <f t="shared" si="109"/>
        <v>0</v>
      </c>
      <c r="G844" s="215">
        <f>'Survey Results'!F844/'Survey Results'!F$968</f>
        <v>0</v>
      </c>
      <c r="H844" s="212">
        <f t="shared" si="110"/>
        <v>0</v>
      </c>
      <c r="I844" s="218">
        <f>'Survey Results'!G844/'Survey Results'!G$968</f>
        <v>0</v>
      </c>
      <c r="J844" s="217">
        <f t="shared" si="111"/>
        <v>0</v>
      </c>
      <c r="K844" s="215">
        <f>'Survey Results'!H844/'Survey Results'!H$968</f>
        <v>0</v>
      </c>
      <c r="L844" s="211">
        <f t="shared" si="112"/>
        <v>0</v>
      </c>
      <c r="M844" s="221">
        <f t="shared" si="113"/>
        <v>0</v>
      </c>
      <c r="N844" s="222">
        <f t="shared" si="114"/>
        <v>0</v>
      </c>
    </row>
    <row r="845" spans="2:14" x14ac:dyDescent="0.45">
      <c r="B845" t="s">
        <v>266</v>
      </c>
      <c r="C845" s="215">
        <f>'Survey Results'!D845/'Survey Results'!D$968</f>
        <v>0</v>
      </c>
      <c r="D845" s="211">
        <f t="shared" si="108"/>
        <v>0</v>
      </c>
      <c r="E845" s="218">
        <f>'Survey Results'!E845/'Survey Results'!E$968</f>
        <v>0</v>
      </c>
      <c r="F845" s="217">
        <f t="shared" si="109"/>
        <v>0</v>
      </c>
      <c r="G845" s="215">
        <f>'Survey Results'!F845/'Survey Results'!F$968</f>
        <v>0</v>
      </c>
      <c r="H845" s="212">
        <f t="shared" si="110"/>
        <v>0</v>
      </c>
      <c r="I845" s="218">
        <f>'Survey Results'!G845/'Survey Results'!G$968</f>
        <v>0</v>
      </c>
      <c r="J845" s="217">
        <f t="shared" si="111"/>
        <v>0</v>
      </c>
      <c r="K845" s="215">
        <f>'Survey Results'!H845/'Survey Results'!H$968</f>
        <v>0</v>
      </c>
      <c r="L845" s="211">
        <f t="shared" si="112"/>
        <v>0</v>
      </c>
      <c r="M845" s="221">
        <f t="shared" si="113"/>
        <v>0</v>
      </c>
      <c r="N845" s="222">
        <f t="shared" si="114"/>
        <v>0</v>
      </c>
    </row>
    <row r="846" spans="2:14" x14ac:dyDescent="0.45">
      <c r="B846" t="s">
        <v>267</v>
      </c>
      <c r="C846" s="215">
        <f>'Survey Results'!D846/'Survey Results'!D$968</f>
        <v>0</v>
      </c>
      <c r="D846" s="211">
        <f t="shared" si="108"/>
        <v>0</v>
      </c>
      <c r="E846" s="218">
        <f>'Survey Results'!E846/'Survey Results'!E$968</f>
        <v>0</v>
      </c>
      <c r="F846" s="217">
        <f t="shared" si="109"/>
        <v>0</v>
      </c>
      <c r="G846" s="215">
        <f>'Survey Results'!F846/'Survey Results'!F$968</f>
        <v>0</v>
      </c>
      <c r="H846" s="212">
        <f t="shared" si="110"/>
        <v>0</v>
      </c>
      <c r="I846" s="218">
        <f>'Survey Results'!G846/'Survey Results'!G$968</f>
        <v>0</v>
      </c>
      <c r="J846" s="217">
        <f t="shared" si="111"/>
        <v>0</v>
      </c>
      <c r="K846" s="215">
        <f>'Survey Results'!H846/'Survey Results'!H$968</f>
        <v>0</v>
      </c>
      <c r="L846" s="211">
        <f t="shared" si="112"/>
        <v>0</v>
      </c>
      <c r="M846" s="221">
        <f t="shared" si="113"/>
        <v>0</v>
      </c>
      <c r="N846" s="222">
        <f t="shared" si="114"/>
        <v>0</v>
      </c>
    </row>
    <row r="847" spans="2:14" x14ac:dyDescent="0.45">
      <c r="B847" t="s">
        <v>268</v>
      </c>
      <c r="C847" s="215">
        <f>'Survey Results'!D847/'Survey Results'!D$968</f>
        <v>0</v>
      </c>
      <c r="D847" s="211">
        <f t="shared" si="108"/>
        <v>0</v>
      </c>
      <c r="E847" s="218">
        <f>'Survey Results'!E847/'Survey Results'!E$968</f>
        <v>0</v>
      </c>
      <c r="F847" s="217">
        <f t="shared" si="109"/>
        <v>0</v>
      </c>
      <c r="G847" s="215">
        <f>'Survey Results'!F847/'Survey Results'!F$968</f>
        <v>0</v>
      </c>
      <c r="H847" s="212">
        <f t="shared" si="110"/>
        <v>0</v>
      </c>
      <c r="I847" s="218">
        <f>'Survey Results'!G847/'Survey Results'!G$968</f>
        <v>0</v>
      </c>
      <c r="J847" s="217">
        <f t="shared" si="111"/>
        <v>0</v>
      </c>
      <c r="K847" s="215">
        <f>'Survey Results'!H847/'Survey Results'!H$968</f>
        <v>0</v>
      </c>
      <c r="L847" s="211">
        <f t="shared" si="112"/>
        <v>0</v>
      </c>
      <c r="M847" s="221">
        <f t="shared" si="113"/>
        <v>0</v>
      </c>
      <c r="N847" s="222">
        <f t="shared" si="114"/>
        <v>0</v>
      </c>
    </row>
    <row r="848" spans="2:14" x14ac:dyDescent="0.45">
      <c r="B848" t="s">
        <v>269</v>
      </c>
      <c r="C848" s="215">
        <f>'Survey Results'!D848/'Survey Results'!D$968</f>
        <v>0</v>
      </c>
      <c r="D848" s="211">
        <f t="shared" si="108"/>
        <v>0</v>
      </c>
      <c r="E848" s="218">
        <f>'Survey Results'!E848/'Survey Results'!E$968</f>
        <v>0</v>
      </c>
      <c r="F848" s="217">
        <f t="shared" si="109"/>
        <v>0</v>
      </c>
      <c r="G848" s="215">
        <f>'Survey Results'!F848/'Survey Results'!F$968</f>
        <v>0</v>
      </c>
      <c r="H848" s="212">
        <f t="shared" si="110"/>
        <v>0</v>
      </c>
      <c r="I848" s="218">
        <f>'Survey Results'!G848/'Survey Results'!G$968</f>
        <v>0</v>
      </c>
      <c r="J848" s="217">
        <f t="shared" si="111"/>
        <v>0</v>
      </c>
      <c r="K848" s="215">
        <f>'Survey Results'!H848/'Survey Results'!H$968</f>
        <v>0</v>
      </c>
      <c r="L848" s="211">
        <f t="shared" si="112"/>
        <v>0</v>
      </c>
      <c r="M848" s="221">
        <f t="shared" si="113"/>
        <v>0</v>
      </c>
      <c r="N848" s="222">
        <f t="shared" si="114"/>
        <v>0</v>
      </c>
    </row>
    <row r="849" spans="2:14" x14ac:dyDescent="0.45">
      <c r="B849" t="s">
        <v>270</v>
      </c>
      <c r="C849" s="215">
        <f>'Survey Results'!D849/'Survey Results'!D$968</f>
        <v>8.8150691287000107E-3</v>
      </c>
      <c r="D849" s="211">
        <f t="shared" si="108"/>
        <v>5.0195496000278374E-2</v>
      </c>
      <c r="E849" s="218">
        <f>'Survey Results'!E849/'Survey Results'!E$968</f>
        <v>3.5782918582305576E-2</v>
      </c>
      <c r="F849" s="217">
        <f t="shared" si="109"/>
        <v>0.14753989516261648</v>
      </c>
      <c r="G849" s="215">
        <f>'Survey Results'!F849/'Survey Results'!F$968</f>
        <v>0</v>
      </c>
      <c r="H849" s="212">
        <f t="shared" si="110"/>
        <v>0</v>
      </c>
      <c r="I849" s="218">
        <f>'Survey Results'!G849/'Survey Results'!G$968</f>
        <v>0</v>
      </c>
      <c r="J849" s="217">
        <f t="shared" si="111"/>
        <v>0</v>
      </c>
      <c r="K849" s="215">
        <f>'Survey Results'!H849/'Survey Results'!H$968</f>
        <v>0</v>
      </c>
      <c r="L849" s="211">
        <f t="shared" si="112"/>
        <v>0</v>
      </c>
      <c r="M849" s="221">
        <f t="shared" si="113"/>
        <v>4.8011332958746373E-3</v>
      </c>
      <c r="N849" s="222">
        <f t="shared" si="114"/>
        <v>0.19773539116289485</v>
      </c>
    </row>
    <row r="850" spans="2:14" x14ac:dyDescent="0.45">
      <c r="B850" t="s">
        <v>271</v>
      </c>
      <c r="C850" s="215">
        <f>'Survey Results'!D850/'Survey Results'!D$968</f>
        <v>0</v>
      </c>
      <c r="D850" s="211">
        <f t="shared" si="108"/>
        <v>0</v>
      </c>
      <c r="E850" s="218">
        <f>'Survey Results'!E850/'Survey Results'!E$968</f>
        <v>0</v>
      </c>
      <c r="F850" s="217">
        <f t="shared" si="109"/>
        <v>0</v>
      </c>
      <c r="G850" s="215">
        <f>'Survey Results'!F850/'Survey Results'!F$968</f>
        <v>0</v>
      </c>
      <c r="H850" s="212">
        <f t="shared" si="110"/>
        <v>0</v>
      </c>
      <c r="I850" s="218">
        <f>'Survey Results'!G850/'Survey Results'!G$968</f>
        <v>0</v>
      </c>
      <c r="J850" s="217">
        <f t="shared" si="111"/>
        <v>0</v>
      </c>
      <c r="K850" s="215">
        <f>'Survey Results'!H850/'Survey Results'!H$968</f>
        <v>3.3343073276841668E-2</v>
      </c>
      <c r="L850" s="211">
        <f t="shared" si="112"/>
        <v>0.25932995403798581</v>
      </c>
      <c r="M850" s="221">
        <f t="shared" si="113"/>
        <v>6.2966860389889199E-3</v>
      </c>
      <c r="N850" s="222">
        <f t="shared" si="114"/>
        <v>0.25932995403798581</v>
      </c>
    </row>
    <row r="851" spans="2:14" x14ac:dyDescent="0.45">
      <c r="B851" t="s">
        <v>272</v>
      </c>
      <c r="C851" s="215">
        <f>'Survey Results'!D851/'Survey Results'!D$968</f>
        <v>0</v>
      </c>
      <c r="D851" s="211">
        <f t="shared" si="108"/>
        <v>0</v>
      </c>
      <c r="E851" s="218">
        <f>'Survey Results'!E851/'Survey Results'!E$968</f>
        <v>0</v>
      </c>
      <c r="F851" s="217">
        <f t="shared" si="109"/>
        <v>0</v>
      </c>
      <c r="G851" s="215">
        <f>'Survey Results'!F851/'Survey Results'!F$968</f>
        <v>0</v>
      </c>
      <c r="H851" s="212">
        <f t="shared" si="110"/>
        <v>0</v>
      </c>
      <c r="I851" s="218">
        <f>'Survey Results'!G851/'Survey Results'!G$968</f>
        <v>0</v>
      </c>
      <c r="J851" s="217">
        <f t="shared" si="111"/>
        <v>0</v>
      </c>
      <c r="K851" s="215">
        <f>'Survey Results'!H851/'Survey Results'!H$968</f>
        <v>0</v>
      </c>
      <c r="L851" s="211">
        <f t="shared" si="112"/>
        <v>0</v>
      </c>
      <c r="M851" s="221">
        <f t="shared" si="113"/>
        <v>0</v>
      </c>
      <c r="N851" s="222">
        <f t="shared" si="114"/>
        <v>0</v>
      </c>
    </row>
    <row r="852" spans="2:14" x14ac:dyDescent="0.45">
      <c r="B852" t="s">
        <v>273</v>
      </c>
      <c r="C852" s="215">
        <f>'Survey Results'!D852/'Survey Results'!D$968</f>
        <v>3.9621415978472678E-2</v>
      </c>
      <c r="D852" s="211">
        <f t="shared" si="108"/>
        <v>0.22561554518019858</v>
      </c>
      <c r="E852" s="218">
        <f>'Survey Results'!E852/'Survey Results'!E$968</f>
        <v>4.093994015908925E-2</v>
      </c>
      <c r="F852" s="217">
        <f t="shared" si="109"/>
        <v>0.16880329269794939</v>
      </c>
      <c r="G852" s="215">
        <f>'Survey Results'!F852/'Survey Results'!F$968</f>
        <v>0</v>
      </c>
      <c r="H852" s="212">
        <f t="shared" si="110"/>
        <v>0</v>
      </c>
      <c r="I852" s="218">
        <f>'Survey Results'!G852/'Survey Results'!G$968</f>
        <v>0</v>
      </c>
      <c r="J852" s="217">
        <f t="shared" si="111"/>
        <v>0</v>
      </c>
      <c r="K852" s="215">
        <f>'Survey Results'!H852/'Survey Results'!H$968</f>
        <v>5.0030843154443047E-2</v>
      </c>
      <c r="L852" s="211">
        <f t="shared" si="112"/>
        <v>0.38912118712028837</v>
      </c>
      <c r="M852" s="221">
        <f t="shared" si="113"/>
        <v>1.9024819383857253E-2</v>
      </c>
      <c r="N852" s="222">
        <f t="shared" si="114"/>
        <v>0.78354002499843634</v>
      </c>
    </row>
    <row r="853" spans="2:14" x14ac:dyDescent="0.45">
      <c r="B853" t="s">
        <v>274</v>
      </c>
      <c r="C853" s="215">
        <f>'Survey Results'!D853/'Survey Results'!D$968</f>
        <v>0</v>
      </c>
      <c r="D853" s="211">
        <f t="shared" si="108"/>
        <v>0</v>
      </c>
      <c r="E853" s="218">
        <f>'Survey Results'!E853/'Survey Results'!E$968</f>
        <v>0</v>
      </c>
      <c r="F853" s="217">
        <f t="shared" si="109"/>
        <v>0</v>
      </c>
      <c r="G853" s="215">
        <f>'Survey Results'!F853/'Survey Results'!F$968</f>
        <v>0</v>
      </c>
      <c r="H853" s="212">
        <f t="shared" si="110"/>
        <v>0</v>
      </c>
      <c r="I853" s="218">
        <f>'Survey Results'!G853/'Survey Results'!G$968</f>
        <v>0</v>
      </c>
      <c r="J853" s="217">
        <f t="shared" si="111"/>
        <v>0</v>
      </c>
      <c r="K853" s="215">
        <f>'Survey Results'!H853/'Survey Results'!H$968</f>
        <v>0</v>
      </c>
      <c r="L853" s="211">
        <f t="shared" si="112"/>
        <v>0</v>
      </c>
      <c r="M853" s="221">
        <f t="shared" si="113"/>
        <v>0</v>
      </c>
      <c r="N853" s="222">
        <f t="shared" si="114"/>
        <v>0</v>
      </c>
    </row>
    <row r="854" spans="2:14" x14ac:dyDescent="0.45">
      <c r="B854" t="s">
        <v>275</v>
      </c>
      <c r="C854" s="215">
        <f>'Survey Results'!D854/'Survey Results'!D$968</f>
        <v>0</v>
      </c>
      <c r="D854" s="211">
        <f t="shared" ref="D854:D917" si="115">C854*$D$787</f>
        <v>0</v>
      </c>
      <c r="E854" s="218">
        <f>'Survey Results'!E854/'Survey Results'!E$968</f>
        <v>0</v>
      </c>
      <c r="F854" s="217">
        <f t="shared" ref="F854:F917" si="116">E854*$F$787</f>
        <v>0</v>
      </c>
      <c r="G854" s="215">
        <f>'Survey Results'!F854/'Survey Results'!F$968</f>
        <v>0</v>
      </c>
      <c r="H854" s="212">
        <f t="shared" ref="H854:H917" si="117">G854*$H$787</f>
        <v>0</v>
      </c>
      <c r="I854" s="218">
        <f>'Survey Results'!G854/'Survey Results'!G$968</f>
        <v>1.1594992975908418E-2</v>
      </c>
      <c r="J854" s="217">
        <f t="shared" ref="J854:J917" si="118">I854*$J$787</f>
        <v>7.679453240701993E-2</v>
      </c>
      <c r="K854" s="215">
        <f>'Survey Results'!H854/'Survey Results'!H$968</f>
        <v>0</v>
      </c>
      <c r="L854" s="211">
        <f t="shared" ref="L854:L917" si="119">K854*$L$787</f>
        <v>0</v>
      </c>
      <c r="M854" s="221">
        <f t="shared" ref="M854:M917" si="120">N854/$N$787</f>
        <v>1.8646170739194114E-3</v>
      </c>
      <c r="N854" s="222">
        <f t="shared" si="114"/>
        <v>7.679453240701993E-2</v>
      </c>
    </row>
    <row r="855" spans="2:14" x14ac:dyDescent="0.45">
      <c r="B855" t="s">
        <v>276</v>
      </c>
      <c r="C855" s="215">
        <f>'Survey Results'!D855/'Survey Results'!D$968</f>
        <v>0</v>
      </c>
      <c r="D855" s="211">
        <f t="shared" si="115"/>
        <v>0</v>
      </c>
      <c r="E855" s="218">
        <f>'Survey Results'!E855/'Survey Results'!E$968</f>
        <v>0</v>
      </c>
      <c r="F855" s="217">
        <f t="shared" si="116"/>
        <v>0</v>
      </c>
      <c r="G855" s="215">
        <f>'Survey Results'!F855/'Survey Results'!F$968</f>
        <v>0</v>
      </c>
      <c r="H855" s="212">
        <f t="shared" si="117"/>
        <v>0</v>
      </c>
      <c r="I855" s="218">
        <f>'Survey Results'!G855/'Survey Results'!G$968</f>
        <v>4.0530056821755825E-2</v>
      </c>
      <c r="J855" s="217">
        <f t="shared" si="118"/>
        <v>0.26843369103574954</v>
      </c>
      <c r="K855" s="215">
        <f>'Survey Results'!H855/'Survey Results'!H$968</f>
        <v>0</v>
      </c>
      <c r="L855" s="211">
        <f t="shared" si="119"/>
        <v>0</v>
      </c>
      <c r="M855" s="221">
        <f t="shared" si="120"/>
        <v>6.5177302059425341E-3</v>
      </c>
      <c r="N855" s="222">
        <f t="shared" si="114"/>
        <v>0.26843369103574954</v>
      </c>
    </row>
    <row r="856" spans="2:14" x14ac:dyDescent="0.45">
      <c r="B856" t="s">
        <v>277</v>
      </c>
      <c r="C856" s="215">
        <f>'Survey Results'!D856/'Survey Results'!D$968</f>
        <v>9.056323652222327E-2</v>
      </c>
      <c r="D856" s="211">
        <f t="shared" si="115"/>
        <v>0.51569267469759683</v>
      </c>
      <c r="E856" s="218">
        <f>'Survey Results'!E856/'Survey Results'!E$968</f>
        <v>9.2047970030893475E-2</v>
      </c>
      <c r="F856" s="217">
        <f t="shared" si="116"/>
        <v>0.37953158619669664</v>
      </c>
      <c r="G856" s="215">
        <f>'Survey Results'!F856/'Survey Results'!F$968</f>
        <v>8.3747777462828878E-3</v>
      </c>
      <c r="H856" s="212">
        <f t="shared" si="117"/>
        <v>0.14209460210786712</v>
      </c>
      <c r="I856" s="218">
        <f>'Survey Results'!G856/'Survey Results'!G$968</f>
        <v>0</v>
      </c>
      <c r="J856" s="217">
        <f t="shared" si="118"/>
        <v>0</v>
      </c>
      <c r="K856" s="215">
        <f>'Survey Results'!H856/'Survey Results'!H$968</f>
        <v>1.6687769877601379E-2</v>
      </c>
      <c r="L856" s="211">
        <f t="shared" si="119"/>
        <v>0.12979123308230253</v>
      </c>
      <c r="M856" s="221">
        <f t="shared" si="120"/>
        <v>2.8338129604964988E-2</v>
      </c>
      <c r="N856" s="222">
        <f t="shared" si="114"/>
        <v>1.1671100960844631</v>
      </c>
    </row>
    <row r="857" spans="2:14" x14ac:dyDescent="0.45">
      <c r="B857" t="s">
        <v>278</v>
      </c>
      <c r="C857" s="215">
        <f>'Survey Results'!D857/'Survey Results'!D$968</f>
        <v>7.4900250533543669E-2</v>
      </c>
      <c r="D857" s="211">
        <f t="shared" si="115"/>
        <v>0.42650320390973373</v>
      </c>
      <c r="E857" s="218">
        <f>'Survey Results'!E857/'Survey Results'!E$968</f>
        <v>1.0265392006616554E-2</v>
      </c>
      <c r="F857" s="217">
        <f t="shared" si="116"/>
        <v>4.2326196980709822E-2</v>
      </c>
      <c r="G857" s="215">
        <f>'Survey Results'!F857/'Survey Results'!F$968</f>
        <v>8.5938103950318256E-2</v>
      </c>
      <c r="H857" s="212">
        <f t="shared" si="117"/>
        <v>1.4581092247068828</v>
      </c>
      <c r="I857" s="218">
        <f>'Survey Results'!G857/'Survey Results'!G$968</f>
        <v>0.22024196422955156</v>
      </c>
      <c r="J857" s="217">
        <f t="shared" si="118"/>
        <v>1.4586795088667943</v>
      </c>
      <c r="K857" s="215">
        <f>'Survey Results'!H857/'Survey Results'!H$968</f>
        <v>0.10827570533424241</v>
      </c>
      <c r="L857" s="211">
        <f t="shared" si="119"/>
        <v>0.8421279422752509</v>
      </c>
      <c r="M857" s="221">
        <f t="shared" si="120"/>
        <v>0.10265219764738652</v>
      </c>
      <c r="N857" s="222">
        <f t="shared" si="114"/>
        <v>4.227746076739372</v>
      </c>
    </row>
    <row r="858" spans="2:14" x14ac:dyDescent="0.45">
      <c r="B858" t="s">
        <v>279</v>
      </c>
      <c r="C858" s="215">
        <f>'Survey Results'!D858/'Survey Results'!D$968</f>
        <v>0.17615291825183263</v>
      </c>
      <c r="D858" s="211">
        <f t="shared" si="115"/>
        <v>1.0030645221781944</v>
      </c>
      <c r="E858" s="218">
        <f>'Survey Results'!E858/'Survey Results'!E$968</f>
        <v>0.276241212386582</v>
      </c>
      <c r="F858" s="217">
        <f t="shared" si="116"/>
        <v>1.1389959547700017</v>
      </c>
      <c r="G858" s="215">
        <f>'Survey Results'!F858/'Survey Results'!F$968</f>
        <v>5.0222897930785694E-2</v>
      </c>
      <c r="H858" s="212">
        <f t="shared" si="117"/>
        <v>0.852130398486871</v>
      </c>
      <c r="I858" s="218">
        <f>'Survey Results'!G858/'Survey Results'!G$968</f>
        <v>0.32807749564925681</v>
      </c>
      <c r="J858" s="217">
        <f t="shared" si="118"/>
        <v>2.1728825471476325</v>
      </c>
      <c r="K858" s="215">
        <f>'Survey Results'!H858/'Survey Results'!H$968</f>
        <v>0.19164962176552713</v>
      </c>
      <c r="L858" s="211">
        <f t="shared" si="119"/>
        <v>1.4905790834335251</v>
      </c>
      <c r="M858" s="221">
        <f t="shared" si="120"/>
        <v>0.16165177579498388</v>
      </c>
      <c r="N858" s="222">
        <f t="shared" si="114"/>
        <v>6.657652506016225</v>
      </c>
    </row>
    <row r="859" spans="2:14" x14ac:dyDescent="0.45">
      <c r="B859" t="s">
        <v>280</v>
      </c>
      <c r="C859" s="215">
        <f>'Survey Results'!D859/'Survey Results'!D$968</f>
        <v>0</v>
      </c>
      <c r="D859" s="211">
        <f t="shared" si="115"/>
        <v>0</v>
      </c>
      <c r="E859" s="218">
        <f>'Survey Results'!E859/'Survey Results'!E$968</f>
        <v>0</v>
      </c>
      <c r="F859" s="217">
        <f t="shared" si="116"/>
        <v>0</v>
      </c>
      <c r="G859" s="215">
        <f>'Survey Results'!F859/'Survey Results'!F$968</f>
        <v>0</v>
      </c>
      <c r="H859" s="212">
        <f t="shared" si="117"/>
        <v>0</v>
      </c>
      <c r="I859" s="218">
        <f>'Survey Results'!G859/'Survey Results'!G$968</f>
        <v>0</v>
      </c>
      <c r="J859" s="217">
        <f t="shared" si="118"/>
        <v>0</v>
      </c>
      <c r="K859" s="215">
        <f>'Survey Results'!H859/'Survey Results'!H$968</f>
        <v>0</v>
      </c>
      <c r="L859" s="211">
        <f t="shared" si="119"/>
        <v>0</v>
      </c>
      <c r="M859" s="221">
        <f t="shared" si="120"/>
        <v>0</v>
      </c>
      <c r="N859" s="222">
        <f t="shared" si="114"/>
        <v>0</v>
      </c>
    </row>
    <row r="860" spans="2:14" x14ac:dyDescent="0.45">
      <c r="B860" t="s">
        <v>281</v>
      </c>
      <c r="C860" s="215">
        <f>'Survey Results'!D860/'Survey Results'!D$968</f>
        <v>0</v>
      </c>
      <c r="D860" s="211">
        <f t="shared" si="115"/>
        <v>0</v>
      </c>
      <c r="E860" s="218">
        <f>'Survey Results'!E860/'Survey Results'!E$968</f>
        <v>0</v>
      </c>
      <c r="F860" s="217">
        <f t="shared" si="116"/>
        <v>0</v>
      </c>
      <c r="G860" s="215">
        <f>'Survey Results'!F860/'Survey Results'!F$968</f>
        <v>0</v>
      </c>
      <c r="H860" s="212">
        <f t="shared" si="117"/>
        <v>0</v>
      </c>
      <c r="I860" s="218">
        <f>'Survey Results'!G860/'Survey Results'!G$968</f>
        <v>0</v>
      </c>
      <c r="J860" s="217">
        <f t="shared" si="118"/>
        <v>0</v>
      </c>
      <c r="K860" s="215">
        <f>'Survey Results'!H860/'Survey Results'!H$968</f>
        <v>0</v>
      </c>
      <c r="L860" s="211">
        <f t="shared" si="119"/>
        <v>0</v>
      </c>
      <c r="M860" s="221">
        <f t="shared" si="120"/>
        <v>0</v>
      </c>
      <c r="N860" s="222">
        <f t="shared" si="114"/>
        <v>0</v>
      </c>
    </row>
    <row r="861" spans="2:14" x14ac:dyDescent="0.45">
      <c r="B861" t="s">
        <v>282</v>
      </c>
      <c r="C861" s="215">
        <f>'Survey Results'!D861/'Survey Results'!D$968</f>
        <v>0</v>
      </c>
      <c r="D861" s="211">
        <f t="shared" si="115"/>
        <v>0</v>
      </c>
      <c r="E861" s="218">
        <f>'Survey Results'!E861/'Survey Results'!E$968</f>
        <v>0</v>
      </c>
      <c r="F861" s="217">
        <f t="shared" si="116"/>
        <v>0</v>
      </c>
      <c r="G861" s="215">
        <f>'Survey Results'!F861/'Survey Results'!F$968</f>
        <v>0</v>
      </c>
      <c r="H861" s="212">
        <f t="shared" si="117"/>
        <v>0</v>
      </c>
      <c r="I861" s="218">
        <f>'Survey Results'!G861/'Survey Results'!G$968</f>
        <v>0</v>
      </c>
      <c r="J861" s="217">
        <f t="shared" si="118"/>
        <v>0</v>
      </c>
      <c r="K861" s="215">
        <f>'Survey Results'!H861/'Survey Results'!H$968</f>
        <v>0</v>
      </c>
      <c r="L861" s="211">
        <f t="shared" si="119"/>
        <v>0</v>
      </c>
      <c r="M861" s="221">
        <f t="shared" si="120"/>
        <v>0</v>
      </c>
      <c r="N861" s="222">
        <f t="shared" si="114"/>
        <v>0</v>
      </c>
    </row>
    <row r="862" spans="2:14" x14ac:dyDescent="0.45">
      <c r="B862" t="s">
        <v>283</v>
      </c>
      <c r="C862" s="215">
        <f>'Survey Results'!D862/'Survey Results'!D$968</f>
        <v>0</v>
      </c>
      <c r="D862" s="211">
        <f t="shared" si="115"/>
        <v>0</v>
      </c>
      <c r="E862" s="218">
        <f>'Survey Results'!E862/'Survey Results'!E$968</f>
        <v>0</v>
      </c>
      <c r="F862" s="217">
        <f t="shared" si="116"/>
        <v>0</v>
      </c>
      <c r="G862" s="215">
        <f>'Survey Results'!F862/'Survey Results'!F$968</f>
        <v>0</v>
      </c>
      <c r="H862" s="212">
        <f t="shared" si="117"/>
        <v>0</v>
      </c>
      <c r="I862" s="218">
        <f>'Survey Results'!G862/'Survey Results'!G$968</f>
        <v>0</v>
      </c>
      <c r="J862" s="217">
        <f t="shared" si="118"/>
        <v>0</v>
      </c>
      <c r="K862" s="215">
        <f>'Survey Results'!H862/'Survey Results'!H$968</f>
        <v>0</v>
      </c>
      <c r="L862" s="211">
        <f t="shared" si="119"/>
        <v>0</v>
      </c>
      <c r="M862" s="221">
        <f t="shared" si="120"/>
        <v>0</v>
      </c>
      <c r="N862" s="222">
        <f t="shared" si="114"/>
        <v>0</v>
      </c>
    </row>
    <row r="863" spans="2:14" x14ac:dyDescent="0.45">
      <c r="B863" t="s">
        <v>284</v>
      </c>
      <c r="C863" s="215">
        <f>'Survey Results'!D863/'Survey Results'!D$968</f>
        <v>0</v>
      </c>
      <c r="D863" s="211">
        <f t="shared" si="115"/>
        <v>0</v>
      </c>
      <c r="E863" s="218">
        <f>'Survey Results'!E863/'Survey Results'!E$968</f>
        <v>0</v>
      </c>
      <c r="F863" s="217">
        <f t="shared" si="116"/>
        <v>0</v>
      </c>
      <c r="G863" s="215">
        <f>'Survey Results'!F863/'Survey Results'!F$968</f>
        <v>0</v>
      </c>
      <c r="H863" s="212">
        <f t="shared" si="117"/>
        <v>0</v>
      </c>
      <c r="I863" s="218">
        <f>'Survey Results'!G863/'Survey Results'!G$968</f>
        <v>0</v>
      </c>
      <c r="J863" s="217">
        <f t="shared" si="118"/>
        <v>0</v>
      </c>
      <c r="K863" s="215">
        <f>'Survey Results'!H863/'Survey Results'!H$968</f>
        <v>0</v>
      </c>
      <c r="L863" s="211">
        <f t="shared" si="119"/>
        <v>0</v>
      </c>
      <c r="M863" s="221">
        <f t="shared" si="120"/>
        <v>0</v>
      </c>
      <c r="N863" s="222">
        <f t="shared" si="114"/>
        <v>0</v>
      </c>
    </row>
    <row r="864" spans="2:14" x14ac:dyDescent="0.45">
      <c r="B864" t="s">
        <v>285</v>
      </c>
      <c r="C864" s="215">
        <f>'Survey Results'!D864/'Survey Results'!D$968</f>
        <v>0</v>
      </c>
      <c r="D864" s="211">
        <f t="shared" si="115"/>
        <v>0</v>
      </c>
      <c r="E864" s="218">
        <f>'Survey Results'!E864/'Survey Results'!E$968</f>
        <v>0</v>
      </c>
      <c r="F864" s="217">
        <f t="shared" si="116"/>
        <v>0</v>
      </c>
      <c r="G864" s="215">
        <f>'Survey Results'!F864/'Survey Results'!F$968</f>
        <v>0</v>
      </c>
      <c r="H864" s="212">
        <f t="shared" si="117"/>
        <v>0</v>
      </c>
      <c r="I864" s="218">
        <f>'Survey Results'!G864/'Survey Results'!G$968</f>
        <v>0</v>
      </c>
      <c r="J864" s="217">
        <f t="shared" si="118"/>
        <v>0</v>
      </c>
      <c r="K864" s="215">
        <f>'Survey Results'!H864/'Survey Results'!H$968</f>
        <v>0</v>
      </c>
      <c r="L864" s="211">
        <f t="shared" si="119"/>
        <v>0</v>
      </c>
      <c r="M864" s="221">
        <f t="shared" si="120"/>
        <v>0</v>
      </c>
      <c r="N864" s="222">
        <f t="shared" si="114"/>
        <v>0</v>
      </c>
    </row>
    <row r="865" spans="2:14" x14ac:dyDescent="0.45">
      <c r="B865" t="s">
        <v>286</v>
      </c>
      <c r="C865" s="215">
        <f>'Survey Results'!D865/'Survey Results'!D$968</f>
        <v>0</v>
      </c>
      <c r="D865" s="211">
        <f t="shared" si="115"/>
        <v>0</v>
      </c>
      <c r="E865" s="218">
        <f>'Survey Results'!E865/'Survey Results'!E$968</f>
        <v>0</v>
      </c>
      <c r="F865" s="217">
        <f t="shared" si="116"/>
        <v>0</v>
      </c>
      <c r="G865" s="215">
        <f>'Survey Results'!F865/'Survey Results'!F$968</f>
        <v>0</v>
      </c>
      <c r="H865" s="212">
        <f t="shared" si="117"/>
        <v>0</v>
      </c>
      <c r="I865" s="218">
        <f>'Survey Results'!G865/'Survey Results'!G$968</f>
        <v>0</v>
      </c>
      <c r="J865" s="217">
        <f t="shared" si="118"/>
        <v>0</v>
      </c>
      <c r="K865" s="215">
        <f>'Survey Results'!H865/'Survey Results'!H$968</f>
        <v>0</v>
      </c>
      <c r="L865" s="211">
        <f t="shared" si="119"/>
        <v>0</v>
      </c>
      <c r="M865" s="221">
        <f t="shared" si="120"/>
        <v>0</v>
      </c>
      <c r="N865" s="222">
        <f t="shared" si="114"/>
        <v>0</v>
      </c>
    </row>
    <row r="866" spans="2:14" x14ac:dyDescent="0.45">
      <c r="B866" t="s">
        <v>287</v>
      </c>
      <c r="C866" s="215">
        <f>'Survey Results'!D866/'Survey Results'!D$968</f>
        <v>0</v>
      </c>
      <c r="D866" s="211">
        <f t="shared" si="115"/>
        <v>0</v>
      </c>
      <c r="E866" s="218">
        <f>'Survey Results'!E866/'Survey Results'!E$968</f>
        <v>0</v>
      </c>
      <c r="F866" s="217">
        <f t="shared" si="116"/>
        <v>0</v>
      </c>
      <c r="G866" s="215">
        <f>'Survey Results'!F866/'Survey Results'!F$968</f>
        <v>0</v>
      </c>
      <c r="H866" s="212">
        <f t="shared" si="117"/>
        <v>0</v>
      </c>
      <c r="I866" s="218">
        <f>'Survey Results'!G866/'Survey Results'!G$968</f>
        <v>9.8169542700186643E-2</v>
      </c>
      <c r="J866" s="217">
        <f t="shared" si="118"/>
        <v>0.6501844497824002</v>
      </c>
      <c r="K866" s="215">
        <f>'Survey Results'!H866/'Survey Results'!H$968</f>
        <v>0</v>
      </c>
      <c r="L866" s="211">
        <f t="shared" si="119"/>
        <v>0</v>
      </c>
      <c r="M866" s="221">
        <f t="shared" si="120"/>
        <v>1.5786866437777006E-2</v>
      </c>
      <c r="N866" s="222">
        <f t="shared" si="114"/>
        <v>0.6501844497824002</v>
      </c>
    </row>
    <row r="867" spans="2:14" x14ac:dyDescent="0.45">
      <c r="B867" t="s">
        <v>288</v>
      </c>
      <c r="C867" s="215">
        <f>'Survey Results'!D867/'Survey Results'!D$968</f>
        <v>0</v>
      </c>
      <c r="D867" s="211">
        <f t="shared" si="115"/>
        <v>0</v>
      </c>
      <c r="E867" s="218">
        <f>'Survey Results'!E867/'Survey Results'!E$968</f>
        <v>0</v>
      </c>
      <c r="F867" s="217">
        <f t="shared" si="116"/>
        <v>0</v>
      </c>
      <c r="G867" s="215">
        <f>'Survey Results'!F867/'Survey Results'!F$968</f>
        <v>0</v>
      </c>
      <c r="H867" s="212">
        <f t="shared" si="117"/>
        <v>0</v>
      </c>
      <c r="I867" s="218">
        <f>'Survey Results'!G867/'Survey Results'!G$968</f>
        <v>0</v>
      </c>
      <c r="J867" s="217">
        <f t="shared" si="118"/>
        <v>0</v>
      </c>
      <c r="K867" s="215">
        <f>'Survey Results'!H867/'Survey Results'!H$968</f>
        <v>0</v>
      </c>
      <c r="L867" s="211">
        <f t="shared" si="119"/>
        <v>0</v>
      </c>
      <c r="M867" s="221">
        <f t="shared" si="120"/>
        <v>0</v>
      </c>
      <c r="N867" s="222">
        <f t="shared" si="114"/>
        <v>0</v>
      </c>
    </row>
    <row r="868" spans="2:14" x14ac:dyDescent="0.45">
      <c r="B868" t="s">
        <v>289</v>
      </c>
      <c r="C868" s="215">
        <f>'Survey Results'!D868/'Survey Results'!D$968</f>
        <v>0</v>
      </c>
      <c r="D868" s="211">
        <f t="shared" si="115"/>
        <v>0</v>
      </c>
      <c r="E868" s="218">
        <f>'Survey Results'!E868/'Survey Results'!E$968</f>
        <v>0</v>
      </c>
      <c r="F868" s="217">
        <f t="shared" si="116"/>
        <v>0</v>
      </c>
      <c r="G868" s="215">
        <f>'Survey Results'!F868/'Survey Results'!F$968</f>
        <v>0</v>
      </c>
      <c r="H868" s="212">
        <f t="shared" si="117"/>
        <v>0</v>
      </c>
      <c r="I868" s="218">
        <f>'Survey Results'!G868/'Survey Results'!G$968</f>
        <v>0</v>
      </c>
      <c r="J868" s="217">
        <f t="shared" si="118"/>
        <v>0</v>
      </c>
      <c r="K868" s="215">
        <f>'Survey Results'!H868/'Survey Results'!H$968</f>
        <v>0</v>
      </c>
      <c r="L868" s="211">
        <f t="shared" si="119"/>
        <v>0</v>
      </c>
      <c r="M868" s="221">
        <f t="shared" si="120"/>
        <v>0</v>
      </c>
      <c r="N868" s="222">
        <f t="shared" si="114"/>
        <v>0</v>
      </c>
    </row>
    <row r="869" spans="2:14" x14ac:dyDescent="0.45">
      <c r="B869" t="s">
        <v>290</v>
      </c>
      <c r="C869" s="215">
        <f>'Survey Results'!D869/'Survey Results'!D$968</f>
        <v>0</v>
      </c>
      <c r="D869" s="211">
        <f t="shared" si="115"/>
        <v>0</v>
      </c>
      <c r="E869" s="218">
        <f>'Survey Results'!E869/'Survey Results'!E$968</f>
        <v>0</v>
      </c>
      <c r="F869" s="217">
        <f t="shared" si="116"/>
        <v>0</v>
      </c>
      <c r="G869" s="215">
        <f>'Survey Results'!F869/'Survey Results'!F$968</f>
        <v>0</v>
      </c>
      <c r="H869" s="212">
        <f t="shared" si="117"/>
        <v>0</v>
      </c>
      <c r="I869" s="218">
        <f>'Survey Results'!G869/'Survey Results'!G$968</f>
        <v>0</v>
      </c>
      <c r="J869" s="217">
        <f t="shared" si="118"/>
        <v>0</v>
      </c>
      <c r="K869" s="215">
        <f>'Survey Results'!H869/'Survey Results'!H$968</f>
        <v>1.6687769877601379E-2</v>
      </c>
      <c r="L869" s="211">
        <f t="shared" si="119"/>
        <v>0.12979123308230253</v>
      </c>
      <c r="M869" s="221">
        <f t="shared" si="120"/>
        <v>3.1514085920548241E-3</v>
      </c>
      <c r="N869" s="222">
        <f t="shared" si="114"/>
        <v>0.12979123308230253</v>
      </c>
    </row>
    <row r="870" spans="2:14" x14ac:dyDescent="0.45">
      <c r="B870" t="s">
        <v>291</v>
      </c>
      <c r="C870" s="215">
        <f>'Survey Results'!D870/'Survey Results'!D$968</f>
        <v>0</v>
      </c>
      <c r="D870" s="211">
        <f t="shared" si="115"/>
        <v>0</v>
      </c>
      <c r="E870" s="218">
        <f>'Survey Results'!E870/'Survey Results'!E$968</f>
        <v>0</v>
      </c>
      <c r="F870" s="217">
        <f t="shared" si="116"/>
        <v>0</v>
      </c>
      <c r="G870" s="215">
        <f>'Survey Results'!F870/'Survey Results'!F$968</f>
        <v>0</v>
      </c>
      <c r="H870" s="212">
        <f t="shared" si="117"/>
        <v>0</v>
      </c>
      <c r="I870" s="218">
        <f>'Survey Results'!G870/'Survey Results'!G$968</f>
        <v>0</v>
      </c>
      <c r="J870" s="217">
        <f t="shared" si="118"/>
        <v>0</v>
      </c>
      <c r="K870" s="215">
        <f>'Survey Results'!H870/'Survey Results'!H$968</f>
        <v>0</v>
      </c>
      <c r="L870" s="211">
        <f t="shared" si="119"/>
        <v>0</v>
      </c>
      <c r="M870" s="221">
        <f t="shared" si="120"/>
        <v>0</v>
      </c>
      <c r="N870" s="222">
        <f t="shared" si="114"/>
        <v>0</v>
      </c>
    </row>
    <row r="871" spans="2:14" x14ac:dyDescent="0.45">
      <c r="B871" t="s">
        <v>292</v>
      </c>
      <c r="C871" s="215">
        <f>'Survey Results'!D871/'Survey Results'!D$968</f>
        <v>0</v>
      </c>
      <c r="D871" s="211">
        <f t="shared" si="115"/>
        <v>0</v>
      </c>
      <c r="E871" s="218">
        <f>'Survey Results'!E871/'Survey Results'!E$968</f>
        <v>0</v>
      </c>
      <c r="F871" s="217">
        <f t="shared" si="116"/>
        <v>0</v>
      </c>
      <c r="G871" s="215">
        <f>'Survey Results'!F871/'Survey Results'!F$968</f>
        <v>8.3747777462828878E-3</v>
      </c>
      <c r="H871" s="212">
        <f t="shared" si="117"/>
        <v>0.14209460210786712</v>
      </c>
      <c r="I871" s="218">
        <f>'Survey Results'!G871/'Survey Results'!G$968</f>
        <v>1.1594992975908418E-2</v>
      </c>
      <c r="J871" s="217">
        <f t="shared" si="118"/>
        <v>7.679453240701993E-2</v>
      </c>
      <c r="K871" s="215">
        <f>'Survey Results'!H871/'Survey Results'!H$968</f>
        <v>0</v>
      </c>
      <c r="L871" s="211">
        <f t="shared" si="119"/>
        <v>0</v>
      </c>
      <c r="M871" s="221">
        <f t="shared" si="120"/>
        <v>5.3147588079407579E-3</v>
      </c>
      <c r="N871" s="222">
        <f t="shared" si="114"/>
        <v>0.21888913451488706</v>
      </c>
    </row>
    <row r="872" spans="2:14" x14ac:dyDescent="0.45">
      <c r="B872" t="s">
        <v>293</v>
      </c>
      <c r="C872" s="215">
        <f>'Survey Results'!D872/'Survey Results'!D$968</f>
        <v>0</v>
      </c>
      <c r="D872" s="211">
        <f t="shared" si="115"/>
        <v>0</v>
      </c>
      <c r="E872" s="218">
        <f>'Survey Results'!E872/'Survey Results'!E$968</f>
        <v>0</v>
      </c>
      <c r="F872" s="217">
        <f t="shared" si="116"/>
        <v>0</v>
      </c>
      <c r="G872" s="215">
        <f>'Survey Results'!F872/'Survey Results'!F$968</f>
        <v>0</v>
      </c>
      <c r="H872" s="212">
        <f t="shared" si="117"/>
        <v>0</v>
      </c>
      <c r="I872" s="218">
        <f>'Survey Results'!G872/'Survey Results'!G$968</f>
        <v>0</v>
      </c>
      <c r="J872" s="217">
        <f t="shared" si="118"/>
        <v>0</v>
      </c>
      <c r="K872" s="215">
        <f>'Survey Results'!H872/'Survey Results'!H$968</f>
        <v>0</v>
      </c>
      <c r="L872" s="211">
        <f t="shared" si="119"/>
        <v>0</v>
      </c>
      <c r="M872" s="221">
        <f t="shared" si="120"/>
        <v>0</v>
      </c>
      <c r="N872" s="222">
        <f t="shared" si="114"/>
        <v>0</v>
      </c>
    </row>
    <row r="873" spans="2:14" x14ac:dyDescent="0.45">
      <c r="B873" t="s">
        <v>205</v>
      </c>
      <c r="C873" s="215">
        <f>'Survey Results'!D873/'Survey Results'!D$968</f>
        <v>0</v>
      </c>
      <c r="D873" s="211">
        <f t="shared" si="115"/>
        <v>0</v>
      </c>
      <c r="E873" s="218">
        <f>'Survey Results'!E873/'Survey Results'!E$968</f>
        <v>0</v>
      </c>
      <c r="F873" s="217">
        <f t="shared" si="116"/>
        <v>0</v>
      </c>
      <c r="G873" s="215">
        <f>'Survey Results'!F873/'Survey Results'!F$968</f>
        <v>0</v>
      </c>
      <c r="H873" s="212">
        <f t="shared" si="117"/>
        <v>0</v>
      </c>
      <c r="I873" s="218">
        <f>'Survey Results'!G873/'Survey Results'!G$968</f>
        <v>0</v>
      </c>
      <c r="J873" s="217">
        <f t="shared" si="118"/>
        <v>0</v>
      </c>
      <c r="K873" s="215">
        <f>'Survey Results'!H873/'Survey Results'!H$968</f>
        <v>1.6687769877601379E-2</v>
      </c>
      <c r="L873" s="211">
        <f t="shared" si="119"/>
        <v>0.12979123308230253</v>
      </c>
      <c r="M873" s="221">
        <f t="shared" si="120"/>
        <v>3.1514085920548241E-3</v>
      </c>
      <c r="N873" s="222">
        <f t="shared" si="114"/>
        <v>0.12979123308230253</v>
      </c>
    </row>
    <row r="874" spans="2:14" x14ac:dyDescent="0.45">
      <c r="B874" t="s">
        <v>294</v>
      </c>
      <c r="C874" s="215">
        <f>'Survey Results'!D874/'Survey Results'!D$968</f>
        <v>0</v>
      </c>
      <c r="D874" s="211">
        <f t="shared" si="115"/>
        <v>0</v>
      </c>
      <c r="E874" s="218">
        <f>'Survey Results'!E874/'Survey Results'!E$968</f>
        <v>0</v>
      </c>
      <c r="F874" s="217">
        <f t="shared" si="116"/>
        <v>0</v>
      </c>
      <c r="G874" s="215">
        <f>'Survey Results'!F874/'Survey Results'!F$968</f>
        <v>0</v>
      </c>
      <c r="H874" s="212">
        <f t="shared" si="117"/>
        <v>0</v>
      </c>
      <c r="I874" s="218">
        <f>'Survey Results'!G874/'Survey Results'!G$968</f>
        <v>0</v>
      </c>
      <c r="J874" s="217">
        <f t="shared" si="118"/>
        <v>0</v>
      </c>
      <c r="K874" s="215">
        <f>'Survey Results'!H874/'Survey Results'!H$968</f>
        <v>0</v>
      </c>
      <c r="L874" s="211">
        <f t="shared" si="119"/>
        <v>0</v>
      </c>
      <c r="M874" s="221">
        <f t="shared" si="120"/>
        <v>0</v>
      </c>
      <c r="N874" s="222">
        <f t="shared" si="114"/>
        <v>0</v>
      </c>
    </row>
    <row r="875" spans="2:14" x14ac:dyDescent="0.45">
      <c r="B875" t="s">
        <v>295</v>
      </c>
      <c r="C875" s="215">
        <f>'Survey Results'!D875/'Survey Results'!D$968</f>
        <v>0</v>
      </c>
      <c r="D875" s="211">
        <f t="shared" si="115"/>
        <v>0</v>
      </c>
      <c r="E875" s="218">
        <f>'Survey Results'!E875/'Survey Results'!E$968</f>
        <v>0</v>
      </c>
      <c r="F875" s="217">
        <f t="shared" si="116"/>
        <v>0</v>
      </c>
      <c r="G875" s="215">
        <f>'Survey Results'!F875/'Survey Results'!F$968</f>
        <v>0</v>
      </c>
      <c r="H875" s="212">
        <f t="shared" si="117"/>
        <v>0</v>
      </c>
      <c r="I875" s="218">
        <f>'Survey Results'!G875/'Survey Results'!G$968</f>
        <v>0</v>
      </c>
      <c r="J875" s="217">
        <f t="shared" si="118"/>
        <v>0</v>
      </c>
      <c r="K875" s="215">
        <f>'Survey Results'!H875/'Survey Results'!H$968</f>
        <v>1.6687769877601379E-2</v>
      </c>
      <c r="L875" s="211">
        <f t="shared" si="119"/>
        <v>0.12979123308230253</v>
      </c>
      <c r="M875" s="221">
        <f t="shared" si="120"/>
        <v>3.1514085920548241E-3</v>
      </c>
      <c r="N875" s="222">
        <f t="shared" si="114"/>
        <v>0.12979123308230253</v>
      </c>
    </row>
    <row r="876" spans="2:14" x14ac:dyDescent="0.45">
      <c r="B876" t="s">
        <v>296</v>
      </c>
      <c r="C876" s="215">
        <f>'Survey Results'!D876/'Survey Results'!D$968</f>
        <v>0</v>
      </c>
      <c r="D876" s="211">
        <f t="shared" si="115"/>
        <v>0</v>
      </c>
      <c r="E876" s="218">
        <f>'Survey Results'!E876/'Survey Results'!E$968</f>
        <v>0</v>
      </c>
      <c r="F876" s="217">
        <f t="shared" si="116"/>
        <v>0</v>
      </c>
      <c r="G876" s="215">
        <f>'Survey Results'!F876/'Survey Results'!F$968</f>
        <v>0</v>
      </c>
      <c r="H876" s="212">
        <f t="shared" si="117"/>
        <v>0</v>
      </c>
      <c r="I876" s="218">
        <f>'Survey Results'!G876/'Survey Results'!G$968</f>
        <v>0</v>
      </c>
      <c r="J876" s="217">
        <f t="shared" si="118"/>
        <v>0</v>
      </c>
      <c r="K876" s="215">
        <f>'Survey Results'!H876/'Survey Results'!H$968</f>
        <v>3.3343073276841668E-2</v>
      </c>
      <c r="L876" s="211">
        <f t="shared" si="119"/>
        <v>0.25932995403798581</v>
      </c>
      <c r="M876" s="221">
        <f t="shared" si="120"/>
        <v>6.2966860389889199E-3</v>
      </c>
      <c r="N876" s="222">
        <f t="shared" si="114"/>
        <v>0.25932995403798581</v>
      </c>
    </row>
    <row r="877" spans="2:14" x14ac:dyDescent="0.45">
      <c r="B877" t="s">
        <v>297</v>
      </c>
      <c r="C877" s="215">
        <f>'Survey Results'!D877/'Survey Results'!D$968</f>
        <v>0</v>
      </c>
      <c r="D877" s="211">
        <f t="shared" si="115"/>
        <v>0</v>
      </c>
      <c r="E877" s="218">
        <f>'Survey Results'!E877/'Survey Results'!E$968</f>
        <v>0</v>
      </c>
      <c r="F877" s="217">
        <f t="shared" si="116"/>
        <v>0</v>
      </c>
      <c r="G877" s="215">
        <f>'Survey Results'!F877/'Survey Results'!F$968</f>
        <v>0</v>
      </c>
      <c r="H877" s="212">
        <f t="shared" si="117"/>
        <v>0</v>
      </c>
      <c r="I877" s="218">
        <f>'Survey Results'!G877/'Survey Results'!G$968</f>
        <v>1.1594992975908418E-2</v>
      </c>
      <c r="J877" s="217">
        <f t="shared" si="118"/>
        <v>7.679453240701993E-2</v>
      </c>
      <c r="K877" s="215">
        <f>'Survey Results'!H877/'Survey Results'!H$968</f>
        <v>0</v>
      </c>
      <c r="L877" s="211">
        <f t="shared" si="119"/>
        <v>0</v>
      </c>
      <c r="M877" s="221">
        <f t="shared" si="120"/>
        <v>1.8646170739194114E-3</v>
      </c>
      <c r="N877" s="222">
        <f t="shared" si="114"/>
        <v>7.679453240701993E-2</v>
      </c>
    </row>
    <row r="878" spans="2:14" x14ac:dyDescent="0.45">
      <c r="B878" t="s">
        <v>298</v>
      </c>
      <c r="C878" s="215">
        <f>'Survey Results'!D878/'Survey Results'!D$968</f>
        <v>8.8150691287000107E-3</v>
      </c>
      <c r="D878" s="211">
        <f t="shared" si="115"/>
        <v>5.0195496000278374E-2</v>
      </c>
      <c r="E878" s="218">
        <f>'Survey Results'!E878/'Survey Results'!E$968</f>
        <v>3.5782918582305576E-2</v>
      </c>
      <c r="F878" s="217">
        <f t="shared" si="116"/>
        <v>0.14753989516261648</v>
      </c>
      <c r="G878" s="215">
        <f>'Survey Results'!F878/'Survey Results'!F$968</f>
        <v>3.7596309944082265E-2</v>
      </c>
      <c r="H878" s="212">
        <f t="shared" si="117"/>
        <v>0.63789545992424057</v>
      </c>
      <c r="I878" s="218">
        <f>'Survey Results'!G878/'Survey Results'!G$968</f>
        <v>1.1594992975908418E-2</v>
      </c>
      <c r="J878" s="217">
        <f t="shared" si="118"/>
        <v>7.679453240701993E-2</v>
      </c>
      <c r="K878" s="215">
        <f>'Survey Results'!H878/'Survey Results'!H$968</f>
        <v>0</v>
      </c>
      <c r="L878" s="211">
        <f t="shared" si="119"/>
        <v>0</v>
      </c>
      <c r="M878" s="221">
        <f t="shared" si="120"/>
        <v>2.2154232800369881E-2</v>
      </c>
      <c r="N878" s="222">
        <f t="shared" si="114"/>
        <v>0.91242538349415536</v>
      </c>
    </row>
    <row r="879" spans="2:14" x14ac:dyDescent="0.45">
      <c r="B879" t="s">
        <v>8</v>
      </c>
      <c r="C879" s="215">
        <f>'Survey Results'!D879/'Survey Results'!D$968</f>
        <v>0</v>
      </c>
      <c r="D879" s="211">
        <f t="shared" si="115"/>
        <v>0</v>
      </c>
      <c r="E879" s="218">
        <f>'Survey Results'!E879/'Survey Results'!E$968</f>
        <v>0</v>
      </c>
      <c r="F879" s="217">
        <f t="shared" si="116"/>
        <v>0</v>
      </c>
      <c r="G879" s="215">
        <f>'Survey Results'!F879/'Survey Results'!F$968</f>
        <v>0</v>
      </c>
      <c r="H879" s="212">
        <f t="shared" si="117"/>
        <v>0</v>
      </c>
      <c r="I879" s="218">
        <f>'Survey Results'!G879/'Survey Results'!G$968</f>
        <v>0</v>
      </c>
      <c r="J879" s="217">
        <f t="shared" si="118"/>
        <v>0</v>
      </c>
      <c r="K879" s="215">
        <f>'Survey Results'!H879/'Survey Results'!H$968</f>
        <v>0</v>
      </c>
      <c r="L879" s="211">
        <f t="shared" si="119"/>
        <v>0</v>
      </c>
      <c r="M879" s="221">
        <f t="shared" si="120"/>
        <v>0</v>
      </c>
      <c r="N879" s="222">
        <f t="shared" si="114"/>
        <v>0</v>
      </c>
    </row>
    <row r="880" spans="2:14" x14ac:dyDescent="0.45">
      <c r="B880" t="s">
        <v>299</v>
      </c>
      <c r="C880" s="215">
        <f>'Survey Results'!D880/'Survey Results'!D$968</f>
        <v>0</v>
      </c>
      <c r="D880" s="211">
        <f t="shared" si="115"/>
        <v>0</v>
      </c>
      <c r="E880" s="218">
        <f>'Survey Results'!E880/'Survey Results'!E$968</f>
        <v>8.6672018292831263E-2</v>
      </c>
      <c r="F880" s="217">
        <f t="shared" si="116"/>
        <v>0.35736549725656191</v>
      </c>
      <c r="G880" s="215">
        <f>'Survey Results'!F880/'Survey Results'!F$968</f>
        <v>8.1943979179014123E-2</v>
      </c>
      <c r="H880" s="212">
        <f t="shared" si="117"/>
        <v>1.3903410298554386</v>
      </c>
      <c r="I880" s="218">
        <f>'Survey Results'!G880/'Survey Results'!G$968</f>
        <v>0</v>
      </c>
      <c r="J880" s="217">
        <f t="shared" si="118"/>
        <v>0</v>
      </c>
      <c r="K880" s="215">
        <f>'Survey Results'!H880/'Survey Results'!H$968</f>
        <v>0</v>
      </c>
      <c r="L880" s="211">
        <f t="shared" si="119"/>
        <v>0</v>
      </c>
      <c r="M880" s="221">
        <f t="shared" si="120"/>
        <v>4.2435357420778322E-2</v>
      </c>
      <c r="N880" s="222">
        <f t="shared" si="114"/>
        <v>1.7477065271120005</v>
      </c>
    </row>
    <row r="881" spans="2:14" x14ac:dyDescent="0.45">
      <c r="B881" t="s">
        <v>300</v>
      </c>
      <c r="C881" s="215">
        <f>'Survey Results'!D881/'Survey Results'!D$968</f>
        <v>0</v>
      </c>
      <c r="D881" s="211">
        <f t="shared" si="115"/>
        <v>0</v>
      </c>
      <c r="E881" s="218">
        <f>'Survey Results'!E881/'Survey Results'!E$968</f>
        <v>0</v>
      </c>
      <c r="F881" s="217">
        <f t="shared" si="116"/>
        <v>0</v>
      </c>
      <c r="G881" s="215">
        <f>'Survey Results'!F881/'Survey Results'!F$968</f>
        <v>0</v>
      </c>
      <c r="H881" s="212">
        <f t="shared" si="117"/>
        <v>0</v>
      </c>
      <c r="I881" s="218">
        <f>'Survey Results'!G881/'Survey Results'!G$968</f>
        <v>0</v>
      </c>
      <c r="J881" s="217">
        <f t="shared" si="118"/>
        <v>0</v>
      </c>
      <c r="K881" s="215">
        <f>'Survey Results'!H881/'Survey Results'!H$968</f>
        <v>0</v>
      </c>
      <c r="L881" s="211">
        <f t="shared" si="119"/>
        <v>0</v>
      </c>
      <c r="M881" s="221">
        <f t="shared" si="120"/>
        <v>0</v>
      </c>
      <c r="N881" s="222">
        <f t="shared" si="114"/>
        <v>0</v>
      </c>
    </row>
    <row r="882" spans="2:14" x14ac:dyDescent="0.45">
      <c r="B882" t="s">
        <v>94</v>
      </c>
      <c r="C882" s="215">
        <f>'Survey Results'!D882/'Survey Results'!D$968</f>
        <v>0</v>
      </c>
      <c r="D882" s="211">
        <f t="shared" si="115"/>
        <v>0</v>
      </c>
      <c r="E882" s="218">
        <f>'Survey Results'!E882/'Survey Results'!E$968</f>
        <v>0</v>
      </c>
      <c r="F882" s="217">
        <f t="shared" si="116"/>
        <v>0</v>
      </c>
      <c r="G882" s="215">
        <f>'Survey Results'!F882/'Survey Results'!F$968</f>
        <v>0</v>
      </c>
      <c r="H882" s="212">
        <f t="shared" si="117"/>
        <v>0</v>
      </c>
      <c r="I882" s="218">
        <f>'Survey Results'!G882/'Survey Results'!G$968</f>
        <v>0</v>
      </c>
      <c r="J882" s="217">
        <f t="shared" si="118"/>
        <v>0</v>
      </c>
      <c r="K882" s="215">
        <f>'Survey Results'!H882/'Survey Results'!H$968</f>
        <v>0</v>
      </c>
      <c r="L882" s="211">
        <f t="shared" si="119"/>
        <v>0</v>
      </c>
      <c r="M882" s="221">
        <f t="shared" si="120"/>
        <v>0</v>
      </c>
      <c r="N882" s="222">
        <f t="shared" si="114"/>
        <v>0</v>
      </c>
    </row>
    <row r="883" spans="2:14" x14ac:dyDescent="0.45">
      <c r="B883" t="s">
        <v>301</v>
      </c>
      <c r="C883" s="215">
        <f>'Survey Results'!D883/'Survey Results'!D$968</f>
        <v>0</v>
      </c>
      <c r="D883" s="211">
        <f t="shared" si="115"/>
        <v>0</v>
      </c>
      <c r="E883" s="218">
        <f>'Survey Results'!E883/'Survey Results'!E$968</f>
        <v>0</v>
      </c>
      <c r="F883" s="217">
        <f t="shared" si="116"/>
        <v>0</v>
      </c>
      <c r="G883" s="215">
        <f>'Survey Results'!F883/'Survey Results'!F$968</f>
        <v>7.9212513206380314E-2</v>
      </c>
      <c r="H883" s="212">
        <f t="shared" si="117"/>
        <v>1.3439963288602572</v>
      </c>
      <c r="I883" s="218">
        <f>'Survey Results'!G883/'Survey Results'!G$968</f>
        <v>0</v>
      </c>
      <c r="J883" s="217">
        <f t="shared" si="118"/>
        <v>0</v>
      </c>
      <c r="K883" s="215">
        <f>'Survey Results'!H883/'Survey Results'!H$968</f>
        <v>0</v>
      </c>
      <c r="L883" s="211">
        <f t="shared" si="119"/>
        <v>0</v>
      </c>
      <c r="M883" s="221">
        <f t="shared" si="120"/>
        <v>3.2633032893481906E-2</v>
      </c>
      <c r="N883" s="222">
        <f t="shared" si="114"/>
        <v>1.3439963288602572</v>
      </c>
    </row>
    <row r="884" spans="2:14" x14ac:dyDescent="0.45">
      <c r="B884" t="s">
        <v>302</v>
      </c>
      <c r="C884" s="215">
        <f>'Survey Results'!D884/'Survey Results'!D$968</f>
        <v>0</v>
      </c>
      <c r="D884" s="211">
        <f t="shared" si="115"/>
        <v>0</v>
      </c>
      <c r="E884" s="218">
        <f>'Survey Results'!E884/'Survey Results'!E$968</f>
        <v>1.0265392006616554E-2</v>
      </c>
      <c r="F884" s="217">
        <f t="shared" si="116"/>
        <v>4.2326196980709822E-2</v>
      </c>
      <c r="G884" s="215">
        <f>'Survey Results'!F884/'Survey Results'!F$968</f>
        <v>0</v>
      </c>
      <c r="H884" s="212">
        <f t="shared" si="117"/>
        <v>0</v>
      </c>
      <c r="I884" s="218">
        <f>'Survey Results'!G884/'Survey Results'!G$968</f>
        <v>0</v>
      </c>
      <c r="J884" s="217">
        <f t="shared" si="118"/>
        <v>0</v>
      </c>
      <c r="K884" s="215">
        <f>'Survey Results'!H884/'Survey Results'!H$968</f>
        <v>0</v>
      </c>
      <c r="L884" s="211">
        <f t="shared" si="119"/>
        <v>0</v>
      </c>
      <c r="M884" s="221">
        <f t="shared" si="120"/>
        <v>1.0277053208164772E-3</v>
      </c>
      <c r="N884" s="222">
        <f t="shared" si="114"/>
        <v>4.2326196980709822E-2</v>
      </c>
    </row>
    <row r="885" spans="2:14" x14ac:dyDescent="0.45">
      <c r="B885" t="s">
        <v>303</v>
      </c>
      <c r="C885" s="215">
        <f>'Survey Results'!D885/'Survey Results'!D$968</f>
        <v>0</v>
      </c>
      <c r="D885" s="211">
        <f t="shared" si="115"/>
        <v>0</v>
      </c>
      <c r="E885" s="218">
        <f>'Survey Results'!E885/'Survey Results'!E$968</f>
        <v>0</v>
      </c>
      <c r="F885" s="217">
        <f t="shared" si="116"/>
        <v>0</v>
      </c>
      <c r="G885" s="215">
        <f>'Survey Results'!F885/'Survey Results'!F$968</f>
        <v>0</v>
      </c>
      <c r="H885" s="212">
        <f t="shared" si="117"/>
        <v>0</v>
      </c>
      <c r="I885" s="218">
        <f>'Survey Results'!G885/'Survey Results'!G$968</f>
        <v>0</v>
      </c>
      <c r="J885" s="217">
        <f t="shared" si="118"/>
        <v>0</v>
      </c>
      <c r="K885" s="215">
        <f>'Survey Results'!H885/'Survey Results'!H$968</f>
        <v>0</v>
      </c>
      <c r="L885" s="211">
        <f t="shared" si="119"/>
        <v>0</v>
      </c>
      <c r="M885" s="221">
        <f t="shared" si="120"/>
        <v>0</v>
      </c>
      <c r="N885" s="222">
        <f t="shared" si="114"/>
        <v>0</v>
      </c>
    </row>
    <row r="886" spans="2:14" x14ac:dyDescent="0.45">
      <c r="B886" t="s">
        <v>304</v>
      </c>
      <c r="C886" s="215">
        <f>'Survey Results'!D886/'Survey Results'!D$968</f>
        <v>0</v>
      </c>
      <c r="D886" s="211">
        <f t="shared" si="115"/>
        <v>0</v>
      </c>
      <c r="E886" s="218">
        <f>'Survey Results'!E886/'Survey Results'!E$968</f>
        <v>0</v>
      </c>
      <c r="F886" s="217">
        <f t="shared" si="116"/>
        <v>0</v>
      </c>
      <c r="G886" s="215">
        <f>'Survey Results'!F886/'Survey Results'!F$968</f>
        <v>0</v>
      </c>
      <c r="H886" s="212">
        <f t="shared" si="117"/>
        <v>0</v>
      </c>
      <c r="I886" s="218">
        <f>'Survey Results'!G886/'Survey Results'!G$968</f>
        <v>0</v>
      </c>
      <c r="J886" s="217">
        <f t="shared" si="118"/>
        <v>0</v>
      </c>
      <c r="K886" s="215">
        <f>'Survey Results'!H886/'Survey Results'!H$968</f>
        <v>1.6687769877601379E-2</v>
      </c>
      <c r="L886" s="211">
        <f t="shared" si="119"/>
        <v>0.12979123308230253</v>
      </c>
      <c r="M886" s="221">
        <f t="shared" si="120"/>
        <v>3.1514085920548241E-3</v>
      </c>
      <c r="N886" s="222">
        <f t="shared" si="114"/>
        <v>0.12979123308230253</v>
      </c>
    </row>
    <row r="887" spans="2:14" x14ac:dyDescent="0.45">
      <c r="B887" t="s">
        <v>305</v>
      </c>
      <c r="C887" s="215">
        <f>'Survey Results'!D887/'Survey Results'!D$968</f>
        <v>0</v>
      </c>
      <c r="D887" s="211">
        <f t="shared" si="115"/>
        <v>0</v>
      </c>
      <c r="E887" s="218">
        <f>'Survey Results'!E887/'Survey Results'!E$968</f>
        <v>0</v>
      </c>
      <c r="F887" s="217">
        <f t="shared" si="116"/>
        <v>0</v>
      </c>
      <c r="G887" s="215">
        <f>'Survey Results'!F887/'Survey Results'!F$968</f>
        <v>0</v>
      </c>
      <c r="H887" s="212">
        <f t="shared" si="117"/>
        <v>0</v>
      </c>
      <c r="I887" s="218">
        <f>'Survey Results'!G887/'Survey Results'!G$968</f>
        <v>0</v>
      </c>
      <c r="J887" s="217">
        <f t="shared" si="118"/>
        <v>0</v>
      </c>
      <c r="K887" s="215">
        <f>'Survey Results'!H887/'Survey Results'!H$968</f>
        <v>0</v>
      </c>
      <c r="L887" s="211">
        <f t="shared" si="119"/>
        <v>0</v>
      </c>
      <c r="M887" s="221">
        <f t="shared" si="120"/>
        <v>0</v>
      </c>
      <c r="N887" s="222">
        <f t="shared" si="114"/>
        <v>0</v>
      </c>
    </row>
    <row r="888" spans="2:14" x14ac:dyDescent="0.45">
      <c r="B888" t="s">
        <v>306</v>
      </c>
      <c r="C888" s="215">
        <f>'Survey Results'!D888/'Survey Results'!D$968</f>
        <v>0</v>
      </c>
      <c r="D888" s="211">
        <f t="shared" si="115"/>
        <v>0</v>
      </c>
      <c r="E888" s="218">
        <f>'Survey Results'!E888/'Survey Results'!E$968</f>
        <v>0</v>
      </c>
      <c r="F888" s="217">
        <f t="shared" si="116"/>
        <v>0</v>
      </c>
      <c r="G888" s="215">
        <f>'Survey Results'!F888/'Survey Results'!F$968</f>
        <v>0</v>
      </c>
      <c r="H888" s="212">
        <f t="shared" si="117"/>
        <v>0</v>
      </c>
      <c r="I888" s="218">
        <f>'Survey Results'!G888/'Survey Results'!G$968</f>
        <v>0</v>
      </c>
      <c r="J888" s="217">
        <f t="shared" si="118"/>
        <v>0</v>
      </c>
      <c r="K888" s="215">
        <f>'Survey Results'!H888/'Survey Results'!H$968</f>
        <v>0</v>
      </c>
      <c r="L888" s="211">
        <f t="shared" si="119"/>
        <v>0</v>
      </c>
      <c r="M888" s="221">
        <f t="shared" si="120"/>
        <v>0</v>
      </c>
      <c r="N888" s="222">
        <f t="shared" si="114"/>
        <v>0</v>
      </c>
    </row>
    <row r="889" spans="2:14" x14ac:dyDescent="0.45">
      <c r="B889" t="s">
        <v>307</v>
      </c>
      <c r="C889" s="215">
        <f>'Survey Results'!D889/'Survey Results'!D$968</f>
        <v>0</v>
      </c>
      <c r="D889" s="211">
        <f t="shared" si="115"/>
        <v>0</v>
      </c>
      <c r="E889" s="218">
        <f>'Survey Results'!E889/'Survey Results'!E$968</f>
        <v>0</v>
      </c>
      <c r="F889" s="217">
        <f t="shared" si="116"/>
        <v>0</v>
      </c>
      <c r="G889" s="215">
        <f>'Survey Results'!F889/'Survey Results'!F$968</f>
        <v>0</v>
      </c>
      <c r="H889" s="212">
        <f t="shared" si="117"/>
        <v>0</v>
      </c>
      <c r="I889" s="218">
        <f>'Survey Results'!G889/'Survey Results'!G$968</f>
        <v>0</v>
      </c>
      <c r="J889" s="217">
        <f t="shared" si="118"/>
        <v>0</v>
      </c>
      <c r="K889" s="215">
        <f>'Survey Results'!H889/'Survey Results'!H$968</f>
        <v>0</v>
      </c>
      <c r="L889" s="211">
        <f t="shared" si="119"/>
        <v>0</v>
      </c>
      <c r="M889" s="221">
        <f t="shared" si="120"/>
        <v>0</v>
      </c>
      <c r="N889" s="222">
        <f t="shared" si="114"/>
        <v>0</v>
      </c>
    </row>
    <row r="890" spans="2:14" x14ac:dyDescent="0.45">
      <c r="B890" t="s">
        <v>308</v>
      </c>
      <c r="C890" s="215">
        <f>'Survey Results'!D890/'Survey Results'!D$968</f>
        <v>0</v>
      </c>
      <c r="D890" s="211">
        <f t="shared" si="115"/>
        <v>0</v>
      </c>
      <c r="E890" s="218">
        <f>'Survey Results'!E890/'Survey Results'!E$968</f>
        <v>0</v>
      </c>
      <c r="F890" s="217">
        <f t="shared" si="116"/>
        <v>0</v>
      </c>
      <c r="G890" s="215">
        <f>'Survey Results'!F890/'Survey Results'!F$968</f>
        <v>0</v>
      </c>
      <c r="H890" s="212">
        <f t="shared" si="117"/>
        <v>0</v>
      </c>
      <c r="I890" s="218">
        <f>'Survey Results'!G890/'Survey Results'!G$968</f>
        <v>0</v>
      </c>
      <c r="J890" s="217">
        <f t="shared" si="118"/>
        <v>0</v>
      </c>
      <c r="K890" s="215">
        <f>'Survey Results'!H890/'Survey Results'!H$968</f>
        <v>0</v>
      </c>
      <c r="L890" s="211">
        <f t="shared" si="119"/>
        <v>0</v>
      </c>
      <c r="M890" s="221">
        <f t="shared" si="120"/>
        <v>0</v>
      </c>
      <c r="N890" s="222">
        <f t="shared" si="114"/>
        <v>0</v>
      </c>
    </row>
    <row r="891" spans="2:14" x14ac:dyDescent="0.45">
      <c r="B891" t="s">
        <v>309</v>
      </c>
      <c r="C891" s="215">
        <f>'Survey Results'!D891/'Survey Results'!D$968</f>
        <v>0</v>
      </c>
      <c r="D891" s="211">
        <f t="shared" si="115"/>
        <v>0</v>
      </c>
      <c r="E891" s="218">
        <f>'Survey Results'!E891/'Survey Results'!E$968</f>
        <v>0</v>
      </c>
      <c r="F891" s="217">
        <f t="shared" si="116"/>
        <v>0</v>
      </c>
      <c r="G891" s="215">
        <f>'Survey Results'!F891/'Survey Results'!F$968</f>
        <v>0</v>
      </c>
      <c r="H891" s="212">
        <f t="shared" si="117"/>
        <v>0</v>
      </c>
      <c r="I891" s="218">
        <f>'Survey Results'!G891/'Survey Results'!G$968</f>
        <v>0</v>
      </c>
      <c r="J891" s="217">
        <f t="shared" si="118"/>
        <v>0</v>
      </c>
      <c r="K891" s="215">
        <f>'Survey Results'!H891/'Survey Results'!H$968</f>
        <v>0</v>
      </c>
      <c r="L891" s="211">
        <f t="shared" si="119"/>
        <v>0</v>
      </c>
      <c r="M891" s="221">
        <f t="shared" si="120"/>
        <v>0</v>
      </c>
      <c r="N891" s="222">
        <f t="shared" si="114"/>
        <v>0</v>
      </c>
    </row>
    <row r="892" spans="2:14" x14ac:dyDescent="0.45">
      <c r="B892" t="s">
        <v>310</v>
      </c>
      <c r="C892" s="215">
        <f>'Survey Results'!D892/'Survey Results'!D$968</f>
        <v>0</v>
      </c>
      <c r="D892" s="211">
        <f t="shared" si="115"/>
        <v>0</v>
      </c>
      <c r="E892" s="218">
        <f>'Survey Results'!E892/'Survey Results'!E$968</f>
        <v>0</v>
      </c>
      <c r="F892" s="217">
        <f t="shared" si="116"/>
        <v>0</v>
      </c>
      <c r="G892" s="215">
        <f>'Survey Results'!F892/'Survey Results'!F$968</f>
        <v>0</v>
      </c>
      <c r="H892" s="212">
        <f t="shared" si="117"/>
        <v>0</v>
      </c>
      <c r="I892" s="218">
        <f>'Survey Results'!G892/'Survey Results'!G$968</f>
        <v>0</v>
      </c>
      <c r="J892" s="217">
        <f t="shared" si="118"/>
        <v>0</v>
      </c>
      <c r="K892" s="215">
        <f>'Survey Results'!H892/'Survey Results'!H$968</f>
        <v>0</v>
      </c>
      <c r="L892" s="211">
        <f t="shared" si="119"/>
        <v>0</v>
      </c>
      <c r="M892" s="221">
        <f t="shared" si="120"/>
        <v>0</v>
      </c>
      <c r="N892" s="222">
        <f t="shared" si="114"/>
        <v>0</v>
      </c>
    </row>
    <row r="893" spans="2:14" x14ac:dyDescent="0.45">
      <c r="B893" t="s">
        <v>311</v>
      </c>
      <c r="C893" s="215">
        <f>'Survey Results'!D893/'Survey Results'!D$968</f>
        <v>0</v>
      </c>
      <c r="D893" s="211">
        <f t="shared" si="115"/>
        <v>0</v>
      </c>
      <c r="E893" s="218">
        <f>'Survey Results'!E893/'Survey Results'!E$968</f>
        <v>0</v>
      </c>
      <c r="F893" s="217">
        <f t="shared" si="116"/>
        <v>0</v>
      </c>
      <c r="G893" s="215">
        <f>'Survey Results'!F893/'Survey Results'!F$968</f>
        <v>0</v>
      </c>
      <c r="H893" s="212">
        <f t="shared" si="117"/>
        <v>0</v>
      </c>
      <c r="I893" s="218">
        <f>'Survey Results'!G893/'Survey Results'!G$968</f>
        <v>0</v>
      </c>
      <c r="J893" s="217">
        <f t="shared" si="118"/>
        <v>0</v>
      </c>
      <c r="K893" s="215">
        <f>'Survey Results'!H893/'Survey Results'!H$968</f>
        <v>0</v>
      </c>
      <c r="L893" s="211">
        <f t="shared" si="119"/>
        <v>0</v>
      </c>
      <c r="M893" s="221">
        <f t="shared" si="120"/>
        <v>0</v>
      </c>
      <c r="N893" s="222">
        <f t="shared" si="114"/>
        <v>0</v>
      </c>
    </row>
    <row r="894" spans="2:14" x14ac:dyDescent="0.45">
      <c r="B894" t="s">
        <v>102</v>
      </c>
      <c r="C894" s="215">
        <f>'Survey Results'!D894/'Survey Results'!D$968</f>
        <v>0</v>
      </c>
      <c r="D894" s="211">
        <f t="shared" si="115"/>
        <v>0</v>
      </c>
      <c r="E894" s="218">
        <f>'Survey Results'!E894/'Survey Results'!E$968</f>
        <v>0</v>
      </c>
      <c r="F894" s="217">
        <f t="shared" si="116"/>
        <v>0</v>
      </c>
      <c r="G894" s="215">
        <f>'Survey Results'!F894/'Survey Results'!F$968</f>
        <v>0</v>
      </c>
      <c r="H894" s="212">
        <f t="shared" si="117"/>
        <v>0</v>
      </c>
      <c r="I894" s="218">
        <f>'Survey Results'!G894/'Survey Results'!G$968</f>
        <v>0</v>
      </c>
      <c r="J894" s="217">
        <f t="shared" si="118"/>
        <v>0</v>
      </c>
      <c r="K894" s="215">
        <f>'Survey Results'!H894/'Survey Results'!H$968</f>
        <v>0</v>
      </c>
      <c r="L894" s="211">
        <f t="shared" si="119"/>
        <v>0</v>
      </c>
      <c r="M894" s="221">
        <f t="shared" si="120"/>
        <v>0</v>
      </c>
      <c r="N894" s="222">
        <f t="shared" si="114"/>
        <v>0</v>
      </c>
    </row>
    <row r="895" spans="2:14" x14ac:dyDescent="0.45">
      <c r="B895" t="s">
        <v>109</v>
      </c>
      <c r="C895" s="215">
        <f>'Survey Results'!D895/'Survey Results'!D$968</f>
        <v>0</v>
      </c>
      <c r="D895" s="211">
        <f t="shared" si="115"/>
        <v>0</v>
      </c>
      <c r="E895" s="218">
        <f>'Survey Results'!E895/'Survey Results'!E$968</f>
        <v>0</v>
      </c>
      <c r="F895" s="217">
        <f t="shared" si="116"/>
        <v>0</v>
      </c>
      <c r="G895" s="215">
        <f>'Survey Results'!F895/'Survey Results'!F$968</f>
        <v>0</v>
      </c>
      <c r="H895" s="212">
        <f t="shared" si="117"/>
        <v>0</v>
      </c>
      <c r="I895" s="218">
        <f>'Survey Results'!G895/'Survey Results'!G$968</f>
        <v>0</v>
      </c>
      <c r="J895" s="217">
        <f t="shared" si="118"/>
        <v>0</v>
      </c>
      <c r="K895" s="215">
        <f>'Survey Results'!H895/'Survey Results'!H$968</f>
        <v>0</v>
      </c>
      <c r="L895" s="211">
        <f t="shared" si="119"/>
        <v>0</v>
      </c>
      <c r="M895" s="221">
        <f t="shared" si="120"/>
        <v>0</v>
      </c>
      <c r="N895" s="222">
        <f t="shared" si="114"/>
        <v>0</v>
      </c>
    </row>
    <row r="896" spans="2:14" x14ac:dyDescent="0.45">
      <c r="B896" t="s">
        <v>116</v>
      </c>
      <c r="C896" s="215">
        <f>'Survey Results'!D896/'Survey Results'!D$968</f>
        <v>0</v>
      </c>
      <c r="D896" s="211">
        <f t="shared" si="115"/>
        <v>0</v>
      </c>
      <c r="E896" s="218">
        <f>'Survey Results'!E896/'Survey Results'!E$968</f>
        <v>0</v>
      </c>
      <c r="F896" s="217">
        <f t="shared" si="116"/>
        <v>0</v>
      </c>
      <c r="G896" s="215">
        <f>'Survey Results'!F896/'Survey Results'!F$968</f>
        <v>0</v>
      </c>
      <c r="H896" s="212">
        <f t="shared" si="117"/>
        <v>0</v>
      </c>
      <c r="I896" s="218">
        <f>'Survey Results'!G896/'Survey Results'!G$968</f>
        <v>0</v>
      </c>
      <c r="J896" s="217">
        <f t="shared" si="118"/>
        <v>0</v>
      </c>
      <c r="K896" s="215">
        <f>'Survey Results'!H896/'Survey Results'!H$968</f>
        <v>0</v>
      </c>
      <c r="L896" s="211">
        <f t="shared" si="119"/>
        <v>0</v>
      </c>
      <c r="M896" s="221">
        <f t="shared" si="120"/>
        <v>0</v>
      </c>
      <c r="N896" s="222">
        <f t="shared" si="114"/>
        <v>0</v>
      </c>
    </row>
    <row r="897" spans="2:14" x14ac:dyDescent="0.45">
      <c r="B897" t="s">
        <v>312</v>
      </c>
      <c r="C897" s="215">
        <f>'Survey Results'!D897/'Survey Results'!D$968</f>
        <v>0</v>
      </c>
      <c r="D897" s="211">
        <f t="shared" si="115"/>
        <v>0</v>
      </c>
      <c r="E897" s="218">
        <f>'Survey Results'!E897/'Survey Results'!E$968</f>
        <v>0</v>
      </c>
      <c r="F897" s="217">
        <f t="shared" si="116"/>
        <v>0</v>
      </c>
      <c r="G897" s="215">
        <f>'Survey Results'!F897/'Survey Results'!F$968</f>
        <v>0</v>
      </c>
      <c r="H897" s="212">
        <f t="shared" si="117"/>
        <v>0</v>
      </c>
      <c r="I897" s="218">
        <f>'Survey Results'!G897/'Survey Results'!G$968</f>
        <v>0</v>
      </c>
      <c r="J897" s="217">
        <f t="shared" si="118"/>
        <v>0</v>
      </c>
      <c r="K897" s="215">
        <f>'Survey Results'!H897/'Survey Results'!H$968</f>
        <v>0</v>
      </c>
      <c r="L897" s="211">
        <f t="shared" si="119"/>
        <v>0</v>
      </c>
      <c r="M897" s="221">
        <f t="shared" si="120"/>
        <v>0</v>
      </c>
      <c r="N897" s="222">
        <f t="shared" si="114"/>
        <v>0</v>
      </c>
    </row>
    <row r="898" spans="2:14" x14ac:dyDescent="0.45">
      <c r="B898" t="s">
        <v>313</v>
      </c>
      <c r="C898" s="215">
        <f>'Survey Results'!D898/'Survey Results'!D$968</f>
        <v>0</v>
      </c>
      <c r="D898" s="211">
        <f t="shared" si="115"/>
        <v>0</v>
      </c>
      <c r="E898" s="218">
        <f>'Survey Results'!E898/'Survey Results'!E$968</f>
        <v>0</v>
      </c>
      <c r="F898" s="217">
        <f t="shared" si="116"/>
        <v>0</v>
      </c>
      <c r="G898" s="215">
        <f>'Survey Results'!F898/'Survey Results'!F$968</f>
        <v>0</v>
      </c>
      <c r="H898" s="212">
        <f t="shared" si="117"/>
        <v>0</v>
      </c>
      <c r="I898" s="218">
        <f>'Survey Results'!G898/'Survey Results'!G$968</f>
        <v>0</v>
      </c>
      <c r="J898" s="217">
        <f t="shared" si="118"/>
        <v>0</v>
      </c>
      <c r="K898" s="215">
        <f>'Survey Results'!H898/'Survey Results'!H$968</f>
        <v>0</v>
      </c>
      <c r="L898" s="211">
        <f t="shared" si="119"/>
        <v>0</v>
      </c>
      <c r="M898" s="221">
        <f t="shared" si="120"/>
        <v>0</v>
      </c>
      <c r="N898" s="222">
        <f t="shared" si="114"/>
        <v>0</v>
      </c>
    </row>
    <row r="899" spans="2:14" x14ac:dyDescent="0.45">
      <c r="B899" t="s">
        <v>314</v>
      </c>
      <c r="C899" s="215">
        <f>'Survey Results'!D899/'Survey Results'!D$968</f>
        <v>0</v>
      </c>
      <c r="D899" s="211">
        <f t="shared" si="115"/>
        <v>0</v>
      </c>
      <c r="E899" s="218">
        <f>'Survey Results'!E899/'Survey Results'!E$968</f>
        <v>0</v>
      </c>
      <c r="F899" s="217">
        <f t="shared" si="116"/>
        <v>0</v>
      </c>
      <c r="G899" s="215">
        <f>'Survey Results'!F899/'Survey Results'!F$968</f>
        <v>0</v>
      </c>
      <c r="H899" s="212">
        <f t="shared" si="117"/>
        <v>0</v>
      </c>
      <c r="I899" s="218">
        <f>'Survey Results'!G899/'Survey Results'!G$968</f>
        <v>0</v>
      </c>
      <c r="J899" s="217">
        <f t="shared" si="118"/>
        <v>0</v>
      </c>
      <c r="K899" s="215">
        <f>'Survey Results'!H899/'Survey Results'!H$968</f>
        <v>0</v>
      </c>
      <c r="L899" s="211">
        <f t="shared" si="119"/>
        <v>0</v>
      </c>
      <c r="M899" s="221">
        <f t="shared" si="120"/>
        <v>0</v>
      </c>
      <c r="N899" s="222">
        <f t="shared" si="114"/>
        <v>0</v>
      </c>
    </row>
    <row r="900" spans="2:14" x14ac:dyDescent="0.45">
      <c r="B900" t="s">
        <v>315</v>
      </c>
      <c r="C900" s="215">
        <f>'Survey Results'!D900/'Survey Results'!D$968</f>
        <v>0</v>
      </c>
      <c r="D900" s="211">
        <f t="shared" si="115"/>
        <v>0</v>
      </c>
      <c r="E900" s="218">
        <f>'Survey Results'!E900/'Survey Results'!E$968</f>
        <v>0</v>
      </c>
      <c r="F900" s="217">
        <f t="shared" si="116"/>
        <v>0</v>
      </c>
      <c r="G900" s="215">
        <f>'Survey Results'!F900/'Survey Results'!F$968</f>
        <v>0</v>
      </c>
      <c r="H900" s="212">
        <f t="shared" si="117"/>
        <v>0</v>
      </c>
      <c r="I900" s="218">
        <f>'Survey Results'!G900/'Survey Results'!G$968</f>
        <v>0</v>
      </c>
      <c r="J900" s="217">
        <f t="shared" si="118"/>
        <v>0</v>
      </c>
      <c r="K900" s="215">
        <f>'Survey Results'!H900/'Survey Results'!H$968</f>
        <v>0</v>
      </c>
      <c r="L900" s="211">
        <f t="shared" si="119"/>
        <v>0</v>
      </c>
      <c r="M900" s="221">
        <f t="shared" si="120"/>
        <v>0</v>
      </c>
      <c r="N900" s="222">
        <f t="shared" ref="N900:N963" si="121">D900+F900+H900+J900+L900</f>
        <v>0</v>
      </c>
    </row>
    <row r="901" spans="2:14" x14ac:dyDescent="0.45">
      <c r="B901" t="s">
        <v>316</v>
      </c>
      <c r="C901" s="215">
        <f>'Survey Results'!D901/'Survey Results'!D$968</f>
        <v>0</v>
      </c>
      <c r="D901" s="211">
        <f t="shared" si="115"/>
        <v>0</v>
      </c>
      <c r="E901" s="218">
        <f>'Survey Results'!E901/'Survey Results'!E$968</f>
        <v>0</v>
      </c>
      <c r="F901" s="217">
        <f t="shared" si="116"/>
        <v>0</v>
      </c>
      <c r="G901" s="215">
        <f>'Survey Results'!F901/'Survey Results'!F$968</f>
        <v>0</v>
      </c>
      <c r="H901" s="212">
        <f t="shared" si="117"/>
        <v>0</v>
      </c>
      <c r="I901" s="218">
        <f>'Survey Results'!G901/'Survey Results'!G$968</f>
        <v>0</v>
      </c>
      <c r="J901" s="217">
        <f t="shared" si="118"/>
        <v>0</v>
      </c>
      <c r="K901" s="215">
        <f>'Survey Results'!H901/'Survey Results'!H$968</f>
        <v>0</v>
      </c>
      <c r="L901" s="211">
        <f t="shared" si="119"/>
        <v>0</v>
      </c>
      <c r="M901" s="221">
        <f t="shared" si="120"/>
        <v>0</v>
      </c>
      <c r="N901" s="222">
        <f t="shared" si="121"/>
        <v>0</v>
      </c>
    </row>
    <row r="902" spans="2:14" x14ac:dyDescent="0.45">
      <c r="B902" t="s">
        <v>317</v>
      </c>
      <c r="C902" s="215">
        <f>'Survey Results'!D902/'Survey Results'!D$968</f>
        <v>0</v>
      </c>
      <c r="D902" s="211">
        <f t="shared" si="115"/>
        <v>0</v>
      </c>
      <c r="E902" s="218">
        <f>'Survey Results'!E902/'Survey Results'!E$968</f>
        <v>0</v>
      </c>
      <c r="F902" s="217">
        <f t="shared" si="116"/>
        <v>0</v>
      </c>
      <c r="G902" s="215">
        <f>'Survey Results'!F902/'Survey Results'!F$968</f>
        <v>0</v>
      </c>
      <c r="H902" s="212">
        <f t="shared" si="117"/>
        <v>0</v>
      </c>
      <c r="I902" s="218">
        <f>'Survey Results'!G902/'Survey Results'!G$968</f>
        <v>0</v>
      </c>
      <c r="J902" s="217">
        <f t="shared" si="118"/>
        <v>0</v>
      </c>
      <c r="K902" s="215">
        <f>'Survey Results'!H902/'Survey Results'!H$968</f>
        <v>0</v>
      </c>
      <c r="L902" s="211">
        <f t="shared" si="119"/>
        <v>0</v>
      </c>
      <c r="M902" s="221">
        <f t="shared" si="120"/>
        <v>0</v>
      </c>
      <c r="N902" s="222">
        <f t="shared" si="121"/>
        <v>0</v>
      </c>
    </row>
    <row r="903" spans="2:14" x14ac:dyDescent="0.45">
      <c r="B903" t="s">
        <v>318</v>
      </c>
      <c r="C903" s="215">
        <f>'Survey Results'!D903/'Survey Results'!D$968</f>
        <v>0</v>
      </c>
      <c r="D903" s="211">
        <f t="shared" si="115"/>
        <v>0</v>
      </c>
      <c r="E903" s="218">
        <f>'Survey Results'!E903/'Survey Results'!E$968</f>
        <v>0</v>
      </c>
      <c r="F903" s="217">
        <f t="shared" si="116"/>
        <v>0</v>
      </c>
      <c r="G903" s="215">
        <f>'Survey Results'!F903/'Survey Results'!F$968</f>
        <v>7.0837735460097417E-2</v>
      </c>
      <c r="H903" s="212">
        <f t="shared" si="117"/>
        <v>1.2019017267523899</v>
      </c>
      <c r="I903" s="218">
        <f>'Survey Results'!G903/'Survey Results'!G$968</f>
        <v>0</v>
      </c>
      <c r="J903" s="217">
        <f t="shared" si="118"/>
        <v>0</v>
      </c>
      <c r="K903" s="215">
        <f>'Survey Results'!H903/'Survey Results'!H$968</f>
        <v>0</v>
      </c>
      <c r="L903" s="211">
        <f t="shared" si="119"/>
        <v>0</v>
      </c>
      <c r="M903" s="221">
        <f t="shared" si="120"/>
        <v>2.9182891159460558E-2</v>
      </c>
      <c r="N903" s="222">
        <f t="shared" si="121"/>
        <v>1.2019017267523899</v>
      </c>
    </row>
    <row r="904" spans="2:14" x14ac:dyDescent="0.45">
      <c r="B904" t="s">
        <v>319</v>
      </c>
      <c r="C904" s="215">
        <f>'Survey Results'!D904/'Survey Results'!D$968</f>
        <v>0</v>
      </c>
      <c r="D904" s="211">
        <f t="shared" si="115"/>
        <v>0</v>
      </c>
      <c r="E904" s="218">
        <f>'Survey Results'!E904/'Survey Results'!E$968</f>
        <v>0</v>
      </c>
      <c r="F904" s="217">
        <f t="shared" si="116"/>
        <v>0</v>
      </c>
      <c r="G904" s="215">
        <f>'Survey Results'!F904/'Survey Results'!F$968</f>
        <v>0</v>
      </c>
      <c r="H904" s="212">
        <f t="shared" si="117"/>
        <v>0</v>
      </c>
      <c r="I904" s="218">
        <f>'Survey Results'!G904/'Survey Results'!G$968</f>
        <v>0</v>
      </c>
      <c r="J904" s="217">
        <f t="shared" si="118"/>
        <v>0</v>
      </c>
      <c r="K904" s="215">
        <f>'Survey Results'!H904/'Survey Results'!H$968</f>
        <v>0</v>
      </c>
      <c r="L904" s="211">
        <f t="shared" si="119"/>
        <v>0</v>
      </c>
      <c r="M904" s="221">
        <f t="shared" si="120"/>
        <v>0</v>
      </c>
      <c r="N904" s="222">
        <f t="shared" si="121"/>
        <v>0</v>
      </c>
    </row>
    <row r="905" spans="2:14" x14ac:dyDescent="0.45">
      <c r="B905" t="s">
        <v>320</v>
      </c>
      <c r="C905" s="215">
        <f>'Survey Results'!D905/'Survey Results'!D$968</f>
        <v>0</v>
      </c>
      <c r="D905" s="211">
        <f t="shared" si="115"/>
        <v>0</v>
      </c>
      <c r="E905" s="218">
        <f>'Survey Results'!E905/'Survey Results'!E$968</f>
        <v>0</v>
      </c>
      <c r="F905" s="217">
        <f t="shared" si="116"/>
        <v>0</v>
      </c>
      <c r="G905" s="215">
        <f>'Survey Results'!F905/'Survey Results'!F$968</f>
        <v>8.3747777462828878E-3</v>
      </c>
      <c r="H905" s="212">
        <f t="shared" si="117"/>
        <v>0.14209460210786712</v>
      </c>
      <c r="I905" s="218">
        <f>'Survey Results'!G905/'Survey Results'!G$968</f>
        <v>0</v>
      </c>
      <c r="J905" s="217">
        <f t="shared" si="118"/>
        <v>0</v>
      </c>
      <c r="K905" s="215">
        <f>'Survey Results'!H905/'Survey Results'!H$968</f>
        <v>0</v>
      </c>
      <c r="L905" s="211">
        <f t="shared" si="119"/>
        <v>0</v>
      </c>
      <c r="M905" s="221">
        <f t="shared" si="120"/>
        <v>3.4501417340213462E-3</v>
      </c>
      <c r="N905" s="222">
        <f t="shared" si="121"/>
        <v>0.14209460210786712</v>
      </c>
    </row>
    <row r="906" spans="2:14" x14ac:dyDescent="0.45">
      <c r="B906" t="s">
        <v>321</v>
      </c>
      <c r="C906" s="215">
        <f>'Survey Results'!D906/'Survey Results'!D$968</f>
        <v>0</v>
      </c>
      <c r="D906" s="211">
        <f t="shared" si="115"/>
        <v>0</v>
      </c>
      <c r="E906" s="218">
        <f>'Survey Results'!E906/'Survey Results'!E$968</f>
        <v>0</v>
      </c>
      <c r="F906" s="217">
        <f t="shared" si="116"/>
        <v>0</v>
      </c>
      <c r="G906" s="215">
        <f>'Survey Results'!F906/'Survey Results'!F$968</f>
        <v>0</v>
      </c>
      <c r="H906" s="212">
        <f t="shared" si="117"/>
        <v>0</v>
      </c>
      <c r="I906" s="218">
        <f>'Survey Results'!G906/'Survey Results'!G$968</f>
        <v>0</v>
      </c>
      <c r="J906" s="217">
        <f t="shared" si="118"/>
        <v>0</v>
      </c>
      <c r="K906" s="215">
        <f>'Survey Results'!H906/'Survey Results'!H$968</f>
        <v>0</v>
      </c>
      <c r="L906" s="211">
        <f t="shared" si="119"/>
        <v>0</v>
      </c>
      <c r="M906" s="221">
        <f t="shared" si="120"/>
        <v>0</v>
      </c>
      <c r="N906" s="222">
        <f t="shared" si="121"/>
        <v>0</v>
      </c>
    </row>
    <row r="907" spans="2:14" x14ac:dyDescent="0.45">
      <c r="B907" t="s">
        <v>322</v>
      </c>
      <c r="C907" s="215">
        <f>'Survey Results'!D907/'Survey Results'!D$968</f>
        <v>0</v>
      </c>
      <c r="D907" s="211">
        <f t="shared" si="115"/>
        <v>0</v>
      </c>
      <c r="E907" s="218">
        <f>'Survey Results'!E907/'Survey Results'!E$968</f>
        <v>0</v>
      </c>
      <c r="F907" s="217">
        <f t="shared" si="116"/>
        <v>0</v>
      </c>
      <c r="G907" s="215">
        <f>'Survey Results'!F907/'Survey Results'!F$968</f>
        <v>0</v>
      </c>
      <c r="H907" s="212">
        <f t="shared" si="117"/>
        <v>0</v>
      </c>
      <c r="I907" s="218">
        <f>'Survey Results'!G907/'Survey Results'!G$968</f>
        <v>0</v>
      </c>
      <c r="J907" s="217">
        <f t="shared" si="118"/>
        <v>0</v>
      </c>
      <c r="K907" s="215">
        <f>'Survey Results'!H907/'Survey Results'!H$968</f>
        <v>0</v>
      </c>
      <c r="L907" s="211">
        <f t="shared" si="119"/>
        <v>0</v>
      </c>
      <c r="M907" s="221">
        <f t="shared" si="120"/>
        <v>0</v>
      </c>
      <c r="N907" s="222">
        <f t="shared" si="121"/>
        <v>0</v>
      </c>
    </row>
    <row r="908" spans="2:14" x14ac:dyDescent="0.45">
      <c r="B908" t="s">
        <v>323</v>
      </c>
      <c r="C908" s="215">
        <f>'Survey Results'!D908/'Survey Results'!D$968</f>
        <v>0</v>
      </c>
      <c r="D908" s="211">
        <f t="shared" si="115"/>
        <v>0</v>
      </c>
      <c r="E908" s="218">
        <f>'Survey Results'!E908/'Survey Results'!E$968</f>
        <v>0</v>
      </c>
      <c r="F908" s="217">
        <f t="shared" si="116"/>
        <v>0</v>
      </c>
      <c r="G908" s="215">
        <f>'Survey Results'!F908/'Survey Results'!F$968</f>
        <v>0</v>
      </c>
      <c r="H908" s="212">
        <f t="shared" si="117"/>
        <v>0</v>
      </c>
      <c r="I908" s="218">
        <f>'Survey Results'!G908/'Survey Results'!G$968</f>
        <v>0</v>
      </c>
      <c r="J908" s="217">
        <f t="shared" si="118"/>
        <v>0</v>
      </c>
      <c r="K908" s="215">
        <f>'Survey Results'!H908/'Survey Results'!H$968</f>
        <v>0</v>
      </c>
      <c r="L908" s="211">
        <f t="shared" si="119"/>
        <v>0</v>
      </c>
      <c r="M908" s="221">
        <f t="shared" si="120"/>
        <v>0</v>
      </c>
      <c r="N908" s="222">
        <f t="shared" si="121"/>
        <v>0</v>
      </c>
    </row>
    <row r="909" spans="2:14" x14ac:dyDescent="0.45">
      <c r="B909" t="s">
        <v>324</v>
      </c>
      <c r="C909" s="215">
        <f>'Survey Results'!D909/'Survey Results'!D$968</f>
        <v>8.8150691287000107E-3</v>
      </c>
      <c r="D909" s="211">
        <f t="shared" si="115"/>
        <v>5.0195496000278374E-2</v>
      </c>
      <c r="E909" s="218">
        <f>'Survey Results'!E909/'Survey Results'!E$968</f>
        <v>0</v>
      </c>
      <c r="F909" s="217">
        <f t="shared" si="116"/>
        <v>0</v>
      </c>
      <c r="G909" s="215">
        <f>'Survey Results'!F909/'Survey Results'!F$968</f>
        <v>0</v>
      </c>
      <c r="H909" s="212">
        <f t="shared" si="117"/>
        <v>0</v>
      </c>
      <c r="I909" s="218">
        <f>'Survey Results'!G909/'Survey Results'!G$968</f>
        <v>0</v>
      </c>
      <c r="J909" s="217">
        <f t="shared" si="118"/>
        <v>0</v>
      </c>
      <c r="K909" s="215">
        <f>'Survey Results'!H909/'Survey Results'!H$968</f>
        <v>0</v>
      </c>
      <c r="L909" s="211">
        <f t="shared" si="119"/>
        <v>0</v>
      </c>
      <c r="M909" s="221">
        <f t="shared" si="120"/>
        <v>1.2187765970096179E-3</v>
      </c>
      <c r="N909" s="222">
        <f t="shared" si="121"/>
        <v>5.0195496000278374E-2</v>
      </c>
    </row>
    <row r="910" spans="2:14" x14ac:dyDescent="0.45">
      <c r="B910" t="s">
        <v>325</v>
      </c>
      <c r="C910" s="215">
        <f>'Survey Results'!D910/'Survey Results'!D$968</f>
        <v>0</v>
      </c>
      <c r="D910" s="211">
        <f t="shared" si="115"/>
        <v>0</v>
      </c>
      <c r="E910" s="218">
        <f>'Survey Results'!E910/'Survey Results'!E$968</f>
        <v>0</v>
      </c>
      <c r="F910" s="217">
        <f t="shared" si="116"/>
        <v>0</v>
      </c>
      <c r="G910" s="215">
        <f>'Survey Results'!F910/'Survey Results'!F$968</f>
        <v>0</v>
      </c>
      <c r="H910" s="212">
        <f t="shared" si="117"/>
        <v>0</v>
      </c>
      <c r="I910" s="218">
        <f>'Survey Results'!G910/'Survey Results'!G$968</f>
        <v>0</v>
      </c>
      <c r="J910" s="217">
        <f t="shared" si="118"/>
        <v>0</v>
      </c>
      <c r="K910" s="215">
        <f>'Survey Results'!H910/'Survey Results'!H$968</f>
        <v>0</v>
      </c>
      <c r="L910" s="211">
        <f t="shared" si="119"/>
        <v>0</v>
      </c>
      <c r="M910" s="221">
        <f t="shared" si="120"/>
        <v>0</v>
      </c>
      <c r="N910" s="222">
        <f t="shared" si="121"/>
        <v>0</v>
      </c>
    </row>
    <row r="911" spans="2:14" x14ac:dyDescent="0.45">
      <c r="B911" t="s">
        <v>326</v>
      </c>
      <c r="C911" s="215">
        <f>'Survey Results'!D911/'Survey Results'!D$968</f>
        <v>0</v>
      </c>
      <c r="D911" s="211">
        <f t="shared" si="115"/>
        <v>0</v>
      </c>
      <c r="E911" s="218">
        <f>'Survey Results'!E911/'Survey Results'!E$968</f>
        <v>0</v>
      </c>
      <c r="F911" s="217">
        <f t="shared" si="116"/>
        <v>0</v>
      </c>
      <c r="G911" s="215">
        <f>'Survey Results'!F911/'Survey Results'!F$968</f>
        <v>0</v>
      </c>
      <c r="H911" s="212">
        <f t="shared" si="117"/>
        <v>0</v>
      </c>
      <c r="I911" s="218">
        <f>'Survey Results'!G911/'Survey Results'!G$968</f>
        <v>0</v>
      </c>
      <c r="J911" s="217">
        <f t="shared" si="118"/>
        <v>0</v>
      </c>
      <c r="K911" s="215">
        <f>'Survey Results'!H911/'Survey Results'!H$968</f>
        <v>0</v>
      </c>
      <c r="L911" s="211">
        <f t="shared" si="119"/>
        <v>0</v>
      </c>
      <c r="M911" s="221">
        <f t="shared" si="120"/>
        <v>0</v>
      </c>
      <c r="N911" s="222">
        <f t="shared" si="121"/>
        <v>0</v>
      </c>
    </row>
    <row r="912" spans="2:14" x14ac:dyDescent="0.45">
      <c r="B912" t="s">
        <v>327</v>
      </c>
      <c r="C912" s="215">
        <f>'Survey Results'!D912/'Survey Results'!D$968</f>
        <v>0</v>
      </c>
      <c r="D912" s="211">
        <f t="shared" si="115"/>
        <v>0</v>
      </c>
      <c r="E912" s="218">
        <f>'Survey Results'!E912/'Survey Results'!E$968</f>
        <v>0</v>
      </c>
      <c r="F912" s="217">
        <f t="shared" si="116"/>
        <v>0</v>
      </c>
      <c r="G912" s="215">
        <f>'Survey Results'!F912/'Survey Results'!F$968</f>
        <v>8.3747777462828878E-3</v>
      </c>
      <c r="H912" s="212">
        <f t="shared" si="117"/>
        <v>0.14209460210786712</v>
      </c>
      <c r="I912" s="218">
        <f>'Survey Results'!G912/'Survey Results'!G$968</f>
        <v>0</v>
      </c>
      <c r="J912" s="217">
        <f t="shared" si="118"/>
        <v>0</v>
      </c>
      <c r="K912" s="215">
        <f>'Survey Results'!H912/'Survey Results'!H$968</f>
        <v>0</v>
      </c>
      <c r="L912" s="211">
        <f t="shared" si="119"/>
        <v>0</v>
      </c>
      <c r="M912" s="221">
        <f t="shared" si="120"/>
        <v>3.4501417340213462E-3</v>
      </c>
      <c r="N912" s="222">
        <f t="shared" si="121"/>
        <v>0.14209460210786712</v>
      </c>
    </row>
    <row r="913" spans="2:14" x14ac:dyDescent="0.45">
      <c r="B913" t="s">
        <v>328</v>
      </c>
      <c r="C913" s="215">
        <f>'Survey Results'!D913/'Survey Results'!D$968</f>
        <v>0</v>
      </c>
      <c r="D913" s="211">
        <f t="shared" si="115"/>
        <v>0</v>
      </c>
      <c r="E913" s="218">
        <f>'Survey Results'!E913/'Survey Results'!E$968</f>
        <v>0</v>
      </c>
      <c r="F913" s="217">
        <f t="shared" si="116"/>
        <v>0</v>
      </c>
      <c r="G913" s="215">
        <f>'Survey Results'!F913/'Survey Results'!F$968</f>
        <v>0</v>
      </c>
      <c r="H913" s="212">
        <f t="shared" si="117"/>
        <v>0</v>
      </c>
      <c r="I913" s="218">
        <f>'Survey Results'!G913/'Survey Results'!G$968</f>
        <v>1.1594992975908418E-2</v>
      </c>
      <c r="J913" s="217">
        <f t="shared" si="118"/>
        <v>7.679453240701993E-2</v>
      </c>
      <c r="K913" s="215">
        <f>'Survey Results'!H913/'Survey Results'!H$968</f>
        <v>0</v>
      </c>
      <c r="L913" s="211">
        <f t="shared" si="119"/>
        <v>0</v>
      </c>
      <c r="M913" s="221">
        <f t="shared" si="120"/>
        <v>1.8646170739194114E-3</v>
      </c>
      <c r="N913" s="222">
        <f t="shared" si="121"/>
        <v>7.679453240701993E-2</v>
      </c>
    </row>
    <row r="914" spans="2:14" x14ac:dyDescent="0.45">
      <c r="B914" t="s">
        <v>329</v>
      </c>
      <c r="C914" s="215">
        <f>'Survey Results'!D914/'Survey Results'!D$968</f>
        <v>8.8150691287000107E-3</v>
      </c>
      <c r="D914" s="211">
        <f t="shared" si="115"/>
        <v>5.0195496000278374E-2</v>
      </c>
      <c r="E914" s="218">
        <f>'Survey Results'!E914/'Survey Results'!E$968</f>
        <v>0</v>
      </c>
      <c r="F914" s="217">
        <f t="shared" si="116"/>
        <v>0</v>
      </c>
      <c r="G914" s="215">
        <f>'Survey Results'!F914/'Survey Results'!F$968</f>
        <v>5.8494601489422031E-2</v>
      </c>
      <c r="H914" s="212">
        <f t="shared" si="117"/>
        <v>0.99247614395341066</v>
      </c>
      <c r="I914" s="218">
        <f>'Survey Results'!G914/'Survey Results'!G$968</f>
        <v>1.1594992975908418E-2</v>
      </c>
      <c r="J914" s="217">
        <f t="shared" si="118"/>
        <v>7.679453240701993E-2</v>
      </c>
      <c r="K914" s="215">
        <f>'Survey Results'!H914/'Survey Results'!H$968</f>
        <v>0</v>
      </c>
      <c r="L914" s="211">
        <f t="shared" si="119"/>
        <v>0</v>
      </c>
      <c r="M914" s="221">
        <f t="shared" si="120"/>
        <v>2.718130670547813E-2</v>
      </c>
      <c r="N914" s="222">
        <f t="shared" si="121"/>
        <v>1.1194661723607089</v>
      </c>
    </row>
    <row r="915" spans="2:14" x14ac:dyDescent="0.45">
      <c r="B915" t="s">
        <v>330</v>
      </c>
      <c r="C915" s="215">
        <f>'Survey Results'!D915/'Survey Results'!D$968</f>
        <v>7.4621879929479454E-2</v>
      </c>
      <c r="D915" s="211">
        <f t="shared" si="115"/>
        <v>0.42491808298340911</v>
      </c>
      <c r="E915" s="218">
        <f>'Survey Results'!E915/'Survey Results'!E$968</f>
        <v>8.6672018292831263E-2</v>
      </c>
      <c r="F915" s="217">
        <f t="shared" si="116"/>
        <v>0.35736549725656191</v>
      </c>
      <c r="G915" s="215">
        <f>'Survey Results'!F915/'Survey Results'!F$968</f>
        <v>0.10843404540417968</v>
      </c>
      <c r="H915" s="212">
        <f t="shared" si="117"/>
        <v>1.8397971866766305</v>
      </c>
      <c r="I915" s="218">
        <f>'Survey Results'!G915/'Survey Results'!G$968</f>
        <v>3.4805946365294708E-2</v>
      </c>
      <c r="J915" s="217">
        <f t="shared" si="118"/>
        <v>0.23052246617658784</v>
      </c>
      <c r="K915" s="215">
        <f>'Survey Results'!H915/'Survey Results'!H$968</f>
        <v>0</v>
      </c>
      <c r="L915" s="211">
        <f t="shared" si="119"/>
        <v>0</v>
      </c>
      <c r="M915" s="221">
        <f t="shared" si="120"/>
        <v>6.9262908788244079E-2</v>
      </c>
      <c r="N915" s="222">
        <f t="shared" si="121"/>
        <v>2.8526032330931894</v>
      </c>
    </row>
    <row r="916" spans="2:14" x14ac:dyDescent="0.45">
      <c r="B916" t="s">
        <v>331</v>
      </c>
      <c r="C916" s="215">
        <f>'Survey Results'!D916/'Survey Results'!D$968</f>
        <v>0</v>
      </c>
      <c r="D916" s="211">
        <f t="shared" si="115"/>
        <v>0</v>
      </c>
      <c r="E916" s="218">
        <f>'Survey Results'!E916/'Survey Results'!E$968</f>
        <v>0</v>
      </c>
      <c r="F916" s="217">
        <f t="shared" si="116"/>
        <v>0</v>
      </c>
      <c r="G916" s="215">
        <f>'Survey Results'!F916/'Survey Results'!F$968</f>
        <v>0</v>
      </c>
      <c r="H916" s="212">
        <f t="shared" si="117"/>
        <v>0</v>
      </c>
      <c r="I916" s="218">
        <f>'Survey Results'!G916/'Survey Results'!G$968</f>
        <v>0</v>
      </c>
      <c r="J916" s="217">
        <f t="shared" si="118"/>
        <v>0</v>
      </c>
      <c r="K916" s="215">
        <f>'Survey Results'!H916/'Survey Results'!H$968</f>
        <v>0</v>
      </c>
      <c r="L916" s="211">
        <f t="shared" si="119"/>
        <v>0</v>
      </c>
      <c r="M916" s="221">
        <f t="shared" si="120"/>
        <v>0</v>
      </c>
      <c r="N916" s="222">
        <f t="shared" si="121"/>
        <v>0</v>
      </c>
    </row>
    <row r="917" spans="2:14" x14ac:dyDescent="0.45">
      <c r="B917" t="s">
        <v>332</v>
      </c>
      <c r="C917" s="215">
        <f>'Survey Results'!D917/'Survey Results'!D$968</f>
        <v>0</v>
      </c>
      <c r="D917" s="211">
        <f t="shared" si="115"/>
        <v>0</v>
      </c>
      <c r="E917" s="218">
        <f>'Survey Results'!E917/'Survey Results'!E$968</f>
        <v>0</v>
      </c>
      <c r="F917" s="217">
        <f t="shared" si="116"/>
        <v>0</v>
      </c>
      <c r="G917" s="215">
        <f>'Survey Results'!F917/'Survey Results'!F$968</f>
        <v>0</v>
      </c>
      <c r="H917" s="212">
        <f t="shared" si="117"/>
        <v>0</v>
      </c>
      <c r="I917" s="218">
        <f>'Survey Results'!G917/'Survey Results'!G$968</f>
        <v>0</v>
      </c>
      <c r="J917" s="217">
        <f t="shared" si="118"/>
        <v>0</v>
      </c>
      <c r="K917" s="215">
        <f>'Survey Results'!H917/'Survey Results'!H$968</f>
        <v>0</v>
      </c>
      <c r="L917" s="211">
        <f t="shared" si="119"/>
        <v>0</v>
      </c>
      <c r="M917" s="221">
        <f t="shared" si="120"/>
        <v>0</v>
      </c>
      <c r="N917" s="222">
        <f t="shared" si="121"/>
        <v>0</v>
      </c>
    </row>
    <row r="918" spans="2:14" x14ac:dyDescent="0.45">
      <c r="B918" t="s">
        <v>333</v>
      </c>
      <c r="C918" s="215">
        <f>'Survey Results'!D918/'Survey Results'!D$968</f>
        <v>0</v>
      </c>
      <c r="D918" s="211">
        <f t="shared" ref="D918:D967" si="122">C918*$D$787</f>
        <v>0</v>
      </c>
      <c r="E918" s="218">
        <f>'Survey Results'!E918/'Survey Results'!E$968</f>
        <v>0</v>
      </c>
      <c r="F918" s="217">
        <f t="shared" ref="F918:F967" si="123">E918*$F$787</f>
        <v>0</v>
      </c>
      <c r="G918" s="215">
        <f>'Survey Results'!F918/'Survey Results'!F$968</f>
        <v>0</v>
      </c>
      <c r="H918" s="212">
        <f t="shared" ref="H918:H967" si="124">G918*$H$787</f>
        <v>0</v>
      </c>
      <c r="I918" s="218">
        <f>'Survey Results'!G918/'Survey Results'!G$968</f>
        <v>0</v>
      </c>
      <c r="J918" s="217">
        <f t="shared" ref="J918:J967" si="125">I918*$J$787</f>
        <v>0</v>
      </c>
      <c r="K918" s="215">
        <f>'Survey Results'!H918/'Survey Results'!H$968</f>
        <v>0</v>
      </c>
      <c r="L918" s="211">
        <f t="shared" ref="L918:L967" si="126">K918*$L$787</f>
        <v>0</v>
      </c>
      <c r="M918" s="221">
        <f t="shared" ref="M918:M967" si="127">N918/$N$787</f>
        <v>0</v>
      </c>
      <c r="N918" s="222">
        <f t="shared" si="121"/>
        <v>0</v>
      </c>
    </row>
    <row r="919" spans="2:14" x14ac:dyDescent="0.45">
      <c r="B919" t="s">
        <v>334</v>
      </c>
      <c r="C919" s="215">
        <f>'Survey Results'!D919/'Survey Results'!D$968</f>
        <v>0</v>
      </c>
      <c r="D919" s="211">
        <f t="shared" si="122"/>
        <v>0</v>
      </c>
      <c r="E919" s="218">
        <f>'Survey Results'!E919/'Survey Results'!E$968</f>
        <v>0</v>
      </c>
      <c r="F919" s="217">
        <f t="shared" si="123"/>
        <v>0</v>
      </c>
      <c r="G919" s="215">
        <f>'Survey Results'!F919/'Survey Results'!F$968</f>
        <v>0</v>
      </c>
      <c r="H919" s="212">
        <f t="shared" si="124"/>
        <v>0</v>
      </c>
      <c r="I919" s="218">
        <f>'Survey Results'!G919/'Survey Results'!G$968</f>
        <v>0</v>
      </c>
      <c r="J919" s="217">
        <f t="shared" si="125"/>
        <v>0</v>
      </c>
      <c r="K919" s="215">
        <f>'Survey Results'!H919/'Survey Results'!H$968</f>
        <v>0</v>
      </c>
      <c r="L919" s="211">
        <f t="shared" si="126"/>
        <v>0</v>
      </c>
      <c r="M919" s="221">
        <f t="shared" si="127"/>
        <v>0</v>
      </c>
      <c r="N919" s="222">
        <f t="shared" si="121"/>
        <v>0</v>
      </c>
    </row>
    <row r="920" spans="2:14" x14ac:dyDescent="0.45">
      <c r="B920" t="s">
        <v>335</v>
      </c>
      <c r="C920" s="215">
        <f>'Survey Results'!D920/'Survey Results'!D$968</f>
        <v>0</v>
      </c>
      <c r="D920" s="211">
        <f t="shared" si="122"/>
        <v>0</v>
      </c>
      <c r="E920" s="218">
        <f>'Survey Results'!E920/'Survey Results'!E$968</f>
        <v>0</v>
      </c>
      <c r="F920" s="217">
        <f t="shared" si="123"/>
        <v>0</v>
      </c>
      <c r="G920" s="215">
        <f>'Survey Results'!F920/'Survey Results'!F$968</f>
        <v>0</v>
      </c>
      <c r="H920" s="212">
        <f t="shared" si="124"/>
        <v>0</v>
      </c>
      <c r="I920" s="218">
        <f>'Survey Results'!G920/'Survey Results'!G$968</f>
        <v>0</v>
      </c>
      <c r="J920" s="217">
        <f t="shared" si="125"/>
        <v>0</v>
      </c>
      <c r="K920" s="215">
        <f>'Survey Results'!H920/'Survey Results'!H$968</f>
        <v>0</v>
      </c>
      <c r="L920" s="211">
        <f t="shared" si="126"/>
        <v>0</v>
      </c>
      <c r="M920" s="221">
        <f t="shared" si="127"/>
        <v>0</v>
      </c>
      <c r="N920" s="222">
        <f t="shared" si="121"/>
        <v>0</v>
      </c>
    </row>
    <row r="921" spans="2:14" x14ac:dyDescent="0.45">
      <c r="B921" t="s">
        <v>336</v>
      </c>
      <c r="C921" s="215">
        <f>'Survey Results'!D921/'Survey Results'!D$968</f>
        <v>0</v>
      </c>
      <c r="D921" s="211">
        <f t="shared" si="122"/>
        <v>0</v>
      </c>
      <c r="E921" s="218">
        <f>'Survey Results'!E921/'Survey Results'!E$968</f>
        <v>1.0265392006616554E-2</v>
      </c>
      <c r="F921" s="217">
        <f t="shared" si="123"/>
        <v>4.2326196980709822E-2</v>
      </c>
      <c r="G921" s="215">
        <f>'Survey Results'!F921/'Survey Results'!F$968</f>
        <v>0</v>
      </c>
      <c r="H921" s="212">
        <f t="shared" si="124"/>
        <v>0</v>
      </c>
      <c r="I921" s="218">
        <f>'Survey Results'!G921/'Survey Results'!G$968</f>
        <v>0</v>
      </c>
      <c r="J921" s="217">
        <f t="shared" si="125"/>
        <v>0</v>
      </c>
      <c r="K921" s="215">
        <f>'Survey Results'!H921/'Survey Results'!H$968</f>
        <v>0</v>
      </c>
      <c r="L921" s="211">
        <f t="shared" si="126"/>
        <v>0</v>
      </c>
      <c r="M921" s="221">
        <f t="shared" si="127"/>
        <v>1.0277053208164772E-3</v>
      </c>
      <c r="N921" s="222">
        <f t="shared" si="121"/>
        <v>4.2326196980709822E-2</v>
      </c>
    </row>
    <row r="922" spans="2:14" x14ac:dyDescent="0.45">
      <c r="B922" t="s">
        <v>337</v>
      </c>
      <c r="C922" s="215">
        <f>'Survey Results'!D922/'Survey Results'!D$968</f>
        <v>0</v>
      </c>
      <c r="D922" s="211">
        <f t="shared" si="122"/>
        <v>0</v>
      </c>
      <c r="E922" s="218">
        <f>'Survey Results'!E922/'Survey Results'!E$968</f>
        <v>0</v>
      </c>
      <c r="F922" s="217">
        <f t="shared" si="123"/>
        <v>0</v>
      </c>
      <c r="G922" s="215">
        <f>'Survey Results'!F922/'Survey Results'!F$968</f>
        <v>0</v>
      </c>
      <c r="H922" s="212">
        <f t="shared" si="124"/>
        <v>0</v>
      </c>
      <c r="I922" s="218">
        <f>'Survey Results'!G922/'Survey Results'!G$968</f>
        <v>0</v>
      </c>
      <c r="J922" s="217">
        <f t="shared" si="125"/>
        <v>0</v>
      </c>
      <c r="K922" s="215">
        <f>'Survey Results'!H922/'Survey Results'!H$968</f>
        <v>0</v>
      </c>
      <c r="L922" s="211">
        <f t="shared" si="126"/>
        <v>0</v>
      </c>
      <c r="M922" s="221">
        <f t="shared" si="127"/>
        <v>0</v>
      </c>
      <c r="N922" s="222">
        <f t="shared" si="121"/>
        <v>0</v>
      </c>
    </row>
    <row r="923" spans="2:14" x14ac:dyDescent="0.45">
      <c r="B923" t="s">
        <v>338</v>
      </c>
      <c r="C923" s="215">
        <f>'Survey Results'!D923/'Survey Results'!D$968</f>
        <v>0</v>
      </c>
      <c r="D923" s="211">
        <f t="shared" si="122"/>
        <v>0</v>
      </c>
      <c r="E923" s="218">
        <f>'Survey Results'!E923/'Survey Results'!E$968</f>
        <v>0</v>
      </c>
      <c r="F923" s="217">
        <f t="shared" si="123"/>
        <v>0</v>
      </c>
      <c r="G923" s="215">
        <f>'Survey Results'!F923/'Survey Results'!F$968</f>
        <v>8.3747777462828878E-3</v>
      </c>
      <c r="H923" s="212">
        <f t="shared" si="124"/>
        <v>0.14209460210786712</v>
      </c>
      <c r="I923" s="218">
        <f>'Survey Results'!G923/'Survey Results'!G$968</f>
        <v>0</v>
      </c>
      <c r="J923" s="217">
        <f t="shared" si="125"/>
        <v>0</v>
      </c>
      <c r="K923" s="215">
        <f>'Survey Results'!H923/'Survey Results'!H$968</f>
        <v>0</v>
      </c>
      <c r="L923" s="211">
        <f t="shared" si="126"/>
        <v>0</v>
      </c>
      <c r="M923" s="221">
        <f t="shared" si="127"/>
        <v>3.4501417340213462E-3</v>
      </c>
      <c r="N923" s="222">
        <f t="shared" si="121"/>
        <v>0.14209460210786712</v>
      </c>
    </row>
    <row r="924" spans="2:14" x14ac:dyDescent="0.45">
      <c r="B924" t="s">
        <v>339</v>
      </c>
      <c r="C924" s="215">
        <f>'Survey Results'!D924/'Survey Results'!D$968</f>
        <v>0</v>
      </c>
      <c r="D924" s="211">
        <f t="shared" si="122"/>
        <v>0</v>
      </c>
      <c r="E924" s="218">
        <f>'Survey Results'!E924/'Survey Results'!E$968</f>
        <v>0</v>
      </c>
      <c r="F924" s="217">
        <f t="shared" si="123"/>
        <v>0</v>
      </c>
      <c r="G924" s="215">
        <f>'Survey Results'!F924/'Survey Results'!F$968</f>
        <v>0</v>
      </c>
      <c r="H924" s="212">
        <f t="shared" si="124"/>
        <v>0</v>
      </c>
      <c r="I924" s="218">
        <f>'Survey Results'!G924/'Survey Results'!G$968</f>
        <v>0</v>
      </c>
      <c r="J924" s="217">
        <f t="shared" si="125"/>
        <v>0</v>
      </c>
      <c r="K924" s="215">
        <f>'Survey Results'!H924/'Survey Results'!H$968</f>
        <v>0</v>
      </c>
      <c r="L924" s="211">
        <f t="shared" si="126"/>
        <v>0</v>
      </c>
      <c r="M924" s="221">
        <f t="shared" si="127"/>
        <v>0</v>
      </c>
      <c r="N924" s="222">
        <f t="shared" si="121"/>
        <v>0</v>
      </c>
    </row>
    <row r="925" spans="2:14" x14ac:dyDescent="0.45">
      <c r="B925" t="s">
        <v>340</v>
      </c>
      <c r="C925" s="215">
        <f>'Survey Results'!D925/'Survey Results'!D$968</f>
        <v>0</v>
      </c>
      <c r="D925" s="211">
        <f t="shared" si="122"/>
        <v>0</v>
      </c>
      <c r="E925" s="218">
        <f>'Survey Results'!E925/'Survey Results'!E$968</f>
        <v>0</v>
      </c>
      <c r="F925" s="217">
        <f t="shared" si="123"/>
        <v>0</v>
      </c>
      <c r="G925" s="215">
        <f>'Survey Results'!F925/'Survey Results'!F$968</f>
        <v>0</v>
      </c>
      <c r="H925" s="212">
        <f t="shared" si="124"/>
        <v>0</v>
      </c>
      <c r="I925" s="218">
        <f>'Survey Results'!G925/'Survey Results'!G$968</f>
        <v>0</v>
      </c>
      <c r="J925" s="217">
        <f t="shared" si="125"/>
        <v>0</v>
      </c>
      <c r="K925" s="215">
        <f>'Survey Results'!H925/'Survey Results'!H$968</f>
        <v>0</v>
      </c>
      <c r="L925" s="211">
        <f t="shared" si="126"/>
        <v>0</v>
      </c>
      <c r="M925" s="221">
        <f t="shared" si="127"/>
        <v>0</v>
      </c>
      <c r="N925" s="222">
        <f t="shared" si="121"/>
        <v>0</v>
      </c>
    </row>
    <row r="926" spans="2:14" x14ac:dyDescent="0.45">
      <c r="B926" t="s">
        <v>341</v>
      </c>
      <c r="C926" s="215">
        <f>'Survey Results'!D926/'Survey Results'!D$968</f>
        <v>0</v>
      </c>
      <c r="D926" s="211">
        <f t="shared" si="122"/>
        <v>0</v>
      </c>
      <c r="E926" s="218">
        <f>'Survey Results'!E926/'Survey Results'!E$968</f>
        <v>0</v>
      </c>
      <c r="F926" s="217">
        <f t="shared" si="123"/>
        <v>0</v>
      </c>
      <c r="G926" s="215">
        <f>'Survey Results'!F926/'Survey Results'!F$968</f>
        <v>0</v>
      </c>
      <c r="H926" s="212">
        <f t="shared" si="124"/>
        <v>0</v>
      </c>
      <c r="I926" s="218">
        <f>'Survey Results'!G926/'Survey Results'!G$968</f>
        <v>0</v>
      </c>
      <c r="J926" s="217">
        <f t="shared" si="125"/>
        <v>0</v>
      </c>
      <c r="K926" s="215">
        <f>'Survey Results'!H926/'Survey Results'!H$968</f>
        <v>0</v>
      </c>
      <c r="L926" s="211">
        <f t="shared" si="126"/>
        <v>0</v>
      </c>
      <c r="M926" s="221">
        <f t="shared" si="127"/>
        <v>0</v>
      </c>
      <c r="N926" s="222">
        <f t="shared" si="121"/>
        <v>0</v>
      </c>
    </row>
    <row r="927" spans="2:14" x14ac:dyDescent="0.45">
      <c r="B927" t="s">
        <v>342</v>
      </c>
      <c r="C927" s="215">
        <f>'Survey Results'!D927/'Survey Results'!D$968</f>
        <v>0</v>
      </c>
      <c r="D927" s="211">
        <f t="shared" si="122"/>
        <v>0</v>
      </c>
      <c r="E927" s="218">
        <f>'Survey Results'!E927/'Survey Results'!E$968</f>
        <v>0</v>
      </c>
      <c r="F927" s="217">
        <f t="shared" si="123"/>
        <v>0</v>
      </c>
      <c r="G927" s="215">
        <f>'Survey Results'!F927/'Survey Results'!F$968</f>
        <v>0</v>
      </c>
      <c r="H927" s="212">
        <f t="shared" si="124"/>
        <v>0</v>
      </c>
      <c r="I927" s="218">
        <f>'Survey Results'!G927/'Survey Results'!G$968</f>
        <v>0</v>
      </c>
      <c r="J927" s="217">
        <f t="shared" si="125"/>
        <v>0</v>
      </c>
      <c r="K927" s="215">
        <f>'Survey Results'!H927/'Survey Results'!H$968</f>
        <v>1.6687769877601379E-2</v>
      </c>
      <c r="L927" s="211">
        <f t="shared" si="126"/>
        <v>0.12979123308230253</v>
      </c>
      <c r="M927" s="221">
        <f t="shared" si="127"/>
        <v>3.1514085920548241E-3</v>
      </c>
      <c r="N927" s="222">
        <f t="shared" si="121"/>
        <v>0.12979123308230253</v>
      </c>
    </row>
    <row r="928" spans="2:14" x14ac:dyDescent="0.45">
      <c r="B928" t="s">
        <v>343</v>
      </c>
      <c r="C928" s="215">
        <f>'Survey Results'!D928/'Survey Results'!D$968</f>
        <v>0</v>
      </c>
      <c r="D928" s="211">
        <f t="shared" si="122"/>
        <v>0</v>
      </c>
      <c r="E928" s="218">
        <f>'Survey Results'!E928/'Survey Results'!E$968</f>
        <v>0</v>
      </c>
      <c r="F928" s="217">
        <f t="shared" si="123"/>
        <v>0</v>
      </c>
      <c r="G928" s="215">
        <f>'Survey Results'!F928/'Survey Results'!F$968</f>
        <v>0</v>
      </c>
      <c r="H928" s="212">
        <f t="shared" si="124"/>
        <v>0</v>
      </c>
      <c r="I928" s="218">
        <f>'Survey Results'!G928/'Survey Results'!G$968</f>
        <v>0</v>
      </c>
      <c r="J928" s="217">
        <f t="shared" si="125"/>
        <v>0</v>
      </c>
      <c r="K928" s="215">
        <f>'Survey Results'!H928/'Survey Results'!H$968</f>
        <v>0</v>
      </c>
      <c r="L928" s="211">
        <f t="shared" si="126"/>
        <v>0</v>
      </c>
      <c r="M928" s="221">
        <f t="shared" si="127"/>
        <v>0</v>
      </c>
      <c r="N928" s="222">
        <f t="shared" si="121"/>
        <v>0</v>
      </c>
    </row>
    <row r="929" spans="2:14" x14ac:dyDescent="0.45">
      <c r="B929" t="s">
        <v>344</v>
      </c>
      <c r="C929" s="215">
        <f>'Survey Results'!D929/'Survey Results'!D$968</f>
        <v>0</v>
      </c>
      <c r="D929" s="211">
        <f t="shared" si="122"/>
        <v>0</v>
      </c>
      <c r="E929" s="218">
        <f>'Survey Results'!E929/'Survey Results'!E$968</f>
        <v>0</v>
      </c>
      <c r="F929" s="217">
        <f t="shared" si="123"/>
        <v>0</v>
      </c>
      <c r="G929" s="215">
        <f>'Survey Results'!F929/'Survey Results'!F$968</f>
        <v>0</v>
      </c>
      <c r="H929" s="212">
        <f t="shared" si="124"/>
        <v>0</v>
      </c>
      <c r="I929" s="218">
        <f>'Survey Results'!G929/'Survey Results'!G$968</f>
        <v>0</v>
      </c>
      <c r="J929" s="217">
        <f t="shared" si="125"/>
        <v>0</v>
      </c>
      <c r="K929" s="215">
        <f>'Survey Results'!H929/'Survey Results'!H$968</f>
        <v>0</v>
      </c>
      <c r="L929" s="211">
        <f t="shared" si="126"/>
        <v>0</v>
      </c>
      <c r="M929" s="221">
        <f t="shared" si="127"/>
        <v>0</v>
      </c>
      <c r="N929" s="222">
        <f t="shared" si="121"/>
        <v>0</v>
      </c>
    </row>
    <row r="930" spans="2:14" x14ac:dyDescent="0.45">
      <c r="B930" t="s">
        <v>345</v>
      </c>
      <c r="C930" s="215">
        <f>'Survey Results'!D930/'Survey Results'!D$968</f>
        <v>0</v>
      </c>
      <c r="D930" s="211">
        <f t="shared" si="122"/>
        <v>0</v>
      </c>
      <c r="E930" s="218">
        <f>'Survey Results'!E930/'Survey Results'!E$968</f>
        <v>0</v>
      </c>
      <c r="F930" s="217">
        <f t="shared" si="123"/>
        <v>0</v>
      </c>
      <c r="G930" s="215">
        <f>'Survey Results'!F930/'Survey Results'!F$968</f>
        <v>0</v>
      </c>
      <c r="H930" s="212">
        <f t="shared" si="124"/>
        <v>0</v>
      </c>
      <c r="I930" s="218">
        <f>'Survey Results'!G930/'Survey Results'!G$968</f>
        <v>0</v>
      </c>
      <c r="J930" s="217">
        <f t="shared" si="125"/>
        <v>0</v>
      </c>
      <c r="K930" s="215">
        <f>'Survey Results'!H930/'Survey Results'!H$968</f>
        <v>0</v>
      </c>
      <c r="L930" s="211">
        <f t="shared" si="126"/>
        <v>0</v>
      </c>
      <c r="M930" s="221">
        <f t="shared" si="127"/>
        <v>0</v>
      </c>
      <c r="N930" s="222">
        <f t="shared" si="121"/>
        <v>0</v>
      </c>
    </row>
    <row r="931" spans="2:14" x14ac:dyDescent="0.45">
      <c r="B931" t="s">
        <v>133</v>
      </c>
      <c r="C931" s="215">
        <f>'Survey Results'!D931/'Survey Results'!D$968</f>
        <v>0</v>
      </c>
      <c r="D931" s="211">
        <f t="shared" si="122"/>
        <v>0</v>
      </c>
      <c r="E931" s="218">
        <f>'Survey Results'!E931/'Survey Results'!E$968</f>
        <v>0</v>
      </c>
      <c r="F931" s="217">
        <f t="shared" si="123"/>
        <v>0</v>
      </c>
      <c r="G931" s="215">
        <f>'Survey Results'!F931/'Survey Results'!F$968</f>
        <v>0</v>
      </c>
      <c r="H931" s="212">
        <f t="shared" si="124"/>
        <v>0</v>
      </c>
      <c r="I931" s="218">
        <f>'Survey Results'!G931/'Survey Results'!G$968</f>
        <v>0</v>
      </c>
      <c r="J931" s="217">
        <f t="shared" si="125"/>
        <v>0</v>
      </c>
      <c r="K931" s="215">
        <f>'Survey Results'!H931/'Survey Results'!H$968</f>
        <v>0</v>
      </c>
      <c r="L931" s="211">
        <f t="shared" si="126"/>
        <v>0</v>
      </c>
      <c r="M931" s="221">
        <f t="shared" si="127"/>
        <v>0</v>
      </c>
      <c r="N931" s="222">
        <f t="shared" si="121"/>
        <v>0</v>
      </c>
    </row>
    <row r="932" spans="2:14" x14ac:dyDescent="0.45">
      <c r="B932" t="s">
        <v>134</v>
      </c>
      <c r="C932" s="215">
        <f>'Survey Results'!D932/'Survey Results'!D$968</f>
        <v>0</v>
      </c>
      <c r="D932" s="211">
        <f t="shared" si="122"/>
        <v>0</v>
      </c>
      <c r="E932" s="218">
        <f>'Survey Results'!E932/'Survey Results'!E$968</f>
        <v>0</v>
      </c>
      <c r="F932" s="217">
        <f t="shared" si="123"/>
        <v>0</v>
      </c>
      <c r="G932" s="215">
        <f>'Survey Results'!F932/'Survey Results'!F$968</f>
        <v>0</v>
      </c>
      <c r="H932" s="212">
        <f t="shared" si="124"/>
        <v>0</v>
      </c>
      <c r="I932" s="218">
        <f>'Survey Results'!G932/'Survey Results'!G$968</f>
        <v>0</v>
      </c>
      <c r="J932" s="217">
        <f t="shared" si="125"/>
        <v>0</v>
      </c>
      <c r="K932" s="215">
        <f>'Survey Results'!H932/'Survey Results'!H$968</f>
        <v>0</v>
      </c>
      <c r="L932" s="211">
        <f t="shared" si="126"/>
        <v>0</v>
      </c>
      <c r="M932" s="221">
        <f t="shared" si="127"/>
        <v>0</v>
      </c>
      <c r="N932" s="222">
        <f t="shared" si="121"/>
        <v>0</v>
      </c>
    </row>
    <row r="933" spans="2:14" x14ac:dyDescent="0.45">
      <c r="B933" t="s">
        <v>346</v>
      </c>
      <c r="C933" s="215">
        <f>'Survey Results'!D933/'Survey Results'!D$968</f>
        <v>0</v>
      </c>
      <c r="D933" s="211">
        <f t="shared" si="122"/>
        <v>0</v>
      </c>
      <c r="E933" s="218">
        <f>'Survey Results'!E933/'Survey Results'!E$968</f>
        <v>0</v>
      </c>
      <c r="F933" s="217">
        <f t="shared" si="123"/>
        <v>0</v>
      </c>
      <c r="G933" s="215">
        <f>'Survey Results'!F933/'Survey Results'!F$968</f>
        <v>0</v>
      </c>
      <c r="H933" s="212">
        <f t="shared" si="124"/>
        <v>0</v>
      </c>
      <c r="I933" s="218">
        <f>'Survey Results'!G933/'Survey Results'!G$968</f>
        <v>0</v>
      </c>
      <c r="J933" s="217">
        <f t="shared" si="125"/>
        <v>0</v>
      </c>
      <c r="K933" s="215">
        <f>'Survey Results'!H933/'Survey Results'!H$968</f>
        <v>0</v>
      </c>
      <c r="L933" s="211">
        <f t="shared" si="126"/>
        <v>0</v>
      </c>
      <c r="M933" s="221">
        <f t="shared" si="127"/>
        <v>0</v>
      </c>
      <c r="N933" s="222">
        <f t="shared" si="121"/>
        <v>0</v>
      </c>
    </row>
    <row r="934" spans="2:14" x14ac:dyDescent="0.45">
      <c r="B934" t="s">
        <v>347</v>
      </c>
      <c r="C934" s="215">
        <f>'Survey Results'!D934/'Survey Results'!D$968</f>
        <v>0</v>
      </c>
      <c r="D934" s="211">
        <f t="shared" si="122"/>
        <v>0</v>
      </c>
      <c r="E934" s="218">
        <f>'Survey Results'!E934/'Survey Results'!E$968</f>
        <v>0</v>
      </c>
      <c r="F934" s="217">
        <f t="shared" si="123"/>
        <v>0</v>
      </c>
      <c r="G934" s="215">
        <f>'Survey Results'!F934/'Survey Results'!F$968</f>
        <v>0</v>
      </c>
      <c r="H934" s="212">
        <f t="shared" si="124"/>
        <v>0</v>
      </c>
      <c r="I934" s="218">
        <f>'Survey Results'!G934/'Survey Results'!G$968</f>
        <v>0</v>
      </c>
      <c r="J934" s="217">
        <f t="shared" si="125"/>
        <v>0</v>
      </c>
      <c r="K934" s="215">
        <f>'Survey Results'!H934/'Survey Results'!H$968</f>
        <v>0</v>
      </c>
      <c r="L934" s="211">
        <f t="shared" si="126"/>
        <v>0</v>
      </c>
      <c r="M934" s="221">
        <f t="shared" si="127"/>
        <v>0</v>
      </c>
      <c r="N934" s="222">
        <f t="shared" si="121"/>
        <v>0</v>
      </c>
    </row>
    <row r="935" spans="2:14" x14ac:dyDescent="0.45">
      <c r="B935" t="s">
        <v>348</v>
      </c>
      <c r="C935" s="215">
        <f>'Survey Results'!D935/'Survey Results'!D$968</f>
        <v>0</v>
      </c>
      <c r="D935" s="211">
        <f t="shared" si="122"/>
        <v>0</v>
      </c>
      <c r="E935" s="218">
        <f>'Survey Results'!E935/'Survey Results'!E$968</f>
        <v>0</v>
      </c>
      <c r="F935" s="217">
        <f t="shared" si="123"/>
        <v>0</v>
      </c>
      <c r="G935" s="215">
        <f>'Survey Results'!F935/'Survey Results'!F$968</f>
        <v>0</v>
      </c>
      <c r="H935" s="212">
        <f t="shared" si="124"/>
        <v>0</v>
      </c>
      <c r="I935" s="218">
        <f>'Survey Results'!G935/'Survey Results'!G$968</f>
        <v>0</v>
      </c>
      <c r="J935" s="217">
        <f t="shared" si="125"/>
        <v>0</v>
      </c>
      <c r="K935" s="215">
        <f>'Survey Results'!H935/'Survey Results'!H$968</f>
        <v>0</v>
      </c>
      <c r="L935" s="211">
        <f t="shared" si="126"/>
        <v>0</v>
      </c>
      <c r="M935" s="221">
        <f t="shared" si="127"/>
        <v>0</v>
      </c>
      <c r="N935" s="222">
        <f t="shared" si="121"/>
        <v>0</v>
      </c>
    </row>
    <row r="936" spans="2:14" x14ac:dyDescent="0.45">
      <c r="B936" t="s">
        <v>349</v>
      </c>
      <c r="C936" s="215">
        <f>'Survey Results'!D936/'Survey Results'!D$968</f>
        <v>0</v>
      </c>
      <c r="D936" s="211">
        <f t="shared" si="122"/>
        <v>0</v>
      </c>
      <c r="E936" s="218">
        <f>'Survey Results'!E936/'Survey Results'!E$968</f>
        <v>0</v>
      </c>
      <c r="F936" s="217">
        <f t="shared" si="123"/>
        <v>0</v>
      </c>
      <c r="G936" s="215">
        <f>'Survey Results'!F936/'Survey Results'!F$968</f>
        <v>0</v>
      </c>
      <c r="H936" s="212">
        <f t="shared" si="124"/>
        <v>0</v>
      </c>
      <c r="I936" s="218">
        <f>'Survey Results'!G936/'Survey Results'!G$968</f>
        <v>0</v>
      </c>
      <c r="J936" s="217">
        <f t="shared" si="125"/>
        <v>0</v>
      </c>
      <c r="K936" s="215">
        <f>'Survey Results'!H936/'Survey Results'!H$968</f>
        <v>0</v>
      </c>
      <c r="L936" s="211">
        <f t="shared" si="126"/>
        <v>0</v>
      </c>
      <c r="M936" s="221">
        <f t="shared" si="127"/>
        <v>0</v>
      </c>
      <c r="N936" s="222">
        <f t="shared" si="121"/>
        <v>0</v>
      </c>
    </row>
    <row r="937" spans="2:14" x14ac:dyDescent="0.45">
      <c r="B937" t="s">
        <v>350</v>
      </c>
      <c r="C937" s="215">
        <f>'Survey Results'!D937/'Survey Results'!D$968</f>
        <v>0</v>
      </c>
      <c r="D937" s="211">
        <f t="shared" si="122"/>
        <v>0</v>
      </c>
      <c r="E937" s="218">
        <f>'Survey Results'!E937/'Survey Results'!E$968</f>
        <v>1.0265392006616554E-2</v>
      </c>
      <c r="F937" s="217">
        <f t="shared" si="123"/>
        <v>4.2326196980709822E-2</v>
      </c>
      <c r="G937" s="215">
        <f>'Survey Results'!F937/'Survey Results'!F$968</f>
        <v>0</v>
      </c>
      <c r="H937" s="212">
        <f t="shared" si="124"/>
        <v>0</v>
      </c>
      <c r="I937" s="218">
        <f>'Survey Results'!G937/'Survey Results'!G$968</f>
        <v>0</v>
      </c>
      <c r="J937" s="217">
        <f t="shared" si="125"/>
        <v>0</v>
      </c>
      <c r="K937" s="215">
        <f>'Survey Results'!H937/'Survey Results'!H$968</f>
        <v>0</v>
      </c>
      <c r="L937" s="211">
        <f t="shared" si="126"/>
        <v>0</v>
      </c>
      <c r="M937" s="221">
        <f t="shared" si="127"/>
        <v>1.0277053208164772E-3</v>
      </c>
      <c r="N937" s="222">
        <f t="shared" si="121"/>
        <v>4.2326196980709822E-2</v>
      </c>
    </row>
    <row r="938" spans="2:14" x14ac:dyDescent="0.45">
      <c r="B938" t="s">
        <v>351</v>
      </c>
      <c r="C938" s="215">
        <f>'Survey Results'!D938/'Survey Results'!D$968</f>
        <v>0</v>
      </c>
      <c r="D938" s="211">
        <f t="shared" si="122"/>
        <v>0</v>
      </c>
      <c r="E938" s="218">
        <f>'Survey Results'!E938/'Survey Results'!E$968</f>
        <v>0</v>
      </c>
      <c r="F938" s="217">
        <f t="shared" si="123"/>
        <v>0</v>
      </c>
      <c r="G938" s="215">
        <f>'Survey Results'!F938/'Survey Results'!F$968</f>
        <v>0</v>
      </c>
      <c r="H938" s="212">
        <f t="shared" si="124"/>
        <v>0</v>
      </c>
      <c r="I938" s="218">
        <f>'Survey Results'!G938/'Survey Results'!G$968</f>
        <v>0</v>
      </c>
      <c r="J938" s="217">
        <f t="shared" si="125"/>
        <v>0</v>
      </c>
      <c r="K938" s="215">
        <f>'Survey Results'!H938/'Survey Results'!H$968</f>
        <v>0</v>
      </c>
      <c r="L938" s="211">
        <f t="shared" si="126"/>
        <v>0</v>
      </c>
      <c r="M938" s="221">
        <f t="shared" si="127"/>
        <v>0</v>
      </c>
      <c r="N938" s="222">
        <f t="shared" si="121"/>
        <v>0</v>
      </c>
    </row>
    <row r="939" spans="2:14" x14ac:dyDescent="0.45">
      <c r="B939" t="s">
        <v>352</v>
      </c>
      <c r="C939" s="215">
        <f>'Survey Results'!D939/'Survey Results'!D$968</f>
        <v>0</v>
      </c>
      <c r="D939" s="211">
        <f t="shared" si="122"/>
        <v>0</v>
      </c>
      <c r="E939" s="218">
        <f>'Survey Results'!E939/'Survey Results'!E$968</f>
        <v>0</v>
      </c>
      <c r="F939" s="217">
        <f t="shared" si="123"/>
        <v>0</v>
      </c>
      <c r="G939" s="215">
        <f>'Survey Results'!F939/'Survey Results'!F$968</f>
        <v>0</v>
      </c>
      <c r="H939" s="212">
        <f t="shared" si="124"/>
        <v>0</v>
      </c>
      <c r="I939" s="218">
        <f>'Survey Results'!G939/'Survey Results'!G$968</f>
        <v>0</v>
      </c>
      <c r="J939" s="217">
        <f t="shared" si="125"/>
        <v>0</v>
      </c>
      <c r="K939" s="215">
        <f>'Survey Results'!H939/'Survey Results'!H$968</f>
        <v>0</v>
      </c>
      <c r="L939" s="211">
        <f t="shared" si="126"/>
        <v>0</v>
      </c>
      <c r="M939" s="221">
        <f t="shared" si="127"/>
        <v>0</v>
      </c>
      <c r="N939" s="222">
        <f t="shared" si="121"/>
        <v>0</v>
      </c>
    </row>
    <row r="940" spans="2:14" x14ac:dyDescent="0.45">
      <c r="B940" t="s">
        <v>353</v>
      </c>
      <c r="C940" s="215">
        <f>'Survey Results'!D940/'Survey Results'!D$968</f>
        <v>0</v>
      </c>
      <c r="D940" s="211">
        <f t="shared" si="122"/>
        <v>0</v>
      </c>
      <c r="E940" s="218">
        <f>'Survey Results'!E940/'Survey Results'!E$968</f>
        <v>0</v>
      </c>
      <c r="F940" s="217">
        <f t="shared" si="123"/>
        <v>0</v>
      </c>
      <c r="G940" s="215">
        <f>'Survey Results'!F940/'Survey Results'!F$968</f>
        <v>0</v>
      </c>
      <c r="H940" s="212">
        <f t="shared" si="124"/>
        <v>0</v>
      </c>
      <c r="I940" s="218">
        <f>'Survey Results'!G940/'Survey Results'!G$968</f>
        <v>0</v>
      </c>
      <c r="J940" s="217">
        <f t="shared" si="125"/>
        <v>0</v>
      </c>
      <c r="K940" s="215">
        <f>'Survey Results'!H940/'Survey Results'!H$968</f>
        <v>0</v>
      </c>
      <c r="L940" s="211">
        <f t="shared" si="126"/>
        <v>0</v>
      </c>
      <c r="M940" s="221">
        <f t="shared" si="127"/>
        <v>0</v>
      </c>
      <c r="N940" s="222">
        <f t="shared" si="121"/>
        <v>0</v>
      </c>
    </row>
    <row r="941" spans="2:14" x14ac:dyDescent="0.45">
      <c r="B941" t="s">
        <v>354</v>
      </c>
      <c r="C941" s="215">
        <f>'Survey Results'!D941/'Survey Results'!D$968</f>
        <v>0</v>
      </c>
      <c r="D941" s="211">
        <f t="shared" si="122"/>
        <v>0</v>
      </c>
      <c r="E941" s="218">
        <f>'Survey Results'!E941/'Survey Results'!E$968</f>
        <v>0</v>
      </c>
      <c r="F941" s="217">
        <f t="shared" si="123"/>
        <v>0</v>
      </c>
      <c r="G941" s="215">
        <f>'Survey Results'!F941/'Survey Results'!F$968</f>
        <v>0</v>
      </c>
      <c r="H941" s="212">
        <f t="shared" si="124"/>
        <v>0</v>
      </c>
      <c r="I941" s="218">
        <f>'Survey Results'!G941/'Survey Results'!G$968</f>
        <v>0</v>
      </c>
      <c r="J941" s="217">
        <f t="shared" si="125"/>
        <v>0</v>
      </c>
      <c r="K941" s="215">
        <f>'Survey Results'!H941/'Survey Results'!H$968</f>
        <v>0</v>
      </c>
      <c r="L941" s="211">
        <f t="shared" si="126"/>
        <v>0</v>
      </c>
      <c r="M941" s="221">
        <f t="shared" si="127"/>
        <v>0</v>
      </c>
      <c r="N941" s="222">
        <f t="shared" si="121"/>
        <v>0</v>
      </c>
    </row>
    <row r="942" spans="2:14" x14ac:dyDescent="0.45">
      <c r="B942" t="s">
        <v>355</v>
      </c>
      <c r="C942" s="215">
        <f>'Survey Results'!D942/'Survey Results'!D$968</f>
        <v>0</v>
      </c>
      <c r="D942" s="211">
        <f t="shared" si="122"/>
        <v>0</v>
      </c>
      <c r="E942" s="218">
        <f>'Survey Results'!E942/'Survey Results'!E$968</f>
        <v>0</v>
      </c>
      <c r="F942" s="217">
        <f t="shared" si="123"/>
        <v>0</v>
      </c>
      <c r="G942" s="215">
        <f>'Survey Results'!F942/'Survey Results'!F$968</f>
        <v>8.3747777462828878E-3</v>
      </c>
      <c r="H942" s="212">
        <f t="shared" si="124"/>
        <v>0.14209460210786712</v>
      </c>
      <c r="I942" s="218">
        <f>'Survey Results'!G942/'Survey Results'!G$968</f>
        <v>0</v>
      </c>
      <c r="J942" s="217">
        <f t="shared" si="125"/>
        <v>0</v>
      </c>
      <c r="K942" s="215">
        <f>'Survey Results'!H942/'Survey Results'!H$968</f>
        <v>0</v>
      </c>
      <c r="L942" s="211">
        <f t="shared" si="126"/>
        <v>0</v>
      </c>
      <c r="M942" s="221">
        <f t="shared" si="127"/>
        <v>3.4501417340213462E-3</v>
      </c>
      <c r="N942" s="222">
        <f t="shared" si="121"/>
        <v>0.14209460210786712</v>
      </c>
    </row>
    <row r="943" spans="2:14" x14ac:dyDescent="0.45">
      <c r="B943" t="s">
        <v>356</v>
      </c>
      <c r="C943" s="215">
        <f>'Survey Results'!D943/'Survey Results'!D$968</f>
        <v>0</v>
      </c>
      <c r="D943" s="211">
        <f t="shared" si="122"/>
        <v>0</v>
      </c>
      <c r="E943" s="218">
        <f>'Survey Results'!E943/'Survey Results'!E$968</f>
        <v>0</v>
      </c>
      <c r="F943" s="217">
        <f t="shared" si="123"/>
        <v>0</v>
      </c>
      <c r="G943" s="215">
        <f>'Survey Results'!F943/'Survey Results'!F$968</f>
        <v>0</v>
      </c>
      <c r="H943" s="212">
        <f t="shared" si="124"/>
        <v>0</v>
      </c>
      <c r="I943" s="218">
        <f>'Survey Results'!G943/'Survey Results'!G$968</f>
        <v>0</v>
      </c>
      <c r="J943" s="217">
        <f t="shared" si="125"/>
        <v>0</v>
      </c>
      <c r="K943" s="215">
        <f>'Survey Results'!H943/'Survey Results'!H$968</f>
        <v>0</v>
      </c>
      <c r="L943" s="211">
        <f t="shared" si="126"/>
        <v>0</v>
      </c>
      <c r="M943" s="221">
        <f t="shared" si="127"/>
        <v>0</v>
      </c>
      <c r="N943" s="222">
        <f t="shared" si="121"/>
        <v>0</v>
      </c>
    </row>
    <row r="944" spans="2:14" x14ac:dyDescent="0.45">
      <c r="B944" t="s">
        <v>357</v>
      </c>
      <c r="C944" s="215">
        <f>'Survey Results'!D944/'Survey Results'!D$968</f>
        <v>0</v>
      </c>
      <c r="D944" s="211">
        <f t="shared" si="122"/>
        <v>0</v>
      </c>
      <c r="E944" s="218">
        <f>'Survey Results'!E944/'Survey Results'!E$968</f>
        <v>0</v>
      </c>
      <c r="F944" s="217">
        <f t="shared" si="123"/>
        <v>0</v>
      </c>
      <c r="G944" s="215">
        <f>'Survey Results'!F944/'Survey Results'!F$968</f>
        <v>0</v>
      </c>
      <c r="H944" s="212">
        <f t="shared" si="124"/>
        <v>0</v>
      </c>
      <c r="I944" s="218">
        <f>'Survey Results'!G944/'Survey Results'!G$968</f>
        <v>0</v>
      </c>
      <c r="J944" s="217">
        <f t="shared" si="125"/>
        <v>0</v>
      </c>
      <c r="K944" s="215">
        <f>'Survey Results'!H944/'Survey Results'!H$968</f>
        <v>0</v>
      </c>
      <c r="L944" s="211">
        <f t="shared" si="126"/>
        <v>0</v>
      </c>
      <c r="M944" s="221">
        <f t="shared" si="127"/>
        <v>0</v>
      </c>
      <c r="N944" s="222">
        <f t="shared" si="121"/>
        <v>0</v>
      </c>
    </row>
    <row r="945" spans="2:14" x14ac:dyDescent="0.45">
      <c r="B945" t="s">
        <v>358</v>
      </c>
      <c r="C945" s="215">
        <f>'Survey Results'!D945/'Survey Results'!D$968</f>
        <v>0</v>
      </c>
      <c r="D945" s="211">
        <f t="shared" si="122"/>
        <v>0</v>
      </c>
      <c r="E945" s="218">
        <f>'Survey Results'!E945/'Survey Results'!E$968</f>
        <v>0</v>
      </c>
      <c r="F945" s="217">
        <f t="shared" si="123"/>
        <v>0</v>
      </c>
      <c r="G945" s="215">
        <f>'Survey Results'!F945/'Survey Results'!F$968</f>
        <v>0</v>
      </c>
      <c r="H945" s="212">
        <f t="shared" si="124"/>
        <v>0</v>
      </c>
      <c r="I945" s="218">
        <f>'Survey Results'!G945/'Survey Results'!G$968</f>
        <v>0</v>
      </c>
      <c r="J945" s="217">
        <f t="shared" si="125"/>
        <v>0</v>
      </c>
      <c r="K945" s="215">
        <f>'Survey Results'!H945/'Survey Results'!H$968</f>
        <v>0</v>
      </c>
      <c r="L945" s="211">
        <f t="shared" si="126"/>
        <v>0</v>
      </c>
      <c r="M945" s="221">
        <f t="shared" si="127"/>
        <v>0</v>
      </c>
      <c r="N945" s="222">
        <f t="shared" si="121"/>
        <v>0</v>
      </c>
    </row>
    <row r="946" spans="2:14" x14ac:dyDescent="0.45">
      <c r="B946" t="s">
        <v>359</v>
      </c>
      <c r="C946" s="215">
        <f>'Survey Results'!D946/'Survey Results'!D$968</f>
        <v>8.8150691287000107E-3</v>
      </c>
      <c r="D946" s="211">
        <f t="shared" si="122"/>
        <v>5.0195496000278374E-2</v>
      </c>
      <c r="E946" s="218">
        <f>'Survey Results'!E946/'Survey Results'!E$968</f>
        <v>0</v>
      </c>
      <c r="F946" s="217">
        <f t="shared" si="123"/>
        <v>0</v>
      </c>
      <c r="G946" s="215">
        <f>'Survey Results'!F946/'Survey Results'!F$968</f>
        <v>0</v>
      </c>
      <c r="H946" s="212">
        <f t="shared" si="124"/>
        <v>0</v>
      </c>
      <c r="I946" s="218">
        <f>'Survey Results'!G946/'Survey Results'!G$968</f>
        <v>0</v>
      </c>
      <c r="J946" s="217">
        <f t="shared" si="125"/>
        <v>0</v>
      </c>
      <c r="K946" s="215">
        <f>'Survey Results'!H946/'Survey Results'!H$968</f>
        <v>0</v>
      </c>
      <c r="L946" s="211">
        <f t="shared" si="126"/>
        <v>0</v>
      </c>
      <c r="M946" s="221">
        <f t="shared" si="127"/>
        <v>1.2187765970096179E-3</v>
      </c>
      <c r="N946" s="222">
        <f t="shared" si="121"/>
        <v>5.0195496000278374E-2</v>
      </c>
    </row>
    <row r="947" spans="2:14" x14ac:dyDescent="0.45">
      <c r="B947" t="s">
        <v>360</v>
      </c>
      <c r="C947" s="215">
        <f>'Survey Results'!D947/'Survey Results'!D$968</f>
        <v>0</v>
      </c>
      <c r="D947" s="211">
        <f t="shared" si="122"/>
        <v>0</v>
      </c>
      <c r="E947" s="218">
        <f>'Survey Results'!E947/'Survey Results'!E$968</f>
        <v>0</v>
      </c>
      <c r="F947" s="217">
        <f t="shared" si="123"/>
        <v>0</v>
      </c>
      <c r="G947" s="215">
        <f>'Survey Results'!F947/'Survey Results'!F$968</f>
        <v>0</v>
      </c>
      <c r="H947" s="212">
        <f t="shared" si="124"/>
        <v>0</v>
      </c>
      <c r="I947" s="218">
        <f>'Survey Results'!G947/'Survey Results'!G$968</f>
        <v>1.1594992975908418E-2</v>
      </c>
      <c r="J947" s="217">
        <f t="shared" si="125"/>
        <v>7.679453240701993E-2</v>
      </c>
      <c r="K947" s="215">
        <f>'Survey Results'!H947/'Survey Results'!H$968</f>
        <v>0</v>
      </c>
      <c r="L947" s="211">
        <f t="shared" si="126"/>
        <v>0</v>
      </c>
      <c r="M947" s="221">
        <f t="shared" si="127"/>
        <v>1.8646170739194114E-3</v>
      </c>
      <c r="N947" s="222">
        <f t="shared" si="121"/>
        <v>7.679453240701993E-2</v>
      </c>
    </row>
    <row r="948" spans="2:14" x14ac:dyDescent="0.45">
      <c r="B948" t="s">
        <v>361</v>
      </c>
      <c r="C948" s="215">
        <f>'Survey Results'!D948/'Survey Results'!D$968</f>
        <v>0</v>
      </c>
      <c r="D948" s="211">
        <f t="shared" si="122"/>
        <v>0</v>
      </c>
      <c r="E948" s="218">
        <f>'Survey Results'!E948/'Survey Results'!E$968</f>
        <v>0</v>
      </c>
      <c r="F948" s="217">
        <f t="shared" si="123"/>
        <v>0</v>
      </c>
      <c r="G948" s="215">
        <f>'Survey Results'!F948/'Survey Results'!F$968</f>
        <v>0</v>
      </c>
      <c r="H948" s="212">
        <f t="shared" si="124"/>
        <v>0</v>
      </c>
      <c r="I948" s="218">
        <f>'Survey Results'!G948/'Survey Results'!G$968</f>
        <v>0</v>
      </c>
      <c r="J948" s="217">
        <f t="shared" si="125"/>
        <v>0</v>
      </c>
      <c r="K948" s="215">
        <f>'Survey Results'!H948/'Survey Results'!H$968</f>
        <v>0</v>
      </c>
      <c r="L948" s="211">
        <f t="shared" si="126"/>
        <v>0</v>
      </c>
      <c r="M948" s="221">
        <f t="shared" si="127"/>
        <v>0</v>
      </c>
      <c r="N948" s="222">
        <f t="shared" si="121"/>
        <v>0</v>
      </c>
    </row>
    <row r="949" spans="2:14" x14ac:dyDescent="0.45">
      <c r="B949" t="s">
        <v>362</v>
      </c>
      <c r="C949" s="215">
        <f>'Survey Results'!D949/'Survey Results'!D$968</f>
        <v>0</v>
      </c>
      <c r="D949" s="211">
        <f t="shared" si="122"/>
        <v>0</v>
      </c>
      <c r="E949" s="218">
        <f>'Survey Results'!E949/'Survey Results'!E$968</f>
        <v>0</v>
      </c>
      <c r="F949" s="217">
        <f t="shared" si="123"/>
        <v>0</v>
      </c>
      <c r="G949" s="215">
        <f>'Survey Results'!F949/'Survey Results'!F$968</f>
        <v>0</v>
      </c>
      <c r="H949" s="212">
        <f t="shared" si="124"/>
        <v>0</v>
      </c>
      <c r="I949" s="218">
        <f>'Survey Results'!G949/'Survey Results'!G$968</f>
        <v>0</v>
      </c>
      <c r="J949" s="217">
        <f t="shared" si="125"/>
        <v>0</v>
      </c>
      <c r="K949" s="215">
        <f>'Survey Results'!H949/'Survey Results'!H$968</f>
        <v>0</v>
      </c>
      <c r="L949" s="211">
        <f t="shared" si="126"/>
        <v>0</v>
      </c>
      <c r="M949" s="221">
        <f t="shared" si="127"/>
        <v>0</v>
      </c>
      <c r="N949" s="222">
        <f t="shared" si="121"/>
        <v>0</v>
      </c>
    </row>
    <row r="950" spans="2:14" x14ac:dyDescent="0.45">
      <c r="B950" t="s">
        <v>363</v>
      </c>
      <c r="C950" s="215">
        <f>'Survey Results'!D950/'Survey Results'!D$968</f>
        <v>0</v>
      </c>
      <c r="D950" s="211">
        <f t="shared" si="122"/>
        <v>0</v>
      </c>
      <c r="E950" s="218">
        <f>'Survey Results'!E950/'Survey Results'!E$968</f>
        <v>0</v>
      </c>
      <c r="F950" s="217">
        <f t="shared" si="123"/>
        <v>0</v>
      </c>
      <c r="G950" s="215">
        <f>'Survey Results'!F950/'Survey Results'!F$968</f>
        <v>0</v>
      </c>
      <c r="H950" s="212">
        <f t="shared" si="124"/>
        <v>0</v>
      </c>
      <c r="I950" s="218">
        <f>'Survey Results'!G950/'Survey Results'!G$968</f>
        <v>0</v>
      </c>
      <c r="J950" s="217">
        <f t="shared" si="125"/>
        <v>0</v>
      </c>
      <c r="K950" s="215">
        <f>'Survey Results'!H950/'Survey Results'!H$968</f>
        <v>1.6687769877601379E-2</v>
      </c>
      <c r="L950" s="211">
        <f t="shared" si="126"/>
        <v>0.12979123308230253</v>
      </c>
      <c r="M950" s="221">
        <f t="shared" si="127"/>
        <v>3.1514085920548241E-3</v>
      </c>
      <c r="N950" s="222">
        <f t="shared" si="121"/>
        <v>0.12979123308230253</v>
      </c>
    </row>
    <row r="951" spans="2:14" x14ac:dyDescent="0.45">
      <c r="B951" t="s">
        <v>364</v>
      </c>
      <c r="C951" s="215">
        <f>'Survey Results'!D951/'Survey Results'!D$968</f>
        <v>0</v>
      </c>
      <c r="D951" s="211">
        <f t="shared" si="122"/>
        <v>0</v>
      </c>
      <c r="E951" s="218">
        <f>'Survey Results'!E951/'Survey Results'!E$968</f>
        <v>0</v>
      </c>
      <c r="F951" s="217">
        <f t="shared" si="123"/>
        <v>0</v>
      </c>
      <c r="G951" s="215">
        <f>'Survey Results'!F951/'Survey Results'!F$968</f>
        <v>0</v>
      </c>
      <c r="H951" s="212">
        <f t="shared" si="124"/>
        <v>0</v>
      </c>
      <c r="I951" s="218">
        <f>'Survey Results'!G951/'Survey Results'!G$968</f>
        <v>0</v>
      </c>
      <c r="J951" s="217">
        <f t="shared" si="125"/>
        <v>0</v>
      </c>
      <c r="K951" s="215">
        <f>'Survey Results'!H951/'Survey Results'!H$968</f>
        <v>0</v>
      </c>
      <c r="L951" s="211">
        <f t="shared" si="126"/>
        <v>0</v>
      </c>
      <c r="M951" s="221">
        <f t="shared" si="127"/>
        <v>0</v>
      </c>
      <c r="N951" s="222">
        <f t="shared" si="121"/>
        <v>0</v>
      </c>
    </row>
    <row r="952" spans="2:14" x14ac:dyDescent="0.45">
      <c r="B952" t="s">
        <v>365</v>
      </c>
      <c r="C952" s="215">
        <f>'Survey Results'!D952/'Survey Results'!D$968</f>
        <v>8.8150691287000107E-3</v>
      </c>
      <c r="D952" s="211">
        <f t="shared" si="122"/>
        <v>5.0195496000278374E-2</v>
      </c>
      <c r="E952" s="218">
        <f>'Survey Results'!E952/'Survey Results'!E$968</f>
        <v>0</v>
      </c>
      <c r="F952" s="217">
        <f t="shared" si="123"/>
        <v>0</v>
      </c>
      <c r="G952" s="215">
        <f>'Survey Results'!F952/'Survey Results'!F$968</f>
        <v>0</v>
      </c>
      <c r="H952" s="212">
        <f t="shared" si="124"/>
        <v>0</v>
      </c>
      <c r="I952" s="218">
        <f>'Survey Results'!G952/'Survey Results'!G$968</f>
        <v>0</v>
      </c>
      <c r="J952" s="217">
        <f t="shared" si="125"/>
        <v>0</v>
      </c>
      <c r="K952" s="215">
        <f>'Survey Results'!H952/'Survey Results'!H$968</f>
        <v>0</v>
      </c>
      <c r="L952" s="211">
        <f t="shared" si="126"/>
        <v>0</v>
      </c>
      <c r="M952" s="221">
        <f t="shared" si="127"/>
        <v>1.2187765970096179E-3</v>
      </c>
      <c r="N952" s="222">
        <f t="shared" si="121"/>
        <v>5.0195496000278374E-2</v>
      </c>
    </row>
    <row r="953" spans="2:14" x14ac:dyDescent="0.45">
      <c r="B953" t="s">
        <v>366</v>
      </c>
      <c r="C953" s="215">
        <f>'Survey Results'!D953/'Survey Results'!D$968</f>
        <v>0</v>
      </c>
      <c r="D953" s="211">
        <f t="shared" si="122"/>
        <v>0</v>
      </c>
      <c r="E953" s="218">
        <f>'Survey Results'!E953/'Survey Results'!E$968</f>
        <v>0</v>
      </c>
      <c r="F953" s="217">
        <f t="shared" si="123"/>
        <v>0</v>
      </c>
      <c r="G953" s="215">
        <f>'Survey Results'!F953/'Survey Results'!F$968</f>
        <v>0</v>
      </c>
      <c r="H953" s="212">
        <f t="shared" si="124"/>
        <v>0</v>
      </c>
      <c r="I953" s="218">
        <f>'Survey Results'!G953/'Survey Results'!G$968</f>
        <v>0</v>
      </c>
      <c r="J953" s="217">
        <f t="shared" si="125"/>
        <v>0</v>
      </c>
      <c r="K953" s="215">
        <f>'Survey Results'!H953/'Survey Results'!H$968</f>
        <v>0</v>
      </c>
      <c r="L953" s="211">
        <f t="shared" si="126"/>
        <v>0</v>
      </c>
      <c r="M953" s="221">
        <f t="shared" si="127"/>
        <v>0</v>
      </c>
      <c r="N953" s="222">
        <f t="shared" si="121"/>
        <v>0</v>
      </c>
    </row>
    <row r="954" spans="2:14" x14ac:dyDescent="0.45">
      <c r="B954" t="s">
        <v>367</v>
      </c>
      <c r="C954" s="215">
        <f>'Survey Results'!D954/'Survey Results'!D$968</f>
        <v>0</v>
      </c>
      <c r="D954" s="211">
        <f t="shared" si="122"/>
        <v>0</v>
      </c>
      <c r="E954" s="218">
        <f>'Survey Results'!E954/'Survey Results'!E$968</f>
        <v>0</v>
      </c>
      <c r="F954" s="217">
        <f t="shared" si="123"/>
        <v>0</v>
      </c>
      <c r="G954" s="215">
        <f>'Survey Results'!F954/'Survey Results'!F$968</f>
        <v>0</v>
      </c>
      <c r="H954" s="212">
        <f t="shared" si="124"/>
        <v>0</v>
      </c>
      <c r="I954" s="218">
        <f>'Survey Results'!G954/'Survey Results'!G$968</f>
        <v>0</v>
      </c>
      <c r="J954" s="217">
        <f t="shared" si="125"/>
        <v>0</v>
      </c>
      <c r="K954" s="215">
        <f>'Survey Results'!H954/'Survey Results'!H$968</f>
        <v>0</v>
      </c>
      <c r="L954" s="211">
        <f t="shared" si="126"/>
        <v>0</v>
      </c>
      <c r="M954" s="221">
        <f t="shared" si="127"/>
        <v>0</v>
      </c>
      <c r="N954" s="222">
        <f t="shared" si="121"/>
        <v>0</v>
      </c>
    </row>
    <row r="955" spans="2:14" x14ac:dyDescent="0.45">
      <c r="B955" t="s">
        <v>368</v>
      </c>
      <c r="C955" s="215">
        <f>'Survey Results'!D955/'Survey Results'!D$968</f>
        <v>0</v>
      </c>
      <c r="D955" s="211">
        <f t="shared" si="122"/>
        <v>0</v>
      </c>
      <c r="E955" s="218">
        <f>'Survey Results'!E955/'Survey Results'!E$968</f>
        <v>0</v>
      </c>
      <c r="F955" s="217">
        <f t="shared" si="123"/>
        <v>0</v>
      </c>
      <c r="G955" s="215">
        <f>'Survey Results'!F955/'Survey Results'!F$968</f>
        <v>0</v>
      </c>
      <c r="H955" s="212">
        <f t="shared" si="124"/>
        <v>0</v>
      </c>
      <c r="I955" s="218">
        <f>'Survey Results'!G955/'Survey Results'!G$968</f>
        <v>0</v>
      </c>
      <c r="J955" s="217">
        <f t="shared" si="125"/>
        <v>0</v>
      </c>
      <c r="K955" s="215">
        <f>'Survey Results'!H955/'Survey Results'!H$968</f>
        <v>0</v>
      </c>
      <c r="L955" s="211">
        <f t="shared" si="126"/>
        <v>0</v>
      </c>
      <c r="M955" s="221">
        <f t="shared" si="127"/>
        <v>0</v>
      </c>
      <c r="N955" s="222">
        <f t="shared" si="121"/>
        <v>0</v>
      </c>
    </row>
    <row r="956" spans="2:14" x14ac:dyDescent="0.45">
      <c r="B956" t="s">
        <v>227</v>
      </c>
      <c r="C956" s="215">
        <f>'Survey Results'!D956/'Survey Results'!D$968</f>
        <v>0</v>
      </c>
      <c r="D956" s="211">
        <f t="shared" si="122"/>
        <v>0</v>
      </c>
      <c r="E956" s="218">
        <f>'Survey Results'!E956/'Survey Results'!E$968</f>
        <v>0</v>
      </c>
      <c r="F956" s="217">
        <f t="shared" si="123"/>
        <v>0</v>
      </c>
      <c r="G956" s="215">
        <f>'Survey Results'!F956/'Survey Results'!F$968</f>
        <v>0</v>
      </c>
      <c r="H956" s="212">
        <f t="shared" si="124"/>
        <v>0</v>
      </c>
      <c r="I956" s="218">
        <f>'Survey Results'!G956/'Survey Results'!G$968</f>
        <v>0</v>
      </c>
      <c r="J956" s="217">
        <f t="shared" si="125"/>
        <v>0</v>
      </c>
      <c r="K956" s="215">
        <f>'Survey Results'!H956/'Survey Results'!H$968</f>
        <v>0</v>
      </c>
      <c r="L956" s="211">
        <f t="shared" si="126"/>
        <v>0</v>
      </c>
      <c r="M956" s="221">
        <f t="shared" si="127"/>
        <v>0</v>
      </c>
      <c r="N956" s="222">
        <f t="shared" si="121"/>
        <v>0</v>
      </c>
    </row>
    <row r="957" spans="2:14" x14ac:dyDescent="0.45">
      <c r="B957" t="s">
        <v>369</v>
      </c>
      <c r="C957" s="215">
        <f>'Survey Results'!D957/'Survey Results'!D$968</f>
        <v>0</v>
      </c>
      <c r="D957" s="211">
        <f t="shared" si="122"/>
        <v>0</v>
      </c>
      <c r="E957" s="218">
        <f>'Survey Results'!E957/'Survey Results'!E$968</f>
        <v>0</v>
      </c>
      <c r="F957" s="217">
        <f t="shared" si="123"/>
        <v>0</v>
      </c>
      <c r="G957" s="215">
        <f>'Survey Results'!F957/'Survey Results'!F$968</f>
        <v>0</v>
      </c>
      <c r="H957" s="212">
        <f t="shared" si="124"/>
        <v>0</v>
      </c>
      <c r="I957" s="218">
        <f>'Survey Results'!G957/'Survey Results'!G$968</f>
        <v>0</v>
      </c>
      <c r="J957" s="217">
        <f t="shared" si="125"/>
        <v>0</v>
      </c>
      <c r="K957" s="215">
        <f>'Survey Results'!H957/'Survey Results'!H$968</f>
        <v>0</v>
      </c>
      <c r="L957" s="211">
        <f t="shared" si="126"/>
        <v>0</v>
      </c>
      <c r="M957" s="221">
        <f t="shared" si="127"/>
        <v>0</v>
      </c>
      <c r="N957" s="222">
        <f t="shared" si="121"/>
        <v>0</v>
      </c>
    </row>
    <row r="958" spans="2:14" x14ac:dyDescent="0.45">
      <c r="B958" t="s">
        <v>370</v>
      </c>
      <c r="C958" s="215">
        <f>'Survey Results'!D958/'Survey Results'!D$968</f>
        <v>0</v>
      </c>
      <c r="D958" s="211">
        <f t="shared" si="122"/>
        <v>0</v>
      </c>
      <c r="E958" s="218">
        <f>'Survey Results'!E958/'Survey Results'!E$968</f>
        <v>0</v>
      </c>
      <c r="F958" s="217">
        <f t="shared" si="123"/>
        <v>0</v>
      </c>
      <c r="G958" s="215">
        <f>'Survey Results'!F958/'Survey Results'!F$968</f>
        <v>0</v>
      </c>
      <c r="H958" s="212">
        <f t="shared" si="124"/>
        <v>0</v>
      </c>
      <c r="I958" s="218">
        <f>'Survey Results'!G958/'Survey Results'!G$968</f>
        <v>0</v>
      </c>
      <c r="J958" s="217">
        <f t="shared" si="125"/>
        <v>0</v>
      </c>
      <c r="K958" s="215">
        <f>'Survey Results'!H958/'Survey Results'!H$968</f>
        <v>0</v>
      </c>
      <c r="L958" s="211">
        <f t="shared" si="126"/>
        <v>0</v>
      </c>
      <c r="M958" s="221">
        <f t="shared" si="127"/>
        <v>0</v>
      </c>
      <c r="N958" s="222">
        <f t="shared" si="121"/>
        <v>0</v>
      </c>
    </row>
    <row r="959" spans="2:14" x14ac:dyDescent="0.45">
      <c r="B959" t="s">
        <v>371</v>
      </c>
      <c r="C959" s="215">
        <f>'Survey Results'!D959/'Survey Results'!D$968</f>
        <v>0</v>
      </c>
      <c r="D959" s="211">
        <f t="shared" si="122"/>
        <v>0</v>
      </c>
      <c r="E959" s="218">
        <f>'Survey Results'!E959/'Survey Results'!E$968</f>
        <v>0</v>
      </c>
      <c r="F959" s="217">
        <f t="shared" si="123"/>
        <v>0</v>
      </c>
      <c r="G959" s="215">
        <f>'Survey Results'!F959/'Survey Results'!F$968</f>
        <v>0</v>
      </c>
      <c r="H959" s="212">
        <f t="shared" si="124"/>
        <v>0</v>
      </c>
      <c r="I959" s="218">
        <f>'Survey Results'!G959/'Survey Results'!G$968</f>
        <v>0</v>
      </c>
      <c r="J959" s="217">
        <f t="shared" si="125"/>
        <v>0</v>
      </c>
      <c r="K959" s="215">
        <f>'Survey Results'!H959/'Survey Results'!H$968</f>
        <v>0</v>
      </c>
      <c r="L959" s="211">
        <f t="shared" si="126"/>
        <v>0</v>
      </c>
      <c r="M959" s="221">
        <f t="shared" si="127"/>
        <v>0</v>
      </c>
      <c r="N959" s="222">
        <f t="shared" si="121"/>
        <v>0</v>
      </c>
    </row>
    <row r="960" spans="2:14" x14ac:dyDescent="0.45">
      <c r="B960" t="s">
        <v>372</v>
      </c>
      <c r="C960" s="215">
        <f>'Survey Results'!D960/'Survey Results'!D$968</f>
        <v>0</v>
      </c>
      <c r="D960" s="211">
        <f t="shared" si="122"/>
        <v>0</v>
      </c>
      <c r="E960" s="218">
        <f>'Survey Results'!E960/'Survey Results'!E$968</f>
        <v>0</v>
      </c>
      <c r="F960" s="217">
        <f t="shared" si="123"/>
        <v>0</v>
      </c>
      <c r="G960" s="215">
        <f>'Survey Results'!F960/'Survey Results'!F$968</f>
        <v>0</v>
      </c>
      <c r="H960" s="212">
        <f t="shared" si="124"/>
        <v>0</v>
      </c>
      <c r="I960" s="218">
        <f>'Survey Results'!G960/'Survey Results'!G$968</f>
        <v>0</v>
      </c>
      <c r="J960" s="217">
        <f t="shared" si="125"/>
        <v>0</v>
      </c>
      <c r="K960" s="215">
        <f>'Survey Results'!H960/'Survey Results'!H$968</f>
        <v>0</v>
      </c>
      <c r="L960" s="211">
        <f t="shared" si="126"/>
        <v>0</v>
      </c>
      <c r="M960" s="221">
        <f t="shared" si="127"/>
        <v>0</v>
      </c>
      <c r="N960" s="222">
        <f t="shared" si="121"/>
        <v>0</v>
      </c>
    </row>
    <row r="961" spans="1:14" x14ac:dyDescent="0.45">
      <c r="B961" t="s">
        <v>373</v>
      </c>
      <c r="C961" s="215">
        <f>'Survey Results'!D961/'Survey Results'!D$968</f>
        <v>0</v>
      </c>
      <c r="D961" s="211">
        <f t="shared" si="122"/>
        <v>0</v>
      </c>
      <c r="E961" s="218">
        <f>'Survey Results'!E961/'Survey Results'!E$968</f>
        <v>0</v>
      </c>
      <c r="F961" s="217">
        <f t="shared" si="123"/>
        <v>0</v>
      </c>
      <c r="G961" s="215">
        <f>'Survey Results'!F961/'Survey Results'!F$968</f>
        <v>0</v>
      </c>
      <c r="H961" s="212">
        <f t="shared" si="124"/>
        <v>0</v>
      </c>
      <c r="I961" s="218">
        <f>'Survey Results'!G961/'Survey Results'!G$968</f>
        <v>0</v>
      </c>
      <c r="J961" s="217">
        <f t="shared" si="125"/>
        <v>0</v>
      </c>
      <c r="K961" s="215">
        <f>'Survey Results'!H961/'Survey Results'!H$968</f>
        <v>0</v>
      </c>
      <c r="L961" s="211">
        <f t="shared" si="126"/>
        <v>0</v>
      </c>
      <c r="M961" s="221">
        <f t="shared" si="127"/>
        <v>0</v>
      </c>
      <c r="N961" s="222">
        <f t="shared" si="121"/>
        <v>0</v>
      </c>
    </row>
    <row r="962" spans="1:14" x14ac:dyDescent="0.45">
      <c r="B962" t="s">
        <v>374</v>
      </c>
      <c r="C962" s="215">
        <f>'Survey Results'!D962/'Survey Results'!D$968</f>
        <v>0</v>
      </c>
      <c r="D962" s="211">
        <f t="shared" si="122"/>
        <v>0</v>
      </c>
      <c r="E962" s="218">
        <f>'Survey Results'!E962/'Survey Results'!E$968</f>
        <v>0</v>
      </c>
      <c r="F962" s="217">
        <f t="shared" si="123"/>
        <v>0</v>
      </c>
      <c r="G962" s="215">
        <f>'Survey Results'!F962/'Survey Results'!F$968</f>
        <v>0</v>
      </c>
      <c r="H962" s="212">
        <f t="shared" si="124"/>
        <v>0</v>
      </c>
      <c r="I962" s="218">
        <f>'Survey Results'!G962/'Survey Results'!G$968</f>
        <v>0</v>
      </c>
      <c r="J962" s="217">
        <f t="shared" si="125"/>
        <v>0</v>
      </c>
      <c r="K962" s="215">
        <f>'Survey Results'!H962/'Survey Results'!H$968</f>
        <v>0</v>
      </c>
      <c r="L962" s="211">
        <f t="shared" si="126"/>
        <v>0</v>
      </c>
      <c r="M962" s="221">
        <f t="shared" si="127"/>
        <v>0</v>
      </c>
      <c r="N962" s="222">
        <f t="shared" si="121"/>
        <v>0</v>
      </c>
    </row>
    <row r="963" spans="1:14" x14ac:dyDescent="0.45">
      <c r="B963" t="s">
        <v>375</v>
      </c>
      <c r="C963" s="215">
        <f>'Survey Results'!D963/'Survey Results'!D$968</f>
        <v>0</v>
      </c>
      <c r="D963" s="211">
        <f t="shared" si="122"/>
        <v>0</v>
      </c>
      <c r="E963" s="218">
        <f>'Survey Results'!E963/'Survey Results'!E$968</f>
        <v>0</v>
      </c>
      <c r="F963" s="217">
        <f t="shared" si="123"/>
        <v>0</v>
      </c>
      <c r="G963" s="215">
        <f>'Survey Results'!F963/'Survey Results'!F$968</f>
        <v>0</v>
      </c>
      <c r="H963" s="212">
        <f t="shared" si="124"/>
        <v>0</v>
      </c>
      <c r="I963" s="218">
        <f>'Survey Results'!G963/'Survey Results'!G$968</f>
        <v>0</v>
      </c>
      <c r="J963" s="217">
        <f t="shared" si="125"/>
        <v>0</v>
      </c>
      <c r="K963" s="215">
        <f>'Survey Results'!H963/'Survey Results'!H$968</f>
        <v>0</v>
      </c>
      <c r="L963" s="211">
        <f t="shared" si="126"/>
        <v>0</v>
      </c>
      <c r="M963" s="221">
        <f t="shared" si="127"/>
        <v>0</v>
      </c>
      <c r="N963" s="222">
        <f t="shared" si="121"/>
        <v>0</v>
      </c>
    </row>
    <row r="964" spans="1:14" x14ac:dyDescent="0.45">
      <c r="B964" t="s">
        <v>376</v>
      </c>
      <c r="C964" s="215">
        <f>'Survey Results'!D964/'Survey Results'!D$968</f>
        <v>0</v>
      </c>
      <c r="D964" s="211">
        <f t="shared" si="122"/>
        <v>0</v>
      </c>
      <c r="E964" s="218">
        <f>'Survey Results'!E964/'Survey Results'!E$968</f>
        <v>0</v>
      </c>
      <c r="F964" s="217">
        <f t="shared" si="123"/>
        <v>0</v>
      </c>
      <c r="G964" s="215">
        <f>'Survey Results'!F964/'Survey Results'!F$968</f>
        <v>0</v>
      </c>
      <c r="H964" s="212">
        <f t="shared" si="124"/>
        <v>0</v>
      </c>
      <c r="I964" s="218">
        <f>'Survey Results'!G964/'Survey Results'!G$968</f>
        <v>0</v>
      </c>
      <c r="J964" s="217">
        <f t="shared" si="125"/>
        <v>0</v>
      </c>
      <c r="K964" s="215">
        <f>'Survey Results'!H964/'Survey Results'!H$968</f>
        <v>3.3343073276841668E-2</v>
      </c>
      <c r="L964" s="211">
        <f t="shared" si="126"/>
        <v>0.25932995403798581</v>
      </c>
      <c r="M964" s="221">
        <f t="shared" si="127"/>
        <v>6.2966860389889199E-3</v>
      </c>
      <c r="N964" s="222">
        <f t="shared" ref="N964:N1027" si="128">D964+F964+H964+J964+L964</f>
        <v>0.25932995403798581</v>
      </c>
    </row>
    <row r="965" spans="1:14" x14ac:dyDescent="0.45">
      <c r="B965" t="s">
        <v>377</v>
      </c>
      <c r="C965" s="215">
        <f>'Survey Results'!D965/'Survey Results'!D$968</f>
        <v>0</v>
      </c>
      <c r="D965" s="211">
        <f t="shared" si="122"/>
        <v>0</v>
      </c>
      <c r="E965" s="218">
        <f>'Survey Results'!E965/'Survey Results'!E$968</f>
        <v>0</v>
      </c>
      <c r="F965" s="217">
        <f t="shared" si="123"/>
        <v>0</v>
      </c>
      <c r="G965" s="215">
        <f>'Survey Results'!F965/'Survey Results'!F$968</f>
        <v>0</v>
      </c>
      <c r="H965" s="212">
        <f t="shared" si="124"/>
        <v>0</v>
      </c>
      <c r="I965" s="218">
        <f>'Survey Results'!G965/'Survey Results'!G$968</f>
        <v>0</v>
      </c>
      <c r="J965" s="217">
        <f t="shared" si="125"/>
        <v>0</v>
      </c>
      <c r="K965" s="215">
        <f>'Survey Results'!H965/'Survey Results'!H$968</f>
        <v>7.493263205740075E-2</v>
      </c>
      <c r="L965" s="211">
        <f t="shared" si="126"/>
        <v>0.58279798823726514</v>
      </c>
      <c r="M965" s="221">
        <f t="shared" si="127"/>
        <v>1.4150682938643064E-2</v>
      </c>
      <c r="N965" s="222">
        <f t="shared" si="128"/>
        <v>0.58279798823726514</v>
      </c>
    </row>
    <row r="966" spans="1:14" x14ac:dyDescent="0.45">
      <c r="B966" t="s">
        <v>378</v>
      </c>
      <c r="C966" s="215">
        <f>'Survey Results'!D966/'Survey Results'!D$968</f>
        <v>0</v>
      </c>
      <c r="D966" s="211">
        <f t="shared" si="122"/>
        <v>0</v>
      </c>
      <c r="E966" s="218">
        <f>'Survey Results'!E966/'Survey Results'!E$968</f>
        <v>0</v>
      </c>
      <c r="F966" s="217">
        <f t="shared" si="123"/>
        <v>0</v>
      </c>
      <c r="G966" s="215">
        <f>'Survey Results'!F966/'Survey Results'!F$968</f>
        <v>0</v>
      </c>
      <c r="H966" s="212">
        <f t="shared" si="124"/>
        <v>0</v>
      </c>
      <c r="I966" s="218">
        <f>'Survey Results'!G966/'Survey Results'!G$968</f>
        <v>4.0530056821755825E-2</v>
      </c>
      <c r="J966" s="217">
        <f t="shared" si="125"/>
        <v>0.26843369103574954</v>
      </c>
      <c r="K966" s="215">
        <f>'Survey Results'!H966/'Survey Results'!H$968</f>
        <v>0</v>
      </c>
      <c r="L966" s="211">
        <f t="shared" si="126"/>
        <v>0</v>
      </c>
      <c r="M966" s="221">
        <f t="shared" si="127"/>
        <v>6.5177302059425341E-3</v>
      </c>
      <c r="N966" s="222">
        <f t="shared" si="128"/>
        <v>0.26843369103574954</v>
      </c>
    </row>
    <row r="967" spans="1:14" x14ac:dyDescent="0.45">
      <c r="B967" t="s">
        <v>379</v>
      </c>
      <c r="C967" s="215">
        <f>'Survey Results'!D967/'Survey Results'!D$968</f>
        <v>0</v>
      </c>
      <c r="D967" s="211">
        <f t="shared" si="122"/>
        <v>0</v>
      </c>
      <c r="E967" s="218">
        <f>'Survey Results'!E967/'Survey Results'!E$968</f>
        <v>0</v>
      </c>
      <c r="F967" s="217">
        <f t="shared" si="123"/>
        <v>0</v>
      </c>
      <c r="G967" s="215">
        <f>'Survey Results'!F967/'Survey Results'!F$968</f>
        <v>0</v>
      </c>
      <c r="H967" s="212">
        <f t="shared" si="124"/>
        <v>0</v>
      </c>
      <c r="I967" s="218">
        <f>'Survey Results'!G967/'Survey Results'!G$968</f>
        <v>0</v>
      </c>
      <c r="J967" s="217">
        <f t="shared" si="125"/>
        <v>0</v>
      </c>
      <c r="K967" s="215">
        <f>'Survey Results'!H967/'Survey Results'!H$968</f>
        <v>0</v>
      </c>
      <c r="L967" s="211">
        <f t="shared" si="126"/>
        <v>0</v>
      </c>
      <c r="M967" s="221">
        <f t="shared" si="127"/>
        <v>0</v>
      </c>
      <c r="N967" s="222">
        <f t="shared" si="128"/>
        <v>0</v>
      </c>
    </row>
    <row r="968" spans="1:14" s="208" customFormat="1" x14ac:dyDescent="0.45">
      <c r="B968" s="208" t="s">
        <v>1</v>
      </c>
      <c r="C968" s="213">
        <f t="shared" ref="C968:N968" si="129">SUM(C789:C967)</f>
        <v>1.0000000000000002</v>
      </c>
      <c r="D968" s="214">
        <f t="shared" si="129"/>
        <v>5.6942827410000021</v>
      </c>
      <c r="E968" s="219">
        <f t="shared" si="129"/>
        <v>1</v>
      </c>
      <c r="F968" s="220">
        <f t="shared" si="129"/>
        <v>4.1231934400000014</v>
      </c>
      <c r="G968" s="213">
        <f t="shared" si="129"/>
        <v>1.0000000000000002</v>
      </c>
      <c r="H968" s="214">
        <f t="shared" si="129"/>
        <v>16.966969920000004</v>
      </c>
      <c r="I968" s="219">
        <f t="shared" si="129"/>
        <v>1</v>
      </c>
      <c r="J968" s="220">
        <f t="shared" si="129"/>
        <v>6.6230770960000038</v>
      </c>
      <c r="K968" s="213">
        <f t="shared" si="129"/>
        <v>1</v>
      </c>
      <c r="L968" s="214">
        <f t="shared" si="129"/>
        <v>7.7776260120000025</v>
      </c>
      <c r="M968" s="221">
        <f t="shared" si="129"/>
        <v>1.0000000000000009</v>
      </c>
      <c r="N968" s="222">
        <f t="shared" si="129"/>
        <v>41.185149209000009</v>
      </c>
    </row>
    <row r="970" spans="1:14" x14ac:dyDescent="0.45">
      <c r="A970" t="s">
        <v>391</v>
      </c>
      <c r="B970" t="s">
        <v>392</v>
      </c>
      <c r="D970" s="211">
        <f>'Pop &amp; Exp'!B122</f>
        <v>3.6989815109999999</v>
      </c>
      <c r="F970" s="217">
        <f>'Pop &amp; Exp'!C122</f>
        <v>3.1596210600000001</v>
      </c>
      <c r="H970" s="212">
        <f>'Pop &amp; Exp'!D122</f>
        <v>11.9705616</v>
      </c>
      <c r="J970" s="217">
        <f>'Pop &amp; Exp'!E122</f>
        <v>4.6129603120000002</v>
      </c>
      <c r="L970" s="211">
        <f>'Pop &amp; Exp'!F122</f>
        <v>5.883076086</v>
      </c>
      <c r="N970" s="222">
        <f>D970+F970+H970+J970+L970</f>
        <v>29.325200569</v>
      </c>
    </row>
    <row r="972" spans="1:14" x14ac:dyDescent="0.45">
      <c r="B972" t="s">
        <v>97</v>
      </c>
      <c r="C972" s="215">
        <f>'Survey Results'!D972/'Survey Results'!D$1151</f>
        <v>0</v>
      </c>
      <c r="D972" s="211">
        <f>C972*$D$970</f>
        <v>0</v>
      </c>
      <c r="E972" s="218">
        <f>'Survey Results'!E972/'Survey Results'!E$1151</f>
        <v>0</v>
      </c>
      <c r="F972" s="217">
        <f>E972*$F$970</f>
        <v>0</v>
      </c>
      <c r="G972" s="215">
        <f>'Survey Results'!F972/'Survey Results'!F$1151</f>
        <v>0</v>
      </c>
      <c r="H972" s="212">
        <f>G972*$H$970</f>
        <v>0</v>
      </c>
      <c r="I972" s="218">
        <f>'Survey Results'!G972/'Survey Results'!G$1151</f>
        <v>0</v>
      </c>
      <c r="J972" s="217">
        <f>I972*$J$970</f>
        <v>0</v>
      </c>
      <c r="K972" s="215">
        <f>'Survey Results'!H972/'Survey Results'!H$1151</f>
        <v>0</v>
      </c>
      <c r="L972" s="211">
        <f>K972*$L$970</f>
        <v>0</v>
      </c>
      <c r="M972" s="221">
        <f>N972/$N$970</f>
        <v>0</v>
      </c>
      <c r="N972" s="222">
        <f t="shared" si="128"/>
        <v>0</v>
      </c>
    </row>
    <row r="973" spans="1:14" x14ac:dyDescent="0.45">
      <c r="B973" t="s">
        <v>98</v>
      </c>
      <c r="C973" s="215">
        <f>'Survey Results'!D973/'Survey Results'!D$1151</f>
        <v>0</v>
      </c>
      <c r="D973" s="211">
        <f t="shared" ref="D973:D1036" si="130">C973*$D$970</f>
        <v>0</v>
      </c>
      <c r="E973" s="218">
        <f>'Survey Results'!E973/'Survey Results'!E$1151</f>
        <v>0</v>
      </c>
      <c r="F973" s="217">
        <f t="shared" ref="F973:F1036" si="131">E973*$F$970</f>
        <v>0</v>
      </c>
      <c r="G973" s="215">
        <f>'Survey Results'!F973/'Survey Results'!F$1151</f>
        <v>0</v>
      </c>
      <c r="H973" s="212">
        <f t="shared" ref="H973:H1036" si="132">G973*$H$970</f>
        <v>0</v>
      </c>
      <c r="I973" s="218">
        <f>'Survey Results'!G973/'Survey Results'!G$1151</f>
        <v>0</v>
      </c>
      <c r="J973" s="217">
        <f t="shared" ref="J973:J1036" si="133">I973*$J$970</f>
        <v>0</v>
      </c>
      <c r="K973" s="215">
        <f>'Survey Results'!H973/'Survey Results'!H$1151</f>
        <v>0</v>
      </c>
      <c r="L973" s="211">
        <f t="shared" ref="L973:L1036" si="134">K973*$L$970</f>
        <v>0</v>
      </c>
      <c r="M973" s="221">
        <f t="shared" ref="M973:M1036" si="135">N973/$N$970</f>
        <v>0</v>
      </c>
      <c r="N973" s="222">
        <f t="shared" si="128"/>
        <v>0</v>
      </c>
    </row>
    <row r="974" spans="1:14" x14ac:dyDescent="0.45">
      <c r="B974" t="s">
        <v>147</v>
      </c>
      <c r="C974" s="215">
        <f>'Survey Results'!D974/'Survey Results'!D$1151</f>
        <v>0</v>
      </c>
      <c r="D974" s="211">
        <f t="shared" si="130"/>
        <v>0</v>
      </c>
      <c r="E974" s="218">
        <f>'Survey Results'!E974/'Survey Results'!E$1151</f>
        <v>0</v>
      </c>
      <c r="F974" s="217">
        <f t="shared" si="131"/>
        <v>0</v>
      </c>
      <c r="G974" s="215">
        <f>'Survey Results'!F974/'Survey Results'!F$1151</f>
        <v>0</v>
      </c>
      <c r="H974" s="212">
        <f t="shared" si="132"/>
        <v>0</v>
      </c>
      <c r="I974" s="218">
        <f>'Survey Results'!G974/'Survey Results'!G$1151</f>
        <v>0</v>
      </c>
      <c r="J974" s="217">
        <f t="shared" si="133"/>
        <v>0</v>
      </c>
      <c r="K974" s="215">
        <f>'Survey Results'!H974/'Survey Results'!H$1151</f>
        <v>0</v>
      </c>
      <c r="L974" s="211">
        <f t="shared" si="134"/>
        <v>0</v>
      </c>
      <c r="M974" s="221">
        <f t="shared" si="135"/>
        <v>0</v>
      </c>
      <c r="N974" s="222">
        <f t="shared" si="128"/>
        <v>0</v>
      </c>
    </row>
    <row r="975" spans="1:14" x14ac:dyDescent="0.45">
      <c r="B975" t="s">
        <v>148</v>
      </c>
      <c r="C975" s="215">
        <f>'Survey Results'!D975/'Survey Results'!D$1151</f>
        <v>0</v>
      </c>
      <c r="D975" s="211">
        <f t="shared" si="130"/>
        <v>0</v>
      </c>
      <c r="E975" s="218">
        <f>'Survey Results'!E975/'Survey Results'!E$1151</f>
        <v>0</v>
      </c>
      <c r="F975" s="217">
        <f t="shared" si="131"/>
        <v>0</v>
      </c>
      <c r="G975" s="215">
        <f>'Survey Results'!F975/'Survey Results'!F$1151</f>
        <v>0</v>
      </c>
      <c r="H975" s="212">
        <f t="shared" si="132"/>
        <v>0</v>
      </c>
      <c r="I975" s="218">
        <f>'Survey Results'!G975/'Survey Results'!G$1151</f>
        <v>0</v>
      </c>
      <c r="J975" s="217">
        <f t="shared" si="133"/>
        <v>0</v>
      </c>
      <c r="K975" s="215">
        <f>'Survey Results'!H975/'Survey Results'!H$1151</f>
        <v>0</v>
      </c>
      <c r="L975" s="211">
        <f t="shared" si="134"/>
        <v>0</v>
      </c>
      <c r="M975" s="221">
        <f t="shared" si="135"/>
        <v>0</v>
      </c>
      <c r="N975" s="222">
        <f t="shared" si="128"/>
        <v>0</v>
      </c>
    </row>
    <row r="976" spans="1:14" x14ac:dyDescent="0.45">
      <c r="B976" t="s">
        <v>149</v>
      </c>
      <c r="C976" s="215">
        <f>'Survey Results'!D976/'Survey Results'!D$1151</f>
        <v>0</v>
      </c>
      <c r="D976" s="211">
        <f t="shared" si="130"/>
        <v>0</v>
      </c>
      <c r="E976" s="218">
        <f>'Survey Results'!E976/'Survey Results'!E$1151</f>
        <v>0</v>
      </c>
      <c r="F976" s="217">
        <f t="shared" si="131"/>
        <v>0</v>
      </c>
      <c r="G976" s="215">
        <f>'Survey Results'!F976/'Survey Results'!F$1151</f>
        <v>0</v>
      </c>
      <c r="H976" s="212">
        <f t="shared" si="132"/>
        <v>0</v>
      </c>
      <c r="I976" s="218">
        <f>'Survey Results'!G976/'Survey Results'!G$1151</f>
        <v>0</v>
      </c>
      <c r="J976" s="217">
        <f t="shared" si="133"/>
        <v>0</v>
      </c>
      <c r="K976" s="215">
        <f>'Survey Results'!H976/'Survey Results'!H$1151</f>
        <v>0</v>
      </c>
      <c r="L976" s="211">
        <f t="shared" si="134"/>
        <v>0</v>
      </c>
      <c r="M976" s="221">
        <f t="shared" si="135"/>
        <v>0</v>
      </c>
      <c r="N976" s="222">
        <f t="shared" si="128"/>
        <v>0</v>
      </c>
    </row>
    <row r="977" spans="2:14" x14ac:dyDescent="0.45">
      <c r="B977" t="s">
        <v>156</v>
      </c>
      <c r="C977" s="215">
        <f>'Survey Results'!D977/'Survey Results'!D$1151</f>
        <v>0</v>
      </c>
      <c r="D977" s="211">
        <f t="shared" si="130"/>
        <v>0</v>
      </c>
      <c r="E977" s="218">
        <f>'Survey Results'!E977/'Survey Results'!E$1151</f>
        <v>0</v>
      </c>
      <c r="F977" s="217">
        <f t="shared" si="131"/>
        <v>0</v>
      </c>
      <c r="G977" s="215">
        <f>'Survey Results'!F977/'Survey Results'!F$1151</f>
        <v>0</v>
      </c>
      <c r="H977" s="212">
        <f t="shared" si="132"/>
        <v>0</v>
      </c>
      <c r="I977" s="218">
        <f>'Survey Results'!G977/'Survey Results'!G$1151</f>
        <v>0</v>
      </c>
      <c r="J977" s="217">
        <f t="shared" si="133"/>
        <v>0</v>
      </c>
      <c r="K977" s="215">
        <f>'Survey Results'!H977/'Survey Results'!H$1151</f>
        <v>0</v>
      </c>
      <c r="L977" s="211">
        <f t="shared" si="134"/>
        <v>0</v>
      </c>
      <c r="M977" s="221">
        <f t="shared" si="135"/>
        <v>0</v>
      </c>
      <c r="N977" s="222">
        <f t="shared" si="128"/>
        <v>0</v>
      </c>
    </row>
    <row r="978" spans="2:14" x14ac:dyDescent="0.45">
      <c r="B978" t="s">
        <v>157</v>
      </c>
      <c r="C978" s="215">
        <f>'Survey Results'!D978/'Survey Results'!D$1151</f>
        <v>0</v>
      </c>
      <c r="D978" s="211">
        <f t="shared" si="130"/>
        <v>0</v>
      </c>
      <c r="E978" s="218">
        <f>'Survey Results'!E978/'Survey Results'!E$1151</f>
        <v>0</v>
      </c>
      <c r="F978" s="217">
        <f t="shared" si="131"/>
        <v>0</v>
      </c>
      <c r="G978" s="215">
        <f>'Survey Results'!F978/'Survey Results'!F$1151</f>
        <v>0</v>
      </c>
      <c r="H978" s="212">
        <f t="shared" si="132"/>
        <v>0</v>
      </c>
      <c r="I978" s="218">
        <f>'Survey Results'!G978/'Survey Results'!G$1151</f>
        <v>0</v>
      </c>
      <c r="J978" s="217">
        <f t="shared" si="133"/>
        <v>0</v>
      </c>
      <c r="K978" s="215">
        <f>'Survey Results'!H978/'Survey Results'!H$1151</f>
        <v>0</v>
      </c>
      <c r="L978" s="211">
        <f t="shared" si="134"/>
        <v>0</v>
      </c>
      <c r="M978" s="221">
        <f t="shared" si="135"/>
        <v>0</v>
      </c>
      <c r="N978" s="222">
        <f t="shared" si="128"/>
        <v>0</v>
      </c>
    </row>
    <row r="979" spans="2:14" x14ac:dyDescent="0.45">
      <c r="B979" t="s">
        <v>158</v>
      </c>
      <c r="C979" s="215">
        <f>'Survey Results'!D979/'Survey Results'!D$1151</f>
        <v>0</v>
      </c>
      <c r="D979" s="211">
        <f t="shared" si="130"/>
        <v>0</v>
      </c>
      <c r="E979" s="218">
        <f>'Survey Results'!E979/'Survey Results'!E$1151</f>
        <v>0</v>
      </c>
      <c r="F979" s="217">
        <f t="shared" si="131"/>
        <v>0</v>
      </c>
      <c r="G979" s="215">
        <f>'Survey Results'!F979/'Survey Results'!F$1151</f>
        <v>0</v>
      </c>
      <c r="H979" s="212">
        <f t="shared" si="132"/>
        <v>0</v>
      </c>
      <c r="I979" s="218">
        <f>'Survey Results'!G979/'Survey Results'!G$1151</f>
        <v>0</v>
      </c>
      <c r="J979" s="217">
        <f t="shared" si="133"/>
        <v>0</v>
      </c>
      <c r="K979" s="215">
        <f>'Survey Results'!H979/'Survey Results'!H$1151</f>
        <v>0</v>
      </c>
      <c r="L979" s="211">
        <f t="shared" si="134"/>
        <v>0</v>
      </c>
      <c r="M979" s="221">
        <f t="shared" si="135"/>
        <v>0</v>
      </c>
      <c r="N979" s="222">
        <f t="shared" si="128"/>
        <v>0</v>
      </c>
    </row>
    <row r="980" spans="2:14" x14ac:dyDescent="0.45">
      <c r="B980" t="s">
        <v>159</v>
      </c>
      <c r="C980" s="215">
        <f>'Survey Results'!D980/'Survey Results'!D$1151</f>
        <v>0</v>
      </c>
      <c r="D980" s="211">
        <f t="shared" si="130"/>
        <v>0</v>
      </c>
      <c r="E980" s="218">
        <f>'Survey Results'!E980/'Survey Results'!E$1151</f>
        <v>0</v>
      </c>
      <c r="F980" s="217">
        <f t="shared" si="131"/>
        <v>0</v>
      </c>
      <c r="G980" s="215">
        <f>'Survey Results'!F980/'Survey Results'!F$1151</f>
        <v>0</v>
      </c>
      <c r="H980" s="212">
        <f t="shared" si="132"/>
        <v>0</v>
      </c>
      <c r="I980" s="218">
        <f>'Survey Results'!G980/'Survey Results'!G$1151</f>
        <v>0</v>
      </c>
      <c r="J980" s="217">
        <f t="shared" si="133"/>
        <v>0</v>
      </c>
      <c r="K980" s="215">
        <f>'Survey Results'!H980/'Survey Results'!H$1151</f>
        <v>0</v>
      </c>
      <c r="L980" s="211">
        <f t="shared" si="134"/>
        <v>0</v>
      </c>
      <c r="M980" s="221">
        <f t="shared" si="135"/>
        <v>0</v>
      </c>
      <c r="N980" s="222">
        <f t="shared" si="128"/>
        <v>0</v>
      </c>
    </row>
    <row r="981" spans="2:14" x14ac:dyDescent="0.45">
      <c r="B981" t="s">
        <v>176</v>
      </c>
      <c r="C981" s="215">
        <f>'Survey Results'!D981/'Survey Results'!D$1151</f>
        <v>0</v>
      </c>
      <c r="D981" s="211">
        <f t="shared" si="130"/>
        <v>0</v>
      </c>
      <c r="E981" s="218">
        <f>'Survey Results'!E981/'Survey Results'!E$1151</f>
        <v>0</v>
      </c>
      <c r="F981" s="217">
        <f t="shared" si="131"/>
        <v>0</v>
      </c>
      <c r="G981" s="215">
        <f>'Survey Results'!F981/'Survey Results'!F$1151</f>
        <v>0</v>
      </c>
      <c r="H981" s="212">
        <f t="shared" si="132"/>
        <v>0</v>
      </c>
      <c r="I981" s="218">
        <f>'Survey Results'!G981/'Survey Results'!G$1151</f>
        <v>0</v>
      </c>
      <c r="J981" s="217">
        <f t="shared" si="133"/>
        <v>0</v>
      </c>
      <c r="K981" s="215">
        <f>'Survey Results'!H981/'Survey Results'!H$1151</f>
        <v>0</v>
      </c>
      <c r="L981" s="211">
        <f t="shared" si="134"/>
        <v>0</v>
      </c>
      <c r="M981" s="221">
        <f t="shared" si="135"/>
        <v>0</v>
      </c>
      <c r="N981" s="222">
        <f t="shared" si="128"/>
        <v>0</v>
      </c>
    </row>
    <row r="982" spans="2:14" x14ac:dyDescent="0.45">
      <c r="B982" t="s">
        <v>177</v>
      </c>
      <c r="C982" s="215">
        <f>'Survey Results'!D982/'Survey Results'!D$1151</f>
        <v>0</v>
      </c>
      <c r="D982" s="211">
        <f t="shared" si="130"/>
        <v>0</v>
      </c>
      <c r="E982" s="218">
        <f>'Survey Results'!E982/'Survey Results'!E$1151</f>
        <v>0</v>
      </c>
      <c r="F982" s="217">
        <f t="shared" si="131"/>
        <v>0</v>
      </c>
      <c r="G982" s="215">
        <f>'Survey Results'!F982/'Survey Results'!F$1151</f>
        <v>0</v>
      </c>
      <c r="H982" s="212">
        <f t="shared" si="132"/>
        <v>0</v>
      </c>
      <c r="I982" s="218">
        <f>'Survey Results'!G982/'Survey Results'!G$1151</f>
        <v>0</v>
      </c>
      <c r="J982" s="217">
        <f t="shared" si="133"/>
        <v>0</v>
      </c>
      <c r="K982" s="215">
        <f>'Survey Results'!H982/'Survey Results'!H$1151</f>
        <v>0</v>
      </c>
      <c r="L982" s="211">
        <f t="shared" si="134"/>
        <v>0</v>
      </c>
      <c r="M982" s="221">
        <f t="shared" si="135"/>
        <v>0</v>
      </c>
      <c r="N982" s="222">
        <f t="shared" si="128"/>
        <v>0</v>
      </c>
    </row>
    <row r="983" spans="2:14" x14ac:dyDescent="0.45">
      <c r="B983" t="s">
        <v>178</v>
      </c>
      <c r="C983" s="215">
        <f>'Survey Results'!D983/'Survey Results'!D$1151</f>
        <v>0</v>
      </c>
      <c r="D983" s="211">
        <f t="shared" si="130"/>
        <v>0</v>
      </c>
      <c r="E983" s="218">
        <f>'Survey Results'!E983/'Survey Results'!E$1151</f>
        <v>0</v>
      </c>
      <c r="F983" s="217">
        <f t="shared" si="131"/>
        <v>0</v>
      </c>
      <c r="G983" s="215">
        <f>'Survey Results'!F983/'Survey Results'!F$1151</f>
        <v>0</v>
      </c>
      <c r="H983" s="212">
        <f t="shared" si="132"/>
        <v>0</v>
      </c>
      <c r="I983" s="218">
        <f>'Survey Results'!G983/'Survey Results'!G$1151</f>
        <v>0</v>
      </c>
      <c r="J983" s="217">
        <f t="shared" si="133"/>
        <v>0</v>
      </c>
      <c r="K983" s="215">
        <f>'Survey Results'!H983/'Survey Results'!H$1151</f>
        <v>0</v>
      </c>
      <c r="L983" s="211">
        <f t="shared" si="134"/>
        <v>0</v>
      </c>
      <c r="M983" s="221">
        <f t="shared" si="135"/>
        <v>0</v>
      </c>
      <c r="N983" s="222">
        <f t="shared" si="128"/>
        <v>0</v>
      </c>
    </row>
    <row r="984" spans="2:14" x14ac:dyDescent="0.45">
      <c r="B984" t="s">
        <v>179</v>
      </c>
      <c r="C984" s="215">
        <f>'Survey Results'!D984/'Survey Results'!D$1151</f>
        <v>0</v>
      </c>
      <c r="D984" s="211">
        <f t="shared" si="130"/>
        <v>0</v>
      </c>
      <c r="E984" s="218">
        <f>'Survey Results'!E984/'Survey Results'!E$1151</f>
        <v>0</v>
      </c>
      <c r="F984" s="217">
        <f t="shared" si="131"/>
        <v>0</v>
      </c>
      <c r="G984" s="215">
        <f>'Survey Results'!F984/'Survey Results'!F$1151</f>
        <v>0</v>
      </c>
      <c r="H984" s="212">
        <f t="shared" si="132"/>
        <v>0</v>
      </c>
      <c r="I984" s="218">
        <f>'Survey Results'!G984/'Survey Results'!G$1151</f>
        <v>0</v>
      </c>
      <c r="J984" s="217">
        <f t="shared" si="133"/>
        <v>0</v>
      </c>
      <c r="K984" s="215">
        <f>'Survey Results'!H984/'Survey Results'!H$1151</f>
        <v>0</v>
      </c>
      <c r="L984" s="211">
        <f t="shared" si="134"/>
        <v>0</v>
      </c>
      <c r="M984" s="221">
        <f t="shared" si="135"/>
        <v>0</v>
      </c>
      <c r="N984" s="222">
        <f t="shared" si="128"/>
        <v>0</v>
      </c>
    </row>
    <row r="985" spans="2:14" x14ac:dyDescent="0.45">
      <c r="B985" t="s">
        <v>180</v>
      </c>
      <c r="C985" s="215">
        <f>'Survey Results'!D985/'Survey Results'!D$1151</f>
        <v>0</v>
      </c>
      <c r="D985" s="211">
        <f t="shared" si="130"/>
        <v>0</v>
      </c>
      <c r="E985" s="218">
        <f>'Survey Results'!E985/'Survey Results'!E$1151</f>
        <v>0</v>
      </c>
      <c r="F985" s="217">
        <f t="shared" si="131"/>
        <v>0</v>
      </c>
      <c r="G985" s="215">
        <f>'Survey Results'!F985/'Survey Results'!F$1151</f>
        <v>0</v>
      </c>
      <c r="H985" s="212">
        <f t="shared" si="132"/>
        <v>0</v>
      </c>
      <c r="I985" s="218">
        <f>'Survey Results'!G985/'Survey Results'!G$1151</f>
        <v>0</v>
      </c>
      <c r="J985" s="217">
        <f t="shared" si="133"/>
        <v>0</v>
      </c>
      <c r="K985" s="215">
        <f>'Survey Results'!H985/'Survey Results'!H$1151</f>
        <v>0</v>
      </c>
      <c r="L985" s="211">
        <f t="shared" si="134"/>
        <v>0</v>
      </c>
      <c r="M985" s="221">
        <f t="shared" si="135"/>
        <v>0</v>
      </c>
      <c r="N985" s="222">
        <f t="shared" si="128"/>
        <v>0</v>
      </c>
    </row>
    <row r="986" spans="2:14" x14ac:dyDescent="0.45">
      <c r="B986" t="s">
        <v>181</v>
      </c>
      <c r="C986" s="215">
        <f>'Survey Results'!D986/'Survey Results'!D$1151</f>
        <v>0</v>
      </c>
      <c r="D986" s="211">
        <f t="shared" si="130"/>
        <v>0</v>
      </c>
      <c r="E986" s="218">
        <f>'Survey Results'!E986/'Survey Results'!E$1151</f>
        <v>0</v>
      </c>
      <c r="F986" s="217">
        <f t="shared" si="131"/>
        <v>0</v>
      </c>
      <c r="G986" s="215">
        <f>'Survey Results'!F986/'Survey Results'!F$1151</f>
        <v>0</v>
      </c>
      <c r="H986" s="212">
        <f t="shared" si="132"/>
        <v>0</v>
      </c>
      <c r="I986" s="218">
        <f>'Survey Results'!G986/'Survey Results'!G$1151</f>
        <v>0</v>
      </c>
      <c r="J986" s="217">
        <f t="shared" si="133"/>
        <v>0</v>
      </c>
      <c r="K986" s="215">
        <f>'Survey Results'!H986/'Survey Results'!H$1151</f>
        <v>0</v>
      </c>
      <c r="L986" s="211">
        <f t="shared" si="134"/>
        <v>0</v>
      </c>
      <c r="M986" s="221">
        <f t="shared" si="135"/>
        <v>0</v>
      </c>
      <c r="N986" s="222">
        <f t="shared" si="128"/>
        <v>0</v>
      </c>
    </row>
    <row r="987" spans="2:14" x14ac:dyDescent="0.45">
      <c r="B987" t="s">
        <v>190</v>
      </c>
      <c r="C987" s="215">
        <f>'Survey Results'!D987/'Survey Results'!D$1151</f>
        <v>0</v>
      </c>
      <c r="D987" s="211">
        <f t="shared" si="130"/>
        <v>0</v>
      </c>
      <c r="E987" s="218">
        <f>'Survey Results'!E987/'Survey Results'!E$1151</f>
        <v>0</v>
      </c>
      <c r="F987" s="217">
        <f t="shared" si="131"/>
        <v>0</v>
      </c>
      <c r="G987" s="215">
        <f>'Survey Results'!F987/'Survey Results'!F$1151</f>
        <v>0</v>
      </c>
      <c r="H987" s="212">
        <f t="shared" si="132"/>
        <v>0</v>
      </c>
      <c r="I987" s="218">
        <f>'Survey Results'!G987/'Survey Results'!G$1151</f>
        <v>0</v>
      </c>
      <c r="J987" s="217">
        <f t="shared" si="133"/>
        <v>0</v>
      </c>
      <c r="K987" s="215">
        <f>'Survey Results'!H987/'Survey Results'!H$1151</f>
        <v>0</v>
      </c>
      <c r="L987" s="211">
        <f t="shared" si="134"/>
        <v>0</v>
      </c>
      <c r="M987" s="221">
        <f t="shared" si="135"/>
        <v>0</v>
      </c>
      <c r="N987" s="222">
        <f t="shared" si="128"/>
        <v>0</v>
      </c>
    </row>
    <row r="988" spans="2:14" x14ac:dyDescent="0.45">
      <c r="B988" t="s">
        <v>191</v>
      </c>
      <c r="C988" s="215">
        <f>'Survey Results'!D988/'Survey Results'!D$1151</f>
        <v>0</v>
      </c>
      <c r="D988" s="211">
        <f t="shared" si="130"/>
        <v>0</v>
      </c>
      <c r="E988" s="218">
        <f>'Survey Results'!E988/'Survey Results'!E$1151</f>
        <v>0</v>
      </c>
      <c r="F988" s="217">
        <f t="shared" si="131"/>
        <v>0</v>
      </c>
      <c r="G988" s="215">
        <f>'Survey Results'!F988/'Survey Results'!F$1151</f>
        <v>0</v>
      </c>
      <c r="H988" s="212">
        <f t="shared" si="132"/>
        <v>0</v>
      </c>
      <c r="I988" s="218">
        <f>'Survey Results'!G988/'Survey Results'!G$1151</f>
        <v>0</v>
      </c>
      <c r="J988" s="217">
        <f t="shared" si="133"/>
        <v>0</v>
      </c>
      <c r="K988" s="215">
        <f>'Survey Results'!H988/'Survey Results'!H$1151</f>
        <v>0</v>
      </c>
      <c r="L988" s="211">
        <f t="shared" si="134"/>
        <v>0</v>
      </c>
      <c r="M988" s="221">
        <f t="shared" si="135"/>
        <v>0</v>
      </c>
      <c r="N988" s="222">
        <f t="shared" si="128"/>
        <v>0</v>
      </c>
    </row>
    <row r="989" spans="2:14" x14ac:dyDescent="0.45">
      <c r="B989" t="s">
        <v>192</v>
      </c>
      <c r="C989" s="215">
        <f>'Survey Results'!D989/'Survey Results'!D$1151</f>
        <v>0</v>
      </c>
      <c r="D989" s="211">
        <f t="shared" si="130"/>
        <v>0</v>
      </c>
      <c r="E989" s="218">
        <f>'Survey Results'!E989/'Survey Results'!E$1151</f>
        <v>0</v>
      </c>
      <c r="F989" s="217">
        <f t="shared" si="131"/>
        <v>0</v>
      </c>
      <c r="G989" s="215">
        <f>'Survey Results'!F989/'Survey Results'!F$1151</f>
        <v>0</v>
      </c>
      <c r="H989" s="212">
        <f t="shared" si="132"/>
        <v>0</v>
      </c>
      <c r="I989" s="218">
        <f>'Survey Results'!G989/'Survey Results'!G$1151</f>
        <v>0</v>
      </c>
      <c r="J989" s="217">
        <f t="shared" si="133"/>
        <v>0</v>
      </c>
      <c r="K989" s="215">
        <f>'Survey Results'!H989/'Survey Results'!H$1151</f>
        <v>8.617076564569396E-3</v>
      </c>
      <c r="L989" s="211">
        <f t="shared" si="134"/>
        <v>5.0694917068249246E-2</v>
      </c>
      <c r="M989" s="221">
        <f t="shared" si="135"/>
        <v>1.7287151011624936E-3</v>
      </c>
      <c r="N989" s="222">
        <f t="shared" si="128"/>
        <v>5.0694917068249246E-2</v>
      </c>
    </row>
    <row r="990" spans="2:14" x14ac:dyDescent="0.45">
      <c r="B990" t="s">
        <v>193</v>
      </c>
      <c r="C990" s="215">
        <f>'Survey Results'!D990/'Survey Results'!D$1151</f>
        <v>0</v>
      </c>
      <c r="D990" s="211">
        <f t="shared" si="130"/>
        <v>0</v>
      </c>
      <c r="E990" s="218">
        <f>'Survey Results'!E990/'Survey Results'!E$1151</f>
        <v>0</v>
      </c>
      <c r="F990" s="217">
        <f t="shared" si="131"/>
        <v>0</v>
      </c>
      <c r="G990" s="215">
        <f>'Survey Results'!F990/'Survey Results'!F$1151</f>
        <v>0</v>
      </c>
      <c r="H990" s="212">
        <f t="shared" si="132"/>
        <v>0</v>
      </c>
      <c r="I990" s="218">
        <f>'Survey Results'!G990/'Survey Results'!G$1151</f>
        <v>0</v>
      </c>
      <c r="J990" s="217">
        <f t="shared" si="133"/>
        <v>0</v>
      </c>
      <c r="K990" s="215">
        <f>'Survey Results'!H990/'Survey Results'!H$1151</f>
        <v>8.617076564569396E-3</v>
      </c>
      <c r="L990" s="211">
        <f t="shared" si="134"/>
        <v>5.0694917068249246E-2</v>
      </c>
      <c r="M990" s="221">
        <f t="shared" si="135"/>
        <v>1.7287151011624936E-3</v>
      </c>
      <c r="N990" s="222">
        <f t="shared" si="128"/>
        <v>5.0694917068249246E-2</v>
      </c>
    </row>
    <row r="991" spans="2:14" x14ac:dyDescent="0.45">
      <c r="B991" t="s">
        <v>197</v>
      </c>
      <c r="C991" s="215">
        <f>'Survey Results'!D991/'Survey Results'!D$1151</f>
        <v>0</v>
      </c>
      <c r="D991" s="211">
        <f t="shared" si="130"/>
        <v>0</v>
      </c>
      <c r="E991" s="218">
        <f>'Survey Results'!E991/'Survey Results'!E$1151</f>
        <v>0</v>
      </c>
      <c r="F991" s="217">
        <f t="shared" si="131"/>
        <v>0</v>
      </c>
      <c r="G991" s="215">
        <f>'Survey Results'!F991/'Survey Results'!F$1151</f>
        <v>0</v>
      </c>
      <c r="H991" s="212">
        <f t="shared" si="132"/>
        <v>0</v>
      </c>
      <c r="I991" s="218">
        <f>'Survey Results'!G991/'Survey Results'!G$1151</f>
        <v>0</v>
      </c>
      <c r="J991" s="217">
        <f t="shared" si="133"/>
        <v>0</v>
      </c>
      <c r="K991" s="215">
        <f>'Survey Results'!H991/'Survey Results'!H$1151</f>
        <v>0</v>
      </c>
      <c r="L991" s="211">
        <f t="shared" si="134"/>
        <v>0</v>
      </c>
      <c r="M991" s="221">
        <f t="shared" si="135"/>
        <v>0</v>
      </c>
      <c r="N991" s="222">
        <f t="shared" si="128"/>
        <v>0</v>
      </c>
    </row>
    <row r="992" spans="2:14" x14ac:dyDescent="0.45">
      <c r="B992" t="s">
        <v>198</v>
      </c>
      <c r="C992" s="215">
        <f>'Survey Results'!D992/'Survey Results'!D$1151</f>
        <v>0</v>
      </c>
      <c r="D992" s="211">
        <f t="shared" si="130"/>
        <v>0</v>
      </c>
      <c r="E992" s="218">
        <f>'Survey Results'!E992/'Survey Results'!E$1151</f>
        <v>0</v>
      </c>
      <c r="F992" s="217">
        <f t="shared" si="131"/>
        <v>0</v>
      </c>
      <c r="G992" s="215">
        <f>'Survey Results'!F992/'Survey Results'!F$1151</f>
        <v>0</v>
      </c>
      <c r="H992" s="212">
        <f t="shared" si="132"/>
        <v>0</v>
      </c>
      <c r="I992" s="218">
        <f>'Survey Results'!G992/'Survey Results'!G$1151</f>
        <v>0</v>
      </c>
      <c r="J992" s="217">
        <f t="shared" si="133"/>
        <v>0</v>
      </c>
      <c r="K992" s="215">
        <f>'Survey Results'!H992/'Survey Results'!H$1151</f>
        <v>0</v>
      </c>
      <c r="L992" s="211">
        <f t="shared" si="134"/>
        <v>0</v>
      </c>
      <c r="M992" s="221">
        <f t="shared" si="135"/>
        <v>0</v>
      </c>
      <c r="N992" s="222">
        <f t="shared" si="128"/>
        <v>0</v>
      </c>
    </row>
    <row r="993" spans="2:14" x14ac:dyDescent="0.45">
      <c r="B993" t="s">
        <v>199</v>
      </c>
      <c r="C993" s="215">
        <f>'Survey Results'!D993/'Survey Results'!D$1151</f>
        <v>0</v>
      </c>
      <c r="D993" s="211">
        <f t="shared" si="130"/>
        <v>0</v>
      </c>
      <c r="E993" s="218">
        <f>'Survey Results'!E993/'Survey Results'!E$1151</f>
        <v>0</v>
      </c>
      <c r="F993" s="217">
        <f t="shared" si="131"/>
        <v>0</v>
      </c>
      <c r="G993" s="215">
        <f>'Survey Results'!F993/'Survey Results'!F$1151</f>
        <v>0</v>
      </c>
      <c r="H993" s="212">
        <f t="shared" si="132"/>
        <v>0</v>
      </c>
      <c r="I993" s="218">
        <f>'Survey Results'!G993/'Survey Results'!G$1151</f>
        <v>0</v>
      </c>
      <c r="J993" s="217">
        <f t="shared" si="133"/>
        <v>0</v>
      </c>
      <c r="K993" s="215">
        <f>'Survey Results'!H993/'Survey Results'!H$1151</f>
        <v>0</v>
      </c>
      <c r="L993" s="211">
        <f t="shared" si="134"/>
        <v>0</v>
      </c>
      <c r="M993" s="221">
        <f t="shared" si="135"/>
        <v>0</v>
      </c>
      <c r="N993" s="222">
        <f t="shared" si="128"/>
        <v>0</v>
      </c>
    </row>
    <row r="994" spans="2:14" x14ac:dyDescent="0.45">
      <c r="B994" t="s">
        <v>200</v>
      </c>
      <c r="C994" s="215">
        <f>'Survey Results'!D994/'Survey Results'!D$1151</f>
        <v>0</v>
      </c>
      <c r="D994" s="211">
        <f t="shared" si="130"/>
        <v>0</v>
      </c>
      <c r="E994" s="218">
        <f>'Survey Results'!E994/'Survey Results'!E$1151</f>
        <v>0</v>
      </c>
      <c r="F994" s="217">
        <f t="shared" si="131"/>
        <v>0</v>
      </c>
      <c r="G994" s="215">
        <f>'Survey Results'!F994/'Survey Results'!F$1151</f>
        <v>0</v>
      </c>
      <c r="H994" s="212">
        <f t="shared" si="132"/>
        <v>0</v>
      </c>
      <c r="I994" s="218">
        <f>'Survey Results'!G994/'Survey Results'!G$1151</f>
        <v>0</v>
      </c>
      <c r="J994" s="217">
        <f t="shared" si="133"/>
        <v>0</v>
      </c>
      <c r="K994" s="215">
        <f>'Survey Results'!H994/'Survey Results'!H$1151</f>
        <v>0</v>
      </c>
      <c r="L994" s="211">
        <f t="shared" si="134"/>
        <v>0</v>
      </c>
      <c r="M994" s="221">
        <f t="shared" si="135"/>
        <v>0</v>
      </c>
      <c r="N994" s="222">
        <f t="shared" si="128"/>
        <v>0</v>
      </c>
    </row>
    <row r="995" spans="2:14" x14ac:dyDescent="0.45">
      <c r="B995" t="s">
        <v>233</v>
      </c>
      <c r="C995" s="215">
        <f>'Survey Results'!D995/'Survey Results'!D$1151</f>
        <v>0</v>
      </c>
      <c r="D995" s="211">
        <f t="shared" si="130"/>
        <v>0</v>
      </c>
      <c r="E995" s="218">
        <f>'Survey Results'!E995/'Survey Results'!E$1151</f>
        <v>0</v>
      </c>
      <c r="F995" s="217">
        <f t="shared" si="131"/>
        <v>0</v>
      </c>
      <c r="G995" s="215">
        <f>'Survey Results'!F995/'Survey Results'!F$1151</f>
        <v>0</v>
      </c>
      <c r="H995" s="212">
        <f t="shared" si="132"/>
        <v>0</v>
      </c>
      <c r="I995" s="218">
        <f>'Survey Results'!G995/'Survey Results'!G$1151</f>
        <v>0</v>
      </c>
      <c r="J995" s="217">
        <f t="shared" si="133"/>
        <v>0</v>
      </c>
      <c r="K995" s="215">
        <f>'Survey Results'!H995/'Survey Results'!H$1151</f>
        <v>0</v>
      </c>
      <c r="L995" s="211">
        <f t="shared" si="134"/>
        <v>0</v>
      </c>
      <c r="M995" s="221">
        <f t="shared" si="135"/>
        <v>0</v>
      </c>
      <c r="N995" s="222">
        <f t="shared" si="128"/>
        <v>0</v>
      </c>
    </row>
    <row r="996" spans="2:14" x14ac:dyDescent="0.45">
      <c r="B996" t="s">
        <v>234</v>
      </c>
      <c r="C996" s="215">
        <f>'Survey Results'!D996/'Survey Results'!D$1151</f>
        <v>0</v>
      </c>
      <c r="D996" s="211">
        <f t="shared" si="130"/>
        <v>0</v>
      </c>
      <c r="E996" s="218">
        <f>'Survey Results'!E996/'Survey Results'!E$1151</f>
        <v>0</v>
      </c>
      <c r="F996" s="217">
        <f t="shared" si="131"/>
        <v>0</v>
      </c>
      <c r="G996" s="215">
        <f>'Survey Results'!F996/'Survey Results'!F$1151</f>
        <v>0</v>
      </c>
      <c r="H996" s="212">
        <f t="shared" si="132"/>
        <v>0</v>
      </c>
      <c r="I996" s="218">
        <f>'Survey Results'!G996/'Survey Results'!G$1151</f>
        <v>8.2299014792987461E-3</v>
      </c>
      <c r="J996" s="217">
        <f t="shared" si="133"/>
        <v>3.7964208895675207E-2</v>
      </c>
      <c r="K996" s="215">
        <f>'Survey Results'!H996/'Survey Results'!H$1151</f>
        <v>8.617076564569396E-3</v>
      </c>
      <c r="L996" s="211">
        <f t="shared" si="134"/>
        <v>5.0694917068249246E-2</v>
      </c>
      <c r="M996" s="221">
        <f t="shared" si="135"/>
        <v>3.0233084256428584E-3</v>
      </c>
      <c r="N996" s="222">
        <f t="shared" si="128"/>
        <v>8.8659125963924446E-2</v>
      </c>
    </row>
    <row r="997" spans="2:14" x14ac:dyDescent="0.45">
      <c r="B997" t="s">
        <v>235</v>
      </c>
      <c r="C997" s="215">
        <f>'Survey Results'!D997/'Survey Results'!D$1151</f>
        <v>0</v>
      </c>
      <c r="D997" s="211">
        <f t="shared" si="130"/>
        <v>0</v>
      </c>
      <c r="E997" s="218">
        <f>'Survey Results'!E997/'Survey Results'!E$1151</f>
        <v>0</v>
      </c>
      <c r="F997" s="217">
        <f t="shared" si="131"/>
        <v>0</v>
      </c>
      <c r="G997" s="215">
        <f>'Survey Results'!F997/'Survey Results'!F$1151</f>
        <v>0</v>
      </c>
      <c r="H997" s="212">
        <f t="shared" si="132"/>
        <v>0</v>
      </c>
      <c r="I997" s="218">
        <f>'Survey Results'!G997/'Survey Results'!G$1151</f>
        <v>0</v>
      </c>
      <c r="J997" s="217">
        <f t="shared" si="133"/>
        <v>0</v>
      </c>
      <c r="K997" s="215">
        <f>'Survey Results'!H997/'Survey Results'!H$1151</f>
        <v>0</v>
      </c>
      <c r="L997" s="211">
        <f t="shared" si="134"/>
        <v>0</v>
      </c>
      <c r="M997" s="221">
        <f t="shared" si="135"/>
        <v>0</v>
      </c>
      <c r="N997" s="222">
        <f t="shared" si="128"/>
        <v>0</v>
      </c>
    </row>
    <row r="998" spans="2:14" x14ac:dyDescent="0.45">
      <c r="B998" t="s">
        <v>236</v>
      </c>
      <c r="C998" s="215">
        <f>'Survey Results'!D998/'Survey Results'!D$1151</f>
        <v>0</v>
      </c>
      <c r="D998" s="211">
        <f t="shared" si="130"/>
        <v>0</v>
      </c>
      <c r="E998" s="218">
        <f>'Survey Results'!E998/'Survey Results'!E$1151</f>
        <v>0</v>
      </c>
      <c r="F998" s="217">
        <f t="shared" si="131"/>
        <v>0</v>
      </c>
      <c r="G998" s="215">
        <f>'Survey Results'!F998/'Survey Results'!F$1151</f>
        <v>0</v>
      </c>
      <c r="H998" s="212">
        <f t="shared" si="132"/>
        <v>0</v>
      </c>
      <c r="I998" s="218">
        <f>'Survey Results'!G998/'Survey Results'!G$1151</f>
        <v>0</v>
      </c>
      <c r="J998" s="217">
        <f t="shared" si="133"/>
        <v>0</v>
      </c>
      <c r="K998" s="215">
        <f>'Survey Results'!H998/'Survey Results'!H$1151</f>
        <v>0</v>
      </c>
      <c r="L998" s="211">
        <f t="shared" si="134"/>
        <v>0</v>
      </c>
      <c r="M998" s="221">
        <f t="shared" si="135"/>
        <v>0</v>
      </c>
      <c r="N998" s="222">
        <f t="shared" si="128"/>
        <v>0</v>
      </c>
    </row>
    <row r="999" spans="2:14" x14ac:dyDescent="0.45">
      <c r="B999" t="s">
        <v>237</v>
      </c>
      <c r="C999" s="215">
        <f>'Survey Results'!D999/'Survey Results'!D$1151</f>
        <v>0</v>
      </c>
      <c r="D999" s="211">
        <f t="shared" si="130"/>
        <v>0</v>
      </c>
      <c r="E999" s="218">
        <f>'Survey Results'!E999/'Survey Results'!E$1151</f>
        <v>0</v>
      </c>
      <c r="F999" s="217">
        <f t="shared" si="131"/>
        <v>0</v>
      </c>
      <c r="G999" s="215">
        <f>'Survey Results'!F999/'Survey Results'!F$1151</f>
        <v>0</v>
      </c>
      <c r="H999" s="212">
        <f t="shared" si="132"/>
        <v>0</v>
      </c>
      <c r="I999" s="218">
        <f>'Survey Results'!G999/'Survey Results'!G$1151</f>
        <v>0</v>
      </c>
      <c r="J999" s="217">
        <f t="shared" si="133"/>
        <v>0</v>
      </c>
      <c r="K999" s="215">
        <f>'Survey Results'!H999/'Survey Results'!H$1151</f>
        <v>0</v>
      </c>
      <c r="L999" s="211">
        <f t="shared" si="134"/>
        <v>0</v>
      </c>
      <c r="M999" s="221">
        <f t="shared" si="135"/>
        <v>0</v>
      </c>
      <c r="N999" s="222">
        <f t="shared" si="128"/>
        <v>0</v>
      </c>
    </row>
    <row r="1000" spans="2:14" x14ac:dyDescent="0.45">
      <c r="B1000" t="s">
        <v>238</v>
      </c>
      <c r="C1000" s="215">
        <f>'Survey Results'!D1000/'Survey Results'!D$1151</f>
        <v>0</v>
      </c>
      <c r="D1000" s="211">
        <f t="shared" si="130"/>
        <v>0</v>
      </c>
      <c r="E1000" s="218">
        <f>'Survey Results'!E1000/'Survey Results'!E$1151</f>
        <v>0</v>
      </c>
      <c r="F1000" s="217">
        <f t="shared" si="131"/>
        <v>0</v>
      </c>
      <c r="G1000" s="215">
        <f>'Survey Results'!F1000/'Survey Results'!F$1151</f>
        <v>0</v>
      </c>
      <c r="H1000" s="212">
        <f t="shared" si="132"/>
        <v>0</v>
      </c>
      <c r="I1000" s="218">
        <f>'Survey Results'!G1000/'Survey Results'!G$1151</f>
        <v>0</v>
      </c>
      <c r="J1000" s="217">
        <f t="shared" si="133"/>
        <v>0</v>
      </c>
      <c r="K1000" s="215">
        <f>'Survey Results'!H1000/'Survey Results'!H$1151</f>
        <v>0</v>
      </c>
      <c r="L1000" s="211">
        <f t="shared" si="134"/>
        <v>0</v>
      </c>
      <c r="M1000" s="221">
        <f t="shared" si="135"/>
        <v>0</v>
      </c>
      <c r="N1000" s="222">
        <f t="shared" si="128"/>
        <v>0</v>
      </c>
    </row>
    <row r="1001" spans="2:14" x14ac:dyDescent="0.45">
      <c r="B1001" t="s">
        <v>239</v>
      </c>
      <c r="C1001" s="215">
        <f>'Survey Results'!D1001/'Survey Results'!D$1151</f>
        <v>0</v>
      </c>
      <c r="D1001" s="211">
        <f t="shared" si="130"/>
        <v>0</v>
      </c>
      <c r="E1001" s="218">
        <f>'Survey Results'!E1001/'Survey Results'!E$1151</f>
        <v>0</v>
      </c>
      <c r="F1001" s="217">
        <f t="shared" si="131"/>
        <v>0</v>
      </c>
      <c r="G1001" s="215">
        <f>'Survey Results'!F1001/'Survey Results'!F$1151</f>
        <v>0</v>
      </c>
      <c r="H1001" s="212">
        <f t="shared" si="132"/>
        <v>0</v>
      </c>
      <c r="I1001" s="218">
        <f>'Survey Results'!G1001/'Survey Results'!G$1151</f>
        <v>0</v>
      </c>
      <c r="J1001" s="217">
        <f t="shared" si="133"/>
        <v>0</v>
      </c>
      <c r="K1001" s="215">
        <f>'Survey Results'!H1001/'Survey Results'!H$1151</f>
        <v>0</v>
      </c>
      <c r="L1001" s="211">
        <f t="shared" si="134"/>
        <v>0</v>
      </c>
      <c r="M1001" s="221">
        <f t="shared" si="135"/>
        <v>0</v>
      </c>
      <c r="N1001" s="222">
        <f t="shared" si="128"/>
        <v>0</v>
      </c>
    </row>
    <row r="1002" spans="2:14" x14ac:dyDescent="0.45">
      <c r="B1002" t="s">
        <v>240</v>
      </c>
      <c r="C1002" s="215">
        <f>'Survey Results'!D1002/'Survey Results'!D$1151</f>
        <v>9.5829886819859995E-3</v>
      </c>
      <c r="D1002" s="211">
        <f t="shared" si="130"/>
        <v>3.5447297954788473E-2</v>
      </c>
      <c r="E1002" s="218">
        <f>'Survey Results'!E1002/'Survey Results'!E$1151</f>
        <v>4.6540923328339909E-2</v>
      </c>
      <c r="F1002" s="217">
        <f t="shared" si="131"/>
        <v>0.14705168150006809</v>
      </c>
      <c r="G1002" s="215">
        <f>'Survey Results'!F1002/'Survey Results'!F$1151</f>
        <v>0</v>
      </c>
      <c r="H1002" s="212">
        <f t="shared" si="132"/>
        <v>0</v>
      </c>
      <c r="I1002" s="218">
        <f>'Survey Results'!G1002/'Survey Results'!G$1151</f>
        <v>0</v>
      </c>
      <c r="J1002" s="217">
        <f t="shared" si="133"/>
        <v>0</v>
      </c>
      <c r="K1002" s="215">
        <f>'Survey Results'!H1002/'Survey Results'!H$1151</f>
        <v>0</v>
      </c>
      <c r="L1002" s="211">
        <f t="shared" si="134"/>
        <v>0</v>
      </c>
      <c r="M1002" s="221">
        <f t="shared" si="135"/>
        <v>6.2232815433077814E-3</v>
      </c>
      <c r="N1002" s="222">
        <f t="shared" si="128"/>
        <v>0.18249897945485655</v>
      </c>
    </row>
    <row r="1003" spans="2:14" x14ac:dyDescent="0.45">
      <c r="B1003" t="s">
        <v>241</v>
      </c>
      <c r="C1003" s="215">
        <f>'Survey Results'!D1003/'Survey Results'!D$1151</f>
        <v>0</v>
      </c>
      <c r="D1003" s="211">
        <f t="shared" si="130"/>
        <v>0</v>
      </c>
      <c r="E1003" s="218">
        <f>'Survey Results'!E1003/'Survey Results'!E$1151</f>
        <v>0</v>
      </c>
      <c r="F1003" s="217">
        <f t="shared" si="131"/>
        <v>0</v>
      </c>
      <c r="G1003" s="215">
        <f>'Survey Results'!F1003/'Survey Results'!F$1151</f>
        <v>0</v>
      </c>
      <c r="H1003" s="212">
        <f t="shared" si="132"/>
        <v>0</v>
      </c>
      <c r="I1003" s="218">
        <f>'Survey Results'!G1003/'Survey Results'!G$1151</f>
        <v>0</v>
      </c>
      <c r="J1003" s="217">
        <f t="shared" si="133"/>
        <v>0</v>
      </c>
      <c r="K1003" s="215">
        <f>'Survey Results'!H1003/'Survey Results'!H$1151</f>
        <v>0</v>
      </c>
      <c r="L1003" s="211">
        <f t="shared" si="134"/>
        <v>0</v>
      </c>
      <c r="M1003" s="221">
        <f t="shared" si="135"/>
        <v>0</v>
      </c>
      <c r="N1003" s="222">
        <f t="shared" si="128"/>
        <v>0</v>
      </c>
    </row>
    <row r="1004" spans="2:14" x14ac:dyDescent="0.45">
      <c r="B1004" t="s">
        <v>242</v>
      </c>
      <c r="C1004" s="215">
        <f>'Survey Results'!D1004/'Survey Results'!D$1151</f>
        <v>0</v>
      </c>
      <c r="D1004" s="211">
        <f t="shared" si="130"/>
        <v>0</v>
      </c>
      <c r="E1004" s="218">
        <f>'Survey Results'!E1004/'Survey Results'!E$1151</f>
        <v>0</v>
      </c>
      <c r="F1004" s="217">
        <f t="shared" si="131"/>
        <v>0</v>
      </c>
      <c r="G1004" s="215">
        <f>'Survey Results'!F1004/'Survey Results'!F$1151</f>
        <v>0</v>
      </c>
      <c r="H1004" s="212">
        <f t="shared" si="132"/>
        <v>0</v>
      </c>
      <c r="I1004" s="218">
        <f>'Survey Results'!G1004/'Survey Results'!G$1151</f>
        <v>0</v>
      </c>
      <c r="J1004" s="217">
        <f t="shared" si="133"/>
        <v>0</v>
      </c>
      <c r="K1004" s="215">
        <f>'Survey Results'!H1004/'Survey Results'!H$1151</f>
        <v>0</v>
      </c>
      <c r="L1004" s="211">
        <f t="shared" si="134"/>
        <v>0</v>
      </c>
      <c r="M1004" s="221">
        <f t="shared" si="135"/>
        <v>0</v>
      </c>
      <c r="N1004" s="222">
        <f t="shared" si="128"/>
        <v>0</v>
      </c>
    </row>
    <row r="1005" spans="2:14" x14ac:dyDescent="0.45">
      <c r="B1005" t="s">
        <v>243</v>
      </c>
      <c r="C1005" s="215">
        <f>'Survey Results'!D1005/'Survey Results'!D$1151</f>
        <v>0</v>
      </c>
      <c r="D1005" s="211">
        <f t="shared" si="130"/>
        <v>0</v>
      </c>
      <c r="E1005" s="218">
        <f>'Survey Results'!E1005/'Survey Results'!E$1151</f>
        <v>0</v>
      </c>
      <c r="F1005" s="217">
        <f t="shared" si="131"/>
        <v>0</v>
      </c>
      <c r="G1005" s="215">
        <f>'Survey Results'!F1005/'Survey Results'!F$1151</f>
        <v>3.5385995973903128E-2</v>
      </c>
      <c r="H1005" s="212">
        <f t="shared" si="132"/>
        <v>0.42359024458295941</v>
      </c>
      <c r="I1005" s="218">
        <f>'Survey Results'!G1005/'Survey Results'!G$1151</f>
        <v>8.2299014792987461E-3</v>
      </c>
      <c r="J1005" s="217">
        <f t="shared" si="133"/>
        <v>3.7964208895675207E-2</v>
      </c>
      <c r="K1005" s="215">
        <f>'Survey Results'!H1005/'Survey Results'!H$1151</f>
        <v>0</v>
      </c>
      <c r="L1005" s="211">
        <f t="shared" si="134"/>
        <v>0</v>
      </c>
      <c r="M1005" s="221">
        <f t="shared" si="135"/>
        <v>1.5739174652621098E-2</v>
      </c>
      <c r="N1005" s="222">
        <f t="shared" si="128"/>
        <v>0.46155445347863461</v>
      </c>
    </row>
    <row r="1006" spans="2:14" x14ac:dyDescent="0.45">
      <c r="B1006" t="s">
        <v>244</v>
      </c>
      <c r="C1006" s="215">
        <f>'Survey Results'!D1006/'Survey Results'!D$1151</f>
        <v>0</v>
      </c>
      <c r="D1006" s="211">
        <f t="shared" si="130"/>
        <v>0</v>
      </c>
      <c r="E1006" s="218">
        <f>'Survey Results'!E1006/'Survey Results'!E$1151</f>
        <v>0</v>
      </c>
      <c r="F1006" s="217">
        <f t="shared" si="131"/>
        <v>0</v>
      </c>
      <c r="G1006" s="215">
        <f>'Survey Results'!F1006/'Survey Results'!F$1151</f>
        <v>0</v>
      </c>
      <c r="H1006" s="212">
        <f t="shared" si="132"/>
        <v>0</v>
      </c>
      <c r="I1006" s="218">
        <f>'Survey Results'!G1006/'Survey Results'!G$1151</f>
        <v>0</v>
      </c>
      <c r="J1006" s="217">
        <f t="shared" si="133"/>
        <v>0</v>
      </c>
      <c r="K1006" s="215">
        <f>'Survey Results'!H1006/'Survey Results'!H$1151</f>
        <v>0</v>
      </c>
      <c r="L1006" s="211">
        <f t="shared" si="134"/>
        <v>0</v>
      </c>
      <c r="M1006" s="221">
        <f t="shared" si="135"/>
        <v>0</v>
      </c>
      <c r="N1006" s="222">
        <f t="shared" si="128"/>
        <v>0</v>
      </c>
    </row>
    <row r="1007" spans="2:14" x14ac:dyDescent="0.45">
      <c r="B1007" t="s">
        <v>245</v>
      </c>
      <c r="C1007" s="215">
        <f>'Survey Results'!D1007/'Survey Results'!D$1151</f>
        <v>0</v>
      </c>
      <c r="D1007" s="211">
        <f t="shared" si="130"/>
        <v>0</v>
      </c>
      <c r="E1007" s="218">
        <f>'Survey Results'!E1007/'Survey Results'!E$1151</f>
        <v>0</v>
      </c>
      <c r="F1007" s="217">
        <f t="shared" si="131"/>
        <v>0</v>
      </c>
      <c r="G1007" s="215">
        <f>'Survey Results'!F1007/'Survey Results'!F$1151</f>
        <v>7.8824185685527869E-3</v>
      </c>
      <c r="H1007" s="212">
        <f t="shared" si="132"/>
        <v>9.4356977031844952E-2</v>
      </c>
      <c r="I1007" s="218">
        <f>'Survey Results'!G1007/'Survey Results'!G$1151</f>
        <v>0</v>
      </c>
      <c r="J1007" s="217">
        <f t="shared" si="133"/>
        <v>0</v>
      </c>
      <c r="K1007" s="215">
        <f>'Survey Results'!H1007/'Survey Results'!H$1151</f>
        <v>0</v>
      </c>
      <c r="L1007" s="211">
        <f t="shared" si="134"/>
        <v>0</v>
      </c>
      <c r="M1007" s="221">
        <f t="shared" si="135"/>
        <v>3.2176072184000944E-3</v>
      </c>
      <c r="N1007" s="222">
        <f t="shared" si="128"/>
        <v>9.4356977031844952E-2</v>
      </c>
    </row>
    <row r="1008" spans="2:14" x14ac:dyDescent="0.45">
      <c r="B1008" t="s">
        <v>246</v>
      </c>
      <c r="C1008" s="215">
        <f>'Survey Results'!D1008/'Survey Results'!D$1151</f>
        <v>0</v>
      </c>
      <c r="D1008" s="211">
        <f t="shared" si="130"/>
        <v>0</v>
      </c>
      <c r="E1008" s="218">
        <f>'Survey Results'!E1008/'Survey Results'!E$1151</f>
        <v>0</v>
      </c>
      <c r="F1008" s="217">
        <f t="shared" si="131"/>
        <v>0</v>
      </c>
      <c r="G1008" s="215">
        <f>'Survey Results'!F1008/'Survey Results'!F$1151</f>
        <v>0</v>
      </c>
      <c r="H1008" s="212">
        <f t="shared" si="132"/>
        <v>0</v>
      </c>
      <c r="I1008" s="218">
        <f>'Survey Results'!G1008/'Survey Results'!G$1151</f>
        <v>1.6474685239753546E-2</v>
      </c>
      <c r="J1008" s="217">
        <f t="shared" si="133"/>
        <v>7.5997069163675324E-2</v>
      </c>
      <c r="K1008" s="215">
        <f>'Survey Results'!H1008/'Survey Results'!H$1151</f>
        <v>0</v>
      </c>
      <c r="L1008" s="211">
        <f t="shared" si="134"/>
        <v>0</v>
      </c>
      <c r="M1008" s="221">
        <f t="shared" si="135"/>
        <v>2.5915276857138595E-3</v>
      </c>
      <c r="N1008" s="222">
        <f t="shared" si="128"/>
        <v>7.5997069163675324E-2</v>
      </c>
    </row>
    <row r="1009" spans="2:14" x14ac:dyDescent="0.45">
      <c r="B1009" t="s">
        <v>247</v>
      </c>
      <c r="C1009" s="215">
        <f>'Survey Results'!D1009/'Survey Results'!D$1151</f>
        <v>0</v>
      </c>
      <c r="D1009" s="211">
        <f t="shared" si="130"/>
        <v>0</v>
      </c>
      <c r="E1009" s="218">
        <f>'Survey Results'!E1009/'Survey Results'!E$1151</f>
        <v>0</v>
      </c>
      <c r="F1009" s="217">
        <f t="shared" si="131"/>
        <v>0</v>
      </c>
      <c r="G1009" s="215">
        <f>'Survey Results'!F1009/'Survey Results'!F$1151</f>
        <v>0</v>
      </c>
      <c r="H1009" s="212">
        <f t="shared" si="132"/>
        <v>0</v>
      </c>
      <c r="I1009" s="218">
        <f>'Survey Results'!G1009/'Survey Results'!G$1151</f>
        <v>0</v>
      </c>
      <c r="J1009" s="217">
        <f t="shared" si="133"/>
        <v>0</v>
      </c>
      <c r="K1009" s="215">
        <f>'Survey Results'!H1009/'Survey Results'!H$1151</f>
        <v>0</v>
      </c>
      <c r="L1009" s="211">
        <f t="shared" si="134"/>
        <v>0</v>
      </c>
      <c r="M1009" s="221">
        <f t="shared" si="135"/>
        <v>0</v>
      </c>
      <c r="N1009" s="222">
        <f t="shared" si="128"/>
        <v>0</v>
      </c>
    </row>
    <row r="1010" spans="2:14" x14ac:dyDescent="0.45">
      <c r="B1010" t="s">
        <v>248</v>
      </c>
      <c r="C1010" s="215">
        <f>'Survey Results'!D1010/'Survey Results'!D$1151</f>
        <v>0</v>
      </c>
      <c r="D1010" s="211">
        <f t="shared" si="130"/>
        <v>0</v>
      </c>
      <c r="E1010" s="218">
        <f>'Survey Results'!E1010/'Survey Results'!E$1151</f>
        <v>0</v>
      </c>
      <c r="F1010" s="217">
        <f t="shared" si="131"/>
        <v>0</v>
      </c>
      <c r="G1010" s="215">
        <f>'Survey Results'!F1010/'Survey Results'!F$1151</f>
        <v>0</v>
      </c>
      <c r="H1010" s="212">
        <f t="shared" si="132"/>
        <v>0</v>
      </c>
      <c r="I1010" s="218">
        <f>'Survey Results'!G1010/'Survey Results'!G$1151</f>
        <v>0</v>
      </c>
      <c r="J1010" s="217">
        <f t="shared" si="133"/>
        <v>0</v>
      </c>
      <c r="K1010" s="215">
        <f>'Survey Results'!H1010/'Survey Results'!H$1151</f>
        <v>0</v>
      </c>
      <c r="L1010" s="211">
        <f t="shared" si="134"/>
        <v>0</v>
      </c>
      <c r="M1010" s="221">
        <f t="shared" si="135"/>
        <v>0</v>
      </c>
      <c r="N1010" s="222">
        <f t="shared" si="128"/>
        <v>0</v>
      </c>
    </row>
    <row r="1011" spans="2:14" x14ac:dyDescent="0.45">
      <c r="B1011" t="s">
        <v>249</v>
      </c>
      <c r="C1011" s="215">
        <f>'Survey Results'!D1011/'Survey Results'!D$1151</f>
        <v>0</v>
      </c>
      <c r="D1011" s="211">
        <f t="shared" si="130"/>
        <v>0</v>
      </c>
      <c r="E1011" s="218">
        <f>'Survey Results'!E1011/'Survey Results'!E$1151</f>
        <v>0</v>
      </c>
      <c r="F1011" s="217">
        <f t="shared" si="131"/>
        <v>0</v>
      </c>
      <c r="G1011" s="215">
        <f>'Survey Results'!F1011/'Survey Results'!F$1151</f>
        <v>0</v>
      </c>
      <c r="H1011" s="212">
        <f t="shared" si="132"/>
        <v>0</v>
      </c>
      <c r="I1011" s="218">
        <f>'Survey Results'!G1011/'Survey Results'!G$1151</f>
        <v>0</v>
      </c>
      <c r="J1011" s="217">
        <f t="shared" si="133"/>
        <v>0</v>
      </c>
      <c r="K1011" s="215">
        <f>'Survey Results'!H1011/'Survey Results'!H$1151</f>
        <v>0</v>
      </c>
      <c r="L1011" s="211">
        <f t="shared" si="134"/>
        <v>0</v>
      </c>
      <c r="M1011" s="221">
        <f t="shared" si="135"/>
        <v>0</v>
      </c>
      <c r="N1011" s="222">
        <f t="shared" si="128"/>
        <v>0</v>
      </c>
    </row>
    <row r="1012" spans="2:14" x14ac:dyDescent="0.45">
      <c r="B1012" t="s">
        <v>250</v>
      </c>
      <c r="C1012" s="215">
        <f>'Survey Results'!D1012/'Survey Results'!D$1151</f>
        <v>0</v>
      </c>
      <c r="D1012" s="211">
        <f t="shared" si="130"/>
        <v>0</v>
      </c>
      <c r="E1012" s="218">
        <f>'Survey Results'!E1012/'Survey Results'!E$1151</f>
        <v>0</v>
      </c>
      <c r="F1012" s="217">
        <f t="shared" si="131"/>
        <v>0</v>
      </c>
      <c r="G1012" s="215">
        <f>'Survey Results'!F1012/'Survey Results'!F$1151</f>
        <v>0</v>
      </c>
      <c r="H1012" s="212">
        <f t="shared" si="132"/>
        <v>0</v>
      </c>
      <c r="I1012" s="218">
        <f>'Survey Results'!G1012/'Survey Results'!G$1151</f>
        <v>0</v>
      </c>
      <c r="J1012" s="217">
        <f t="shared" si="133"/>
        <v>0</v>
      </c>
      <c r="K1012" s="215">
        <f>'Survey Results'!H1012/'Survey Results'!H$1151</f>
        <v>0</v>
      </c>
      <c r="L1012" s="211">
        <f t="shared" si="134"/>
        <v>0</v>
      </c>
      <c r="M1012" s="221">
        <f t="shared" si="135"/>
        <v>0</v>
      </c>
      <c r="N1012" s="222">
        <f t="shared" si="128"/>
        <v>0</v>
      </c>
    </row>
    <row r="1013" spans="2:14" x14ac:dyDescent="0.45">
      <c r="B1013" t="s">
        <v>251</v>
      </c>
      <c r="C1013" s="215">
        <f>'Survey Results'!D1013/'Survey Results'!D$1151</f>
        <v>0</v>
      </c>
      <c r="D1013" s="211">
        <f t="shared" si="130"/>
        <v>0</v>
      </c>
      <c r="E1013" s="218">
        <f>'Survey Results'!E1013/'Survey Results'!E$1151</f>
        <v>0</v>
      </c>
      <c r="F1013" s="217">
        <f t="shared" si="131"/>
        <v>0</v>
      </c>
      <c r="G1013" s="215">
        <f>'Survey Results'!F1013/'Survey Results'!F$1151</f>
        <v>0</v>
      </c>
      <c r="H1013" s="212">
        <f t="shared" si="132"/>
        <v>0</v>
      </c>
      <c r="I1013" s="218">
        <f>'Survey Results'!G1013/'Survey Results'!G$1151</f>
        <v>0</v>
      </c>
      <c r="J1013" s="217">
        <f t="shared" si="133"/>
        <v>0</v>
      </c>
      <c r="K1013" s="215">
        <f>'Survey Results'!H1013/'Survey Results'!H$1151</f>
        <v>0</v>
      </c>
      <c r="L1013" s="211">
        <f t="shared" si="134"/>
        <v>0</v>
      </c>
      <c r="M1013" s="221">
        <f t="shared" si="135"/>
        <v>0</v>
      </c>
      <c r="N1013" s="222">
        <f t="shared" si="128"/>
        <v>0</v>
      </c>
    </row>
    <row r="1014" spans="2:14" x14ac:dyDescent="0.45">
      <c r="B1014" t="s">
        <v>252</v>
      </c>
      <c r="C1014" s="215">
        <f>'Survey Results'!D1014/'Survey Results'!D$1151</f>
        <v>0</v>
      </c>
      <c r="D1014" s="211">
        <f t="shared" si="130"/>
        <v>0</v>
      </c>
      <c r="E1014" s="218">
        <f>'Survey Results'!E1014/'Survey Results'!E$1151</f>
        <v>0</v>
      </c>
      <c r="F1014" s="217">
        <f t="shared" si="131"/>
        <v>0</v>
      </c>
      <c r="G1014" s="215">
        <f>'Survey Results'!F1014/'Survey Results'!F$1151</f>
        <v>0</v>
      </c>
      <c r="H1014" s="212">
        <f t="shared" si="132"/>
        <v>0</v>
      </c>
      <c r="I1014" s="218">
        <f>'Survey Results'!G1014/'Survey Results'!G$1151</f>
        <v>0</v>
      </c>
      <c r="J1014" s="217">
        <f t="shared" si="133"/>
        <v>0</v>
      </c>
      <c r="K1014" s="215">
        <f>'Survey Results'!H1014/'Survey Results'!H$1151</f>
        <v>0</v>
      </c>
      <c r="L1014" s="211">
        <f t="shared" si="134"/>
        <v>0</v>
      </c>
      <c r="M1014" s="221">
        <f t="shared" si="135"/>
        <v>0</v>
      </c>
      <c r="N1014" s="222">
        <f t="shared" si="128"/>
        <v>0</v>
      </c>
    </row>
    <row r="1015" spans="2:14" x14ac:dyDescent="0.45">
      <c r="B1015" t="s">
        <v>253</v>
      </c>
      <c r="C1015" s="215">
        <f>'Survey Results'!D1015/'Survey Results'!D$1151</f>
        <v>0</v>
      </c>
      <c r="D1015" s="211">
        <f t="shared" si="130"/>
        <v>0</v>
      </c>
      <c r="E1015" s="218">
        <f>'Survey Results'!E1015/'Survey Results'!E$1151</f>
        <v>0</v>
      </c>
      <c r="F1015" s="217">
        <f t="shared" si="131"/>
        <v>0</v>
      </c>
      <c r="G1015" s="215">
        <f>'Survey Results'!F1015/'Survey Results'!F$1151</f>
        <v>0</v>
      </c>
      <c r="H1015" s="212">
        <f t="shared" si="132"/>
        <v>0</v>
      </c>
      <c r="I1015" s="218">
        <f>'Survey Results'!G1015/'Survey Results'!G$1151</f>
        <v>0</v>
      </c>
      <c r="J1015" s="217">
        <f t="shared" si="133"/>
        <v>0</v>
      </c>
      <c r="K1015" s="215">
        <f>'Survey Results'!H1015/'Survey Results'!H$1151</f>
        <v>0</v>
      </c>
      <c r="L1015" s="211">
        <f t="shared" si="134"/>
        <v>0</v>
      </c>
      <c r="M1015" s="221">
        <f t="shared" si="135"/>
        <v>0</v>
      </c>
      <c r="N1015" s="222">
        <f t="shared" si="128"/>
        <v>0</v>
      </c>
    </row>
    <row r="1016" spans="2:14" x14ac:dyDescent="0.45">
      <c r="B1016" t="s">
        <v>254</v>
      </c>
      <c r="C1016" s="215">
        <f>'Survey Results'!D1016/'Survey Results'!D$1151</f>
        <v>0</v>
      </c>
      <c r="D1016" s="211">
        <f t="shared" si="130"/>
        <v>0</v>
      </c>
      <c r="E1016" s="218">
        <f>'Survey Results'!E1016/'Survey Results'!E$1151</f>
        <v>0</v>
      </c>
      <c r="F1016" s="217">
        <f t="shared" si="131"/>
        <v>0</v>
      </c>
      <c r="G1016" s="215">
        <f>'Survey Results'!F1016/'Survey Results'!F$1151</f>
        <v>0</v>
      </c>
      <c r="H1016" s="212">
        <f t="shared" si="132"/>
        <v>0</v>
      </c>
      <c r="I1016" s="218">
        <f>'Survey Results'!G1016/'Survey Results'!G$1151</f>
        <v>0</v>
      </c>
      <c r="J1016" s="217">
        <f t="shared" si="133"/>
        <v>0</v>
      </c>
      <c r="K1016" s="215">
        <f>'Survey Results'!H1016/'Survey Results'!H$1151</f>
        <v>0</v>
      </c>
      <c r="L1016" s="211">
        <f t="shared" si="134"/>
        <v>0</v>
      </c>
      <c r="M1016" s="221">
        <f t="shared" si="135"/>
        <v>0</v>
      </c>
      <c r="N1016" s="222">
        <f t="shared" si="128"/>
        <v>0</v>
      </c>
    </row>
    <row r="1017" spans="2:14" x14ac:dyDescent="0.45">
      <c r="B1017" t="s">
        <v>255</v>
      </c>
      <c r="C1017" s="215">
        <f>'Survey Results'!D1017/'Survey Results'!D$1151</f>
        <v>0</v>
      </c>
      <c r="D1017" s="211">
        <f t="shared" si="130"/>
        <v>0</v>
      </c>
      <c r="E1017" s="218">
        <f>'Survey Results'!E1017/'Survey Results'!E$1151</f>
        <v>0</v>
      </c>
      <c r="F1017" s="217">
        <f t="shared" si="131"/>
        <v>0</v>
      </c>
      <c r="G1017" s="215">
        <f>'Survey Results'!F1017/'Survey Results'!F$1151</f>
        <v>0</v>
      </c>
      <c r="H1017" s="212">
        <f t="shared" si="132"/>
        <v>0</v>
      </c>
      <c r="I1017" s="218">
        <f>'Survey Results'!G1017/'Survey Results'!G$1151</f>
        <v>0</v>
      </c>
      <c r="J1017" s="217">
        <f t="shared" si="133"/>
        <v>0</v>
      </c>
      <c r="K1017" s="215">
        <f>'Survey Results'!H1017/'Survey Results'!H$1151</f>
        <v>0</v>
      </c>
      <c r="L1017" s="211">
        <f t="shared" si="134"/>
        <v>0</v>
      </c>
      <c r="M1017" s="221">
        <f t="shared" si="135"/>
        <v>0</v>
      </c>
      <c r="N1017" s="222">
        <f t="shared" si="128"/>
        <v>0</v>
      </c>
    </row>
    <row r="1018" spans="2:14" x14ac:dyDescent="0.45">
      <c r="B1018" t="s">
        <v>256</v>
      </c>
      <c r="C1018" s="215">
        <f>'Survey Results'!D1018/'Survey Results'!D$1151</f>
        <v>0</v>
      </c>
      <c r="D1018" s="211">
        <f t="shared" si="130"/>
        <v>0</v>
      </c>
      <c r="E1018" s="218">
        <f>'Survey Results'!E1018/'Survey Results'!E$1151</f>
        <v>0</v>
      </c>
      <c r="F1018" s="217">
        <f t="shared" si="131"/>
        <v>0</v>
      </c>
      <c r="G1018" s="215">
        <f>'Survey Results'!F1018/'Survey Results'!F$1151</f>
        <v>0</v>
      </c>
      <c r="H1018" s="212">
        <f t="shared" si="132"/>
        <v>0</v>
      </c>
      <c r="I1018" s="218">
        <f>'Survey Results'!G1018/'Survey Results'!G$1151</f>
        <v>0</v>
      </c>
      <c r="J1018" s="217">
        <f t="shared" si="133"/>
        <v>0</v>
      </c>
      <c r="K1018" s="215">
        <f>'Survey Results'!H1018/'Survey Results'!H$1151</f>
        <v>0</v>
      </c>
      <c r="L1018" s="211">
        <f t="shared" si="134"/>
        <v>0</v>
      </c>
      <c r="M1018" s="221">
        <f t="shared" si="135"/>
        <v>0</v>
      </c>
      <c r="N1018" s="222">
        <f t="shared" si="128"/>
        <v>0</v>
      </c>
    </row>
    <row r="1019" spans="2:14" x14ac:dyDescent="0.45">
      <c r="B1019" t="s">
        <v>257</v>
      </c>
      <c r="C1019" s="215">
        <f>'Survey Results'!D1019/'Survey Results'!D$1151</f>
        <v>0</v>
      </c>
      <c r="D1019" s="211">
        <f t="shared" si="130"/>
        <v>0</v>
      </c>
      <c r="E1019" s="218">
        <f>'Survey Results'!E1019/'Survey Results'!E$1151</f>
        <v>0</v>
      </c>
      <c r="F1019" s="217">
        <f t="shared" si="131"/>
        <v>0</v>
      </c>
      <c r="G1019" s="215">
        <f>'Survey Results'!F1019/'Survey Results'!F$1151</f>
        <v>0</v>
      </c>
      <c r="H1019" s="212">
        <f t="shared" si="132"/>
        <v>0</v>
      </c>
      <c r="I1019" s="218">
        <f>'Survey Results'!G1019/'Survey Results'!G$1151</f>
        <v>0</v>
      </c>
      <c r="J1019" s="217">
        <f t="shared" si="133"/>
        <v>0</v>
      </c>
      <c r="K1019" s="215">
        <f>'Survey Results'!H1019/'Survey Results'!H$1151</f>
        <v>0</v>
      </c>
      <c r="L1019" s="211">
        <f t="shared" si="134"/>
        <v>0</v>
      </c>
      <c r="M1019" s="221">
        <f t="shared" si="135"/>
        <v>0</v>
      </c>
      <c r="N1019" s="222">
        <f t="shared" si="128"/>
        <v>0</v>
      </c>
    </row>
    <row r="1020" spans="2:14" x14ac:dyDescent="0.45">
      <c r="B1020" t="s">
        <v>258</v>
      </c>
      <c r="C1020" s="215">
        <f>'Survey Results'!D1020/'Survey Results'!D$1151</f>
        <v>0</v>
      </c>
      <c r="D1020" s="211">
        <f t="shared" si="130"/>
        <v>0</v>
      </c>
      <c r="E1020" s="218">
        <f>'Survey Results'!E1020/'Survey Results'!E$1151</f>
        <v>0</v>
      </c>
      <c r="F1020" s="217">
        <f t="shared" si="131"/>
        <v>0</v>
      </c>
      <c r="G1020" s="215">
        <f>'Survey Results'!F1020/'Survey Results'!F$1151</f>
        <v>0</v>
      </c>
      <c r="H1020" s="212">
        <f t="shared" si="132"/>
        <v>0</v>
      </c>
      <c r="I1020" s="218">
        <f>'Survey Results'!G1020/'Survey Results'!G$1151</f>
        <v>0</v>
      </c>
      <c r="J1020" s="217">
        <f t="shared" si="133"/>
        <v>0</v>
      </c>
      <c r="K1020" s="215">
        <f>'Survey Results'!H1020/'Survey Results'!H$1151</f>
        <v>0</v>
      </c>
      <c r="L1020" s="211">
        <f t="shared" si="134"/>
        <v>0</v>
      </c>
      <c r="M1020" s="221">
        <f t="shared" si="135"/>
        <v>0</v>
      </c>
      <c r="N1020" s="222">
        <f t="shared" si="128"/>
        <v>0</v>
      </c>
    </row>
    <row r="1021" spans="2:14" x14ac:dyDescent="0.45">
      <c r="B1021" t="s">
        <v>259</v>
      </c>
      <c r="C1021" s="215">
        <f>'Survey Results'!D1021/'Survey Results'!D$1151</f>
        <v>0</v>
      </c>
      <c r="D1021" s="211">
        <f t="shared" si="130"/>
        <v>0</v>
      </c>
      <c r="E1021" s="218">
        <f>'Survey Results'!E1021/'Survey Results'!E$1151</f>
        <v>0</v>
      </c>
      <c r="F1021" s="217">
        <f t="shared" si="131"/>
        <v>0</v>
      </c>
      <c r="G1021" s="215">
        <f>'Survey Results'!F1021/'Survey Results'!F$1151</f>
        <v>0</v>
      </c>
      <c r="H1021" s="212">
        <f t="shared" si="132"/>
        <v>0</v>
      </c>
      <c r="I1021" s="218">
        <f>'Survey Results'!G1021/'Survey Results'!G$1151</f>
        <v>0</v>
      </c>
      <c r="J1021" s="217">
        <f t="shared" si="133"/>
        <v>0</v>
      </c>
      <c r="K1021" s="215">
        <f>'Survey Results'!H1021/'Survey Results'!H$1151</f>
        <v>0</v>
      </c>
      <c r="L1021" s="211">
        <f t="shared" si="134"/>
        <v>0</v>
      </c>
      <c r="M1021" s="221">
        <f t="shared" si="135"/>
        <v>0</v>
      </c>
      <c r="N1021" s="222">
        <f t="shared" si="128"/>
        <v>0</v>
      </c>
    </row>
    <row r="1022" spans="2:14" x14ac:dyDescent="0.45">
      <c r="B1022" t="s">
        <v>260</v>
      </c>
      <c r="C1022" s="215">
        <f>'Survey Results'!D1022/'Survey Results'!D$1151</f>
        <v>0</v>
      </c>
      <c r="D1022" s="211">
        <f t="shared" si="130"/>
        <v>0</v>
      </c>
      <c r="E1022" s="218">
        <f>'Survey Results'!E1022/'Survey Results'!E$1151</f>
        <v>0</v>
      </c>
      <c r="F1022" s="217">
        <f t="shared" si="131"/>
        <v>0</v>
      </c>
      <c r="G1022" s="215">
        <f>'Survey Results'!F1022/'Survey Results'!F$1151</f>
        <v>0</v>
      </c>
      <c r="H1022" s="212">
        <f t="shared" si="132"/>
        <v>0</v>
      </c>
      <c r="I1022" s="218">
        <f>'Survey Results'!G1022/'Survey Results'!G$1151</f>
        <v>0</v>
      </c>
      <c r="J1022" s="217">
        <f t="shared" si="133"/>
        <v>0</v>
      </c>
      <c r="K1022" s="215">
        <f>'Survey Results'!H1022/'Survey Results'!H$1151</f>
        <v>0</v>
      </c>
      <c r="L1022" s="211">
        <f t="shared" si="134"/>
        <v>0</v>
      </c>
      <c r="M1022" s="221">
        <f t="shared" si="135"/>
        <v>0</v>
      </c>
      <c r="N1022" s="222">
        <f t="shared" si="128"/>
        <v>0</v>
      </c>
    </row>
    <row r="1023" spans="2:14" x14ac:dyDescent="0.45">
      <c r="B1023" t="s">
        <v>261</v>
      </c>
      <c r="C1023" s="215">
        <f>'Survey Results'!D1023/'Survey Results'!D$1151</f>
        <v>0</v>
      </c>
      <c r="D1023" s="211">
        <f t="shared" si="130"/>
        <v>0</v>
      </c>
      <c r="E1023" s="218">
        <f>'Survey Results'!E1023/'Survey Results'!E$1151</f>
        <v>7.1837123791365911E-3</v>
      </c>
      <c r="F1023" s="217">
        <f t="shared" si="131"/>
        <v>2.2697808922102679E-2</v>
      </c>
      <c r="G1023" s="215">
        <f>'Survey Results'!F1023/'Survey Results'!F$1151</f>
        <v>7.8824185685527869E-3</v>
      </c>
      <c r="H1023" s="212">
        <f t="shared" si="132"/>
        <v>9.4356977031844952E-2</v>
      </c>
      <c r="I1023" s="218">
        <f>'Survey Results'!G1023/'Survey Results'!G$1151</f>
        <v>8.2299014792987461E-3</v>
      </c>
      <c r="J1023" s="217">
        <f t="shared" si="133"/>
        <v>3.7964208895675207E-2</v>
      </c>
      <c r="K1023" s="215">
        <f>'Survey Results'!H1023/'Survey Results'!H$1151</f>
        <v>0</v>
      </c>
      <c r="L1023" s="211">
        <f t="shared" si="134"/>
        <v>0</v>
      </c>
      <c r="M1023" s="221">
        <f t="shared" si="135"/>
        <v>5.2862040784640079E-3</v>
      </c>
      <c r="N1023" s="222">
        <f t="shared" si="128"/>
        <v>0.15501899484962284</v>
      </c>
    </row>
    <row r="1024" spans="2:14" x14ac:dyDescent="0.45">
      <c r="B1024" t="s">
        <v>262</v>
      </c>
      <c r="C1024" s="215">
        <f>'Survey Results'!D1024/'Survey Results'!D$1151</f>
        <v>0</v>
      </c>
      <c r="D1024" s="211">
        <f t="shared" si="130"/>
        <v>0</v>
      </c>
      <c r="E1024" s="218">
        <f>'Survey Results'!E1024/'Survey Results'!E$1151</f>
        <v>0</v>
      </c>
      <c r="F1024" s="217">
        <f t="shared" si="131"/>
        <v>0</v>
      </c>
      <c r="G1024" s="215">
        <f>'Survey Results'!F1024/'Survey Results'!F$1151</f>
        <v>0</v>
      </c>
      <c r="H1024" s="212">
        <f t="shared" si="132"/>
        <v>0</v>
      </c>
      <c r="I1024" s="218">
        <f>'Survey Results'!G1024/'Survey Results'!G$1151</f>
        <v>0</v>
      </c>
      <c r="J1024" s="217">
        <f t="shared" si="133"/>
        <v>0</v>
      </c>
      <c r="K1024" s="215">
        <f>'Survey Results'!H1024/'Survey Results'!H$1151</f>
        <v>0</v>
      </c>
      <c r="L1024" s="211">
        <f t="shared" si="134"/>
        <v>0</v>
      </c>
      <c r="M1024" s="221">
        <f t="shared" si="135"/>
        <v>0</v>
      </c>
      <c r="N1024" s="222">
        <f t="shared" si="128"/>
        <v>0</v>
      </c>
    </row>
    <row r="1025" spans="2:14" x14ac:dyDescent="0.45">
      <c r="B1025" t="s">
        <v>263</v>
      </c>
      <c r="C1025" s="215">
        <f>'Survey Results'!D1025/'Survey Results'!D$1151</f>
        <v>0</v>
      </c>
      <c r="D1025" s="211">
        <f t="shared" si="130"/>
        <v>0</v>
      </c>
      <c r="E1025" s="218">
        <f>'Survey Results'!E1025/'Survey Results'!E$1151</f>
        <v>0</v>
      </c>
      <c r="F1025" s="217">
        <f t="shared" si="131"/>
        <v>0</v>
      </c>
      <c r="G1025" s="215">
        <f>'Survey Results'!F1025/'Survey Results'!F$1151</f>
        <v>0</v>
      </c>
      <c r="H1025" s="212">
        <f t="shared" si="132"/>
        <v>0</v>
      </c>
      <c r="I1025" s="218">
        <f>'Survey Results'!G1025/'Survey Results'!G$1151</f>
        <v>0</v>
      </c>
      <c r="J1025" s="217">
        <f t="shared" si="133"/>
        <v>0</v>
      </c>
      <c r="K1025" s="215">
        <f>'Survey Results'!H1025/'Survey Results'!H$1151</f>
        <v>0</v>
      </c>
      <c r="L1025" s="211">
        <f t="shared" si="134"/>
        <v>0</v>
      </c>
      <c r="M1025" s="221">
        <f t="shared" si="135"/>
        <v>0</v>
      </c>
      <c r="N1025" s="222">
        <f t="shared" si="128"/>
        <v>0</v>
      </c>
    </row>
    <row r="1026" spans="2:14" x14ac:dyDescent="0.45">
      <c r="B1026" t="s">
        <v>264</v>
      </c>
      <c r="C1026" s="215">
        <f>'Survey Results'!D1026/'Survey Results'!D$1151</f>
        <v>0</v>
      </c>
      <c r="D1026" s="211">
        <f t="shared" si="130"/>
        <v>0</v>
      </c>
      <c r="E1026" s="218">
        <f>'Survey Results'!E1026/'Survey Results'!E$1151</f>
        <v>0</v>
      </c>
      <c r="F1026" s="217">
        <f t="shared" si="131"/>
        <v>0</v>
      </c>
      <c r="G1026" s="215">
        <f>'Survey Results'!F1026/'Survey Results'!F$1151</f>
        <v>0</v>
      </c>
      <c r="H1026" s="212">
        <f t="shared" si="132"/>
        <v>0</v>
      </c>
      <c r="I1026" s="218">
        <f>'Survey Results'!G1026/'Survey Results'!G$1151</f>
        <v>0</v>
      </c>
      <c r="J1026" s="217">
        <f t="shared" si="133"/>
        <v>0</v>
      </c>
      <c r="K1026" s="215">
        <f>'Survey Results'!H1026/'Survey Results'!H$1151</f>
        <v>0</v>
      </c>
      <c r="L1026" s="211">
        <f t="shared" si="134"/>
        <v>0</v>
      </c>
      <c r="M1026" s="221">
        <f t="shared" si="135"/>
        <v>0</v>
      </c>
      <c r="N1026" s="222">
        <f t="shared" si="128"/>
        <v>0</v>
      </c>
    </row>
    <row r="1027" spans="2:14" x14ac:dyDescent="0.45">
      <c r="B1027" t="s">
        <v>265</v>
      </c>
      <c r="C1027" s="215">
        <f>'Survey Results'!D1027/'Survey Results'!D$1151</f>
        <v>0</v>
      </c>
      <c r="D1027" s="211">
        <f t="shared" si="130"/>
        <v>0</v>
      </c>
      <c r="E1027" s="218">
        <f>'Survey Results'!E1027/'Survey Results'!E$1151</f>
        <v>0</v>
      </c>
      <c r="F1027" s="217">
        <f t="shared" si="131"/>
        <v>0</v>
      </c>
      <c r="G1027" s="215">
        <f>'Survey Results'!F1027/'Survey Results'!F$1151</f>
        <v>0</v>
      </c>
      <c r="H1027" s="212">
        <f t="shared" si="132"/>
        <v>0</v>
      </c>
      <c r="I1027" s="218">
        <f>'Survey Results'!G1027/'Survey Results'!G$1151</f>
        <v>0</v>
      </c>
      <c r="J1027" s="217">
        <f t="shared" si="133"/>
        <v>0</v>
      </c>
      <c r="K1027" s="215">
        <f>'Survey Results'!H1027/'Survey Results'!H$1151</f>
        <v>0</v>
      </c>
      <c r="L1027" s="211">
        <f t="shared" si="134"/>
        <v>0</v>
      </c>
      <c r="M1027" s="221">
        <f t="shared" si="135"/>
        <v>0</v>
      </c>
      <c r="N1027" s="222">
        <f t="shared" si="128"/>
        <v>0</v>
      </c>
    </row>
    <row r="1028" spans="2:14" x14ac:dyDescent="0.45">
      <c r="B1028" t="s">
        <v>266</v>
      </c>
      <c r="C1028" s="215">
        <f>'Survey Results'!D1028/'Survey Results'!D$1151</f>
        <v>0</v>
      </c>
      <c r="D1028" s="211">
        <f t="shared" si="130"/>
        <v>0</v>
      </c>
      <c r="E1028" s="218">
        <f>'Survey Results'!E1028/'Survey Results'!E$1151</f>
        <v>0</v>
      </c>
      <c r="F1028" s="217">
        <f t="shared" si="131"/>
        <v>0</v>
      </c>
      <c r="G1028" s="215">
        <f>'Survey Results'!F1028/'Survey Results'!F$1151</f>
        <v>0</v>
      </c>
      <c r="H1028" s="212">
        <f t="shared" si="132"/>
        <v>0</v>
      </c>
      <c r="I1028" s="218">
        <f>'Survey Results'!G1028/'Survey Results'!G$1151</f>
        <v>0</v>
      </c>
      <c r="J1028" s="217">
        <f t="shared" si="133"/>
        <v>0</v>
      </c>
      <c r="K1028" s="215">
        <f>'Survey Results'!H1028/'Survey Results'!H$1151</f>
        <v>0</v>
      </c>
      <c r="L1028" s="211">
        <f t="shared" si="134"/>
        <v>0</v>
      </c>
      <c r="M1028" s="221">
        <f t="shared" si="135"/>
        <v>0</v>
      </c>
      <c r="N1028" s="222">
        <f t="shared" ref="N1028:N1091" si="136">D1028+F1028+H1028+J1028+L1028</f>
        <v>0</v>
      </c>
    </row>
    <row r="1029" spans="2:14" x14ac:dyDescent="0.45">
      <c r="B1029" t="s">
        <v>267</v>
      </c>
      <c r="C1029" s="215">
        <f>'Survey Results'!D1029/'Survey Results'!D$1151</f>
        <v>0</v>
      </c>
      <c r="D1029" s="211">
        <f t="shared" si="130"/>
        <v>0</v>
      </c>
      <c r="E1029" s="218">
        <f>'Survey Results'!E1029/'Survey Results'!E$1151</f>
        <v>0</v>
      </c>
      <c r="F1029" s="217">
        <f t="shared" si="131"/>
        <v>0</v>
      </c>
      <c r="G1029" s="215">
        <f>'Survey Results'!F1029/'Survey Results'!F$1151</f>
        <v>0</v>
      </c>
      <c r="H1029" s="212">
        <f t="shared" si="132"/>
        <v>0</v>
      </c>
      <c r="I1029" s="218">
        <f>'Survey Results'!G1029/'Survey Results'!G$1151</f>
        <v>0</v>
      </c>
      <c r="J1029" s="217">
        <f t="shared" si="133"/>
        <v>0</v>
      </c>
      <c r="K1029" s="215">
        <f>'Survey Results'!H1029/'Survey Results'!H$1151</f>
        <v>0</v>
      </c>
      <c r="L1029" s="211">
        <f t="shared" si="134"/>
        <v>0</v>
      </c>
      <c r="M1029" s="221">
        <f t="shared" si="135"/>
        <v>0</v>
      </c>
      <c r="N1029" s="222">
        <f t="shared" si="136"/>
        <v>0</v>
      </c>
    </row>
    <row r="1030" spans="2:14" x14ac:dyDescent="0.45">
      <c r="B1030" t="s">
        <v>268</v>
      </c>
      <c r="C1030" s="215">
        <f>'Survey Results'!D1030/'Survey Results'!D$1151</f>
        <v>0</v>
      </c>
      <c r="D1030" s="211">
        <f t="shared" si="130"/>
        <v>0</v>
      </c>
      <c r="E1030" s="218">
        <f>'Survey Results'!E1030/'Survey Results'!E$1151</f>
        <v>0</v>
      </c>
      <c r="F1030" s="217">
        <f t="shared" si="131"/>
        <v>0</v>
      </c>
      <c r="G1030" s="215">
        <f>'Survey Results'!F1030/'Survey Results'!F$1151</f>
        <v>0</v>
      </c>
      <c r="H1030" s="212">
        <f t="shared" si="132"/>
        <v>0</v>
      </c>
      <c r="I1030" s="218">
        <f>'Survey Results'!G1030/'Survey Results'!G$1151</f>
        <v>0</v>
      </c>
      <c r="J1030" s="217">
        <f t="shared" si="133"/>
        <v>0</v>
      </c>
      <c r="K1030" s="215">
        <f>'Survey Results'!H1030/'Survey Results'!H$1151</f>
        <v>0</v>
      </c>
      <c r="L1030" s="211">
        <f t="shared" si="134"/>
        <v>0</v>
      </c>
      <c r="M1030" s="221">
        <f t="shared" si="135"/>
        <v>0</v>
      </c>
      <c r="N1030" s="222">
        <f t="shared" si="136"/>
        <v>0</v>
      </c>
    </row>
    <row r="1031" spans="2:14" x14ac:dyDescent="0.45">
      <c r="B1031" t="s">
        <v>269</v>
      </c>
      <c r="C1031" s="215">
        <f>'Survey Results'!D1031/'Survey Results'!D$1151</f>
        <v>0</v>
      </c>
      <c r="D1031" s="211">
        <f t="shared" si="130"/>
        <v>0</v>
      </c>
      <c r="E1031" s="218">
        <f>'Survey Results'!E1031/'Survey Results'!E$1151</f>
        <v>0</v>
      </c>
      <c r="F1031" s="217">
        <f t="shared" si="131"/>
        <v>0</v>
      </c>
      <c r="G1031" s="215">
        <f>'Survey Results'!F1031/'Survey Results'!F$1151</f>
        <v>0</v>
      </c>
      <c r="H1031" s="212">
        <f t="shared" si="132"/>
        <v>0</v>
      </c>
      <c r="I1031" s="218">
        <f>'Survey Results'!G1031/'Survey Results'!G$1151</f>
        <v>0</v>
      </c>
      <c r="J1031" s="217">
        <f t="shared" si="133"/>
        <v>0</v>
      </c>
      <c r="K1031" s="215">
        <f>'Survey Results'!H1031/'Survey Results'!H$1151</f>
        <v>0</v>
      </c>
      <c r="L1031" s="211">
        <f t="shared" si="134"/>
        <v>0</v>
      </c>
      <c r="M1031" s="221">
        <f t="shared" si="135"/>
        <v>0</v>
      </c>
      <c r="N1031" s="222">
        <f t="shared" si="136"/>
        <v>0</v>
      </c>
    </row>
    <row r="1032" spans="2:14" x14ac:dyDescent="0.45">
      <c r="B1032" t="s">
        <v>270</v>
      </c>
      <c r="C1032" s="215">
        <f>'Survey Results'!D1032/'Survey Results'!D$1151</f>
        <v>0</v>
      </c>
      <c r="D1032" s="211">
        <f t="shared" si="130"/>
        <v>0</v>
      </c>
      <c r="E1032" s="218">
        <f>'Survey Results'!E1032/'Survey Results'!E$1151</f>
        <v>0</v>
      </c>
      <c r="F1032" s="217">
        <f t="shared" si="131"/>
        <v>0</v>
      </c>
      <c r="G1032" s="215">
        <f>'Survey Results'!F1032/'Survey Results'!F$1151</f>
        <v>0</v>
      </c>
      <c r="H1032" s="212">
        <f t="shared" si="132"/>
        <v>0</v>
      </c>
      <c r="I1032" s="218">
        <f>'Survey Results'!G1032/'Survey Results'!G$1151</f>
        <v>0</v>
      </c>
      <c r="J1032" s="217">
        <f t="shared" si="133"/>
        <v>0</v>
      </c>
      <c r="K1032" s="215">
        <f>'Survey Results'!H1032/'Survey Results'!H$1151</f>
        <v>0</v>
      </c>
      <c r="L1032" s="211">
        <f t="shared" si="134"/>
        <v>0</v>
      </c>
      <c r="M1032" s="221">
        <f t="shared" si="135"/>
        <v>0</v>
      </c>
      <c r="N1032" s="222">
        <f t="shared" si="136"/>
        <v>0</v>
      </c>
    </row>
    <row r="1033" spans="2:14" x14ac:dyDescent="0.45">
      <c r="B1033" t="s">
        <v>271</v>
      </c>
      <c r="C1033" s="215">
        <f>'Survey Results'!D1033/'Survey Results'!D$1151</f>
        <v>0</v>
      </c>
      <c r="D1033" s="211">
        <f t="shared" si="130"/>
        <v>0</v>
      </c>
      <c r="E1033" s="218">
        <f>'Survey Results'!E1033/'Survey Results'!E$1151</f>
        <v>0</v>
      </c>
      <c r="F1033" s="217">
        <f t="shared" si="131"/>
        <v>0</v>
      </c>
      <c r="G1033" s="215">
        <f>'Survey Results'!F1033/'Survey Results'!F$1151</f>
        <v>7.8824185685527869E-3</v>
      </c>
      <c r="H1033" s="212">
        <f t="shared" si="132"/>
        <v>9.4356977031844952E-2</v>
      </c>
      <c r="I1033" s="218">
        <f>'Survey Results'!G1033/'Survey Results'!G$1151</f>
        <v>8.2299014792987461E-3</v>
      </c>
      <c r="J1033" s="217">
        <f t="shared" si="133"/>
        <v>3.7964208895675207E-2</v>
      </c>
      <c r="K1033" s="215">
        <f>'Survey Results'!H1033/'Survey Results'!H$1151</f>
        <v>1.7217388388740797E-2</v>
      </c>
      <c r="L1033" s="211">
        <f t="shared" si="134"/>
        <v>0.10129120589317506</v>
      </c>
      <c r="M1033" s="221">
        <f t="shared" si="135"/>
        <v>7.966267486253769E-3</v>
      </c>
      <c r="N1033" s="222">
        <f t="shared" si="136"/>
        <v>0.23361239182069521</v>
      </c>
    </row>
    <row r="1034" spans="2:14" x14ac:dyDescent="0.45">
      <c r="B1034" t="s">
        <v>272</v>
      </c>
      <c r="C1034" s="215">
        <f>'Survey Results'!D1034/'Survey Results'!D$1151</f>
        <v>0</v>
      </c>
      <c r="D1034" s="211">
        <f t="shared" si="130"/>
        <v>0</v>
      </c>
      <c r="E1034" s="218">
        <f>'Survey Results'!E1034/'Survey Results'!E$1151</f>
        <v>0</v>
      </c>
      <c r="F1034" s="217">
        <f t="shared" si="131"/>
        <v>0</v>
      </c>
      <c r="G1034" s="215">
        <f>'Survey Results'!F1034/'Survey Results'!F$1151</f>
        <v>0</v>
      </c>
      <c r="H1034" s="212">
        <f t="shared" si="132"/>
        <v>0</v>
      </c>
      <c r="I1034" s="218">
        <f>'Survey Results'!G1034/'Survey Results'!G$1151</f>
        <v>0</v>
      </c>
      <c r="J1034" s="217">
        <f t="shared" si="133"/>
        <v>0</v>
      </c>
      <c r="K1034" s="215">
        <f>'Survey Results'!H1034/'Survey Results'!H$1151</f>
        <v>8.617076564569396E-3</v>
      </c>
      <c r="L1034" s="211">
        <f t="shared" si="134"/>
        <v>5.0694917068249246E-2</v>
      </c>
      <c r="M1034" s="221">
        <f t="shared" si="135"/>
        <v>1.7287151011624936E-3</v>
      </c>
      <c r="N1034" s="222">
        <f t="shared" si="136"/>
        <v>5.0694917068249246E-2</v>
      </c>
    </row>
    <row r="1035" spans="2:14" x14ac:dyDescent="0.45">
      <c r="B1035" t="s">
        <v>273</v>
      </c>
      <c r="C1035" s="215">
        <f>'Survey Results'!D1035/'Survey Results'!D$1151</f>
        <v>0</v>
      </c>
      <c r="D1035" s="211">
        <f t="shared" si="130"/>
        <v>0</v>
      </c>
      <c r="E1035" s="218">
        <f>'Survey Results'!E1035/'Survey Results'!E$1151</f>
        <v>0</v>
      </c>
      <c r="F1035" s="217">
        <f t="shared" si="131"/>
        <v>0</v>
      </c>
      <c r="G1035" s="215">
        <f>'Survey Results'!F1035/'Survey Results'!F$1151</f>
        <v>2.7527831000945892E-2</v>
      </c>
      <c r="H1035" s="212">
        <f t="shared" si="132"/>
        <v>0.32952359671121245</v>
      </c>
      <c r="I1035" s="218">
        <f>'Survey Results'!G1035/'Survey Results'!G$1151</f>
        <v>0</v>
      </c>
      <c r="J1035" s="217">
        <f t="shared" si="133"/>
        <v>0</v>
      </c>
      <c r="K1035" s="215">
        <f>'Survey Results'!H1035/'Survey Results'!H$1151</f>
        <v>0</v>
      </c>
      <c r="L1035" s="211">
        <f t="shared" si="134"/>
        <v>0</v>
      </c>
      <c r="M1035" s="221">
        <f t="shared" si="135"/>
        <v>1.1236874439643409E-2</v>
      </c>
      <c r="N1035" s="222">
        <f t="shared" si="136"/>
        <v>0.32952359671121245</v>
      </c>
    </row>
    <row r="1036" spans="2:14" x14ac:dyDescent="0.45">
      <c r="B1036" t="s">
        <v>274</v>
      </c>
      <c r="C1036" s="215">
        <f>'Survey Results'!D1036/'Survey Results'!D$1151</f>
        <v>0</v>
      </c>
      <c r="D1036" s="211">
        <f t="shared" si="130"/>
        <v>0</v>
      </c>
      <c r="E1036" s="218">
        <f>'Survey Results'!E1036/'Survey Results'!E$1151</f>
        <v>0</v>
      </c>
      <c r="F1036" s="217">
        <f t="shared" si="131"/>
        <v>0</v>
      </c>
      <c r="G1036" s="215">
        <f>'Survey Results'!F1036/'Survey Results'!F$1151</f>
        <v>0</v>
      </c>
      <c r="H1036" s="212">
        <f t="shared" si="132"/>
        <v>0</v>
      </c>
      <c r="I1036" s="218">
        <f>'Survey Results'!G1036/'Survey Results'!G$1151</f>
        <v>0</v>
      </c>
      <c r="J1036" s="217">
        <f t="shared" si="133"/>
        <v>0</v>
      </c>
      <c r="K1036" s="215">
        <f>'Survey Results'!H1036/'Survey Results'!H$1151</f>
        <v>1.7217388388740797E-2</v>
      </c>
      <c r="L1036" s="211">
        <f t="shared" si="134"/>
        <v>0.10129120589317506</v>
      </c>
      <c r="M1036" s="221">
        <f t="shared" si="135"/>
        <v>3.4540669433733092E-3</v>
      </c>
      <c r="N1036" s="222">
        <f t="shared" si="136"/>
        <v>0.10129120589317506</v>
      </c>
    </row>
    <row r="1037" spans="2:14" x14ac:dyDescent="0.45">
      <c r="B1037" t="s">
        <v>275</v>
      </c>
      <c r="C1037" s="215">
        <f>'Survey Results'!D1037/'Survey Results'!D$1151</f>
        <v>0</v>
      </c>
      <c r="D1037" s="211">
        <f t="shared" ref="D1037:D1100" si="137">C1037*$D$970</f>
        <v>0</v>
      </c>
      <c r="E1037" s="218">
        <f>'Survey Results'!E1037/'Survey Results'!E$1151</f>
        <v>0</v>
      </c>
      <c r="F1037" s="217">
        <f t="shared" ref="F1037:F1100" si="138">E1037*$F$970</f>
        <v>0</v>
      </c>
      <c r="G1037" s="215">
        <f>'Survey Results'!F1037/'Survey Results'!F$1151</f>
        <v>7.8824185685527869E-3</v>
      </c>
      <c r="H1037" s="212">
        <f t="shared" ref="H1037:H1100" si="139">G1037*$H$970</f>
        <v>9.4356977031844952E-2</v>
      </c>
      <c r="I1037" s="218">
        <f>'Survey Results'!G1037/'Survey Results'!G$1151</f>
        <v>1.6474685239753546E-2</v>
      </c>
      <c r="J1037" s="217">
        <f t="shared" ref="J1037:J1100" si="140">I1037*$J$970</f>
        <v>7.5997069163675324E-2</v>
      </c>
      <c r="K1037" s="215">
        <f>'Survey Results'!H1037/'Survey Results'!H$1151</f>
        <v>0</v>
      </c>
      <c r="L1037" s="211">
        <f t="shared" ref="L1037:L1100" si="141">K1037*$L$970</f>
        <v>0</v>
      </c>
      <c r="M1037" s="221">
        <f t="shared" ref="M1037:M1100" si="142">N1037/$N$970</f>
        <v>5.8091349041139535E-3</v>
      </c>
      <c r="N1037" s="222">
        <f t="shared" si="136"/>
        <v>0.17035404619552028</v>
      </c>
    </row>
    <row r="1038" spans="2:14" x14ac:dyDescent="0.45">
      <c r="B1038" t="s">
        <v>276</v>
      </c>
      <c r="C1038" s="215">
        <f>'Survey Results'!D1038/'Survey Results'!D$1151</f>
        <v>0</v>
      </c>
      <c r="D1038" s="211">
        <f t="shared" si="137"/>
        <v>0</v>
      </c>
      <c r="E1038" s="218">
        <f>'Survey Results'!E1038/'Survey Results'!E$1151</f>
        <v>7.1837123791365911E-3</v>
      </c>
      <c r="F1038" s="217">
        <f t="shared" si="138"/>
        <v>2.2697808922102679E-2</v>
      </c>
      <c r="G1038" s="215">
        <f>'Survey Results'!F1038/'Survey Results'!F$1151</f>
        <v>7.4555552860711596E-2</v>
      </c>
      <c r="H1038" s="212">
        <f t="shared" si="139"/>
        <v>0.89247183814120434</v>
      </c>
      <c r="I1038" s="218">
        <f>'Survey Results'!G1038/'Survey Results'!G$1151</f>
        <v>0</v>
      </c>
      <c r="J1038" s="217">
        <f t="shared" si="140"/>
        <v>0</v>
      </c>
      <c r="K1038" s="215">
        <f>'Survey Results'!H1038/'Survey Results'!H$1151</f>
        <v>0</v>
      </c>
      <c r="L1038" s="211">
        <f t="shared" si="141"/>
        <v>0</v>
      </c>
      <c r="M1038" s="221">
        <f t="shared" si="142"/>
        <v>3.1207617656697061E-2</v>
      </c>
      <c r="N1038" s="222">
        <f t="shared" si="136"/>
        <v>0.91516964706330706</v>
      </c>
    </row>
    <row r="1039" spans="2:14" x14ac:dyDescent="0.45">
      <c r="B1039" t="s">
        <v>277</v>
      </c>
      <c r="C1039" s="215">
        <f>'Survey Results'!D1039/'Survey Results'!D$1151</f>
        <v>0</v>
      </c>
      <c r="D1039" s="211">
        <f t="shared" si="137"/>
        <v>0</v>
      </c>
      <c r="E1039" s="218">
        <f>'Survey Results'!E1039/'Survey Results'!E$1151</f>
        <v>0</v>
      </c>
      <c r="F1039" s="217">
        <f t="shared" si="138"/>
        <v>0</v>
      </c>
      <c r="G1039" s="215">
        <f>'Survey Results'!F1039/'Survey Results'!F$1151</f>
        <v>0</v>
      </c>
      <c r="H1039" s="212">
        <f t="shared" si="139"/>
        <v>0</v>
      </c>
      <c r="I1039" s="218">
        <f>'Survey Results'!G1039/'Survey Results'!G$1151</f>
        <v>0</v>
      </c>
      <c r="J1039" s="217">
        <f t="shared" si="140"/>
        <v>0</v>
      </c>
      <c r="K1039" s="215">
        <f>'Survey Results'!H1039/'Survey Results'!H$1151</f>
        <v>0</v>
      </c>
      <c r="L1039" s="211">
        <f t="shared" si="141"/>
        <v>0</v>
      </c>
      <c r="M1039" s="221">
        <f t="shared" si="142"/>
        <v>0</v>
      </c>
      <c r="N1039" s="222">
        <f t="shared" si="136"/>
        <v>0</v>
      </c>
    </row>
    <row r="1040" spans="2:14" x14ac:dyDescent="0.45">
      <c r="B1040" t="s">
        <v>278</v>
      </c>
      <c r="C1040" s="215">
        <f>'Survey Results'!D1040/'Survey Results'!D$1151</f>
        <v>0</v>
      </c>
      <c r="D1040" s="211">
        <f t="shared" si="137"/>
        <v>0</v>
      </c>
      <c r="E1040" s="218">
        <f>'Survey Results'!E1040/'Survey Results'!E$1151</f>
        <v>0</v>
      </c>
      <c r="F1040" s="217">
        <f t="shared" si="138"/>
        <v>0</v>
      </c>
      <c r="G1040" s="215">
        <f>'Survey Results'!F1040/'Survey Results'!F$1151</f>
        <v>0</v>
      </c>
      <c r="H1040" s="212">
        <f t="shared" si="139"/>
        <v>0</v>
      </c>
      <c r="I1040" s="218">
        <f>'Survey Results'!G1040/'Survey Results'!G$1151</f>
        <v>0</v>
      </c>
      <c r="J1040" s="217">
        <f t="shared" si="140"/>
        <v>0</v>
      </c>
      <c r="K1040" s="215">
        <f>'Survey Results'!H1040/'Survey Results'!H$1151</f>
        <v>0</v>
      </c>
      <c r="L1040" s="211">
        <f t="shared" si="141"/>
        <v>0</v>
      </c>
      <c r="M1040" s="221">
        <f t="shared" si="142"/>
        <v>0</v>
      </c>
      <c r="N1040" s="222">
        <f t="shared" si="136"/>
        <v>0</v>
      </c>
    </row>
    <row r="1041" spans="2:14" x14ac:dyDescent="0.45">
      <c r="B1041" t="s">
        <v>279</v>
      </c>
      <c r="C1041" s="215">
        <f>'Survey Results'!D1041/'Survey Results'!D$1151</f>
        <v>1.9186152076986707E-2</v>
      </c>
      <c r="D1041" s="211">
        <f t="shared" si="137"/>
        <v>7.0969221800008073E-2</v>
      </c>
      <c r="E1041" s="218">
        <f>'Survey Results'!E1041/'Survey Results'!E$1151</f>
        <v>7.1837123791365911E-3</v>
      </c>
      <c r="F1041" s="217">
        <f t="shared" si="138"/>
        <v>2.2697808922102679E-2</v>
      </c>
      <c r="G1041" s="215">
        <f>'Survey Results'!F1041/'Survey Results'!F$1151</f>
        <v>3.15054206786156E-2</v>
      </c>
      <c r="H1041" s="212">
        <f t="shared" si="139"/>
        <v>0.37713757896728184</v>
      </c>
      <c r="I1041" s="218">
        <f>'Survey Results'!G1041/'Survey Results'!G$1151</f>
        <v>3.6997350953954219E-2</v>
      </c>
      <c r="J1041" s="217">
        <f t="shared" si="140"/>
        <v>0.17066731159972617</v>
      </c>
      <c r="K1041" s="215">
        <f>'Survey Results'!H1041/'Survey Results'!H$1151</f>
        <v>0</v>
      </c>
      <c r="L1041" s="211">
        <f t="shared" si="141"/>
        <v>0</v>
      </c>
      <c r="M1041" s="221">
        <f t="shared" si="142"/>
        <v>2.1874425710398243E-2</v>
      </c>
      <c r="N1041" s="222">
        <f t="shared" si="136"/>
        <v>0.64147192128911878</v>
      </c>
    </row>
    <row r="1042" spans="2:14" x14ac:dyDescent="0.45">
      <c r="B1042" t="s">
        <v>280</v>
      </c>
      <c r="C1042" s="215">
        <f>'Survey Results'!D1042/'Survey Results'!D$1151</f>
        <v>0.15296467407751127</v>
      </c>
      <c r="D1042" s="211">
        <f t="shared" si="137"/>
        <v>0.56581350124885521</v>
      </c>
      <c r="E1042" s="218">
        <f>'Survey Results'!E1042/'Survey Results'!E$1151</f>
        <v>0.16444232602478551</v>
      </c>
      <c r="F1042" s="217">
        <f t="shared" si="138"/>
        <v>0.5195754364632984</v>
      </c>
      <c r="G1042" s="215">
        <f>'Survey Results'!F1042/'Survey Results'!F$1151</f>
        <v>0</v>
      </c>
      <c r="H1042" s="212">
        <f t="shared" si="139"/>
        <v>0</v>
      </c>
      <c r="I1042" s="218">
        <f>'Survey Results'!G1042/'Survey Results'!G$1151</f>
        <v>6.5764800428609688E-2</v>
      </c>
      <c r="J1042" s="217">
        <f t="shared" si="140"/>
        <v>0.30337041430377709</v>
      </c>
      <c r="K1042" s="215">
        <f>'Survey Results'!H1042/'Survey Results'!H$1151</f>
        <v>0.56565910576874712</v>
      </c>
      <c r="L1042" s="211">
        <f t="shared" si="141"/>
        <v>3.3278155579762609</v>
      </c>
      <c r="M1042" s="221">
        <f t="shared" si="142"/>
        <v>0.1608369190483265</v>
      </c>
      <c r="N1042" s="222">
        <f t="shared" si="136"/>
        <v>4.7165749099921914</v>
      </c>
    </row>
    <row r="1043" spans="2:14" x14ac:dyDescent="0.45">
      <c r="B1043" t="s">
        <v>281</v>
      </c>
      <c r="C1043" s="215">
        <f>'Survey Results'!D1043/'Survey Results'!D$1151</f>
        <v>0</v>
      </c>
      <c r="D1043" s="211">
        <f t="shared" si="137"/>
        <v>0</v>
      </c>
      <c r="E1043" s="218">
        <f>'Survey Results'!E1043/'Survey Results'!E$1151</f>
        <v>0</v>
      </c>
      <c r="F1043" s="217">
        <f t="shared" si="138"/>
        <v>0</v>
      </c>
      <c r="G1043" s="215">
        <f>'Survey Results'!F1043/'Survey Results'!F$1151</f>
        <v>0.32477989861997042</v>
      </c>
      <c r="H1043" s="212">
        <f t="shared" si="139"/>
        <v>3.8877977828721111</v>
      </c>
      <c r="I1043" s="218">
        <f>'Survey Results'!G1043/'Survey Results'!G$1151</f>
        <v>0.27810518796321099</v>
      </c>
      <c r="J1043" s="217">
        <f t="shared" si="140"/>
        <v>1.2828881946355926</v>
      </c>
      <c r="K1043" s="215">
        <f>'Survey Results'!H1043/'Survey Results'!H$1151</f>
        <v>0</v>
      </c>
      <c r="L1043" s="211">
        <f t="shared" si="141"/>
        <v>0</v>
      </c>
      <c r="M1043" s="221">
        <f t="shared" si="142"/>
        <v>0.17632227153370927</v>
      </c>
      <c r="N1043" s="222">
        <f t="shared" si="136"/>
        <v>5.1706859775077039</v>
      </c>
    </row>
    <row r="1044" spans="2:14" x14ac:dyDescent="0.45">
      <c r="B1044" t="s">
        <v>282</v>
      </c>
      <c r="C1044" s="215">
        <f>'Survey Results'!D1044/'Survey Results'!D$1151</f>
        <v>0</v>
      </c>
      <c r="D1044" s="211">
        <f t="shared" si="137"/>
        <v>0</v>
      </c>
      <c r="E1044" s="218">
        <f>'Survey Results'!E1044/'Survey Results'!E$1151</f>
        <v>0</v>
      </c>
      <c r="F1044" s="217">
        <f t="shared" si="138"/>
        <v>0</v>
      </c>
      <c r="G1044" s="215">
        <f>'Survey Results'!F1044/'Survey Results'!F$1151</f>
        <v>0</v>
      </c>
      <c r="H1044" s="212">
        <f t="shared" si="139"/>
        <v>0</v>
      </c>
      <c r="I1044" s="218">
        <f>'Survey Results'!G1044/'Survey Results'!G$1151</f>
        <v>0</v>
      </c>
      <c r="J1044" s="217">
        <f t="shared" si="140"/>
        <v>0</v>
      </c>
      <c r="K1044" s="215">
        <f>'Survey Results'!H1044/'Survey Results'!H$1151</f>
        <v>0</v>
      </c>
      <c r="L1044" s="211">
        <f t="shared" si="141"/>
        <v>0</v>
      </c>
      <c r="M1044" s="221">
        <f t="shared" si="142"/>
        <v>0</v>
      </c>
      <c r="N1044" s="222">
        <f t="shared" si="136"/>
        <v>0</v>
      </c>
    </row>
    <row r="1045" spans="2:14" x14ac:dyDescent="0.45">
      <c r="B1045" t="s">
        <v>283</v>
      </c>
      <c r="C1045" s="215">
        <f>'Survey Results'!D1045/'Survey Results'!D$1151</f>
        <v>0</v>
      </c>
      <c r="D1045" s="211">
        <f t="shared" si="137"/>
        <v>0</v>
      </c>
      <c r="E1045" s="218">
        <f>'Survey Results'!E1045/'Survey Results'!E$1151</f>
        <v>0</v>
      </c>
      <c r="F1045" s="217">
        <f t="shared" si="138"/>
        <v>0</v>
      </c>
      <c r="G1045" s="215">
        <f>'Survey Results'!F1045/'Survey Results'!F$1151</f>
        <v>0</v>
      </c>
      <c r="H1045" s="212">
        <f t="shared" si="139"/>
        <v>0</v>
      </c>
      <c r="I1045" s="218">
        <f>'Survey Results'!G1045/'Survey Results'!G$1151</f>
        <v>0</v>
      </c>
      <c r="J1045" s="217">
        <f t="shared" si="140"/>
        <v>0</v>
      </c>
      <c r="K1045" s="215">
        <f>'Survey Results'!H1045/'Survey Results'!H$1151</f>
        <v>0</v>
      </c>
      <c r="L1045" s="211">
        <f t="shared" si="141"/>
        <v>0</v>
      </c>
      <c r="M1045" s="221">
        <f t="shared" si="142"/>
        <v>0</v>
      </c>
      <c r="N1045" s="222">
        <f t="shared" si="136"/>
        <v>0</v>
      </c>
    </row>
    <row r="1046" spans="2:14" x14ac:dyDescent="0.45">
      <c r="B1046" t="s">
        <v>284</v>
      </c>
      <c r="C1046" s="215">
        <f>'Survey Results'!D1046/'Survey Results'!D$1151</f>
        <v>0</v>
      </c>
      <c r="D1046" s="211">
        <f t="shared" si="137"/>
        <v>0</v>
      </c>
      <c r="E1046" s="218">
        <f>'Survey Results'!E1046/'Survey Results'!E$1151</f>
        <v>0</v>
      </c>
      <c r="F1046" s="217">
        <f t="shared" si="138"/>
        <v>0</v>
      </c>
      <c r="G1046" s="215">
        <f>'Survey Results'!F1046/'Survey Results'!F$1151</f>
        <v>7.8824185685527869E-3</v>
      </c>
      <c r="H1046" s="212">
        <f t="shared" si="139"/>
        <v>9.4356977031844952E-2</v>
      </c>
      <c r="I1046" s="218">
        <f>'Survey Results'!G1046/'Survey Results'!G$1151</f>
        <v>6.1701937673006503E-2</v>
      </c>
      <c r="J1046" s="217">
        <f t="shared" si="140"/>
        <v>0.28462858965907667</v>
      </c>
      <c r="K1046" s="215">
        <f>'Survey Results'!H1046/'Survey Results'!H$1151</f>
        <v>3.4451541517879589E-2</v>
      </c>
      <c r="L1046" s="211">
        <f t="shared" si="141"/>
        <v>0.20268104002967355</v>
      </c>
      <c r="M1046" s="221">
        <f t="shared" si="142"/>
        <v>1.9835042742571436E-2</v>
      </c>
      <c r="N1046" s="222">
        <f t="shared" si="136"/>
        <v>0.58166660672059523</v>
      </c>
    </row>
    <row r="1047" spans="2:14" x14ac:dyDescent="0.45">
      <c r="B1047" t="s">
        <v>285</v>
      </c>
      <c r="C1047" s="215">
        <f>'Survey Results'!D1047/'Survey Results'!D$1151</f>
        <v>0</v>
      </c>
      <c r="D1047" s="211">
        <f t="shared" si="137"/>
        <v>0</v>
      </c>
      <c r="E1047" s="218">
        <f>'Survey Results'!E1047/'Survey Results'!E$1151</f>
        <v>0</v>
      </c>
      <c r="F1047" s="217">
        <f t="shared" si="138"/>
        <v>0</v>
      </c>
      <c r="G1047" s="215">
        <f>'Survey Results'!F1047/'Survey Results'!F$1151</f>
        <v>0</v>
      </c>
      <c r="H1047" s="212">
        <f t="shared" si="139"/>
        <v>0</v>
      </c>
      <c r="I1047" s="218">
        <f>'Survey Results'!G1047/'Survey Results'!G$1151</f>
        <v>0</v>
      </c>
      <c r="J1047" s="217">
        <f t="shared" si="140"/>
        <v>0</v>
      </c>
      <c r="K1047" s="215">
        <f>'Survey Results'!H1047/'Survey Results'!H$1151</f>
        <v>0</v>
      </c>
      <c r="L1047" s="211">
        <f t="shared" si="141"/>
        <v>0</v>
      </c>
      <c r="M1047" s="221">
        <f t="shared" si="142"/>
        <v>0</v>
      </c>
      <c r="N1047" s="222">
        <f t="shared" si="136"/>
        <v>0</v>
      </c>
    </row>
    <row r="1048" spans="2:14" x14ac:dyDescent="0.45">
      <c r="B1048" t="s">
        <v>286</v>
      </c>
      <c r="C1048" s="215">
        <f>'Survey Results'!D1048/'Survey Results'!D$1151</f>
        <v>0.67460205378578497</v>
      </c>
      <c r="D1048" s="211">
        <f t="shared" si="137"/>
        <v>2.4953405242362461</v>
      </c>
      <c r="E1048" s="218">
        <f>'Survey Results'!E1048/'Survey Results'!E$1151</f>
        <v>0.66743837668527839</v>
      </c>
      <c r="F1048" s="217">
        <f t="shared" si="138"/>
        <v>2.1088523512270188</v>
      </c>
      <c r="G1048" s="215">
        <f>'Survey Results'!F1048/'Survey Results'!F$1151</f>
        <v>0.18473963765128179</v>
      </c>
      <c r="H1048" s="212">
        <f t="shared" si="139"/>
        <v>2.2114372124663482</v>
      </c>
      <c r="I1048" s="218">
        <f>'Survey Results'!G1048/'Survey Results'!G$1151</f>
        <v>0.3477840283358633</v>
      </c>
      <c r="J1048" s="217">
        <f t="shared" si="140"/>
        <v>1.6043139198608209</v>
      </c>
      <c r="K1048" s="215">
        <f>'Survey Results'!H1048/'Survey Results'!H$1151</f>
        <v>0.15462120069070728</v>
      </c>
      <c r="L1048" s="211">
        <f t="shared" si="141"/>
        <v>0.90964828817210674</v>
      </c>
      <c r="M1048" s="221">
        <f t="shared" si="142"/>
        <v>0.31814248888121704</v>
      </c>
      <c r="N1048" s="222">
        <f t="shared" si="136"/>
        <v>9.3295922959625415</v>
      </c>
    </row>
    <row r="1049" spans="2:14" x14ac:dyDescent="0.45">
      <c r="B1049" t="s">
        <v>287</v>
      </c>
      <c r="C1049" s="215">
        <f>'Survey Results'!D1049/'Survey Results'!D$1151</f>
        <v>0</v>
      </c>
      <c r="D1049" s="211">
        <f t="shared" si="137"/>
        <v>0</v>
      </c>
      <c r="E1049" s="218">
        <f>'Survey Results'!E1049/'Survey Results'!E$1151</f>
        <v>0</v>
      </c>
      <c r="F1049" s="217">
        <f t="shared" si="138"/>
        <v>0</v>
      </c>
      <c r="G1049" s="215">
        <f>'Survey Results'!F1049/'Survey Results'!F$1151</f>
        <v>0</v>
      </c>
      <c r="H1049" s="212">
        <f t="shared" si="139"/>
        <v>0</v>
      </c>
      <c r="I1049" s="218">
        <f>'Survey Results'!G1049/'Survey Results'!G$1151</f>
        <v>6.9678840372652318E-2</v>
      </c>
      <c r="J1049" s="217">
        <f t="shared" si="140"/>
        <v>0.32142572522522844</v>
      </c>
      <c r="K1049" s="215">
        <f>'Survey Results'!H1049/'Survey Results'!H$1151</f>
        <v>0.14191352746902713</v>
      </c>
      <c r="L1049" s="211">
        <f t="shared" si="141"/>
        <v>0.83488807973293766</v>
      </c>
      <c r="M1049" s="221">
        <f t="shared" si="142"/>
        <v>3.9430721104104519E-2</v>
      </c>
      <c r="N1049" s="222">
        <f t="shared" si="136"/>
        <v>1.156313804958166</v>
      </c>
    </row>
    <row r="1050" spans="2:14" x14ac:dyDescent="0.45">
      <c r="B1050" t="s">
        <v>288</v>
      </c>
      <c r="C1050" s="215">
        <f>'Survey Results'!D1050/'Survey Results'!D$1151</f>
        <v>0</v>
      </c>
      <c r="D1050" s="211">
        <f t="shared" si="137"/>
        <v>0</v>
      </c>
      <c r="E1050" s="218">
        <f>'Survey Results'!E1050/'Survey Results'!E$1151</f>
        <v>0</v>
      </c>
      <c r="F1050" s="217">
        <f t="shared" si="138"/>
        <v>0</v>
      </c>
      <c r="G1050" s="215">
        <f>'Survey Results'!F1050/'Survey Results'!F$1151</f>
        <v>7.3027576338192138E-2</v>
      </c>
      <c r="H1050" s="212">
        <f t="shared" si="139"/>
        <v>0.87418110105503144</v>
      </c>
      <c r="I1050" s="218">
        <f>'Survey Results'!G1050/'Survey Results'!G$1151</f>
        <v>4.1179271958805844E-2</v>
      </c>
      <c r="J1050" s="217">
        <f t="shared" si="140"/>
        <v>0.18995834722302588</v>
      </c>
      <c r="K1050" s="215">
        <f>'Survey Results'!H1050/'Survey Results'!H$1151</f>
        <v>0</v>
      </c>
      <c r="L1050" s="211">
        <f t="shared" si="141"/>
        <v>0</v>
      </c>
      <c r="M1050" s="221">
        <f t="shared" si="142"/>
        <v>3.6287542033147116E-2</v>
      </c>
      <c r="N1050" s="222">
        <f t="shared" si="136"/>
        <v>1.0641394482780573</v>
      </c>
    </row>
    <row r="1051" spans="2:14" x14ac:dyDescent="0.45">
      <c r="B1051" t="s">
        <v>289</v>
      </c>
      <c r="C1051" s="215">
        <f>'Survey Results'!D1051/'Survey Results'!D$1151</f>
        <v>0</v>
      </c>
      <c r="D1051" s="211">
        <f t="shared" si="137"/>
        <v>0</v>
      </c>
      <c r="E1051" s="218">
        <f>'Survey Results'!E1051/'Survey Results'!E$1151</f>
        <v>0</v>
      </c>
      <c r="F1051" s="217">
        <f t="shared" si="138"/>
        <v>0</v>
      </c>
      <c r="G1051" s="215">
        <f>'Survey Results'!F1051/'Survey Results'!F$1151</f>
        <v>0</v>
      </c>
      <c r="H1051" s="212">
        <f t="shared" si="139"/>
        <v>0</v>
      </c>
      <c r="I1051" s="218">
        <f>'Survey Results'!G1051/'Survey Results'!G$1151</f>
        <v>0</v>
      </c>
      <c r="J1051" s="217">
        <f t="shared" si="140"/>
        <v>0</v>
      </c>
      <c r="K1051" s="215">
        <f>'Survey Results'!H1051/'Survey Results'!H$1151</f>
        <v>0</v>
      </c>
      <c r="L1051" s="211">
        <f t="shared" si="141"/>
        <v>0</v>
      </c>
      <c r="M1051" s="221">
        <f t="shared" si="142"/>
        <v>0</v>
      </c>
      <c r="N1051" s="222">
        <f t="shared" si="136"/>
        <v>0</v>
      </c>
    </row>
    <row r="1052" spans="2:14" x14ac:dyDescent="0.45">
      <c r="B1052" t="s">
        <v>290</v>
      </c>
      <c r="C1052" s="215">
        <f>'Survey Results'!D1052/'Survey Results'!D$1151</f>
        <v>0</v>
      </c>
      <c r="D1052" s="211">
        <f t="shared" si="137"/>
        <v>0</v>
      </c>
      <c r="E1052" s="218">
        <f>'Survey Results'!E1052/'Survey Results'!E$1151</f>
        <v>0</v>
      </c>
      <c r="F1052" s="217">
        <f t="shared" si="138"/>
        <v>0</v>
      </c>
      <c r="G1052" s="215">
        <f>'Survey Results'!F1052/'Survey Results'!F$1151</f>
        <v>0</v>
      </c>
      <c r="H1052" s="212">
        <f t="shared" si="139"/>
        <v>0</v>
      </c>
      <c r="I1052" s="218">
        <f>'Survey Results'!G1052/'Survey Results'!G$1151</f>
        <v>0</v>
      </c>
      <c r="J1052" s="217">
        <f t="shared" si="140"/>
        <v>0</v>
      </c>
      <c r="K1052" s="215">
        <f>'Survey Results'!H1052/'Survey Results'!H$1151</f>
        <v>0</v>
      </c>
      <c r="L1052" s="211">
        <f t="shared" si="141"/>
        <v>0</v>
      </c>
      <c r="M1052" s="221">
        <f t="shared" si="142"/>
        <v>0</v>
      </c>
      <c r="N1052" s="222">
        <f t="shared" si="136"/>
        <v>0</v>
      </c>
    </row>
    <row r="1053" spans="2:14" x14ac:dyDescent="0.45">
      <c r="B1053" t="s">
        <v>291</v>
      </c>
      <c r="C1053" s="215">
        <f>'Survey Results'!D1053/'Survey Results'!D$1151</f>
        <v>5.2676175681400941E-2</v>
      </c>
      <c r="D1053" s="211">
        <f t="shared" si="137"/>
        <v>0.19484819991568991</v>
      </c>
      <c r="E1053" s="218">
        <f>'Survey Results'!E1053/'Survey Results'!E$1151</f>
        <v>0</v>
      </c>
      <c r="F1053" s="217">
        <f t="shared" si="138"/>
        <v>0</v>
      </c>
      <c r="G1053" s="215">
        <f>'Survey Results'!F1053/'Survey Results'!F$1151</f>
        <v>7.8824185685527869E-3</v>
      </c>
      <c r="H1053" s="212">
        <f t="shared" si="139"/>
        <v>9.4356977031844952E-2</v>
      </c>
      <c r="I1053" s="218">
        <f>'Survey Results'!G1053/'Survey Results'!G$1151</f>
        <v>8.2299014792987461E-3</v>
      </c>
      <c r="J1053" s="217">
        <f t="shared" si="140"/>
        <v>3.7964208895675207E-2</v>
      </c>
      <c r="K1053" s="215">
        <f>'Survey Results'!H1053/'Survey Results'!H$1151</f>
        <v>0</v>
      </c>
      <c r="L1053" s="211">
        <f t="shared" si="141"/>
        <v>0</v>
      </c>
      <c r="M1053" s="221">
        <f t="shared" si="142"/>
        <v>1.1156594993217694E-2</v>
      </c>
      <c r="N1053" s="222">
        <f t="shared" si="136"/>
        <v>0.32716938584321009</v>
      </c>
    </row>
    <row r="1054" spans="2:14" x14ac:dyDescent="0.45">
      <c r="B1054" t="s">
        <v>292</v>
      </c>
      <c r="C1054" s="215">
        <f>'Survey Results'!D1054/'Survey Results'!D$1151</f>
        <v>0</v>
      </c>
      <c r="D1054" s="211">
        <f t="shared" si="137"/>
        <v>0</v>
      </c>
      <c r="E1054" s="218">
        <f>'Survey Results'!E1054/'Survey Results'!E$1151</f>
        <v>0</v>
      </c>
      <c r="F1054" s="217">
        <f t="shared" si="138"/>
        <v>0</v>
      </c>
      <c r="G1054" s="215">
        <f>'Survey Results'!F1054/'Survey Results'!F$1151</f>
        <v>0</v>
      </c>
      <c r="H1054" s="212">
        <f t="shared" si="139"/>
        <v>0</v>
      </c>
      <c r="I1054" s="218">
        <f>'Survey Results'!G1054/'Survey Results'!G$1151</f>
        <v>0</v>
      </c>
      <c r="J1054" s="217">
        <f t="shared" si="140"/>
        <v>0</v>
      </c>
      <c r="K1054" s="215">
        <f>'Survey Results'!H1054/'Survey Results'!H$1151</f>
        <v>0</v>
      </c>
      <c r="L1054" s="211">
        <f t="shared" si="141"/>
        <v>0</v>
      </c>
      <c r="M1054" s="221">
        <f t="shared" si="142"/>
        <v>0</v>
      </c>
      <c r="N1054" s="222">
        <f t="shared" si="136"/>
        <v>0</v>
      </c>
    </row>
    <row r="1055" spans="2:14" x14ac:dyDescent="0.45">
      <c r="B1055" t="s">
        <v>293</v>
      </c>
      <c r="C1055" s="215">
        <f>'Survey Results'!D1055/'Survey Results'!D$1151</f>
        <v>0</v>
      </c>
      <c r="D1055" s="211">
        <f t="shared" si="137"/>
        <v>0</v>
      </c>
      <c r="E1055" s="218">
        <f>'Survey Results'!E1055/'Survey Results'!E$1151</f>
        <v>0</v>
      </c>
      <c r="F1055" s="217">
        <f t="shared" si="138"/>
        <v>0</v>
      </c>
      <c r="G1055" s="215">
        <f>'Survey Results'!F1055/'Survey Results'!F$1151</f>
        <v>0</v>
      </c>
      <c r="H1055" s="212">
        <f t="shared" si="139"/>
        <v>0</v>
      </c>
      <c r="I1055" s="218">
        <f>'Survey Results'!G1055/'Survey Results'!G$1151</f>
        <v>0</v>
      </c>
      <c r="J1055" s="217">
        <f t="shared" si="140"/>
        <v>0</v>
      </c>
      <c r="K1055" s="215">
        <f>'Survey Results'!H1055/'Survey Results'!H$1151</f>
        <v>0</v>
      </c>
      <c r="L1055" s="211">
        <f t="shared" si="141"/>
        <v>0</v>
      </c>
      <c r="M1055" s="221">
        <f t="shared" si="142"/>
        <v>0</v>
      </c>
      <c r="N1055" s="222">
        <f t="shared" si="136"/>
        <v>0</v>
      </c>
    </row>
    <row r="1056" spans="2:14" x14ac:dyDescent="0.45">
      <c r="B1056" t="s">
        <v>205</v>
      </c>
      <c r="C1056" s="215">
        <f>'Survey Results'!D1056/'Survey Results'!D$1151</f>
        <v>0</v>
      </c>
      <c r="D1056" s="211">
        <f t="shared" si="137"/>
        <v>0</v>
      </c>
      <c r="E1056" s="218">
        <f>'Survey Results'!E1056/'Survey Results'!E$1151</f>
        <v>0</v>
      </c>
      <c r="F1056" s="217">
        <f t="shared" si="138"/>
        <v>0</v>
      </c>
      <c r="G1056" s="215">
        <f>'Survey Results'!F1056/'Survey Results'!F$1151</f>
        <v>0</v>
      </c>
      <c r="H1056" s="212">
        <f t="shared" si="139"/>
        <v>0</v>
      </c>
      <c r="I1056" s="218">
        <f>'Survey Results'!G1056/'Survey Results'!G$1151</f>
        <v>0</v>
      </c>
      <c r="J1056" s="217">
        <f t="shared" si="140"/>
        <v>0</v>
      </c>
      <c r="K1056" s="215">
        <f>'Survey Results'!H1056/'Survey Results'!H$1151</f>
        <v>8.617076564569396E-3</v>
      </c>
      <c r="L1056" s="211">
        <f t="shared" si="141"/>
        <v>5.0694917068249246E-2</v>
      </c>
      <c r="M1056" s="221">
        <f t="shared" si="142"/>
        <v>1.7287151011624936E-3</v>
      </c>
      <c r="N1056" s="222">
        <f t="shared" si="136"/>
        <v>5.0694917068249246E-2</v>
      </c>
    </row>
    <row r="1057" spans="2:14" x14ac:dyDescent="0.45">
      <c r="B1057" t="s">
        <v>294</v>
      </c>
      <c r="C1057" s="215">
        <f>'Survey Results'!D1057/'Survey Results'!D$1151</f>
        <v>0</v>
      </c>
      <c r="D1057" s="211">
        <f t="shared" si="137"/>
        <v>0</v>
      </c>
      <c r="E1057" s="218">
        <f>'Survey Results'!E1057/'Survey Results'!E$1151</f>
        <v>0</v>
      </c>
      <c r="F1057" s="217">
        <f t="shared" si="138"/>
        <v>0</v>
      </c>
      <c r="G1057" s="215">
        <f>'Survey Results'!F1057/'Survey Results'!F$1151</f>
        <v>0</v>
      </c>
      <c r="H1057" s="212">
        <f t="shared" si="139"/>
        <v>0</v>
      </c>
      <c r="I1057" s="218">
        <f>'Survey Results'!G1057/'Survey Results'!G$1151</f>
        <v>0</v>
      </c>
      <c r="J1057" s="217">
        <f t="shared" si="140"/>
        <v>0</v>
      </c>
      <c r="K1057" s="215">
        <f>'Survey Results'!H1057/'Survey Results'!H$1151</f>
        <v>0</v>
      </c>
      <c r="L1057" s="211">
        <f t="shared" si="141"/>
        <v>0</v>
      </c>
      <c r="M1057" s="221">
        <f t="shared" si="142"/>
        <v>0</v>
      </c>
      <c r="N1057" s="222">
        <f t="shared" si="136"/>
        <v>0</v>
      </c>
    </row>
    <row r="1058" spans="2:14" x14ac:dyDescent="0.45">
      <c r="B1058" t="s">
        <v>295</v>
      </c>
      <c r="C1058" s="215">
        <f>'Survey Results'!D1058/'Survey Results'!D$1151</f>
        <v>0</v>
      </c>
      <c r="D1058" s="211">
        <f t="shared" si="137"/>
        <v>0</v>
      </c>
      <c r="E1058" s="218">
        <f>'Survey Results'!E1058/'Survey Results'!E$1151</f>
        <v>0</v>
      </c>
      <c r="F1058" s="217">
        <f t="shared" si="138"/>
        <v>0</v>
      </c>
      <c r="G1058" s="215">
        <f>'Survey Results'!F1058/'Survey Results'!F$1151</f>
        <v>0</v>
      </c>
      <c r="H1058" s="212">
        <f t="shared" si="139"/>
        <v>0</v>
      </c>
      <c r="I1058" s="218">
        <f>'Survey Results'!G1058/'Survey Results'!G$1151</f>
        <v>0</v>
      </c>
      <c r="J1058" s="217">
        <f t="shared" si="140"/>
        <v>0</v>
      </c>
      <c r="K1058" s="215">
        <f>'Survey Results'!H1058/'Survey Results'!H$1151</f>
        <v>0</v>
      </c>
      <c r="L1058" s="211">
        <f t="shared" si="141"/>
        <v>0</v>
      </c>
      <c r="M1058" s="221">
        <f t="shared" si="142"/>
        <v>0</v>
      </c>
      <c r="N1058" s="222">
        <f t="shared" si="136"/>
        <v>0</v>
      </c>
    </row>
    <row r="1059" spans="2:14" x14ac:dyDescent="0.45">
      <c r="B1059" t="s">
        <v>296</v>
      </c>
      <c r="C1059" s="215">
        <f>'Survey Results'!D1059/'Survey Results'!D$1151</f>
        <v>0</v>
      </c>
      <c r="D1059" s="211">
        <f t="shared" si="137"/>
        <v>0</v>
      </c>
      <c r="E1059" s="218">
        <f>'Survey Results'!E1059/'Survey Results'!E$1151</f>
        <v>0</v>
      </c>
      <c r="F1059" s="217">
        <f t="shared" si="138"/>
        <v>0</v>
      </c>
      <c r="G1059" s="215">
        <f>'Survey Results'!F1059/'Survey Results'!F$1151</f>
        <v>0</v>
      </c>
      <c r="H1059" s="212">
        <f t="shared" si="139"/>
        <v>0</v>
      </c>
      <c r="I1059" s="218">
        <f>'Survey Results'!G1059/'Survey Results'!G$1151</f>
        <v>0</v>
      </c>
      <c r="J1059" s="217">
        <f t="shared" si="140"/>
        <v>0</v>
      </c>
      <c r="K1059" s="215">
        <f>'Survey Results'!H1059/'Survey Results'!H$1151</f>
        <v>0</v>
      </c>
      <c r="L1059" s="211">
        <f t="shared" si="141"/>
        <v>0</v>
      </c>
      <c r="M1059" s="221">
        <f t="shared" si="142"/>
        <v>0</v>
      </c>
      <c r="N1059" s="222">
        <f t="shared" si="136"/>
        <v>0</v>
      </c>
    </row>
    <row r="1060" spans="2:14" x14ac:dyDescent="0.45">
      <c r="B1060" t="s">
        <v>297</v>
      </c>
      <c r="C1060" s="215">
        <f>'Survey Results'!D1060/'Survey Results'!D$1151</f>
        <v>0</v>
      </c>
      <c r="D1060" s="211">
        <f t="shared" si="137"/>
        <v>0</v>
      </c>
      <c r="E1060" s="218">
        <f>'Survey Results'!E1060/'Survey Results'!E$1151</f>
        <v>0</v>
      </c>
      <c r="F1060" s="217">
        <f t="shared" si="138"/>
        <v>0</v>
      </c>
      <c r="G1060" s="215">
        <f>'Survey Results'!F1060/'Survey Results'!F$1151</f>
        <v>0</v>
      </c>
      <c r="H1060" s="212">
        <f t="shared" si="139"/>
        <v>0</v>
      </c>
      <c r="I1060" s="218">
        <f>'Survey Results'!G1060/'Survey Results'!G$1151</f>
        <v>0</v>
      </c>
      <c r="J1060" s="217">
        <f t="shared" si="140"/>
        <v>0</v>
      </c>
      <c r="K1060" s="215">
        <f>'Survey Results'!H1060/'Survey Results'!H$1151</f>
        <v>0</v>
      </c>
      <c r="L1060" s="211">
        <f t="shared" si="141"/>
        <v>0</v>
      </c>
      <c r="M1060" s="221">
        <f t="shared" si="142"/>
        <v>0</v>
      </c>
      <c r="N1060" s="222">
        <f t="shared" si="136"/>
        <v>0</v>
      </c>
    </row>
    <row r="1061" spans="2:14" x14ac:dyDescent="0.45">
      <c r="B1061" t="s">
        <v>298</v>
      </c>
      <c r="C1061" s="215">
        <f>'Survey Results'!D1061/'Survey Results'!D$1151</f>
        <v>0</v>
      </c>
      <c r="D1061" s="211">
        <f t="shared" si="137"/>
        <v>0</v>
      </c>
      <c r="E1061" s="218">
        <f>'Survey Results'!E1061/'Survey Results'!E$1151</f>
        <v>0</v>
      </c>
      <c r="F1061" s="217">
        <f t="shared" si="138"/>
        <v>0</v>
      </c>
      <c r="G1061" s="215">
        <f>'Survey Results'!F1061/'Survey Results'!F$1151</f>
        <v>0</v>
      </c>
      <c r="H1061" s="212">
        <f t="shared" si="139"/>
        <v>0</v>
      </c>
      <c r="I1061" s="218">
        <f>'Survey Results'!G1061/'Survey Results'!G$1151</f>
        <v>8.2299014792987461E-3</v>
      </c>
      <c r="J1061" s="217">
        <f t="shared" si="140"/>
        <v>3.7964208895675207E-2</v>
      </c>
      <c r="K1061" s="215">
        <f>'Survey Results'!H1061/'Survey Results'!H$1151</f>
        <v>0</v>
      </c>
      <c r="L1061" s="211">
        <f t="shared" si="141"/>
        <v>0</v>
      </c>
      <c r="M1061" s="221">
        <f t="shared" si="142"/>
        <v>1.2945933244803652E-3</v>
      </c>
      <c r="N1061" s="222">
        <f t="shared" si="136"/>
        <v>3.7964208895675207E-2</v>
      </c>
    </row>
    <row r="1062" spans="2:14" x14ac:dyDescent="0.45">
      <c r="B1062" t="s">
        <v>8</v>
      </c>
      <c r="C1062" s="215">
        <f>'Survey Results'!D1062/'Survey Results'!D$1151</f>
        <v>0</v>
      </c>
      <c r="D1062" s="211">
        <f t="shared" si="137"/>
        <v>0</v>
      </c>
      <c r="E1062" s="218">
        <f>'Survey Results'!E1062/'Survey Results'!E$1151</f>
        <v>0</v>
      </c>
      <c r="F1062" s="217">
        <f t="shared" si="138"/>
        <v>0</v>
      </c>
      <c r="G1062" s="215">
        <f>'Survey Results'!F1062/'Survey Results'!F$1151</f>
        <v>0</v>
      </c>
      <c r="H1062" s="212">
        <f t="shared" si="139"/>
        <v>0</v>
      </c>
      <c r="I1062" s="218">
        <f>'Survey Results'!G1062/'Survey Results'!G$1151</f>
        <v>0</v>
      </c>
      <c r="J1062" s="217">
        <f t="shared" si="140"/>
        <v>0</v>
      </c>
      <c r="K1062" s="215">
        <f>'Survey Results'!H1062/'Survey Results'!H$1151</f>
        <v>0</v>
      </c>
      <c r="L1062" s="211">
        <f t="shared" si="141"/>
        <v>0</v>
      </c>
      <c r="M1062" s="221">
        <f t="shared" si="142"/>
        <v>0</v>
      </c>
      <c r="N1062" s="222">
        <f t="shared" si="136"/>
        <v>0</v>
      </c>
    </row>
    <row r="1063" spans="2:14" x14ac:dyDescent="0.45">
      <c r="B1063" t="s">
        <v>299</v>
      </c>
      <c r="C1063" s="215">
        <f>'Survey Results'!D1063/'Survey Results'!D$1151</f>
        <v>0</v>
      </c>
      <c r="D1063" s="211">
        <f t="shared" si="137"/>
        <v>0</v>
      </c>
      <c r="E1063" s="218">
        <f>'Survey Results'!E1063/'Survey Results'!E$1151</f>
        <v>6.0653002859866537E-2</v>
      </c>
      <c r="F1063" s="217">
        <f t="shared" si="138"/>
        <v>0.19164050518827455</v>
      </c>
      <c r="G1063" s="215">
        <f>'Survey Results'!F1063/'Survey Results'!F$1151</f>
        <v>7.3027576338192138E-2</v>
      </c>
      <c r="H1063" s="212">
        <f t="shared" si="139"/>
        <v>0.87418110105503144</v>
      </c>
      <c r="I1063" s="218">
        <f>'Survey Results'!G1063/'Survey Results'!G$1151</f>
        <v>0</v>
      </c>
      <c r="J1063" s="217">
        <f t="shared" si="140"/>
        <v>0</v>
      </c>
      <c r="K1063" s="215">
        <f>'Survey Results'!H1063/'Survey Results'!H$1151</f>
        <v>0</v>
      </c>
      <c r="L1063" s="211">
        <f t="shared" si="141"/>
        <v>0</v>
      </c>
      <c r="M1063" s="221">
        <f t="shared" si="142"/>
        <v>3.6344904231277377E-2</v>
      </c>
      <c r="N1063" s="222">
        <f t="shared" si="136"/>
        <v>1.0658216062433059</v>
      </c>
    </row>
    <row r="1064" spans="2:14" x14ac:dyDescent="0.45">
      <c r="B1064" t="s">
        <v>300</v>
      </c>
      <c r="C1064" s="215">
        <f>'Survey Results'!D1064/'Survey Results'!D$1151</f>
        <v>0</v>
      </c>
      <c r="D1064" s="211">
        <f t="shared" si="137"/>
        <v>0</v>
      </c>
      <c r="E1064" s="218">
        <f>'Survey Results'!E1064/'Survey Results'!E$1151</f>
        <v>0</v>
      </c>
      <c r="F1064" s="217">
        <f t="shared" si="138"/>
        <v>0</v>
      </c>
      <c r="G1064" s="215">
        <f>'Survey Results'!F1064/'Survey Results'!F$1151</f>
        <v>0</v>
      </c>
      <c r="H1064" s="212">
        <f t="shared" si="139"/>
        <v>0</v>
      </c>
      <c r="I1064" s="218">
        <f>'Survey Results'!G1064/'Survey Results'!G$1151</f>
        <v>0</v>
      </c>
      <c r="J1064" s="217">
        <f t="shared" si="140"/>
        <v>0</v>
      </c>
      <c r="K1064" s="215">
        <f>'Survey Results'!H1064/'Survey Results'!H$1151</f>
        <v>0</v>
      </c>
      <c r="L1064" s="211">
        <f t="shared" si="141"/>
        <v>0</v>
      </c>
      <c r="M1064" s="221">
        <f t="shared" si="142"/>
        <v>0</v>
      </c>
      <c r="N1064" s="222">
        <f t="shared" si="136"/>
        <v>0</v>
      </c>
    </row>
    <row r="1065" spans="2:14" x14ac:dyDescent="0.45">
      <c r="B1065" t="s">
        <v>94</v>
      </c>
      <c r="C1065" s="215">
        <f>'Survey Results'!D1065/'Survey Results'!D$1151</f>
        <v>0</v>
      </c>
      <c r="D1065" s="211">
        <f t="shared" si="137"/>
        <v>0</v>
      </c>
      <c r="E1065" s="218">
        <f>'Survey Results'!E1065/'Survey Results'!E$1151</f>
        <v>0</v>
      </c>
      <c r="F1065" s="217">
        <f t="shared" si="138"/>
        <v>0</v>
      </c>
      <c r="G1065" s="215">
        <f>'Survey Results'!F1065/'Survey Results'!F$1151</f>
        <v>0</v>
      </c>
      <c r="H1065" s="212">
        <f t="shared" si="139"/>
        <v>0</v>
      </c>
      <c r="I1065" s="218">
        <f>'Survey Results'!G1065/'Survey Results'!G$1151</f>
        <v>0</v>
      </c>
      <c r="J1065" s="217">
        <f t="shared" si="140"/>
        <v>0</v>
      </c>
      <c r="K1065" s="215">
        <f>'Survey Results'!H1065/'Survey Results'!H$1151</f>
        <v>0</v>
      </c>
      <c r="L1065" s="211">
        <f t="shared" si="141"/>
        <v>0</v>
      </c>
      <c r="M1065" s="221">
        <f t="shared" si="142"/>
        <v>0</v>
      </c>
      <c r="N1065" s="222">
        <f t="shared" si="136"/>
        <v>0</v>
      </c>
    </row>
    <row r="1066" spans="2:14" x14ac:dyDescent="0.45">
      <c r="B1066" t="s">
        <v>301</v>
      </c>
      <c r="C1066" s="215">
        <f>'Survey Results'!D1066/'Survey Results'!D$1151</f>
        <v>9.5829886819859995E-3</v>
      </c>
      <c r="D1066" s="211">
        <f t="shared" si="137"/>
        <v>3.5447297954788473E-2</v>
      </c>
      <c r="E1066" s="218">
        <f>'Survey Results'!E1066/'Survey Results'!E$1151</f>
        <v>0</v>
      </c>
      <c r="F1066" s="217">
        <f t="shared" si="138"/>
        <v>0</v>
      </c>
      <c r="G1066" s="215">
        <f>'Survey Results'!F1066/'Survey Results'!F$1151</f>
        <v>0</v>
      </c>
      <c r="H1066" s="212">
        <f t="shared" si="139"/>
        <v>0</v>
      </c>
      <c r="I1066" s="218">
        <f>'Survey Results'!G1066/'Survey Results'!G$1151</f>
        <v>0</v>
      </c>
      <c r="J1066" s="217">
        <f t="shared" si="140"/>
        <v>0</v>
      </c>
      <c r="K1066" s="215">
        <f>'Survey Results'!H1066/'Survey Results'!H$1151</f>
        <v>0</v>
      </c>
      <c r="L1066" s="211">
        <f t="shared" si="141"/>
        <v>0</v>
      </c>
      <c r="M1066" s="221">
        <f t="shared" si="142"/>
        <v>1.2087657464228978E-3</v>
      </c>
      <c r="N1066" s="222">
        <f t="shared" si="136"/>
        <v>3.5447297954788473E-2</v>
      </c>
    </row>
    <row r="1067" spans="2:14" x14ac:dyDescent="0.45">
      <c r="B1067" t="s">
        <v>302</v>
      </c>
      <c r="C1067" s="215">
        <f>'Survey Results'!D1067/'Survey Results'!D$1151</f>
        <v>0</v>
      </c>
      <c r="D1067" s="211">
        <f t="shared" si="137"/>
        <v>0</v>
      </c>
      <c r="E1067" s="218">
        <f>'Survey Results'!E1067/'Survey Results'!E$1151</f>
        <v>0</v>
      </c>
      <c r="F1067" s="217">
        <f t="shared" si="138"/>
        <v>0</v>
      </c>
      <c r="G1067" s="215">
        <f>'Survey Results'!F1067/'Survey Results'!F$1151</f>
        <v>0</v>
      </c>
      <c r="H1067" s="212">
        <f t="shared" si="139"/>
        <v>0</v>
      </c>
      <c r="I1067" s="218">
        <f>'Survey Results'!G1067/'Survey Results'!G$1151</f>
        <v>0</v>
      </c>
      <c r="J1067" s="217">
        <f t="shared" si="140"/>
        <v>0</v>
      </c>
      <c r="K1067" s="215">
        <f>'Survey Results'!H1067/'Survey Results'!H$1151</f>
        <v>0</v>
      </c>
      <c r="L1067" s="211">
        <f t="shared" si="141"/>
        <v>0</v>
      </c>
      <c r="M1067" s="221">
        <f t="shared" si="142"/>
        <v>0</v>
      </c>
      <c r="N1067" s="222">
        <f t="shared" si="136"/>
        <v>0</v>
      </c>
    </row>
    <row r="1068" spans="2:14" x14ac:dyDescent="0.45">
      <c r="B1068" t="s">
        <v>303</v>
      </c>
      <c r="C1068" s="215">
        <f>'Survey Results'!D1068/'Survey Results'!D$1151</f>
        <v>0</v>
      </c>
      <c r="D1068" s="211">
        <f t="shared" si="137"/>
        <v>0</v>
      </c>
      <c r="E1068" s="218">
        <f>'Survey Results'!E1068/'Survey Results'!E$1151</f>
        <v>0</v>
      </c>
      <c r="F1068" s="217">
        <f t="shared" si="138"/>
        <v>0</v>
      </c>
      <c r="G1068" s="215">
        <f>'Survey Results'!F1068/'Survey Results'!F$1151</f>
        <v>0</v>
      </c>
      <c r="H1068" s="212">
        <f t="shared" si="139"/>
        <v>0</v>
      </c>
      <c r="I1068" s="218">
        <f>'Survey Results'!G1068/'Survey Results'!G$1151</f>
        <v>0</v>
      </c>
      <c r="J1068" s="217">
        <f t="shared" si="140"/>
        <v>0</v>
      </c>
      <c r="K1068" s="215">
        <f>'Survey Results'!H1068/'Survey Results'!H$1151</f>
        <v>0</v>
      </c>
      <c r="L1068" s="211">
        <f t="shared" si="141"/>
        <v>0</v>
      </c>
      <c r="M1068" s="221">
        <f t="shared" si="142"/>
        <v>0</v>
      </c>
      <c r="N1068" s="222">
        <f t="shared" si="136"/>
        <v>0</v>
      </c>
    </row>
    <row r="1069" spans="2:14" x14ac:dyDescent="0.45">
      <c r="B1069" t="s">
        <v>304</v>
      </c>
      <c r="C1069" s="215">
        <f>'Survey Results'!D1069/'Survey Results'!D$1151</f>
        <v>0</v>
      </c>
      <c r="D1069" s="211">
        <f t="shared" si="137"/>
        <v>0</v>
      </c>
      <c r="E1069" s="218">
        <f>'Survey Results'!E1069/'Survey Results'!E$1151</f>
        <v>0</v>
      </c>
      <c r="F1069" s="217">
        <f t="shared" si="138"/>
        <v>0</v>
      </c>
      <c r="G1069" s="215">
        <f>'Survey Results'!F1069/'Survey Results'!F$1151</f>
        <v>0</v>
      </c>
      <c r="H1069" s="212">
        <f t="shared" si="139"/>
        <v>0</v>
      </c>
      <c r="I1069" s="218">
        <f>'Survey Results'!G1069/'Survey Results'!G$1151</f>
        <v>0</v>
      </c>
      <c r="J1069" s="217">
        <f t="shared" si="140"/>
        <v>0</v>
      </c>
      <c r="K1069" s="215">
        <f>'Survey Results'!H1069/'Survey Results'!H$1151</f>
        <v>0</v>
      </c>
      <c r="L1069" s="211">
        <f t="shared" si="141"/>
        <v>0</v>
      </c>
      <c r="M1069" s="221">
        <f t="shared" si="142"/>
        <v>0</v>
      </c>
      <c r="N1069" s="222">
        <f t="shared" si="136"/>
        <v>0</v>
      </c>
    </row>
    <row r="1070" spans="2:14" x14ac:dyDescent="0.45">
      <c r="B1070" t="s">
        <v>305</v>
      </c>
      <c r="C1070" s="215">
        <f>'Survey Results'!D1070/'Survey Results'!D$1151</f>
        <v>0</v>
      </c>
      <c r="D1070" s="211">
        <f t="shared" si="137"/>
        <v>0</v>
      </c>
      <c r="E1070" s="218">
        <f>'Survey Results'!E1070/'Survey Results'!E$1151</f>
        <v>0</v>
      </c>
      <c r="F1070" s="217">
        <f t="shared" si="138"/>
        <v>0</v>
      </c>
      <c r="G1070" s="215">
        <f>'Survey Results'!F1070/'Survey Results'!F$1151</f>
        <v>0</v>
      </c>
      <c r="H1070" s="212">
        <f t="shared" si="139"/>
        <v>0</v>
      </c>
      <c r="I1070" s="218">
        <f>'Survey Results'!G1070/'Survey Results'!G$1151</f>
        <v>0</v>
      </c>
      <c r="J1070" s="217">
        <f t="shared" si="140"/>
        <v>0</v>
      </c>
      <c r="K1070" s="215">
        <f>'Survey Results'!H1070/'Survey Results'!H$1151</f>
        <v>0</v>
      </c>
      <c r="L1070" s="211">
        <f t="shared" si="141"/>
        <v>0</v>
      </c>
      <c r="M1070" s="221">
        <f t="shared" si="142"/>
        <v>0</v>
      </c>
      <c r="N1070" s="222">
        <f t="shared" si="136"/>
        <v>0</v>
      </c>
    </row>
    <row r="1071" spans="2:14" x14ac:dyDescent="0.45">
      <c r="B1071" t="s">
        <v>306</v>
      </c>
      <c r="C1071" s="215">
        <f>'Survey Results'!D1071/'Survey Results'!D$1151</f>
        <v>0</v>
      </c>
      <c r="D1071" s="211">
        <f t="shared" si="137"/>
        <v>0</v>
      </c>
      <c r="E1071" s="218">
        <f>'Survey Results'!E1071/'Survey Results'!E$1151</f>
        <v>0</v>
      </c>
      <c r="F1071" s="217">
        <f t="shared" si="138"/>
        <v>0</v>
      </c>
      <c r="G1071" s="215">
        <f>'Survey Results'!F1071/'Survey Results'!F$1151</f>
        <v>0</v>
      </c>
      <c r="H1071" s="212">
        <f t="shared" si="139"/>
        <v>0</v>
      </c>
      <c r="I1071" s="218">
        <f>'Survey Results'!G1071/'Survey Results'!G$1151</f>
        <v>0</v>
      </c>
      <c r="J1071" s="217">
        <f t="shared" si="140"/>
        <v>0</v>
      </c>
      <c r="K1071" s="215">
        <f>'Survey Results'!H1071/'Survey Results'!H$1151</f>
        <v>0</v>
      </c>
      <c r="L1071" s="211">
        <f t="shared" si="141"/>
        <v>0</v>
      </c>
      <c r="M1071" s="221">
        <f t="shared" si="142"/>
        <v>0</v>
      </c>
      <c r="N1071" s="222">
        <f t="shared" si="136"/>
        <v>0</v>
      </c>
    </row>
    <row r="1072" spans="2:14" x14ac:dyDescent="0.45">
      <c r="B1072" t="s">
        <v>307</v>
      </c>
      <c r="C1072" s="215">
        <f>'Survey Results'!D1072/'Survey Results'!D$1151</f>
        <v>0</v>
      </c>
      <c r="D1072" s="211">
        <f t="shared" si="137"/>
        <v>0</v>
      </c>
      <c r="E1072" s="218">
        <f>'Survey Results'!E1072/'Survey Results'!E$1151</f>
        <v>0</v>
      </c>
      <c r="F1072" s="217">
        <f t="shared" si="138"/>
        <v>0</v>
      </c>
      <c r="G1072" s="215">
        <f>'Survey Results'!F1072/'Survey Results'!F$1151</f>
        <v>0</v>
      </c>
      <c r="H1072" s="212">
        <f t="shared" si="139"/>
        <v>0</v>
      </c>
      <c r="I1072" s="218">
        <f>'Survey Results'!G1072/'Survey Results'!G$1151</f>
        <v>0</v>
      </c>
      <c r="J1072" s="217">
        <f t="shared" si="140"/>
        <v>0</v>
      </c>
      <c r="K1072" s="215">
        <f>'Survey Results'!H1072/'Survey Results'!H$1151</f>
        <v>0</v>
      </c>
      <c r="L1072" s="211">
        <f t="shared" si="141"/>
        <v>0</v>
      </c>
      <c r="M1072" s="221">
        <f t="shared" si="142"/>
        <v>0</v>
      </c>
      <c r="N1072" s="222">
        <f t="shared" si="136"/>
        <v>0</v>
      </c>
    </row>
    <row r="1073" spans="2:14" x14ac:dyDescent="0.45">
      <c r="B1073" t="s">
        <v>308</v>
      </c>
      <c r="C1073" s="215">
        <f>'Survey Results'!D1073/'Survey Results'!D$1151</f>
        <v>9.5829886819859995E-3</v>
      </c>
      <c r="D1073" s="211">
        <f t="shared" si="137"/>
        <v>3.5447297954788473E-2</v>
      </c>
      <c r="E1073" s="218">
        <f>'Survey Results'!E1073/'Survey Results'!E$1151</f>
        <v>0</v>
      </c>
      <c r="F1073" s="217">
        <f t="shared" si="138"/>
        <v>0</v>
      </c>
      <c r="G1073" s="215">
        <f>'Survey Results'!F1073/'Survey Results'!F$1151</f>
        <v>0</v>
      </c>
      <c r="H1073" s="212">
        <f t="shared" si="139"/>
        <v>0</v>
      </c>
      <c r="I1073" s="218">
        <f>'Survey Results'!G1073/'Survey Results'!G$1151</f>
        <v>8.2299014792987461E-3</v>
      </c>
      <c r="J1073" s="217">
        <f t="shared" si="140"/>
        <v>3.7964208895675207E-2</v>
      </c>
      <c r="K1073" s="215">
        <f>'Survey Results'!H1073/'Survey Results'!H$1151</f>
        <v>0</v>
      </c>
      <c r="L1073" s="211">
        <f t="shared" si="141"/>
        <v>0</v>
      </c>
      <c r="M1073" s="221">
        <f t="shared" si="142"/>
        <v>2.5033590709032634E-3</v>
      </c>
      <c r="N1073" s="222">
        <f t="shared" si="136"/>
        <v>7.3411506850463687E-2</v>
      </c>
    </row>
    <row r="1074" spans="2:14" x14ac:dyDescent="0.45">
      <c r="B1074" t="s">
        <v>309</v>
      </c>
      <c r="C1074" s="215">
        <f>'Survey Results'!D1074/'Survey Results'!D$1151</f>
        <v>0</v>
      </c>
      <c r="D1074" s="211">
        <f t="shared" si="137"/>
        <v>0</v>
      </c>
      <c r="E1074" s="218">
        <f>'Survey Results'!E1074/'Survey Results'!E$1151</f>
        <v>0</v>
      </c>
      <c r="F1074" s="217">
        <f t="shared" si="138"/>
        <v>0</v>
      </c>
      <c r="G1074" s="215">
        <f>'Survey Results'!F1074/'Survey Results'!F$1151</f>
        <v>0</v>
      </c>
      <c r="H1074" s="212">
        <f t="shared" si="139"/>
        <v>0</v>
      </c>
      <c r="I1074" s="218">
        <f>'Survey Results'!G1074/'Survey Results'!G$1151</f>
        <v>0</v>
      </c>
      <c r="J1074" s="217">
        <f t="shared" si="140"/>
        <v>0</v>
      </c>
      <c r="K1074" s="215">
        <f>'Survey Results'!H1074/'Survey Results'!H$1151</f>
        <v>0</v>
      </c>
      <c r="L1074" s="211">
        <f t="shared" si="141"/>
        <v>0</v>
      </c>
      <c r="M1074" s="221">
        <f t="shared" si="142"/>
        <v>0</v>
      </c>
      <c r="N1074" s="222">
        <f t="shared" si="136"/>
        <v>0</v>
      </c>
    </row>
    <row r="1075" spans="2:14" x14ac:dyDescent="0.45">
      <c r="B1075" t="s">
        <v>310</v>
      </c>
      <c r="C1075" s="215">
        <f>'Survey Results'!D1075/'Survey Results'!D$1151</f>
        <v>0</v>
      </c>
      <c r="D1075" s="211">
        <f t="shared" si="137"/>
        <v>0</v>
      </c>
      <c r="E1075" s="218">
        <f>'Survey Results'!E1075/'Survey Results'!E$1151</f>
        <v>0</v>
      </c>
      <c r="F1075" s="217">
        <f t="shared" si="138"/>
        <v>0</v>
      </c>
      <c r="G1075" s="215">
        <f>'Survey Results'!F1075/'Survey Results'!F$1151</f>
        <v>0</v>
      </c>
      <c r="H1075" s="212">
        <f t="shared" si="139"/>
        <v>0</v>
      </c>
      <c r="I1075" s="218">
        <f>'Survey Results'!G1075/'Survey Results'!G$1151</f>
        <v>0</v>
      </c>
      <c r="J1075" s="217">
        <f t="shared" si="140"/>
        <v>0</v>
      </c>
      <c r="K1075" s="215">
        <f>'Survey Results'!H1075/'Survey Results'!H$1151</f>
        <v>0</v>
      </c>
      <c r="L1075" s="211">
        <f t="shared" si="141"/>
        <v>0</v>
      </c>
      <c r="M1075" s="221">
        <f t="shared" si="142"/>
        <v>0</v>
      </c>
      <c r="N1075" s="222">
        <f t="shared" si="136"/>
        <v>0</v>
      </c>
    </row>
    <row r="1076" spans="2:14" x14ac:dyDescent="0.45">
      <c r="B1076" t="s">
        <v>311</v>
      </c>
      <c r="C1076" s="215">
        <f>'Survey Results'!D1076/'Survey Results'!D$1151</f>
        <v>0</v>
      </c>
      <c r="D1076" s="211">
        <f t="shared" si="137"/>
        <v>0</v>
      </c>
      <c r="E1076" s="218">
        <f>'Survey Results'!E1076/'Survey Results'!E$1151</f>
        <v>0</v>
      </c>
      <c r="F1076" s="217">
        <f t="shared" si="138"/>
        <v>0</v>
      </c>
      <c r="G1076" s="215">
        <f>'Survey Results'!F1076/'Survey Results'!F$1151</f>
        <v>0</v>
      </c>
      <c r="H1076" s="212">
        <f t="shared" si="139"/>
        <v>0</v>
      </c>
      <c r="I1076" s="218">
        <f>'Survey Results'!G1076/'Survey Results'!G$1151</f>
        <v>0</v>
      </c>
      <c r="J1076" s="217">
        <f t="shared" si="140"/>
        <v>0</v>
      </c>
      <c r="K1076" s="215">
        <f>'Survey Results'!H1076/'Survey Results'!H$1151</f>
        <v>0</v>
      </c>
      <c r="L1076" s="211">
        <f t="shared" si="141"/>
        <v>0</v>
      </c>
      <c r="M1076" s="221">
        <f t="shared" si="142"/>
        <v>0</v>
      </c>
      <c r="N1076" s="222">
        <f t="shared" si="136"/>
        <v>0</v>
      </c>
    </row>
    <row r="1077" spans="2:14" x14ac:dyDescent="0.45">
      <c r="B1077" t="s">
        <v>102</v>
      </c>
      <c r="C1077" s="215">
        <f>'Survey Results'!D1077/'Survey Results'!D$1151</f>
        <v>0</v>
      </c>
      <c r="D1077" s="211">
        <f t="shared" si="137"/>
        <v>0</v>
      </c>
      <c r="E1077" s="218">
        <f>'Survey Results'!E1077/'Survey Results'!E$1151</f>
        <v>0</v>
      </c>
      <c r="F1077" s="217">
        <f t="shared" si="138"/>
        <v>0</v>
      </c>
      <c r="G1077" s="215">
        <f>'Survey Results'!F1077/'Survey Results'!F$1151</f>
        <v>0</v>
      </c>
      <c r="H1077" s="212">
        <f t="shared" si="139"/>
        <v>0</v>
      </c>
      <c r="I1077" s="218">
        <f>'Survey Results'!G1077/'Survey Results'!G$1151</f>
        <v>0</v>
      </c>
      <c r="J1077" s="217">
        <f t="shared" si="140"/>
        <v>0</v>
      </c>
      <c r="K1077" s="215">
        <f>'Survey Results'!H1077/'Survey Results'!H$1151</f>
        <v>0</v>
      </c>
      <c r="L1077" s="211">
        <f t="shared" si="141"/>
        <v>0</v>
      </c>
      <c r="M1077" s="221">
        <f t="shared" si="142"/>
        <v>0</v>
      </c>
      <c r="N1077" s="222">
        <f t="shared" si="136"/>
        <v>0</v>
      </c>
    </row>
    <row r="1078" spans="2:14" x14ac:dyDescent="0.45">
      <c r="B1078" t="s">
        <v>109</v>
      </c>
      <c r="C1078" s="215">
        <f>'Survey Results'!D1078/'Survey Results'!D$1151</f>
        <v>0</v>
      </c>
      <c r="D1078" s="211">
        <f t="shared" si="137"/>
        <v>0</v>
      </c>
      <c r="E1078" s="218">
        <f>'Survey Results'!E1078/'Survey Results'!E$1151</f>
        <v>0</v>
      </c>
      <c r="F1078" s="217">
        <f t="shared" si="138"/>
        <v>0</v>
      </c>
      <c r="G1078" s="215">
        <f>'Survey Results'!F1078/'Survey Results'!F$1151</f>
        <v>0</v>
      </c>
      <c r="H1078" s="212">
        <f t="shared" si="139"/>
        <v>0</v>
      </c>
      <c r="I1078" s="218">
        <f>'Survey Results'!G1078/'Survey Results'!G$1151</f>
        <v>0</v>
      </c>
      <c r="J1078" s="217">
        <f t="shared" si="140"/>
        <v>0</v>
      </c>
      <c r="K1078" s="215">
        <f>'Survey Results'!H1078/'Survey Results'!H$1151</f>
        <v>0</v>
      </c>
      <c r="L1078" s="211">
        <f t="shared" si="141"/>
        <v>0</v>
      </c>
      <c r="M1078" s="221">
        <f t="shared" si="142"/>
        <v>0</v>
      </c>
      <c r="N1078" s="222">
        <f t="shared" si="136"/>
        <v>0</v>
      </c>
    </row>
    <row r="1079" spans="2:14" x14ac:dyDescent="0.45">
      <c r="B1079" t="s">
        <v>116</v>
      </c>
      <c r="C1079" s="215">
        <f>'Survey Results'!D1079/'Survey Results'!D$1151</f>
        <v>0</v>
      </c>
      <c r="D1079" s="211">
        <f t="shared" si="137"/>
        <v>0</v>
      </c>
      <c r="E1079" s="218">
        <f>'Survey Results'!E1079/'Survey Results'!E$1151</f>
        <v>0</v>
      </c>
      <c r="F1079" s="217">
        <f t="shared" si="138"/>
        <v>0</v>
      </c>
      <c r="G1079" s="215">
        <f>'Survey Results'!F1079/'Survey Results'!F$1151</f>
        <v>0</v>
      </c>
      <c r="H1079" s="212">
        <f t="shared" si="139"/>
        <v>0</v>
      </c>
      <c r="I1079" s="218">
        <f>'Survey Results'!G1079/'Survey Results'!G$1151</f>
        <v>0</v>
      </c>
      <c r="J1079" s="217">
        <f t="shared" si="140"/>
        <v>0</v>
      </c>
      <c r="K1079" s="215">
        <f>'Survey Results'!H1079/'Survey Results'!H$1151</f>
        <v>0</v>
      </c>
      <c r="L1079" s="211">
        <f t="shared" si="141"/>
        <v>0</v>
      </c>
      <c r="M1079" s="221">
        <f t="shared" si="142"/>
        <v>0</v>
      </c>
      <c r="N1079" s="222">
        <f t="shared" si="136"/>
        <v>0</v>
      </c>
    </row>
    <row r="1080" spans="2:14" x14ac:dyDescent="0.45">
      <c r="B1080" t="s">
        <v>312</v>
      </c>
      <c r="C1080" s="215">
        <f>'Survey Results'!D1080/'Survey Results'!D$1151</f>
        <v>0</v>
      </c>
      <c r="D1080" s="211">
        <f t="shared" si="137"/>
        <v>0</v>
      </c>
      <c r="E1080" s="218">
        <f>'Survey Results'!E1080/'Survey Results'!E$1151</f>
        <v>0</v>
      </c>
      <c r="F1080" s="217">
        <f t="shared" si="138"/>
        <v>0</v>
      </c>
      <c r="G1080" s="215">
        <f>'Survey Results'!F1080/'Survey Results'!F$1151</f>
        <v>0</v>
      </c>
      <c r="H1080" s="212">
        <f t="shared" si="139"/>
        <v>0</v>
      </c>
      <c r="I1080" s="218">
        <f>'Survey Results'!G1080/'Survey Results'!G$1151</f>
        <v>0</v>
      </c>
      <c r="J1080" s="217">
        <f t="shared" si="140"/>
        <v>0</v>
      </c>
      <c r="K1080" s="215">
        <f>'Survey Results'!H1080/'Survey Results'!H$1151</f>
        <v>0</v>
      </c>
      <c r="L1080" s="211">
        <f t="shared" si="141"/>
        <v>0</v>
      </c>
      <c r="M1080" s="221">
        <f t="shared" si="142"/>
        <v>0</v>
      </c>
      <c r="N1080" s="222">
        <f t="shared" si="136"/>
        <v>0</v>
      </c>
    </row>
    <row r="1081" spans="2:14" x14ac:dyDescent="0.45">
      <c r="B1081" t="s">
        <v>313</v>
      </c>
      <c r="C1081" s="215">
        <f>'Survey Results'!D1081/'Survey Results'!D$1151</f>
        <v>0</v>
      </c>
      <c r="D1081" s="211">
        <f t="shared" si="137"/>
        <v>0</v>
      </c>
      <c r="E1081" s="218">
        <f>'Survey Results'!E1081/'Survey Results'!E$1151</f>
        <v>0</v>
      </c>
      <c r="F1081" s="217">
        <f t="shared" si="138"/>
        <v>0</v>
      </c>
      <c r="G1081" s="215">
        <f>'Survey Results'!F1081/'Survey Results'!F$1151</f>
        <v>0</v>
      </c>
      <c r="H1081" s="212">
        <f t="shared" si="139"/>
        <v>0</v>
      </c>
      <c r="I1081" s="218">
        <f>'Survey Results'!G1081/'Survey Results'!G$1151</f>
        <v>0</v>
      </c>
      <c r="J1081" s="217">
        <f t="shared" si="140"/>
        <v>0</v>
      </c>
      <c r="K1081" s="215">
        <f>'Survey Results'!H1081/'Survey Results'!H$1151</f>
        <v>0</v>
      </c>
      <c r="L1081" s="211">
        <f t="shared" si="141"/>
        <v>0</v>
      </c>
      <c r="M1081" s="221">
        <f t="shared" si="142"/>
        <v>0</v>
      </c>
      <c r="N1081" s="222">
        <f t="shared" si="136"/>
        <v>0</v>
      </c>
    </row>
    <row r="1082" spans="2:14" x14ac:dyDescent="0.45">
      <c r="B1082" t="s">
        <v>314</v>
      </c>
      <c r="C1082" s="215">
        <f>'Survey Results'!D1082/'Survey Results'!D$1151</f>
        <v>0</v>
      </c>
      <c r="D1082" s="211">
        <f t="shared" si="137"/>
        <v>0</v>
      </c>
      <c r="E1082" s="218">
        <f>'Survey Results'!E1082/'Survey Results'!E$1151</f>
        <v>0</v>
      </c>
      <c r="F1082" s="217">
        <f t="shared" si="138"/>
        <v>0</v>
      </c>
      <c r="G1082" s="215">
        <f>'Survey Results'!F1082/'Survey Results'!F$1151</f>
        <v>0</v>
      </c>
      <c r="H1082" s="212">
        <f t="shared" si="139"/>
        <v>0</v>
      </c>
      <c r="I1082" s="218">
        <f>'Survey Results'!G1082/'Survey Results'!G$1151</f>
        <v>0</v>
      </c>
      <c r="J1082" s="217">
        <f t="shared" si="140"/>
        <v>0</v>
      </c>
      <c r="K1082" s="215">
        <f>'Survey Results'!H1082/'Survey Results'!H$1151</f>
        <v>0</v>
      </c>
      <c r="L1082" s="211">
        <f t="shared" si="141"/>
        <v>0</v>
      </c>
      <c r="M1082" s="221">
        <f t="shared" si="142"/>
        <v>0</v>
      </c>
      <c r="N1082" s="222">
        <f t="shared" si="136"/>
        <v>0</v>
      </c>
    </row>
    <row r="1083" spans="2:14" x14ac:dyDescent="0.45">
      <c r="B1083" t="s">
        <v>315</v>
      </c>
      <c r="C1083" s="215">
        <f>'Survey Results'!D1083/'Survey Results'!D$1151</f>
        <v>0</v>
      </c>
      <c r="D1083" s="211">
        <f t="shared" si="137"/>
        <v>0</v>
      </c>
      <c r="E1083" s="218">
        <f>'Survey Results'!E1083/'Survey Results'!E$1151</f>
        <v>0</v>
      </c>
      <c r="F1083" s="217">
        <f t="shared" si="138"/>
        <v>0</v>
      </c>
      <c r="G1083" s="215">
        <f>'Survey Results'!F1083/'Survey Results'!F$1151</f>
        <v>0</v>
      </c>
      <c r="H1083" s="212">
        <f t="shared" si="139"/>
        <v>0</v>
      </c>
      <c r="I1083" s="218">
        <f>'Survey Results'!G1083/'Survey Results'!G$1151</f>
        <v>0</v>
      </c>
      <c r="J1083" s="217">
        <f t="shared" si="140"/>
        <v>0</v>
      </c>
      <c r="K1083" s="215">
        <f>'Survey Results'!H1083/'Survey Results'!H$1151</f>
        <v>0</v>
      </c>
      <c r="L1083" s="211">
        <f t="shared" si="141"/>
        <v>0</v>
      </c>
      <c r="M1083" s="221">
        <f t="shared" si="142"/>
        <v>0</v>
      </c>
      <c r="N1083" s="222">
        <f t="shared" si="136"/>
        <v>0</v>
      </c>
    </row>
    <row r="1084" spans="2:14" x14ac:dyDescent="0.45">
      <c r="B1084" t="s">
        <v>316</v>
      </c>
      <c r="C1084" s="215">
        <f>'Survey Results'!D1084/'Survey Results'!D$1151</f>
        <v>0</v>
      </c>
      <c r="D1084" s="211">
        <f t="shared" si="137"/>
        <v>0</v>
      </c>
      <c r="E1084" s="218">
        <f>'Survey Results'!E1084/'Survey Results'!E$1151</f>
        <v>0</v>
      </c>
      <c r="F1084" s="217">
        <f t="shared" si="138"/>
        <v>0</v>
      </c>
      <c r="G1084" s="215">
        <f>'Survey Results'!F1084/'Survey Results'!F$1151</f>
        <v>0</v>
      </c>
      <c r="H1084" s="212">
        <f t="shared" si="139"/>
        <v>0</v>
      </c>
      <c r="I1084" s="218">
        <f>'Survey Results'!G1084/'Survey Results'!G$1151</f>
        <v>0</v>
      </c>
      <c r="J1084" s="217">
        <f t="shared" si="140"/>
        <v>0</v>
      </c>
      <c r="K1084" s="215">
        <f>'Survey Results'!H1084/'Survey Results'!H$1151</f>
        <v>0</v>
      </c>
      <c r="L1084" s="211">
        <f t="shared" si="141"/>
        <v>0</v>
      </c>
      <c r="M1084" s="221">
        <f t="shared" si="142"/>
        <v>0</v>
      </c>
      <c r="N1084" s="222">
        <f t="shared" si="136"/>
        <v>0</v>
      </c>
    </row>
    <row r="1085" spans="2:14" x14ac:dyDescent="0.45">
      <c r="B1085" t="s">
        <v>317</v>
      </c>
      <c r="C1085" s="215">
        <f>'Survey Results'!D1085/'Survey Results'!D$1151</f>
        <v>0</v>
      </c>
      <c r="D1085" s="211">
        <f t="shared" si="137"/>
        <v>0</v>
      </c>
      <c r="E1085" s="218">
        <f>'Survey Results'!E1085/'Survey Results'!E$1151</f>
        <v>0</v>
      </c>
      <c r="F1085" s="217">
        <f t="shared" si="138"/>
        <v>0</v>
      </c>
      <c r="G1085" s="215">
        <f>'Survey Results'!F1085/'Survey Results'!F$1151</f>
        <v>0</v>
      </c>
      <c r="H1085" s="212">
        <f t="shared" si="139"/>
        <v>0</v>
      </c>
      <c r="I1085" s="218">
        <f>'Survey Results'!G1085/'Survey Results'!G$1151</f>
        <v>0</v>
      </c>
      <c r="J1085" s="217">
        <f t="shared" si="140"/>
        <v>0</v>
      </c>
      <c r="K1085" s="215">
        <f>'Survey Results'!H1085/'Survey Results'!H$1151</f>
        <v>0</v>
      </c>
      <c r="L1085" s="211">
        <f t="shared" si="141"/>
        <v>0</v>
      </c>
      <c r="M1085" s="221">
        <f t="shared" si="142"/>
        <v>0</v>
      </c>
      <c r="N1085" s="222">
        <f t="shared" si="136"/>
        <v>0</v>
      </c>
    </row>
    <row r="1086" spans="2:14" x14ac:dyDescent="0.45">
      <c r="B1086" t="s">
        <v>318</v>
      </c>
      <c r="C1086" s="215">
        <f>'Survey Results'!D1086/'Survey Results'!D$1151</f>
        <v>0</v>
      </c>
      <c r="D1086" s="211">
        <f t="shared" si="137"/>
        <v>0</v>
      </c>
      <c r="E1086" s="218">
        <f>'Survey Results'!E1086/'Survey Results'!E$1151</f>
        <v>0</v>
      </c>
      <c r="F1086" s="217">
        <f t="shared" si="138"/>
        <v>0</v>
      </c>
      <c r="G1086" s="215">
        <f>'Survey Results'!F1086/'Survey Results'!F$1151</f>
        <v>0</v>
      </c>
      <c r="H1086" s="212">
        <f t="shared" si="139"/>
        <v>0</v>
      </c>
      <c r="I1086" s="218">
        <f>'Survey Results'!G1086/'Survey Results'!G$1151</f>
        <v>0</v>
      </c>
      <c r="J1086" s="217">
        <f t="shared" si="140"/>
        <v>0</v>
      </c>
      <c r="K1086" s="215">
        <f>'Survey Results'!H1086/'Survey Results'!H$1151</f>
        <v>0</v>
      </c>
      <c r="L1086" s="211">
        <f t="shared" si="141"/>
        <v>0</v>
      </c>
      <c r="M1086" s="221">
        <f t="shared" si="142"/>
        <v>0</v>
      </c>
      <c r="N1086" s="222">
        <f t="shared" si="136"/>
        <v>0</v>
      </c>
    </row>
    <row r="1087" spans="2:14" x14ac:dyDescent="0.45">
      <c r="B1087" t="s">
        <v>319</v>
      </c>
      <c r="C1087" s="215">
        <f>'Survey Results'!D1087/'Survey Results'!D$1151</f>
        <v>0</v>
      </c>
      <c r="D1087" s="211">
        <f t="shared" si="137"/>
        <v>0</v>
      </c>
      <c r="E1087" s="218">
        <f>'Survey Results'!E1087/'Survey Results'!E$1151</f>
        <v>0</v>
      </c>
      <c r="F1087" s="217">
        <f t="shared" si="138"/>
        <v>0</v>
      </c>
      <c r="G1087" s="215">
        <f>'Survey Results'!F1087/'Survey Results'!F$1151</f>
        <v>0</v>
      </c>
      <c r="H1087" s="212">
        <f t="shared" si="139"/>
        <v>0</v>
      </c>
      <c r="I1087" s="218">
        <f>'Survey Results'!G1087/'Survey Results'!G$1151</f>
        <v>0</v>
      </c>
      <c r="J1087" s="217">
        <f t="shared" si="140"/>
        <v>0</v>
      </c>
      <c r="K1087" s="215">
        <f>'Survey Results'!H1087/'Survey Results'!H$1151</f>
        <v>0</v>
      </c>
      <c r="L1087" s="211">
        <f t="shared" si="141"/>
        <v>0</v>
      </c>
      <c r="M1087" s="221">
        <f t="shared" si="142"/>
        <v>0</v>
      </c>
      <c r="N1087" s="222">
        <f t="shared" si="136"/>
        <v>0</v>
      </c>
    </row>
    <row r="1088" spans="2:14" x14ac:dyDescent="0.45">
      <c r="B1088" t="s">
        <v>320</v>
      </c>
      <c r="C1088" s="215">
        <f>'Survey Results'!D1088/'Survey Results'!D$1151</f>
        <v>0</v>
      </c>
      <c r="D1088" s="211">
        <f t="shared" si="137"/>
        <v>0</v>
      </c>
      <c r="E1088" s="218">
        <f>'Survey Results'!E1088/'Survey Results'!E$1151</f>
        <v>0</v>
      </c>
      <c r="F1088" s="217">
        <f t="shared" si="138"/>
        <v>0</v>
      </c>
      <c r="G1088" s="215">
        <f>'Survey Results'!F1088/'Survey Results'!F$1151</f>
        <v>0</v>
      </c>
      <c r="H1088" s="212">
        <f t="shared" si="139"/>
        <v>0</v>
      </c>
      <c r="I1088" s="218">
        <f>'Survey Results'!G1088/'Survey Results'!G$1151</f>
        <v>0</v>
      </c>
      <c r="J1088" s="217">
        <f t="shared" si="140"/>
        <v>0</v>
      </c>
      <c r="K1088" s="215">
        <f>'Survey Results'!H1088/'Survey Results'!H$1151</f>
        <v>0</v>
      </c>
      <c r="L1088" s="211">
        <f t="shared" si="141"/>
        <v>0</v>
      </c>
      <c r="M1088" s="221">
        <f t="shared" si="142"/>
        <v>0</v>
      </c>
      <c r="N1088" s="222">
        <f t="shared" si="136"/>
        <v>0</v>
      </c>
    </row>
    <row r="1089" spans="2:14" x14ac:dyDescent="0.45">
      <c r="B1089" t="s">
        <v>321</v>
      </c>
      <c r="C1089" s="215">
        <f>'Survey Results'!D1089/'Survey Results'!D$1151</f>
        <v>0</v>
      </c>
      <c r="D1089" s="211">
        <f t="shared" si="137"/>
        <v>0</v>
      </c>
      <c r="E1089" s="218">
        <f>'Survey Results'!E1089/'Survey Results'!E$1151</f>
        <v>0</v>
      </c>
      <c r="F1089" s="217">
        <f t="shared" si="138"/>
        <v>0</v>
      </c>
      <c r="G1089" s="215">
        <f>'Survey Results'!F1089/'Survey Results'!F$1151</f>
        <v>0</v>
      </c>
      <c r="H1089" s="212">
        <f t="shared" si="139"/>
        <v>0</v>
      </c>
      <c r="I1089" s="218">
        <f>'Survey Results'!G1089/'Survey Results'!G$1151</f>
        <v>0</v>
      </c>
      <c r="J1089" s="217">
        <f t="shared" si="140"/>
        <v>0</v>
      </c>
      <c r="K1089" s="215">
        <f>'Survey Results'!H1089/'Survey Results'!H$1151</f>
        <v>0</v>
      </c>
      <c r="L1089" s="211">
        <f t="shared" si="141"/>
        <v>0</v>
      </c>
      <c r="M1089" s="221">
        <f t="shared" si="142"/>
        <v>0</v>
      </c>
      <c r="N1089" s="222">
        <f t="shared" si="136"/>
        <v>0</v>
      </c>
    </row>
    <row r="1090" spans="2:14" x14ac:dyDescent="0.45">
      <c r="B1090" t="s">
        <v>322</v>
      </c>
      <c r="C1090" s="215">
        <f>'Survey Results'!D1090/'Survey Results'!D$1151</f>
        <v>0</v>
      </c>
      <c r="D1090" s="211">
        <f t="shared" si="137"/>
        <v>0</v>
      </c>
      <c r="E1090" s="218">
        <f>'Survey Results'!E1090/'Survey Results'!E$1151</f>
        <v>0</v>
      </c>
      <c r="F1090" s="217">
        <f t="shared" si="138"/>
        <v>0</v>
      </c>
      <c r="G1090" s="215">
        <f>'Survey Results'!F1090/'Survey Results'!F$1151</f>
        <v>0</v>
      </c>
      <c r="H1090" s="212">
        <f t="shared" si="139"/>
        <v>0</v>
      </c>
      <c r="I1090" s="218">
        <f>'Survey Results'!G1090/'Survey Results'!G$1151</f>
        <v>0</v>
      </c>
      <c r="J1090" s="217">
        <f t="shared" si="140"/>
        <v>0</v>
      </c>
      <c r="K1090" s="215">
        <f>'Survey Results'!H1090/'Survey Results'!H$1151</f>
        <v>0</v>
      </c>
      <c r="L1090" s="211">
        <f t="shared" si="141"/>
        <v>0</v>
      </c>
      <c r="M1090" s="221">
        <f t="shared" si="142"/>
        <v>0</v>
      </c>
      <c r="N1090" s="222">
        <f t="shared" si="136"/>
        <v>0</v>
      </c>
    </row>
    <row r="1091" spans="2:14" x14ac:dyDescent="0.45">
      <c r="B1091" t="s">
        <v>323</v>
      </c>
      <c r="C1091" s="215">
        <f>'Survey Results'!D1091/'Survey Results'!D$1151</f>
        <v>0</v>
      </c>
      <c r="D1091" s="211">
        <f t="shared" si="137"/>
        <v>0</v>
      </c>
      <c r="E1091" s="218">
        <f>'Survey Results'!E1091/'Survey Results'!E$1151</f>
        <v>0</v>
      </c>
      <c r="F1091" s="217">
        <f t="shared" si="138"/>
        <v>0</v>
      </c>
      <c r="G1091" s="215">
        <f>'Survey Results'!F1091/'Survey Results'!F$1151</f>
        <v>0</v>
      </c>
      <c r="H1091" s="212">
        <f t="shared" si="139"/>
        <v>0</v>
      </c>
      <c r="I1091" s="218">
        <f>'Survey Results'!G1091/'Survey Results'!G$1151</f>
        <v>0</v>
      </c>
      <c r="J1091" s="217">
        <f t="shared" si="140"/>
        <v>0</v>
      </c>
      <c r="K1091" s="215">
        <f>'Survey Results'!H1091/'Survey Results'!H$1151</f>
        <v>0</v>
      </c>
      <c r="L1091" s="211">
        <f t="shared" si="141"/>
        <v>0</v>
      </c>
      <c r="M1091" s="221">
        <f t="shared" si="142"/>
        <v>0</v>
      </c>
      <c r="N1091" s="222">
        <f t="shared" si="136"/>
        <v>0</v>
      </c>
    </row>
    <row r="1092" spans="2:14" x14ac:dyDescent="0.45">
      <c r="B1092" t="s">
        <v>324</v>
      </c>
      <c r="C1092" s="215">
        <f>'Survey Results'!D1092/'Survey Results'!D$1151</f>
        <v>0</v>
      </c>
      <c r="D1092" s="211">
        <f t="shared" si="137"/>
        <v>0</v>
      </c>
      <c r="E1092" s="218">
        <f>'Survey Results'!E1092/'Survey Results'!E$1151</f>
        <v>0</v>
      </c>
      <c r="F1092" s="217">
        <f t="shared" si="138"/>
        <v>0</v>
      </c>
      <c r="G1092" s="215">
        <f>'Survey Results'!F1092/'Survey Results'!F$1151</f>
        <v>0</v>
      </c>
      <c r="H1092" s="212">
        <f t="shared" si="139"/>
        <v>0</v>
      </c>
      <c r="I1092" s="218">
        <f>'Survey Results'!G1092/'Survey Results'!G$1151</f>
        <v>0</v>
      </c>
      <c r="J1092" s="217">
        <f t="shared" si="140"/>
        <v>0</v>
      </c>
      <c r="K1092" s="215">
        <f>'Survey Results'!H1092/'Survey Results'!H$1151</f>
        <v>0</v>
      </c>
      <c r="L1092" s="211">
        <f t="shared" si="141"/>
        <v>0</v>
      </c>
      <c r="M1092" s="221">
        <f t="shared" si="142"/>
        <v>0</v>
      </c>
      <c r="N1092" s="222">
        <f t="shared" ref="N1092:N1155" si="143">D1092+F1092+H1092+J1092+L1092</f>
        <v>0</v>
      </c>
    </row>
    <row r="1093" spans="2:14" x14ac:dyDescent="0.45">
      <c r="B1093" t="s">
        <v>325</v>
      </c>
      <c r="C1093" s="215">
        <f>'Survey Results'!D1093/'Survey Results'!D$1151</f>
        <v>0</v>
      </c>
      <c r="D1093" s="211">
        <f t="shared" si="137"/>
        <v>0</v>
      </c>
      <c r="E1093" s="218">
        <f>'Survey Results'!E1093/'Survey Results'!E$1151</f>
        <v>0</v>
      </c>
      <c r="F1093" s="217">
        <f t="shared" si="138"/>
        <v>0</v>
      </c>
      <c r="G1093" s="215">
        <f>'Survey Results'!F1093/'Survey Results'!F$1151</f>
        <v>0</v>
      </c>
      <c r="H1093" s="212">
        <f t="shared" si="139"/>
        <v>0</v>
      </c>
      <c r="I1093" s="218">
        <f>'Survey Results'!G1093/'Survey Results'!G$1151</f>
        <v>0</v>
      </c>
      <c r="J1093" s="217">
        <f t="shared" si="140"/>
        <v>0</v>
      </c>
      <c r="K1093" s="215">
        <f>'Survey Results'!H1093/'Survey Results'!H$1151</f>
        <v>0</v>
      </c>
      <c r="L1093" s="211">
        <f t="shared" si="141"/>
        <v>0</v>
      </c>
      <c r="M1093" s="221">
        <f t="shared" si="142"/>
        <v>0</v>
      </c>
      <c r="N1093" s="222">
        <f t="shared" si="143"/>
        <v>0</v>
      </c>
    </row>
    <row r="1094" spans="2:14" x14ac:dyDescent="0.45">
      <c r="B1094" t="s">
        <v>326</v>
      </c>
      <c r="C1094" s="215">
        <f>'Survey Results'!D1094/'Survey Results'!D$1151</f>
        <v>0</v>
      </c>
      <c r="D1094" s="211">
        <f t="shared" si="137"/>
        <v>0</v>
      </c>
      <c r="E1094" s="218">
        <f>'Survey Results'!E1094/'Survey Results'!E$1151</f>
        <v>0</v>
      </c>
      <c r="F1094" s="217">
        <f t="shared" si="138"/>
        <v>0</v>
      </c>
      <c r="G1094" s="215">
        <f>'Survey Results'!F1094/'Survey Results'!F$1151</f>
        <v>0</v>
      </c>
      <c r="H1094" s="212">
        <f t="shared" si="139"/>
        <v>0</v>
      </c>
      <c r="I1094" s="218">
        <f>'Survey Results'!G1094/'Survey Results'!G$1151</f>
        <v>0</v>
      </c>
      <c r="J1094" s="217">
        <f t="shared" si="140"/>
        <v>0</v>
      </c>
      <c r="K1094" s="215">
        <f>'Survey Results'!H1094/'Survey Results'!H$1151</f>
        <v>0</v>
      </c>
      <c r="L1094" s="211">
        <f t="shared" si="141"/>
        <v>0</v>
      </c>
      <c r="M1094" s="221">
        <f t="shared" si="142"/>
        <v>0</v>
      </c>
      <c r="N1094" s="222">
        <f t="shared" si="143"/>
        <v>0</v>
      </c>
    </row>
    <row r="1095" spans="2:14" x14ac:dyDescent="0.45">
      <c r="B1095" t="s">
        <v>327</v>
      </c>
      <c r="C1095" s="215">
        <f>'Survey Results'!D1095/'Survey Results'!D$1151</f>
        <v>0</v>
      </c>
      <c r="D1095" s="211">
        <f t="shared" si="137"/>
        <v>0</v>
      </c>
      <c r="E1095" s="218">
        <f>'Survey Results'!E1095/'Survey Results'!E$1151</f>
        <v>0</v>
      </c>
      <c r="F1095" s="217">
        <f t="shared" si="138"/>
        <v>0</v>
      </c>
      <c r="G1095" s="215">
        <f>'Survey Results'!F1095/'Survey Results'!F$1151</f>
        <v>0</v>
      </c>
      <c r="H1095" s="212">
        <f t="shared" si="139"/>
        <v>0</v>
      </c>
      <c r="I1095" s="218">
        <f>'Survey Results'!G1095/'Survey Results'!G$1151</f>
        <v>0</v>
      </c>
      <c r="J1095" s="217">
        <f t="shared" si="140"/>
        <v>0</v>
      </c>
      <c r="K1095" s="215">
        <f>'Survey Results'!H1095/'Survey Results'!H$1151</f>
        <v>0</v>
      </c>
      <c r="L1095" s="211">
        <f t="shared" si="141"/>
        <v>0</v>
      </c>
      <c r="M1095" s="221">
        <f t="shared" si="142"/>
        <v>0</v>
      </c>
      <c r="N1095" s="222">
        <f t="shared" si="143"/>
        <v>0</v>
      </c>
    </row>
    <row r="1096" spans="2:14" x14ac:dyDescent="0.45">
      <c r="B1096" t="s">
        <v>328</v>
      </c>
      <c r="C1096" s="215">
        <f>'Survey Results'!D1096/'Survey Results'!D$1151</f>
        <v>0</v>
      </c>
      <c r="D1096" s="211">
        <f t="shared" si="137"/>
        <v>0</v>
      </c>
      <c r="E1096" s="218">
        <f>'Survey Results'!E1096/'Survey Results'!E$1151</f>
        <v>0</v>
      </c>
      <c r="F1096" s="217">
        <f t="shared" si="138"/>
        <v>0</v>
      </c>
      <c r="G1096" s="215">
        <f>'Survey Results'!F1096/'Survey Results'!F$1151</f>
        <v>0</v>
      </c>
      <c r="H1096" s="212">
        <f t="shared" si="139"/>
        <v>0</v>
      </c>
      <c r="I1096" s="218">
        <f>'Survey Results'!G1096/'Survey Results'!G$1151</f>
        <v>0</v>
      </c>
      <c r="J1096" s="217">
        <f t="shared" si="140"/>
        <v>0</v>
      </c>
      <c r="K1096" s="215">
        <f>'Survey Results'!H1096/'Survey Results'!H$1151</f>
        <v>0</v>
      </c>
      <c r="L1096" s="211">
        <f t="shared" si="141"/>
        <v>0</v>
      </c>
      <c r="M1096" s="221">
        <f t="shared" si="142"/>
        <v>0</v>
      </c>
      <c r="N1096" s="222">
        <f t="shared" si="143"/>
        <v>0</v>
      </c>
    </row>
    <row r="1097" spans="2:14" x14ac:dyDescent="0.45">
      <c r="B1097" t="s">
        <v>329</v>
      </c>
      <c r="C1097" s="215">
        <f>'Survey Results'!D1097/'Survey Results'!D$1151</f>
        <v>0</v>
      </c>
      <c r="D1097" s="211">
        <f t="shared" si="137"/>
        <v>0</v>
      </c>
      <c r="E1097" s="218">
        <f>'Survey Results'!E1097/'Survey Results'!E$1151</f>
        <v>0</v>
      </c>
      <c r="F1097" s="217">
        <f t="shared" si="138"/>
        <v>0</v>
      </c>
      <c r="G1097" s="215">
        <f>'Survey Results'!F1097/'Survey Results'!F$1151</f>
        <v>0</v>
      </c>
      <c r="H1097" s="212">
        <f t="shared" si="139"/>
        <v>0</v>
      </c>
      <c r="I1097" s="218">
        <f>'Survey Results'!G1097/'Survey Results'!G$1151</f>
        <v>0</v>
      </c>
      <c r="J1097" s="217">
        <f t="shared" si="140"/>
        <v>0</v>
      </c>
      <c r="K1097" s="215">
        <f>'Survey Results'!H1097/'Survey Results'!H$1151</f>
        <v>0</v>
      </c>
      <c r="L1097" s="211">
        <f t="shared" si="141"/>
        <v>0</v>
      </c>
      <c r="M1097" s="221">
        <f t="shared" si="142"/>
        <v>0</v>
      </c>
      <c r="N1097" s="222">
        <f t="shared" si="143"/>
        <v>0</v>
      </c>
    </row>
    <row r="1098" spans="2:14" x14ac:dyDescent="0.45">
      <c r="B1098" t="s">
        <v>330</v>
      </c>
      <c r="C1098" s="215">
        <f>'Survey Results'!D1098/'Survey Results'!D$1151</f>
        <v>0</v>
      </c>
      <c r="D1098" s="211">
        <f t="shared" si="137"/>
        <v>0</v>
      </c>
      <c r="E1098" s="218">
        <f>'Survey Results'!E1098/'Survey Results'!E$1151</f>
        <v>0</v>
      </c>
      <c r="F1098" s="217">
        <f t="shared" si="138"/>
        <v>0</v>
      </c>
      <c r="G1098" s="215">
        <f>'Survey Results'!F1098/'Survey Results'!F$1151</f>
        <v>0</v>
      </c>
      <c r="H1098" s="212">
        <f t="shared" si="139"/>
        <v>0</v>
      </c>
      <c r="I1098" s="218">
        <f>'Survey Results'!G1098/'Survey Results'!G$1151</f>
        <v>0</v>
      </c>
      <c r="J1098" s="217">
        <f t="shared" si="140"/>
        <v>0</v>
      </c>
      <c r="K1098" s="215">
        <f>'Survey Results'!H1098/'Survey Results'!H$1151</f>
        <v>0</v>
      </c>
      <c r="L1098" s="211">
        <f t="shared" si="141"/>
        <v>0</v>
      </c>
      <c r="M1098" s="221">
        <f t="shared" si="142"/>
        <v>0</v>
      </c>
      <c r="N1098" s="222">
        <f t="shared" si="143"/>
        <v>0</v>
      </c>
    </row>
    <row r="1099" spans="2:14" x14ac:dyDescent="0.45">
      <c r="B1099" t="s">
        <v>331</v>
      </c>
      <c r="C1099" s="215">
        <f>'Survey Results'!D1099/'Survey Results'!D$1151</f>
        <v>0</v>
      </c>
      <c r="D1099" s="211">
        <f t="shared" si="137"/>
        <v>0</v>
      </c>
      <c r="E1099" s="218">
        <f>'Survey Results'!E1099/'Survey Results'!E$1151</f>
        <v>0</v>
      </c>
      <c r="F1099" s="217">
        <f t="shared" si="138"/>
        <v>0</v>
      </c>
      <c r="G1099" s="215">
        <f>'Survey Results'!F1099/'Survey Results'!F$1151</f>
        <v>0</v>
      </c>
      <c r="H1099" s="212">
        <f t="shared" si="139"/>
        <v>0</v>
      </c>
      <c r="I1099" s="218">
        <f>'Survey Results'!G1099/'Survey Results'!G$1151</f>
        <v>0</v>
      </c>
      <c r="J1099" s="217">
        <f t="shared" si="140"/>
        <v>0</v>
      </c>
      <c r="K1099" s="215">
        <f>'Survey Results'!H1099/'Survey Results'!H$1151</f>
        <v>0</v>
      </c>
      <c r="L1099" s="211">
        <f t="shared" si="141"/>
        <v>0</v>
      </c>
      <c r="M1099" s="221">
        <f t="shared" si="142"/>
        <v>0</v>
      </c>
      <c r="N1099" s="222">
        <f t="shared" si="143"/>
        <v>0</v>
      </c>
    </row>
    <row r="1100" spans="2:14" x14ac:dyDescent="0.45">
      <c r="B1100" t="s">
        <v>332</v>
      </c>
      <c r="C1100" s="215">
        <f>'Survey Results'!D1100/'Survey Results'!D$1151</f>
        <v>0</v>
      </c>
      <c r="D1100" s="211">
        <f t="shared" si="137"/>
        <v>0</v>
      </c>
      <c r="E1100" s="218">
        <f>'Survey Results'!E1100/'Survey Results'!E$1151</f>
        <v>0</v>
      </c>
      <c r="F1100" s="217">
        <f t="shared" si="138"/>
        <v>0</v>
      </c>
      <c r="G1100" s="215">
        <f>'Survey Results'!F1100/'Survey Results'!F$1151</f>
        <v>0</v>
      </c>
      <c r="H1100" s="212">
        <f t="shared" si="139"/>
        <v>0</v>
      </c>
      <c r="I1100" s="218">
        <f>'Survey Results'!G1100/'Survey Results'!G$1151</f>
        <v>0</v>
      </c>
      <c r="J1100" s="217">
        <f t="shared" si="140"/>
        <v>0</v>
      </c>
      <c r="K1100" s="215">
        <f>'Survey Results'!H1100/'Survey Results'!H$1151</f>
        <v>0</v>
      </c>
      <c r="L1100" s="211">
        <f t="shared" si="141"/>
        <v>0</v>
      </c>
      <c r="M1100" s="221">
        <f t="shared" si="142"/>
        <v>0</v>
      </c>
      <c r="N1100" s="222">
        <f t="shared" si="143"/>
        <v>0</v>
      </c>
    </row>
    <row r="1101" spans="2:14" x14ac:dyDescent="0.45">
      <c r="B1101" t="s">
        <v>333</v>
      </c>
      <c r="C1101" s="215">
        <f>'Survey Results'!D1101/'Survey Results'!D$1151</f>
        <v>0</v>
      </c>
      <c r="D1101" s="211">
        <f t="shared" ref="D1101:D1150" si="144">C1101*$D$970</f>
        <v>0</v>
      </c>
      <c r="E1101" s="218">
        <f>'Survey Results'!E1101/'Survey Results'!E$1151</f>
        <v>0</v>
      </c>
      <c r="F1101" s="217">
        <f t="shared" ref="F1101:F1150" si="145">E1101*$F$970</f>
        <v>0</v>
      </c>
      <c r="G1101" s="215">
        <f>'Survey Results'!F1101/'Survey Results'!F$1151</f>
        <v>0</v>
      </c>
      <c r="H1101" s="212">
        <f t="shared" ref="H1101:H1150" si="146">G1101*$H$970</f>
        <v>0</v>
      </c>
      <c r="I1101" s="218">
        <f>'Survey Results'!G1101/'Survey Results'!G$1151</f>
        <v>0</v>
      </c>
      <c r="J1101" s="217">
        <f t="shared" ref="J1101:J1150" si="147">I1101*$J$970</f>
        <v>0</v>
      </c>
      <c r="K1101" s="215">
        <f>'Survey Results'!H1101/'Survey Results'!H$1151</f>
        <v>0</v>
      </c>
      <c r="L1101" s="211">
        <f t="shared" ref="L1101:L1150" si="148">K1101*$L$970</f>
        <v>0</v>
      </c>
      <c r="M1101" s="221">
        <f t="shared" ref="M1101:M1150" si="149">N1101/$N$970</f>
        <v>0</v>
      </c>
      <c r="N1101" s="222">
        <f t="shared" si="143"/>
        <v>0</v>
      </c>
    </row>
    <row r="1102" spans="2:14" x14ac:dyDescent="0.45">
      <c r="B1102" t="s">
        <v>334</v>
      </c>
      <c r="C1102" s="215">
        <f>'Survey Results'!D1102/'Survey Results'!D$1151</f>
        <v>0</v>
      </c>
      <c r="D1102" s="211">
        <f t="shared" si="144"/>
        <v>0</v>
      </c>
      <c r="E1102" s="218">
        <f>'Survey Results'!E1102/'Survey Results'!E$1151</f>
        <v>0</v>
      </c>
      <c r="F1102" s="217">
        <f t="shared" si="145"/>
        <v>0</v>
      </c>
      <c r="G1102" s="215">
        <f>'Survey Results'!F1102/'Survey Results'!F$1151</f>
        <v>0</v>
      </c>
      <c r="H1102" s="212">
        <f t="shared" si="146"/>
        <v>0</v>
      </c>
      <c r="I1102" s="218">
        <f>'Survey Results'!G1102/'Survey Results'!G$1151</f>
        <v>0</v>
      </c>
      <c r="J1102" s="217">
        <f t="shared" si="147"/>
        <v>0</v>
      </c>
      <c r="K1102" s="215">
        <f>'Survey Results'!H1102/'Survey Results'!H$1151</f>
        <v>0</v>
      </c>
      <c r="L1102" s="211">
        <f t="shared" si="148"/>
        <v>0</v>
      </c>
      <c r="M1102" s="221">
        <f t="shared" si="149"/>
        <v>0</v>
      </c>
      <c r="N1102" s="222">
        <f t="shared" si="143"/>
        <v>0</v>
      </c>
    </row>
    <row r="1103" spans="2:14" x14ac:dyDescent="0.45">
      <c r="B1103" t="s">
        <v>335</v>
      </c>
      <c r="C1103" s="215">
        <f>'Survey Results'!D1103/'Survey Results'!D$1151</f>
        <v>0</v>
      </c>
      <c r="D1103" s="211">
        <f t="shared" si="144"/>
        <v>0</v>
      </c>
      <c r="E1103" s="218">
        <f>'Survey Results'!E1103/'Survey Results'!E$1151</f>
        <v>0</v>
      </c>
      <c r="F1103" s="217">
        <f t="shared" si="145"/>
        <v>0</v>
      </c>
      <c r="G1103" s="215">
        <f>'Survey Results'!F1103/'Survey Results'!F$1151</f>
        <v>0</v>
      </c>
      <c r="H1103" s="212">
        <f t="shared" si="146"/>
        <v>0</v>
      </c>
      <c r="I1103" s="218">
        <f>'Survey Results'!G1103/'Survey Results'!G$1151</f>
        <v>0</v>
      </c>
      <c r="J1103" s="217">
        <f t="shared" si="147"/>
        <v>0</v>
      </c>
      <c r="K1103" s="215">
        <f>'Survey Results'!H1103/'Survey Results'!H$1151</f>
        <v>0</v>
      </c>
      <c r="L1103" s="211">
        <f t="shared" si="148"/>
        <v>0</v>
      </c>
      <c r="M1103" s="221">
        <f t="shared" si="149"/>
        <v>0</v>
      </c>
      <c r="N1103" s="222">
        <f t="shared" si="143"/>
        <v>0</v>
      </c>
    </row>
    <row r="1104" spans="2:14" x14ac:dyDescent="0.45">
      <c r="B1104" t="s">
        <v>336</v>
      </c>
      <c r="C1104" s="215">
        <f>'Survey Results'!D1104/'Survey Results'!D$1151</f>
        <v>0</v>
      </c>
      <c r="D1104" s="211">
        <f t="shared" si="144"/>
        <v>0</v>
      </c>
      <c r="E1104" s="218">
        <f>'Survey Results'!E1104/'Survey Results'!E$1151</f>
        <v>0</v>
      </c>
      <c r="F1104" s="217">
        <f t="shared" si="145"/>
        <v>0</v>
      </c>
      <c r="G1104" s="215">
        <f>'Survey Results'!F1104/'Survey Results'!F$1151</f>
        <v>0</v>
      </c>
      <c r="H1104" s="212">
        <f t="shared" si="146"/>
        <v>0</v>
      </c>
      <c r="I1104" s="218">
        <f>'Survey Results'!G1104/'Survey Results'!G$1151</f>
        <v>0</v>
      </c>
      <c r="J1104" s="217">
        <f t="shared" si="147"/>
        <v>0</v>
      </c>
      <c r="K1104" s="215">
        <f>'Survey Results'!H1104/'Survey Results'!H$1151</f>
        <v>0</v>
      </c>
      <c r="L1104" s="211">
        <f t="shared" si="148"/>
        <v>0</v>
      </c>
      <c r="M1104" s="221">
        <f t="shared" si="149"/>
        <v>0</v>
      </c>
      <c r="N1104" s="222">
        <f t="shared" si="143"/>
        <v>0</v>
      </c>
    </row>
    <row r="1105" spans="2:14" x14ac:dyDescent="0.45">
      <c r="B1105" t="s">
        <v>337</v>
      </c>
      <c r="C1105" s="215">
        <f>'Survey Results'!D1105/'Survey Results'!D$1151</f>
        <v>0</v>
      </c>
      <c r="D1105" s="211">
        <f t="shared" si="144"/>
        <v>0</v>
      </c>
      <c r="E1105" s="218">
        <f>'Survey Results'!E1105/'Survey Results'!E$1151</f>
        <v>0</v>
      </c>
      <c r="F1105" s="217">
        <f t="shared" si="145"/>
        <v>0</v>
      </c>
      <c r="G1105" s="215">
        <f>'Survey Results'!F1105/'Survey Results'!F$1151</f>
        <v>0</v>
      </c>
      <c r="H1105" s="212">
        <f t="shared" si="146"/>
        <v>0</v>
      </c>
      <c r="I1105" s="218">
        <f>'Survey Results'!G1105/'Survey Results'!G$1151</f>
        <v>0</v>
      </c>
      <c r="J1105" s="217">
        <f t="shared" si="147"/>
        <v>0</v>
      </c>
      <c r="K1105" s="215">
        <f>'Survey Results'!H1105/'Survey Results'!H$1151</f>
        <v>0</v>
      </c>
      <c r="L1105" s="211">
        <f t="shared" si="148"/>
        <v>0</v>
      </c>
      <c r="M1105" s="221">
        <f t="shared" si="149"/>
        <v>0</v>
      </c>
      <c r="N1105" s="222">
        <f t="shared" si="143"/>
        <v>0</v>
      </c>
    </row>
    <row r="1106" spans="2:14" x14ac:dyDescent="0.45">
      <c r="B1106" t="s">
        <v>338</v>
      </c>
      <c r="C1106" s="215">
        <f>'Survey Results'!D1106/'Survey Results'!D$1151</f>
        <v>0</v>
      </c>
      <c r="D1106" s="211">
        <f t="shared" si="144"/>
        <v>0</v>
      </c>
      <c r="E1106" s="218">
        <f>'Survey Results'!E1106/'Survey Results'!E$1151</f>
        <v>0</v>
      </c>
      <c r="F1106" s="217">
        <f t="shared" si="145"/>
        <v>0</v>
      </c>
      <c r="G1106" s="215">
        <f>'Survey Results'!F1106/'Survey Results'!F$1151</f>
        <v>0</v>
      </c>
      <c r="H1106" s="212">
        <f t="shared" si="146"/>
        <v>0</v>
      </c>
      <c r="I1106" s="218">
        <f>'Survey Results'!G1106/'Survey Results'!G$1151</f>
        <v>0</v>
      </c>
      <c r="J1106" s="217">
        <f t="shared" si="147"/>
        <v>0</v>
      </c>
      <c r="K1106" s="215">
        <f>'Survey Results'!H1106/'Survey Results'!H$1151</f>
        <v>0</v>
      </c>
      <c r="L1106" s="211">
        <f t="shared" si="148"/>
        <v>0</v>
      </c>
      <c r="M1106" s="221">
        <f t="shared" si="149"/>
        <v>0</v>
      </c>
      <c r="N1106" s="222">
        <f t="shared" si="143"/>
        <v>0</v>
      </c>
    </row>
    <row r="1107" spans="2:14" x14ac:dyDescent="0.45">
      <c r="B1107" t="s">
        <v>339</v>
      </c>
      <c r="C1107" s="215">
        <f>'Survey Results'!D1107/'Survey Results'!D$1151</f>
        <v>0</v>
      </c>
      <c r="D1107" s="211">
        <f t="shared" si="144"/>
        <v>0</v>
      </c>
      <c r="E1107" s="218">
        <f>'Survey Results'!E1107/'Survey Results'!E$1151</f>
        <v>0</v>
      </c>
      <c r="F1107" s="217">
        <f t="shared" si="145"/>
        <v>0</v>
      </c>
      <c r="G1107" s="215">
        <f>'Survey Results'!F1107/'Survey Results'!F$1151</f>
        <v>0</v>
      </c>
      <c r="H1107" s="212">
        <f t="shared" si="146"/>
        <v>0</v>
      </c>
      <c r="I1107" s="218">
        <f>'Survey Results'!G1107/'Survey Results'!G$1151</f>
        <v>0</v>
      </c>
      <c r="J1107" s="217">
        <f t="shared" si="147"/>
        <v>0</v>
      </c>
      <c r="K1107" s="215">
        <f>'Survey Results'!H1107/'Survey Results'!H$1151</f>
        <v>0</v>
      </c>
      <c r="L1107" s="211">
        <f t="shared" si="148"/>
        <v>0</v>
      </c>
      <c r="M1107" s="221">
        <f t="shared" si="149"/>
        <v>0</v>
      </c>
      <c r="N1107" s="222">
        <f t="shared" si="143"/>
        <v>0</v>
      </c>
    </row>
    <row r="1108" spans="2:14" x14ac:dyDescent="0.45">
      <c r="B1108" t="s">
        <v>340</v>
      </c>
      <c r="C1108" s="215">
        <f>'Survey Results'!D1108/'Survey Results'!D$1151</f>
        <v>0</v>
      </c>
      <c r="D1108" s="211">
        <f t="shared" si="144"/>
        <v>0</v>
      </c>
      <c r="E1108" s="218">
        <f>'Survey Results'!E1108/'Survey Results'!E$1151</f>
        <v>0</v>
      </c>
      <c r="F1108" s="217">
        <f t="shared" si="145"/>
        <v>0</v>
      </c>
      <c r="G1108" s="215">
        <f>'Survey Results'!F1108/'Survey Results'!F$1151</f>
        <v>0</v>
      </c>
      <c r="H1108" s="212">
        <f t="shared" si="146"/>
        <v>0</v>
      </c>
      <c r="I1108" s="218">
        <f>'Survey Results'!G1108/'Survey Results'!G$1151</f>
        <v>0</v>
      </c>
      <c r="J1108" s="217">
        <f t="shared" si="147"/>
        <v>0</v>
      </c>
      <c r="K1108" s="215">
        <f>'Survey Results'!H1108/'Survey Results'!H$1151</f>
        <v>0</v>
      </c>
      <c r="L1108" s="211">
        <f t="shared" si="148"/>
        <v>0</v>
      </c>
      <c r="M1108" s="221">
        <f t="shared" si="149"/>
        <v>0</v>
      </c>
      <c r="N1108" s="222">
        <f t="shared" si="143"/>
        <v>0</v>
      </c>
    </row>
    <row r="1109" spans="2:14" x14ac:dyDescent="0.45">
      <c r="B1109" t="s">
        <v>341</v>
      </c>
      <c r="C1109" s="215">
        <f>'Survey Results'!D1109/'Survey Results'!D$1151</f>
        <v>0</v>
      </c>
      <c r="D1109" s="211">
        <f t="shared" si="144"/>
        <v>0</v>
      </c>
      <c r="E1109" s="218">
        <f>'Survey Results'!E1109/'Survey Results'!E$1151</f>
        <v>0</v>
      </c>
      <c r="F1109" s="217">
        <f t="shared" si="145"/>
        <v>0</v>
      </c>
      <c r="G1109" s="215">
        <f>'Survey Results'!F1109/'Survey Results'!F$1151</f>
        <v>0</v>
      </c>
      <c r="H1109" s="212">
        <f t="shared" si="146"/>
        <v>0</v>
      </c>
      <c r="I1109" s="218">
        <f>'Survey Results'!G1109/'Survey Results'!G$1151</f>
        <v>0</v>
      </c>
      <c r="J1109" s="217">
        <f t="shared" si="147"/>
        <v>0</v>
      </c>
      <c r="K1109" s="215">
        <f>'Survey Results'!H1109/'Survey Results'!H$1151</f>
        <v>0</v>
      </c>
      <c r="L1109" s="211">
        <f t="shared" si="148"/>
        <v>0</v>
      </c>
      <c r="M1109" s="221">
        <f t="shared" si="149"/>
        <v>0</v>
      </c>
      <c r="N1109" s="222">
        <f t="shared" si="143"/>
        <v>0</v>
      </c>
    </row>
    <row r="1110" spans="2:14" x14ac:dyDescent="0.45">
      <c r="B1110" t="s">
        <v>342</v>
      </c>
      <c r="C1110" s="215">
        <f>'Survey Results'!D1110/'Survey Results'!D$1151</f>
        <v>0</v>
      </c>
      <c r="D1110" s="211">
        <f t="shared" si="144"/>
        <v>0</v>
      </c>
      <c r="E1110" s="218">
        <f>'Survey Results'!E1110/'Survey Results'!E$1151</f>
        <v>0</v>
      </c>
      <c r="F1110" s="217">
        <f t="shared" si="145"/>
        <v>0</v>
      </c>
      <c r="G1110" s="215">
        <f>'Survey Results'!F1110/'Survey Results'!F$1151</f>
        <v>0</v>
      </c>
      <c r="H1110" s="212">
        <f t="shared" si="146"/>
        <v>0</v>
      </c>
      <c r="I1110" s="218">
        <f>'Survey Results'!G1110/'Survey Results'!G$1151</f>
        <v>0</v>
      </c>
      <c r="J1110" s="217">
        <f t="shared" si="147"/>
        <v>0</v>
      </c>
      <c r="K1110" s="215">
        <f>'Survey Results'!H1110/'Survey Results'!H$1151</f>
        <v>0</v>
      </c>
      <c r="L1110" s="211">
        <f t="shared" si="148"/>
        <v>0</v>
      </c>
      <c r="M1110" s="221">
        <f t="shared" si="149"/>
        <v>0</v>
      </c>
      <c r="N1110" s="222">
        <f t="shared" si="143"/>
        <v>0</v>
      </c>
    </row>
    <row r="1111" spans="2:14" x14ac:dyDescent="0.45">
      <c r="B1111" t="s">
        <v>343</v>
      </c>
      <c r="C1111" s="215">
        <f>'Survey Results'!D1111/'Survey Results'!D$1151</f>
        <v>0</v>
      </c>
      <c r="D1111" s="211">
        <f t="shared" si="144"/>
        <v>0</v>
      </c>
      <c r="E1111" s="218">
        <f>'Survey Results'!E1111/'Survey Results'!E$1151</f>
        <v>0</v>
      </c>
      <c r="F1111" s="217">
        <f t="shared" si="145"/>
        <v>0</v>
      </c>
      <c r="G1111" s="215">
        <f>'Survey Results'!F1111/'Survey Results'!F$1151</f>
        <v>0</v>
      </c>
      <c r="H1111" s="212">
        <f t="shared" si="146"/>
        <v>0</v>
      </c>
      <c r="I1111" s="218">
        <f>'Survey Results'!G1111/'Survey Results'!G$1151</f>
        <v>0</v>
      </c>
      <c r="J1111" s="217">
        <f t="shared" si="147"/>
        <v>0</v>
      </c>
      <c r="K1111" s="215">
        <f>'Survey Results'!H1111/'Survey Results'!H$1151</f>
        <v>0</v>
      </c>
      <c r="L1111" s="211">
        <f t="shared" si="148"/>
        <v>0</v>
      </c>
      <c r="M1111" s="221">
        <f t="shared" si="149"/>
        <v>0</v>
      </c>
      <c r="N1111" s="222">
        <f t="shared" si="143"/>
        <v>0</v>
      </c>
    </row>
    <row r="1112" spans="2:14" x14ac:dyDescent="0.45">
      <c r="B1112" t="s">
        <v>344</v>
      </c>
      <c r="C1112" s="215">
        <f>'Survey Results'!D1112/'Survey Results'!D$1151</f>
        <v>0</v>
      </c>
      <c r="D1112" s="211">
        <f t="shared" si="144"/>
        <v>0</v>
      </c>
      <c r="E1112" s="218">
        <f>'Survey Results'!E1112/'Survey Results'!E$1151</f>
        <v>0</v>
      </c>
      <c r="F1112" s="217">
        <f t="shared" si="145"/>
        <v>0</v>
      </c>
      <c r="G1112" s="215">
        <f>'Survey Results'!F1112/'Survey Results'!F$1151</f>
        <v>0</v>
      </c>
      <c r="H1112" s="212">
        <f t="shared" si="146"/>
        <v>0</v>
      </c>
      <c r="I1112" s="218">
        <f>'Survey Results'!G1112/'Survey Results'!G$1151</f>
        <v>0</v>
      </c>
      <c r="J1112" s="217">
        <f t="shared" si="147"/>
        <v>0</v>
      </c>
      <c r="K1112" s="215">
        <f>'Survey Results'!H1112/'Survey Results'!H$1151</f>
        <v>0</v>
      </c>
      <c r="L1112" s="211">
        <f t="shared" si="148"/>
        <v>0</v>
      </c>
      <c r="M1112" s="221">
        <f t="shared" si="149"/>
        <v>0</v>
      </c>
      <c r="N1112" s="222">
        <f t="shared" si="143"/>
        <v>0</v>
      </c>
    </row>
    <row r="1113" spans="2:14" x14ac:dyDescent="0.45">
      <c r="B1113" t="s">
        <v>345</v>
      </c>
      <c r="C1113" s="215">
        <f>'Survey Results'!D1113/'Survey Results'!D$1151</f>
        <v>0</v>
      </c>
      <c r="D1113" s="211">
        <f t="shared" si="144"/>
        <v>0</v>
      </c>
      <c r="E1113" s="218">
        <f>'Survey Results'!E1113/'Survey Results'!E$1151</f>
        <v>0</v>
      </c>
      <c r="F1113" s="217">
        <f t="shared" si="145"/>
        <v>0</v>
      </c>
      <c r="G1113" s="215">
        <f>'Survey Results'!F1113/'Survey Results'!F$1151</f>
        <v>0</v>
      </c>
      <c r="H1113" s="212">
        <f t="shared" si="146"/>
        <v>0</v>
      </c>
      <c r="I1113" s="218">
        <f>'Survey Results'!G1113/'Survey Results'!G$1151</f>
        <v>0</v>
      </c>
      <c r="J1113" s="217">
        <f t="shared" si="147"/>
        <v>0</v>
      </c>
      <c r="K1113" s="215">
        <f>'Survey Results'!H1113/'Survey Results'!H$1151</f>
        <v>0</v>
      </c>
      <c r="L1113" s="211">
        <f t="shared" si="148"/>
        <v>0</v>
      </c>
      <c r="M1113" s="221">
        <f t="shared" si="149"/>
        <v>0</v>
      </c>
      <c r="N1113" s="222">
        <f t="shared" si="143"/>
        <v>0</v>
      </c>
    </row>
    <row r="1114" spans="2:14" x14ac:dyDescent="0.45">
      <c r="B1114" t="s">
        <v>133</v>
      </c>
      <c r="C1114" s="215">
        <f>'Survey Results'!D1114/'Survey Results'!D$1151</f>
        <v>0</v>
      </c>
      <c r="D1114" s="211">
        <f t="shared" si="144"/>
        <v>0</v>
      </c>
      <c r="E1114" s="218">
        <f>'Survey Results'!E1114/'Survey Results'!E$1151</f>
        <v>0</v>
      </c>
      <c r="F1114" s="217">
        <f t="shared" si="145"/>
        <v>0</v>
      </c>
      <c r="G1114" s="215">
        <f>'Survey Results'!F1114/'Survey Results'!F$1151</f>
        <v>0</v>
      </c>
      <c r="H1114" s="212">
        <f t="shared" si="146"/>
        <v>0</v>
      </c>
      <c r="I1114" s="218">
        <f>'Survey Results'!G1114/'Survey Results'!G$1151</f>
        <v>0</v>
      </c>
      <c r="J1114" s="217">
        <f t="shared" si="147"/>
        <v>0</v>
      </c>
      <c r="K1114" s="215">
        <f>'Survey Results'!H1114/'Survey Results'!H$1151</f>
        <v>0</v>
      </c>
      <c r="L1114" s="211">
        <f t="shared" si="148"/>
        <v>0</v>
      </c>
      <c r="M1114" s="221">
        <f t="shared" si="149"/>
        <v>0</v>
      </c>
      <c r="N1114" s="222">
        <f t="shared" si="143"/>
        <v>0</v>
      </c>
    </row>
    <row r="1115" spans="2:14" x14ac:dyDescent="0.45">
      <c r="B1115" t="s">
        <v>134</v>
      </c>
      <c r="C1115" s="215">
        <f>'Survey Results'!D1115/'Survey Results'!D$1151</f>
        <v>0</v>
      </c>
      <c r="D1115" s="211">
        <f t="shared" si="144"/>
        <v>0</v>
      </c>
      <c r="E1115" s="218">
        <f>'Survey Results'!E1115/'Survey Results'!E$1151</f>
        <v>0</v>
      </c>
      <c r="F1115" s="217">
        <f t="shared" si="145"/>
        <v>0</v>
      </c>
      <c r="G1115" s="215">
        <f>'Survey Results'!F1115/'Survey Results'!F$1151</f>
        <v>0</v>
      </c>
      <c r="H1115" s="212">
        <f t="shared" si="146"/>
        <v>0</v>
      </c>
      <c r="I1115" s="218">
        <f>'Survey Results'!G1115/'Survey Results'!G$1151</f>
        <v>0</v>
      </c>
      <c r="J1115" s="217">
        <f t="shared" si="147"/>
        <v>0</v>
      </c>
      <c r="K1115" s="215">
        <f>'Survey Results'!H1115/'Survey Results'!H$1151</f>
        <v>0</v>
      </c>
      <c r="L1115" s="211">
        <f t="shared" si="148"/>
        <v>0</v>
      </c>
      <c r="M1115" s="221">
        <f t="shared" si="149"/>
        <v>0</v>
      </c>
      <c r="N1115" s="222">
        <f t="shared" si="143"/>
        <v>0</v>
      </c>
    </row>
    <row r="1116" spans="2:14" x14ac:dyDescent="0.45">
      <c r="B1116" t="s">
        <v>346</v>
      </c>
      <c r="C1116" s="215">
        <f>'Survey Results'!D1116/'Survey Results'!D$1151</f>
        <v>0</v>
      </c>
      <c r="D1116" s="211">
        <f t="shared" si="144"/>
        <v>0</v>
      </c>
      <c r="E1116" s="218">
        <f>'Survey Results'!E1116/'Survey Results'!E$1151</f>
        <v>0</v>
      </c>
      <c r="F1116" s="217">
        <f t="shared" si="145"/>
        <v>0</v>
      </c>
      <c r="G1116" s="215">
        <f>'Survey Results'!F1116/'Survey Results'!F$1151</f>
        <v>0</v>
      </c>
      <c r="H1116" s="212">
        <f t="shared" si="146"/>
        <v>0</v>
      </c>
      <c r="I1116" s="218">
        <f>'Survey Results'!G1116/'Survey Results'!G$1151</f>
        <v>0</v>
      </c>
      <c r="J1116" s="217">
        <f t="shared" si="147"/>
        <v>0</v>
      </c>
      <c r="K1116" s="215">
        <f>'Survey Results'!H1116/'Survey Results'!H$1151</f>
        <v>0</v>
      </c>
      <c r="L1116" s="211">
        <f t="shared" si="148"/>
        <v>0</v>
      </c>
      <c r="M1116" s="221">
        <f t="shared" si="149"/>
        <v>0</v>
      </c>
      <c r="N1116" s="222">
        <f t="shared" si="143"/>
        <v>0</v>
      </c>
    </row>
    <row r="1117" spans="2:14" x14ac:dyDescent="0.45">
      <c r="B1117" t="s">
        <v>347</v>
      </c>
      <c r="C1117" s="215">
        <f>'Survey Results'!D1117/'Survey Results'!D$1151</f>
        <v>0</v>
      </c>
      <c r="D1117" s="211">
        <f t="shared" si="144"/>
        <v>0</v>
      </c>
      <c r="E1117" s="218">
        <f>'Survey Results'!E1117/'Survey Results'!E$1151</f>
        <v>0</v>
      </c>
      <c r="F1117" s="217">
        <f t="shared" si="145"/>
        <v>0</v>
      </c>
      <c r="G1117" s="215">
        <f>'Survey Results'!F1117/'Survey Results'!F$1151</f>
        <v>0</v>
      </c>
      <c r="H1117" s="212">
        <f t="shared" si="146"/>
        <v>0</v>
      </c>
      <c r="I1117" s="218">
        <f>'Survey Results'!G1117/'Survey Results'!G$1151</f>
        <v>0</v>
      </c>
      <c r="J1117" s="217">
        <f t="shared" si="147"/>
        <v>0</v>
      </c>
      <c r="K1117" s="215">
        <f>'Survey Results'!H1117/'Survey Results'!H$1151</f>
        <v>0</v>
      </c>
      <c r="L1117" s="211">
        <f t="shared" si="148"/>
        <v>0</v>
      </c>
      <c r="M1117" s="221">
        <f t="shared" si="149"/>
        <v>0</v>
      </c>
      <c r="N1117" s="222">
        <f t="shared" si="143"/>
        <v>0</v>
      </c>
    </row>
    <row r="1118" spans="2:14" x14ac:dyDescent="0.45">
      <c r="B1118" t="s">
        <v>348</v>
      </c>
      <c r="C1118" s="215">
        <f>'Survey Results'!D1118/'Survey Results'!D$1151</f>
        <v>0</v>
      </c>
      <c r="D1118" s="211">
        <f t="shared" si="144"/>
        <v>0</v>
      </c>
      <c r="E1118" s="218">
        <f>'Survey Results'!E1118/'Survey Results'!E$1151</f>
        <v>0</v>
      </c>
      <c r="F1118" s="217">
        <f t="shared" si="145"/>
        <v>0</v>
      </c>
      <c r="G1118" s="215">
        <f>'Survey Results'!F1118/'Survey Results'!F$1151</f>
        <v>0</v>
      </c>
      <c r="H1118" s="212">
        <f t="shared" si="146"/>
        <v>0</v>
      </c>
      <c r="I1118" s="218">
        <f>'Survey Results'!G1118/'Survey Results'!G$1151</f>
        <v>0</v>
      </c>
      <c r="J1118" s="217">
        <f t="shared" si="147"/>
        <v>0</v>
      </c>
      <c r="K1118" s="215">
        <f>'Survey Results'!H1118/'Survey Results'!H$1151</f>
        <v>0</v>
      </c>
      <c r="L1118" s="211">
        <f t="shared" si="148"/>
        <v>0</v>
      </c>
      <c r="M1118" s="221">
        <f t="shared" si="149"/>
        <v>0</v>
      </c>
      <c r="N1118" s="222">
        <f t="shared" si="143"/>
        <v>0</v>
      </c>
    </row>
    <row r="1119" spans="2:14" x14ac:dyDescent="0.45">
      <c r="B1119" t="s">
        <v>349</v>
      </c>
      <c r="C1119" s="215">
        <f>'Survey Results'!D1119/'Survey Results'!D$1151</f>
        <v>0</v>
      </c>
      <c r="D1119" s="211">
        <f t="shared" si="144"/>
        <v>0</v>
      </c>
      <c r="E1119" s="218">
        <f>'Survey Results'!E1119/'Survey Results'!E$1151</f>
        <v>0</v>
      </c>
      <c r="F1119" s="217">
        <f t="shared" si="145"/>
        <v>0</v>
      </c>
      <c r="G1119" s="215">
        <f>'Survey Results'!F1119/'Survey Results'!F$1151</f>
        <v>0</v>
      </c>
      <c r="H1119" s="212">
        <f t="shared" si="146"/>
        <v>0</v>
      </c>
      <c r="I1119" s="218">
        <f>'Survey Results'!G1119/'Survey Results'!G$1151</f>
        <v>0</v>
      </c>
      <c r="J1119" s="217">
        <f t="shared" si="147"/>
        <v>0</v>
      </c>
      <c r="K1119" s="215">
        <f>'Survey Results'!H1119/'Survey Results'!H$1151</f>
        <v>0</v>
      </c>
      <c r="L1119" s="211">
        <f t="shared" si="148"/>
        <v>0</v>
      </c>
      <c r="M1119" s="221">
        <f t="shared" si="149"/>
        <v>0</v>
      </c>
      <c r="N1119" s="222">
        <f t="shared" si="143"/>
        <v>0</v>
      </c>
    </row>
    <row r="1120" spans="2:14" x14ac:dyDescent="0.45">
      <c r="B1120" t="s">
        <v>350</v>
      </c>
      <c r="C1120" s="215">
        <f>'Survey Results'!D1120/'Survey Results'!D$1151</f>
        <v>0</v>
      </c>
      <c r="D1120" s="211">
        <f t="shared" si="144"/>
        <v>0</v>
      </c>
      <c r="E1120" s="218">
        <f>'Survey Results'!E1120/'Survey Results'!E$1151</f>
        <v>0</v>
      </c>
      <c r="F1120" s="217">
        <f t="shared" si="145"/>
        <v>0</v>
      </c>
      <c r="G1120" s="215">
        <f>'Survey Results'!F1120/'Survey Results'!F$1151</f>
        <v>0</v>
      </c>
      <c r="H1120" s="212">
        <f t="shared" si="146"/>
        <v>0</v>
      </c>
      <c r="I1120" s="218">
        <f>'Survey Results'!G1120/'Survey Results'!G$1151</f>
        <v>0</v>
      </c>
      <c r="J1120" s="217">
        <f t="shared" si="147"/>
        <v>0</v>
      </c>
      <c r="K1120" s="215">
        <f>'Survey Results'!H1120/'Survey Results'!H$1151</f>
        <v>0</v>
      </c>
      <c r="L1120" s="211">
        <f t="shared" si="148"/>
        <v>0</v>
      </c>
      <c r="M1120" s="221">
        <f t="shared" si="149"/>
        <v>0</v>
      </c>
      <c r="N1120" s="222">
        <f t="shared" si="143"/>
        <v>0</v>
      </c>
    </row>
    <row r="1121" spans="2:14" x14ac:dyDescent="0.45">
      <c r="B1121" t="s">
        <v>351</v>
      </c>
      <c r="C1121" s="215">
        <f>'Survey Results'!D1121/'Survey Results'!D$1151</f>
        <v>0</v>
      </c>
      <c r="D1121" s="211">
        <f t="shared" si="144"/>
        <v>0</v>
      </c>
      <c r="E1121" s="218">
        <f>'Survey Results'!E1121/'Survey Results'!E$1151</f>
        <v>0</v>
      </c>
      <c r="F1121" s="217">
        <f t="shared" si="145"/>
        <v>0</v>
      </c>
      <c r="G1121" s="215">
        <f>'Survey Results'!F1121/'Survey Results'!F$1151</f>
        <v>0</v>
      </c>
      <c r="H1121" s="212">
        <f t="shared" si="146"/>
        <v>0</v>
      </c>
      <c r="I1121" s="218">
        <f>'Survey Results'!G1121/'Survey Results'!G$1151</f>
        <v>0</v>
      </c>
      <c r="J1121" s="217">
        <f t="shared" si="147"/>
        <v>0</v>
      </c>
      <c r="K1121" s="215">
        <f>'Survey Results'!H1121/'Survey Results'!H$1151</f>
        <v>0</v>
      </c>
      <c r="L1121" s="211">
        <f t="shared" si="148"/>
        <v>0</v>
      </c>
      <c r="M1121" s="221">
        <f t="shared" si="149"/>
        <v>0</v>
      </c>
      <c r="N1121" s="222">
        <f t="shared" si="143"/>
        <v>0</v>
      </c>
    </row>
    <row r="1122" spans="2:14" x14ac:dyDescent="0.45">
      <c r="B1122" t="s">
        <v>352</v>
      </c>
      <c r="C1122" s="215">
        <f>'Survey Results'!D1122/'Survey Results'!D$1151</f>
        <v>0</v>
      </c>
      <c r="D1122" s="211">
        <f t="shared" si="144"/>
        <v>0</v>
      </c>
      <c r="E1122" s="218">
        <f>'Survey Results'!E1122/'Survey Results'!E$1151</f>
        <v>0</v>
      </c>
      <c r="F1122" s="217">
        <f t="shared" si="145"/>
        <v>0</v>
      </c>
      <c r="G1122" s="215">
        <f>'Survey Results'!F1122/'Survey Results'!F$1151</f>
        <v>7.8824185685527869E-3</v>
      </c>
      <c r="H1122" s="212">
        <f t="shared" si="146"/>
        <v>9.4356977031844952E-2</v>
      </c>
      <c r="I1122" s="218">
        <f>'Survey Results'!G1122/'Survey Results'!G$1151</f>
        <v>0</v>
      </c>
      <c r="J1122" s="217">
        <f t="shared" si="147"/>
        <v>0</v>
      </c>
      <c r="K1122" s="215">
        <f>'Survey Results'!H1122/'Survey Results'!H$1151</f>
        <v>0</v>
      </c>
      <c r="L1122" s="211">
        <f t="shared" si="148"/>
        <v>0</v>
      </c>
      <c r="M1122" s="221">
        <f t="shared" si="149"/>
        <v>3.2176072184000944E-3</v>
      </c>
      <c r="N1122" s="222">
        <f t="shared" si="143"/>
        <v>9.4356977031844952E-2</v>
      </c>
    </row>
    <row r="1123" spans="2:14" x14ac:dyDescent="0.45">
      <c r="B1123" t="s">
        <v>353</v>
      </c>
      <c r="C1123" s="215">
        <f>'Survey Results'!D1123/'Survey Results'!D$1151</f>
        <v>0</v>
      </c>
      <c r="D1123" s="211">
        <f t="shared" si="144"/>
        <v>0</v>
      </c>
      <c r="E1123" s="218">
        <f>'Survey Results'!E1123/'Survey Results'!E$1151</f>
        <v>0</v>
      </c>
      <c r="F1123" s="217">
        <f t="shared" si="145"/>
        <v>0</v>
      </c>
      <c r="G1123" s="215">
        <f>'Survey Results'!F1123/'Survey Results'!F$1151</f>
        <v>0</v>
      </c>
      <c r="H1123" s="212">
        <f t="shared" si="146"/>
        <v>0</v>
      </c>
      <c r="I1123" s="218">
        <f>'Survey Results'!G1123/'Survey Results'!G$1151</f>
        <v>0</v>
      </c>
      <c r="J1123" s="217">
        <f t="shared" si="147"/>
        <v>0</v>
      </c>
      <c r="K1123" s="215">
        <f>'Survey Results'!H1123/'Survey Results'!H$1151</f>
        <v>2.5834464953310196E-2</v>
      </c>
      <c r="L1123" s="211">
        <f t="shared" si="148"/>
        <v>0.15198612296142433</v>
      </c>
      <c r="M1123" s="221">
        <f t="shared" si="149"/>
        <v>5.1827820445358034E-3</v>
      </c>
      <c r="N1123" s="222">
        <f t="shared" si="143"/>
        <v>0.15198612296142433</v>
      </c>
    </row>
    <row r="1124" spans="2:14" x14ac:dyDescent="0.45">
      <c r="B1124" t="s">
        <v>354</v>
      </c>
      <c r="C1124" s="215">
        <f>'Survey Results'!D1124/'Survey Results'!D$1151</f>
        <v>0</v>
      </c>
      <c r="D1124" s="211">
        <f t="shared" si="144"/>
        <v>0</v>
      </c>
      <c r="E1124" s="218">
        <f>'Survey Results'!E1124/'Survey Results'!E$1151</f>
        <v>0</v>
      </c>
      <c r="F1124" s="217">
        <f t="shared" si="145"/>
        <v>0</v>
      </c>
      <c r="G1124" s="215">
        <f>'Survey Results'!F1124/'Survey Results'!F$1151</f>
        <v>0</v>
      </c>
      <c r="H1124" s="212">
        <f t="shared" si="146"/>
        <v>0</v>
      </c>
      <c r="I1124" s="218">
        <f>'Survey Results'!G1124/'Survey Results'!G$1151</f>
        <v>0</v>
      </c>
      <c r="J1124" s="217">
        <f t="shared" si="147"/>
        <v>0</v>
      </c>
      <c r="K1124" s="215">
        <f>'Survey Results'!H1124/'Survey Results'!H$1151</f>
        <v>0</v>
      </c>
      <c r="L1124" s="211">
        <f t="shared" si="148"/>
        <v>0</v>
      </c>
      <c r="M1124" s="221">
        <f t="shared" si="149"/>
        <v>0</v>
      </c>
      <c r="N1124" s="222">
        <f t="shared" si="143"/>
        <v>0</v>
      </c>
    </row>
    <row r="1125" spans="2:14" x14ac:dyDescent="0.45">
      <c r="B1125" t="s">
        <v>355</v>
      </c>
      <c r="C1125" s="215">
        <f>'Survey Results'!D1125/'Survey Results'!D$1151</f>
        <v>0</v>
      </c>
      <c r="D1125" s="211">
        <f t="shared" si="144"/>
        <v>0</v>
      </c>
      <c r="E1125" s="218">
        <f>'Survey Results'!E1125/'Survey Results'!E$1151</f>
        <v>0</v>
      </c>
      <c r="F1125" s="217">
        <f t="shared" si="145"/>
        <v>0</v>
      </c>
      <c r="G1125" s="215">
        <f>'Survey Results'!F1125/'Survey Results'!F$1151</f>
        <v>0</v>
      </c>
      <c r="H1125" s="212">
        <f t="shared" si="146"/>
        <v>0</v>
      </c>
      <c r="I1125" s="218">
        <f>'Survey Results'!G1125/'Survey Results'!G$1151</f>
        <v>0</v>
      </c>
      <c r="J1125" s="217">
        <f t="shared" si="147"/>
        <v>0</v>
      </c>
      <c r="K1125" s="215">
        <f>'Survey Results'!H1125/'Survey Results'!H$1151</f>
        <v>0</v>
      </c>
      <c r="L1125" s="211">
        <f t="shared" si="148"/>
        <v>0</v>
      </c>
      <c r="M1125" s="221">
        <f t="shared" si="149"/>
        <v>0</v>
      </c>
      <c r="N1125" s="222">
        <f t="shared" si="143"/>
        <v>0</v>
      </c>
    </row>
    <row r="1126" spans="2:14" x14ac:dyDescent="0.45">
      <c r="B1126" t="s">
        <v>356</v>
      </c>
      <c r="C1126" s="215">
        <f>'Survey Results'!D1126/'Survey Results'!D$1151</f>
        <v>0</v>
      </c>
      <c r="D1126" s="211">
        <f t="shared" si="144"/>
        <v>0</v>
      </c>
      <c r="E1126" s="218">
        <f>'Survey Results'!E1126/'Survey Results'!E$1151</f>
        <v>0</v>
      </c>
      <c r="F1126" s="217">
        <f t="shared" si="145"/>
        <v>0</v>
      </c>
      <c r="G1126" s="215">
        <f>'Survey Results'!F1126/'Survey Results'!F$1151</f>
        <v>0</v>
      </c>
      <c r="H1126" s="212">
        <f t="shared" si="146"/>
        <v>0</v>
      </c>
      <c r="I1126" s="218">
        <f>'Survey Results'!G1126/'Survey Results'!G$1151</f>
        <v>0</v>
      </c>
      <c r="J1126" s="217">
        <f t="shared" si="147"/>
        <v>0</v>
      </c>
      <c r="K1126" s="215">
        <f>'Survey Results'!H1126/'Survey Results'!H$1151</f>
        <v>0</v>
      </c>
      <c r="L1126" s="211">
        <f t="shared" si="148"/>
        <v>0</v>
      </c>
      <c r="M1126" s="221">
        <f t="shared" si="149"/>
        <v>0</v>
      </c>
      <c r="N1126" s="222">
        <f t="shared" si="143"/>
        <v>0</v>
      </c>
    </row>
    <row r="1127" spans="2:14" x14ac:dyDescent="0.45">
      <c r="B1127" t="s">
        <v>357</v>
      </c>
      <c r="C1127" s="215">
        <f>'Survey Results'!D1127/'Survey Results'!D$1151</f>
        <v>0</v>
      </c>
      <c r="D1127" s="211">
        <f t="shared" si="144"/>
        <v>0</v>
      </c>
      <c r="E1127" s="218">
        <f>'Survey Results'!E1127/'Survey Results'!E$1151</f>
        <v>0</v>
      </c>
      <c r="F1127" s="217">
        <f t="shared" si="145"/>
        <v>0</v>
      </c>
      <c r="G1127" s="215">
        <f>'Survey Results'!F1127/'Survey Results'!F$1151</f>
        <v>0</v>
      </c>
      <c r="H1127" s="212">
        <f t="shared" si="146"/>
        <v>0</v>
      </c>
      <c r="I1127" s="218">
        <f>'Survey Results'!G1127/'Survey Results'!G$1151</f>
        <v>0</v>
      </c>
      <c r="J1127" s="217">
        <f t="shared" si="147"/>
        <v>0</v>
      </c>
      <c r="K1127" s="215">
        <f>'Survey Results'!H1127/'Survey Results'!H$1151</f>
        <v>0</v>
      </c>
      <c r="L1127" s="211">
        <f t="shared" si="148"/>
        <v>0</v>
      </c>
      <c r="M1127" s="221">
        <f t="shared" si="149"/>
        <v>0</v>
      </c>
      <c r="N1127" s="222">
        <f t="shared" si="143"/>
        <v>0</v>
      </c>
    </row>
    <row r="1128" spans="2:14" x14ac:dyDescent="0.45">
      <c r="B1128" t="s">
        <v>358</v>
      </c>
      <c r="C1128" s="215">
        <f>'Survey Results'!D1128/'Survey Results'!D$1151</f>
        <v>0</v>
      </c>
      <c r="D1128" s="211">
        <f t="shared" si="144"/>
        <v>0</v>
      </c>
      <c r="E1128" s="218">
        <f>'Survey Results'!E1128/'Survey Results'!E$1151</f>
        <v>0</v>
      </c>
      <c r="F1128" s="217">
        <f t="shared" si="145"/>
        <v>0</v>
      </c>
      <c r="G1128" s="215">
        <f>'Survey Results'!F1128/'Survey Results'!F$1151</f>
        <v>0</v>
      </c>
      <c r="H1128" s="212">
        <f t="shared" si="146"/>
        <v>0</v>
      </c>
      <c r="I1128" s="218">
        <f>'Survey Results'!G1128/'Survey Results'!G$1151</f>
        <v>0</v>
      </c>
      <c r="J1128" s="217">
        <f t="shared" si="147"/>
        <v>0</v>
      </c>
      <c r="K1128" s="215">
        <f>'Survey Results'!H1128/'Survey Results'!H$1151</f>
        <v>0</v>
      </c>
      <c r="L1128" s="211">
        <f t="shared" si="148"/>
        <v>0</v>
      </c>
      <c r="M1128" s="221">
        <f t="shared" si="149"/>
        <v>0</v>
      </c>
      <c r="N1128" s="222">
        <f t="shared" si="143"/>
        <v>0</v>
      </c>
    </row>
    <row r="1129" spans="2:14" x14ac:dyDescent="0.45">
      <c r="B1129" t="s">
        <v>359</v>
      </c>
      <c r="C1129" s="215">
        <f>'Survey Results'!D1129/'Survey Results'!D$1151</f>
        <v>0</v>
      </c>
      <c r="D1129" s="211">
        <f t="shared" si="144"/>
        <v>0</v>
      </c>
      <c r="E1129" s="218">
        <f>'Survey Results'!E1129/'Survey Results'!E$1151</f>
        <v>0</v>
      </c>
      <c r="F1129" s="217">
        <f t="shared" si="145"/>
        <v>0</v>
      </c>
      <c r="G1129" s="215">
        <f>'Survey Results'!F1129/'Survey Results'!F$1151</f>
        <v>0</v>
      </c>
      <c r="H1129" s="212">
        <f t="shared" si="146"/>
        <v>0</v>
      </c>
      <c r="I1129" s="218">
        <f>'Survey Results'!G1129/'Survey Results'!G$1151</f>
        <v>0</v>
      </c>
      <c r="J1129" s="217">
        <f t="shared" si="147"/>
        <v>0</v>
      </c>
      <c r="K1129" s="215">
        <f>'Survey Results'!H1129/'Survey Results'!H$1151</f>
        <v>0</v>
      </c>
      <c r="L1129" s="211">
        <f t="shared" si="148"/>
        <v>0</v>
      </c>
      <c r="M1129" s="221">
        <f t="shared" si="149"/>
        <v>0</v>
      </c>
      <c r="N1129" s="222">
        <f t="shared" si="143"/>
        <v>0</v>
      </c>
    </row>
    <row r="1130" spans="2:14" x14ac:dyDescent="0.45">
      <c r="B1130" t="s">
        <v>360</v>
      </c>
      <c r="C1130" s="215">
        <f>'Survey Results'!D1130/'Survey Results'!D$1151</f>
        <v>0</v>
      </c>
      <c r="D1130" s="211">
        <f t="shared" si="144"/>
        <v>0</v>
      </c>
      <c r="E1130" s="218">
        <f>'Survey Results'!E1130/'Survey Results'!E$1151</f>
        <v>0</v>
      </c>
      <c r="F1130" s="217">
        <f t="shared" si="145"/>
        <v>0</v>
      </c>
      <c r="G1130" s="215">
        <f>'Survey Results'!F1130/'Survey Results'!F$1151</f>
        <v>0</v>
      </c>
      <c r="H1130" s="212">
        <f t="shared" si="146"/>
        <v>0</v>
      </c>
      <c r="I1130" s="218">
        <f>'Survey Results'!G1130/'Survey Results'!G$1151</f>
        <v>0</v>
      </c>
      <c r="J1130" s="217">
        <f t="shared" si="147"/>
        <v>0</v>
      </c>
      <c r="K1130" s="215">
        <f>'Survey Results'!H1130/'Survey Results'!H$1151</f>
        <v>0</v>
      </c>
      <c r="L1130" s="211">
        <f t="shared" si="148"/>
        <v>0</v>
      </c>
      <c r="M1130" s="221">
        <f t="shared" si="149"/>
        <v>0</v>
      </c>
      <c r="N1130" s="222">
        <f t="shared" si="143"/>
        <v>0</v>
      </c>
    </row>
    <row r="1131" spans="2:14" x14ac:dyDescent="0.45">
      <c r="B1131" t="s">
        <v>361</v>
      </c>
      <c r="C1131" s="215">
        <f>'Survey Results'!D1131/'Survey Results'!D$1151</f>
        <v>0</v>
      </c>
      <c r="D1131" s="211">
        <f t="shared" si="144"/>
        <v>0</v>
      </c>
      <c r="E1131" s="218">
        <f>'Survey Results'!E1131/'Survey Results'!E$1151</f>
        <v>0</v>
      </c>
      <c r="F1131" s="217">
        <f t="shared" si="145"/>
        <v>0</v>
      </c>
      <c r="G1131" s="215">
        <f>'Survey Results'!F1131/'Survey Results'!F$1151</f>
        <v>0</v>
      </c>
      <c r="H1131" s="212">
        <f t="shared" si="146"/>
        <v>0</v>
      </c>
      <c r="I1131" s="218">
        <f>'Survey Results'!G1131/'Survey Results'!G$1151</f>
        <v>0</v>
      </c>
      <c r="J1131" s="217">
        <f t="shared" si="147"/>
        <v>0</v>
      </c>
      <c r="K1131" s="215">
        <f>'Survey Results'!H1131/'Survey Results'!H$1151</f>
        <v>0</v>
      </c>
      <c r="L1131" s="211">
        <f t="shared" si="148"/>
        <v>0</v>
      </c>
      <c r="M1131" s="221">
        <f t="shared" si="149"/>
        <v>0</v>
      </c>
      <c r="N1131" s="222">
        <f t="shared" si="143"/>
        <v>0</v>
      </c>
    </row>
    <row r="1132" spans="2:14" x14ac:dyDescent="0.45">
      <c r="B1132" t="s">
        <v>362</v>
      </c>
      <c r="C1132" s="215">
        <f>'Survey Results'!D1132/'Survey Results'!D$1151</f>
        <v>2.8748966045958002E-2</v>
      </c>
      <c r="D1132" s="211">
        <f t="shared" si="144"/>
        <v>0.10634189386436542</v>
      </c>
      <c r="E1132" s="218">
        <f>'Survey Results'!E1132/'Survey Results'!E$1151</f>
        <v>3.9374233964319758E-2</v>
      </c>
      <c r="F1132" s="217">
        <f t="shared" si="145"/>
        <v>0.12440765885503199</v>
      </c>
      <c r="G1132" s="215">
        <f>'Survey Results'!F1132/'Survey Results'!F$1151</f>
        <v>0.12027358055831777</v>
      </c>
      <c r="H1132" s="212">
        <f t="shared" si="146"/>
        <v>1.4397423049259053</v>
      </c>
      <c r="I1132" s="218">
        <f>'Survey Results'!G1132/'Survey Results'!G$1151</f>
        <v>0</v>
      </c>
      <c r="J1132" s="217">
        <f t="shared" si="147"/>
        <v>0</v>
      </c>
      <c r="K1132" s="215">
        <f>'Survey Results'!H1132/'Survey Results'!H$1151</f>
        <v>0</v>
      </c>
      <c r="L1132" s="211">
        <f t="shared" si="148"/>
        <v>0</v>
      </c>
      <c r="M1132" s="221">
        <f t="shared" si="149"/>
        <v>5.6964379620005001E-2</v>
      </c>
      <c r="N1132" s="222">
        <f t="shared" si="143"/>
        <v>1.6704918576453027</v>
      </c>
    </row>
    <row r="1133" spans="2:14" x14ac:dyDescent="0.45">
      <c r="B1133" t="s">
        <v>363</v>
      </c>
      <c r="C1133" s="215">
        <f>'Survey Results'!D1133/'Survey Results'!D$1151</f>
        <v>0</v>
      </c>
      <c r="D1133" s="211">
        <f t="shared" si="144"/>
        <v>0</v>
      </c>
      <c r="E1133" s="218">
        <f>'Survey Results'!E1133/'Survey Results'!E$1151</f>
        <v>0</v>
      </c>
      <c r="F1133" s="217">
        <f t="shared" si="145"/>
        <v>0</v>
      </c>
      <c r="G1133" s="215">
        <f>'Survey Results'!F1133/'Survey Results'!F$1151</f>
        <v>0</v>
      </c>
      <c r="H1133" s="212">
        <f t="shared" si="146"/>
        <v>0</v>
      </c>
      <c r="I1133" s="218">
        <f>'Survey Results'!G1133/'Survey Results'!G$1151</f>
        <v>0</v>
      </c>
      <c r="J1133" s="217">
        <f t="shared" si="147"/>
        <v>0</v>
      </c>
      <c r="K1133" s="215">
        <f>'Survey Results'!H1133/'Survey Results'!H$1151</f>
        <v>0</v>
      </c>
      <c r="L1133" s="211">
        <f t="shared" si="148"/>
        <v>0</v>
      </c>
      <c r="M1133" s="221">
        <f t="shared" si="149"/>
        <v>0</v>
      </c>
      <c r="N1133" s="222">
        <f t="shared" si="143"/>
        <v>0</v>
      </c>
    </row>
    <row r="1134" spans="2:14" x14ac:dyDescent="0.45">
      <c r="B1134" t="s">
        <v>364</v>
      </c>
      <c r="C1134" s="215">
        <f>'Survey Results'!D1134/'Survey Results'!D$1151</f>
        <v>0</v>
      </c>
      <c r="D1134" s="211">
        <f t="shared" si="144"/>
        <v>0</v>
      </c>
      <c r="E1134" s="218">
        <f>'Survey Results'!E1134/'Survey Results'!E$1151</f>
        <v>0</v>
      </c>
      <c r="F1134" s="217">
        <f t="shared" si="145"/>
        <v>0</v>
      </c>
      <c r="G1134" s="215">
        <f>'Survey Results'!F1134/'Survey Results'!F$1151</f>
        <v>0</v>
      </c>
      <c r="H1134" s="212">
        <f t="shared" si="146"/>
        <v>0</v>
      </c>
      <c r="I1134" s="218">
        <f>'Survey Results'!G1134/'Survey Results'!G$1151</f>
        <v>0</v>
      </c>
      <c r="J1134" s="217">
        <f t="shared" si="147"/>
        <v>0</v>
      </c>
      <c r="K1134" s="215">
        <f>'Survey Results'!H1134/'Survey Results'!H$1151</f>
        <v>0</v>
      </c>
      <c r="L1134" s="211">
        <f t="shared" si="148"/>
        <v>0</v>
      </c>
      <c r="M1134" s="221">
        <f t="shared" si="149"/>
        <v>0</v>
      </c>
      <c r="N1134" s="222">
        <f t="shared" si="143"/>
        <v>0</v>
      </c>
    </row>
    <row r="1135" spans="2:14" x14ac:dyDescent="0.45">
      <c r="B1135" t="s">
        <v>365</v>
      </c>
      <c r="C1135" s="215">
        <f>'Survey Results'!D1135/'Survey Results'!D$1151</f>
        <v>0</v>
      </c>
      <c r="D1135" s="211">
        <f t="shared" si="144"/>
        <v>0</v>
      </c>
      <c r="E1135" s="218">
        <f>'Survey Results'!E1135/'Survey Results'!E$1151</f>
        <v>0</v>
      </c>
      <c r="F1135" s="217">
        <f t="shared" si="145"/>
        <v>0</v>
      </c>
      <c r="G1135" s="215">
        <f>'Survey Results'!F1135/'Survey Results'!F$1151</f>
        <v>0</v>
      </c>
      <c r="H1135" s="212">
        <f t="shared" si="146"/>
        <v>0</v>
      </c>
      <c r="I1135" s="218">
        <f>'Survey Results'!G1135/'Survey Results'!G$1151</f>
        <v>0</v>
      </c>
      <c r="J1135" s="217">
        <f t="shared" si="147"/>
        <v>0</v>
      </c>
      <c r="K1135" s="215">
        <f>'Survey Results'!H1135/'Survey Results'!H$1151</f>
        <v>0</v>
      </c>
      <c r="L1135" s="211">
        <f t="shared" si="148"/>
        <v>0</v>
      </c>
      <c r="M1135" s="221">
        <f t="shared" si="149"/>
        <v>0</v>
      </c>
      <c r="N1135" s="222">
        <f t="shared" si="143"/>
        <v>0</v>
      </c>
    </row>
    <row r="1136" spans="2:14" x14ac:dyDescent="0.45">
      <c r="B1136" t="s">
        <v>366</v>
      </c>
      <c r="C1136" s="215">
        <f>'Survey Results'!D1136/'Survey Results'!D$1151</f>
        <v>0</v>
      </c>
      <c r="D1136" s="211">
        <f t="shared" si="144"/>
        <v>0</v>
      </c>
      <c r="E1136" s="218">
        <f>'Survey Results'!E1136/'Survey Results'!E$1151</f>
        <v>0</v>
      </c>
      <c r="F1136" s="217">
        <f t="shared" si="145"/>
        <v>0</v>
      </c>
      <c r="G1136" s="215">
        <f>'Survey Results'!F1136/'Survey Results'!F$1151</f>
        <v>0</v>
      </c>
      <c r="H1136" s="212">
        <f t="shared" si="146"/>
        <v>0</v>
      </c>
      <c r="I1136" s="218">
        <f>'Survey Results'!G1136/'Survey Results'!G$1151</f>
        <v>0</v>
      </c>
      <c r="J1136" s="217">
        <f t="shared" si="147"/>
        <v>0</v>
      </c>
      <c r="K1136" s="215">
        <f>'Survey Results'!H1136/'Survey Results'!H$1151</f>
        <v>0</v>
      </c>
      <c r="L1136" s="211">
        <f t="shared" si="148"/>
        <v>0</v>
      </c>
      <c r="M1136" s="221">
        <f t="shared" si="149"/>
        <v>0</v>
      </c>
      <c r="N1136" s="222">
        <f t="shared" si="143"/>
        <v>0</v>
      </c>
    </row>
    <row r="1137" spans="2:14" x14ac:dyDescent="0.45">
      <c r="B1137" t="s">
        <v>367</v>
      </c>
      <c r="C1137" s="215">
        <f>'Survey Results'!D1137/'Survey Results'!D$1151</f>
        <v>0</v>
      </c>
      <c r="D1137" s="211">
        <f t="shared" si="144"/>
        <v>0</v>
      </c>
      <c r="E1137" s="218">
        <f>'Survey Results'!E1137/'Survey Results'!E$1151</f>
        <v>0</v>
      </c>
      <c r="F1137" s="217">
        <f t="shared" si="145"/>
        <v>0</v>
      </c>
      <c r="G1137" s="215">
        <f>'Survey Results'!F1137/'Survey Results'!F$1151</f>
        <v>0</v>
      </c>
      <c r="H1137" s="212">
        <f t="shared" si="146"/>
        <v>0</v>
      </c>
      <c r="I1137" s="218">
        <f>'Survey Results'!G1137/'Survey Results'!G$1151</f>
        <v>0</v>
      </c>
      <c r="J1137" s="217">
        <f t="shared" si="147"/>
        <v>0</v>
      </c>
      <c r="K1137" s="215">
        <f>'Survey Results'!H1137/'Survey Results'!H$1151</f>
        <v>0</v>
      </c>
      <c r="L1137" s="211">
        <f t="shared" si="148"/>
        <v>0</v>
      </c>
      <c r="M1137" s="221">
        <f t="shared" si="149"/>
        <v>0</v>
      </c>
      <c r="N1137" s="222">
        <f t="shared" si="143"/>
        <v>0</v>
      </c>
    </row>
    <row r="1138" spans="2:14" x14ac:dyDescent="0.45">
      <c r="B1138" t="s">
        <v>368</v>
      </c>
      <c r="C1138" s="215">
        <f>'Survey Results'!D1138/'Survey Results'!D$1151</f>
        <v>0</v>
      </c>
      <c r="D1138" s="211">
        <f t="shared" si="144"/>
        <v>0</v>
      </c>
      <c r="E1138" s="218">
        <f>'Survey Results'!E1138/'Survey Results'!E$1151</f>
        <v>0</v>
      </c>
      <c r="F1138" s="217">
        <f t="shared" si="145"/>
        <v>0</v>
      </c>
      <c r="G1138" s="215">
        <f>'Survey Results'!F1138/'Survey Results'!F$1151</f>
        <v>0</v>
      </c>
      <c r="H1138" s="212">
        <f t="shared" si="146"/>
        <v>0</v>
      </c>
      <c r="I1138" s="218">
        <f>'Survey Results'!G1138/'Survey Results'!G$1151</f>
        <v>0</v>
      </c>
      <c r="J1138" s="217">
        <f t="shared" si="147"/>
        <v>0</v>
      </c>
      <c r="K1138" s="215">
        <f>'Survey Results'!H1138/'Survey Results'!H$1151</f>
        <v>0</v>
      </c>
      <c r="L1138" s="211">
        <f t="shared" si="148"/>
        <v>0</v>
      </c>
      <c r="M1138" s="221">
        <f t="shared" si="149"/>
        <v>0</v>
      </c>
      <c r="N1138" s="222">
        <f t="shared" si="143"/>
        <v>0</v>
      </c>
    </row>
    <row r="1139" spans="2:14" x14ac:dyDescent="0.45">
      <c r="B1139" t="s">
        <v>227</v>
      </c>
      <c r="C1139" s="215">
        <f>'Survey Results'!D1139/'Survey Results'!D$1151</f>
        <v>0</v>
      </c>
      <c r="D1139" s="211">
        <f t="shared" si="144"/>
        <v>0</v>
      </c>
      <c r="E1139" s="218">
        <f>'Survey Results'!E1139/'Survey Results'!E$1151</f>
        <v>0</v>
      </c>
      <c r="F1139" s="217">
        <f t="shared" si="145"/>
        <v>0</v>
      </c>
      <c r="G1139" s="215">
        <f>'Survey Results'!F1139/'Survey Results'!F$1151</f>
        <v>0</v>
      </c>
      <c r="H1139" s="212">
        <f t="shared" si="146"/>
        <v>0</v>
      </c>
      <c r="I1139" s="218">
        <f>'Survey Results'!G1139/'Survey Results'!G$1151</f>
        <v>0</v>
      </c>
      <c r="J1139" s="217">
        <f t="shared" si="147"/>
        <v>0</v>
      </c>
      <c r="K1139" s="215">
        <f>'Survey Results'!H1139/'Survey Results'!H$1151</f>
        <v>0</v>
      </c>
      <c r="L1139" s="211">
        <f t="shared" si="148"/>
        <v>0</v>
      </c>
      <c r="M1139" s="221">
        <f t="shared" si="149"/>
        <v>0</v>
      </c>
      <c r="N1139" s="222">
        <f t="shared" si="143"/>
        <v>0</v>
      </c>
    </row>
    <row r="1140" spans="2:14" x14ac:dyDescent="0.45">
      <c r="B1140" t="s">
        <v>369</v>
      </c>
      <c r="C1140" s="215">
        <f>'Survey Results'!D1140/'Survey Results'!D$1151</f>
        <v>0</v>
      </c>
      <c r="D1140" s="211">
        <f t="shared" si="144"/>
        <v>0</v>
      </c>
      <c r="E1140" s="218">
        <f>'Survey Results'!E1140/'Survey Results'!E$1151</f>
        <v>0</v>
      </c>
      <c r="F1140" s="217">
        <f t="shared" si="145"/>
        <v>0</v>
      </c>
      <c r="G1140" s="215">
        <f>'Survey Results'!F1140/'Survey Results'!F$1151</f>
        <v>0</v>
      </c>
      <c r="H1140" s="212">
        <f t="shared" si="146"/>
        <v>0</v>
      </c>
      <c r="I1140" s="218">
        <f>'Survey Results'!G1140/'Survey Results'!G$1151</f>
        <v>0</v>
      </c>
      <c r="J1140" s="217">
        <f t="shared" si="147"/>
        <v>0</v>
      </c>
      <c r="K1140" s="215">
        <f>'Survey Results'!H1140/'Survey Results'!H$1151</f>
        <v>0</v>
      </c>
      <c r="L1140" s="211">
        <f t="shared" si="148"/>
        <v>0</v>
      </c>
      <c r="M1140" s="221">
        <f t="shared" si="149"/>
        <v>0</v>
      </c>
      <c r="N1140" s="222">
        <f t="shared" si="143"/>
        <v>0</v>
      </c>
    </row>
    <row r="1141" spans="2:14" x14ac:dyDescent="0.45">
      <c r="B1141" t="s">
        <v>370</v>
      </c>
      <c r="C1141" s="215">
        <f>'Survey Results'!D1141/'Survey Results'!D$1151</f>
        <v>0</v>
      </c>
      <c r="D1141" s="211">
        <f t="shared" si="144"/>
        <v>0</v>
      </c>
      <c r="E1141" s="218">
        <f>'Survey Results'!E1141/'Survey Results'!E$1151</f>
        <v>0</v>
      </c>
      <c r="F1141" s="217">
        <f t="shared" si="145"/>
        <v>0</v>
      </c>
      <c r="G1141" s="215">
        <f>'Survey Results'!F1141/'Survey Results'!F$1151</f>
        <v>0</v>
      </c>
      <c r="H1141" s="212">
        <f t="shared" si="146"/>
        <v>0</v>
      </c>
      <c r="I1141" s="218">
        <f>'Survey Results'!G1141/'Survey Results'!G$1151</f>
        <v>0</v>
      </c>
      <c r="J1141" s="217">
        <f t="shared" si="147"/>
        <v>0</v>
      </c>
      <c r="K1141" s="215">
        <f>'Survey Results'!H1141/'Survey Results'!H$1151</f>
        <v>0</v>
      </c>
      <c r="L1141" s="211">
        <f t="shared" si="148"/>
        <v>0</v>
      </c>
      <c r="M1141" s="221">
        <f t="shared" si="149"/>
        <v>0</v>
      </c>
      <c r="N1141" s="222">
        <f t="shared" si="143"/>
        <v>0</v>
      </c>
    </row>
    <row r="1142" spans="2:14" x14ac:dyDescent="0.45">
      <c r="B1142" t="s">
        <v>371</v>
      </c>
      <c r="C1142" s="215">
        <f>'Survey Results'!D1142/'Survey Results'!D$1151</f>
        <v>0</v>
      </c>
      <c r="D1142" s="211">
        <f t="shared" si="144"/>
        <v>0</v>
      </c>
      <c r="E1142" s="218">
        <f>'Survey Results'!E1142/'Survey Results'!E$1151</f>
        <v>0</v>
      </c>
      <c r="F1142" s="217">
        <f t="shared" si="145"/>
        <v>0</v>
      </c>
      <c r="G1142" s="215">
        <f>'Survey Results'!F1142/'Survey Results'!F$1151</f>
        <v>0</v>
      </c>
      <c r="H1142" s="212">
        <f t="shared" si="146"/>
        <v>0</v>
      </c>
      <c r="I1142" s="218">
        <f>'Survey Results'!G1142/'Survey Results'!G$1151</f>
        <v>0</v>
      </c>
      <c r="J1142" s="217">
        <f t="shared" si="147"/>
        <v>0</v>
      </c>
      <c r="K1142" s="215">
        <f>'Survey Results'!H1142/'Survey Results'!H$1151</f>
        <v>0</v>
      </c>
      <c r="L1142" s="211">
        <f t="shared" si="148"/>
        <v>0</v>
      </c>
      <c r="M1142" s="221">
        <f t="shared" si="149"/>
        <v>0</v>
      </c>
      <c r="N1142" s="222">
        <f t="shared" si="143"/>
        <v>0</v>
      </c>
    </row>
    <row r="1143" spans="2:14" x14ac:dyDescent="0.45">
      <c r="B1143" t="s">
        <v>372</v>
      </c>
      <c r="C1143" s="215">
        <f>'Survey Results'!D1143/'Survey Results'!D$1151</f>
        <v>0</v>
      </c>
      <c r="D1143" s="211">
        <f t="shared" si="144"/>
        <v>0</v>
      </c>
      <c r="E1143" s="218">
        <f>'Survey Results'!E1143/'Survey Results'!E$1151</f>
        <v>0</v>
      </c>
      <c r="F1143" s="217">
        <f t="shared" si="145"/>
        <v>0</v>
      </c>
      <c r="G1143" s="215">
        <f>'Survey Results'!F1143/'Survey Results'!F$1151</f>
        <v>0</v>
      </c>
      <c r="H1143" s="212">
        <f t="shared" si="146"/>
        <v>0</v>
      </c>
      <c r="I1143" s="218">
        <f>'Survey Results'!G1143/'Survey Results'!G$1151</f>
        <v>8.2299014792987461E-3</v>
      </c>
      <c r="J1143" s="217">
        <f t="shared" si="147"/>
        <v>3.7964208895675207E-2</v>
      </c>
      <c r="K1143" s="215">
        <f>'Survey Results'!H1143/'Survey Results'!H$1151</f>
        <v>0</v>
      </c>
      <c r="L1143" s="211">
        <f t="shared" si="148"/>
        <v>0</v>
      </c>
      <c r="M1143" s="221">
        <f t="shared" si="149"/>
        <v>1.2945933244803652E-3</v>
      </c>
      <c r="N1143" s="222">
        <f t="shared" si="143"/>
        <v>3.7964208895675207E-2</v>
      </c>
    </row>
    <row r="1144" spans="2:14" x14ac:dyDescent="0.45">
      <c r="B1144" t="s">
        <v>373</v>
      </c>
      <c r="C1144" s="215">
        <f>'Survey Results'!D1144/'Survey Results'!D$1151</f>
        <v>4.3073012286400231E-2</v>
      </c>
      <c r="D1144" s="211">
        <f t="shared" si="144"/>
        <v>0.15932627607047029</v>
      </c>
      <c r="E1144" s="218">
        <f>'Survey Results'!E1144/'Survey Results'!E$1151</f>
        <v>0</v>
      </c>
      <c r="F1144" s="217">
        <f t="shared" si="145"/>
        <v>0</v>
      </c>
      <c r="G1144" s="215">
        <f>'Survey Results'!F1144/'Survey Results'!F$1151</f>
        <v>0</v>
      </c>
      <c r="H1144" s="212">
        <f t="shared" si="146"/>
        <v>0</v>
      </c>
      <c r="I1144" s="218">
        <f>'Survey Results'!G1144/'Survey Results'!G$1151</f>
        <v>0</v>
      </c>
      <c r="J1144" s="217">
        <f t="shared" si="147"/>
        <v>0</v>
      </c>
      <c r="K1144" s="215">
        <f>'Survey Results'!H1144/'Survey Results'!H$1151</f>
        <v>0</v>
      </c>
      <c r="L1144" s="211">
        <f t="shared" si="148"/>
        <v>0</v>
      </c>
      <c r="M1144" s="221">
        <f t="shared" si="149"/>
        <v>5.4330839339218669E-3</v>
      </c>
      <c r="N1144" s="222">
        <f t="shared" si="143"/>
        <v>0.15932627607047029</v>
      </c>
    </row>
    <row r="1145" spans="2:14" x14ac:dyDescent="0.45">
      <c r="B1145" t="s">
        <v>374</v>
      </c>
      <c r="C1145" s="215">
        <f>'Survey Results'!D1145/'Survey Results'!D$1151</f>
        <v>0</v>
      </c>
      <c r="D1145" s="211">
        <f t="shared" si="144"/>
        <v>0</v>
      </c>
      <c r="E1145" s="218">
        <f>'Survey Results'!E1145/'Survey Results'!E$1151</f>
        <v>0</v>
      </c>
      <c r="F1145" s="217">
        <f t="shared" si="145"/>
        <v>0</v>
      </c>
      <c r="G1145" s="215">
        <f>'Survey Results'!F1145/'Survey Results'!F$1151</f>
        <v>0</v>
      </c>
      <c r="H1145" s="212">
        <f t="shared" si="146"/>
        <v>0</v>
      </c>
      <c r="I1145" s="218">
        <f>'Survey Results'!G1145/'Survey Results'!G$1151</f>
        <v>0</v>
      </c>
      <c r="J1145" s="217">
        <f t="shared" si="147"/>
        <v>0</v>
      </c>
      <c r="K1145" s="215">
        <f>'Survey Results'!H1145/'Survey Results'!H$1151</f>
        <v>0</v>
      </c>
      <c r="L1145" s="211">
        <f t="shared" si="148"/>
        <v>0</v>
      </c>
      <c r="M1145" s="221">
        <f t="shared" si="149"/>
        <v>0</v>
      </c>
      <c r="N1145" s="222">
        <f t="shared" si="143"/>
        <v>0</v>
      </c>
    </row>
    <row r="1146" spans="2:14" x14ac:dyDescent="0.45">
      <c r="B1146" t="s">
        <v>375</v>
      </c>
      <c r="C1146" s="215">
        <f>'Survey Results'!D1146/'Survey Results'!D$1151</f>
        <v>0</v>
      </c>
      <c r="D1146" s="211">
        <f t="shared" si="144"/>
        <v>0</v>
      </c>
      <c r="E1146" s="218">
        <f>'Survey Results'!E1146/'Survey Results'!E$1151</f>
        <v>0</v>
      </c>
      <c r="F1146" s="217">
        <f t="shared" si="145"/>
        <v>0</v>
      </c>
      <c r="G1146" s="215">
        <f>'Survey Results'!F1146/'Survey Results'!F$1151</f>
        <v>0</v>
      </c>
      <c r="H1146" s="212">
        <f t="shared" si="146"/>
        <v>0</v>
      </c>
      <c r="I1146" s="218">
        <f>'Survey Results'!G1146/'Survey Results'!G$1151</f>
        <v>0</v>
      </c>
      <c r="J1146" s="217">
        <f t="shared" si="147"/>
        <v>0</v>
      </c>
      <c r="K1146" s="215">
        <f>'Survey Results'!H1146/'Survey Results'!H$1151</f>
        <v>0</v>
      </c>
      <c r="L1146" s="211">
        <f t="shared" si="148"/>
        <v>0</v>
      </c>
      <c r="M1146" s="221">
        <f t="shared" si="149"/>
        <v>0</v>
      </c>
      <c r="N1146" s="222">
        <f t="shared" si="143"/>
        <v>0</v>
      </c>
    </row>
    <row r="1147" spans="2:14" x14ac:dyDescent="0.45">
      <c r="B1147" t="s">
        <v>376</v>
      </c>
      <c r="C1147" s="215">
        <f>'Survey Results'!D1147/'Survey Results'!D$1151</f>
        <v>0</v>
      </c>
      <c r="D1147" s="211">
        <f t="shared" si="144"/>
        <v>0</v>
      </c>
      <c r="E1147" s="218">
        <f>'Survey Results'!E1147/'Survey Results'!E$1151</f>
        <v>0</v>
      </c>
      <c r="F1147" s="217">
        <f t="shared" si="145"/>
        <v>0</v>
      </c>
      <c r="G1147" s="215">
        <f>'Survey Results'!F1147/'Survey Results'!F$1151</f>
        <v>0</v>
      </c>
      <c r="H1147" s="212">
        <f t="shared" si="146"/>
        <v>0</v>
      </c>
      <c r="I1147" s="218">
        <f>'Survey Results'!G1147/'Survey Results'!G$1151</f>
        <v>0</v>
      </c>
      <c r="J1147" s="217">
        <f t="shared" si="147"/>
        <v>0</v>
      </c>
      <c r="K1147" s="215">
        <f>'Survey Results'!H1147/'Survey Results'!H$1151</f>
        <v>0</v>
      </c>
      <c r="L1147" s="211">
        <f t="shared" si="148"/>
        <v>0</v>
      </c>
      <c r="M1147" s="221">
        <f t="shared" si="149"/>
        <v>0</v>
      </c>
      <c r="N1147" s="222">
        <f t="shared" si="143"/>
        <v>0</v>
      </c>
    </row>
    <row r="1148" spans="2:14" x14ac:dyDescent="0.45">
      <c r="B1148" t="s">
        <v>377</v>
      </c>
      <c r="C1148" s="215">
        <f>'Survey Results'!D1148/'Survey Results'!D$1151</f>
        <v>0</v>
      </c>
      <c r="D1148" s="211">
        <f t="shared" si="144"/>
        <v>0</v>
      </c>
      <c r="E1148" s="218">
        <f>'Survey Results'!E1148/'Survey Results'!E$1151</f>
        <v>0</v>
      </c>
      <c r="F1148" s="217">
        <f t="shared" si="145"/>
        <v>0</v>
      </c>
      <c r="G1148" s="215">
        <f>'Survey Results'!F1148/'Survey Results'!F$1151</f>
        <v>0</v>
      </c>
      <c r="H1148" s="212">
        <f t="shared" si="146"/>
        <v>0</v>
      </c>
      <c r="I1148" s="218">
        <f>'Survey Results'!G1148/'Survey Results'!G$1151</f>
        <v>0</v>
      </c>
      <c r="J1148" s="217">
        <f t="shared" si="147"/>
        <v>0</v>
      </c>
      <c r="K1148" s="215">
        <f>'Survey Results'!H1148/'Survey Results'!H$1151</f>
        <v>0</v>
      </c>
      <c r="L1148" s="211">
        <f t="shared" si="148"/>
        <v>0</v>
      </c>
      <c r="M1148" s="221">
        <f t="shared" si="149"/>
        <v>0</v>
      </c>
      <c r="N1148" s="222">
        <f t="shared" si="143"/>
        <v>0</v>
      </c>
    </row>
    <row r="1149" spans="2:14" x14ac:dyDescent="0.45">
      <c r="B1149" t="s">
        <v>378</v>
      </c>
      <c r="C1149" s="215">
        <f>'Survey Results'!D1149/'Survey Results'!D$1151</f>
        <v>0</v>
      </c>
      <c r="D1149" s="211">
        <f t="shared" si="144"/>
        <v>0</v>
      </c>
      <c r="E1149" s="218">
        <f>'Survey Results'!E1149/'Survey Results'!E$1151</f>
        <v>0</v>
      </c>
      <c r="F1149" s="217">
        <f t="shared" si="145"/>
        <v>0</v>
      </c>
      <c r="G1149" s="215">
        <f>'Survey Results'!F1149/'Survey Results'!F$1151</f>
        <v>0</v>
      </c>
      <c r="H1149" s="212">
        <f t="shared" si="146"/>
        <v>0</v>
      </c>
      <c r="I1149" s="218">
        <f>'Survey Results'!G1149/'Survey Results'!G$1151</f>
        <v>0</v>
      </c>
      <c r="J1149" s="217">
        <f t="shared" si="147"/>
        <v>0</v>
      </c>
      <c r="K1149" s="215">
        <f>'Survey Results'!H1149/'Survey Results'!H$1151</f>
        <v>0</v>
      </c>
      <c r="L1149" s="211">
        <f t="shared" si="148"/>
        <v>0</v>
      </c>
      <c r="M1149" s="221">
        <f t="shared" si="149"/>
        <v>0</v>
      </c>
      <c r="N1149" s="222">
        <f t="shared" si="143"/>
        <v>0</v>
      </c>
    </row>
    <row r="1150" spans="2:14" x14ac:dyDescent="0.45">
      <c r="B1150" t="s">
        <v>379</v>
      </c>
      <c r="C1150" s="215">
        <f>'Survey Results'!D1150/'Survey Results'!D$1151</f>
        <v>0</v>
      </c>
      <c r="D1150" s="211">
        <f t="shared" si="144"/>
        <v>0</v>
      </c>
      <c r="E1150" s="218">
        <f>'Survey Results'!E1150/'Survey Results'!E$1151</f>
        <v>0</v>
      </c>
      <c r="F1150" s="217">
        <f t="shared" si="145"/>
        <v>0</v>
      </c>
      <c r="G1150" s="215">
        <f>'Survey Results'!F1150/'Survey Results'!F$1151</f>
        <v>0</v>
      </c>
      <c r="H1150" s="212">
        <f t="shared" si="146"/>
        <v>0</v>
      </c>
      <c r="I1150" s="218">
        <f>'Survey Results'!G1150/'Survey Results'!G$1151</f>
        <v>0</v>
      </c>
      <c r="J1150" s="217">
        <f t="shared" si="147"/>
        <v>0</v>
      </c>
      <c r="K1150" s="215">
        <f>'Survey Results'!H1150/'Survey Results'!H$1151</f>
        <v>0</v>
      </c>
      <c r="L1150" s="211">
        <f t="shared" si="148"/>
        <v>0</v>
      </c>
      <c r="M1150" s="221">
        <f t="shared" si="149"/>
        <v>0</v>
      </c>
      <c r="N1150" s="222">
        <f t="shared" si="143"/>
        <v>0</v>
      </c>
    </row>
    <row r="1151" spans="2:14" s="208" customFormat="1" x14ac:dyDescent="0.45">
      <c r="B1151" s="208" t="s">
        <v>1</v>
      </c>
      <c r="C1151" s="213">
        <f t="shared" ref="C1151:N1151" si="150">SUM(C972:C1150)</f>
        <v>1.0000000000000002</v>
      </c>
      <c r="D1151" s="214">
        <f t="shared" si="150"/>
        <v>3.6989815109999999</v>
      </c>
      <c r="E1151" s="219">
        <f t="shared" si="150"/>
        <v>0.99999999999999989</v>
      </c>
      <c r="F1151" s="220">
        <f t="shared" si="150"/>
        <v>3.1596210599999996</v>
      </c>
      <c r="G1151" s="213">
        <f t="shared" si="150"/>
        <v>1</v>
      </c>
      <c r="H1151" s="214">
        <f t="shared" si="150"/>
        <v>11.9705616</v>
      </c>
      <c r="I1151" s="219">
        <f t="shared" si="150"/>
        <v>0.99999999999999967</v>
      </c>
      <c r="J1151" s="220">
        <f t="shared" si="150"/>
        <v>4.612960312000002</v>
      </c>
      <c r="K1151" s="213">
        <f t="shared" si="150"/>
        <v>1</v>
      </c>
      <c r="L1151" s="214">
        <f t="shared" si="150"/>
        <v>5.8830760859999991</v>
      </c>
      <c r="M1151" s="221">
        <f t="shared" si="150"/>
        <v>0.99999999999999989</v>
      </c>
      <c r="N1151" s="222">
        <f t="shared" si="150"/>
        <v>29.325200568999996</v>
      </c>
    </row>
    <row r="1153" spans="1:14" x14ac:dyDescent="0.45">
      <c r="A1153" t="s">
        <v>393</v>
      </c>
      <c r="B1153" t="s">
        <v>394</v>
      </c>
      <c r="D1153" s="211">
        <f>'Pop &amp; Exp'!B123</f>
        <v>4.5277989450000007</v>
      </c>
      <c r="F1153" s="217">
        <f>'Pop &amp; Exp'!C123</f>
        <v>3.5753017030000001</v>
      </c>
      <c r="H1153" s="212">
        <f>'Pop &amp; Exp'!D123</f>
        <v>12.921267071999999</v>
      </c>
      <c r="J1153" s="217">
        <f>'Pop &amp; Exp'!E123</f>
        <v>4.9041695383999997</v>
      </c>
      <c r="L1153" s="211">
        <f>'Pop &amp; Exp'!F123</f>
        <v>5.8049674486999994</v>
      </c>
      <c r="N1153" s="222">
        <f>D1153+F1153+H1153+J1153+L1153</f>
        <v>31.733504707099996</v>
      </c>
    </row>
    <row r="1155" spans="1:14" x14ac:dyDescent="0.45">
      <c r="B1155" t="s">
        <v>97</v>
      </c>
      <c r="C1155" s="215">
        <f>'Survey Results'!D1155/'Survey Results'!D$1334</f>
        <v>0</v>
      </c>
      <c r="D1155" s="211">
        <f>C1155*$D$1153</f>
        <v>0</v>
      </c>
      <c r="E1155" s="218">
        <f>'Survey Results'!E1155/'Survey Results'!E$1334</f>
        <v>0</v>
      </c>
      <c r="F1155" s="217">
        <f>E1155*$F$1153</f>
        <v>0</v>
      </c>
      <c r="G1155" s="215">
        <f>'Survey Results'!F1155/'Survey Results'!F$1334</f>
        <v>0</v>
      </c>
      <c r="H1155" s="212">
        <f>G1155*$H$1153</f>
        <v>0</v>
      </c>
      <c r="I1155" s="218">
        <f>'Survey Results'!G1155/'Survey Results'!G$1334</f>
        <v>0</v>
      </c>
      <c r="J1155" s="217">
        <f>I1155*$J$1153</f>
        <v>0</v>
      </c>
      <c r="K1155" s="215">
        <f>'Survey Results'!H1155/'Survey Results'!H$1334</f>
        <v>0</v>
      </c>
      <c r="L1155" s="211">
        <f>K1155*$L$1153</f>
        <v>0</v>
      </c>
      <c r="M1155" s="221">
        <f>N1155/$N$1153</f>
        <v>0</v>
      </c>
      <c r="N1155" s="222">
        <f t="shared" si="143"/>
        <v>0</v>
      </c>
    </row>
    <row r="1156" spans="1:14" x14ac:dyDescent="0.45">
      <c r="B1156" t="s">
        <v>98</v>
      </c>
      <c r="C1156" s="215">
        <f>'Survey Results'!D1156/'Survey Results'!D$1334</f>
        <v>0</v>
      </c>
      <c r="D1156" s="211">
        <f t="shared" ref="D1156:D1219" si="151">C1156*$D$1153</f>
        <v>0</v>
      </c>
      <c r="E1156" s="218">
        <f>'Survey Results'!E1156/'Survey Results'!E$1334</f>
        <v>0</v>
      </c>
      <c r="F1156" s="217">
        <f t="shared" ref="F1156:F1219" si="152">E1156*$F$1153</f>
        <v>0</v>
      </c>
      <c r="G1156" s="215">
        <f>'Survey Results'!F1156/'Survey Results'!F$1334</f>
        <v>0</v>
      </c>
      <c r="H1156" s="212">
        <f t="shared" ref="H1156:H1219" si="153">G1156*$H$1153</f>
        <v>0</v>
      </c>
      <c r="I1156" s="218">
        <f>'Survey Results'!G1156/'Survey Results'!G$1334</f>
        <v>0</v>
      </c>
      <c r="J1156" s="217">
        <f t="shared" ref="J1156:J1219" si="154">I1156*$J$1153</f>
        <v>0</v>
      </c>
      <c r="K1156" s="215">
        <f>'Survey Results'!H1156/'Survey Results'!H$1334</f>
        <v>3.3926175130885104E-2</v>
      </c>
      <c r="L1156" s="211">
        <f t="shared" ref="L1156:L1219" si="155">K1156*$L$1153</f>
        <v>0.19694034229368346</v>
      </c>
      <c r="M1156" s="221">
        <f t="shared" ref="M1156:M1219" si="156">N1156/$N$1153</f>
        <v>6.2060697080716836E-3</v>
      </c>
      <c r="N1156" s="222">
        <f t="shared" ref="N1156:N1219" si="157">D1156+F1156+H1156+J1156+L1156</f>
        <v>0.19694034229368346</v>
      </c>
    </row>
    <row r="1157" spans="1:14" x14ac:dyDescent="0.45">
      <c r="B1157" t="s">
        <v>147</v>
      </c>
      <c r="C1157" s="215">
        <f>'Survey Results'!D1157/'Survey Results'!D$1334</f>
        <v>0</v>
      </c>
      <c r="D1157" s="211">
        <f t="shared" si="151"/>
        <v>0</v>
      </c>
      <c r="E1157" s="218">
        <f>'Survey Results'!E1157/'Survey Results'!E$1334</f>
        <v>0</v>
      </c>
      <c r="F1157" s="217">
        <f t="shared" si="152"/>
        <v>0</v>
      </c>
      <c r="G1157" s="215">
        <f>'Survey Results'!F1157/'Survey Results'!F$1334</f>
        <v>0</v>
      </c>
      <c r="H1157" s="212">
        <f t="shared" si="153"/>
        <v>0</v>
      </c>
      <c r="I1157" s="218">
        <f>'Survey Results'!G1157/'Survey Results'!G$1334</f>
        <v>0</v>
      </c>
      <c r="J1157" s="217">
        <f t="shared" si="154"/>
        <v>0</v>
      </c>
      <c r="K1157" s="215">
        <f>'Survey Results'!H1157/'Survey Results'!H$1334</f>
        <v>0</v>
      </c>
      <c r="L1157" s="211">
        <f t="shared" si="155"/>
        <v>0</v>
      </c>
      <c r="M1157" s="221">
        <f t="shared" si="156"/>
        <v>0</v>
      </c>
      <c r="N1157" s="222">
        <f t="shared" si="157"/>
        <v>0</v>
      </c>
    </row>
    <row r="1158" spans="1:14" x14ac:dyDescent="0.45">
      <c r="B1158" t="s">
        <v>148</v>
      </c>
      <c r="C1158" s="215">
        <f>'Survey Results'!D1158/'Survey Results'!D$1334</f>
        <v>0</v>
      </c>
      <c r="D1158" s="211">
        <f t="shared" si="151"/>
        <v>0</v>
      </c>
      <c r="E1158" s="218">
        <f>'Survey Results'!E1158/'Survey Results'!E$1334</f>
        <v>0</v>
      </c>
      <c r="F1158" s="217">
        <f t="shared" si="152"/>
        <v>0</v>
      </c>
      <c r="G1158" s="215">
        <f>'Survey Results'!F1158/'Survey Results'!F$1334</f>
        <v>0</v>
      </c>
      <c r="H1158" s="212">
        <f t="shared" si="153"/>
        <v>0</v>
      </c>
      <c r="I1158" s="218">
        <f>'Survey Results'!G1158/'Survey Results'!G$1334</f>
        <v>0</v>
      </c>
      <c r="J1158" s="217">
        <f t="shared" si="154"/>
        <v>0</v>
      </c>
      <c r="K1158" s="215">
        <f>'Survey Results'!H1158/'Survey Results'!H$1334</f>
        <v>0</v>
      </c>
      <c r="L1158" s="211">
        <f t="shared" si="155"/>
        <v>0</v>
      </c>
      <c r="M1158" s="221">
        <f t="shared" si="156"/>
        <v>0</v>
      </c>
      <c r="N1158" s="222">
        <f t="shared" si="157"/>
        <v>0</v>
      </c>
    </row>
    <row r="1159" spans="1:14" x14ac:dyDescent="0.45">
      <c r="B1159" t="s">
        <v>149</v>
      </c>
      <c r="C1159" s="215">
        <f>'Survey Results'!D1159/'Survey Results'!D$1334</f>
        <v>0</v>
      </c>
      <c r="D1159" s="211">
        <f t="shared" si="151"/>
        <v>0</v>
      </c>
      <c r="E1159" s="218">
        <f>'Survey Results'!E1159/'Survey Results'!E$1334</f>
        <v>0</v>
      </c>
      <c r="F1159" s="217">
        <f t="shared" si="152"/>
        <v>0</v>
      </c>
      <c r="G1159" s="215">
        <f>'Survey Results'!F1159/'Survey Results'!F$1334</f>
        <v>0</v>
      </c>
      <c r="H1159" s="212">
        <f t="shared" si="153"/>
        <v>0</v>
      </c>
      <c r="I1159" s="218">
        <f>'Survey Results'!G1159/'Survey Results'!G$1334</f>
        <v>0</v>
      </c>
      <c r="J1159" s="217">
        <f t="shared" si="154"/>
        <v>0</v>
      </c>
      <c r="K1159" s="215">
        <f>'Survey Results'!H1159/'Survey Results'!H$1334</f>
        <v>0</v>
      </c>
      <c r="L1159" s="211">
        <f t="shared" si="155"/>
        <v>0</v>
      </c>
      <c r="M1159" s="221">
        <f t="shared" si="156"/>
        <v>0</v>
      </c>
      <c r="N1159" s="222">
        <f t="shared" si="157"/>
        <v>0</v>
      </c>
    </row>
    <row r="1160" spans="1:14" x14ac:dyDescent="0.45">
      <c r="B1160" t="s">
        <v>156</v>
      </c>
      <c r="C1160" s="215">
        <f>'Survey Results'!D1160/'Survey Results'!D$1334</f>
        <v>0</v>
      </c>
      <c r="D1160" s="211">
        <f t="shared" si="151"/>
        <v>0</v>
      </c>
      <c r="E1160" s="218">
        <f>'Survey Results'!E1160/'Survey Results'!E$1334</f>
        <v>0</v>
      </c>
      <c r="F1160" s="217">
        <f t="shared" si="152"/>
        <v>0</v>
      </c>
      <c r="G1160" s="215">
        <f>'Survey Results'!F1160/'Survey Results'!F$1334</f>
        <v>0</v>
      </c>
      <c r="H1160" s="212">
        <f t="shared" si="153"/>
        <v>0</v>
      </c>
      <c r="I1160" s="218">
        <f>'Survey Results'!G1160/'Survey Results'!G$1334</f>
        <v>0</v>
      </c>
      <c r="J1160" s="217">
        <f t="shared" si="154"/>
        <v>0</v>
      </c>
      <c r="K1160" s="215">
        <f>'Survey Results'!H1160/'Survey Results'!H$1334</f>
        <v>0</v>
      </c>
      <c r="L1160" s="211">
        <f t="shared" si="155"/>
        <v>0</v>
      </c>
      <c r="M1160" s="221">
        <f t="shared" si="156"/>
        <v>0</v>
      </c>
      <c r="N1160" s="222">
        <f t="shared" si="157"/>
        <v>0</v>
      </c>
    </row>
    <row r="1161" spans="1:14" x14ac:dyDescent="0.45">
      <c r="B1161" t="s">
        <v>157</v>
      </c>
      <c r="C1161" s="215">
        <f>'Survey Results'!D1161/'Survey Results'!D$1334</f>
        <v>7.0758618262445686E-2</v>
      </c>
      <c r="D1161" s="211">
        <f t="shared" si="151"/>
        <v>0.32038079711835937</v>
      </c>
      <c r="E1161" s="218">
        <f>'Survey Results'!E1161/'Survey Results'!E$1334</f>
        <v>0</v>
      </c>
      <c r="F1161" s="217">
        <f t="shared" si="152"/>
        <v>0</v>
      </c>
      <c r="G1161" s="215">
        <f>'Survey Results'!F1161/'Survey Results'!F$1334</f>
        <v>0</v>
      </c>
      <c r="H1161" s="212">
        <f t="shared" si="153"/>
        <v>0</v>
      </c>
      <c r="I1161" s="218">
        <f>'Survey Results'!G1161/'Survey Results'!G$1334</f>
        <v>0</v>
      </c>
      <c r="J1161" s="217">
        <f t="shared" si="154"/>
        <v>0</v>
      </c>
      <c r="K1161" s="215">
        <f>'Survey Results'!H1161/'Survey Results'!H$1334</f>
        <v>0</v>
      </c>
      <c r="L1161" s="211">
        <f t="shared" si="155"/>
        <v>0</v>
      </c>
      <c r="M1161" s="221">
        <f t="shared" si="156"/>
        <v>1.0095978999970903E-2</v>
      </c>
      <c r="N1161" s="222">
        <f t="shared" si="157"/>
        <v>0.32038079711835937</v>
      </c>
    </row>
    <row r="1162" spans="1:14" x14ac:dyDescent="0.45">
      <c r="B1162" t="s">
        <v>158</v>
      </c>
      <c r="C1162" s="215">
        <f>'Survey Results'!D1162/'Survey Results'!D$1334</f>
        <v>0</v>
      </c>
      <c r="D1162" s="211">
        <f t="shared" si="151"/>
        <v>0</v>
      </c>
      <c r="E1162" s="218">
        <f>'Survey Results'!E1162/'Survey Results'!E$1334</f>
        <v>0</v>
      </c>
      <c r="F1162" s="217">
        <f t="shared" si="152"/>
        <v>0</v>
      </c>
      <c r="G1162" s="215">
        <f>'Survey Results'!F1162/'Survey Results'!F$1334</f>
        <v>0</v>
      </c>
      <c r="H1162" s="212">
        <f t="shared" si="153"/>
        <v>0</v>
      </c>
      <c r="I1162" s="218">
        <f>'Survey Results'!G1162/'Survey Results'!G$1334</f>
        <v>0</v>
      </c>
      <c r="J1162" s="217">
        <f t="shared" si="154"/>
        <v>0</v>
      </c>
      <c r="K1162" s="215">
        <f>'Survey Results'!H1162/'Survey Results'!H$1334</f>
        <v>0</v>
      </c>
      <c r="L1162" s="211">
        <f t="shared" si="155"/>
        <v>0</v>
      </c>
      <c r="M1162" s="221">
        <f t="shared" si="156"/>
        <v>0</v>
      </c>
      <c r="N1162" s="222">
        <f t="shared" si="157"/>
        <v>0</v>
      </c>
    </row>
    <row r="1163" spans="1:14" x14ac:dyDescent="0.45">
      <c r="B1163" t="s">
        <v>159</v>
      </c>
      <c r="C1163" s="215">
        <f>'Survey Results'!D1163/'Survey Results'!D$1334</f>
        <v>0</v>
      </c>
      <c r="D1163" s="211">
        <f t="shared" si="151"/>
        <v>0</v>
      </c>
      <c r="E1163" s="218">
        <f>'Survey Results'!E1163/'Survey Results'!E$1334</f>
        <v>0</v>
      </c>
      <c r="F1163" s="217">
        <f t="shared" si="152"/>
        <v>0</v>
      </c>
      <c r="G1163" s="215">
        <f>'Survey Results'!F1163/'Survey Results'!F$1334</f>
        <v>0</v>
      </c>
      <c r="H1163" s="212">
        <f t="shared" si="153"/>
        <v>0</v>
      </c>
      <c r="I1163" s="218">
        <f>'Survey Results'!G1163/'Survey Results'!G$1334</f>
        <v>0</v>
      </c>
      <c r="J1163" s="217">
        <f t="shared" si="154"/>
        <v>0</v>
      </c>
      <c r="K1163" s="215">
        <f>'Survey Results'!H1163/'Survey Results'!H$1334</f>
        <v>0</v>
      </c>
      <c r="L1163" s="211">
        <f t="shared" si="155"/>
        <v>0</v>
      </c>
      <c r="M1163" s="221">
        <f t="shared" si="156"/>
        <v>0</v>
      </c>
      <c r="N1163" s="222">
        <f t="shared" si="157"/>
        <v>0</v>
      </c>
    </row>
    <row r="1164" spans="1:14" x14ac:dyDescent="0.45">
      <c r="B1164" t="s">
        <v>176</v>
      </c>
      <c r="C1164" s="215">
        <f>'Survey Results'!D1164/'Survey Results'!D$1334</f>
        <v>0</v>
      </c>
      <c r="D1164" s="211">
        <f t="shared" si="151"/>
        <v>0</v>
      </c>
      <c r="E1164" s="218">
        <f>'Survey Results'!E1164/'Survey Results'!E$1334</f>
        <v>7.8462893635763045E-2</v>
      </c>
      <c r="F1164" s="217">
        <f t="shared" si="152"/>
        <v>0.28052851723825151</v>
      </c>
      <c r="G1164" s="215">
        <f>'Survey Results'!F1164/'Survey Results'!F$1334</f>
        <v>9.1367015627370679E-2</v>
      </c>
      <c r="H1164" s="212">
        <f t="shared" si="153"/>
        <v>1.180577610492854</v>
      </c>
      <c r="I1164" s="218">
        <f>'Survey Results'!G1164/'Survey Results'!G$1334</f>
        <v>0</v>
      </c>
      <c r="J1164" s="217">
        <f t="shared" si="154"/>
        <v>0</v>
      </c>
      <c r="K1164" s="215">
        <f>'Survey Results'!H1164/'Survey Results'!H$1334</f>
        <v>0</v>
      </c>
      <c r="L1164" s="211">
        <f t="shared" si="155"/>
        <v>0</v>
      </c>
      <c r="M1164" s="221">
        <f t="shared" si="156"/>
        <v>4.6043011675423302E-2</v>
      </c>
      <c r="N1164" s="222">
        <f t="shared" si="157"/>
        <v>1.4611061277311055</v>
      </c>
    </row>
    <row r="1165" spans="1:14" x14ac:dyDescent="0.45">
      <c r="B1165" t="s">
        <v>177</v>
      </c>
      <c r="C1165" s="215">
        <f>'Survey Results'!D1165/'Survey Results'!D$1334</f>
        <v>0</v>
      </c>
      <c r="D1165" s="211">
        <f t="shared" si="151"/>
        <v>0</v>
      </c>
      <c r="E1165" s="218">
        <f>'Survey Results'!E1165/'Survey Results'!E$1334</f>
        <v>0</v>
      </c>
      <c r="F1165" s="217">
        <f t="shared" si="152"/>
        <v>0</v>
      </c>
      <c r="G1165" s="215">
        <f>'Survey Results'!F1165/'Survey Results'!F$1334</f>
        <v>0</v>
      </c>
      <c r="H1165" s="212">
        <f t="shared" si="153"/>
        <v>0</v>
      </c>
      <c r="I1165" s="218">
        <f>'Survey Results'!G1165/'Survey Results'!G$1334</f>
        <v>0</v>
      </c>
      <c r="J1165" s="217">
        <f t="shared" si="154"/>
        <v>0</v>
      </c>
      <c r="K1165" s="215">
        <f>'Survey Results'!H1165/'Survey Results'!H$1334</f>
        <v>0</v>
      </c>
      <c r="L1165" s="211">
        <f t="shared" si="155"/>
        <v>0</v>
      </c>
      <c r="M1165" s="221">
        <f t="shared" si="156"/>
        <v>0</v>
      </c>
      <c r="N1165" s="222">
        <f t="shared" si="157"/>
        <v>0</v>
      </c>
    </row>
    <row r="1166" spans="1:14" x14ac:dyDescent="0.45">
      <c r="B1166" t="s">
        <v>178</v>
      </c>
      <c r="C1166" s="215">
        <f>'Survey Results'!D1166/'Survey Results'!D$1334</f>
        <v>4.5946469107994443E-2</v>
      </c>
      <c r="D1166" s="211">
        <f t="shared" si="151"/>
        <v>0.20803637435365235</v>
      </c>
      <c r="E1166" s="218">
        <f>'Survey Results'!E1166/'Survey Results'!E$1334</f>
        <v>7.4036555824708195E-2</v>
      </c>
      <c r="F1166" s="217">
        <f t="shared" si="152"/>
        <v>0.26470302412433377</v>
      </c>
      <c r="G1166" s="215">
        <f>'Survey Results'!F1166/'Survey Results'!F$1334</f>
        <v>2.9555454407525418E-2</v>
      </c>
      <c r="H1166" s="212">
        <f t="shared" si="153"/>
        <v>0.38189391983395543</v>
      </c>
      <c r="I1166" s="218">
        <f>'Survey Results'!G1166/'Survey Results'!G$1334</f>
        <v>0.15227311137400706</v>
      </c>
      <c r="J1166" s="217">
        <f t="shared" si="154"/>
        <v>0.74677315431779601</v>
      </c>
      <c r="K1166" s="215">
        <f>'Survey Results'!H1166/'Survey Results'!H$1334</f>
        <v>0</v>
      </c>
      <c r="L1166" s="211">
        <f t="shared" si="155"/>
        <v>0</v>
      </c>
      <c r="M1166" s="221">
        <f t="shared" si="156"/>
        <v>5.0464217155045017E-2</v>
      </c>
      <c r="N1166" s="222">
        <f t="shared" si="157"/>
        <v>1.6014064726297375</v>
      </c>
    </row>
    <row r="1167" spans="1:14" x14ac:dyDescent="0.45">
      <c r="B1167" t="s">
        <v>179</v>
      </c>
      <c r="C1167" s="215">
        <f>'Survey Results'!D1167/'Survey Results'!D$1334</f>
        <v>0</v>
      </c>
      <c r="D1167" s="211">
        <f t="shared" si="151"/>
        <v>0</v>
      </c>
      <c r="E1167" s="218">
        <f>'Survey Results'!E1167/'Survey Results'!E$1334</f>
        <v>0</v>
      </c>
      <c r="F1167" s="217">
        <f t="shared" si="152"/>
        <v>0</v>
      </c>
      <c r="G1167" s="215">
        <f>'Survey Results'!F1167/'Survey Results'!F$1334</f>
        <v>0</v>
      </c>
      <c r="H1167" s="212">
        <f t="shared" si="153"/>
        <v>0</v>
      </c>
      <c r="I1167" s="218">
        <f>'Survey Results'!G1167/'Survey Results'!G$1334</f>
        <v>0</v>
      </c>
      <c r="J1167" s="217">
        <f t="shared" si="154"/>
        <v>0</v>
      </c>
      <c r="K1167" s="215">
        <f>'Survey Results'!H1167/'Survey Results'!H$1334</f>
        <v>9.7147933243871536E-3</v>
      </c>
      <c r="L1167" s="211">
        <f t="shared" si="155"/>
        <v>5.6394059018915484E-2</v>
      </c>
      <c r="M1167" s="221">
        <f t="shared" si="156"/>
        <v>1.7771141113921143E-3</v>
      </c>
      <c r="N1167" s="222">
        <f t="shared" si="157"/>
        <v>5.6394059018915484E-2</v>
      </c>
    </row>
    <row r="1168" spans="1:14" x14ac:dyDescent="0.45">
      <c r="B1168" t="s">
        <v>180</v>
      </c>
      <c r="C1168" s="215">
        <f>'Survey Results'!D1168/'Survey Results'!D$1334</f>
        <v>0</v>
      </c>
      <c r="D1168" s="211">
        <f t="shared" si="151"/>
        <v>0</v>
      </c>
      <c r="E1168" s="218">
        <f>'Survey Results'!E1168/'Survey Results'!E$1334</f>
        <v>0</v>
      </c>
      <c r="F1168" s="217">
        <f t="shared" si="152"/>
        <v>0</v>
      </c>
      <c r="G1168" s="215">
        <f>'Survey Results'!F1168/'Survey Results'!F$1334</f>
        <v>0</v>
      </c>
      <c r="H1168" s="212">
        <f t="shared" si="153"/>
        <v>0</v>
      </c>
      <c r="I1168" s="218">
        <f>'Survey Results'!G1168/'Survey Results'!G$1334</f>
        <v>0</v>
      </c>
      <c r="J1168" s="217">
        <f t="shared" si="154"/>
        <v>0</v>
      </c>
      <c r="K1168" s="215">
        <f>'Survey Results'!H1168/'Survey Results'!H$1334</f>
        <v>0</v>
      </c>
      <c r="L1168" s="211">
        <f t="shared" si="155"/>
        <v>0</v>
      </c>
      <c r="M1168" s="221">
        <f t="shared" si="156"/>
        <v>0</v>
      </c>
      <c r="N1168" s="222">
        <f t="shared" si="157"/>
        <v>0</v>
      </c>
    </row>
    <row r="1169" spans="2:14" x14ac:dyDescent="0.45">
      <c r="B1169" t="s">
        <v>181</v>
      </c>
      <c r="C1169" s="215">
        <f>'Survey Results'!D1169/'Survey Results'!D$1334</f>
        <v>0</v>
      </c>
      <c r="D1169" s="211">
        <f t="shared" si="151"/>
        <v>0</v>
      </c>
      <c r="E1169" s="218">
        <f>'Survey Results'!E1169/'Survey Results'!E$1334</f>
        <v>0</v>
      </c>
      <c r="F1169" s="217">
        <f t="shared" si="152"/>
        <v>0</v>
      </c>
      <c r="G1169" s="215">
        <f>'Survey Results'!F1169/'Survey Results'!F$1334</f>
        <v>0</v>
      </c>
      <c r="H1169" s="212">
        <f t="shared" si="153"/>
        <v>0</v>
      </c>
      <c r="I1169" s="218">
        <f>'Survey Results'!G1169/'Survey Results'!G$1334</f>
        <v>0</v>
      </c>
      <c r="J1169" s="217">
        <f t="shared" si="154"/>
        <v>0</v>
      </c>
      <c r="K1169" s="215">
        <f>'Survey Results'!H1169/'Survey Results'!H$1334</f>
        <v>0</v>
      </c>
      <c r="L1169" s="211">
        <f t="shared" si="155"/>
        <v>0</v>
      </c>
      <c r="M1169" s="221">
        <f t="shared" si="156"/>
        <v>0</v>
      </c>
      <c r="N1169" s="222">
        <f t="shared" si="157"/>
        <v>0</v>
      </c>
    </row>
    <row r="1170" spans="2:14" x14ac:dyDescent="0.45">
      <c r="B1170" t="s">
        <v>190</v>
      </c>
      <c r="C1170" s="215">
        <f>'Survey Results'!D1170/'Survey Results'!D$1334</f>
        <v>0</v>
      </c>
      <c r="D1170" s="211">
        <f t="shared" si="151"/>
        <v>0</v>
      </c>
      <c r="E1170" s="218">
        <f>'Survey Results'!E1170/'Survey Results'!E$1334</f>
        <v>0</v>
      </c>
      <c r="F1170" s="217">
        <f t="shared" si="152"/>
        <v>0</v>
      </c>
      <c r="G1170" s="215">
        <f>'Survey Results'!F1170/'Survey Results'!F$1334</f>
        <v>9.8619329388560158E-3</v>
      </c>
      <c r="H1170" s="212">
        <f t="shared" si="153"/>
        <v>0.12742866934911243</v>
      </c>
      <c r="I1170" s="218">
        <f>'Survey Results'!G1170/'Survey Results'!G$1334</f>
        <v>1.8708805137738715E-2</v>
      </c>
      <c r="J1170" s="217">
        <f t="shared" si="154"/>
        <v>9.1751152256359617E-2</v>
      </c>
      <c r="K1170" s="215">
        <f>'Survey Results'!H1170/'Survey Results'!H$1334</f>
        <v>0</v>
      </c>
      <c r="L1170" s="211">
        <f t="shared" si="155"/>
        <v>0</v>
      </c>
      <c r="M1170" s="221">
        <f t="shared" si="156"/>
        <v>6.9068898512313756E-3</v>
      </c>
      <c r="N1170" s="222">
        <f t="shared" si="157"/>
        <v>0.21917982160547206</v>
      </c>
    </row>
    <row r="1171" spans="2:14" x14ac:dyDescent="0.45">
      <c r="B1171" t="s">
        <v>191</v>
      </c>
      <c r="C1171" s="215">
        <f>'Survey Results'!D1171/'Survey Results'!D$1334</f>
        <v>0</v>
      </c>
      <c r="D1171" s="211">
        <f t="shared" si="151"/>
        <v>0</v>
      </c>
      <c r="E1171" s="218">
        <f>'Survey Results'!E1171/'Survey Results'!E$1334</f>
        <v>0</v>
      </c>
      <c r="F1171" s="217">
        <f t="shared" si="152"/>
        <v>0</v>
      </c>
      <c r="G1171" s="215">
        <f>'Survey Results'!F1171/'Survey Results'!F$1334</f>
        <v>0</v>
      </c>
      <c r="H1171" s="212">
        <f t="shared" si="153"/>
        <v>0</v>
      </c>
      <c r="I1171" s="218">
        <f>'Survey Results'!G1171/'Survey Results'!G$1334</f>
        <v>0</v>
      </c>
      <c r="J1171" s="217">
        <f t="shared" si="154"/>
        <v>0</v>
      </c>
      <c r="K1171" s="215">
        <f>'Survey Results'!H1171/'Survey Results'!H$1334</f>
        <v>0</v>
      </c>
      <c r="L1171" s="211">
        <f t="shared" si="155"/>
        <v>0</v>
      </c>
      <c r="M1171" s="221">
        <f t="shared" si="156"/>
        <v>0</v>
      </c>
      <c r="N1171" s="222">
        <f t="shared" si="157"/>
        <v>0</v>
      </c>
    </row>
    <row r="1172" spans="2:14" x14ac:dyDescent="0.45">
      <c r="B1172" t="s">
        <v>192</v>
      </c>
      <c r="C1172" s="215">
        <f>'Survey Results'!D1172/'Survey Results'!D$1334</f>
        <v>5.430517183733085E-2</v>
      </c>
      <c r="D1172" s="211">
        <f t="shared" si="151"/>
        <v>0.24588289975311037</v>
      </c>
      <c r="E1172" s="218">
        <f>'Survey Results'!E1172/'Survey Results'!E$1334</f>
        <v>6.4787491741907066E-2</v>
      </c>
      <c r="F1172" s="217">
        <f t="shared" si="152"/>
        <v>0.23163482955793877</v>
      </c>
      <c r="G1172" s="215">
        <f>'Survey Results'!F1172/'Survey Results'!F$1334</f>
        <v>0</v>
      </c>
      <c r="H1172" s="212">
        <f t="shared" si="153"/>
        <v>0</v>
      </c>
      <c r="I1172" s="218">
        <f>'Survey Results'!G1172/'Survey Results'!G$1334</f>
        <v>0.10718269393273618</v>
      </c>
      <c r="J1172" s="217">
        <f t="shared" si="154"/>
        <v>0.52564210262857525</v>
      </c>
      <c r="K1172" s="215">
        <f>'Survey Results'!H1172/'Survey Results'!H$1334</f>
        <v>0</v>
      </c>
      <c r="L1172" s="211">
        <f t="shared" si="155"/>
        <v>0</v>
      </c>
      <c r="M1172" s="221">
        <f t="shared" si="156"/>
        <v>3.161200885936747E-2</v>
      </c>
      <c r="N1172" s="222">
        <f t="shared" si="157"/>
        <v>1.0031598319396244</v>
      </c>
    </row>
    <row r="1173" spans="2:14" x14ac:dyDescent="0.45">
      <c r="B1173" t="s">
        <v>193</v>
      </c>
      <c r="C1173" s="215">
        <f>'Survey Results'!D1173/'Survey Results'!D$1334</f>
        <v>0</v>
      </c>
      <c r="D1173" s="211">
        <f t="shared" si="151"/>
        <v>0</v>
      </c>
      <c r="E1173" s="218">
        <f>'Survey Results'!E1173/'Survey Results'!E$1334</f>
        <v>0</v>
      </c>
      <c r="F1173" s="217">
        <f t="shared" si="152"/>
        <v>0</v>
      </c>
      <c r="G1173" s="215">
        <f>'Survey Results'!F1173/'Survey Results'!F$1334</f>
        <v>0</v>
      </c>
      <c r="H1173" s="212">
        <f t="shared" si="153"/>
        <v>0</v>
      </c>
      <c r="I1173" s="218">
        <f>'Survey Results'!G1173/'Survey Results'!G$1334</f>
        <v>0</v>
      </c>
      <c r="J1173" s="217">
        <f t="shared" si="154"/>
        <v>0</v>
      </c>
      <c r="K1173" s="215">
        <f>'Survey Results'!H1173/'Survey Results'!H$1334</f>
        <v>9.7147933243871536E-3</v>
      </c>
      <c r="L1173" s="211">
        <f t="shared" si="155"/>
        <v>5.6394059018915484E-2</v>
      </c>
      <c r="M1173" s="221">
        <f t="shared" si="156"/>
        <v>1.7771141113921143E-3</v>
      </c>
      <c r="N1173" s="222">
        <f t="shared" si="157"/>
        <v>5.6394059018915484E-2</v>
      </c>
    </row>
    <row r="1174" spans="2:14" x14ac:dyDescent="0.45">
      <c r="B1174" t="s">
        <v>197</v>
      </c>
      <c r="C1174" s="215">
        <f>'Survey Results'!D1174/'Survey Results'!D$1334</f>
        <v>0</v>
      </c>
      <c r="D1174" s="211">
        <f t="shared" si="151"/>
        <v>0</v>
      </c>
      <c r="E1174" s="218">
        <f>'Survey Results'!E1174/'Survey Results'!E$1334</f>
        <v>0</v>
      </c>
      <c r="F1174" s="217">
        <f t="shared" si="152"/>
        <v>0</v>
      </c>
      <c r="G1174" s="215">
        <f>'Survey Results'!F1174/'Survey Results'!F$1334</f>
        <v>0</v>
      </c>
      <c r="H1174" s="212">
        <f t="shared" si="153"/>
        <v>0</v>
      </c>
      <c r="I1174" s="218">
        <f>'Survey Results'!G1174/'Survey Results'!G$1334</f>
        <v>0</v>
      </c>
      <c r="J1174" s="217">
        <f t="shared" si="154"/>
        <v>0</v>
      </c>
      <c r="K1174" s="215">
        <f>'Survey Results'!H1174/'Survey Results'!H$1334</f>
        <v>0</v>
      </c>
      <c r="L1174" s="211">
        <f t="shared" si="155"/>
        <v>0</v>
      </c>
      <c r="M1174" s="221">
        <f t="shared" si="156"/>
        <v>0</v>
      </c>
      <c r="N1174" s="222">
        <f t="shared" si="157"/>
        <v>0</v>
      </c>
    </row>
    <row r="1175" spans="2:14" x14ac:dyDescent="0.45">
      <c r="B1175" t="s">
        <v>198</v>
      </c>
      <c r="C1175" s="215">
        <f>'Survey Results'!D1175/'Survey Results'!D$1334</f>
        <v>0</v>
      </c>
      <c r="D1175" s="211">
        <f t="shared" si="151"/>
        <v>0</v>
      </c>
      <c r="E1175" s="218">
        <f>'Survey Results'!E1175/'Survey Results'!E$1334</f>
        <v>0</v>
      </c>
      <c r="F1175" s="217">
        <f t="shared" si="152"/>
        <v>0</v>
      </c>
      <c r="G1175" s="215">
        <f>'Survey Results'!F1175/'Survey Results'!F$1334</f>
        <v>0</v>
      </c>
      <c r="H1175" s="212">
        <f t="shared" si="153"/>
        <v>0</v>
      </c>
      <c r="I1175" s="218">
        <f>'Survey Results'!G1175/'Survey Results'!G$1334</f>
        <v>0</v>
      </c>
      <c r="J1175" s="217">
        <f t="shared" si="154"/>
        <v>0</v>
      </c>
      <c r="K1175" s="215">
        <f>'Survey Results'!H1175/'Survey Results'!H$1334</f>
        <v>0</v>
      </c>
      <c r="L1175" s="211">
        <f t="shared" si="155"/>
        <v>0</v>
      </c>
      <c r="M1175" s="221">
        <f t="shared" si="156"/>
        <v>0</v>
      </c>
      <c r="N1175" s="222">
        <f t="shared" si="157"/>
        <v>0</v>
      </c>
    </row>
    <row r="1176" spans="2:14" x14ac:dyDescent="0.45">
      <c r="B1176" t="s">
        <v>199</v>
      </c>
      <c r="C1176" s="215">
        <f>'Survey Results'!D1176/'Survey Results'!D$1334</f>
        <v>0</v>
      </c>
      <c r="D1176" s="211">
        <f t="shared" si="151"/>
        <v>0</v>
      </c>
      <c r="E1176" s="218">
        <f>'Survey Results'!E1176/'Survey Results'!E$1334</f>
        <v>0</v>
      </c>
      <c r="F1176" s="217">
        <f t="shared" si="152"/>
        <v>0</v>
      </c>
      <c r="G1176" s="215">
        <f>'Survey Results'!F1176/'Survey Results'!F$1334</f>
        <v>0</v>
      </c>
      <c r="H1176" s="212">
        <f t="shared" si="153"/>
        <v>0</v>
      </c>
      <c r="I1176" s="218">
        <f>'Survey Results'!G1176/'Survey Results'!G$1334</f>
        <v>0</v>
      </c>
      <c r="J1176" s="217">
        <f t="shared" si="154"/>
        <v>0</v>
      </c>
      <c r="K1176" s="215">
        <f>'Survey Results'!H1176/'Survey Results'!H$1334</f>
        <v>0</v>
      </c>
      <c r="L1176" s="211">
        <f t="shared" si="155"/>
        <v>0</v>
      </c>
      <c r="M1176" s="221">
        <f t="shared" si="156"/>
        <v>0</v>
      </c>
      <c r="N1176" s="222">
        <f t="shared" si="157"/>
        <v>0</v>
      </c>
    </row>
    <row r="1177" spans="2:14" x14ac:dyDescent="0.45">
      <c r="B1177" t="s">
        <v>200</v>
      </c>
      <c r="C1177" s="215">
        <f>'Survey Results'!D1177/'Survey Results'!D$1334</f>
        <v>0</v>
      </c>
      <c r="D1177" s="211">
        <f t="shared" si="151"/>
        <v>0</v>
      </c>
      <c r="E1177" s="218">
        <f>'Survey Results'!E1177/'Survey Results'!E$1334</f>
        <v>0</v>
      </c>
      <c r="F1177" s="217">
        <f t="shared" si="152"/>
        <v>0</v>
      </c>
      <c r="G1177" s="215">
        <f>'Survey Results'!F1177/'Survey Results'!F$1334</f>
        <v>0</v>
      </c>
      <c r="H1177" s="212">
        <f t="shared" si="153"/>
        <v>0</v>
      </c>
      <c r="I1177" s="218">
        <f>'Survey Results'!G1177/'Survey Results'!G$1334</f>
        <v>0</v>
      </c>
      <c r="J1177" s="217">
        <f t="shared" si="154"/>
        <v>0</v>
      </c>
      <c r="K1177" s="215">
        <f>'Survey Results'!H1177/'Survey Results'!H$1334</f>
        <v>0</v>
      </c>
      <c r="L1177" s="211">
        <f t="shared" si="155"/>
        <v>0</v>
      </c>
      <c r="M1177" s="221">
        <f t="shared" si="156"/>
        <v>0</v>
      </c>
      <c r="N1177" s="222">
        <f t="shared" si="157"/>
        <v>0</v>
      </c>
    </row>
    <row r="1178" spans="2:14" x14ac:dyDescent="0.45">
      <c r="B1178" t="s">
        <v>233</v>
      </c>
      <c r="C1178" s="215">
        <f>'Survey Results'!D1178/'Survey Results'!D$1334</f>
        <v>0</v>
      </c>
      <c r="D1178" s="211">
        <f t="shared" si="151"/>
        <v>0</v>
      </c>
      <c r="E1178" s="218">
        <f>'Survey Results'!E1178/'Survey Results'!E$1334</f>
        <v>0</v>
      </c>
      <c r="F1178" s="217">
        <f t="shared" si="152"/>
        <v>0</v>
      </c>
      <c r="G1178" s="215">
        <f>'Survey Results'!F1178/'Survey Results'!F$1334</f>
        <v>0</v>
      </c>
      <c r="H1178" s="212">
        <f t="shared" si="153"/>
        <v>0</v>
      </c>
      <c r="I1178" s="218">
        <f>'Survey Results'!G1178/'Survey Results'!G$1334</f>
        <v>0</v>
      </c>
      <c r="J1178" s="217">
        <f t="shared" si="154"/>
        <v>0</v>
      </c>
      <c r="K1178" s="215">
        <f>'Survey Results'!H1178/'Survey Results'!H$1334</f>
        <v>0</v>
      </c>
      <c r="L1178" s="211">
        <f t="shared" si="155"/>
        <v>0</v>
      </c>
      <c r="M1178" s="221">
        <f t="shared" si="156"/>
        <v>0</v>
      </c>
      <c r="N1178" s="222">
        <f t="shared" si="157"/>
        <v>0</v>
      </c>
    </row>
    <row r="1179" spans="2:14" x14ac:dyDescent="0.45">
      <c r="B1179" t="s">
        <v>234</v>
      </c>
      <c r="C1179" s="215">
        <f>'Survey Results'!D1179/'Survey Results'!D$1334</f>
        <v>0</v>
      </c>
      <c r="D1179" s="211">
        <f t="shared" si="151"/>
        <v>0</v>
      </c>
      <c r="E1179" s="218">
        <f>'Survey Results'!E1179/'Survey Results'!E$1334</f>
        <v>9.2931072451001972E-3</v>
      </c>
      <c r="F1179" s="217">
        <f t="shared" si="152"/>
        <v>3.3225662159568375E-2</v>
      </c>
      <c r="G1179" s="215">
        <f>'Survey Results'!F1179/'Survey Results'!F$1334</f>
        <v>9.8619329388560158E-3</v>
      </c>
      <c r="H1179" s="212">
        <f t="shared" si="153"/>
        <v>0.12742866934911243</v>
      </c>
      <c r="I1179" s="218">
        <f>'Survey Results'!G1179/'Survey Results'!G$1334</f>
        <v>0</v>
      </c>
      <c r="J1179" s="217">
        <f t="shared" si="154"/>
        <v>0</v>
      </c>
      <c r="K1179" s="215">
        <f>'Survey Results'!H1179/'Survey Results'!H$1334</f>
        <v>9.7072331739401607E-2</v>
      </c>
      <c r="L1179" s="211">
        <f t="shared" si="155"/>
        <v>0.56350172591663417</v>
      </c>
      <c r="M1179" s="221">
        <f t="shared" si="156"/>
        <v>2.2819920588956998E-2</v>
      </c>
      <c r="N1179" s="222">
        <f t="shared" si="157"/>
        <v>0.72415605742531497</v>
      </c>
    </row>
    <row r="1180" spans="2:14" x14ac:dyDescent="0.45">
      <c r="B1180" t="s">
        <v>235</v>
      </c>
      <c r="C1180" s="215">
        <f>'Survey Results'!D1180/'Survey Results'!D$1334</f>
        <v>0</v>
      </c>
      <c r="D1180" s="211">
        <f t="shared" si="151"/>
        <v>0</v>
      </c>
      <c r="E1180" s="218">
        <f>'Survey Results'!E1180/'Survey Results'!E$1334</f>
        <v>0</v>
      </c>
      <c r="F1180" s="217">
        <f t="shared" si="152"/>
        <v>0</v>
      </c>
      <c r="G1180" s="215">
        <f>'Survey Results'!F1180/'Survey Results'!F$1334</f>
        <v>0</v>
      </c>
      <c r="H1180" s="212">
        <f t="shared" si="153"/>
        <v>0</v>
      </c>
      <c r="I1180" s="218">
        <f>'Survey Results'!G1180/'Survey Results'!G$1334</f>
        <v>0</v>
      </c>
      <c r="J1180" s="217">
        <f t="shared" si="154"/>
        <v>0</v>
      </c>
      <c r="K1180" s="215">
        <f>'Survey Results'!H1180/'Survey Results'!H$1334</f>
        <v>0</v>
      </c>
      <c r="L1180" s="211">
        <f t="shared" si="155"/>
        <v>0</v>
      </c>
      <c r="M1180" s="221">
        <f t="shared" si="156"/>
        <v>0</v>
      </c>
      <c r="N1180" s="222">
        <f t="shared" si="157"/>
        <v>0</v>
      </c>
    </row>
    <row r="1181" spans="2:14" x14ac:dyDescent="0.45">
      <c r="B1181" t="s">
        <v>236</v>
      </c>
      <c r="C1181" s="215">
        <f>'Survey Results'!D1181/'Survey Results'!D$1334</f>
        <v>0</v>
      </c>
      <c r="D1181" s="211">
        <f t="shared" si="151"/>
        <v>0</v>
      </c>
      <c r="E1181" s="218">
        <f>'Survey Results'!E1181/'Survey Results'!E$1334</f>
        <v>0</v>
      </c>
      <c r="F1181" s="217">
        <f t="shared" si="152"/>
        <v>0</v>
      </c>
      <c r="G1181" s="215">
        <f>'Survey Results'!F1181/'Survey Results'!F$1334</f>
        <v>0</v>
      </c>
      <c r="H1181" s="212">
        <f t="shared" si="153"/>
        <v>0</v>
      </c>
      <c r="I1181" s="218">
        <f>'Survey Results'!G1181/'Survey Results'!G$1334</f>
        <v>0</v>
      </c>
      <c r="J1181" s="217">
        <f t="shared" si="154"/>
        <v>0</v>
      </c>
      <c r="K1181" s="215">
        <f>'Survey Results'!H1181/'Survey Results'!H$1334</f>
        <v>0</v>
      </c>
      <c r="L1181" s="211">
        <f t="shared" si="155"/>
        <v>0</v>
      </c>
      <c r="M1181" s="221">
        <f t="shared" si="156"/>
        <v>0</v>
      </c>
      <c r="N1181" s="222">
        <f t="shared" si="157"/>
        <v>0</v>
      </c>
    </row>
    <row r="1182" spans="2:14" x14ac:dyDescent="0.45">
      <c r="B1182" t="s">
        <v>237</v>
      </c>
      <c r="C1182" s="215">
        <f>'Survey Results'!D1182/'Survey Results'!D$1334</f>
        <v>0</v>
      </c>
      <c r="D1182" s="211">
        <f t="shared" si="151"/>
        <v>0</v>
      </c>
      <c r="E1182" s="218">
        <f>'Survey Results'!E1182/'Survey Results'!E$1334</f>
        <v>0</v>
      </c>
      <c r="F1182" s="217">
        <f t="shared" si="152"/>
        <v>0</v>
      </c>
      <c r="G1182" s="215">
        <f>'Survey Results'!F1182/'Survey Results'!F$1334</f>
        <v>0</v>
      </c>
      <c r="H1182" s="212">
        <f t="shared" si="153"/>
        <v>0</v>
      </c>
      <c r="I1182" s="218">
        <f>'Survey Results'!G1182/'Survey Results'!G$1334</f>
        <v>9.3459523407131984E-3</v>
      </c>
      <c r="J1182" s="217">
        <f t="shared" si="154"/>
        <v>4.5834134776663843E-2</v>
      </c>
      <c r="K1182" s="215">
        <f>'Survey Results'!H1182/'Survey Results'!H$1334</f>
        <v>0</v>
      </c>
      <c r="L1182" s="211">
        <f t="shared" si="155"/>
        <v>0</v>
      </c>
      <c r="M1182" s="221">
        <f t="shared" si="156"/>
        <v>1.4443451865689767E-3</v>
      </c>
      <c r="N1182" s="222">
        <f t="shared" si="157"/>
        <v>4.5834134776663843E-2</v>
      </c>
    </row>
    <row r="1183" spans="2:14" x14ac:dyDescent="0.45">
      <c r="B1183" t="s">
        <v>238</v>
      </c>
      <c r="C1183" s="215">
        <f>'Survey Results'!D1183/'Survey Results'!D$1334</f>
        <v>0</v>
      </c>
      <c r="D1183" s="211">
        <f t="shared" si="151"/>
        <v>0</v>
      </c>
      <c r="E1183" s="218">
        <f>'Survey Results'!E1183/'Survey Results'!E$1334</f>
        <v>0</v>
      </c>
      <c r="F1183" s="217">
        <f t="shared" si="152"/>
        <v>0</v>
      </c>
      <c r="G1183" s="215">
        <f>'Survey Results'!F1183/'Survey Results'!F$1334</f>
        <v>0</v>
      </c>
      <c r="H1183" s="212">
        <f t="shared" si="153"/>
        <v>0</v>
      </c>
      <c r="I1183" s="218">
        <f>'Survey Results'!G1183/'Survey Results'!G$1334</f>
        <v>0</v>
      </c>
      <c r="J1183" s="217">
        <f t="shared" si="154"/>
        <v>0</v>
      </c>
      <c r="K1183" s="215">
        <f>'Survey Results'!H1183/'Survey Results'!H$1334</f>
        <v>5.8232058817970472E-2</v>
      </c>
      <c r="L1183" s="211">
        <f t="shared" si="155"/>
        <v>0.33803520590910235</v>
      </c>
      <c r="M1183" s="221">
        <f t="shared" si="156"/>
        <v>1.0652312407002148E-2</v>
      </c>
      <c r="N1183" s="222">
        <f t="shared" si="157"/>
        <v>0.33803520590910235</v>
      </c>
    </row>
    <row r="1184" spans="2:14" x14ac:dyDescent="0.45">
      <c r="B1184" t="s">
        <v>239</v>
      </c>
      <c r="C1184" s="215">
        <f>'Survey Results'!D1184/'Survey Results'!D$1334</f>
        <v>0</v>
      </c>
      <c r="D1184" s="211">
        <f t="shared" si="151"/>
        <v>0</v>
      </c>
      <c r="E1184" s="218">
        <f>'Survey Results'!E1184/'Survey Results'!E$1334</f>
        <v>0</v>
      </c>
      <c r="F1184" s="217">
        <f t="shared" si="152"/>
        <v>0</v>
      </c>
      <c r="G1184" s="215">
        <f>'Survey Results'!F1184/'Survey Results'!F$1334</f>
        <v>0</v>
      </c>
      <c r="H1184" s="212">
        <f t="shared" si="153"/>
        <v>0</v>
      </c>
      <c r="I1184" s="218">
        <f>'Survey Results'!G1184/'Survey Results'!G$1334</f>
        <v>0</v>
      </c>
      <c r="J1184" s="217">
        <f t="shared" si="154"/>
        <v>0</v>
      </c>
      <c r="K1184" s="215">
        <f>'Survey Results'!H1184/'Survey Results'!H$1334</f>
        <v>0</v>
      </c>
      <c r="L1184" s="211">
        <f t="shared" si="155"/>
        <v>0</v>
      </c>
      <c r="M1184" s="221">
        <f t="shared" si="156"/>
        <v>0</v>
      </c>
      <c r="N1184" s="222">
        <f t="shared" si="157"/>
        <v>0</v>
      </c>
    </row>
    <row r="1185" spans="2:14" x14ac:dyDescent="0.45">
      <c r="B1185" t="s">
        <v>240</v>
      </c>
      <c r="C1185" s="215">
        <f>'Survey Results'!D1185/'Survey Results'!D$1334</f>
        <v>0</v>
      </c>
      <c r="D1185" s="211">
        <f t="shared" si="151"/>
        <v>0</v>
      </c>
      <c r="E1185" s="218">
        <f>'Survey Results'!E1185/'Survey Results'!E$1334</f>
        <v>0</v>
      </c>
      <c r="F1185" s="217">
        <f t="shared" si="152"/>
        <v>0</v>
      </c>
      <c r="G1185" s="215">
        <f>'Survey Results'!F1185/'Survey Results'!F$1334</f>
        <v>9.8619329388560158E-3</v>
      </c>
      <c r="H1185" s="212">
        <f t="shared" si="153"/>
        <v>0.12742866934911243</v>
      </c>
      <c r="I1185" s="218">
        <f>'Survey Results'!G1185/'Survey Results'!G$1334</f>
        <v>0</v>
      </c>
      <c r="J1185" s="217">
        <f t="shared" si="154"/>
        <v>0</v>
      </c>
      <c r="K1185" s="215">
        <f>'Survey Results'!H1185/'Survey Results'!H$1334</f>
        <v>9.7147933243871536E-3</v>
      </c>
      <c r="L1185" s="211">
        <f t="shared" si="155"/>
        <v>5.6394059018915484E-2</v>
      </c>
      <c r="M1185" s="221">
        <f t="shared" si="156"/>
        <v>5.7927017537051225E-3</v>
      </c>
      <c r="N1185" s="222">
        <f t="shared" si="157"/>
        <v>0.1838227283680279</v>
      </c>
    </row>
    <row r="1186" spans="2:14" x14ac:dyDescent="0.45">
      <c r="B1186" t="s">
        <v>241</v>
      </c>
      <c r="C1186" s="215">
        <f>'Survey Results'!D1186/'Survey Results'!D$1334</f>
        <v>0</v>
      </c>
      <c r="D1186" s="211">
        <f t="shared" si="151"/>
        <v>0</v>
      </c>
      <c r="E1186" s="218">
        <f>'Survey Results'!E1186/'Survey Results'!E$1334</f>
        <v>0</v>
      </c>
      <c r="F1186" s="217">
        <f t="shared" si="152"/>
        <v>0</v>
      </c>
      <c r="G1186" s="215">
        <f>'Survey Results'!F1186/'Survey Results'!F$1334</f>
        <v>0</v>
      </c>
      <c r="H1186" s="212">
        <f t="shared" si="153"/>
        <v>0</v>
      </c>
      <c r="I1186" s="218">
        <f>'Survey Results'!G1186/'Survey Results'!G$1334</f>
        <v>0</v>
      </c>
      <c r="J1186" s="217">
        <f t="shared" si="154"/>
        <v>0</v>
      </c>
      <c r="K1186" s="215">
        <f>'Survey Results'!H1186/'Survey Results'!H$1334</f>
        <v>0</v>
      </c>
      <c r="L1186" s="211">
        <f t="shared" si="155"/>
        <v>0</v>
      </c>
      <c r="M1186" s="221">
        <f t="shared" si="156"/>
        <v>0</v>
      </c>
      <c r="N1186" s="222">
        <f t="shared" si="157"/>
        <v>0</v>
      </c>
    </row>
    <row r="1187" spans="2:14" x14ac:dyDescent="0.45">
      <c r="B1187" t="s">
        <v>242</v>
      </c>
      <c r="C1187" s="215">
        <f>'Survey Results'!D1187/'Survey Results'!D$1334</f>
        <v>0</v>
      </c>
      <c r="D1187" s="211">
        <f t="shared" si="151"/>
        <v>0</v>
      </c>
      <c r="E1187" s="218">
        <f>'Survey Results'!E1187/'Survey Results'!E$1334</f>
        <v>0</v>
      </c>
      <c r="F1187" s="217">
        <f t="shared" si="152"/>
        <v>0</v>
      </c>
      <c r="G1187" s="215">
        <f>'Survey Results'!F1187/'Survey Results'!F$1334</f>
        <v>0</v>
      </c>
      <c r="H1187" s="212">
        <f t="shared" si="153"/>
        <v>0</v>
      </c>
      <c r="I1187" s="218">
        <f>'Survey Results'!G1187/'Survey Results'!G$1334</f>
        <v>0</v>
      </c>
      <c r="J1187" s="217">
        <f t="shared" si="154"/>
        <v>0</v>
      </c>
      <c r="K1187" s="215">
        <f>'Survey Results'!H1187/'Survey Results'!H$1334</f>
        <v>0</v>
      </c>
      <c r="L1187" s="211">
        <f t="shared" si="155"/>
        <v>0</v>
      </c>
      <c r="M1187" s="221">
        <f t="shared" si="156"/>
        <v>0</v>
      </c>
      <c r="N1187" s="222">
        <f t="shared" si="157"/>
        <v>0</v>
      </c>
    </row>
    <row r="1188" spans="2:14" x14ac:dyDescent="0.45">
      <c r="B1188" t="s">
        <v>243</v>
      </c>
      <c r="C1188" s="215">
        <f>'Survey Results'!D1188/'Survey Results'!D$1334</f>
        <v>8.3587027293364081E-3</v>
      </c>
      <c r="D1188" s="211">
        <f t="shared" si="151"/>
        <v>3.7846525399458014E-2</v>
      </c>
      <c r="E1188" s="218">
        <f>'Survey Results'!E1188/'Survey Results'!E$1334</f>
        <v>9.2931072451001972E-3</v>
      </c>
      <c r="F1188" s="217">
        <f t="shared" si="152"/>
        <v>3.3225662159568375E-2</v>
      </c>
      <c r="G1188" s="215">
        <f>'Survey Results'!F1188/'Survey Results'!F$1334</f>
        <v>0.16713700500682752</v>
      </c>
      <c r="H1188" s="212">
        <f t="shared" si="153"/>
        <v>2.1596218793074193</v>
      </c>
      <c r="I1188" s="218">
        <f>'Survey Results'!G1188/'Survey Results'!G$1334</f>
        <v>6.07233395301673E-2</v>
      </c>
      <c r="J1188" s="217">
        <f t="shared" si="154"/>
        <v>0.29779755199376701</v>
      </c>
      <c r="K1188" s="215">
        <f>'Survey Results'!H1188/'Survey Results'!H$1334</f>
        <v>0</v>
      </c>
      <c r="L1188" s="211">
        <f t="shared" si="155"/>
        <v>0</v>
      </c>
      <c r="M1188" s="221">
        <f t="shared" si="156"/>
        <v>7.967892743641683E-2</v>
      </c>
      <c r="N1188" s="222">
        <f t="shared" si="157"/>
        <v>2.5284916188602127</v>
      </c>
    </row>
    <row r="1189" spans="2:14" x14ac:dyDescent="0.45">
      <c r="B1189" t="s">
        <v>244</v>
      </c>
      <c r="C1189" s="215">
        <f>'Survey Results'!D1189/'Survey Results'!D$1334</f>
        <v>0</v>
      </c>
      <c r="D1189" s="211">
        <f t="shared" si="151"/>
        <v>0</v>
      </c>
      <c r="E1189" s="218">
        <f>'Survey Results'!E1189/'Survey Results'!E$1334</f>
        <v>0</v>
      </c>
      <c r="F1189" s="217">
        <f t="shared" si="152"/>
        <v>0</v>
      </c>
      <c r="G1189" s="215">
        <f>'Survey Results'!F1189/'Survey Results'!F$1334</f>
        <v>0</v>
      </c>
      <c r="H1189" s="212">
        <f t="shared" si="153"/>
        <v>0</v>
      </c>
      <c r="I1189" s="218">
        <f>'Survey Results'!G1189/'Survey Results'!G$1334</f>
        <v>0</v>
      </c>
      <c r="J1189" s="217">
        <f t="shared" si="154"/>
        <v>0</v>
      </c>
      <c r="K1189" s="215">
        <f>'Survey Results'!H1189/'Survey Results'!H$1334</f>
        <v>0</v>
      </c>
      <c r="L1189" s="211">
        <f t="shared" si="155"/>
        <v>0</v>
      </c>
      <c r="M1189" s="221">
        <f t="shared" si="156"/>
        <v>0</v>
      </c>
      <c r="N1189" s="222">
        <f t="shared" si="157"/>
        <v>0</v>
      </c>
    </row>
    <row r="1190" spans="2:14" x14ac:dyDescent="0.45">
      <c r="B1190" t="s">
        <v>245</v>
      </c>
      <c r="C1190" s="215">
        <f>'Survey Results'!D1190/'Survey Results'!D$1334</f>
        <v>0</v>
      </c>
      <c r="D1190" s="211">
        <f t="shared" si="151"/>
        <v>0</v>
      </c>
      <c r="E1190" s="218">
        <f>'Survey Results'!E1190/'Survey Results'!E$1334</f>
        <v>0</v>
      </c>
      <c r="F1190" s="217">
        <f t="shared" si="152"/>
        <v>0</v>
      </c>
      <c r="G1190" s="215">
        <f>'Survey Results'!F1190/'Survey Results'!F$1334</f>
        <v>9.8619329388560158E-3</v>
      </c>
      <c r="H1190" s="212">
        <f t="shared" si="153"/>
        <v>0.12742866934911243</v>
      </c>
      <c r="I1190" s="218">
        <f>'Survey Results'!G1190/'Survey Results'!G$1334</f>
        <v>0</v>
      </c>
      <c r="J1190" s="217">
        <f t="shared" si="154"/>
        <v>0</v>
      </c>
      <c r="K1190" s="215">
        <f>'Survey Results'!H1190/'Survey Results'!H$1334</f>
        <v>0</v>
      </c>
      <c r="L1190" s="211">
        <f t="shared" si="155"/>
        <v>0</v>
      </c>
      <c r="M1190" s="221">
        <f t="shared" si="156"/>
        <v>4.0155876423130085E-3</v>
      </c>
      <c r="N1190" s="222">
        <f t="shared" si="157"/>
        <v>0.12742866934911243</v>
      </c>
    </row>
    <row r="1191" spans="2:14" x14ac:dyDescent="0.45">
      <c r="B1191" t="s">
        <v>246</v>
      </c>
      <c r="C1191" s="215">
        <f>'Survey Results'!D1191/'Survey Results'!D$1334</f>
        <v>0</v>
      </c>
      <c r="D1191" s="211">
        <f t="shared" si="151"/>
        <v>0</v>
      </c>
      <c r="E1191" s="218">
        <f>'Survey Results'!E1191/'Survey Results'!E$1334</f>
        <v>0</v>
      </c>
      <c r="F1191" s="217">
        <f t="shared" si="152"/>
        <v>0</v>
      </c>
      <c r="G1191" s="215">
        <f>'Survey Results'!F1191/'Survey Results'!F$1334</f>
        <v>9.8619329388560158E-3</v>
      </c>
      <c r="H1191" s="212">
        <f t="shared" si="153"/>
        <v>0.12742866934911243</v>
      </c>
      <c r="I1191" s="218">
        <f>'Survey Results'!G1191/'Survey Results'!G$1334</f>
        <v>0</v>
      </c>
      <c r="J1191" s="217">
        <f t="shared" si="154"/>
        <v>0</v>
      </c>
      <c r="K1191" s="215">
        <f>'Survey Results'!H1191/'Survey Results'!H$1334</f>
        <v>0</v>
      </c>
      <c r="L1191" s="211">
        <f t="shared" si="155"/>
        <v>0</v>
      </c>
      <c r="M1191" s="221">
        <f t="shared" si="156"/>
        <v>4.0155876423130085E-3</v>
      </c>
      <c r="N1191" s="222">
        <f t="shared" si="157"/>
        <v>0.12742866934911243</v>
      </c>
    </row>
    <row r="1192" spans="2:14" x14ac:dyDescent="0.45">
      <c r="B1192" t="s">
        <v>247</v>
      </c>
      <c r="C1192" s="215">
        <f>'Survey Results'!D1192/'Survey Results'!D$1334</f>
        <v>0</v>
      </c>
      <c r="D1192" s="211">
        <f t="shared" si="151"/>
        <v>0</v>
      </c>
      <c r="E1192" s="218">
        <f>'Survey Results'!E1192/'Survey Results'!E$1334</f>
        <v>0</v>
      </c>
      <c r="F1192" s="217">
        <f t="shared" si="152"/>
        <v>0</v>
      </c>
      <c r="G1192" s="215">
        <f>'Survey Results'!F1192/'Survey Results'!F$1334</f>
        <v>0</v>
      </c>
      <c r="H1192" s="212">
        <f t="shared" si="153"/>
        <v>0</v>
      </c>
      <c r="I1192" s="218">
        <f>'Survey Results'!G1192/'Survey Results'!G$1334</f>
        <v>0</v>
      </c>
      <c r="J1192" s="217">
        <f t="shared" si="154"/>
        <v>0</v>
      </c>
      <c r="K1192" s="215">
        <f>'Survey Results'!H1192/'Survey Results'!H$1334</f>
        <v>0</v>
      </c>
      <c r="L1192" s="211">
        <f t="shared" si="155"/>
        <v>0</v>
      </c>
      <c r="M1192" s="221">
        <f t="shared" si="156"/>
        <v>0</v>
      </c>
      <c r="N1192" s="222">
        <f t="shared" si="157"/>
        <v>0</v>
      </c>
    </row>
    <row r="1193" spans="2:14" x14ac:dyDescent="0.45">
      <c r="B1193" t="s">
        <v>248</v>
      </c>
      <c r="C1193" s="215">
        <f>'Survey Results'!D1193/'Survey Results'!D$1334</f>
        <v>0</v>
      </c>
      <c r="D1193" s="211">
        <f t="shared" si="151"/>
        <v>0</v>
      </c>
      <c r="E1193" s="218">
        <f>'Survey Results'!E1193/'Survey Results'!E$1334</f>
        <v>0</v>
      </c>
      <c r="F1193" s="217">
        <f t="shared" si="152"/>
        <v>0</v>
      </c>
      <c r="G1193" s="215">
        <f>'Survey Results'!F1193/'Survey Results'!F$1334</f>
        <v>0</v>
      </c>
      <c r="H1193" s="212">
        <f t="shared" si="153"/>
        <v>0</v>
      </c>
      <c r="I1193" s="218">
        <f>'Survey Results'!G1193/'Survey Results'!G$1334</f>
        <v>0</v>
      </c>
      <c r="J1193" s="217">
        <f t="shared" si="154"/>
        <v>0</v>
      </c>
      <c r="K1193" s="215">
        <f>'Survey Results'!H1193/'Survey Results'!H$1334</f>
        <v>0</v>
      </c>
      <c r="L1193" s="211">
        <f t="shared" si="155"/>
        <v>0</v>
      </c>
      <c r="M1193" s="221">
        <f t="shared" si="156"/>
        <v>0</v>
      </c>
      <c r="N1193" s="222">
        <f t="shared" si="157"/>
        <v>0</v>
      </c>
    </row>
    <row r="1194" spans="2:14" x14ac:dyDescent="0.45">
      <c r="B1194" t="s">
        <v>249</v>
      </c>
      <c r="C1194" s="215">
        <f>'Survey Results'!D1194/'Survey Results'!D$1334</f>
        <v>0</v>
      </c>
      <c r="D1194" s="211">
        <f t="shared" si="151"/>
        <v>0</v>
      </c>
      <c r="E1194" s="218">
        <f>'Survey Results'!E1194/'Survey Results'!E$1334</f>
        <v>0</v>
      </c>
      <c r="F1194" s="217">
        <f t="shared" si="152"/>
        <v>0</v>
      </c>
      <c r="G1194" s="215">
        <f>'Survey Results'!F1194/'Survey Results'!F$1334</f>
        <v>0</v>
      </c>
      <c r="H1194" s="212">
        <f t="shared" si="153"/>
        <v>0</v>
      </c>
      <c r="I1194" s="218">
        <f>'Survey Results'!G1194/'Survey Results'!G$1334</f>
        <v>0</v>
      </c>
      <c r="J1194" s="217">
        <f t="shared" si="154"/>
        <v>0</v>
      </c>
      <c r="K1194" s="215">
        <f>'Survey Results'!H1194/'Survey Results'!H$1334</f>
        <v>0</v>
      </c>
      <c r="L1194" s="211">
        <f t="shared" si="155"/>
        <v>0</v>
      </c>
      <c r="M1194" s="221">
        <f t="shared" si="156"/>
        <v>0</v>
      </c>
      <c r="N1194" s="222">
        <f t="shared" si="157"/>
        <v>0</v>
      </c>
    </row>
    <row r="1195" spans="2:14" x14ac:dyDescent="0.45">
      <c r="B1195" t="s">
        <v>250</v>
      </c>
      <c r="C1195" s="215">
        <f>'Survey Results'!D1195/'Survey Results'!D$1334</f>
        <v>0</v>
      </c>
      <c r="D1195" s="211">
        <f t="shared" si="151"/>
        <v>0</v>
      </c>
      <c r="E1195" s="218">
        <f>'Survey Results'!E1195/'Survey Results'!E$1334</f>
        <v>0</v>
      </c>
      <c r="F1195" s="217">
        <f t="shared" si="152"/>
        <v>0</v>
      </c>
      <c r="G1195" s="215">
        <f>'Survey Results'!F1195/'Survey Results'!F$1334</f>
        <v>0</v>
      </c>
      <c r="H1195" s="212">
        <f t="shared" si="153"/>
        <v>0</v>
      </c>
      <c r="I1195" s="218">
        <f>'Survey Results'!G1195/'Survey Results'!G$1334</f>
        <v>0</v>
      </c>
      <c r="J1195" s="217">
        <f t="shared" si="154"/>
        <v>0</v>
      </c>
      <c r="K1195" s="215">
        <f>'Survey Results'!H1195/'Survey Results'!H$1334</f>
        <v>0</v>
      </c>
      <c r="L1195" s="211">
        <f t="shared" si="155"/>
        <v>0</v>
      </c>
      <c r="M1195" s="221">
        <f t="shared" si="156"/>
        <v>0</v>
      </c>
      <c r="N1195" s="222">
        <f t="shared" si="157"/>
        <v>0</v>
      </c>
    </row>
    <row r="1196" spans="2:14" x14ac:dyDescent="0.45">
      <c r="B1196" t="s">
        <v>251</v>
      </c>
      <c r="C1196" s="215">
        <f>'Survey Results'!D1196/'Survey Results'!D$1334</f>
        <v>0</v>
      </c>
      <c r="D1196" s="211">
        <f t="shared" si="151"/>
        <v>0</v>
      </c>
      <c r="E1196" s="218">
        <f>'Survey Results'!E1196/'Survey Results'!E$1334</f>
        <v>0</v>
      </c>
      <c r="F1196" s="217">
        <f t="shared" si="152"/>
        <v>0</v>
      </c>
      <c r="G1196" s="215">
        <f>'Survey Results'!F1196/'Survey Results'!F$1334</f>
        <v>0</v>
      </c>
      <c r="H1196" s="212">
        <f t="shared" si="153"/>
        <v>0</v>
      </c>
      <c r="I1196" s="218">
        <f>'Survey Results'!G1196/'Survey Results'!G$1334</f>
        <v>0</v>
      </c>
      <c r="J1196" s="217">
        <f t="shared" si="154"/>
        <v>0</v>
      </c>
      <c r="K1196" s="215">
        <f>'Survey Results'!H1196/'Survey Results'!H$1334</f>
        <v>0</v>
      </c>
      <c r="L1196" s="211">
        <f t="shared" si="155"/>
        <v>0</v>
      </c>
      <c r="M1196" s="221">
        <f t="shared" si="156"/>
        <v>0</v>
      </c>
      <c r="N1196" s="222">
        <f t="shared" si="157"/>
        <v>0</v>
      </c>
    </row>
    <row r="1197" spans="2:14" x14ac:dyDescent="0.45">
      <c r="B1197" t="s">
        <v>252</v>
      </c>
      <c r="C1197" s="215">
        <f>'Survey Results'!D1197/'Survey Results'!D$1334</f>
        <v>0</v>
      </c>
      <c r="D1197" s="211">
        <f t="shared" si="151"/>
        <v>0</v>
      </c>
      <c r="E1197" s="218">
        <f>'Survey Results'!E1197/'Survey Results'!E$1334</f>
        <v>0</v>
      </c>
      <c r="F1197" s="217">
        <f t="shared" si="152"/>
        <v>0</v>
      </c>
      <c r="G1197" s="215">
        <f>'Survey Results'!F1197/'Survey Results'!F$1334</f>
        <v>0</v>
      </c>
      <c r="H1197" s="212">
        <f t="shared" si="153"/>
        <v>0</v>
      </c>
      <c r="I1197" s="218">
        <f>'Survey Results'!G1197/'Survey Results'!G$1334</f>
        <v>0</v>
      </c>
      <c r="J1197" s="217">
        <f t="shared" si="154"/>
        <v>0</v>
      </c>
      <c r="K1197" s="215">
        <f>'Survey Results'!H1197/'Survey Results'!H$1334</f>
        <v>0</v>
      </c>
      <c r="L1197" s="211">
        <f t="shared" si="155"/>
        <v>0</v>
      </c>
      <c r="M1197" s="221">
        <f t="shared" si="156"/>
        <v>0</v>
      </c>
      <c r="N1197" s="222">
        <f t="shared" si="157"/>
        <v>0</v>
      </c>
    </row>
    <row r="1198" spans="2:14" x14ac:dyDescent="0.45">
      <c r="B1198" t="s">
        <v>253</v>
      </c>
      <c r="C1198" s="215">
        <f>'Survey Results'!D1198/'Survey Results'!D$1334</f>
        <v>0</v>
      </c>
      <c r="D1198" s="211">
        <f t="shared" si="151"/>
        <v>0</v>
      </c>
      <c r="E1198" s="218">
        <f>'Survey Results'!E1198/'Survey Results'!E$1334</f>
        <v>0</v>
      </c>
      <c r="F1198" s="217">
        <f t="shared" si="152"/>
        <v>0</v>
      </c>
      <c r="G1198" s="215">
        <f>'Survey Results'!F1198/'Survey Results'!F$1334</f>
        <v>0</v>
      </c>
      <c r="H1198" s="212">
        <f t="shared" si="153"/>
        <v>0</v>
      </c>
      <c r="I1198" s="218">
        <f>'Survey Results'!G1198/'Survey Results'!G$1334</f>
        <v>0</v>
      </c>
      <c r="J1198" s="217">
        <f t="shared" si="154"/>
        <v>0</v>
      </c>
      <c r="K1198" s="215">
        <f>'Survey Results'!H1198/'Survey Results'!H$1334</f>
        <v>0</v>
      </c>
      <c r="L1198" s="211">
        <f t="shared" si="155"/>
        <v>0</v>
      </c>
      <c r="M1198" s="221">
        <f t="shared" si="156"/>
        <v>0</v>
      </c>
      <c r="N1198" s="222">
        <f t="shared" si="157"/>
        <v>0</v>
      </c>
    </row>
    <row r="1199" spans="2:14" x14ac:dyDescent="0.45">
      <c r="B1199" t="s">
        <v>254</v>
      </c>
      <c r="C1199" s="215">
        <f>'Survey Results'!D1199/'Survey Results'!D$1334</f>
        <v>0</v>
      </c>
      <c r="D1199" s="211">
        <f t="shared" si="151"/>
        <v>0</v>
      </c>
      <c r="E1199" s="218">
        <f>'Survey Results'!E1199/'Survey Results'!E$1334</f>
        <v>0</v>
      </c>
      <c r="F1199" s="217">
        <f t="shared" si="152"/>
        <v>0</v>
      </c>
      <c r="G1199" s="215">
        <f>'Survey Results'!F1199/'Survey Results'!F$1334</f>
        <v>0</v>
      </c>
      <c r="H1199" s="212">
        <f t="shared" si="153"/>
        <v>0</v>
      </c>
      <c r="I1199" s="218">
        <f>'Survey Results'!G1199/'Survey Results'!G$1334</f>
        <v>0</v>
      </c>
      <c r="J1199" s="217">
        <f t="shared" si="154"/>
        <v>0</v>
      </c>
      <c r="K1199" s="215">
        <f>'Survey Results'!H1199/'Survey Results'!H$1334</f>
        <v>0</v>
      </c>
      <c r="L1199" s="211">
        <f t="shared" si="155"/>
        <v>0</v>
      </c>
      <c r="M1199" s="221">
        <f t="shared" si="156"/>
        <v>0</v>
      </c>
      <c r="N1199" s="222">
        <f t="shared" si="157"/>
        <v>0</v>
      </c>
    </row>
    <row r="1200" spans="2:14" x14ac:dyDescent="0.45">
      <c r="B1200" t="s">
        <v>255</v>
      </c>
      <c r="C1200" s="215">
        <f>'Survey Results'!D1200/'Survey Results'!D$1334</f>
        <v>0</v>
      </c>
      <c r="D1200" s="211">
        <f t="shared" si="151"/>
        <v>0</v>
      </c>
      <c r="E1200" s="218">
        <f>'Survey Results'!E1200/'Survey Results'!E$1334</f>
        <v>0</v>
      </c>
      <c r="F1200" s="217">
        <f t="shared" si="152"/>
        <v>0</v>
      </c>
      <c r="G1200" s="215">
        <f>'Survey Results'!F1200/'Survey Results'!F$1334</f>
        <v>0</v>
      </c>
      <c r="H1200" s="212">
        <f t="shared" si="153"/>
        <v>0</v>
      </c>
      <c r="I1200" s="218">
        <f>'Survey Results'!G1200/'Survey Results'!G$1334</f>
        <v>0</v>
      </c>
      <c r="J1200" s="217">
        <f t="shared" si="154"/>
        <v>0</v>
      </c>
      <c r="K1200" s="215">
        <f>'Survey Results'!H1200/'Survey Results'!H$1334</f>
        <v>0</v>
      </c>
      <c r="L1200" s="211">
        <f t="shared" si="155"/>
        <v>0</v>
      </c>
      <c r="M1200" s="221">
        <f t="shared" si="156"/>
        <v>0</v>
      </c>
      <c r="N1200" s="222">
        <f t="shared" si="157"/>
        <v>0</v>
      </c>
    </row>
    <row r="1201" spans="2:14" x14ac:dyDescent="0.45">
      <c r="B1201" t="s">
        <v>256</v>
      </c>
      <c r="C1201" s="215">
        <f>'Survey Results'!D1201/'Survey Results'!D$1334</f>
        <v>0</v>
      </c>
      <c r="D1201" s="211">
        <f t="shared" si="151"/>
        <v>0</v>
      </c>
      <c r="E1201" s="218">
        <f>'Survey Results'!E1201/'Survey Results'!E$1334</f>
        <v>0</v>
      </c>
      <c r="F1201" s="217">
        <f t="shared" si="152"/>
        <v>0</v>
      </c>
      <c r="G1201" s="215">
        <f>'Survey Results'!F1201/'Survey Results'!F$1334</f>
        <v>0</v>
      </c>
      <c r="H1201" s="212">
        <f t="shared" si="153"/>
        <v>0</v>
      </c>
      <c r="I1201" s="218">
        <f>'Survey Results'!G1201/'Survey Results'!G$1334</f>
        <v>0</v>
      </c>
      <c r="J1201" s="217">
        <f t="shared" si="154"/>
        <v>0</v>
      </c>
      <c r="K1201" s="215">
        <f>'Survey Results'!H1201/'Survey Results'!H$1334</f>
        <v>0</v>
      </c>
      <c r="L1201" s="211">
        <f t="shared" si="155"/>
        <v>0</v>
      </c>
      <c r="M1201" s="221">
        <f t="shared" si="156"/>
        <v>0</v>
      </c>
      <c r="N1201" s="222">
        <f t="shared" si="157"/>
        <v>0</v>
      </c>
    </row>
    <row r="1202" spans="2:14" x14ac:dyDescent="0.45">
      <c r="B1202" t="s">
        <v>257</v>
      </c>
      <c r="C1202" s="215">
        <f>'Survey Results'!D1202/'Survey Results'!D$1334</f>
        <v>0</v>
      </c>
      <c r="D1202" s="211">
        <f t="shared" si="151"/>
        <v>0</v>
      </c>
      <c r="E1202" s="218">
        <f>'Survey Results'!E1202/'Survey Results'!E$1334</f>
        <v>0</v>
      </c>
      <c r="F1202" s="217">
        <f t="shared" si="152"/>
        <v>0</v>
      </c>
      <c r="G1202" s="215">
        <f>'Survey Results'!F1202/'Survey Results'!F$1334</f>
        <v>0</v>
      </c>
      <c r="H1202" s="212">
        <f t="shared" si="153"/>
        <v>0</v>
      </c>
      <c r="I1202" s="218">
        <f>'Survey Results'!G1202/'Survey Results'!G$1334</f>
        <v>0</v>
      </c>
      <c r="J1202" s="217">
        <f t="shared" si="154"/>
        <v>0</v>
      </c>
      <c r="K1202" s="215">
        <f>'Survey Results'!H1202/'Survey Results'!H$1334</f>
        <v>0</v>
      </c>
      <c r="L1202" s="211">
        <f t="shared" si="155"/>
        <v>0</v>
      </c>
      <c r="M1202" s="221">
        <f t="shared" si="156"/>
        <v>0</v>
      </c>
      <c r="N1202" s="222">
        <f t="shared" si="157"/>
        <v>0</v>
      </c>
    </row>
    <row r="1203" spans="2:14" x14ac:dyDescent="0.45">
      <c r="B1203" t="s">
        <v>258</v>
      </c>
      <c r="C1203" s="215">
        <f>'Survey Results'!D1203/'Survey Results'!D$1334</f>
        <v>0</v>
      </c>
      <c r="D1203" s="211">
        <f t="shared" si="151"/>
        <v>0</v>
      </c>
      <c r="E1203" s="218">
        <f>'Survey Results'!E1203/'Survey Results'!E$1334</f>
        <v>0</v>
      </c>
      <c r="F1203" s="217">
        <f t="shared" si="152"/>
        <v>0</v>
      </c>
      <c r="G1203" s="215">
        <f>'Survey Results'!F1203/'Survey Results'!F$1334</f>
        <v>9.8619329388560158E-3</v>
      </c>
      <c r="H1203" s="212">
        <f t="shared" si="153"/>
        <v>0.12742866934911243</v>
      </c>
      <c r="I1203" s="218">
        <f>'Survey Results'!G1203/'Survey Results'!G$1334</f>
        <v>0</v>
      </c>
      <c r="J1203" s="217">
        <f t="shared" si="154"/>
        <v>0</v>
      </c>
      <c r="K1203" s="215">
        <f>'Survey Results'!H1203/'Survey Results'!H$1334</f>
        <v>0</v>
      </c>
      <c r="L1203" s="211">
        <f t="shared" si="155"/>
        <v>0</v>
      </c>
      <c r="M1203" s="221">
        <f t="shared" si="156"/>
        <v>4.0155876423130085E-3</v>
      </c>
      <c r="N1203" s="222">
        <f t="shared" si="157"/>
        <v>0.12742866934911243</v>
      </c>
    </row>
    <row r="1204" spans="2:14" x14ac:dyDescent="0.45">
      <c r="B1204" t="s">
        <v>259</v>
      </c>
      <c r="C1204" s="215">
        <f>'Survey Results'!D1204/'Survey Results'!D$1334</f>
        <v>0</v>
      </c>
      <c r="D1204" s="211">
        <f t="shared" si="151"/>
        <v>0</v>
      </c>
      <c r="E1204" s="218">
        <f>'Survey Results'!E1204/'Survey Results'!E$1334</f>
        <v>0</v>
      </c>
      <c r="F1204" s="217">
        <f t="shared" si="152"/>
        <v>0</v>
      </c>
      <c r="G1204" s="215">
        <f>'Survey Results'!F1204/'Survey Results'!F$1334</f>
        <v>0</v>
      </c>
      <c r="H1204" s="212">
        <f t="shared" si="153"/>
        <v>0</v>
      </c>
      <c r="I1204" s="218">
        <f>'Survey Results'!G1204/'Survey Results'!G$1334</f>
        <v>0</v>
      </c>
      <c r="J1204" s="217">
        <f t="shared" si="154"/>
        <v>0</v>
      </c>
      <c r="K1204" s="215">
        <f>'Survey Results'!H1204/'Survey Results'!H$1334</f>
        <v>0</v>
      </c>
      <c r="L1204" s="211">
        <f t="shared" si="155"/>
        <v>0</v>
      </c>
      <c r="M1204" s="221">
        <f t="shared" si="156"/>
        <v>0</v>
      </c>
      <c r="N1204" s="222">
        <f t="shared" si="157"/>
        <v>0</v>
      </c>
    </row>
    <row r="1205" spans="2:14" x14ac:dyDescent="0.45">
      <c r="B1205" t="s">
        <v>260</v>
      </c>
      <c r="C1205" s="215">
        <f>'Survey Results'!D1205/'Survey Results'!D$1334</f>
        <v>0</v>
      </c>
      <c r="D1205" s="211">
        <f t="shared" si="151"/>
        <v>0</v>
      </c>
      <c r="E1205" s="218">
        <f>'Survey Results'!E1205/'Survey Results'!E$1334</f>
        <v>0</v>
      </c>
      <c r="F1205" s="217">
        <f t="shared" si="152"/>
        <v>0</v>
      </c>
      <c r="G1205" s="215">
        <f>'Survey Results'!F1205/'Survey Results'!F$1334</f>
        <v>0</v>
      </c>
      <c r="H1205" s="212">
        <f t="shared" si="153"/>
        <v>0</v>
      </c>
      <c r="I1205" s="218">
        <f>'Survey Results'!G1205/'Survey Results'!G$1334</f>
        <v>0</v>
      </c>
      <c r="J1205" s="217">
        <f t="shared" si="154"/>
        <v>0</v>
      </c>
      <c r="K1205" s="215">
        <f>'Survey Results'!H1205/'Survey Results'!H$1334</f>
        <v>0</v>
      </c>
      <c r="L1205" s="211">
        <f t="shared" si="155"/>
        <v>0</v>
      </c>
      <c r="M1205" s="221">
        <f t="shared" si="156"/>
        <v>0</v>
      </c>
      <c r="N1205" s="222">
        <f t="shared" si="157"/>
        <v>0</v>
      </c>
    </row>
    <row r="1206" spans="2:14" x14ac:dyDescent="0.45">
      <c r="B1206" t="s">
        <v>261</v>
      </c>
      <c r="C1206" s="215">
        <f>'Survey Results'!D1206/'Survey Results'!D$1334</f>
        <v>2.5076108188009226E-2</v>
      </c>
      <c r="D1206" s="211">
        <f t="shared" si="151"/>
        <v>0.11353957619837406</v>
      </c>
      <c r="E1206" s="218">
        <f>'Survey Results'!E1206/'Survey Results'!E$1334</f>
        <v>2.7813256991852012E-2</v>
      </c>
      <c r="F1206" s="217">
        <f t="shared" si="152"/>
        <v>9.9440785088945161E-2</v>
      </c>
      <c r="G1206" s="215">
        <f>'Survey Results'!F1206/'Survey Results'!F$1334</f>
        <v>8.8696707631618882E-2</v>
      </c>
      <c r="H1206" s="212">
        <f t="shared" si="153"/>
        <v>1.1460738477152481</v>
      </c>
      <c r="I1206" s="218">
        <f>'Survey Results'!G1206/'Survey Results'!G$1334</f>
        <v>9.3459523407131984E-3</v>
      </c>
      <c r="J1206" s="217">
        <f t="shared" si="154"/>
        <v>4.5834134776663843E-2</v>
      </c>
      <c r="K1206" s="215">
        <f>'Survey Results'!H1206/'Survey Results'!H$1334</f>
        <v>0</v>
      </c>
      <c r="L1206" s="211">
        <f t="shared" si="155"/>
        <v>0</v>
      </c>
      <c r="M1206" s="221">
        <f t="shared" si="156"/>
        <v>4.4271452420598975E-2</v>
      </c>
      <c r="N1206" s="222">
        <f t="shared" si="157"/>
        <v>1.404888343779231</v>
      </c>
    </row>
    <row r="1207" spans="2:14" x14ac:dyDescent="0.45">
      <c r="B1207" t="s">
        <v>262</v>
      </c>
      <c r="C1207" s="215">
        <f>'Survey Results'!D1207/'Survey Results'!D$1334</f>
        <v>0</v>
      </c>
      <c r="D1207" s="211">
        <f t="shared" si="151"/>
        <v>0</v>
      </c>
      <c r="E1207" s="218">
        <f>'Survey Results'!E1207/'Survey Results'!E$1334</f>
        <v>0</v>
      </c>
      <c r="F1207" s="217">
        <f t="shared" si="152"/>
        <v>0</v>
      </c>
      <c r="G1207" s="215">
        <f>'Survey Results'!F1207/'Survey Results'!F$1334</f>
        <v>0</v>
      </c>
      <c r="H1207" s="212">
        <f t="shared" si="153"/>
        <v>0</v>
      </c>
      <c r="I1207" s="218">
        <f>'Survey Results'!G1207/'Survey Results'!G$1334</f>
        <v>0</v>
      </c>
      <c r="J1207" s="217">
        <f t="shared" si="154"/>
        <v>0</v>
      </c>
      <c r="K1207" s="215">
        <f>'Survey Results'!H1207/'Survey Results'!H$1334</f>
        <v>0</v>
      </c>
      <c r="L1207" s="211">
        <f t="shared" si="155"/>
        <v>0</v>
      </c>
      <c r="M1207" s="221">
        <f t="shared" si="156"/>
        <v>0</v>
      </c>
      <c r="N1207" s="222">
        <f t="shared" si="157"/>
        <v>0</v>
      </c>
    </row>
    <row r="1208" spans="2:14" x14ac:dyDescent="0.45">
      <c r="B1208" t="s">
        <v>263</v>
      </c>
      <c r="C1208" s="215">
        <f>'Survey Results'!D1208/'Survey Results'!D$1334</f>
        <v>0</v>
      </c>
      <c r="D1208" s="211">
        <f t="shared" si="151"/>
        <v>0</v>
      </c>
      <c r="E1208" s="218">
        <f>'Survey Results'!E1208/'Survey Results'!E$1334</f>
        <v>0</v>
      </c>
      <c r="F1208" s="217">
        <f t="shared" si="152"/>
        <v>0</v>
      </c>
      <c r="G1208" s="215">
        <f>'Survey Results'!F1208/'Survey Results'!F$1334</f>
        <v>0</v>
      </c>
      <c r="H1208" s="212">
        <f t="shared" si="153"/>
        <v>0</v>
      </c>
      <c r="I1208" s="218">
        <f>'Survey Results'!G1208/'Survey Results'!G$1334</f>
        <v>0</v>
      </c>
      <c r="J1208" s="217">
        <f t="shared" si="154"/>
        <v>0</v>
      </c>
      <c r="K1208" s="215">
        <f>'Survey Results'!H1208/'Survey Results'!H$1334</f>
        <v>0</v>
      </c>
      <c r="L1208" s="211">
        <f t="shared" si="155"/>
        <v>0</v>
      </c>
      <c r="M1208" s="221">
        <f t="shared" si="156"/>
        <v>0</v>
      </c>
      <c r="N1208" s="222">
        <f t="shared" si="157"/>
        <v>0</v>
      </c>
    </row>
    <row r="1209" spans="2:14" x14ac:dyDescent="0.45">
      <c r="B1209" t="s">
        <v>264</v>
      </c>
      <c r="C1209" s="215">
        <f>'Survey Results'!D1209/'Survey Results'!D$1334</f>
        <v>0</v>
      </c>
      <c r="D1209" s="211">
        <f t="shared" si="151"/>
        <v>0</v>
      </c>
      <c r="E1209" s="218">
        <f>'Survey Results'!E1209/'Survey Results'!E$1334</f>
        <v>0</v>
      </c>
      <c r="F1209" s="217">
        <f t="shared" si="152"/>
        <v>0</v>
      </c>
      <c r="G1209" s="215">
        <f>'Survey Results'!F1209/'Survey Results'!F$1334</f>
        <v>0</v>
      </c>
      <c r="H1209" s="212">
        <f t="shared" si="153"/>
        <v>0</v>
      </c>
      <c r="I1209" s="218">
        <f>'Survey Results'!G1209/'Survey Results'!G$1334</f>
        <v>0</v>
      </c>
      <c r="J1209" s="217">
        <f t="shared" si="154"/>
        <v>0</v>
      </c>
      <c r="K1209" s="215">
        <f>'Survey Results'!H1209/'Survey Results'!H$1334</f>
        <v>0</v>
      </c>
      <c r="L1209" s="211">
        <f t="shared" si="155"/>
        <v>0</v>
      </c>
      <c r="M1209" s="221">
        <f t="shared" si="156"/>
        <v>0</v>
      </c>
      <c r="N1209" s="222">
        <f t="shared" si="157"/>
        <v>0</v>
      </c>
    </row>
    <row r="1210" spans="2:14" x14ac:dyDescent="0.45">
      <c r="B1210" t="s">
        <v>265</v>
      </c>
      <c r="C1210" s="215">
        <f>'Survey Results'!D1210/'Survey Results'!D$1334</f>
        <v>0</v>
      </c>
      <c r="D1210" s="211">
        <f t="shared" si="151"/>
        <v>0</v>
      </c>
      <c r="E1210" s="218">
        <f>'Survey Results'!E1210/'Survey Results'!E$1334</f>
        <v>0</v>
      </c>
      <c r="F1210" s="217">
        <f t="shared" si="152"/>
        <v>0</v>
      </c>
      <c r="G1210" s="215">
        <f>'Survey Results'!F1210/'Survey Results'!F$1334</f>
        <v>0</v>
      </c>
      <c r="H1210" s="212">
        <f t="shared" si="153"/>
        <v>0</v>
      </c>
      <c r="I1210" s="218">
        <f>'Survey Results'!G1210/'Survey Results'!G$1334</f>
        <v>0</v>
      </c>
      <c r="J1210" s="217">
        <f t="shared" si="154"/>
        <v>0</v>
      </c>
      <c r="K1210" s="215">
        <f>'Survey Results'!H1210/'Survey Results'!H$1334</f>
        <v>0</v>
      </c>
      <c r="L1210" s="211">
        <f t="shared" si="155"/>
        <v>0</v>
      </c>
      <c r="M1210" s="221">
        <f t="shared" si="156"/>
        <v>0</v>
      </c>
      <c r="N1210" s="222">
        <f t="shared" si="157"/>
        <v>0</v>
      </c>
    </row>
    <row r="1211" spans="2:14" x14ac:dyDescent="0.45">
      <c r="B1211" t="s">
        <v>266</v>
      </c>
      <c r="C1211" s="215">
        <f>'Survey Results'!D1211/'Survey Results'!D$1334</f>
        <v>0</v>
      </c>
      <c r="D1211" s="211">
        <f t="shared" si="151"/>
        <v>0</v>
      </c>
      <c r="E1211" s="218">
        <f>'Survey Results'!E1211/'Survey Results'!E$1334</f>
        <v>0</v>
      </c>
      <c r="F1211" s="217">
        <f t="shared" si="152"/>
        <v>0</v>
      </c>
      <c r="G1211" s="215">
        <f>'Survey Results'!F1211/'Survey Results'!F$1334</f>
        <v>0</v>
      </c>
      <c r="H1211" s="212">
        <f t="shared" si="153"/>
        <v>0</v>
      </c>
      <c r="I1211" s="218">
        <f>'Survey Results'!G1211/'Survey Results'!G$1334</f>
        <v>0</v>
      </c>
      <c r="J1211" s="217">
        <f t="shared" si="154"/>
        <v>0</v>
      </c>
      <c r="K1211" s="215">
        <f>'Survey Results'!H1211/'Survey Results'!H$1334</f>
        <v>0</v>
      </c>
      <c r="L1211" s="211">
        <f t="shared" si="155"/>
        <v>0</v>
      </c>
      <c r="M1211" s="221">
        <f t="shared" si="156"/>
        <v>0</v>
      </c>
      <c r="N1211" s="222">
        <f t="shared" si="157"/>
        <v>0</v>
      </c>
    </row>
    <row r="1212" spans="2:14" x14ac:dyDescent="0.45">
      <c r="B1212" t="s">
        <v>267</v>
      </c>
      <c r="C1212" s="215">
        <f>'Survey Results'!D1212/'Survey Results'!D$1334</f>
        <v>0</v>
      </c>
      <c r="D1212" s="211">
        <f t="shared" si="151"/>
        <v>0</v>
      </c>
      <c r="E1212" s="218">
        <f>'Survey Results'!E1212/'Survey Results'!E$1334</f>
        <v>0</v>
      </c>
      <c r="F1212" s="217">
        <f t="shared" si="152"/>
        <v>0</v>
      </c>
      <c r="G1212" s="215">
        <f>'Survey Results'!F1212/'Survey Results'!F$1334</f>
        <v>1.9723865877712032E-2</v>
      </c>
      <c r="H1212" s="212">
        <f t="shared" si="153"/>
        <v>0.25485733869822486</v>
      </c>
      <c r="I1212" s="218">
        <f>'Survey Results'!G1212/'Survey Results'!G$1334</f>
        <v>2.8054757478451913E-2</v>
      </c>
      <c r="J1212" s="217">
        <f t="shared" si="154"/>
        <v>0.13758528703302345</v>
      </c>
      <c r="K1212" s="215">
        <f>'Survey Results'!H1212/'Survey Results'!H$1334</f>
        <v>0</v>
      </c>
      <c r="L1212" s="211">
        <f t="shared" si="155"/>
        <v>0</v>
      </c>
      <c r="M1212" s="221">
        <f t="shared" si="156"/>
        <v>1.2366822680113361E-2</v>
      </c>
      <c r="N1212" s="222">
        <f t="shared" si="157"/>
        <v>0.39244262573124833</v>
      </c>
    </row>
    <row r="1213" spans="2:14" x14ac:dyDescent="0.45">
      <c r="B1213" t="s">
        <v>268</v>
      </c>
      <c r="C1213" s="215">
        <f>'Survey Results'!D1213/'Survey Results'!D$1334</f>
        <v>0</v>
      </c>
      <c r="D1213" s="211">
        <f t="shared" si="151"/>
        <v>0</v>
      </c>
      <c r="E1213" s="218">
        <f>'Survey Results'!E1213/'Survey Results'!E$1334</f>
        <v>0</v>
      </c>
      <c r="F1213" s="217">
        <f t="shared" si="152"/>
        <v>0</v>
      </c>
      <c r="G1213" s="215">
        <f>'Survey Results'!F1213/'Survey Results'!F$1334</f>
        <v>0</v>
      </c>
      <c r="H1213" s="212">
        <f t="shared" si="153"/>
        <v>0</v>
      </c>
      <c r="I1213" s="218">
        <f>'Survey Results'!G1213/'Survey Results'!G$1334</f>
        <v>0</v>
      </c>
      <c r="J1213" s="217">
        <f t="shared" si="154"/>
        <v>0</v>
      </c>
      <c r="K1213" s="215">
        <f>'Survey Results'!H1213/'Survey Results'!H$1334</f>
        <v>0</v>
      </c>
      <c r="L1213" s="211">
        <f t="shared" si="155"/>
        <v>0</v>
      </c>
      <c r="M1213" s="221">
        <f t="shared" si="156"/>
        <v>0</v>
      </c>
      <c r="N1213" s="222">
        <f t="shared" si="157"/>
        <v>0</v>
      </c>
    </row>
    <row r="1214" spans="2:14" x14ac:dyDescent="0.45">
      <c r="B1214" t="s">
        <v>269</v>
      </c>
      <c r="C1214" s="215">
        <f>'Survey Results'!D1214/'Survey Results'!D$1334</f>
        <v>0</v>
      </c>
      <c r="D1214" s="211">
        <f t="shared" si="151"/>
        <v>0</v>
      </c>
      <c r="E1214" s="218">
        <f>'Survey Results'!E1214/'Survey Results'!E$1334</f>
        <v>0</v>
      </c>
      <c r="F1214" s="217">
        <f t="shared" si="152"/>
        <v>0</v>
      </c>
      <c r="G1214" s="215">
        <f>'Survey Results'!F1214/'Survey Results'!F$1334</f>
        <v>0</v>
      </c>
      <c r="H1214" s="212">
        <f t="shared" si="153"/>
        <v>0</v>
      </c>
      <c r="I1214" s="218">
        <f>'Survey Results'!G1214/'Survey Results'!G$1334</f>
        <v>0</v>
      </c>
      <c r="J1214" s="217">
        <f t="shared" si="154"/>
        <v>0</v>
      </c>
      <c r="K1214" s="215">
        <f>'Survey Results'!H1214/'Survey Results'!H$1334</f>
        <v>0</v>
      </c>
      <c r="L1214" s="211">
        <f t="shared" si="155"/>
        <v>0</v>
      </c>
      <c r="M1214" s="221">
        <f t="shared" si="156"/>
        <v>0</v>
      </c>
      <c r="N1214" s="222">
        <f t="shared" si="157"/>
        <v>0</v>
      </c>
    </row>
    <row r="1215" spans="2:14" x14ac:dyDescent="0.45">
      <c r="B1215" t="s">
        <v>270</v>
      </c>
      <c r="C1215" s="215">
        <f>'Survey Results'!D1215/'Survey Results'!D$1334</f>
        <v>0</v>
      </c>
      <c r="D1215" s="211">
        <f t="shared" si="151"/>
        <v>0</v>
      </c>
      <c r="E1215" s="218">
        <f>'Survey Results'!E1215/'Survey Results'!E$1334</f>
        <v>0</v>
      </c>
      <c r="F1215" s="217">
        <f t="shared" si="152"/>
        <v>0</v>
      </c>
      <c r="G1215" s="215">
        <f>'Survey Results'!F1215/'Survey Results'!F$1334</f>
        <v>0</v>
      </c>
      <c r="H1215" s="212">
        <f t="shared" si="153"/>
        <v>0</v>
      </c>
      <c r="I1215" s="218">
        <f>'Survey Results'!G1215/'Survey Results'!G$1334</f>
        <v>0</v>
      </c>
      <c r="J1215" s="217">
        <f t="shared" si="154"/>
        <v>0</v>
      </c>
      <c r="K1215" s="215">
        <f>'Survey Results'!H1215/'Survey Results'!H$1334</f>
        <v>0</v>
      </c>
      <c r="L1215" s="211">
        <f t="shared" si="155"/>
        <v>0</v>
      </c>
      <c r="M1215" s="221">
        <f t="shared" si="156"/>
        <v>0</v>
      </c>
      <c r="N1215" s="222">
        <f t="shared" si="157"/>
        <v>0</v>
      </c>
    </row>
    <row r="1216" spans="2:14" x14ac:dyDescent="0.45">
      <c r="B1216" t="s">
        <v>271</v>
      </c>
      <c r="C1216" s="215">
        <f>'Survey Results'!D1216/'Survey Results'!D$1334</f>
        <v>0</v>
      </c>
      <c r="D1216" s="211">
        <f t="shared" si="151"/>
        <v>0</v>
      </c>
      <c r="E1216" s="218">
        <f>'Survey Results'!E1216/'Survey Results'!E$1334</f>
        <v>0</v>
      </c>
      <c r="F1216" s="217">
        <f t="shared" si="152"/>
        <v>0</v>
      </c>
      <c r="G1216" s="215">
        <f>'Survey Results'!F1216/'Survey Results'!F$1334</f>
        <v>0</v>
      </c>
      <c r="H1216" s="212">
        <f t="shared" si="153"/>
        <v>0</v>
      </c>
      <c r="I1216" s="218">
        <f>'Survey Results'!G1216/'Survey Results'!G$1334</f>
        <v>0</v>
      </c>
      <c r="J1216" s="217">
        <f t="shared" si="154"/>
        <v>0</v>
      </c>
      <c r="K1216" s="215">
        <f>'Survey Results'!H1216/'Survey Results'!H$1334</f>
        <v>0</v>
      </c>
      <c r="L1216" s="211">
        <f t="shared" si="155"/>
        <v>0</v>
      </c>
      <c r="M1216" s="221">
        <f t="shared" si="156"/>
        <v>0</v>
      </c>
      <c r="N1216" s="222">
        <f t="shared" si="157"/>
        <v>0</v>
      </c>
    </row>
    <row r="1217" spans="2:14" x14ac:dyDescent="0.45">
      <c r="B1217" t="s">
        <v>272</v>
      </c>
      <c r="C1217" s="215">
        <f>'Survey Results'!D1217/'Survey Results'!D$1334</f>
        <v>0</v>
      </c>
      <c r="D1217" s="211">
        <f t="shared" si="151"/>
        <v>0</v>
      </c>
      <c r="E1217" s="218">
        <f>'Survey Results'!E1217/'Survey Results'!E$1334</f>
        <v>0</v>
      </c>
      <c r="F1217" s="217">
        <f t="shared" si="152"/>
        <v>0</v>
      </c>
      <c r="G1217" s="215">
        <f>'Survey Results'!F1217/'Survey Results'!F$1334</f>
        <v>0</v>
      </c>
      <c r="H1217" s="212">
        <f t="shared" si="153"/>
        <v>0</v>
      </c>
      <c r="I1217" s="218">
        <f>'Survey Results'!G1217/'Survey Results'!G$1334</f>
        <v>0</v>
      </c>
      <c r="J1217" s="217">
        <f t="shared" si="154"/>
        <v>0</v>
      </c>
      <c r="K1217" s="215">
        <f>'Survey Results'!H1217/'Survey Results'!H$1334</f>
        <v>0</v>
      </c>
      <c r="L1217" s="211">
        <f t="shared" si="155"/>
        <v>0</v>
      </c>
      <c r="M1217" s="221">
        <f t="shared" si="156"/>
        <v>0</v>
      </c>
      <c r="N1217" s="222">
        <f t="shared" si="157"/>
        <v>0</v>
      </c>
    </row>
    <row r="1218" spans="2:14" x14ac:dyDescent="0.45">
      <c r="B1218" t="s">
        <v>273</v>
      </c>
      <c r="C1218" s="215">
        <f>'Survey Results'!D1218/'Survey Results'!D$1334</f>
        <v>0</v>
      </c>
      <c r="D1218" s="211">
        <f t="shared" si="151"/>
        <v>0</v>
      </c>
      <c r="E1218" s="218">
        <f>'Survey Results'!E1218/'Survey Results'!E$1334</f>
        <v>0</v>
      </c>
      <c r="F1218" s="217">
        <f t="shared" si="152"/>
        <v>0</v>
      </c>
      <c r="G1218" s="215">
        <f>'Survey Results'!F1218/'Survey Results'!F$1334</f>
        <v>0</v>
      </c>
      <c r="H1218" s="212">
        <f t="shared" si="153"/>
        <v>0</v>
      </c>
      <c r="I1218" s="218">
        <f>'Survey Results'!G1218/'Survey Results'!G$1334</f>
        <v>9.6028392766604687E-2</v>
      </c>
      <c r="J1218" s="217">
        <f t="shared" si="154"/>
        <v>0.47093951862749356</v>
      </c>
      <c r="K1218" s="215">
        <f>'Survey Results'!H1218/'Survey Results'!H$1334</f>
        <v>0</v>
      </c>
      <c r="L1218" s="211">
        <f t="shared" si="155"/>
        <v>0</v>
      </c>
      <c r="M1218" s="221">
        <f t="shared" si="156"/>
        <v>1.4840450904312703E-2</v>
      </c>
      <c r="N1218" s="222">
        <f t="shared" si="157"/>
        <v>0.47093951862749356</v>
      </c>
    </row>
    <row r="1219" spans="2:14" x14ac:dyDescent="0.45">
      <c r="B1219" t="s">
        <v>274</v>
      </c>
      <c r="C1219" s="215">
        <f>'Survey Results'!D1219/'Survey Results'!D$1334</f>
        <v>0</v>
      </c>
      <c r="D1219" s="211">
        <f t="shared" si="151"/>
        <v>0</v>
      </c>
      <c r="E1219" s="218">
        <f>'Survey Results'!E1219/'Survey Results'!E$1334</f>
        <v>0</v>
      </c>
      <c r="F1219" s="217">
        <f t="shared" si="152"/>
        <v>0</v>
      </c>
      <c r="G1219" s="215">
        <f>'Survey Results'!F1219/'Survey Results'!F$1334</f>
        <v>0</v>
      </c>
      <c r="H1219" s="212">
        <f t="shared" si="153"/>
        <v>0</v>
      </c>
      <c r="I1219" s="218">
        <f>'Survey Results'!G1219/'Survey Results'!G$1334</f>
        <v>0</v>
      </c>
      <c r="J1219" s="217">
        <f t="shared" si="154"/>
        <v>0</v>
      </c>
      <c r="K1219" s="215">
        <f>'Survey Results'!H1219/'Survey Results'!H$1334</f>
        <v>0</v>
      </c>
      <c r="L1219" s="211">
        <f t="shared" si="155"/>
        <v>0</v>
      </c>
      <c r="M1219" s="221">
        <f t="shared" si="156"/>
        <v>0</v>
      </c>
      <c r="N1219" s="222">
        <f t="shared" si="157"/>
        <v>0</v>
      </c>
    </row>
    <row r="1220" spans="2:14" x14ac:dyDescent="0.45">
      <c r="B1220" t="s">
        <v>275</v>
      </c>
      <c r="C1220" s="215">
        <f>'Survey Results'!D1220/'Survey Results'!D$1334</f>
        <v>0</v>
      </c>
      <c r="D1220" s="211">
        <f t="shared" ref="D1220:D1283" si="158">C1220*$D$1153</f>
        <v>0</v>
      </c>
      <c r="E1220" s="218">
        <f>'Survey Results'!E1220/'Survey Results'!E$1334</f>
        <v>9.2931072451001972E-3</v>
      </c>
      <c r="F1220" s="217">
        <f t="shared" ref="F1220:F1283" si="159">E1220*$F$1153</f>
        <v>3.3225662159568375E-2</v>
      </c>
      <c r="G1220" s="215">
        <f>'Survey Results'!F1220/'Survey Results'!F$1334</f>
        <v>5.9141253224093471E-2</v>
      </c>
      <c r="H1220" s="212">
        <f t="shared" ref="H1220:H1283" si="160">G1220*$H$1153</f>
        <v>0.76417992788129274</v>
      </c>
      <c r="I1220" s="218">
        <f>'Survey Results'!G1220/'Survey Results'!G$1334</f>
        <v>0.1307926314010478</v>
      </c>
      <c r="J1220" s="217">
        <f t="shared" ref="J1220:J1283" si="161">I1220*$J$1153</f>
        <v>0.64142923876419788</v>
      </c>
      <c r="K1220" s="215">
        <f>'Survey Results'!H1220/'Survey Results'!H$1334</f>
        <v>0</v>
      </c>
      <c r="L1220" s="211">
        <f t="shared" ref="L1220:L1283" si="162">K1220*$L$1153</f>
        <v>0</v>
      </c>
      <c r="M1220" s="221">
        <f t="shared" ref="M1220:M1283" si="163">N1220/$N$1153</f>
        <v>4.5341188818742002E-2</v>
      </c>
      <c r="N1220" s="222">
        <f t="shared" ref="N1220:N1283" si="164">D1220+F1220+H1220+J1220+L1220</f>
        <v>1.438834828805059</v>
      </c>
    </row>
    <row r="1221" spans="2:14" x14ac:dyDescent="0.45">
      <c r="B1221" t="s">
        <v>276</v>
      </c>
      <c r="C1221" s="215">
        <f>'Survey Results'!D1221/'Survey Results'!D$1334</f>
        <v>0</v>
      </c>
      <c r="D1221" s="211">
        <f t="shared" si="158"/>
        <v>0</v>
      </c>
      <c r="E1221" s="218">
        <f>'Survey Results'!E1221/'Survey Results'!E$1334</f>
        <v>3.2393745870953533E-2</v>
      </c>
      <c r="F1221" s="217">
        <f t="shared" si="159"/>
        <v>0.11581741477896938</v>
      </c>
      <c r="G1221" s="215">
        <f>'Survey Results'!F1221/'Survey Results'!F$1334</f>
        <v>0.13093612501896529</v>
      </c>
      <c r="H1221" s="212">
        <f t="shared" si="160"/>
        <v>1.6918606407428314</v>
      </c>
      <c r="I1221" s="218">
        <f>'Survey Results'!G1221/'Survey Results'!G$1334</f>
        <v>2.8054757478451913E-2</v>
      </c>
      <c r="J1221" s="217">
        <f t="shared" si="161"/>
        <v>0.13758528703302345</v>
      </c>
      <c r="K1221" s="215">
        <f>'Survey Results'!H1221/'Survey Results'!H$1334</f>
        <v>0</v>
      </c>
      <c r="L1221" s="211">
        <f t="shared" si="162"/>
        <v>0</v>
      </c>
      <c r="M1221" s="221">
        <f t="shared" si="163"/>
        <v>6.1299984370134654E-2</v>
      </c>
      <c r="N1221" s="222">
        <f t="shared" si="164"/>
        <v>1.9452633425548242</v>
      </c>
    </row>
    <row r="1222" spans="2:14" x14ac:dyDescent="0.45">
      <c r="B1222" t="s">
        <v>277</v>
      </c>
      <c r="C1222" s="215">
        <f>'Survey Results'!D1222/'Survey Results'!D$1334</f>
        <v>0</v>
      </c>
      <c r="D1222" s="211">
        <f t="shared" si="158"/>
        <v>0</v>
      </c>
      <c r="E1222" s="218">
        <f>'Survey Results'!E1222/'Survey Results'!E$1334</f>
        <v>0</v>
      </c>
      <c r="F1222" s="217">
        <f t="shared" si="159"/>
        <v>0</v>
      </c>
      <c r="G1222" s="215">
        <f>'Survey Results'!F1222/'Survey Results'!F$1334</f>
        <v>0</v>
      </c>
      <c r="H1222" s="212">
        <f t="shared" si="160"/>
        <v>0</v>
      </c>
      <c r="I1222" s="218">
        <f>'Survey Results'!G1222/'Survey Results'!G$1334</f>
        <v>0</v>
      </c>
      <c r="J1222" s="217">
        <f t="shared" si="161"/>
        <v>0</v>
      </c>
      <c r="K1222" s="215">
        <f>'Survey Results'!H1222/'Survey Results'!H$1334</f>
        <v>3.3926175130885104E-2</v>
      </c>
      <c r="L1222" s="211">
        <f t="shared" si="162"/>
        <v>0.19694034229368346</v>
      </c>
      <c r="M1222" s="221">
        <f t="shared" si="163"/>
        <v>6.2060697080716836E-3</v>
      </c>
      <c r="N1222" s="222">
        <f t="shared" si="164"/>
        <v>0.19694034229368346</v>
      </c>
    </row>
    <row r="1223" spans="2:14" x14ac:dyDescent="0.45">
      <c r="B1223" t="s">
        <v>278</v>
      </c>
      <c r="C1223" s="215">
        <f>'Survey Results'!D1223/'Survey Results'!D$1334</f>
        <v>0.10259207770953949</v>
      </c>
      <c r="D1223" s="211">
        <f t="shared" si="158"/>
        <v>0.46451630121861098</v>
      </c>
      <c r="E1223" s="218">
        <f>'Survey Results'!E1223/'Survey Results'!E$1334</f>
        <v>9.7005064963664372E-2</v>
      </c>
      <c r="F1223" s="217">
        <f t="shared" si="159"/>
        <v>0.34682237396421489</v>
      </c>
      <c r="G1223" s="215">
        <f>'Survey Results'!F1223/'Survey Results'!F$1334</f>
        <v>9.8619329388560158E-3</v>
      </c>
      <c r="H1223" s="212">
        <f t="shared" si="160"/>
        <v>0.12742866934911243</v>
      </c>
      <c r="I1223" s="218">
        <f>'Survey Results'!G1223/'Survey Results'!G$1334</f>
        <v>5.6092614500591498E-2</v>
      </c>
      <c r="J1223" s="217">
        <f t="shared" si="161"/>
        <v>0.27508769136301492</v>
      </c>
      <c r="K1223" s="215">
        <f>'Survey Results'!H1223/'Survey Results'!H$1334</f>
        <v>0.22793853597686592</v>
      </c>
      <c r="L1223" s="211">
        <f t="shared" si="162"/>
        <v>1.3231757816500405</v>
      </c>
      <c r="M1223" s="221">
        <f t="shared" si="163"/>
        <v>7.9948018378737828E-2</v>
      </c>
      <c r="N1223" s="222">
        <f t="shared" si="164"/>
        <v>2.537030817544994</v>
      </c>
    </row>
    <row r="1224" spans="2:14" x14ac:dyDescent="0.45">
      <c r="B1224" t="s">
        <v>279</v>
      </c>
      <c r="C1224" s="215">
        <f>'Survey Results'!D1224/'Survey Results'!D$1334</f>
        <v>2.5076108188009226E-2</v>
      </c>
      <c r="D1224" s="211">
        <f t="shared" si="158"/>
        <v>0.11353957619837406</v>
      </c>
      <c r="E1224" s="218">
        <f>'Survey Results'!E1224/'Survey Results'!E$1334</f>
        <v>9.2931072451001972E-3</v>
      </c>
      <c r="F1224" s="217">
        <f t="shared" si="159"/>
        <v>3.3225662159568375E-2</v>
      </c>
      <c r="G1224" s="215">
        <f>'Survey Results'!F1224/'Survey Results'!F$1334</f>
        <v>0</v>
      </c>
      <c r="H1224" s="212">
        <f t="shared" si="160"/>
        <v>0</v>
      </c>
      <c r="I1224" s="218">
        <f>'Survey Results'!G1224/'Survey Results'!G$1334</f>
        <v>9.3459523407131984E-3</v>
      </c>
      <c r="J1224" s="217">
        <f t="shared" si="161"/>
        <v>4.5834134776663843E-2</v>
      </c>
      <c r="K1224" s="215">
        <f>'Survey Results'!H1224/'Survey Results'!H$1334</f>
        <v>9.7147933243871536E-3</v>
      </c>
      <c r="L1224" s="211">
        <f t="shared" si="162"/>
        <v>5.6394059018915484E-2</v>
      </c>
      <c r="M1224" s="221">
        <f t="shared" si="163"/>
        <v>7.8463893116039081E-3</v>
      </c>
      <c r="N1224" s="222">
        <f t="shared" si="164"/>
        <v>0.24899343215352174</v>
      </c>
    </row>
    <row r="1225" spans="2:14" x14ac:dyDescent="0.45">
      <c r="B1225" t="s">
        <v>280</v>
      </c>
      <c r="C1225" s="215">
        <f>'Survey Results'!D1225/'Survey Results'!D$1334</f>
        <v>0</v>
      </c>
      <c r="D1225" s="211">
        <f t="shared" si="158"/>
        <v>0</v>
      </c>
      <c r="E1225" s="218">
        <f>'Survey Results'!E1225/'Survey Results'!E$1334</f>
        <v>0</v>
      </c>
      <c r="F1225" s="217">
        <f t="shared" si="159"/>
        <v>0</v>
      </c>
      <c r="G1225" s="215">
        <f>'Survey Results'!F1225/'Survey Results'!F$1334</f>
        <v>0</v>
      </c>
      <c r="H1225" s="212">
        <f t="shared" si="160"/>
        <v>0</v>
      </c>
      <c r="I1225" s="218">
        <f>'Survey Results'!G1225/'Survey Results'!G$1334</f>
        <v>0</v>
      </c>
      <c r="J1225" s="217">
        <f t="shared" si="161"/>
        <v>0</v>
      </c>
      <c r="K1225" s="215">
        <f>'Survey Results'!H1225/'Survey Results'!H$1334</f>
        <v>0</v>
      </c>
      <c r="L1225" s="211">
        <f t="shared" si="162"/>
        <v>0</v>
      </c>
      <c r="M1225" s="221">
        <f t="shared" si="163"/>
        <v>0</v>
      </c>
      <c r="N1225" s="222">
        <f t="shared" si="164"/>
        <v>0</v>
      </c>
    </row>
    <row r="1226" spans="2:14" x14ac:dyDescent="0.45">
      <c r="B1226" t="s">
        <v>281</v>
      </c>
      <c r="C1226" s="215">
        <f>'Survey Results'!D1226/'Survey Results'!D$1334</f>
        <v>0</v>
      </c>
      <c r="D1226" s="211">
        <f t="shared" si="158"/>
        <v>0</v>
      </c>
      <c r="E1226" s="218">
        <f>'Survey Results'!E1226/'Survey Results'!E$1334</f>
        <v>0</v>
      </c>
      <c r="F1226" s="217">
        <f t="shared" si="159"/>
        <v>0</v>
      </c>
      <c r="G1226" s="215">
        <f>'Survey Results'!F1226/'Survey Results'!F$1334</f>
        <v>9.8619329388560158E-3</v>
      </c>
      <c r="H1226" s="212">
        <f t="shared" si="160"/>
        <v>0.12742866934911243</v>
      </c>
      <c r="I1226" s="218">
        <f>'Survey Results'!G1226/'Survey Results'!G$1334</f>
        <v>0</v>
      </c>
      <c r="J1226" s="217">
        <f t="shared" si="161"/>
        <v>0</v>
      </c>
      <c r="K1226" s="215">
        <f>'Survey Results'!H1226/'Survey Results'!H$1334</f>
        <v>0</v>
      </c>
      <c r="L1226" s="211">
        <f t="shared" si="162"/>
        <v>0</v>
      </c>
      <c r="M1226" s="221">
        <f t="shared" si="163"/>
        <v>4.0155876423130085E-3</v>
      </c>
      <c r="N1226" s="222">
        <f t="shared" si="164"/>
        <v>0.12742866934911243</v>
      </c>
    </row>
    <row r="1227" spans="2:14" x14ac:dyDescent="0.45">
      <c r="B1227" t="s">
        <v>282</v>
      </c>
      <c r="C1227" s="215">
        <f>'Survey Results'!D1227/'Survey Results'!D$1334</f>
        <v>0</v>
      </c>
      <c r="D1227" s="211">
        <f t="shared" si="158"/>
        <v>0</v>
      </c>
      <c r="E1227" s="218">
        <f>'Survey Results'!E1227/'Survey Results'!E$1334</f>
        <v>0</v>
      </c>
      <c r="F1227" s="217">
        <f t="shared" si="159"/>
        <v>0</v>
      </c>
      <c r="G1227" s="215">
        <f>'Survey Results'!F1227/'Survey Results'!F$1334</f>
        <v>0</v>
      </c>
      <c r="H1227" s="212">
        <f t="shared" si="160"/>
        <v>0</v>
      </c>
      <c r="I1227" s="218">
        <f>'Survey Results'!G1227/'Survey Results'!G$1334</f>
        <v>0</v>
      </c>
      <c r="J1227" s="217">
        <f t="shared" si="161"/>
        <v>0</v>
      </c>
      <c r="K1227" s="215">
        <f>'Survey Results'!H1227/'Survey Results'!H$1334</f>
        <v>0</v>
      </c>
      <c r="L1227" s="211">
        <f t="shared" si="162"/>
        <v>0</v>
      </c>
      <c r="M1227" s="221">
        <f t="shared" si="163"/>
        <v>0</v>
      </c>
      <c r="N1227" s="222">
        <f t="shared" si="164"/>
        <v>0</v>
      </c>
    </row>
    <row r="1228" spans="2:14" x14ac:dyDescent="0.45">
      <c r="B1228" t="s">
        <v>283</v>
      </c>
      <c r="C1228" s="215">
        <f>'Survey Results'!D1228/'Survey Results'!D$1334</f>
        <v>0</v>
      </c>
      <c r="D1228" s="211">
        <f t="shared" si="158"/>
        <v>0</v>
      </c>
      <c r="E1228" s="218">
        <f>'Survey Results'!E1228/'Survey Results'!E$1334</f>
        <v>0</v>
      </c>
      <c r="F1228" s="217">
        <f t="shared" si="159"/>
        <v>0</v>
      </c>
      <c r="G1228" s="215">
        <f>'Survey Results'!F1228/'Survey Results'!F$1334</f>
        <v>0</v>
      </c>
      <c r="H1228" s="212">
        <f t="shared" si="160"/>
        <v>0</v>
      </c>
      <c r="I1228" s="218">
        <f>'Survey Results'!G1228/'Survey Results'!G$1334</f>
        <v>0</v>
      </c>
      <c r="J1228" s="217">
        <f t="shared" si="161"/>
        <v>0</v>
      </c>
      <c r="K1228" s="215">
        <f>'Survey Results'!H1228/'Survey Results'!H$1334</f>
        <v>0</v>
      </c>
      <c r="L1228" s="211">
        <f t="shared" si="162"/>
        <v>0</v>
      </c>
      <c r="M1228" s="221">
        <f t="shared" si="163"/>
        <v>0</v>
      </c>
      <c r="N1228" s="222">
        <f t="shared" si="164"/>
        <v>0</v>
      </c>
    </row>
    <row r="1229" spans="2:14" x14ac:dyDescent="0.45">
      <c r="B1229" t="s">
        <v>284</v>
      </c>
      <c r="C1229" s="215">
        <f>'Survey Results'!D1229/'Survey Results'!D$1334</f>
        <v>0</v>
      </c>
      <c r="D1229" s="211">
        <f t="shared" si="158"/>
        <v>0</v>
      </c>
      <c r="E1229" s="218">
        <f>'Survey Results'!E1229/'Survey Results'!E$1334</f>
        <v>0</v>
      </c>
      <c r="F1229" s="217">
        <f t="shared" si="159"/>
        <v>0</v>
      </c>
      <c r="G1229" s="215">
        <f>'Survey Results'!F1229/'Survey Results'!F$1334</f>
        <v>0</v>
      </c>
      <c r="H1229" s="212">
        <f t="shared" si="160"/>
        <v>0</v>
      </c>
      <c r="I1229" s="218">
        <f>'Survey Results'!G1229/'Survey Results'!G$1334</f>
        <v>0</v>
      </c>
      <c r="J1229" s="217">
        <f t="shared" si="161"/>
        <v>0</v>
      </c>
      <c r="K1229" s="215">
        <f>'Survey Results'!H1229/'Survey Results'!H$1334</f>
        <v>0</v>
      </c>
      <c r="L1229" s="211">
        <f t="shared" si="162"/>
        <v>0</v>
      </c>
      <c r="M1229" s="221">
        <f t="shared" si="163"/>
        <v>0</v>
      </c>
      <c r="N1229" s="222">
        <f t="shared" si="164"/>
        <v>0</v>
      </c>
    </row>
    <row r="1230" spans="2:14" x14ac:dyDescent="0.45">
      <c r="B1230" t="s">
        <v>285</v>
      </c>
      <c r="C1230" s="215">
        <f>'Survey Results'!D1230/'Survey Results'!D$1334</f>
        <v>0</v>
      </c>
      <c r="D1230" s="211">
        <f t="shared" si="158"/>
        <v>0</v>
      </c>
      <c r="E1230" s="218">
        <f>'Survey Results'!E1230/'Survey Results'!E$1334</f>
        <v>0</v>
      </c>
      <c r="F1230" s="217">
        <f t="shared" si="159"/>
        <v>0</v>
      </c>
      <c r="G1230" s="215">
        <f>'Survey Results'!F1230/'Survey Results'!F$1334</f>
        <v>0</v>
      </c>
      <c r="H1230" s="212">
        <f t="shared" si="160"/>
        <v>0</v>
      </c>
      <c r="I1230" s="218">
        <f>'Survey Results'!G1230/'Survey Results'!G$1334</f>
        <v>0</v>
      </c>
      <c r="J1230" s="217">
        <f t="shared" si="161"/>
        <v>0</v>
      </c>
      <c r="K1230" s="215">
        <f>'Survey Results'!H1230/'Survey Results'!H$1334</f>
        <v>0</v>
      </c>
      <c r="L1230" s="211">
        <f t="shared" si="162"/>
        <v>0</v>
      </c>
      <c r="M1230" s="221">
        <f t="shared" si="163"/>
        <v>0</v>
      </c>
      <c r="N1230" s="222">
        <f t="shared" si="164"/>
        <v>0</v>
      </c>
    </row>
    <row r="1231" spans="2:14" x14ac:dyDescent="0.45">
      <c r="B1231" t="s">
        <v>286</v>
      </c>
      <c r="C1231" s="215">
        <f>'Survey Results'!D1231/'Survey Results'!D$1334</f>
        <v>0</v>
      </c>
      <c r="D1231" s="211">
        <f t="shared" si="158"/>
        <v>0</v>
      </c>
      <c r="E1231" s="218">
        <f>'Survey Results'!E1231/'Survey Results'!E$1334</f>
        <v>9.2931072451001972E-3</v>
      </c>
      <c r="F1231" s="217">
        <f t="shared" si="159"/>
        <v>3.3225662159568375E-2</v>
      </c>
      <c r="G1231" s="215">
        <f>'Survey Results'!F1231/'Survey Results'!F$1334</f>
        <v>9.8619329388560158E-3</v>
      </c>
      <c r="H1231" s="212">
        <f t="shared" si="160"/>
        <v>0.12742866934911243</v>
      </c>
      <c r="I1231" s="218">
        <f>'Survey Results'!G1231/'Survey Results'!G$1334</f>
        <v>0</v>
      </c>
      <c r="J1231" s="217">
        <f t="shared" si="161"/>
        <v>0</v>
      </c>
      <c r="K1231" s="215">
        <f>'Survey Results'!H1231/'Survey Results'!H$1334</f>
        <v>9.7147933243871536E-3</v>
      </c>
      <c r="L1231" s="211">
        <f t="shared" si="162"/>
        <v>5.6394059018915484E-2</v>
      </c>
      <c r="M1231" s="221">
        <f t="shared" si="163"/>
        <v>6.839723268228683E-3</v>
      </c>
      <c r="N1231" s="222">
        <f t="shared" si="164"/>
        <v>0.21704839052759628</v>
      </c>
    </row>
    <row r="1232" spans="2:14" x14ac:dyDescent="0.45">
      <c r="B1232" t="s">
        <v>287</v>
      </c>
      <c r="C1232" s="215">
        <f>'Survey Results'!D1232/'Survey Results'!D$1334</f>
        <v>0</v>
      </c>
      <c r="D1232" s="211">
        <f t="shared" si="158"/>
        <v>0</v>
      </c>
      <c r="E1232" s="218">
        <f>'Survey Results'!E1232/'Survey Results'!E$1334</f>
        <v>0</v>
      </c>
      <c r="F1232" s="217">
        <f t="shared" si="159"/>
        <v>0</v>
      </c>
      <c r="G1232" s="215">
        <f>'Survey Results'!F1232/'Survey Results'!F$1334</f>
        <v>0</v>
      </c>
      <c r="H1232" s="212">
        <f t="shared" si="160"/>
        <v>0</v>
      </c>
      <c r="I1232" s="218">
        <f>'Survey Results'!G1232/'Survey Results'!G$1334</f>
        <v>0</v>
      </c>
      <c r="J1232" s="217">
        <f t="shared" si="161"/>
        <v>0</v>
      </c>
      <c r="K1232" s="215">
        <f>'Survey Results'!H1232/'Survey Results'!H$1334</f>
        <v>9.7147933243871536E-3</v>
      </c>
      <c r="L1232" s="211">
        <f t="shared" si="162"/>
        <v>5.6394059018915484E-2</v>
      </c>
      <c r="M1232" s="221">
        <f t="shared" si="163"/>
        <v>1.7771141113921143E-3</v>
      </c>
      <c r="N1232" s="222">
        <f t="shared" si="164"/>
        <v>5.6394059018915484E-2</v>
      </c>
    </row>
    <row r="1233" spans="2:14" x14ac:dyDescent="0.45">
      <c r="B1233" t="s">
        <v>288</v>
      </c>
      <c r="C1233" s="215">
        <f>'Survey Results'!D1233/'Survey Results'!D$1334</f>
        <v>0</v>
      </c>
      <c r="D1233" s="211">
        <f t="shared" si="158"/>
        <v>0</v>
      </c>
      <c r="E1233" s="218">
        <f>'Survey Results'!E1233/'Survey Results'!E$1334</f>
        <v>0</v>
      </c>
      <c r="F1233" s="217">
        <f t="shared" si="159"/>
        <v>0</v>
      </c>
      <c r="G1233" s="215">
        <f>'Survey Results'!F1233/'Survey Results'!F$1334</f>
        <v>0</v>
      </c>
      <c r="H1233" s="212">
        <f t="shared" si="160"/>
        <v>0</v>
      </c>
      <c r="I1233" s="218">
        <f>'Survey Results'!G1233/'Survey Results'!G$1334</f>
        <v>0</v>
      </c>
      <c r="J1233" s="217">
        <f t="shared" si="161"/>
        <v>0</v>
      </c>
      <c r="K1233" s="215">
        <f>'Survey Results'!H1233/'Survey Results'!H$1334</f>
        <v>0</v>
      </c>
      <c r="L1233" s="211">
        <f t="shared" si="162"/>
        <v>0</v>
      </c>
      <c r="M1233" s="221">
        <f t="shared" si="163"/>
        <v>0</v>
      </c>
      <c r="N1233" s="222">
        <f t="shared" si="164"/>
        <v>0</v>
      </c>
    </row>
    <row r="1234" spans="2:14" x14ac:dyDescent="0.45">
      <c r="B1234" t="s">
        <v>289</v>
      </c>
      <c r="C1234" s="215">
        <f>'Survey Results'!D1234/'Survey Results'!D$1334</f>
        <v>0</v>
      </c>
      <c r="D1234" s="211">
        <f t="shared" si="158"/>
        <v>0</v>
      </c>
      <c r="E1234" s="218">
        <f>'Survey Results'!E1234/'Survey Results'!E$1334</f>
        <v>0</v>
      </c>
      <c r="F1234" s="217">
        <f t="shared" si="159"/>
        <v>0</v>
      </c>
      <c r="G1234" s="215">
        <f>'Survey Results'!F1234/'Survey Results'!F$1334</f>
        <v>0</v>
      </c>
      <c r="H1234" s="212">
        <f t="shared" si="160"/>
        <v>0</v>
      </c>
      <c r="I1234" s="218">
        <f>'Survey Results'!G1234/'Survey Results'!G$1334</f>
        <v>0</v>
      </c>
      <c r="J1234" s="217">
        <f t="shared" si="161"/>
        <v>0</v>
      </c>
      <c r="K1234" s="215">
        <f>'Survey Results'!H1234/'Survey Results'!H$1334</f>
        <v>0</v>
      </c>
      <c r="L1234" s="211">
        <f t="shared" si="162"/>
        <v>0</v>
      </c>
      <c r="M1234" s="221">
        <f t="shared" si="163"/>
        <v>0</v>
      </c>
      <c r="N1234" s="222">
        <f t="shared" si="164"/>
        <v>0</v>
      </c>
    </row>
    <row r="1235" spans="2:14" x14ac:dyDescent="0.45">
      <c r="B1235" t="s">
        <v>290</v>
      </c>
      <c r="C1235" s="215">
        <f>'Survey Results'!D1235/'Survey Results'!D$1334</f>
        <v>0</v>
      </c>
      <c r="D1235" s="211">
        <f t="shared" si="158"/>
        <v>0</v>
      </c>
      <c r="E1235" s="218">
        <f>'Survey Results'!E1235/'Survey Results'!E$1334</f>
        <v>0</v>
      </c>
      <c r="F1235" s="217">
        <f t="shared" si="159"/>
        <v>0</v>
      </c>
      <c r="G1235" s="215">
        <f>'Survey Results'!F1235/'Survey Results'!F$1334</f>
        <v>0</v>
      </c>
      <c r="H1235" s="212">
        <f t="shared" si="160"/>
        <v>0</v>
      </c>
      <c r="I1235" s="218">
        <f>'Survey Results'!G1235/'Survey Results'!G$1334</f>
        <v>0</v>
      </c>
      <c r="J1235" s="217">
        <f t="shared" si="161"/>
        <v>0</v>
      </c>
      <c r="K1235" s="215">
        <f>'Survey Results'!H1235/'Survey Results'!H$1334</f>
        <v>0</v>
      </c>
      <c r="L1235" s="211">
        <f t="shared" si="162"/>
        <v>0</v>
      </c>
      <c r="M1235" s="221">
        <f t="shared" si="163"/>
        <v>0</v>
      </c>
      <c r="N1235" s="222">
        <f t="shared" si="164"/>
        <v>0</v>
      </c>
    </row>
    <row r="1236" spans="2:14" x14ac:dyDescent="0.45">
      <c r="B1236" t="s">
        <v>291</v>
      </c>
      <c r="C1236" s="215">
        <f>'Survey Results'!D1236/'Survey Results'!D$1334</f>
        <v>0.638675277596917</v>
      </c>
      <c r="D1236" s="211">
        <f t="shared" si="158"/>
        <v>2.8917932481009032</v>
      </c>
      <c r="E1236" s="218">
        <f>'Survey Results'!E1236/'Survey Results'!E$1334</f>
        <v>0.52327681127504944</v>
      </c>
      <c r="F1236" s="217">
        <f t="shared" si="159"/>
        <v>1.8708724744920939</v>
      </c>
      <c r="G1236" s="215">
        <f>'Survey Results'!F1236/'Survey Results'!F$1334</f>
        <v>0.25082688514641183</v>
      </c>
      <c r="H1236" s="212">
        <f t="shared" si="160"/>
        <v>3.241001171814657</v>
      </c>
      <c r="I1236" s="218">
        <f>'Survey Results'!G1236/'Survey Results'!G$1334</f>
        <v>0.26601318235592358</v>
      </c>
      <c r="J1236" s="217">
        <f t="shared" si="161"/>
        <v>1.3045737457227646</v>
      </c>
      <c r="K1236" s="215">
        <f>'Survey Results'!H1236/'Survey Results'!H$1334</f>
        <v>0.36644049216579405</v>
      </c>
      <c r="L1236" s="211">
        <f t="shared" si="162"/>
        <v>2.1271751289080414</v>
      </c>
      <c r="M1236" s="221">
        <f t="shared" si="163"/>
        <v>0.36035779453253775</v>
      </c>
      <c r="N1236" s="222">
        <f t="shared" si="164"/>
        <v>11.43541576903846</v>
      </c>
    </row>
    <row r="1237" spans="2:14" x14ac:dyDescent="0.45">
      <c r="B1237" t="s">
        <v>292</v>
      </c>
      <c r="C1237" s="215">
        <f>'Survey Results'!D1237/'Survey Results'!D$1334</f>
        <v>0</v>
      </c>
      <c r="D1237" s="211">
        <f t="shared" si="158"/>
        <v>0</v>
      </c>
      <c r="E1237" s="218">
        <f>'Survey Results'!E1237/'Survey Results'!E$1334</f>
        <v>9.2931072451001972E-3</v>
      </c>
      <c r="F1237" s="217">
        <f t="shared" si="159"/>
        <v>3.3225662159568375E-2</v>
      </c>
      <c r="G1237" s="215">
        <f>'Survey Results'!F1237/'Survey Results'!F$1334</f>
        <v>9.8619329388560158E-3</v>
      </c>
      <c r="H1237" s="212">
        <f t="shared" si="160"/>
        <v>0.12742866934911243</v>
      </c>
      <c r="I1237" s="218">
        <f>'Survey Results'!G1237/'Survey Results'!G$1334</f>
        <v>9.3459523407131984E-3</v>
      </c>
      <c r="J1237" s="217">
        <f t="shared" si="161"/>
        <v>4.5834134776663843E-2</v>
      </c>
      <c r="K1237" s="215">
        <f>'Survey Results'!H1237/'Survey Results'!H$1334</f>
        <v>0</v>
      </c>
      <c r="L1237" s="211">
        <f t="shared" si="162"/>
        <v>0</v>
      </c>
      <c r="M1237" s="221">
        <f t="shared" si="163"/>
        <v>6.5069543434055459E-3</v>
      </c>
      <c r="N1237" s="222">
        <f t="shared" si="164"/>
        <v>0.20648846628534465</v>
      </c>
    </row>
    <row r="1238" spans="2:14" x14ac:dyDescent="0.45">
      <c r="B1238" t="s">
        <v>293</v>
      </c>
      <c r="C1238" s="215">
        <f>'Survey Results'!D1238/'Survey Results'!D$1334</f>
        <v>0</v>
      </c>
      <c r="D1238" s="211">
        <f t="shared" si="158"/>
        <v>0</v>
      </c>
      <c r="E1238" s="218">
        <f>'Survey Results'!E1238/'Survey Results'!E$1334</f>
        <v>0</v>
      </c>
      <c r="F1238" s="217">
        <f t="shared" si="159"/>
        <v>0</v>
      </c>
      <c r="G1238" s="215">
        <f>'Survey Results'!F1238/'Survey Results'!F$1334</f>
        <v>0</v>
      </c>
      <c r="H1238" s="212">
        <f t="shared" si="160"/>
        <v>0</v>
      </c>
      <c r="I1238" s="218">
        <f>'Survey Results'!G1238/'Survey Results'!G$1334</f>
        <v>9.3459523407131984E-3</v>
      </c>
      <c r="J1238" s="217">
        <f t="shared" si="161"/>
        <v>4.5834134776663843E-2</v>
      </c>
      <c r="K1238" s="215">
        <f>'Survey Results'!H1238/'Survey Results'!H$1334</f>
        <v>0</v>
      </c>
      <c r="L1238" s="211">
        <f t="shared" si="162"/>
        <v>0</v>
      </c>
      <c r="M1238" s="221">
        <f t="shared" si="163"/>
        <v>1.4443451865689767E-3</v>
      </c>
      <c r="N1238" s="222">
        <f t="shared" si="164"/>
        <v>4.5834134776663843E-2</v>
      </c>
    </row>
    <row r="1239" spans="2:14" x14ac:dyDescent="0.45">
      <c r="B1239" t="s">
        <v>205</v>
      </c>
      <c r="C1239" s="215">
        <f>'Survey Results'!D1239/'Survey Results'!D$1334</f>
        <v>0</v>
      </c>
      <c r="D1239" s="211">
        <f t="shared" si="158"/>
        <v>0</v>
      </c>
      <c r="E1239" s="218">
        <f>'Survey Results'!E1239/'Survey Results'!E$1334</f>
        <v>0</v>
      </c>
      <c r="F1239" s="217">
        <f t="shared" si="159"/>
        <v>0</v>
      </c>
      <c r="G1239" s="215">
        <f>'Survey Results'!F1239/'Survey Results'!F$1334</f>
        <v>0</v>
      </c>
      <c r="H1239" s="212">
        <f t="shared" si="160"/>
        <v>0</v>
      </c>
      <c r="I1239" s="218">
        <f>'Survey Results'!G1239/'Survey Results'!G$1334</f>
        <v>0</v>
      </c>
      <c r="J1239" s="217">
        <f t="shared" si="161"/>
        <v>0</v>
      </c>
      <c r="K1239" s="215">
        <f>'Survey Results'!H1239/'Survey Results'!H$1334</f>
        <v>9.5031091118713246E-2</v>
      </c>
      <c r="L1239" s="211">
        <f t="shared" si="162"/>
        <v>0.55165239055857396</v>
      </c>
      <c r="M1239" s="221">
        <f t="shared" si="163"/>
        <v>1.7383910023501068E-2</v>
      </c>
      <c r="N1239" s="222">
        <f t="shared" si="164"/>
        <v>0.55165239055857396</v>
      </c>
    </row>
    <row r="1240" spans="2:14" x14ac:dyDescent="0.45">
      <c r="B1240" t="s">
        <v>294</v>
      </c>
      <c r="C1240" s="215">
        <f>'Survey Results'!D1240/'Survey Results'!D$1334</f>
        <v>0</v>
      </c>
      <c r="D1240" s="211">
        <f t="shared" si="158"/>
        <v>0</v>
      </c>
      <c r="E1240" s="218">
        <f>'Survey Results'!E1240/'Survey Results'!E$1334</f>
        <v>0</v>
      </c>
      <c r="F1240" s="217">
        <f t="shared" si="159"/>
        <v>0</v>
      </c>
      <c r="G1240" s="215">
        <f>'Survey Results'!F1240/'Survey Results'!F$1334</f>
        <v>0</v>
      </c>
      <c r="H1240" s="212">
        <f t="shared" si="160"/>
        <v>0</v>
      </c>
      <c r="I1240" s="218">
        <f>'Survey Results'!G1240/'Survey Results'!G$1334</f>
        <v>0</v>
      </c>
      <c r="J1240" s="217">
        <f t="shared" si="161"/>
        <v>0</v>
      </c>
      <c r="K1240" s="215">
        <f>'Survey Results'!H1240/'Survey Results'!H$1334</f>
        <v>9.7147933243871536E-3</v>
      </c>
      <c r="L1240" s="211">
        <f t="shared" si="162"/>
        <v>5.6394059018915484E-2</v>
      </c>
      <c r="M1240" s="221">
        <f t="shared" si="163"/>
        <v>1.7771141113921143E-3</v>
      </c>
      <c r="N1240" s="222">
        <f t="shared" si="164"/>
        <v>5.6394059018915484E-2</v>
      </c>
    </row>
    <row r="1241" spans="2:14" x14ac:dyDescent="0.45">
      <c r="B1241" t="s">
        <v>295</v>
      </c>
      <c r="C1241" s="215">
        <f>'Survey Results'!D1241/'Survey Results'!D$1334</f>
        <v>0</v>
      </c>
      <c r="D1241" s="211">
        <f t="shared" si="158"/>
        <v>0</v>
      </c>
      <c r="E1241" s="218">
        <f>'Survey Results'!E1241/'Survey Results'!E$1334</f>
        <v>0</v>
      </c>
      <c r="F1241" s="217">
        <f t="shared" si="159"/>
        <v>0</v>
      </c>
      <c r="G1241" s="215">
        <f>'Survey Results'!F1241/'Survey Results'!F$1334</f>
        <v>0</v>
      </c>
      <c r="H1241" s="212">
        <f t="shared" si="160"/>
        <v>0</v>
      </c>
      <c r="I1241" s="218">
        <f>'Survey Results'!G1241/'Survey Results'!G$1334</f>
        <v>0</v>
      </c>
      <c r="J1241" s="217">
        <f t="shared" si="161"/>
        <v>0</v>
      </c>
      <c r="K1241" s="215">
        <f>'Survey Results'!H1241/'Survey Results'!H$1334</f>
        <v>0</v>
      </c>
      <c r="L1241" s="211">
        <f t="shared" si="162"/>
        <v>0</v>
      </c>
      <c r="M1241" s="221">
        <f t="shared" si="163"/>
        <v>0</v>
      </c>
      <c r="N1241" s="222">
        <f t="shared" si="164"/>
        <v>0</v>
      </c>
    </row>
    <row r="1242" spans="2:14" x14ac:dyDescent="0.45">
      <c r="B1242" t="s">
        <v>296</v>
      </c>
      <c r="C1242" s="215">
        <f>'Survey Results'!D1242/'Survey Results'!D$1334</f>
        <v>0</v>
      </c>
      <c r="D1242" s="211">
        <f t="shared" si="158"/>
        <v>0</v>
      </c>
      <c r="E1242" s="218">
        <f>'Survey Results'!E1242/'Survey Results'!E$1334</f>
        <v>0</v>
      </c>
      <c r="F1242" s="217">
        <f t="shared" si="159"/>
        <v>0</v>
      </c>
      <c r="G1242" s="215">
        <f>'Survey Results'!F1242/'Survey Results'!F$1334</f>
        <v>0</v>
      </c>
      <c r="H1242" s="212">
        <f t="shared" si="160"/>
        <v>0</v>
      </c>
      <c r="I1242" s="218">
        <f>'Survey Results'!G1242/'Survey Results'!G$1334</f>
        <v>0</v>
      </c>
      <c r="J1242" s="217">
        <f t="shared" si="161"/>
        <v>0</v>
      </c>
      <c r="K1242" s="215">
        <f>'Survey Results'!H1242/'Survey Results'!H$1334</f>
        <v>0</v>
      </c>
      <c r="L1242" s="211">
        <f t="shared" si="162"/>
        <v>0</v>
      </c>
      <c r="M1242" s="221">
        <f t="shared" si="163"/>
        <v>0</v>
      </c>
      <c r="N1242" s="222">
        <f t="shared" si="164"/>
        <v>0</v>
      </c>
    </row>
    <row r="1243" spans="2:14" x14ac:dyDescent="0.45">
      <c r="B1243" t="s">
        <v>297</v>
      </c>
      <c r="C1243" s="215">
        <f>'Survey Results'!D1243/'Survey Results'!D$1334</f>
        <v>0</v>
      </c>
      <c r="D1243" s="211">
        <f t="shared" si="158"/>
        <v>0</v>
      </c>
      <c r="E1243" s="218">
        <f>'Survey Results'!E1243/'Survey Results'!E$1334</f>
        <v>0</v>
      </c>
      <c r="F1243" s="217">
        <f t="shared" si="159"/>
        <v>0</v>
      </c>
      <c r="G1243" s="215">
        <f>'Survey Results'!F1243/'Survey Results'!F$1334</f>
        <v>0</v>
      </c>
      <c r="H1243" s="212">
        <f t="shared" si="160"/>
        <v>0</v>
      </c>
      <c r="I1243" s="218">
        <f>'Survey Results'!G1243/'Survey Results'!G$1334</f>
        <v>0</v>
      </c>
      <c r="J1243" s="217">
        <f t="shared" si="161"/>
        <v>0</v>
      </c>
      <c r="K1243" s="215">
        <f>'Survey Results'!H1243/'Survey Results'!H$1334</f>
        <v>0</v>
      </c>
      <c r="L1243" s="211">
        <f t="shared" si="162"/>
        <v>0</v>
      </c>
      <c r="M1243" s="221">
        <f t="shared" si="163"/>
        <v>0</v>
      </c>
      <c r="N1243" s="222">
        <f t="shared" si="164"/>
        <v>0</v>
      </c>
    </row>
    <row r="1244" spans="2:14" x14ac:dyDescent="0.45">
      <c r="B1244" t="s">
        <v>298</v>
      </c>
      <c r="C1244" s="215">
        <f>'Survey Results'!D1244/'Survey Results'!D$1334</f>
        <v>0</v>
      </c>
      <c r="D1244" s="211">
        <f t="shared" si="158"/>
        <v>0</v>
      </c>
      <c r="E1244" s="218">
        <f>'Survey Results'!E1244/'Survey Results'!E$1334</f>
        <v>0</v>
      </c>
      <c r="F1244" s="217">
        <f t="shared" si="159"/>
        <v>0</v>
      </c>
      <c r="G1244" s="215">
        <f>'Survey Results'!F1244/'Survey Results'!F$1334</f>
        <v>0</v>
      </c>
      <c r="H1244" s="212">
        <f t="shared" si="160"/>
        <v>0</v>
      </c>
      <c r="I1244" s="218">
        <f>'Survey Results'!G1244/'Survey Results'!G$1334</f>
        <v>0</v>
      </c>
      <c r="J1244" s="217">
        <f t="shared" si="161"/>
        <v>0</v>
      </c>
      <c r="K1244" s="215">
        <f>'Survey Results'!H1244/'Survey Results'!H$1334</f>
        <v>0</v>
      </c>
      <c r="L1244" s="211">
        <f t="shared" si="162"/>
        <v>0</v>
      </c>
      <c r="M1244" s="221">
        <f t="shared" si="163"/>
        <v>0</v>
      </c>
      <c r="N1244" s="222">
        <f t="shared" si="164"/>
        <v>0</v>
      </c>
    </row>
    <row r="1245" spans="2:14" x14ac:dyDescent="0.45">
      <c r="B1245" t="s">
        <v>8</v>
      </c>
      <c r="C1245" s="215">
        <f>'Survey Results'!D1245/'Survey Results'!D$1334</f>
        <v>0</v>
      </c>
      <c r="D1245" s="211">
        <f t="shared" si="158"/>
        <v>0</v>
      </c>
      <c r="E1245" s="218">
        <f>'Survey Results'!E1245/'Survey Results'!E$1334</f>
        <v>0</v>
      </c>
      <c r="F1245" s="217">
        <f t="shared" si="159"/>
        <v>0</v>
      </c>
      <c r="G1245" s="215">
        <f>'Survey Results'!F1245/'Survey Results'!F$1334</f>
        <v>0</v>
      </c>
      <c r="H1245" s="212">
        <f t="shared" si="160"/>
        <v>0</v>
      </c>
      <c r="I1245" s="218">
        <f>'Survey Results'!G1245/'Survey Results'!G$1334</f>
        <v>0</v>
      </c>
      <c r="J1245" s="217">
        <f t="shared" si="161"/>
        <v>0</v>
      </c>
      <c r="K1245" s="215">
        <f>'Survey Results'!H1245/'Survey Results'!H$1334</f>
        <v>0</v>
      </c>
      <c r="L1245" s="211">
        <f t="shared" si="162"/>
        <v>0</v>
      </c>
      <c r="M1245" s="221">
        <f t="shared" si="163"/>
        <v>0</v>
      </c>
      <c r="N1245" s="222">
        <f t="shared" si="164"/>
        <v>0</v>
      </c>
    </row>
    <row r="1246" spans="2:14" x14ac:dyDescent="0.45">
      <c r="B1246" t="s">
        <v>299</v>
      </c>
      <c r="C1246" s="215">
        <f>'Survey Results'!D1246/'Survey Results'!D$1334</f>
        <v>0</v>
      </c>
      <c r="D1246" s="211">
        <f t="shared" si="158"/>
        <v>0</v>
      </c>
      <c r="E1246" s="218">
        <f>'Survey Results'!E1246/'Survey Results'!E$1334</f>
        <v>0</v>
      </c>
      <c r="F1246" s="217">
        <f t="shared" si="159"/>
        <v>0</v>
      </c>
      <c r="G1246" s="215">
        <f>'Survey Results'!F1246/'Survey Results'!F$1334</f>
        <v>0</v>
      </c>
      <c r="H1246" s="212">
        <f t="shared" si="160"/>
        <v>0</v>
      </c>
      <c r="I1246" s="218">
        <f>'Survey Results'!G1246/'Survey Results'!G$1334</f>
        <v>0</v>
      </c>
      <c r="J1246" s="217">
        <f t="shared" si="161"/>
        <v>0</v>
      </c>
      <c r="K1246" s="215">
        <f>'Survey Results'!H1246/'Survey Results'!H$1334</f>
        <v>0</v>
      </c>
      <c r="L1246" s="211">
        <f t="shared" si="162"/>
        <v>0</v>
      </c>
      <c r="M1246" s="221">
        <f t="shared" si="163"/>
        <v>0</v>
      </c>
      <c r="N1246" s="222">
        <f t="shared" si="164"/>
        <v>0</v>
      </c>
    </row>
    <row r="1247" spans="2:14" x14ac:dyDescent="0.45">
      <c r="B1247" t="s">
        <v>300</v>
      </c>
      <c r="C1247" s="215">
        <f>'Survey Results'!D1247/'Survey Results'!D$1334</f>
        <v>0</v>
      </c>
      <c r="D1247" s="211">
        <f t="shared" si="158"/>
        <v>0</v>
      </c>
      <c r="E1247" s="218">
        <f>'Survey Results'!E1247/'Survey Results'!E$1334</f>
        <v>0</v>
      </c>
      <c r="F1247" s="217">
        <f t="shared" si="159"/>
        <v>0</v>
      </c>
      <c r="G1247" s="215">
        <f>'Survey Results'!F1247/'Survey Results'!F$1334</f>
        <v>0</v>
      </c>
      <c r="H1247" s="212">
        <f t="shared" si="160"/>
        <v>0</v>
      </c>
      <c r="I1247" s="218">
        <f>'Survey Results'!G1247/'Survey Results'!G$1334</f>
        <v>0</v>
      </c>
      <c r="J1247" s="217">
        <f t="shared" si="161"/>
        <v>0</v>
      </c>
      <c r="K1247" s="215">
        <f>'Survey Results'!H1247/'Survey Results'!H$1334</f>
        <v>9.7147933243871536E-3</v>
      </c>
      <c r="L1247" s="211">
        <f t="shared" si="162"/>
        <v>5.6394059018915484E-2</v>
      </c>
      <c r="M1247" s="221">
        <f t="shared" si="163"/>
        <v>1.7771141113921143E-3</v>
      </c>
      <c r="N1247" s="222">
        <f t="shared" si="164"/>
        <v>5.6394059018915484E-2</v>
      </c>
    </row>
    <row r="1248" spans="2:14" x14ac:dyDescent="0.45">
      <c r="B1248" t="s">
        <v>94</v>
      </c>
      <c r="C1248" s="215">
        <f>'Survey Results'!D1248/'Survey Results'!D$1334</f>
        <v>0</v>
      </c>
      <c r="D1248" s="211">
        <f t="shared" si="158"/>
        <v>0</v>
      </c>
      <c r="E1248" s="218">
        <f>'Survey Results'!E1248/'Survey Results'!E$1334</f>
        <v>9.2931072451001972E-3</v>
      </c>
      <c r="F1248" s="217">
        <f t="shared" si="159"/>
        <v>3.3225662159568375E-2</v>
      </c>
      <c r="G1248" s="215">
        <f>'Survey Results'!F1248/'Survey Results'!F$1334</f>
        <v>0</v>
      </c>
      <c r="H1248" s="212">
        <f t="shared" si="160"/>
        <v>0</v>
      </c>
      <c r="I1248" s="218">
        <f>'Survey Results'!G1248/'Survey Results'!G$1334</f>
        <v>0</v>
      </c>
      <c r="J1248" s="217">
        <f t="shared" si="161"/>
        <v>0</v>
      </c>
      <c r="K1248" s="215">
        <f>'Survey Results'!H1248/'Survey Results'!H$1334</f>
        <v>0</v>
      </c>
      <c r="L1248" s="211">
        <f t="shared" si="162"/>
        <v>0</v>
      </c>
      <c r="M1248" s="221">
        <f t="shared" si="163"/>
        <v>1.0470215145235605E-3</v>
      </c>
      <c r="N1248" s="222">
        <f t="shared" si="164"/>
        <v>3.3225662159568375E-2</v>
      </c>
    </row>
    <row r="1249" spans="2:14" x14ac:dyDescent="0.45">
      <c r="B1249" t="s">
        <v>301</v>
      </c>
      <c r="C1249" s="215">
        <f>'Survey Results'!D1249/'Survey Results'!D$1334</f>
        <v>0</v>
      </c>
      <c r="D1249" s="211">
        <f t="shared" si="158"/>
        <v>0</v>
      </c>
      <c r="E1249" s="218">
        <f>'Survey Results'!E1249/'Survey Results'!E$1334</f>
        <v>0</v>
      </c>
      <c r="F1249" s="217">
        <f t="shared" si="159"/>
        <v>0</v>
      </c>
      <c r="G1249" s="215">
        <f>'Survey Results'!F1249/'Survey Results'!F$1334</f>
        <v>0</v>
      </c>
      <c r="H1249" s="212">
        <f t="shared" si="160"/>
        <v>0</v>
      </c>
      <c r="I1249" s="218">
        <f>'Survey Results'!G1249/'Survey Results'!G$1334</f>
        <v>0</v>
      </c>
      <c r="J1249" s="217">
        <f t="shared" si="161"/>
        <v>0</v>
      </c>
      <c r="K1249" s="215">
        <f>'Survey Results'!H1249/'Survey Results'!H$1334</f>
        <v>0</v>
      </c>
      <c r="L1249" s="211">
        <f t="shared" si="162"/>
        <v>0</v>
      </c>
      <c r="M1249" s="221">
        <f t="shared" si="163"/>
        <v>0</v>
      </c>
      <c r="N1249" s="222">
        <f t="shared" si="164"/>
        <v>0</v>
      </c>
    </row>
    <row r="1250" spans="2:14" x14ac:dyDescent="0.45">
      <c r="B1250" t="s">
        <v>302</v>
      </c>
      <c r="C1250" s="215">
        <f>'Survey Results'!D1250/'Survey Results'!D$1334</f>
        <v>0</v>
      </c>
      <c r="D1250" s="211">
        <f t="shared" si="158"/>
        <v>0</v>
      </c>
      <c r="E1250" s="218">
        <f>'Survey Results'!E1250/'Survey Results'!E$1334</f>
        <v>0</v>
      </c>
      <c r="F1250" s="217">
        <f t="shared" si="159"/>
        <v>0</v>
      </c>
      <c r="G1250" s="215">
        <f>'Survey Results'!F1250/'Survey Results'!F$1334</f>
        <v>0</v>
      </c>
      <c r="H1250" s="212">
        <f t="shared" si="160"/>
        <v>0</v>
      </c>
      <c r="I1250" s="218">
        <f>'Survey Results'!G1250/'Survey Results'!G$1334</f>
        <v>0</v>
      </c>
      <c r="J1250" s="217">
        <f t="shared" si="161"/>
        <v>0</v>
      </c>
      <c r="K1250" s="215">
        <f>'Survey Results'!H1250/'Survey Results'!H$1334</f>
        <v>0</v>
      </c>
      <c r="L1250" s="211">
        <f t="shared" si="162"/>
        <v>0</v>
      </c>
      <c r="M1250" s="221">
        <f t="shared" si="163"/>
        <v>0</v>
      </c>
      <c r="N1250" s="222">
        <f t="shared" si="164"/>
        <v>0</v>
      </c>
    </row>
    <row r="1251" spans="2:14" x14ac:dyDescent="0.45">
      <c r="B1251" t="s">
        <v>303</v>
      </c>
      <c r="C1251" s="215">
        <f>'Survey Results'!D1251/'Survey Results'!D$1334</f>
        <v>0</v>
      </c>
      <c r="D1251" s="211">
        <f t="shared" si="158"/>
        <v>0</v>
      </c>
      <c r="E1251" s="218">
        <f>'Survey Results'!E1251/'Survey Results'!E$1334</f>
        <v>0</v>
      </c>
      <c r="F1251" s="217">
        <f t="shared" si="159"/>
        <v>0</v>
      </c>
      <c r="G1251" s="215">
        <f>'Survey Results'!F1251/'Survey Results'!F$1334</f>
        <v>0</v>
      </c>
      <c r="H1251" s="212">
        <f t="shared" si="160"/>
        <v>0</v>
      </c>
      <c r="I1251" s="218">
        <f>'Survey Results'!G1251/'Survey Results'!G$1334</f>
        <v>0</v>
      </c>
      <c r="J1251" s="217">
        <f t="shared" si="161"/>
        <v>0</v>
      </c>
      <c r="K1251" s="215">
        <f>'Survey Results'!H1251/'Survey Results'!H$1334</f>
        <v>0</v>
      </c>
      <c r="L1251" s="211">
        <f t="shared" si="162"/>
        <v>0</v>
      </c>
      <c r="M1251" s="221">
        <f t="shared" si="163"/>
        <v>0</v>
      </c>
      <c r="N1251" s="222">
        <f t="shared" si="164"/>
        <v>0</v>
      </c>
    </row>
    <row r="1252" spans="2:14" x14ac:dyDescent="0.45">
      <c r="B1252" t="s">
        <v>304</v>
      </c>
      <c r="C1252" s="215">
        <f>'Survey Results'!D1252/'Survey Results'!D$1334</f>
        <v>0</v>
      </c>
      <c r="D1252" s="211">
        <f t="shared" si="158"/>
        <v>0</v>
      </c>
      <c r="E1252" s="218">
        <f>'Survey Results'!E1252/'Survey Results'!E$1334</f>
        <v>0</v>
      </c>
      <c r="F1252" s="217">
        <f t="shared" si="159"/>
        <v>0</v>
      </c>
      <c r="G1252" s="215">
        <f>'Survey Results'!F1252/'Survey Results'!F$1334</f>
        <v>0</v>
      </c>
      <c r="H1252" s="212">
        <f t="shared" si="160"/>
        <v>0</v>
      </c>
      <c r="I1252" s="218">
        <f>'Survey Results'!G1252/'Survey Results'!G$1334</f>
        <v>0</v>
      </c>
      <c r="J1252" s="217">
        <f t="shared" si="161"/>
        <v>0</v>
      </c>
      <c r="K1252" s="215">
        <f>'Survey Results'!H1252/'Survey Results'!H$1334</f>
        <v>0</v>
      </c>
      <c r="L1252" s="211">
        <f t="shared" si="162"/>
        <v>0</v>
      </c>
      <c r="M1252" s="221">
        <f t="shared" si="163"/>
        <v>0</v>
      </c>
      <c r="N1252" s="222">
        <f t="shared" si="164"/>
        <v>0</v>
      </c>
    </row>
    <row r="1253" spans="2:14" x14ac:dyDescent="0.45">
      <c r="B1253" t="s">
        <v>305</v>
      </c>
      <c r="C1253" s="215">
        <f>'Survey Results'!D1253/'Survey Results'!D$1334</f>
        <v>0</v>
      </c>
      <c r="D1253" s="211">
        <f t="shared" si="158"/>
        <v>0</v>
      </c>
      <c r="E1253" s="218">
        <f>'Survey Results'!E1253/'Survey Results'!E$1334</f>
        <v>0</v>
      </c>
      <c r="F1253" s="217">
        <f t="shared" si="159"/>
        <v>0</v>
      </c>
      <c r="G1253" s="215">
        <f>'Survey Results'!F1253/'Survey Results'!F$1334</f>
        <v>0</v>
      </c>
      <c r="H1253" s="212">
        <f t="shared" si="160"/>
        <v>0</v>
      </c>
      <c r="I1253" s="218">
        <f>'Survey Results'!G1253/'Survey Results'!G$1334</f>
        <v>0</v>
      </c>
      <c r="J1253" s="217">
        <f t="shared" si="161"/>
        <v>0</v>
      </c>
      <c r="K1253" s="215">
        <f>'Survey Results'!H1253/'Survey Results'!H$1334</f>
        <v>0</v>
      </c>
      <c r="L1253" s="211">
        <f t="shared" si="162"/>
        <v>0</v>
      </c>
      <c r="M1253" s="221">
        <f t="shared" si="163"/>
        <v>0</v>
      </c>
      <c r="N1253" s="222">
        <f t="shared" si="164"/>
        <v>0</v>
      </c>
    </row>
    <row r="1254" spans="2:14" x14ac:dyDescent="0.45">
      <c r="B1254" t="s">
        <v>306</v>
      </c>
      <c r="C1254" s="215">
        <f>'Survey Results'!D1254/'Survey Results'!D$1334</f>
        <v>0</v>
      </c>
      <c r="D1254" s="211">
        <f t="shared" si="158"/>
        <v>0</v>
      </c>
      <c r="E1254" s="218">
        <f>'Survey Results'!E1254/'Survey Results'!E$1334</f>
        <v>0</v>
      </c>
      <c r="F1254" s="217">
        <f t="shared" si="159"/>
        <v>0</v>
      </c>
      <c r="G1254" s="215">
        <f>'Survey Results'!F1254/'Survey Results'!F$1334</f>
        <v>0</v>
      </c>
      <c r="H1254" s="212">
        <f t="shared" si="160"/>
        <v>0</v>
      </c>
      <c r="I1254" s="218">
        <f>'Survey Results'!G1254/'Survey Results'!G$1334</f>
        <v>0</v>
      </c>
      <c r="J1254" s="217">
        <f t="shared" si="161"/>
        <v>0</v>
      </c>
      <c r="K1254" s="215">
        <f>'Survey Results'!H1254/'Survey Results'!H$1334</f>
        <v>0</v>
      </c>
      <c r="L1254" s="211">
        <f t="shared" si="162"/>
        <v>0</v>
      </c>
      <c r="M1254" s="221">
        <f t="shared" si="163"/>
        <v>0</v>
      </c>
      <c r="N1254" s="222">
        <f t="shared" si="164"/>
        <v>0</v>
      </c>
    </row>
    <row r="1255" spans="2:14" x14ac:dyDescent="0.45">
      <c r="B1255" t="s">
        <v>307</v>
      </c>
      <c r="C1255" s="215">
        <f>'Survey Results'!D1255/'Survey Results'!D$1334</f>
        <v>0</v>
      </c>
      <c r="D1255" s="211">
        <f t="shared" si="158"/>
        <v>0</v>
      </c>
      <c r="E1255" s="218">
        <f>'Survey Results'!E1255/'Survey Results'!E$1334</f>
        <v>0</v>
      </c>
      <c r="F1255" s="217">
        <f t="shared" si="159"/>
        <v>0</v>
      </c>
      <c r="G1255" s="215">
        <f>'Survey Results'!F1255/'Survey Results'!F$1334</f>
        <v>0</v>
      </c>
      <c r="H1255" s="212">
        <f t="shared" si="160"/>
        <v>0</v>
      </c>
      <c r="I1255" s="218">
        <f>'Survey Results'!G1255/'Survey Results'!G$1334</f>
        <v>0</v>
      </c>
      <c r="J1255" s="217">
        <f t="shared" si="161"/>
        <v>0</v>
      </c>
      <c r="K1255" s="215">
        <f>'Survey Results'!H1255/'Survey Results'!H$1334</f>
        <v>0</v>
      </c>
      <c r="L1255" s="211">
        <f t="shared" si="162"/>
        <v>0</v>
      </c>
      <c r="M1255" s="221">
        <f t="shared" si="163"/>
        <v>0</v>
      </c>
      <c r="N1255" s="222">
        <f t="shared" si="164"/>
        <v>0</v>
      </c>
    </row>
    <row r="1256" spans="2:14" x14ac:dyDescent="0.45">
      <c r="B1256" t="s">
        <v>308</v>
      </c>
      <c r="C1256" s="215">
        <f>'Survey Results'!D1256/'Survey Results'!D$1334</f>
        <v>0</v>
      </c>
      <c r="D1256" s="211">
        <f t="shared" si="158"/>
        <v>0</v>
      </c>
      <c r="E1256" s="218">
        <f>'Survey Results'!E1256/'Survey Results'!E$1334</f>
        <v>0</v>
      </c>
      <c r="F1256" s="217">
        <f t="shared" si="159"/>
        <v>0</v>
      </c>
      <c r="G1256" s="215">
        <f>'Survey Results'!F1256/'Survey Results'!F$1334</f>
        <v>0</v>
      </c>
      <c r="H1256" s="212">
        <f t="shared" si="160"/>
        <v>0</v>
      </c>
      <c r="I1256" s="218">
        <f>'Survey Results'!G1256/'Survey Results'!G$1334</f>
        <v>0</v>
      </c>
      <c r="J1256" s="217">
        <f t="shared" si="161"/>
        <v>0</v>
      </c>
      <c r="K1256" s="215">
        <f>'Survey Results'!H1256/'Survey Results'!H$1334</f>
        <v>0</v>
      </c>
      <c r="L1256" s="211">
        <f t="shared" si="162"/>
        <v>0</v>
      </c>
      <c r="M1256" s="221">
        <f t="shared" si="163"/>
        <v>0</v>
      </c>
      <c r="N1256" s="222">
        <f t="shared" si="164"/>
        <v>0</v>
      </c>
    </row>
    <row r="1257" spans="2:14" x14ac:dyDescent="0.45">
      <c r="B1257" t="s">
        <v>309</v>
      </c>
      <c r="C1257" s="215">
        <f>'Survey Results'!D1257/'Survey Results'!D$1334</f>
        <v>2.9211466380417762E-2</v>
      </c>
      <c r="D1257" s="211">
        <f t="shared" si="158"/>
        <v>0.13226364665915852</v>
      </c>
      <c r="E1257" s="218">
        <f>'Survey Results'!E1257/'Survey Results'!E$1334</f>
        <v>0</v>
      </c>
      <c r="F1257" s="217">
        <f t="shared" si="159"/>
        <v>0</v>
      </c>
      <c r="G1257" s="215">
        <f>'Survey Results'!F1257/'Survey Results'!F$1334</f>
        <v>0</v>
      </c>
      <c r="H1257" s="212">
        <f t="shared" si="160"/>
        <v>0</v>
      </c>
      <c r="I1257" s="218">
        <f>'Survey Results'!G1257/'Survey Results'!G$1334</f>
        <v>0</v>
      </c>
      <c r="J1257" s="217">
        <f t="shared" si="161"/>
        <v>0</v>
      </c>
      <c r="K1257" s="215">
        <f>'Survey Results'!H1257/'Survey Results'!H$1334</f>
        <v>0</v>
      </c>
      <c r="L1257" s="211">
        <f t="shared" si="162"/>
        <v>0</v>
      </c>
      <c r="M1257" s="221">
        <f t="shared" si="163"/>
        <v>4.1679495498512052E-3</v>
      </c>
      <c r="N1257" s="222">
        <f t="shared" si="164"/>
        <v>0.13226364665915852</v>
      </c>
    </row>
    <row r="1258" spans="2:14" x14ac:dyDescent="0.45">
      <c r="B1258" t="s">
        <v>310</v>
      </c>
      <c r="C1258" s="215">
        <f>'Survey Results'!D1258/'Survey Results'!D$1334</f>
        <v>0</v>
      </c>
      <c r="D1258" s="211">
        <f t="shared" si="158"/>
        <v>0</v>
      </c>
      <c r="E1258" s="218">
        <f>'Survey Results'!E1258/'Survey Results'!E$1334</f>
        <v>0</v>
      </c>
      <c r="F1258" s="217">
        <f t="shared" si="159"/>
        <v>0</v>
      </c>
      <c r="G1258" s="215">
        <f>'Survey Results'!F1258/'Survey Results'!F$1334</f>
        <v>0</v>
      </c>
      <c r="H1258" s="212">
        <f t="shared" si="160"/>
        <v>0</v>
      </c>
      <c r="I1258" s="218">
        <f>'Survey Results'!G1258/'Survey Results'!G$1334</f>
        <v>0</v>
      </c>
      <c r="J1258" s="217">
        <f t="shared" si="161"/>
        <v>0</v>
      </c>
      <c r="K1258" s="215">
        <f>'Survey Results'!H1258/'Survey Results'!H$1334</f>
        <v>0</v>
      </c>
      <c r="L1258" s="211">
        <f t="shared" si="162"/>
        <v>0</v>
      </c>
      <c r="M1258" s="221">
        <f t="shared" si="163"/>
        <v>0</v>
      </c>
      <c r="N1258" s="222">
        <f t="shared" si="164"/>
        <v>0</v>
      </c>
    </row>
    <row r="1259" spans="2:14" x14ac:dyDescent="0.45">
      <c r="B1259" t="s">
        <v>311</v>
      </c>
      <c r="C1259" s="215">
        <f>'Survey Results'!D1259/'Survey Results'!D$1334</f>
        <v>0</v>
      </c>
      <c r="D1259" s="211">
        <f t="shared" si="158"/>
        <v>0</v>
      </c>
      <c r="E1259" s="218">
        <f>'Survey Results'!E1259/'Survey Results'!E$1334</f>
        <v>0</v>
      </c>
      <c r="F1259" s="217">
        <f t="shared" si="159"/>
        <v>0</v>
      </c>
      <c r="G1259" s="215">
        <f>'Survey Results'!F1259/'Survey Results'!F$1334</f>
        <v>0</v>
      </c>
      <c r="H1259" s="212">
        <f t="shared" si="160"/>
        <v>0</v>
      </c>
      <c r="I1259" s="218">
        <f>'Survey Results'!G1259/'Survey Results'!G$1334</f>
        <v>0</v>
      </c>
      <c r="J1259" s="217">
        <f t="shared" si="161"/>
        <v>0</v>
      </c>
      <c r="K1259" s="215">
        <f>'Survey Results'!H1259/'Survey Results'!H$1334</f>
        <v>0</v>
      </c>
      <c r="L1259" s="211">
        <f t="shared" si="162"/>
        <v>0</v>
      </c>
      <c r="M1259" s="221">
        <f t="shared" si="163"/>
        <v>0</v>
      </c>
      <c r="N1259" s="222">
        <f t="shared" si="164"/>
        <v>0</v>
      </c>
    </row>
    <row r="1260" spans="2:14" x14ac:dyDescent="0.45">
      <c r="B1260" t="s">
        <v>102</v>
      </c>
      <c r="C1260" s="215">
        <f>'Survey Results'!D1260/'Survey Results'!D$1334</f>
        <v>0</v>
      </c>
      <c r="D1260" s="211">
        <f t="shared" si="158"/>
        <v>0</v>
      </c>
      <c r="E1260" s="218">
        <f>'Survey Results'!E1260/'Survey Results'!E$1334</f>
        <v>0</v>
      </c>
      <c r="F1260" s="217">
        <f t="shared" si="159"/>
        <v>0</v>
      </c>
      <c r="G1260" s="215">
        <f>'Survey Results'!F1260/'Survey Results'!F$1334</f>
        <v>0</v>
      </c>
      <c r="H1260" s="212">
        <f t="shared" si="160"/>
        <v>0</v>
      </c>
      <c r="I1260" s="218">
        <f>'Survey Results'!G1260/'Survey Results'!G$1334</f>
        <v>0</v>
      </c>
      <c r="J1260" s="217">
        <f t="shared" si="161"/>
        <v>0</v>
      </c>
      <c r="K1260" s="215">
        <f>'Survey Results'!H1260/'Survey Results'!H$1334</f>
        <v>0</v>
      </c>
      <c r="L1260" s="211">
        <f t="shared" si="162"/>
        <v>0</v>
      </c>
      <c r="M1260" s="221">
        <f t="shared" si="163"/>
        <v>0</v>
      </c>
      <c r="N1260" s="222">
        <f t="shared" si="164"/>
        <v>0</v>
      </c>
    </row>
    <row r="1261" spans="2:14" x14ac:dyDescent="0.45">
      <c r="B1261" t="s">
        <v>109</v>
      </c>
      <c r="C1261" s="215">
        <f>'Survey Results'!D1261/'Survey Results'!D$1334</f>
        <v>0</v>
      </c>
      <c r="D1261" s="211">
        <f t="shared" si="158"/>
        <v>0</v>
      </c>
      <c r="E1261" s="218">
        <f>'Survey Results'!E1261/'Survey Results'!E$1334</f>
        <v>0</v>
      </c>
      <c r="F1261" s="217">
        <f t="shared" si="159"/>
        <v>0</v>
      </c>
      <c r="G1261" s="215">
        <f>'Survey Results'!F1261/'Survey Results'!F$1334</f>
        <v>0</v>
      </c>
      <c r="H1261" s="212">
        <f t="shared" si="160"/>
        <v>0</v>
      </c>
      <c r="I1261" s="218">
        <f>'Survey Results'!G1261/'Survey Results'!G$1334</f>
        <v>0</v>
      </c>
      <c r="J1261" s="217">
        <f t="shared" si="161"/>
        <v>0</v>
      </c>
      <c r="K1261" s="215">
        <f>'Survey Results'!H1261/'Survey Results'!H$1334</f>
        <v>0</v>
      </c>
      <c r="L1261" s="211">
        <f t="shared" si="162"/>
        <v>0</v>
      </c>
      <c r="M1261" s="221">
        <f t="shared" si="163"/>
        <v>0</v>
      </c>
      <c r="N1261" s="222">
        <f t="shared" si="164"/>
        <v>0</v>
      </c>
    </row>
    <row r="1262" spans="2:14" x14ac:dyDescent="0.45">
      <c r="B1262" t="s">
        <v>116</v>
      </c>
      <c r="C1262" s="215">
        <f>'Survey Results'!D1262/'Survey Results'!D$1334</f>
        <v>0</v>
      </c>
      <c r="D1262" s="211">
        <f t="shared" si="158"/>
        <v>0</v>
      </c>
      <c r="E1262" s="218">
        <f>'Survey Results'!E1262/'Survey Results'!E$1334</f>
        <v>0</v>
      </c>
      <c r="F1262" s="217">
        <f t="shared" si="159"/>
        <v>0</v>
      </c>
      <c r="G1262" s="215">
        <f>'Survey Results'!F1262/'Survey Results'!F$1334</f>
        <v>0</v>
      </c>
      <c r="H1262" s="212">
        <f t="shared" si="160"/>
        <v>0</v>
      </c>
      <c r="I1262" s="218">
        <f>'Survey Results'!G1262/'Survey Results'!G$1334</f>
        <v>0</v>
      </c>
      <c r="J1262" s="217">
        <f t="shared" si="161"/>
        <v>0</v>
      </c>
      <c r="K1262" s="215">
        <f>'Survey Results'!H1262/'Survey Results'!H$1334</f>
        <v>0</v>
      </c>
      <c r="L1262" s="211">
        <f t="shared" si="162"/>
        <v>0</v>
      </c>
      <c r="M1262" s="221">
        <f t="shared" si="163"/>
        <v>0</v>
      </c>
      <c r="N1262" s="222">
        <f t="shared" si="164"/>
        <v>0</v>
      </c>
    </row>
    <row r="1263" spans="2:14" x14ac:dyDescent="0.45">
      <c r="B1263" t="s">
        <v>312</v>
      </c>
      <c r="C1263" s="215">
        <f>'Survey Results'!D1263/'Survey Results'!D$1334</f>
        <v>0</v>
      </c>
      <c r="D1263" s="211">
        <f t="shared" si="158"/>
        <v>0</v>
      </c>
      <c r="E1263" s="218">
        <f>'Survey Results'!E1263/'Survey Results'!E$1334</f>
        <v>0</v>
      </c>
      <c r="F1263" s="217">
        <f t="shared" si="159"/>
        <v>0</v>
      </c>
      <c r="G1263" s="215">
        <f>'Survey Results'!F1263/'Survey Results'!F$1334</f>
        <v>9.8619329388560158E-3</v>
      </c>
      <c r="H1263" s="212">
        <f t="shared" si="160"/>
        <v>0.12742866934911243</v>
      </c>
      <c r="I1263" s="218">
        <f>'Survey Results'!G1263/'Survey Results'!G$1334</f>
        <v>0</v>
      </c>
      <c r="J1263" s="217">
        <f t="shared" si="161"/>
        <v>0</v>
      </c>
      <c r="K1263" s="215">
        <f>'Survey Results'!H1263/'Survey Results'!H$1334</f>
        <v>0</v>
      </c>
      <c r="L1263" s="211">
        <f t="shared" si="162"/>
        <v>0</v>
      </c>
      <c r="M1263" s="221">
        <f t="shared" si="163"/>
        <v>4.0155876423130085E-3</v>
      </c>
      <c r="N1263" s="222">
        <f t="shared" si="164"/>
        <v>0.12742866934911243</v>
      </c>
    </row>
    <row r="1264" spans="2:14" x14ac:dyDescent="0.45">
      <c r="B1264" t="s">
        <v>313</v>
      </c>
      <c r="C1264" s="215">
        <f>'Survey Results'!D1264/'Survey Results'!D$1334</f>
        <v>0</v>
      </c>
      <c r="D1264" s="211">
        <f t="shared" si="158"/>
        <v>0</v>
      </c>
      <c r="E1264" s="218">
        <f>'Survey Results'!E1264/'Survey Results'!E$1334</f>
        <v>0</v>
      </c>
      <c r="F1264" s="217">
        <f t="shared" si="159"/>
        <v>0</v>
      </c>
      <c r="G1264" s="215">
        <f>'Survey Results'!F1264/'Survey Results'!F$1334</f>
        <v>0</v>
      </c>
      <c r="H1264" s="212">
        <f t="shared" si="160"/>
        <v>0</v>
      </c>
      <c r="I1264" s="218">
        <f>'Survey Results'!G1264/'Survey Results'!G$1334</f>
        <v>0</v>
      </c>
      <c r="J1264" s="217">
        <f t="shared" si="161"/>
        <v>0</v>
      </c>
      <c r="K1264" s="215">
        <f>'Survey Results'!H1264/'Survey Results'!H$1334</f>
        <v>0</v>
      </c>
      <c r="L1264" s="211">
        <f t="shared" si="162"/>
        <v>0</v>
      </c>
      <c r="M1264" s="221">
        <f t="shared" si="163"/>
        <v>0</v>
      </c>
      <c r="N1264" s="222">
        <f t="shared" si="164"/>
        <v>0</v>
      </c>
    </row>
    <row r="1265" spans="2:14" x14ac:dyDescent="0.45">
      <c r="B1265" t="s">
        <v>314</v>
      </c>
      <c r="C1265" s="215">
        <f>'Survey Results'!D1265/'Survey Results'!D$1334</f>
        <v>0</v>
      </c>
      <c r="D1265" s="211">
        <f t="shared" si="158"/>
        <v>0</v>
      </c>
      <c r="E1265" s="218">
        <f>'Survey Results'!E1265/'Survey Results'!E$1334</f>
        <v>0</v>
      </c>
      <c r="F1265" s="217">
        <f t="shared" si="159"/>
        <v>0</v>
      </c>
      <c r="G1265" s="215">
        <f>'Survey Results'!F1265/'Survey Results'!F$1334</f>
        <v>0</v>
      </c>
      <c r="H1265" s="212">
        <f t="shared" si="160"/>
        <v>0</v>
      </c>
      <c r="I1265" s="218">
        <f>'Survey Results'!G1265/'Survey Results'!G$1334</f>
        <v>0</v>
      </c>
      <c r="J1265" s="217">
        <f t="shared" si="161"/>
        <v>0</v>
      </c>
      <c r="K1265" s="215">
        <f>'Survey Results'!H1265/'Survey Results'!H$1334</f>
        <v>0</v>
      </c>
      <c r="L1265" s="211">
        <f t="shared" si="162"/>
        <v>0</v>
      </c>
      <c r="M1265" s="221">
        <f t="shared" si="163"/>
        <v>0</v>
      </c>
      <c r="N1265" s="222">
        <f t="shared" si="164"/>
        <v>0</v>
      </c>
    </row>
    <row r="1266" spans="2:14" x14ac:dyDescent="0.45">
      <c r="B1266" t="s">
        <v>315</v>
      </c>
      <c r="C1266" s="215">
        <f>'Survey Results'!D1266/'Survey Results'!D$1334</f>
        <v>0</v>
      </c>
      <c r="D1266" s="211">
        <f t="shared" si="158"/>
        <v>0</v>
      </c>
      <c r="E1266" s="218">
        <f>'Survey Results'!E1266/'Survey Results'!E$1334</f>
        <v>0</v>
      </c>
      <c r="F1266" s="217">
        <f t="shared" si="159"/>
        <v>0</v>
      </c>
      <c r="G1266" s="215">
        <f>'Survey Results'!F1266/'Survey Results'!F$1334</f>
        <v>0</v>
      </c>
      <c r="H1266" s="212">
        <f t="shared" si="160"/>
        <v>0</v>
      </c>
      <c r="I1266" s="218">
        <f>'Survey Results'!G1266/'Survey Results'!G$1334</f>
        <v>0</v>
      </c>
      <c r="J1266" s="217">
        <f t="shared" si="161"/>
        <v>0</v>
      </c>
      <c r="K1266" s="215">
        <f>'Survey Results'!H1266/'Survey Results'!H$1334</f>
        <v>0</v>
      </c>
      <c r="L1266" s="211">
        <f t="shared" si="162"/>
        <v>0</v>
      </c>
      <c r="M1266" s="221">
        <f t="shared" si="163"/>
        <v>0</v>
      </c>
      <c r="N1266" s="222">
        <f t="shared" si="164"/>
        <v>0</v>
      </c>
    </row>
    <row r="1267" spans="2:14" x14ac:dyDescent="0.45">
      <c r="B1267" t="s">
        <v>316</v>
      </c>
      <c r="C1267" s="215">
        <f>'Survey Results'!D1267/'Survey Results'!D$1334</f>
        <v>0</v>
      </c>
      <c r="D1267" s="211">
        <f t="shared" si="158"/>
        <v>0</v>
      </c>
      <c r="E1267" s="218">
        <f>'Survey Results'!E1267/'Survey Results'!E$1334</f>
        <v>0</v>
      </c>
      <c r="F1267" s="217">
        <f t="shared" si="159"/>
        <v>0</v>
      </c>
      <c r="G1267" s="215">
        <f>'Survey Results'!F1267/'Survey Results'!F$1334</f>
        <v>0</v>
      </c>
      <c r="H1267" s="212">
        <f t="shared" si="160"/>
        <v>0</v>
      </c>
      <c r="I1267" s="218">
        <f>'Survey Results'!G1267/'Survey Results'!G$1334</f>
        <v>0</v>
      </c>
      <c r="J1267" s="217">
        <f t="shared" si="161"/>
        <v>0</v>
      </c>
      <c r="K1267" s="215">
        <f>'Survey Results'!H1267/'Survey Results'!H$1334</f>
        <v>0</v>
      </c>
      <c r="L1267" s="211">
        <f t="shared" si="162"/>
        <v>0</v>
      </c>
      <c r="M1267" s="221">
        <f t="shared" si="163"/>
        <v>0</v>
      </c>
      <c r="N1267" s="222">
        <f t="shared" si="164"/>
        <v>0</v>
      </c>
    </row>
    <row r="1268" spans="2:14" x14ac:dyDescent="0.45">
      <c r="B1268" t="s">
        <v>317</v>
      </c>
      <c r="C1268" s="215">
        <f>'Survey Results'!D1268/'Survey Results'!D$1334</f>
        <v>0</v>
      </c>
      <c r="D1268" s="211">
        <f t="shared" si="158"/>
        <v>0</v>
      </c>
      <c r="E1268" s="218">
        <f>'Survey Results'!E1268/'Survey Results'!E$1334</f>
        <v>0</v>
      </c>
      <c r="F1268" s="217">
        <f t="shared" si="159"/>
        <v>0</v>
      </c>
      <c r="G1268" s="215">
        <f>'Survey Results'!F1268/'Survey Results'!F$1334</f>
        <v>0</v>
      </c>
      <c r="H1268" s="212">
        <f t="shared" si="160"/>
        <v>0</v>
      </c>
      <c r="I1268" s="218">
        <f>'Survey Results'!G1268/'Survey Results'!G$1334</f>
        <v>0</v>
      </c>
      <c r="J1268" s="217">
        <f t="shared" si="161"/>
        <v>0</v>
      </c>
      <c r="K1268" s="215">
        <f>'Survey Results'!H1268/'Survey Results'!H$1334</f>
        <v>0</v>
      </c>
      <c r="L1268" s="211">
        <f t="shared" si="162"/>
        <v>0</v>
      </c>
      <c r="M1268" s="221">
        <f t="shared" si="163"/>
        <v>0</v>
      </c>
      <c r="N1268" s="222">
        <f t="shared" si="164"/>
        <v>0</v>
      </c>
    </row>
    <row r="1269" spans="2:14" x14ac:dyDescent="0.45">
      <c r="B1269" t="s">
        <v>318</v>
      </c>
      <c r="C1269" s="215">
        <f>'Survey Results'!D1269/'Survey Results'!D$1334</f>
        <v>0</v>
      </c>
      <c r="D1269" s="211">
        <f t="shared" si="158"/>
        <v>0</v>
      </c>
      <c r="E1269" s="218">
        <f>'Survey Results'!E1269/'Survey Results'!E$1334</f>
        <v>0</v>
      </c>
      <c r="F1269" s="217">
        <f t="shared" si="159"/>
        <v>0</v>
      </c>
      <c r="G1269" s="215">
        <f>'Survey Results'!F1269/'Survey Results'!F$1334</f>
        <v>0</v>
      </c>
      <c r="H1269" s="212">
        <f t="shared" si="160"/>
        <v>0</v>
      </c>
      <c r="I1269" s="218">
        <f>'Survey Results'!G1269/'Survey Results'!G$1334</f>
        <v>0</v>
      </c>
      <c r="J1269" s="217">
        <f t="shared" si="161"/>
        <v>0</v>
      </c>
      <c r="K1269" s="215">
        <f>'Survey Results'!H1269/'Survey Results'!H$1334</f>
        <v>0</v>
      </c>
      <c r="L1269" s="211">
        <f t="shared" si="162"/>
        <v>0</v>
      </c>
      <c r="M1269" s="221">
        <f t="shared" si="163"/>
        <v>0</v>
      </c>
      <c r="N1269" s="222">
        <f t="shared" si="164"/>
        <v>0</v>
      </c>
    </row>
    <row r="1270" spans="2:14" x14ac:dyDescent="0.45">
      <c r="B1270" t="s">
        <v>319</v>
      </c>
      <c r="C1270" s="215">
        <f>'Survey Results'!D1270/'Survey Results'!D$1334</f>
        <v>0</v>
      </c>
      <c r="D1270" s="211">
        <f t="shared" si="158"/>
        <v>0</v>
      </c>
      <c r="E1270" s="218">
        <f>'Survey Results'!E1270/'Survey Results'!E$1334</f>
        <v>0</v>
      </c>
      <c r="F1270" s="217">
        <f t="shared" si="159"/>
        <v>0</v>
      </c>
      <c r="G1270" s="215">
        <f>'Survey Results'!F1270/'Survey Results'!F$1334</f>
        <v>0</v>
      </c>
      <c r="H1270" s="212">
        <f t="shared" si="160"/>
        <v>0</v>
      </c>
      <c r="I1270" s="218">
        <f>'Survey Results'!G1270/'Survey Results'!G$1334</f>
        <v>0</v>
      </c>
      <c r="J1270" s="217">
        <f t="shared" si="161"/>
        <v>0</v>
      </c>
      <c r="K1270" s="215">
        <f>'Survey Results'!H1270/'Survey Results'!H$1334</f>
        <v>0</v>
      </c>
      <c r="L1270" s="211">
        <f t="shared" si="162"/>
        <v>0</v>
      </c>
      <c r="M1270" s="221">
        <f t="shared" si="163"/>
        <v>0</v>
      </c>
      <c r="N1270" s="222">
        <f t="shared" si="164"/>
        <v>0</v>
      </c>
    </row>
    <row r="1271" spans="2:14" x14ac:dyDescent="0.45">
      <c r="B1271" t="s">
        <v>320</v>
      </c>
      <c r="C1271" s="215">
        <f>'Survey Results'!D1271/'Survey Results'!D$1334</f>
        <v>0</v>
      </c>
      <c r="D1271" s="211">
        <f t="shared" si="158"/>
        <v>0</v>
      </c>
      <c r="E1271" s="218">
        <f>'Survey Results'!E1271/'Survey Results'!E$1334</f>
        <v>0</v>
      </c>
      <c r="F1271" s="217">
        <f t="shared" si="159"/>
        <v>0</v>
      </c>
      <c r="G1271" s="215">
        <f>'Survey Results'!F1271/'Survey Results'!F$1334</f>
        <v>0</v>
      </c>
      <c r="H1271" s="212">
        <f t="shared" si="160"/>
        <v>0</v>
      </c>
      <c r="I1271" s="218">
        <f>'Survey Results'!G1271/'Survey Results'!G$1334</f>
        <v>0</v>
      </c>
      <c r="J1271" s="217">
        <f t="shared" si="161"/>
        <v>0</v>
      </c>
      <c r="K1271" s="215">
        <f>'Survey Results'!H1271/'Survey Results'!H$1334</f>
        <v>0</v>
      </c>
      <c r="L1271" s="211">
        <f t="shared" si="162"/>
        <v>0</v>
      </c>
      <c r="M1271" s="221">
        <f t="shared" si="163"/>
        <v>0</v>
      </c>
      <c r="N1271" s="222">
        <f t="shared" si="164"/>
        <v>0</v>
      </c>
    </row>
    <row r="1272" spans="2:14" x14ac:dyDescent="0.45">
      <c r="B1272" t="s">
        <v>321</v>
      </c>
      <c r="C1272" s="215">
        <f>'Survey Results'!D1272/'Survey Results'!D$1334</f>
        <v>0</v>
      </c>
      <c r="D1272" s="211">
        <f t="shared" si="158"/>
        <v>0</v>
      </c>
      <c r="E1272" s="218">
        <f>'Survey Results'!E1272/'Survey Results'!E$1334</f>
        <v>9.2931072451001972E-3</v>
      </c>
      <c r="F1272" s="217">
        <f t="shared" si="159"/>
        <v>3.3225662159568375E-2</v>
      </c>
      <c r="G1272" s="215">
        <f>'Survey Results'!F1272/'Survey Results'!F$1334</f>
        <v>0</v>
      </c>
      <c r="H1272" s="212">
        <f t="shared" si="160"/>
        <v>0</v>
      </c>
      <c r="I1272" s="218">
        <f>'Survey Results'!G1272/'Survey Results'!G$1334</f>
        <v>0</v>
      </c>
      <c r="J1272" s="217">
        <f t="shared" si="161"/>
        <v>0</v>
      </c>
      <c r="K1272" s="215">
        <f>'Survey Results'!H1272/'Survey Results'!H$1334</f>
        <v>0</v>
      </c>
      <c r="L1272" s="211">
        <f t="shared" si="162"/>
        <v>0</v>
      </c>
      <c r="M1272" s="221">
        <f t="shared" si="163"/>
        <v>1.0470215145235605E-3</v>
      </c>
      <c r="N1272" s="222">
        <f t="shared" si="164"/>
        <v>3.3225662159568375E-2</v>
      </c>
    </row>
    <row r="1273" spans="2:14" x14ac:dyDescent="0.45">
      <c r="B1273" t="s">
        <v>322</v>
      </c>
      <c r="C1273" s="215">
        <f>'Survey Results'!D1273/'Survey Results'!D$1334</f>
        <v>0</v>
      </c>
      <c r="D1273" s="211">
        <f t="shared" si="158"/>
        <v>0</v>
      </c>
      <c r="E1273" s="218">
        <f>'Survey Results'!E1273/'Survey Results'!E$1334</f>
        <v>0</v>
      </c>
      <c r="F1273" s="217">
        <f t="shared" si="159"/>
        <v>0</v>
      </c>
      <c r="G1273" s="215">
        <f>'Survey Results'!F1273/'Survey Results'!F$1334</f>
        <v>0</v>
      </c>
      <c r="H1273" s="212">
        <f t="shared" si="160"/>
        <v>0</v>
      </c>
      <c r="I1273" s="218">
        <f>'Survey Results'!G1273/'Survey Results'!G$1334</f>
        <v>0</v>
      </c>
      <c r="J1273" s="217">
        <f t="shared" si="161"/>
        <v>0</v>
      </c>
      <c r="K1273" s="215">
        <f>'Survey Results'!H1273/'Survey Results'!H$1334</f>
        <v>0</v>
      </c>
      <c r="L1273" s="211">
        <f t="shared" si="162"/>
        <v>0</v>
      </c>
      <c r="M1273" s="221">
        <f t="shared" si="163"/>
        <v>0</v>
      </c>
      <c r="N1273" s="222">
        <f t="shared" si="164"/>
        <v>0</v>
      </c>
    </row>
    <row r="1274" spans="2:14" x14ac:dyDescent="0.45">
      <c r="B1274" t="s">
        <v>323</v>
      </c>
      <c r="C1274" s="215">
        <f>'Survey Results'!D1274/'Survey Results'!D$1334</f>
        <v>0</v>
      </c>
      <c r="D1274" s="211">
        <f t="shared" si="158"/>
        <v>0</v>
      </c>
      <c r="E1274" s="218">
        <f>'Survey Results'!E1274/'Survey Results'!E$1334</f>
        <v>0</v>
      </c>
      <c r="F1274" s="217">
        <f t="shared" si="159"/>
        <v>0</v>
      </c>
      <c r="G1274" s="215">
        <f>'Survey Results'!F1274/'Survey Results'!F$1334</f>
        <v>0</v>
      </c>
      <c r="H1274" s="212">
        <f t="shared" si="160"/>
        <v>0</v>
      </c>
      <c r="I1274" s="218">
        <f>'Survey Results'!G1274/'Survey Results'!G$1334</f>
        <v>0</v>
      </c>
      <c r="J1274" s="217">
        <f t="shared" si="161"/>
        <v>0</v>
      </c>
      <c r="K1274" s="215">
        <f>'Survey Results'!H1274/'Survey Results'!H$1334</f>
        <v>0</v>
      </c>
      <c r="L1274" s="211">
        <f t="shared" si="162"/>
        <v>0</v>
      </c>
      <c r="M1274" s="221">
        <f t="shared" si="163"/>
        <v>0</v>
      </c>
      <c r="N1274" s="222">
        <f t="shared" si="164"/>
        <v>0</v>
      </c>
    </row>
    <row r="1275" spans="2:14" x14ac:dyDescent="0.45">
      <c r="B1275" t="s">
        <v>324</v>
      </c>
      <c r="C1275" s="215">
        <f>'Survey Results'!D1275/'Survey Results'!D$1334</f>
        <v>0</v>
      </c>
      <c r="D1275" s="211">
        <f t="shared" si="158"/>
        <v>0</v>
      </c>
      <c r="E1275" s="218">
        <f>'Survey Results'!E1275/'Survey Results'!E$1334</f>
        <v>0</v>
      </c>
      <c r="F1275" s="217">
        <f t="shared" si="159"/>
        <v>0</v>
      </c>
      <c r="G1275" s="215">
        <f>'Survey Results'!F1275/'Survey Results'!F$1334</f>
        <v>0</v>
      </c>
      <c r="H1275" s="212">
        <f t="shared" si="160"/>
        <v>0</v>
      </c>
      <c r="I1275" s="218">
        <f>'Survey Results'!G1275/'Survey Results'!G$1334</f>
        <v>0</v>
      </c>
      <c r="J1275" s="217">
        <f t="shared" si="161"/>
        <v>0</v>
      </c>
      <c r="K1275" s="215">
        <f>'Survey Results'!H1275/'Survey Results'!H$1334</f>
        <v>0</v>
      </c>
      <c r="L1275" s="211">
        <f t="shared" si="162"/>
        <v>0</v>
      </c>
      <c r="M1275" s="221">
        <f t="shared" si="163"/>
        <v>0</v>
      </c>
      <c r="N1275" s="222">
        <f t="shared" si="164"/>
        <v>0</v>
      </c>
    </row>
    <row r="1276" spans="2:14" x14ac:dyDescent="0.45">
      <c r="B1276" t="s">
        <v>325</v>
      </c>
      <c r="C1276" s="215">
        <f>'Survey Results'!D1276/'Survey Results'!D$1334</f>
        <v>0</v>
      </c>
      <c r="D1276" s="211">
        <f t="shared" si="158"/>
        <v>0</v>
      </c>
      <c r="E1276" s="218">
        <f>'Survey Results'!E1276/'Survey Results'!E$1334</f>
        <v>0</v>
      </c>
      <c r="F1276" s="217">
        <f t="shared" si="159"/>
        <v>0</v>
      </c>
      <c r="G1276" s="215">
        <f>'Survey Results'!F1276/'Survey Results'!F$1334</f>
        <v>0</v>
      </c>
      <c r="H1276" s="212">
        <f t="shared" si="160"/>
        <v>0</v>
      </c>
      <c r="I1276" s="218">
        <f>'Survey Results'!G1276/'Survey Results'!G$1334</f>
        <v>0</v>
      </c>
      <c r="J1276" s="217">
        <f t="shared" si="161"/>
        <v>0</v>
      </c>
      <c r="K1276" s="215">
        <f>'Survey Results'!H1276/'Survey Results'!H$1334</f>
        <v>0</v>
      </c>
      <c r="L1276" s="211">
        <f t="shared" si="162"/>
        <v>0</v>
      </c>
      <c r="M1276" s="221">
        <f t="shared" si="163"/>
        <v>0</v>
      </c>
      <c r="N1276" s="222">
        <f t="shared" si="164"/>
        <v>0</v>
      </c>
    </row>
    <row r="1277" spans="2:14" x14ac:dyDescent="0.45">
      <c r="B1277" t="s">
        <v>326</v>
      </c>
      <c r="C1277" s="215">
        <f>'Survey Results'!D1277/'Survey Results'!D$1334</f>
        <v>0</v>
      </c>
      <c r="D1277" s="211">
        <f t="shared" si="158"/>
        <v>0</v>
      </c>
      <c r="E1277" s="218">
        <f>'Survey Results'!E1277/'Survey Results'!E$1334</f>
        <v>0</v>
      </c>
      <c r="F1277" s="217">
        <f t="shared" si="159"/>
        <v>0</v>
      </c>
      <c r="G1277" s="215">
        <f>'Survey Results'!F1277/'Survey Results'!F$1334</f>
        <v>0</v>
      </c>
      <c r="H1277" s="212">
        <f t="shared" si="160"/>
        <v>0</v>
      </c>
      <c r="I1277" s="218">
        <f>'Survey Results'!G1277/'Survey Results'!G$1334</f>
        <v>0</v>
      </c>
      <c r="J1277" s="217">
        <f t="shared" si="161"/>
        <v>0</v>
      </c>
      <c r="K1277" s="215">
        <f>'Survey Results'!H1277/'Survey Results'!H$1334</f>
        <v>0</v>
      </c>
      <c r="L1277" s="211">
        <f t="shared" si="162"/>
        <v>0</v>
      </c>
      <c r="M1277" s="221">
        <f t="shared" si="163"/>
        <v>0</v>
      </c>
      <c r="N1277" s="222">
        <f t="shared" si="164"/>
        <v>0</v>
      </c>
    </row>
    <row r="1278" spans="2:14" x14ac:dyDescent="0.45">
      <c r="B1278" t="s">
        <v>327</v>
      </c>
      <c r="C1278" s="215">
        <f>'Survey Results'!D1278/'Survey Results'!D$1334</f>
        <v>0</v>
      </c>
      <c r="D1278" s="211">
        <f t="shared" si="158"/>
        <v>0</v>
      </c>
      <c r="E1278" s="218">
        <f>'Survey Results'!E1278/'Survey Results'!E$1334</f>
        <v>0</v>
      </c>
      <c r="F1278" s="217">
        <f t="shared" si="159"/>
        <v>0</v>
      </c>
      <c r="G1278" s="215">
        <f>'Survey Results'!F1278/'Survey Results'!F$1334</f>
        <v>0</v>
      </c>
      <c r="H1278" s="212">
        <f t="shared" si="160"/>
        <v>0</v>
      </c>
      <c r="I1278" s="218">
        <f>'Survey Results'!G1278/'Survey Results'!G$1334</f>
        <v>9.3459523407131984E-3</v>
      </c>
      <c r="J1278" s="217">
        <f t="shared" si="161"/>
        <v>4.5834134776663843E-2</v>
      </c>
      <c r="K1278" s="215">
        <f>'Survey Results'!H1278/'Survey Results'!H$1334</f>
        <v>0</v>
      </c>
      <c r="L1278" s="211">
        <f t="shared" si="162"/>
        <v>0</v>
      </c>
      <c r="M1278" s="221">
        <f t="shared" si="163"/>
        <v>1.4443451865689767E-3</v>
      </c>
      <c r="N1278" s="222">
        <f t="shared" si="164"/>
        <v>4.5834134776663843E-2</v>
      </c>
    </row>
    <row r="1279" spans="2:14" x14ac:dyDescent="0.45">
      <c r="B1279" t="s">
        <v>328</v>
      </c>
      <c r="C1279" s="215">
        <f>'Survey Results'!D1279/'Survey Results'!D$1334</f>
        <v>0</v>
      </c>
      <c r="D1279" s="211">
        <f t="shared" si="158"/>
        <v>0</v>
      </c>
      <c r="E1279" s="218">
        <f>'Survey Results'!E1279/'Survey Results'!E$1334</f>
        <v>0</v>
      </c>
      <c r="F1279" s="217">
        <f t="shared" si="159"/>
        <v>0</v>
      </c>
      <c r="G1279" s="215">
        <f>'Survey Results'!F1279/'Survey Results'!F$1334</f>
        <v>0</v>
      </c>
      <c r="H1279" s="212">
        <f t="shared" si="160"/>
        <v>0</v>
      </c>
      <c r="I1279" s="218">
        <f>'Survey Results'!G1279/'Survey Results'!G$1334</f>
        <v>0</v>
      </c>
      <c r="J1279" s="217">
        <f t="shared" si="161"/>
        <v>0</v>
      </c>
      <c r="K1279" s="215">
        <f>'Survey Results'!H1279/'Survey Results'!H$1334</f>
        <v>0</v>
      </c>
      <c r="L1279" s="211">
        <f t="shared" si="162"/>
        <v>0</v>
      </c>
      <c r="M1279" s="221">
        <f t="shared" si="163"/>
        <v>0</v>
      </c>
      <c r="N1279" s="222">
        <f t="shared" si="164"/>
        <v>0</v>
      </c>
    </row>
    <row r="1280" spans="2:14" x14ac:dyDescent="0.45">
      <c r="B1280" t="s">
        <v>329</v>
      </c>
      <c r="C1280" s="215">
        <f>'Survey Results'!D1280/'Survey Results'!D$1334</f>
        <v>0</v>
      </c>
      <c r="D1280" s="211">
        <f t="shared" si="158"/>
        <v>0</v>
      </c>
      <c r="E1280" s="218">
        <f>'Survey Results'!E1280/'Survey Results'!E$1334</f>
        <v>0</v>
      </c>
      <c r="F1280" s="217">
        <f t="shared" si="159"/>
        <v>0</v>
      </c>
      <c r="G1280" s="215">
        <f>'Survey Results'!F1280/'Survey Results'!F$1334</f>
        <v>0</v>
      </c>
      <c r="H1280" s="212">
        <f t="shared" si="160"/>
        <v>0</v>
      </c>
      <c r="I1280" s="218">
        <f>'Survey Results'!G1280/'Survey Results'!G$1334</f>
        <v>0</v>
      </c>
      <c r="J1280" s="217">
        <f t="shared" si="161"/>
        <v>0</v>
      </c>
      <c r="K1280" s="215">
        <f>'Survey Results'!H1280/'Survey Results'!H$1334</f>
        <v>0</v>
      </c>
      <c r="L1280" s="211">
        <f t="shared" si="162"/>
        <v>0</v>
      </c>
      <c r="M1280" s="221">
        <f t="shared" si="163"/>
        <v>0</v>
      </c>
      <c r="N1280" s="222">
        <f t="shared" si="164"/>
        <v>0</v>
      </c>
    </row>
    <row r="1281" spans="2:14" x14ac:dyDescent="0.45">
      <c r="B1281" t="s">
        <v>330</v>
      </c>
      <c r="C1281" s="215">
        <f>'Survey Results'!D1281/'Survey Results'!D$1334</f>
        <v>0</v>
      </c>
      <c r="D1281" s="211">
        <f t="shared" si="158"/>
        <v>0</v>
      </c>
      <c r="E1281" s="218">
        <f>'Survey Results'!E1281/'Survey Results'!E$1334</f>
        <v>0</v>
      </c>
      <c r="F1281" s="217">
        <f t="shared" si="159"/>
        <v>0</v>
      </c>
      <c r="G1281" s="215">
        <f>'Survey Results'!F1281/'Survey Results'!F$1334</f>
        <v>0</v>
      </c>
      <c r="H1281" s="212">
        <f t="shared" si="160"/>
        <v>0</v>
      </c>
      <c r="I1281" s="218">
        <f>'Survey Results'!G1281/'Survey Results'!G$1334</f>
        <v>0</v>
      </c>
      <c r="J1281" s="217">
        <f t="shared" si="161"/>
        <v>0</v>
      </c>
      <c r="K1281" s="215">
        <f>'Survey Results'!H1281/'Survey Results'!H$1334</f>
        <v>0</v>
      </c>
      <c r="L1281" s="211">
        <f t="shared" si="162"/>
        <v>0</v>
      </c>
      <c r="M1281" s="221">
        <f t="shared" si="163"/>
        <v>0</v>
      </c>
      <c r="N1281" s="222">
        <f t="shared" si="164"/>
        <v>0</v>
      </c>
    </row>
    <row r="1282" spans="2:14" x14ac:dyDescent="0.45">
      <c r="B1282" t="s">
        <v>331</v>
      </c>
      <c r="C1282" s="215">
        <f>'Survey Results'!D1282/'Survey Results'!D$1334</f>
        <v>0</v>
      </c>
      <c r="D1282" s="211">
        <f t="shared" si="158"/>
        <v>0</v>
      </c>
      <c r="E1282" s="218">
        <f>'Survey Results'!E1282/'Survey Results'!E$1334</f>
        <v>0</v>
      </c>
      <c r="F1282" s="217">
        <f t="shared" si="159"/>
        <v>0</v>
      </c>
      <c r="G1282" s="215">
        <f>'Survey Results'!F1282/'Survey Results'!F$1334</f>
        <v>0</v>
      </c>
      <c r="H1282" s="212">
        <f t="shared" si="160"/>
        <v>0</v>
      </c>
      <c r="I1282" s="218">
        <f>'Survey Results'!G1282/'Survey Results'!G$1334</f>
        <v>0</v>
      </c>
      <c r="J1282" s="217">
        <f t="shared" si="161"/>
        <v>0</v>
      </c>
      <c r="K1282" s="215">
        <f>'Survey Results'!H1282/'Survey Results'!H$1334</f>
        <v>0</v>
      </c>
      <c r="L1282" s="211">
        <f t="shared" si="162"/>
        <v>0</v>
      </c>
      <c r="M1282" s="221">
        <f t="shared" si="163"/>
        <v>0</v>
      </c>
      <c r="N1282" s="222">
        <f t="shared" si="164"/>
        <v>0</v>
      </c>
    </row>
    <row r="1283" spans="2:14" x14ac:dyDescent="0.45">
      <c r="B1283" t="s">
        <v>332</v>
      </c>
      <c r="C1283" s="215">
        <f>'Survey Results'!D1283/'Survey Results'!D$1334</f>
        <v>0</v>
      </c>
      <c r="D1283" s="211">
        <f t="shared" si="158"/>
        <v>0</v>
      </c>
      <c r="E1283" s="218">
        <f>'Survey Results'!E1283/'Survey Results'!E$1334</f>
        <v>0</v>
      </c>
      <c r="F1283" s="217">
        <f t="shared" si="159"/>
        <v>0</v>
      </c>
      <c r="G1283" s="215">
        <f>'Survey Results'!F1283/'Survey Results'!F$1334</f>
        <v>0</v>
      </c>
      <c r="H1283" s="212">
        <f t="shared" si="160"/>
        <v>0</v>
      </c>
      <c r="I1283" s="218">
        <f>'Survey Results'!G1283/'Survey Results'!G$1334</f>
        <v>0</v>
      </c>
      <c r="J1283" s="217">
        <f t="shared" si="161"/>
        <v>0</v>
      </c>
      <c r="K1283" s="215">
        <f>'Survey Results'!H1283/'Survey Results'!H$1334</f>
        <v>0</v>
      </c>
      <c r="L1283" s="211">
        <f t="shared" si="162"/>
        <v>0</v>
      </c>
      <c r="M1283" s="221">
        <f t="shared" si="163"/>
        <v>0</v>
      </c>
      <c r="N1283" s="222">
        <f t="shared" si="164"/>
        <v>0</v>
      </c>
    </row>
    <row r="1284" spans="2:14" x14ac:dyDescent="0.45">
      <c r="B1284" t="s">
        <v>333</v>
      </c>
      <c r="C1284" s="215">
        <f>'Survey Results'!D1284/'Survey Results'!D$1334</f>
        <v>0</v>
      </c>
      <c r="D1284" s="211">
        <f t="shared" ref="D1284:D1333" si="165">C1284*$D$1153</f>
        <v>0</v>
      </c>
      <c r="E1284" s="218">
        <f>'Survey Results'!E1284/'Survey Results'!E$1334</f>
        <v>0</v>
      </c>
      <c r="F1284" s="217">
        <f t="shared" ref="F1284:F1333" si="166">E1284*$F$1153</f>
        <v>0</v>
      </c>
      <c r="G1284" s="215">
        <f>'Survey Results'!F1284/'Survey Results'!F$1334</f>
        <v>0</v>
      </c>
      <c r="H1284" s="212">
        <f t="shared" ref="H1284:H1333" si="167">G1284*$H$1153</f>
        <v>0</v>
      </c>
      <c r="I1284" s="218">
        <f>'Survey Results'!G1284/'Survey Results'!G$1334</f>
        <v>0</v>
      </c>
      <c r="J1284" s="217">
        <f t="shared" ref="J1284:J1333" si="168">I1284*$J$1153</f>
        <v>0</v>
      </c>
      <c r="K1284" s="215">
        <f>'Survey Results'!H1284/'Survey Results'!H$1334</f>
        <v>0</v>
      </c>
      <c r="L1284" s="211">
        <f t="shared" ref="L1284:L1333" si="169">K1284*$L$1153</f>
        <v>0</v>
      </c>
      <c r="M1284" s="221">
        <f t="shared" ref="M1284:M1333" si="170">N1284/$N$1153</f>
        <v>0</v>
      </c>
      <c r="N1284" s="222">
        <f t="shared" ref="N1284:N1347" si="171">D1284+F1284+H1284+J1284+L1284</f>
        <v>0</v>
      </c>
    </row>
    <row r="1285" spans="2:14" x14ac:dyDescent="0.45">
      <c r="B1285" t="s">
        <v>334</v>
      </c>
      <c r="C1285" s="215">
        <f>'Survey Results'!D1285/'Survey Results'!D$1334</f>
        <v>0</v>
      </c>
      <c r="D1285" s="211">
        <f t="shared" si="165"/>
        <v>0</v>
      </c>
      <c r="E1285" s="218">
        <f>'Survey Results'!E1285/'Survey Results'!E$1334</f>
        <v>0</v>
      </c>
      <c r="F1285" s="217">
        <f t="shared" si="166"/>
        <v>0</v>
      </c>
      <c r="G1285" s="215">
        <f>'Survey Results'!F1285/'Survey Results'!F$1334</f>
        <v>0</v>
      </c>
      <c r="H1285" s="212">
        <f t="shared" si="167"/>
        <v>0</v>
      </c>
      <c r="I1285" s="218">
        <f>'Survey Results'!G1285/'Survey Results'!G$1334</f>
        <v>0</v>
      </c>
      <c r="J1285" s="217">
        <f t="shared" si="168"/>
        <v>0</v>
      </c>
      <c r="K1285" s="215">
        <f>'Survey Results'!H1285/'Survey Results'!H$1334</f>
        <v>0</v>
      </c>
      <c r="L1285" s="211">
        <f t="shared" si="169"/>
        <v>0</v>
      </c>
      <c r="M1285" s="221">
        <f t="shared" si="170"/>
        <v>0</v>
      </c>
      <c r="N1285" s="222">
        <f t="shared" si="171"/>
        <v>0</v>
      </c>
    </row>
    <row r="1286" spans="2:14" x14ac:dyDescent="0.45">
      <c r="B1286" t="s">
        <v>335</v>
      </c>
      <c r="C1286" s="215">
        <f>'Survey Results'!D1286/'Survey Results'!D$1334</f>
        <v>0</v>
      </c>
      <c r="D1286" s="211">
        <f t="shared" si="165"/>
        <v>0</v>
      </c>
      <c r="E1286" s="218">
        <f>'Survey Results'!E1286/'Survey Results'!E$1334</f>
        <v>0</v>
      </c>
      <c r="F1286" s="217">
        <f t="shared" si="166"/>
        <v>0</v>
      </c>
      <c r="G1286" s="215">
        <f>'Survey Results'!F1286/'Survey Results'!F$1334</f>
        <v>0</v>
      </c>
      <c r="H1286" s="212">
        <f t="shared" si="167"/>
        <v>0</v>
      </c>
      <c r="I1286" s="218">
        <f>'Survey Results'!G1286/'Survey Results'!G$1334</f>
        <v>0</v>
      </c>
      <c r="J1286" s="217">
        <f t="shared" si="168"/>
        <v>0</v>
      </c>
      <c r="K1286" s="215">
        <f>'Survey Results'!H1286/'Survey Results'!H$1334</f>
        <v>0</v>
      </c>
      <c r="L1286" s="211">
        <f t="shared" si="169"/>
        <v>0</v>
      </c>
      <c r="M1286" s="221">
        <f t="shared" si="170"/>
        <v>0</v>
      </c>
      <c r="N1286" s="222">
        <f t="shared" si="171"/>
        <v>0</v>
      </c>
    </row>
    <row r="1287" spans="2:14" x14ac:dyDescent="0.45">
      <c r="B1287" t="s">
        <v>336</v>
      </c>
      <c r="C1287" s="215">
        <f>'Survey Results'!D1287/'Survey Results'!D$1334</f>
        <v>0</v>
      </c>
      <c r="D1287" s="211">
        <f t="shared" si="165"/>
        <v>0</v>
      </c>
      <c r="E1287" s="218">
        <f>'Survey Results'!E1287/'Survey Results'!E$1334</f>
        <v>0</v>
      </c>
      <c r="F1287" s="217">
        <f t="shared" si="166"/>
        <v>0</v>
      </c>
      <c r="G1287" s="215">
        <f>'Survey Results'!F1287/'Survey Results'!F$1334</f>
        <v>0</v>
      </c>
      <c r="H1287" s="212">
        <f t="shared" si="167"/>
        <v>0</v>
      </c>
      <c r="I1287" s="218">
        <f>'Survey Results'!G1287/'Survey Results'!G$1334</f>
        <v>0</v>
      </c>
      <c r="J1287" s="217">
        <f t="shared" si="168"/>
        <v>0</v>
      </c>
      <c r="K1287" s="215">
        <f>'Survey Results'!H1287/'Survey Results'!H$1334</f>
        <v>0</v>
      </c>
      <c r="L1287" s="211">
        <f t="shared" si="169"/>
        <v>0</v>
      </c>
      <c r="M1287" s="221">
        <f t="shared" si="170"/>
        <v>0</v>
      </c>
      <c r="N1287" s="222">
        <f t="shared" si="171"/>
        <v>0</v>
      </c>
    </row>
    <row r="1288" spans="2:14" x14ac:dyDescent="0.45">
      <c r="B1288" t="s">
        <v>337</v>
      </c>
      <c r="C1288" s="215">
        <f>'Survey Results'!D1288/'Survey Results'!D$1334</f>
        <v>0</v>
      </c>
      <c r="D1288" s="211">
        <f t="shared" si="165"/>
        <v>0</v>
      </c>
      <c r="E1288" s="218">
        <f>'Survey Results'!E1288/'Survey Results'!E$1334</f>
        <v>0</v>
      </c>
      <c r="F1288" s="217">
        <f t="shared" si="166"/>
        <v>0</v>
      </c>
      <c r="G1288" s="215">
        <f>'Survey Results'!F1288/'Survey Results'!F$1334</f>
        <v>0</v>
      </c>
      <c r="H1288" s="212">
        <f t="shared" si="167"/>
        <v>0</v>
      </c>
      <c r="I1288" s="218">
        <f>'Survey Results'!G1288/'Survey Results'!G$1334</f>
        <v>0</v>
      </c>
      <c r="J1288" s="217">
        <f t="shared" si="168"/>
        <v>0</v>
      </c>
      <c r="K1288" s="215">
        <f>'Survey Results'!H1288/'Survey Results'!H$1334</f>
        <v>0</v>
      </c>
      <c r="L1288" s="211">
        <f t="shared" si="169"/>
        <v>0</v>
      </c>
      <c r="M1288" s="221">
        <f t="shared" si="170"/>
        <v>0</v>
      </c>
      <c r="N1288" s="222">
        <f t="shared" si="171"/>
        <v>0</v>
      </c>
    </row>
    <row r="1289" spans="2:14" x14ac:dyDescent="0.45">
      <c r="B1289" t="s">
        <v>338</v>
      </c>
      <c r="C1289" s="215">
        <f>'Survey Results'!D1289/'Survey Results'!D$1334</f>
        <v>0</v>
      </c>
      <c r="D1289" s="211">
        <f t="shared" si="165"/>
        <v>0</v>
      </c>
      <c r="E1289" s="218">
        <f>'Survey Results'!E1289/'Survey Results'!E$1334</f>
        <v>0</v>
      </c>
      <c r="F1289" s="217">
        <f t="shared" si="166"/>
        <v>0</v>
      </c>
      <c r="G1289" s="215">
        <f>'Survey Results'!F1289/'Survey Results'!F$1334</f>
        <v>0</v>
      </c>
      <c r="H1289" s="212">
        <f t="shared" si="167"/>
        <v>0</v>
      </c>
      <c r="I1289" s="218">
        <f>'Survey Results'!G1289/'Survey Results'!G$1334</f>
        <v>0</v>
      </c>
      <c r="J1289" s="217">
        <f t="shared" si="168"/>
        <v>0</v>
      </c>
      <c r="K1289" s="215">
        <f>'Survey Results'!H1289/'Survey Results'!H$1334</f>
        <v>0</v>
      </c>
      <c r="L1289" s="211">
        <f t="shared" si="169"/>
        <v>0</v>
      </c>
      <c r="M1289" s="221">
        <f t="shared" si="170"/>
        <v>0</v>
      </c>
      <c r="N1289" s="222">
        <f t="shared" si="171"/>
        <v>0</v>
      </c>
    </row>
    <row r="1290" spans="2:14" x14ac:dyDescent="0.45">
      <c r="B1290" t="s">
        <v>339</v>
      </c>
      <c r="C1290" s="215">
        <f>'Survey Results'!D1290/'Survey Results'!D$1334</f>
        <v>0</v>
      </c>
      <c r="D1290" s="211">
        <f t="shared" si="165"/>
        <v>0</v>
      </c>
      <c r="E1290" s="218">
        <f>'Survey Results'!E1290/'Survey Results'!E$1334</f>
        <v>0</v>
      </c>
      <c r="F1290" s="217">
        <f t="shared" si="166"/>
        <v>0</v>
      </c>
      <c r="G1290" s="215">
        <f>'Survey Results'!F1290/'Survey Results'!F$1334</f>
        <v>4.4272492793202861E-2</v>
      </c>
      <c r="H1290" s="212">
        <f t="shared" si="167"/>
        <v>0.57205670332416936</v>
      </c>
      <c r="I1290" s="218">
        <f>'Survey Results'!G1290/'Survey Results'!G$1334</f>
        <v>0</v>
      </c>
      <c r="J1290" s="217">
        <f t="shared" si="168"/>
        <v>0</v>
      </c>
      <c r="K1290" s="215">
        <f>'Survey Results'!H1290/'Survey Results'!H$1334</f>
        <v>0</v>
      </c>
      <c r="L1290" s="211">
        <f t="shared" si="169"/>
        <v>0</v>
      </c>
      <c r="M1290" s="221">
        <f t="shared" si="170"/>
        <v>1.8026899600414398E-2</v>
      </c>
      <c r="N1290" s="222">
        <f t="shared" si="171"/>
        <v>0.57205670332416936</v>
      </c>
    </row>
    <row r="1291" spans="2:14" x14ac:dyDescent="0.45">
      <c r="B1291" t="s">
        <v>340</v>
      </c>
      <c r="C1291" s="215">
        <f>'Survey Results'!D1291/'Survey Results'!D$1334</f>
        <v>0</v>
      </c>
      <c r="D1291" s="211">
        <f t="shared" si="165"/>
        <v>0</v>
      </c>
      <c r="E1291" s="218">
        <f>'Survey Results'!E1291/'Survey Results'!E$1334</f>
        <v>0</v>
      </c>
      <c r="F1291" s="217">
        <f t="shared" si="166"/>
        <v>0</v>
      </c>
      <c r="G1291" s="215">
        <f>'Survey Results'!F1291/'Survey Results'!F$1334</f>
        <v>0</v>
      </c>
      <c r="H1291" s="212">
        <f t="shared" si="167"/>
        <v>0</v>
      </c>
      <c r="I1291" s="218">
        <f>'Survey Results'!G1291/'Survey Results'!G$1334</f>
        <v>0</v>
      </c>
      <c r="J1291" s="217">
        <f t="shared" si="168"/>
        <v>0</v>
      </c>
      <c r="K1291" s="215">
        <f>'Survey Results'!H1291/'Survey Results'!H$1334</f>
        <v>0</v>
      </c>
      <c r="L1291" s="211">
        <f t="shared" si="169"/>
        <v>0</v>
      </c>
      <c r="M1291" s="221">
        <f t="shared" si="170"/>
        <v>0</v>
      </c>
      <c r="N1291" s="222">
        <f t="shared" si="171"/>
        <v>0</v>
      </c>
    </row>
    <row r="1292" spans="2:14" x14ac:dyDescent="0.45">
      <c r="B1292" t="s">
        <v>341</v>
      </c>
      <c r="C1292" s="215">
        <f>'Survey Results'!D1292/'Survey Results'!D$1334</f>
        <v>0</v>
      </c>
      <c r="D1292" s="211">
        <f t="shared" si="165"/>
        <v>0</v>
      </c>
      <c r="E1292" s="218">
        <f>'Survey Results'!E1292/'Survey Results'!E$1334</f>
        <v>9.2931072451001972E-3</v>
      </c>
      <c r="F1292" s="217">
        <f t="shared" si="166"/>
        <v>3.3225662159568375E-2</v>
      </c>
      <c r="G1292" s="215">
        <f>'Survey Results'!F1292/'Survey Results'!F$1334</f>
        <v>0</v>
      </c>
      <c r="H1292" s="212">
        <f t="shared" si="167"/>
        <v>0</v>
      </c>
      <c r="I1292" s="218">
        <f>'Survey Results'!G1292/'Survey Results'!G$1334</f>
        <v>0</v>
      </c>
      <c r="J1292" s="217">
        <f t="shared" si="168"/>
        <v>0</v>
      </c>
      <c r="K1292" s="215">
        <f>'Survey Results'!H1292/'Survey Results'!H$1334</f>
        <v>0</v>
      </c>
      <c r="L1292" s="211">
        <f t="shared" si="169"/>
        <v>0</v>
      </c>
      <c r="M1292" s="221">
        <f t="shared" si="170"/>
        <v>1.0470215145235605E-3</v>
      </c>
      <c r="N1292" s="222">
        <f t="shared" si="171"/>
        <v>3.3225662159568375E-2</v>
      </c>
    </row>
    <row r="1293" spans="2:14" x14ac:dyDescent="0.45">
      <c r="B1293" t="s">
        <v>342</v>
      </c>
      <c r="C1293" s="215">
        <f>'Survey Results'!D1293/'Survey Results'!D$1334</f>
        <v>0</v>
      </c>
      <c r="D1293" s="211">
        <f t="shared" si="165"/>
        <v>0</v>
      </c>
      <c r="E1293" s="218">
        <f>'Survey Results'!E1293/'Survey Results'!E$1334</f>
        <v>0</v>
      </c>
      <c r="F1293" s="217">
        <f t="shared" si="166"/>
        <v>0</v>
      </c>
      <c r="G1293" s="215">
        <f>'Survey Results'!F1293/'Survey Results'!F$1334</f>
        <v>0</v>
      </c>
      <c r="H1293" s="212">
        <f t="shared" si="167"/>
        <v>0</v>
      </c>
      <c r="I1293" s="218">
        <f>'Survey Results'!G1293/'Survey Results'!G$1334</f>
        <v>0</v>
      </c>
      <c r="J1293" s="217">
        <f t="shared" si="168"/>
        <v>0</v>
      </c>
      <c r="K1293" s="215">
        <f>'Survey Results'!H1293/'Survey Results'!H$1334</f>
        <v>0</v>
      </c>
      <c r="L1293" s="211">
        <f t="shared" si="169"/>
        <v>0</v>
      </c>
      <c r="M1293" s="221">
        <f t="shared" si="170"/>
        <v>0</v>
      </c>
      <c r="N1293" s="222">
        <f t="shared" si="171"/>
        <v>0</v>
      </c>
    </row>
    <row r="1294" spans="2:14" x14ac:dyDescent="0.45">
      <c r="B1294" t="s">
        <v>343</v>
      </c>
      <c r="C1294" s="215">
        <f>'Survey Results'!D1294/'Survey Results'!D$1334</f>
        <v>0</v>
      </c>
      <c r="D1294" s="211">
        <f t="shared" si="165"/>
        <v>0</v>
      </c>
      <c r="E1294" s="218">
        <f>'Survey Results'!E1294/'Survey Results'!E$1334</f>
        <v>0</v>
      </c>
      <c r="F1294" s="217">
        <f t="shared" si="166"/>
        <v>0</v>
      </c>
      <c r="G1294" s="215">
        <f>'Survey Results'!F1294/'Survey Results'!F$1334</f>
        <v>0</v>
      </c>
      <c r="H1294" s="212">
        <f t="shared" si="167"/>
        <v>0</v>
      </c>
      <c r="I1294" s="218">
        <f>'Survey Results'!G1294/'Survey Results'!G$1334</f>
        <v>0</v>
      </c>
      <c r="J1294" s="217">
        <f t="shared" si="168"/>
        <v>0</v>
      </c>
      <c r="K1294" s="215">
        <f>'Survey Results'!H1294/'Survey Results'!H$1334</f>
        <v>0</v>
      </c>
      <c r="L1294" s="211">
        <f t="shared" si="169"/>
        <v>0</v>
      </c>
      <c r="M1294" s="221">
        <f t="shared" si="170"/>
        <v>0</v>
      </c>
      <c r="N1294" s="222">
        <f t="shared" si="171"/>
        <v>0</v>
      </c>
    </row>
    <row r="1295" spans="2:14" x14ac:dyDescent="0.45">
      <c r="B1295" t="s">
        <v>344</v>
      </c>
      <c r="C1295" s="215">
        <f>'Survey Results'!D1295/'Survey Results'!D$1334</f>
        <v>0</v>
      </c>
      <c r="D1295" s="211">
        <f t="shared" si="165"/>
        <v>0</v>
      </c>
      <c r="E1295" s="218">
        <f>'Survey Results'!E1295/'Survey Results'!E$1334</f>
        <v>0</v>
      </c>
      <c r="F1295" s="217">
        <f t="shared" si="166"/>
        <v>0</v>
      </c>
      <c r="G1295" s="215">
        <f>'Survey Results'!F1295/'Survey Results'!F$1334</f>
        <v>0</v>
      </c>
      <c r="H1295" s="212">
        <f t="shared" si="167"/>
        <v>0</v>
      </c>
      <c r="I1295" s="218">
        <f>'Survey Results'!G1295/'Survey Results'!G$1334</f>
        <v>0</v>
      </c>
      <c r="J1295" s="217">
        <f t="shared" si="168"/>
        <v>0</v>
      </c>
      <c r="K1295" s="215">
        <f>'Survey Results'!H1295/'Survey Results'!H$1334</f>
        <v>0</v>
      </c>
      <c r="L1295" s="211">
        <f t="shared" si="169"/>
        <v>0</v>
      </c>
      <c r="M1295" s="221">
        <f t="shared" si="170"/>
        <v>0</v>
      </c>
      <c r="N1295" s="222">
        <f t="shared" si="171"/>
        <v>0</v>
      </c>
    </row>
    <row r="1296" spans="2:14" x14ac:dyDescent="0.45">
      <c r="B1296" t="s">
        <v>345</v>
      </c>
      <c r="C1296" s="215">
        <f>'Survey Results'!D1296/'Survey Results'!D$1334</f>
        <v>0</v>
      </c>
      <c r="D1296" s="211">
        <f t="shared" si="165"/>
        <v>0</v>
      </c>
      <c r="E1296" s="218">
        <f>'Survey Results'!E1296/'Survey Results'!E$1334</f>
        <v>0</v>
      </c>
      <c r="F1296" s="217">
        <f t="shared" si="166"/>
        <v>0</v>
      </c>
      <c r="G1296" s="215">
        <f>'Survey Results'!F1296/'Survey Results'!F$1334</f>
        <v>0</v>
      </c>
      <c r="H1296" s="212">
        <f t="shared" si="167"/>
        <v>0</v>
      </c>
      <c r="I1296" s="218">
        <f>'Survey Results'!G1296/'Survey Results'!G$1334</f>
        <v>0</v>
      </c>
      <c r="J1296" s="217">
        <f t="shared" si="168"/>
        <v>0</v>
      </c>
      <c r="K1296" s="215">
        <f>'Survey Results'!H1296/'Survey Results'!H$1334</f>
        <v>0</v>
      </c>
      <c r="L1296" s="211">
        <f t="shared" si="169"/>
        <v>0</v>
      </c>
      <c r="M1296" s="221">
        <f t="shared" si="170"/>
        <v>0</v>
      </c>
      <c r="N1296" s="222">
        <f t="shared" si="171"/>
        <v>0</v>
      </c>
    </row>
    <row r="1297" spans="2:14" x14ac:dyDescent="0.45">
      <c r="B1297" t="s">
        <v>133</v>
      </c>
      <c r="C1297" s="215">
        <f>'Survey Results'!D1297/'Survey Results'!D$1334</f>
        <v>0</v>
      </c>
      <c r="D1297" s="211">
        <f t="shared" si="165"/>
        <v>0</v>
      </c>
      <c r="E1297" s="218">
        <f>'Survey Results'!E1297/'Survey Results'!E$1334</f>
        <v>9.2931072451001972E-3</v>
      </c>
      <c r="F1297" s="217">
        <f t="shared" si="166"/>
        <v>3.3225662159568375E-2</v>
      </c>
      <c r="G1297" s="215">
        <f>'Survey Results'!F1297/'Survey Results'!F$1334</f>
        <v>0</v>
      </c>
      <c r="H1297" s="212">
        <f t="shared" si="167"/>
        <v>0</v>
      </c>
      <c r="I1297" s="218">
        <f>'Survey Results'!G1297/'Survey Results'!G$1334</f>
        <v>0</v>
      </c>
      <c r="J1297" s="217">
        <f t="shared" si="168"/>
        <v>0</v>
      </c>
      <c r="K1297" s="215">
        <f>'Survey Results'!H1297/'Survey Results'!H$1334</f>
        <v>0</v>
      </c>
      <c r="L1297" s="211">
        <f t="shared" si="169"/>
        <v>0</v>
      </c>
      <c r="M1297" s="221">
        <f t="shared" si="170"/>
        <v>1.0470215145235605E-3</v>
      </c>
      <c r="N1297" s="222">
        <f t="shared" si="171"/>
        <v>3.3225662159568375E-2</v>
      </c>
    </row>
    <row r="1298" spans="2:14" x14ac:dyDescent="0.45">
      <c r="B1298" t="s">
        <v>134</v>
      </c>
      <c r="C1298" s="215">
        <f>'Survey Results'!D1298/'Survey Results'!D$1334</f>
        <v>0</v>
      </c>
      <c r="D1298" s="211">
        <f t="shared" si="165"/>
        <v>0</v>
      </c>
      <c r="E1298" s="218">
        <f>'Survey Results'!E1298/'Survey Results'!E$1334</f>
        <v>0</v>
      </c>
      <c r="F1298" s="217">
        <f t="shared" si="166"/>
        <v>0</v>
      </c>
      <c r="G1298" s="215">
        <f>'Survey Results'!F1298/'Survey Results'!F$1334</f>
        <v>0</v>
      </c>
      <c r="H1298" s="212">
        <f t="shared" si="167"/>
        <v>0</v>
      </c>
      <c r="I1298" s="218">
        <f>'Survey Results'!G1298/'Survey Results'!G$1334</f>
        <v>0</v>
      </c>
      <c r="J1298" s="217">
        <f t="shared" si="168"/>
        <v>0</v>
      </c>
      <c r="K1298" s="215">
        <f>'Survey Results'!H1298/'Survey Results'!H$1334</f>
        <v>9.7147933243871536E-3</v>
      </c>
      <c r="L1298" s="211">
        <f t="shared" si="169"/>
        <v>5.6394059018915484E-2</v>
      </c>
      <c r="M1298" s="221">
        <f t="shared" si="170"/>
        <v>1.7771141113921143E-3</v>
      </c>
      <c r="N1298" s="222">
        <f t="shared" si="171"/>
        <v>5.6394059018915484E-2</v>
      </c>
    </row>
    <row r="1299" spans="2:14" x14ac:dyDescent="0.45">
      <c r="B1299" t="s">
        <v>346</v>
      </c>
      <c r="C1299" s="215">
        <f>'Survey Results'!D1299/'Survey Results'!D$1334</f>
        <v>0</v>
      </c>
      <c r="D1299" s="211">
        <f t="shared" si="165"/>
        <v>0</v>
      </c>
      <c r="E1299" s="218">
        <f>'Survey Results'!E1299/'Survey Results'!E$1334</f>
        <v>0</v>
      </c>
      <c r="F1299" s="217">
        <f t="shared" si="166"/>
        <v>0</v>
      </c>
      <c r="G1299" s="215">
        <f>'Survey Results'!F1299/'Survey Results'!F$1334</f>
        <v>0</v>
      </c>
      <c r="H1299" s="212">
        <f t="shared" si="167"/>
        <v>0</v>
      </c>
      <c r="I1299" s="218">
        <f>'Survey Results'!G1299/'Survey Results'!G$1334</f>
        <v>0</v>
      </c>
      <c r="J1299" s="217">
        <f t="shared" si="168"/>
        <v>0</v>
      </c>
      <c r="K1299" s="215">
        <f>'Survey Results'!H1299/'Survey Results'!H$1334</f>
        <v>0</v>
      </c>
      <c r="L1299" s="211">
        <f t="shared" si="169"/>
        <v>0</v>
      </c>
      <c r="M1299" s="221">
        <f t="shared" si="170"/>
        <v>0</v>
      </c>
      <c r="N1299" s="222">
        <f t="shared" si="171"/>
        <v>0</v>
      </c>
    </row>
    <row r="1300" spans="2:14" x14ac:dyDescent="0.45">
      <c r="B1300" t="s">
        <v>347</v>
      </c>
      <c r="C1300" s="215">
        <f>'Survey Results'!D1300/'Survey Results'!D$1334</f>
        <v>0</v>
      </c>
      <c r="D1300" s="211">
        <f t="shared" si="165"/>
        <v>0</v>
      </c>
      <c r="E1300" s="218">
        <f>'Survey Results'!E1300/'Survey Results'!E$1334</f>
        <v>0</v>
      </c>
      <c r="F1300" s="217">
        <f t="shared" si="166"/>
        <v>0</v>
      </c>
      <c r="G1300" s="215">
        <f>'Survey Results'!F1300/'Survey Results'!F$1334</f>
        <v>0</v>
      </c>
      <c r="H1300" s="212">
        <f t="shared" si="167"/>
        <v>0</v>
      </c>
      <c r="I1300" s="218">
        <f>'Survey Results'!G1300/'Survey Results'!G$1334</f>
        <v>0</v>
      </c>
      <c r="J1300" s="217">
        <f t="shared" si="168"/>
        <v>0</v>
      </c>
      <c r="K1300" s="215">
        <f>'Survey Results'!H1300/'Survey Results'!H$1334</f>
        <v>0</v>
      </c>
      <c r="L1300" s="211">
        <f t="shared" si="169"/>
        <v>0</v>
      </c>
      <c r="M1300" s="221">
        <f t="shared" si="170"/>
        <v>0</v>
      </c>
      <c r="N1300" s="222">
        <f t="shared" si="171"/>
        <v>0</v>
      </c>
    </row>
    <row r="1301" spans="2:14" x14ac:dyDescent="0.45">
      <c r="B1301" t="s">
        <v>348</v>
      </c>
      <c r="C1301" s="215">
        <f>'Survey Results'!D1301/'Survey Results'!D$1334</f>
        <v>0</v>
      </c>
      <c r="D1301" s="211">
        <f t="shared" si="165"/>
        <v>0</v>
      </c>
      <c r="E1301" s="218">
        <f>'Survey Results'!E1301/'Survey Results'!E$1334</f>
        <v>0</v>
      </c>
      <c r="F1301" s="217">
        <f t="shared" si="166"/>
        <v>0</v>
      </c>
      <c r="G1301" s="215">
        <f>'Survey Results'!F1301/'Survey Results'!F$1334</f>
        <v>0</v>
      </c>
      <c r="H1301" s="212">
        <f t="shared" si="167"/>
        <v>0</v>
      </c>
      <c r="I1301" s="218">
        <f>'Survey Results'!G1301/'Survey Results'!G$1334</f>
        <v>0</v>
      </c>
      <c r="J1301" s="217">
        <f t="shared" si="168"/>
        <v>0</v>
      </c>
      <c r="K1301" s="215">
        <f>'Survey Results'!H1301/'Survey Results'!H$1334</f>
        <v>0</v>
      </c>
      <c r="L1301" s="211">
        <f t="shared" si="169"/>
        <v>0</v>
      </c>
      <c r="M1301" s="221">
        <f t="shared" si="170"/>
        <v>0</v>
      </c>
      <c r="N1301" s="222">
        <f t="shared" si="171"/>
        <v>0</v>
      </c>
    </row>
    <row r="1302" spans="2:14" x14ac:dyDescent="0.45">
      <c r="B1302" t="s">
        <v>349</v>
      </c>
      <c r="C1302" s="215">
        <f>'Survey Results'!D1302/'Survey Results'!D$1334</f>
        <v>0</v>
      </c>
      <c r="D1302" s="211">
        <f t="shared" si="165"/>
        <v>0</v>
      </c>
      <c r="E1302" s="218">
        <f>'Survey Results'!E1302/'Survey Results'!E$1334</f>
        <v>0</v>
      </c>
      <c r="F1302" s="217">
        <f t="shared" si="166"/>
        <v>0</v>
      </c>
      <c r="G1302" s="215">
        <f>'Survey Results'!F1302/'Survey Results'!F$1334</f>
        <v>0</v>
      </c>
      <c r="H1302" s="212">
        <f t="shared" si="167"/>
        <v>0</v>
      </c>
      <c r="I1302" s="218">
        <f>'Survey Results'!G1302/'Survey Results'!G$1334</f>
        <v>0</v>
      </c>
      <c r="J1302" s="217">
        <f t="shared" si="168"/>
        <v>0</v>
      </c>
      <c r="K1302" s="215">
        <f>'Survey Results'!H1302/'Survey Results'!H$1334</f>
        <v>0</v>
      </c>
      <c r="L1302" s="211">
        <f t="shared" si="169"/>
        <v>0</v>
      </c>
      <c r="M1302" s="221">
        <f t="shared" si="170"/>
        <v>0</v>
      </c>
      <c r="N1302" s="222">
        <f t="shared" si="171"/>
        <v>0</v>
      </c>
    </row>
    <row r="1303" spans="2:14" x14ac:dyDescent="0.45">
      <c r="B1303" t="s">
        <v>350</v>
      </c>
      <c r="C1303" s="215">
        <f>'Survey Results'!D1303/'Survey Results'!D$1334</f>
        <v>0</v>
      </c>
      <c r="D1303" s="211">
        <f t="shared" si="165"/>
        <v>0</v>
      </c>
      <c r="E1303" s="218">
        <f>'Survey Results'!E1303/'Survey Results'!E$1334</f>
        <v>0</v>
      </c>
      <c r="F1303" s="217">
        <f t="shared" si="166"/>
        <v>0</v>
      </c>
      <c r="G1303" s="215">
        <f>'Survey Results'!F1303/'Survey Results'!F$1334</f>
        <v>0</v>
      </c>
      <c r="H1303" s="212">
        <f t="shared" si="167"/>
        <v>0</v>
      </c>
      <c r="I1303" s="218">
        <f>'Survey Results'!G1303/'Survey Results'!G$1334</f>
        <v>0</v>
      </c>
      <c r="J1303" s="217">
        <f t="shared" si="168"/>
        <v>0</v>
      </c>
      <c r="K1303" s="215">
        <f>'Survey Results'!H1303/'Survey Results'!H$1334</f>
        <v>0</v>
      </c>
      <c r="L1303" s="211">
        <f t="shared" si="169"/>
        <v>0</v>
      </c>
      <c r="M1303" s="221">
        <f t="shared" si="170"/>
        <v>0</v>
      </c>
      <c r="N1303" s="222">
        <f t="shared" si="171"/>
        <v>0</v>
      </c>
    </row>
    <row r="1304" spans="2:14" x14ac:dyDescent="0.45">
      <c r="B1304" t="s">
        <v>351</v>
      </c>
      <c r="C1304" s="215">
        <f>'Survey Results'!D1304/'Survey Results'!D$1334</f>
        <v>0</v>
      </c>
      <c r="D1304" s="211">
        <f t="shared" si="165"/>
        <v>0</v>
      </c>
      <c r="E1304" s="218">
        <f>'Survey Results'!E1304/'Survey Results'!E$1334</f>
        <v>0</v>
      </c>
      <c r="F1304" s="217">
        <f t="shared" si="166"/>
        <v>0</v>
      </c>
      <c r="G1304" s="215">
        <f>'Survey Results'!F1304/'Survey Results'!F$1334</f>
        <v>0</v>
      </c>
      <c r="H1304" s="212">
        <f t="shared" si="167"/>
        <v>0</v>
      </c>
      <c r="I1304" s="218">
        <f>'Survey Results'!G1304/'Survey Results'!G$1334</f>
        <v>0</v>
      </c>
      <c r="J1304" s="217">
        <f t="shared" si="168"/>
        <v>0</v>
      </c>
      <c r="K1304" s="215">
        <f>'Survey Results'!H1304/'Survey Results'!H$1334</f>
        <v>0</v>
      </c>
      <c r="L1304" s="211">
        <f t="shared" si="169"/>
        <v>0</v>
      </c>
      <c r="M1304" s="221">
        <f t="shared" si="170"/>
        <v>0</v>
      </c>
      <c r="N1304" s="222">
        <f t="shared" si="171"/>
        <v>0</v>
      </c>
    </row>
    <row r="1305" spans="2:14" x14ac:dyDescent="0.45">
      <c r="B1305" t="s">
        <v>352</v>
      </c>
      <c r="C1305" s="215">
        <f>'Survey Results'!D1305/'Survey Results'!D$1334</f>
        <v>0</v>
      </c>
      <c r="D1305" s="211">
        <f t="shared" si="165"/>
        <v>0</v>
      </c>
      <c r="E1305" s="218">
        <f>'Survey Results'!E1305/'Survey Results'!E$1334</f>
        <v>0</v>
      </c>
      <c r="F1305" s="217">
        <f t="shared" si="166"/>
        <v>0</v>
      </c>
      <c r="G1305" s="215">
        <f>'Survey Results'!F1305/'Survey Results'!F$1334</f>
        <v>0</v>
      </c>
      <c r="H1305" s="212">
        <f t="shared" si="167"/>
        <v>0</v>
      </c>
      <c r="I1305" s="218">
        <f>'Survey Results'!G1305/'Survey Results'!G$1334</f>
        <v>0</v>
      </c>
      <c r="J1305" s="217">
        <f t="shared" si="168"/>
        <v>0</v>
      </c>
      <c r="K1305" s="215">
        <f>'Survey Results'!H1305/'Survey Results'!H$1334</f>
        <v>0</v>
      </c>
      <c r="L1305" s="211">
        <f t="shared" si="169"/>
        <v>0</v>
      </c>
      <c r="M1305" s="221">
        <f t="shared" si="170"/>
        <v>0</v>
      </c>
      <c r="N1305" s="222">
        <f t="shared" si="171"/>
        <v>0</v>
      </c>
    </row>
    <row r="1306" spans="2:14" x14ac:dyDescent="0.45">
      <c r="B1306" t="s">
        <v>353</v>
      </c>
      <c r="C1306" s="215">
        <f>'Survey Results'!D1306/'Survey Results'!D$1334</f>
        <v>0</v>
      </c>
      <c r="D1306" s="211">
        <f t="shared" si="165"/>
        <v>0</v>
      </c>
      <c r="E1306" s="218">
        <f>'Survey Results'!E1306/'Survey Results'!E$1334</f>
        <v>0</v>
      </c>
      <c r="F1306" s="217">
        <f t="shared" si="166"/>
        <v>0</v>
      </c>
      <c r="G1306" s="215">
        <f>'Survey Results'!F1306/'Survey Results'!F$1334</f>
        <v>0</v>
      </c>
      <c r="H1306" s="212">
        <f t="shared" si="167"/>
        <v>0</v>
      </c>
      <c r="I1306" s="218">
        <f>'Survey Results'!G1306/'Survey Results'!G$1334</f>
        <v>0</v>
      </c>
      <c r="J1306" s="217">
        <f t="shared" si="168"/>
        <v>0</v>
      </c>
      <c r="K1306" s="215">
        <f>'Survey Results'!H1306/'Survey Results'!H$1334</f>
        <v>0</v>
      </c>
      <c r="L1306" s="211">
        <f t="shared" si="169"/>
        <v>0</v>
      </c>
      <c r="M1306" s="221">
        <f t="shared" si="170"/>
        <v>0</v>
      </c>
      <c r="N1306" s="222">
        <f t="shared" si="171"/>
        <v>0</v>
      </c>
    </row>
    <row r="1307" spans="2:14" x14ac:dyDescent="0.45">
      <c r="B1307" t="s">
        <v>354</v>
      </c>
      <c r="C1307" s="215">
        <f>'Survey Results'!D1307/'Survey Results'!D$1334</f>
        <v>0</v>
      </c>
      <c r="D1307" s="211">
        <f t="shared" si="165"/>
        <v>0</v>
      </c>
      <c r="E1307" s="218">
        <f>'Survey Results'!E1307/'Survey Results'!E$1334</f>
        <v>0</v>
      </c>
      <c r="F1307" s="217">
        <f t="shared" si="166"/>
        <v>0</v>
      </c>
      <c r="G1307" s="215">
        <f>'Survey Results'!F1307/'Survey Results'!F$1334</f>
        <v>0</v>
      </c>
      <c r="H1307" s="212">
        <f t="shared" si="167"/>
        <v>0</v>
      </c>
      <c r="I1307" s="218">
        <f>'Survey Results'!G1307/'Survey Results'!G$1334</f>
        <v>0</v>
      </c>
      <c r="J1307" s="217">
        <f t="shared" si="168"/>
        <v>0</v>
      </c>
      <c r="K1307" s="215">
        <f>'Survey Results'!H1307/'Survey Results'!H$1334</f>
        <v>0</v>
      </c>
      <c r="L1307" s="211">
        <f t="shared" si="169"/>
        <v>0</v>
      </c>
      <c r="M1307" s="221">
        <f t="shared" si="170"/>
        <v>0</v>
      </c>
      <c r="N1307" s="222">
        <f t="shared" si="171"/>
        <v>0</v>
      </c>
    </row>
    <row r="1308" spans="2:14" x14ac:dyDescent="0.45">
      <c r="B1308" t="s">
        <v>355</v>
      </c>
      <c r="C1308" s="215">
        <f>'Survey Results'!D1308/'Survey Results'!D$1334</f>
        <v>0</v>
      </c>
      <c r="D1308" s="211">
        <f t="shared" si="165"/>
        <v>0</v>
      </c>
      <c r="E1308" s="218">
        <f>'Survey Results'!E1308/'Survey Results'!E$1334</f>
        <v>0</v>
      </c>
      <c r="F1308" s="217">
        <f t="shared" si="166"/>
        <v>0</v>
      </c>
      <c r="G1308" s="215">
        <f>'Survey Results'!F1308/'Survey Results'!F$1334</f>
        <v>0</v>
      </c>
      <c r="H1308" s="212">
        <f t="shared" si="167"/>
        <v>0</v>
      </c>
      <c r="I1308" s="218">
        <f>'Survey Results'!G1308/'Survey Results'!G$1334</f>
        <v>0</v>
      </c>
      <c r="J1308" s="217">
        <f t="shared" si="168"/>
        <v>0</v>
      </c>
      <c r="K1308" s="215">
        <f>'Survey Results'!H1308/'Survey Results'!H$1334</f>
        <v>0</v>
      </c>
      <c r="L1308" s="211">
        <f t="shared" si="169"/>
        <v>0</v>
      </c>
      <c r="M1308" s="221">
        <f t="shared" si="170"/>
        <v>0</v>
      </c>
      <c r="N1308" s="222">
        <f t="shared" si="171"/>
        <v>0</v>
      </c>
    </row>
    <row r="1309" spans="2:14" x14ac:dyDescent="0.45">
      <c r="B1309" t="s">
        <v>356</v>
      </c>
      <c r="C1309" s="215">
        <f>'Survey Results'!D1309/'Survey Results'!D$1334</f>
        <v>0</v>
      </c>
      <c r="D1309" s="211">
        <f t="shared" si="165"/>
        <v>0</v>
      </c>
      <c r="E1309" s="218">
        <f>'Survey Results'!E1309/'Survey Results'!E$1334</f>
        <v>0</v>
      </c>
      <c r="F1309" s="217">
        <f t="shared" si="166"/>
        <v>0</v>
      </c>
      <c r="G1309" s="215">
        <f>'Survey Results'!F1309/'Survey Results'!F$1334</f>
        <v>0</v>
      </c>
      <c r="H1309" s="212">
        <f t="shared" si="167"/>
        <v>0</v>
      </c>
      <c r="I1309" s="218">
        <f>'Survey Results'!G1309/'Survey Results'!G$1334</f>
        <v>0</v>
      </c>
      <c r="J1309" s="217">
        <f t="shared" si="168"/>
        <v>0</v>
      </c>
      <c r="K1309" s="215">
        <f>'Survey Results'!H1309/'Survey Results'!H$1334</f>
        <v>0</v>
      </c>
      <c r="L1309" s="211">
        <f t="shared" si="169"/>
        <v>0</v>
      </c>
      <c r="M1309" s="221">
        <f t="shared" si="170"/>
        <v>0</v>
      </c>
      <c r="N1309" s="222">
        <f t="shared" si="171"/>
        <v>0</v>
      </c>
    </row>
    <row r="1310" spans="2:14" x14ac:dyDescent="0.45">
      <c r="B1310" t="s">
        <v>357</v>
      </c>
      <c r="C1310" s="215">
        <f>'Survey Results'!D1310/'Survey Results'!D$1334</f>
        <v>0</v>
      </c>
      <c r="D1310" s="211">
        <f t="shared" si="165"/>
        <v>0</v>
      </c>
      <c r="E1310" s="218">
        <f>'Survey Results'!E1310/'Survey Results'!E$1334</f>
        <v>0</v>
      </c>
      <c r="F1310" s="217">
        <f t="shared" si="166"/>
        <v>0</v>
      </c>
      <c r="G1310" s="215">
        <f>'Survey Results'!F1310/'Survey Results'!F$1334</f>
        <v>0</v>
      </c>
      <c r="H1310" s="212">
        <f t="shared" si="167"/>
        <v>0</v>
      </c>
      <c r="I1310" s="218">
        <f>'Survey Results'!G1310/'Survey Results'!G$1334</f>
        <v>0</v>
      </c>
      <c r="J1310" s="217">
        <f t="shared" si="168"/>
        <v>0</v>
      </c>
      <c r="K1310" s="215">
        <f>'Survey Results'!H1310/'Survey Results'!H$1334</f>
        <v>0</v>
      </c>
      <c r="L1310" s="211">
        <f t="shared" si="169"/>
        <v>0</v>
      </c>
      <c r="M1310" s="221">
        <f t="shared" si="170"/>
        <v>0</v>
      </c>
      <c r="N1310" s="222">
        <f t="shared" si="171"/>
        <v>0</v>
      </c>
    </row>
    <row r="1311" spans="2:14" x14ac:dyDescent="0.45">
      <c r="B1311" t="s">
        <v>358</v>
      </c>
      <c r="C1311" s="215">
        <f>'Survey Results'!D1311/'Survey Results'!D$1334</f>
        <v>0</v>
      </c>
      <c r="D1311" s="211">
        <f t="shared" si="165"/>
        <v>0</v>
      </c>
      <c r="E1311" s="218">
        <f>'Survey Results'!E1311/'Survey Results'!E$1334</f>
        <v>0</v>
      </c>
      <c r="F1311" s="217">
        <f t="shared" si="166"/>
        <v>0</v>
      </c>
      <c r="G1311" s="215">
        <f>'Survey Results'!F1311/'Survey Results'!F$1334</f>
        <v>0</v>
      </c>
      <c r="H1311" s="212">
        <f t="shared" si="167"/>
        <v>0</v>
      </c>
      <c r="I1311" s="218">
        <f>'Survey Results'!G1311/'Survey Results'!G$1334</f>
        <v>0</v>
      </c>
      <c r="J1311" s="217">
        <f t="shared" si="168"/>
        <v>0</v>
      </c>
      <c r="K1311" s="215">
        <f>'Survey Results'!H1311/'Survey Results'!H$1334</f>
        <v>0</v>
      </c>
      <c r="L1311" s="211">
        <f t="shared" si="169"/>
        <v>0</v>
      </c>
      <c r="M1311" s="221">
        <f t="shared" si="170"/>
        <v>0</v>
      </c>
      <c r="N1311" s="222">
        <f t="shared" si="171"/>
        <v>0</v>
      </c>
    </row>
    <row r="1312" spans="2:14" x14ac:dyDescent="0.45">
      <c r="B1312" t="s">
        <v>359</v>
      </c>
      <c r="C1312" s="215">
        <f>'Survey Results'!D1312/'Survey Results'!D$1334</f>
        <v>0</v>
      </c>
      <c r="D1312" s="211">
        <f t="shared" si="165"/>
        <v>0</v>
      </c>
      <c r="E1312" s="218">
        <f>'Survey Results'!E1312/'Survey Results'!E$1334</f>
        <v>0</v>
      </c>
      <c r="F1312" s="217">
        <f t="shared" si="166"/>
        <v>0</v>
      </c>
      <c r="G1312" s="215">
        <f>'Survey Results'!F1312/'Survey Results'!F$1334</f>
        <v>0</v>
      </c>
      <c r="H1312" s="212">
        <f t="shared" si="167"/>
        <v>0</v>
      </c>
      <c r="I1312" s="218">
        <f>'Survey Results'!G1312/'Survey Results'!G$1334</f>
        <v>0</v>
      </c>
      <c r="J1312" s="217">
        <f t="shared" si="168"/>
        <v>0</v>
      </c>
      <c r="K1312" s="215">
        <f>'Survey Results'!H1312/'Survey Results'!H$1334</f>
        <v>0</v>
      </c>
      <c r="L1312" s="211">
        <f t="shared" si="169"/>
        <v>0</v>
      </c>
      <c r="M1312" s="221">
        <f t="shared" si="170"/>
        <v>0</v>
      </c>
      <c r="N1312" s="222">
        <f t="shared" si="171"/>
        <v>0</v>
      </c>
    </row>
    <row r="1313" spans="2:14" x14ac:dyDescent="0.45">
      <c r="B1313" t="s">
        <v>360</v>
      </c>
      <c r="C1313" s="215">
        <f>'Survey Results'!D1313/'Survey Results'!D$1334</f>
        <v>0</v>
      </c>
      <c r="D1313" s="211">
        <f t="shared" si="165"/>
        <v>0</v>
      </c>
      <c r="E1313" s="218">
        <f>'Survey Results'!E1313/'Survey Results'!E$1334</f>
        <v>0</v>
      </c>
      <c r="F1313" s="217">
        <f t="shared" si="166"/>
        <v>0</v>
      </c>
      <c r="G1313" s="215">
        <f>'Survey Results'!F1313/'Survey Results'!F$1334</f>
        <v>0</v>
      </c>
      <c r="H1313" s="212">
        <f t="shared" si="167"/>
        <v>0</v>
      </c>
      <c r="I1313" s="218">
        <f>'Survey Results'!G1313/'Survey Results'!G$1334</f>
        <v>0</v>
      </c>
      <c r="J1313" s="217">
        <f t="shared" si="168"/>
        <v>0</v>
      </c>
      <c r="K1313" s="215">
        <f>'Survey Results'!H1313/'Survey Results'!H$1334</f>
        <v>0</v>
      </c>
      <c r="L1313" s="211">
        <f t="shared" si="169"/>
        <v>0</v>
      </c>
      <c r="M1313" s="221">
        <f t="shared" si="170"/>
        <v>0</v>
      </c>
      <c r="N1313" s="222">
        <f t="shared" si="171"/>
        <v>0</v>
      </c>
    </row>
    <row r="1314" spans="2:14" x14ac:dyDescent="0.45">
      <c r="B1314" t="s">
        <v>361</v>
      </c>
      <c r="C1314" s="215">
        <f>'Survey Results'!D1314/'Survey Results'!D$1334</f>
        <v>0</v>
      </c>
      <c r="D1314" s="211">
        <f t="shared" si="165"/>
        <v>0</v>
      </c>
      <c r="E1314" s="218">
        <f>'Survey Results'!E1314/'Survey Results'!E$1334</f>
        <v>0</v>
      </c>
      <c r="F1314" s="217">
        <f t="shared" si="166"/>
        <v>0</v>
      </c>
      <c r="G1314" s="215">
        <f>'Survey Results'!F1314/'Survey Results'!F$1334</f>
        <v>9.8619329388560158E-3</v>
      </c>
      <c r="H1314" s="212">
        <f t="shared" si="167"/>
        <v>0.12742866934911243</v>
      </c>
      <c r="I1314" s="218">
        <f>'Survey Results'!G1314/'Survey Results'!G$1334</f>
        <v>0</v>
      </c>
      <c r="J1314" s="217">
        <f t="shared" si="168"/>
        <v>0</v>
      </c>
      <c r="K1314" s="215">
        <f>'Survey Results'!H1314/'Survey Results'!H$1334</f>
        <v>0</v>
      </c>
      <c r="L1314" s="211">
        <f t="shared" si="169"/>
        <v>0</v>
      </c>
      <c r="M1314" s="221">
        <f t="shared" si="170"/>
        <v>4.0155876423130085E-3</v>
      </c>
      <c r="N1314" s="222">
        <f t="shared" si="171"/>
        <v>0.12742866934911243</v>
      </c>
    </row>
    <row r="1315" spans="2:14" x14ac:dyDescent="0.45">
      <c r="B1315" t="s">
        <v>362</v>
      </c>
      <c r="C1315" s="215">
        <f>'Survey Results'!D1315/'Survey Results'!D$1334</f>
        <v>0</v>
      </c>
      <c r="D1315" s="211">
        <f t="shared" si="165"/>
        <v>0</v>
      </c>
      <c r="E1315" s="218">
        <f>'Survey Results'!E1315/'Survey Results'!E$1334</f>
        <v>0</v>
      </c>
      <c r="F1315" s="217">
        <f t="shared" si="166"/>
        <v>0</v>
      </c>
      <c r="G1315" s="215">
        <f>'Survey Results'!F1315/'Survey Results'!F$1334</f>
        <v>0</v>
      </c>
      <c r="H1315" s="212">
        <f t="shared" si="167"/>
        <v>0</v>
      </c>
      <c r="I1315" s="218">
        <f>'Survey Results'!G1315/'Survey Results'!G$1334</f>
        <v>0</v>
      </c>
      <c r="J1315" s="217">
        <f t="shared" si="168"/>
        <v>0</v>
      </c>
      <c r="K1315" s="215">
        <f>'Survey Results'!H1315/'Survey Results'!H$1334</f>
        <v>0</v>
      </c>
      <c r="L1315" s="211">
        <f t="shared" si="169"/>
        <v>0</v>
      </c>
      <c r="M1315" s="221">
        <f t="shared" si="170"/>
        <v>0</v>
      </c>
      <c r="N1315" s="222">
        <f t="shared" si="171"/>
        <v>0</v>
      </c>
    </row>
    <row r="1316" spans="2:14" x14ac:dyDescent="0.45">
      <c r="B1316" t="s">
        <v>363</v>
      </c>
      <c r="C1316" s="215">
        <f>'Survey Results'!D1316/'Survey Results'!D$1334</f>
        <v>0</v>
      </c>
      <c r="D1316" s="211">
        <f t="shared" si="165"/>
        <v>0</v>
      </c>
      <c r="E1316" s="218">
        <f>'Survey Results'!E1316/'Survey Results'!E$1334</f>
        <v>0</v>
      </c>
      <c r="F1316" s="217">
        <f t="shared" si="166"/>
        <v>0</v>
      </c>
      <c r="G1316" s="215">
        <f>'Survey Results'!F1316/'Survey Results'!F$1334</f>
        <v>0</v>
      </c>
      <c r="H1316" s="212">
        <f t="shared" si="167"/>
        <v>0</v>
      </c>
      <c r="I1316" s="218">
        <f>'Survey Results'!G1316/'Survey Results'!G$1334</f>
        <v>0</v>
      </c>
      <c r="J1316" s="217">
        <f t="shared" si="168"/>
        <v>0</v>
      </c>
      <c r="K1316" s="215">
        <f>'Survey Results'!H1316/'Survey Results'!H$1334</f>
        <v>0</v>
      </c>
      <c r="L1316" s="211">
        <f t="shared" si="169"/>
        <v>0</v>
      </c>
      <c r="M1316" s="221">
        <f t="shared" si="170"/>
        <v>0</v>
      </c>
      <c r="N1316" s="222">
        <f t="shared" si="171"/>
        <v>0</v>
      </c>
    </row>
    <row r="1317" spans="2:14" x14ac:dyDescent="0.45">
      <c r="B1317" t="s">
        <v>364</v>
      </c>
      <c r="C1317" s="215">
        <f>'Survey Results'!D1317/'Survey Results'!D$1334</f>
        <v>0</v>
      </c>
      <c r="D1317" s="211">
        <f t="shared" si="165"/>
        <v>0</v>
      </c>
      <c r="E1317" s="218">
        <f>'Survey Results'!E1317/'Survey Results'!E$1334</f>
        <v>0</v>
      </c>
      <c r="F1317" s="217">
        <f t="shared" si="166"/>
        <v>0</v>
      </c>
      <c r="G1317" s="215">
        <f>'Survey Results'!F1317/'Survey Results'!F$1334</f>
        <v>0</v>
      </c>
      <c r="H1317" s="212">
        <f t="shared" si="167"/>
        <v>0</v>
      </c>
      <c r="I1317" s="218">
        <f>'Survey Results'!G1317/'Survey Results'!G$1334</f>
        <v>0</v>
      </c>
      <c r="J1317" s="217">
        <f t="shared" si="168"/>
        <v>0</v>
      </c>
      <c r="K1317" s="215">
        <f>'Survey Results'!H1317/'Survey Results'!H$1334</f>
        <v>0</v>
      </c>
      <c r="L1317" s="211">
        <f t="shared" si="169"/>
        <v>0</v>
      </c>
      <c r="M1317" s="221">
        <f t="shared" si="170"/>
        <v>0</v>
      </c>
      <c r="N1317" s="222">
        <f t="shared" si="171"/>
        <v>0</v>
      </c>
    </row>
    <row r="1318" spans="2:14" x14ac:dyDescent="0.45">
      <c r="B1318" t="s">
        <v>365</v>
      </c>
      <c r="C1318" s="215">
        <f>'Survey Results'!D1318/'Survey Results'!D$1334</f>
        <v>0</v>
      </c>
      <c r="D1318" s="211">
        <f t="shared" si="165"/>
        <v>0</v>
      </c>
      <c r="E1318" s="218">
        <f>'Survey Results'!E1318/'Survey Results'!E$1334</f>
        <v>0</v>
      </c>
      <c r="F1318" s="217">
        <f t="shared" si="166"/>
        <v>0</v>
      </c>
      <c r="G1318" s="215">
        <f>'Survey Results'!F1318/'Survey Results'!F$1334</f>
        <v>0</v>
      </c>
      <c r="H1318" s="212">
        <f t="shared" si="167"/>
        <v>0</v>
      </c>
      <c r="I1318" s="218">
        <f>'Survey Results'!G1318/'Survey Results'!G$1334</f>
        <v>0</v>
      </c>
      <c r="J1318" s="217">
        <f t="shared" si="168"/>
        <v>0</v>
      </c>
      <c r="K1318" s="215">
        <f>'Survey Results'!H1318/'Survey Results'!H$1334</f>
        <v>0</v>
      </c>
      <c r="L1318" s="211">
        <f t="shared" si="169"/>
        <v>0</v>
      </c>
      <c r="M1318" s="221">
        <f t="shared" si="170"/>
        <v>0</v>
      </c>
      <c r="N1318" s="222">
        <f t="shared" si="171"/>
        <v>0</v>
      </c>
    </row>
    <row r="1319" spans="2:14" x14ac:dyDescent="0.45">
      <c r="B1319" t="s">
        <v>366</v>
      </c>
      <c r="C1319" s="215">
        <f>'Survey Results'!D1319/'Survey Results'!D$1334</f>
        <v>0</v>
      </c>
      <c r="D1319" s="211">
        <f t="shared" si="165"/>
        <v>0</v>
      </c>
      <c r="E1319" s="218">
        <f>'Survey Results'!E1319/'Survey Results'!E$1334</f>
        <v>0</v>
      </c>
      <c r="F1319" s="217">
        <f t="shared" si="166"/>
        <v>0</v>
      </c>
      <c r="G1319" s="215">
        <f>'Survey Results'!F1319/'Survey Results'!F$1334</f>
        <v>0</v>
      </c>
      <c r="H1319" s="212">
        <f t="shared" si="167"/>
        <v>0</v>
      </c>
      <c r="I1319" s="218">
        <f>'Survey Results'!G1319/'Survey Results'!G$1334</f>
        <v>0</v>
      </c>
      <c r="J1319" s="217">
        <f t="shared" si="168"/>
        <v>0</v>
      </c>
      <c r="K1319" s="215">
        <f>'Survey Results'!H1319/'Survey Results'!H$1334</f>
        <v>0</v>
      </c>
      <c r="L1319" s="211">
        <f t="shared" si="169"/>
        <v>0</v>
      </c>
      <c r="M1319" s="221">
        <f t="shared" si="170"/>
        <v>0</v>
      </c>
      <c r="N1319" s="222">
        <f t="shared" si="171"/>
        <v>0</v>
      </c>
    </row>
    <row r="1320" spans="2:14" x14ac:dyDescent="0.45">
      <c r="B1320" t="s">
        <v>367</v>
      </c>
      <c r="C1320" s="215">
        <f>'Survey Results'!D1320/'Survey Results'!D$1334</f>
        <v>0</v>
      </c>
      <c r="D1320" s="211">
        <f t="shared" si="165"/>
        <v>0</v>
      </c>
      <c r="E1320" s="218">
        <f>'Survey Results'!E1320/'Survey Results'!E$1334</f>
        <v>0</v>
      </c>
      <c r="F1320" s="217">
        <f t="shared" si="166"/>
        <v>0</v>
      </c>
      <c r="G1320" s="215">
        <f>'Survey Results'!F1320/'Survey Results'!F$1334</f>
        <v>0</v>
      </c>
      <c r="H1320" s="212">
        <f t="shared" si="167"/>
        <v>0</v>
      </c>
      <c r="I1320" s="218">
        <f>'Survey Results'!G1320/'Survey Results'!G$1334</f>
        <v>0</v>
      </c>
      <c r="J1320" s="217">
        <f t="shared" si="168"/>
        <v>0</v>
      </c>
      <c r="K1320" s="215">
        <f>'Survey Results'!H1320/'Survey Results'!H$1334</f>
        <v>0</v>
      </c>
      <c r="L1320" s="211">
        <f t="shared" si="169"/>
        <v>0</v>
      </c>
      <c r="M1320" s="221">
        <f t="shared" si="170"/>
        <v>0</v>
      </c>
      <c r="N1320" s="222">
        <f t="shared" si="171"/>
        <v>0</v>
      </c>
    </row>
    <row r="1321" spans="2:14" x14ac:dyDescent="0.45">
      <c r="B1321" t="s">
        <v>368</v>
      </c>
      <c r="C1321" s="215">
        <f>'Survey Results'!D1321/'Survey Results'!D$1334</f>
        <v>0</v>
      </c>
      <c r="D1321" s="211">
        <f t="shared" si="165"/>
        <v>0</v>
      </c>
      <c r="E1321" s="218">
        <f>'Survey Results'!E1321/'Survey Results'!E$1334</f>
        <v>9.2931072451001972E-3</v>
      </c>
      <c r="F1321" s="217">
        <f t="shared" si="166"/>
        <v>3.3225662159568375E-2</v>
      </c>
      <c r="G1321" s="215">
        <f>'Survey Results'!F1321/'Survey Results'!F$1334</f>
        <v>0</v>
      </c>
      <c r="H1321" s="212">
        <f t="shared" si="167"/>
        <v>0</v>
      </c>
      <c r="I1321" s="218">
        <f>'Survey Results'!G1321/'Survey Results'!G$1334</f>
        <v>0</v>
      </c>
      <c r="J1321" s="217">
        <f t="shared" si="168"/>
        <v>0</v>
      </c>
      <c r="K1321" s="215">
        <f>'Survey Results'!H1321/'Survey Results'!H$1334</f>
        <v>0</v>
      </c>
      <c r="L1321" s="211">
        <f t="shared" si="169"/>
        <v>0</v>
      </c>
      <c r="M1321" s="221">
        <f t="shared" si="170"/>
        <v>1.0470215145235605E-3</v>
      </c>
      <c r="N1321" s="222">
        <f t="shared" si="171"/>
        <v>3.3225662159568375E-2</v>
      </c>
    </row>
    <row r="1322" spans="2:14" x14ac:dyDescent="0.45">
      <c r="B1322" t="s">
        <v>227</v>
      </c>
      <c r="C1322" s="215">
        <f>'Survey Results'!D1322/'Survey Results'!D$1334</f>
        <v>0</v>
      </c>
      <c r="D1322" s="211">
        <f t="shared" si="165"/>
        <v>0</v>
      </c>
      <c r="E1322" s="218">
        <f>'Survey Results'!E1322/'Survey Results'!E$1334</f>
        <v>0</v>
      </c>
      <c r="F1322" s="217">
        <f t="shared" si="166"/>
        <v>0</v>
      </c>
      <c r="G1322" s="215">
        <f>'Survey Results'!F1322/'Survey Results'!F$1334</f>
        <v>0</v>
      </c>
      <c r="H1322" s="212">
        <f t="shared" si="167"/>
        <v>0</v>
      </c>
      <c r="I1322" s="218">
        <f>'Survey Results'!G1322/'Survey Results'!G$1334</f>
        <v>0</v>
      </c>
      <c r="J1322" s="217">
        <f t="shared" si="168"/>
        <v>0</v>
      </c>
      <c r="K1322" s="215">
        <f>'Survey Results'!H1322/'Survey Results'!H$1334</f>
        <v>0</v>
      </c>
      <c r="L1322" s="211">
        <f t="shared" si="169"/>
        <v>0</v>
      </c>
      <c r="M1322" s="221">
        <f t="shared" si="170"/>
        <v>0</v>
      </c>
      <c r="N1322" s="222">
        <f t="shared" si="171"/>
        <v>0</v>
      </c>
    </row>
    <row r="1323" spans="2:14" x14ac:dyDescent="0.45">
      <c r="B1323" t="s">
        <v>369</v>
      </c>
      <c r="C1323" s="215">
        <f>'Survey Results'!D1323/'Survey Results'!D$1334</f>
        <v>0</v>
      </c>
      <c r="D1323" s="211">
        <f t="shared" si="165"/>
        <v>0</v>
      </c>
      <c r="E1323" s="218">
        <f>'Survey Results'!E1323/'Survey Results'!E$1334</f>
        <v>0</v>
      </c>
      <c r="F1323" s="217">
        <f t="shared" si="166"/>
        <v>0</v>
      </c>
      <c r="G1323" s="215">
        <f>'Survey Results'!F1323/'Survey Results'!F$1334</f>
        <v>0</v>
      </c>
      <c r="H1323" s="212">
        <f t="shared" si="167"/>
        <v>0</v>
      </c>
      <c r="I1323" s="218">
        <f>'Survey Results'!G1323/'Survey Results'!G$1334</f>
        <v>0</v>
      </c>
      <c r="J1323" s="217">
        <f t="shared" si="168"/>
        <v>0</v>
      </c>
      <c r="K1323" s="215">
        <f>'Survey Results'!H1323/'Survey Results'!H$1334</f>
        <v>0</v>
      </c>
      <c r="L1323" s="211">
        <f t="shared" si="169"/>
        <v>0</v>
      </c>
      <c r="M1323" s="221">
        <f t="shared" si="170"/>
        <v>0</v>
      </c>
      <c r="N1323" s="222">
        <f t="shared" si="171"/>
        <v>0</v>
      </c>
    </row>
    <row r="1324" spans="2:14" x14ac:dyDescent="0.45">
      <c r="B1324" t="s">
        <v>370</v>
      </c>
      <c r="C1324" s="215">
        <f>'Survey Results'!D1324/'Survey Results'!D$1334</f>
        <v>0</v>
      </c>
      <c r="D1324" s="211">
        <f t="shared" si="165"/>
        <v>0</v>
      </c>
      <c r="E1324" s="218">
        <f>'Survey Results'!E1324/'Survey Results'!E$1334</f>
        <v>0</v>
      </c>
      <c r="F1324" s="217">
        <f t="shared" si="166"/>
        <v>0</v>
      </c>
      <c r="G1324" s="215">
        <f>'Survey Results'!F1324/'Survey Results'!F$1334</f>
        <v>0</v>
      </c>
      <c r="H1324" s="212">
        <f t="shared" si="167"/>
        <v>0</v>
      </c>
      <c r="I1324" s="218">
        <f>'Survey Results'!G1324/'Survey Results'!G$1334</f>
        <v>0</v>
      </c>
      <c r="J1324" s="217">
        <f t="shared" si="168"/>
        <v>0</v>
      </c>
      <c r="K1324" s="215">
        <f>'Survey Results'!H1324/'Survey Results'!H$1334</f>
        <v>0</v>
      </c>
      <c r="L1324" s="211">
        <f t="shared" si="169"/>
        <v>0</v>
      </c>
      <c r="M1324" s="221">
        <f t="shared" si="170"/>
        <v>0</v>
      </c>
      <c r="N1324" s="222">
        <f t="shared" si="171"/>
        <v>0</v>
      </c>
    </row>
    <row r="1325" spans="2:14" x14ac:dyDescent="0.45">
      <c r="B1325" t="s">
        <v>371</v>
      </c>
      <c r="C1325" s="215">
        <f>'Survey Results'!D1325/'Survey Results'!D$1334</f>
        <v>0</v>
      </c>
      <c r="D1325" s="211">
        <f t="shared" si="165"/>
        <v>0</v>
      </c>
      <c r="E1325" s="218">
        <f>'Survey Results'!E1325/'Survey Results'!E$1334</f>
        <v>0</v>
      </c>
      <c r="F1325" s="217">
        <f t="shared" si="166"/>
        <v>0</v>
      </c>
      <c r="G1325" s="215">
        <f>'Survey Results'!F1325/'Survey Results'!F$1334</f>
        <v>0</v>
      </c>
      <c r="H1325" s="212">
        <f t="shared" si="167"/>
        <v>0</v>
      </c>
      <c r="I1325" s="218">
        <f>'Survey Results'!G1325/'Survey Results'!G$1334</f>
        <v>0</v>
      </c>
      <c r="J1325" s="217">
        <f t="shared" si="168"/>
        <v>0</v>
      </c>
      <c r="K1325" s="215">
        <f>'Survey Results'!H1325/'Survey Results'!H$1334</f>
        <v>0</v>
      </c>
      <c r="L1325" s="211">
        <f t="shared" si="169"/>
        <v>0</v>
      </c>
      <c r="M1325" s="221">
        <f t="shared" si="170"/>
        <v>0</v>
      </c>
      <c r="N1325" s="222">
        <f t="shared" si="171"/>
        <v>0</v>
      </c>
    </row>
    <row r="1326" spans="2:14" x14ac:dyDescent="0.45">
      <c r="B1326" t="s">
        <v>372</v>
      </c>
      <c r="C1326" s="215">
        <f>'Survey Results'!D1326/'Survey Results'!D$1334</f>
        <v>0</v>
      </c>
      <c r="D1326" s="211">
        <f t="shared" si="165"/>
        <v>0</v>
      </c>
      <c r="E1326" s="218">
        <f>'Survey Results'!E1326/'Survey Results'!E$1334</f>
        <v>0</v>
      </c>
      <c r="F1326" s="217">
        <f t="shared" si="166"/>
        <v>0</v>
      </c>
      <c r="G1326" s="215">
        <f>'Survey Results'!F1326/'Survey Results'!F$1334</f>
        <v>0</v>
      </c>
      <c r="H1326" s="212">
        <f t="shared" si="167"/>
        <v>0</v>
      </c>
      <c r="I1326" s="218">
        <f>'Survey Results'!G1326/'Survey Results'!G$1334</f>
        <v>0</v>
      </c>
      <c r="J1326" s="217">
        <f t="shared" si="168"/>
        <v>0</v>
      </c>
      <c r="K1326" s="215">
        <f>'Survey Results'!H1326/'Survey Results'!H$1334</f>
        <v>0</v>
      </c>
      <c r="L1326" s="211">
        <f t="shared" si="169"/>
        <v>0</v>
      </c>
      <c r="M1326" s="221">
        <f t="shared" si="170"/>
        <v>0</v>
      </c>
      <c r="N1326" s="222">
        <f t="shared" si="171"/>
        <v>0</v>
      </c>
    </row>
    <row r="1327" spans="2:14" x14ac:dyDescent="0.45">
      <c r="B1327" t="s">
        <v>373</v>
      </c>
      <c r="C1327" s="215">
        <f>'Survey Results'!D1327/'Survey Results'!D$1334</f>
        <v>0</v>
      </c>
      <c r="D1327" s="211">
        <f t="shared" si="165"/>
        <v>0</v>
      </c>
      <c r="E1327" s="218">
        <f>'Survey Results'!E1327/'Survey Results'!E$1334</f>
        <v>0</v>
      </c>
      <c r="F1327" s="217">
        <f t="shared" si="166"/>
        <v>0</v>
      </c>
      <c r="G1327" s="215">
        <f>'Survey Results'!F1327/'Survey Results'!F$1334</f>
        <v>0</v>
      </c>
      <c r="H1327" s="212">
        <f t="shared" si="167"/>
        <v>0</v>
      </c>
      <c r="I1327" s="218">
        <f>'Survey Results'!G1327/'Survey Results'!G$1334</f>
        <v>0</v>
      </c>
      <c r="J1327" s="217">
        <f t="shared" si="168"/>
        <v>0</v>
      </c>
      <c r="K1327" s="215">
        <f>'Survey Results'!H1327/'Survey Results'!H$1334</f>
        <v>0</v>
      </c>
      <c r="L1327" s="211">
        <f t="shared" si="169"/>
        <v>0</v>
      </c>
      <c r="M1327" s="221">
        <f t="shared" si="170"/>
        <v>0</v>
      </c>
      <c r="N1327" s="222">
        <f t="shared" si="171"/>
        <v>0</v>
      </c>
    </row>
    <row r="1328" spans="2:14" x14ac:dyDescent="0.45">
      <c r="B1328" t="s">
        <v>374</v>
      </c>
      <c r="C1328" s="215">
        <f>'Survey Results'!D1328/'Survey Results'!D$1334</f>
        <v>0</v>
      </c>
      <c r="D1328" s="211">
        <f t="shared" si="165"/>
        <v>0</v>
      </c>
      <c r="E1328" s="218">
        <f>'Survey Results'!E1328/'Survey Results'!E$1334</f>
        <v>0</v>
      </c>
      <c r="F1328" s="217">
        <f t="shared" si="166"/>
        <v>0</v>
      </c>
      <c r="G1328" s="215">
        <f>'Survey Results'!F1328/'Survey Results'!F$1334</f>
        <v>0</v>
      </c>
      <c r="H1328" s="212">
        <f t="shared" si="167"/>
        <v>0</v>
      </c>
      <c r="I1328" s="218">
        <f>'Survey Results'!G1328/'Survey Results'!G$1334</f>
        <v>0</v>
      </c>
      <c r="J1328" s="217">
        <f t="shared" si="168"/>
        <v>0</v>
      </c>
      <c r="K1328" s="215">
        <f>'Survey Results'!H1328/'Survey Results'!H$1334</f>
        <v>0</v>
      </c>
      <c r="L1328" s="211">
        <f t="shared" si="169"/>
        <v>0</v>
      </c>
      <c r="M1328" s="221">
        <f t="shared" si="170"/>
        <v>0</v>
      </c>
      <c r="N1328" s="222">
        <f t="shared" si="171"/>
        <v>0</v>
      </c>
    </row>
    <row r="1329" spans="1:14" x14ac:dyDescent="0.45">
      <c r="B1329" t="s">
        <v>375</v>
      </c>
      <c r="C1329" s="215">
        <f>'Survey Results'!D1329/'Survey Results'!D$1334</f>
        <v>0</v>
      </c>
      <c r="D1329" s="211">
        <f t="shared" si="165"/>
        <v>0</v>
      </c>
      <c r="E1329" s="218">
        <f>'Survey Results'!E1329/'Survey Results'!E$1334</f>
        <v>0</v>
      </c>
      <c r="F1329" s="217">
        <f t="shared" si="166"/>
        <v>0</v>
      </c>
      <c r="G1329" s="215">
        <f>'Survey Results'!F1329/'Survey Results'!F$1334</f>
        <v>0</v>
      </c>
      <c r="H1329" s="212">
        <f t="shared" si="167"/>
        <v>0</v>
      </c>
      <c r="I1329" s="218">
        <f>'Survey Results'!G1329/'Survey Results'!G$1334</f>
        <v>0</v>
      </c>
      <c r="J1329" s="217">
        <f t="shared" si="168"/>
        <v>0</v>
      </c>
      <c r="K1329" s="215">
        <f>'Survey Results'!H1329/'Survey Results'!H$1334</f>
        <v>0</v>
      </c>
      <c r="L1329" s="211">
        <f t="shared" si="169"/>
        <v>0</v>
      </c>
      <c r="M1329" s="221">
        <f t="shared" si="170"/>
        <v>0</v>
      </c>
      <c r="N1329" s="222">
        <f t="shared" si="171"/>
        <v>0</v>
      </c>
    </row>
    <row r="1330" spans="1:14" x14ac:dyDescent="0.45">
      <c r="B1330" t="s">
        <v>376</v>
      </c>
      <c r="C1330" s="215">
        <f>'Survey Results'!D1330/'Survey Results'!D$1334</f>
        <v>0</v>
      </c>
      <c r="D1330" s="211">
        <f t="shared" si="165"/>
        <v>0</v>
      </c>
      <c r="E1330" s="218">
        <f>'Survey Results'!E1330/'Survey Results'!E$1334</f>
        <v>0</v>
      </c>
      <c r="F1330" s="217">
        <f t="shared" si="166"/>
        <v>0</v>
      </c>
      <c r="G1330" s="215">
        <f>'Survey Results'!F1330/'Survey Results'!F$1334</f>
        <v>0</v>
      </c>
      <c r="H1330" s="212">
        <f t="shared" si="167"/>
        <v>0</v>
      </c>
      <c r="I1330" s="218">
        <f>'Survey Results'!G1330/'Survey Results'!G$1334</f>
        <v>0</v>
      </c>
      <c r="J1330" s="217">
        <f t="shared" si="168"/>
        <v>0</v>
      </c>
      <c r="K1330" s="215">
        <f>'Survey Results'!H1330/'Survey Results'!H$1334</f>
        <v>0</v>
      </c>
      <c r="L1330" s="211">
        <f t="shared" si="169"/>
        <v>0</v>
      </c>
      <c r="M1330" s="221">
        <f t="shared" si="170"/>
        <v>0</v>
      </c>
      <c r="N1330" s="222">
        <f t="shared" si="171"/>
        <v>0</v>
      </c>
    </row>
    <row r="1331" spans="1:14" x14ac:dyDescent="0.45">
      <c r="B1331" t="s">
        <v>377</v>
      </c>
      <c r="C1331" s="215">
        <f>'Survey Results'!D1331/'Survey Results'!D$1334</f>
        <v>0</v>
      </c>
      <c r="D1331" s="211">
        <f t="shared" si="165"/>
        <v>0</v>
      </c>
      <c r="E1331" s="218">
        <f>'Survey Results'!E1331/'Survey Results'!E$1334</f>
        <v>0</v>
      </c>
      <c r="F1331" s="217">
        <f t="shared" si="166"/>
        <v>0</v>
      </c>
      <c r="G1331" s="215">
        <f>'Survey Results'!F1331/'Survey Results'!F$1334</f>
        <v>0</v>
      </c>
      <c r="H1331" s="212">
        <f t="shared" si="167"/>
        <v>0</v>
      </c>
      <c r="I1331" s="218">
        <f>'Survey Results'!G1331/'Survey Results'!G$1334</f>
        <v>0</v>
      </c>
      <c r="J1331" s="217">
        <f t="shared" si="168"/>
        <v>0</v>
      </c>
      <c r="K1331" s="215">
        <f>'Survey Results'!H1331/'Survey Results'!H$1334</f>
        <v>0</v>
      </c>
      <c r="L1331" s="211">
        <f t="shared" si="169"/>
        <v>0</v>
      </c>
      <c r="M1331" s="221">
        <f t="shared" si="170"/>
        <v>0</v>
      </c>
      <c r="N1331" s="222">
        <f t="shared" si="171"/>
        <v>0</v>
      </c>
    </row>
    <row r="1332" spans="1:14" x14ac:dyDescent="0.45">
      <c r="B1332" t="s">
        <v>378</v>
      </c>
      <c r="C1332" s="215">
        <f>'Survey Results'!D1332/'Survey Results'!D$1334</f>
        <v>0</v>
      </c>
      <c r="D1332" s="211">
        <f t="shared" si="165"/>
        <v>0</v>
      </c>
      <c r="E1332" s="218">
        <f>'Survey Results'!E1332/'Survey Results'!E$1334</f>
        <v>0</v>
      </c>
      <c r="F1332" s="217">
        <f t="shared" si="166"/>
        <v>0</v>
      </c>
      <c r="G1332" s="215">
        <f>'Survey Results'!F1332/'Survey Results'!F$1334</f>
        <v>0</v>
      </c>
      <c r="H1332" s="212">
        <f t="shared" si="167"/>
        <v>0</v>
      </c>
      <c r="I1332" s="218">
        <f>'Survey Results'!G1332/'Survey Results'!G$1334</f>
        <v>0</v>
      </c>
      <c r="J1332" s="217">
        <f t="shared" si="168"/>
        <v>0</v>
      </c>
      <c r="K1332" s="215">
        <f>'Survey Results'!H1332/'Survey Results'!H$1334</f>
        <v>0</v>
      </c>
      <c r="L1332" s="211">
        <f t="shared" si="169"/>
        <v>0</v>
      </c>
      <c r="M1332" s="221">
        <f t="shared" si="170"/>
        <v>0</v>
      </c>
      <c r="N1332" s="222">
        <f t="shared" si="171"/>
        <v>0</v>
      </c>
    </row>
    <row r="1333" spans="1:14" x14ac:dyDescent="0.45">
      <c r="B1333" t="s">
        <v>379</v>
      </c>
      <c r="C1333" s="215">
        <f>'Survey Results'!D1333/'Survey Results'!D$1334</f>
        <v>0</v>
      </c>
      <c r="D1333" s="211">
        <f t="shared" si="165"/>
        <v>0</v>
      </c>
      <c r="E1333" s="218">
        <f>'Survey Results'!E1333/'Survey Results'!E$1334</f>
        <v>0</v>
      </c>
      <c r="F1333" s="217">
        <f t="shared" si="166"/>
        <v>0</v>
      </c>
      <c r="G1333" s="215">
        <f>'Survey Results'!F1333/'Survey Results'!F$1334</f>
        <v>0</v>
      </c>
      <c r="H1333" s="212">
        <f t="shared" si="167"/>
        <v>0</v>
      </c>
      <c r="I1333" s="218">
        <f>'Survey Results'!G1333/'Survey Results'!G$1334</f>
        <v>0</v>
      </c>
      <c r="J1333" s="217">
        <f t="shared" si="168"/>
        <v>0</v>
      </c>
      <c r="K1333" s="215">
        <f>'Survey Results'!H1333/'Survey Results'!H$1334</f>
        <v>0</v>
      </c>
      <c r="L1333" s="211">
        <f t="shared" si="169"/>
        <v>0</v>
      </c>
      <c r="M1333" s="221">
        <f t="shared" si="170"/>
        <v>0</v>
      </c>
      <c r="N1333" s="222">
        <f t="shared" si="171"/>
        <v>0</v>
      </c>
    </row>
    <row r="1334" spans="1:14" s="208" customFormat="1" x14ac:dyDescent="0.45">
      <c r="B1334" s="208" t="s">
        <v>1</v>
      </c>
      <c r="C1334" s="213">
        <f t="shared" ref="C1334:N1334" si="172">SUM(C1155:C1333)</f>
        <v>1</v>
      </c>
      <c r="D1334" s="214">
        <f t="shared" si="172"/>
        <v>4.5277989450000007</v>
      </c>
      <c r="E1334" s="219">
        <f t="shared" si="172"/>
        <v>1</v>
      </c>
      <c r="F1334" s="220">
        <f t="shared" si="172"/>
        <v>3.5753017029999992</v>
      </c>
      <c r="G1334" s="213">
        <f t="shared" si="172"/>
        <v>1.0000000000000004</v>
      </c>
      <c r="H1334" s="214">
        <f t="shared" si="172"/>
        <v>12.921267072000004</v>
      </c>
      <c r="I1334" s="219">
        <f t="shared" si="172"/>
        <v>0.99999999999999989</v>
      </c>
      <c r="J1334" s="220">
        <f t="shared" si="172"/>
        <v>4.9041695383999979</v>
      </c>
      <c r="K1334" s="213">
        <f t="shared" si="172"/>
        <v>1</v>
      </c>
      <c r="L1334" s="214">
        <f t="shared" si="172"/>
        <v>5.8049674486999976</v>
      </c>
      <c r="M1334" s="221">
        <f t="shared" si="172"/>
        <v>1.0000000000000002</v>
      </c>
      <c r="N1334" s="222">
        <f t="shared" si="172"/>
        <v>31.73350470710001</v>
      </c>
    </row>
    <row r="1336" spans="1:14" x14ac:dyDescent="0.45">
      <c r="A1336" t="s">
        <v>395</v>
      </c>
      <c r="B1336" t="s">
        <v>396</v>
      </c>
      <c r="D1336" s="211">
        <f>'Pop &amp; Exp'!B124</f>
        <v>4.865465307</v>
      </c>
      <c r="F1336" s="217">
        <f>'Pop &amp; Exp'!C124</f>
        <v>3.26046003</v>
      </c>
      <c r="H1336" s="212">
        <f>'Pop &amp; Exp'!D124</f>
        <v>10.72145952</v>
      </c>
      <c r="J1336" s="217">
        <f>'Pop &amp; Exp'!E124</f>
        <v>3.9815774760000004</v>
      </c>
      <c r="L1336" s="211">
        <f>'Pop &amp; Exp'!F124</f>
        <v>4.9191822639999998</v>
      </c>
      <c r="N1336" s="222">
        <f>D1336+F1336+H1336+J1336+L1336</f>
        <v>27.748144597000003</v>
      </c>
    </row>
    <row r="1338" spans="1:14" x14ac:dyDescent="0.45">
      <c r="B1338" t="s">
        <v>97</v>
      </c>
      <c r="C1338" s="215">
        <f>'Survey Results'!D1338/'Survey Results'!D$1517</f>
        <v>0</v>
      </c>
      <c r="D1338" s="211">
        <f>C1338*$D$1336</f>
        <v>0</v>
      </c>
      <c r="E1338" s="218">
        <f>'Survey Results'!E1338/'Survey Results'!E$1517</f>
        <v>0</v>
      </c>
      <c r="F1338" s="217">
        <f>E1338*$F$1336</f>
        <v>0</v>
      </c>
      <c r="G1338" s="215">
        <f>'Survey Results'!F1338/'Survey Results'!F$1517</f>
        <v>0</v>
      </c>
      <c r="H1338" s="212">
        <f>G1338*$H$1336</f>
        <v>0</v>
      </c>
      <c r="I1338" s="218">
        <f>'Survey Results'!G1338/'Survey Results'!G$1517</f>
        <v>0</v>
      </c>
      <c r="J1338" s="217">
        <f>I1338*$J$1336</f>
        <v>0</v>
      </c>
      <c r="K1338" s="215">
        <f>'Survey Results'!H1338/'Survey Results'!H$1517</f>
        <v>0</v>
      </c>
      <c r="L1338" s="211">
        <f>K1338*$L$1336</f>
        <v>0</v>
      </c>
      <c r="M1338" s="221">
        <f>N1338/$N$1336</f>
        <v>0</v>
      </c>
      <c r="N1338" s="222">
        <f t="shared" si="171"/>
        <v>0</v>
      </c>
    </row>
    <row r="1339" spans="1:14" x14ac:dyDescent="0.45">
      <c r="B1339" t="s">
        <v>98</v>
      </c>
      <c r="C1339" s="215">
        <f>'Survey Results'!D1339/'Survey Results'!D$1517</f>
        <v>3.3448185536682183E-2</v>
      </c>
      <c r="D1339" s="211">
        <f t="shared" ref="D1339:D1402" si="173">C1339*$D$1336</f>
        <v>0.16274098631082634</v>
      </c>
      <c r="E1339" s="218">
        <f>'Survey Results'!E1339/'Survey Results'!E$1517</f>
        <v>0</v>
      </c>
      <c r="F1339" s="217">
        <f t="shared" ref="F1339:F1402" si="174">E1339*$F$1336</f>
        <v>0</v>
      </c>
      <c r="G1339" s="215">
        <f>'Survey Results'!F1339/'Survey Results'!F$1517</f>
        <v>1.018170426065163E-2</v>
      </c>
      <c r="H1339" s="212">
        <f t="shared" ref="H1339:H1402" si="175">G1339*$H$1336</f>
        <v>0.10916273007518798</v>
      </c>
      <c r="I1339" s="218">
        <f>'Survey Results'!G1339/'Survey Results'!G$1517</f>
        <v>0</v>
      </c>
      <c r="J1339" s="217">
        <f t="shared" ref="J1339:J1402" si="176">I1339*$J$1336</f>
        <v>0</v>
      </c>
      <c r="K1339" s="215">
        <f>'Survey Results'!H1339/'Survey Results'!H$1517</f>
        <v>0</v>
      </c>
      <c r="L1339" s="211">
        <f t="shared" ref="L1339:L1402" si="177">K1339*$L$1336</f>
        <v>0</v>
      </c>
      <c r="M1339" s="221">
        <f t="shared" ref="M1339:M1402" si="178">N1339/$N$1336</f>
        <v>9.7989872957275573E-3</v>
      </c>
      <c r="N1339" s="222">
        <f t="shared" si="171"/>
        <v>0.27190371638601429</v>
      </c>
    </row>
    <row r="1340" spans="1:14" x14ac:dyDescent="0.45">
      <c r="B1340" t="s">
        <v>147</v>
      </c>
      <c r="C1340" s="215">
        <f>'Survey Results'!D1340/'Survey Results'!D$1517</f>
        <v>0</v>
      </c>
      <c r="D1340" s="211">
        <f t="shared" si="173"/>
        <v>0</v>
      </c>
      <c r="E1340" s="218">
        <f>'Survey Results'!E1340/'Survey Results'!E$1517</f>
        <v>0</v>
      </c>
      <c r="F1340" s="217">
        <f t="shared" si="174"/>
        <v>0</v>
      </c>
      <c r="G1340" s="215">
        <f>'Survey Results'!F1340/'Survey Results'!F$1517</f>
        <v>0</v>
      </c>
      <c r="H1340" s="212">
        <f t="shared" si="175"/>
        <v>0</v>
      </c>
      <c r="I1340" s="218">
        <f>'Survey Results'!G1340/'Survey Results'!G$1517</f>
        <v>0</v>
      </c>
      <c r="J1340" s="217">
        <f t="shared" si="176"/>
        <v>0</v>
      </c>
      <c r="K1340" s="215">
        <f>'Survey Results'!H1340/'Survey Results'!H$1517</f>
        <v>0</v>
      </c>
      <c r="L1340" s="211">
        <f t="shared" si="177"/>
        <v>0</v>
      </c>
      <c r="M1340" s="221">
        <f t="shared" si="178"/>
        <v>0</v>
      </c>
      <c r="N1340" s="222">
        <f t="shared" si="171"/>
        <v>0</v>
      </c>
    </row>
    <row r="1341" spans="1:14" x14ac:dyDescent="0.45">
      <c r="B1341" t="s">
        <v>148</v>
      </c>
      <c r="C1341" s="215">
        <f>'Survey Results'!D1341/'Survey Results'!D$1517</f>
        <v>0</v>
      </c>
      <c r="D1341" s="211">
        <f t="shared" si="173"/>
        <v>0</v>
      </c>
      <c r="E1341" s="218">
        <f>'Survey Results'!E1341/'Survey Results'!E$1517</f>
        <v>0</v>
      </c>
      <c r="F1341" s="217">
        <f t="shared" si="174"/>
        <v>0</v>
      </c>
      <c r="G1341" s="215">
        <f>'Survey Results'!F1341/'Survey Results'!F$1517</f>
        <v>0</v>
      </c>
      <c r="H1341" s="212">
        <f t="shared" si="175"/>
        <v>0</v>
      </c>
      <c r="I1341" s="218">
        <f>'Survey Results'!G1341/'Survey Results'!G$1517</f>
        <v>0</v>
      </c>
      <c r="J1341" s="217">
        <f t="shared" si="176"/>
        <v>0</v>
      </c>
      <c r="K1341" s="215">
        <f>'Survey Results'!H1341/'Survey Results'!H$1517</f>
        <v>0</v>
      </c>
      <c r="L1341" s="211">
        <f t="shared" si="177"/>
        <v>0</v>
      </c>
      <c r="M1341" s="221">
        <f t="shared" si="178"/>
        <v>0</v>
      </c>
      <c r="N1341" s="222">
        <f t="shared" si="171"/>
        <v>0</v>
      </c>
    </row>
    <row r="1342" spans="1:14" x14ac:dyDescent="0.45">
      <c r="B1342" t="s">
        <v>149</v>
      </c>
      <c r="C1342" s="215">
        <f>'Survey Results'!D1342/'Survey Results'!D$1517</f>
        <v>0</v>
      </c>
      <c r="D1342" s="211">
        <f t="shared" si="173"/>
        <v>0</v>
      </c>
      <c r="E1342" s="218">
        <f>'Survey Results'!E1342/'Survey Results'!E$1517</f>
        <v>0</v>
      </c>
      <c r="F1342" s="217">
        <f t="shared" si="174"/>
        <v>0</v>
      </c>
      <c r="G1342" s="215">
        <f>'Survey Results'!F1342/'Survey Results'!F$1517</f>
        <v>0</v>
      </c>
      <c r="H1342" s="212">
        <f t="shared" si="175"/>
        <v>0</v>
      </c>
      <c r="I1342" s="218">
        <f>'Survey Results'!G1342/'Survey Results'!G$1517</f>
        <v>0</v>
      </c>
      <c r="J1342" s="217">
        <f t="shared" si="176"/>
        <v>0</v>
      </c>
      <c r="K1342" s="215">
        <f>'Survey Results'!H1342/'Survey Results'!H$1517</f>
        <v>0</v>
      </c>
      <c r="L1342" s="211">
        <f t="shared" si="177"/>
        <v>0</v>
      </c>
      <c r="M1342" s="221">
        <f t="shared" si="178"/>
        <v>0</v>
      </c>
      <c r="N1342" s="222">
        <f t="shared" si="171"/>
        <v>0</v>
      </c>
    </row>
    <row r="1343" spans="1:14" x14ac:dyDescent="0.45">
      <c r="B1343" t="s">
        <v>156</v>
      </c>
      <c r="C1343" s="215">
        <f>'Survey Results'!D1343/'Survey Results'!D$1517</f>
        <v>0</v>
      </c>
      <c r="D1343" s="211">
        <f t="shared" si="173"/>
        <v>0</v>
      </c>
      <c r="E1343" s="218">
        <f>'Survey Results'!E1343/'Survey Results'!E$1517</f>
        <v>0</v>
      </c>
      <c r="F1343" s="217">
        <f t="shared" si="174"/>
        <v>0</v>
      </c>
      <c r="G1343" s="215">
        <f>'Survey Results'!F1343/'Survey Results'!F$1517</f>
        <v>0</v>
      </c>
      <c r="H1343" s="212">
        <f t="shared" si="175"/>
        <v>0</v>
      </c>
      <c r="I1343" s="218">
        <f>'Survey Results'!G1343/'Survey Results'!G$1517</f>
        <v>0</v>
      </c>
      <c r="J1343" s="217">
        <f t="shared" si="176"/>
        <v>0</v>
      </c>
      <c r="K1343" s="215">
        <f>'Survey Results'!H1343/'Survey Results'!H$1517</f>
        <v>0</v>
      </c>
      <c r="L1343" s="211">
        <f t="shared" si="177"/>
        <v>0</v>
      </c>
      <c r="M1343" s="221">
        <f t="shared" si="178"/>
        <v>0</v>
      </c>
      <c r="N1343" s="222">
        <f t="shared" si="171"/>
        <v>0</v>
      </c>
    </row>
    <row r="1344" spans="1:14" x14ac:dyDescent="0.45">
      <c r="B1344" t="s">
        <v>157</v>
      </c>
      <c r="C1344" s="215">
        <f>'Survey Results'!D1344/'Survey Results'!D$1517</f>
        <v>0</v>
      </c>
      <c r="D1344" s="211">
        <f t="shared" si="173"/>
        <v>0</v>
      </c>
      <c r="E1344" s="218">
        <f>'Survey Results'!E1344/'Survey Results'!E$1517</f>
        <v>0</v>
      </c>
      <c r="F1344" s="217">
        <f t="shared" si="174"/>
        <v>0</v>
      </c>
      <c r="G1344" s="215">
        <f>'Survey Results'!F1344/'Survey Results'!F$1517</f>
        <v>0</v>
      </c>
      <c r="H1344" s="212">
        <f t="shared" si="175"/>
        <v>0</v>
      </c>
      <c r="I1344" s="218">
        <f>'Survey Results'!G1344/'Survey Results'!G$1517</f>
        <v>0</v>
      </c>
      <c r="J1344" s="217">
        <f t="shared" si="176"/>
        <v>0</v>
      </c>
      <c r="K1344" s="215">
        <f>'Survey Results'!H1344/'Survey Results'!H$1517</f>
        <v>0</v>
      </c>
      <c r="L1344" s="211">
        <f t="shared" si="177"/>
        <v>0</v>
      </c>
      <c r="M1344" s="221">
        <f t="shared" si="178"/>
        <v>0</v>
      </c>
      <c r="N1344" s="222">
        <f t="shared" si="171"/>
        <v>0</v>
      </c>
    </row>
    <row r="1345" spans="2:14" x14ac:dyDescent="0.45">
      <c r="B1345" t="s">
        <v>158</v>
      </c>
      <c r="C1345" s="215">
        <f>'Survey Results'!D1345/'Survey Results'!D$1517</f>
        <v>0</v>
      </c>
      <c r="D1345" s="211">
        <f t="shared" si="173"/>
        <v>0</v>
      </c>
      <c r="E1345" s="218">
        <f>'Survey Results'!E1345/'Survey Results'!E$1517</f>
        <v>0</v>
      </c>
      <c r="F1345" s="217">
        <f t="shared" si="174"/>
        <v>0</v>
      </c>
      <c r="G1345" s="215">
        <f>'Survey Results'!F1345/'Survey Results'!F$1517</f>
        <v>0</v>
      </c>
      <c r="H1345" s="212">
        <f t="shared" si="175"/>
        <v>0</v>
      </c>
      <c r="I1345" s="218">
        <f>'Survey Results'!G1345/'Survey Results'!G$1517</f>
        <v>0</v>
      </c>
      <c r="J1345" s="217">
        <f t="shared" si="176"/>
        <v>0</v>
      </c>
      <c r="K1345" s="215">
        <f>'Survey Results'!H1345/'Survey Results'!H$1517</f>
        <v>0</v>
      </c>
      <c r="L1345" s="211">
        <f t="shared" si="177"/>
        <v>0</v>
      </c>
      <c r="M1345" s="221">
        <f t="shared" si="178"/>
        <v>0</v>
      </c>
      <c r="N1345" s="222">
        <f t="shared" si="171"/>
        <v>0</v>
      </c>
    </row>
    <row r="1346" spans="2:14" x14ac:dyDescent="0.45">
      <c r="B1346" t="s">
        <v>159</v>
      </c>
      <c r="C1346" s="215">
        <f>'Survey Results'!D1346/'Survey Results'!D$1517</f>
        <v>0</v>
      </c>
      <c r="D1346" s="211">
        <f t="shared" si="173"/>
        <v>0</v>
      </c>
      <c r="E1346" s="218">
        <f>'Survey Results'!E1346/'Survey Results'!E$1517</f>
        <v>0</v>
      </c>
      <c r="F1346" s="217">
        <f t="shared" si="174"/>
        <v>0</v>
      </c>
      <c r="G1346" s="215">
        <f>'Survey Results'!F1346/'Survey Results'!F$1517</f>
        <v>0</v>
      </c>
      <c r="H1346" s="212">
        <f t="shared" si="175"/>
        <v>0</v>
      </c>
      <c r="I1346" s="218">
        <f>'Survey Results'!G1346/'Survey Results'!G$1517</f>
        <v>0</v>
      </c>
      <c r="J1346" s="217">
        <f t="shared" si="176"/>
        <v>0</v>
      </c>
      <c r="K1346" s="215">
        <f>'Survey Results'!H1346/'Survey Results'!H$1517</f>
        <v>0</v>
      </c>
      <c r="L1346" s="211">
        <f t="shared" si="177"/>
        <v>0</v>
      </c>
      <c r="M1346" s="221">
        <f t="shared" si="178"/>
        <v>0</v>
      </c>
      <c r="N1346" s="222">
        <f t="shared" si="171"/>
        <v>0</v>
      </c>
    </row>
    <row r="1347" spans="2:14" x14ac:dyDescent="0.45">
      <c r="B1347" t="s">
        <v>176</v>
      </c>
      <c r="C1347" s="215">
        <f>'Survey Results'!D1347/'Survey Results'!D$1517</f>
        <v>0</v>
      </c>
      <c r="D1347" s="211">
        <f t="shared" si="173"/>
        <v>0</v>
      </c>
      <c r="E1347" s="218">
        <f>'Survey Results'!E1347/'Survey Results'!E$1517</f>
        <v>0</v>
      </c>
      <c r="F1347" s="217">
        <f t="shared" si="174"/>
        <v>0</v>
      </c>
      <c r="G1347" s="215">
        <f>'Survey Results'!F1347/'Survey Results'!F$1517</f>
        <v>0</v>
      </c>
      <c r="H1347" s="212">
        <f t="shared" si="175"/>
        <v>0</v>
      </c>
      <c r="I1347" s="218">
        <f>'Survey Results'!G1347/'Survey Results'!G$1517</f>
        <v>0</v>
      </c>
      <c r="J1347" s="217">
        <f t="shared" si="176"/>
        <v>0</v>
      </c>
      <c r="K1347" s="215">
        <f>'Survey Results'!H1347/'Survey Results'!H$1517</f>
        <v>0</v>
      </c>
      <c r="L1347" s="211">
        <f t="shared" si="177"/>
        <v>0</v>
      </c>
      <c r="M1347" s="221">
        <f t="shared" si="178"/>
        <v>0</v>
      </c>
      <c r="N1347" s="222">
        <f t="shared" si="171"/>
        <v>0</v>
      </c>
    </row>
    <row r="1348" spans="2:14" x14ac:dyDescent="0.45">
      <c r="B1348" t="s">
        <v>177</v>
      </c>
      <c r="C1348" s="215">
        <f>'Survey Results'!D1348/'Survey Results'!D$1517</f>
        <v>0</v>
      </c>
      <c r="D1348" s="211">
        <f t="shared" si="173"/>
        <v>0</v>
      </c>
      <c r="E1348" s="218">
        <f>'Survey Results'!E1348/'Survey Results'!E$1517</f>
        <v>0</v>
      </c>
      <c r="F1348" s="217">
        <f t="shared" si="174"/>
        <v>0</v>
      </c>
      <c r="G1348" s="215">
        <f>'Survey Results'!F1348/'Survey Results'!F$1517</f>
        <v>0</v>
      </c>
      <c r="H1348" s="212">
        <f t="shared" si="175"/>
        <v>0</v>
      </c>
      <c r="I1348" s="218">
        <f>'Survey Results'!G1348/'Survey Results'!G$1517</f>
        <v>0</v>
      </c>
      <c r="J1348" s="217">
        <f t="shared" si="176"/>
        <v>0</v>
      </c>
      <c r="K1348" s="215">
        <f>'Survey Results'!H1348/'Survey Results'!H$1517</f>
        <v>0</v>
      </c>
      <c r="L1348" s="211">
        <f t="shared" si="177"/>
        <v>0</v>
      </c>
      <c r="M1348" s="221">
        <f t="shared" si="178"/>
        <v>0</v>
      </c>
      <c r="N1348" s="222">
        <f t="shared" ref="N1348:N1411" si="179">D1348+F1348+H1348+J1348+L1348</f>
        <v>0</v>
      </c>
    </row>
    <row r="1349" spans="2:14" x14ac:dyDescent="0.45">
      <c r="B1349" t="s">
        <v>178</v>
      </c>
      <c r="C1349" s="215">
        <f>'Survey Results'!D1349/'Survey Results'!D$1517</f>
        <v>9.571016945737372E-3</v>
      </c>
      <c r="D1349" s="211">
        <f t="shared" si="173"/>
        <v>4.6567450902194288E-2</v>
      </c>
      <c r="E1349" s="218">
        <f>'Survey Results'!E1349/'Survey Results'!E$1517</f>
        <v>3.0103682516982481E-2</v>
      </c>
      <c r="F1349" s="217">
        <f t="shared" si="174"/>
        <v>9.8151853602431172E-2</v>
      </c>
      <c r="G1349" s="215">
        <f>'Survey Results'!F1349/'Survey Results'!F$1517</f>
        <v>2.036340852130326E-2</v>
      </c>
      <c r="H1349" s="212">
        <f t="shared" si="175"/>
        <v>0.21832546015037596</v>
      </c>
      <c r="I1349" s="218">
        <f>'Survey Results'!G1349/'Survey Results'!G$1517</f>
        <v>0</v>
      </c>
      <c r="J1349" s="217">
        <f t="shared" si="176"/>
        <v>0</v>
      </c>
      <c r="K1349" s="215">
        <f>'Survey Results'!H1349/'Survey Results'!H$1517</f>
        <v>0</v>
      </c>
      <c r="L1349" s="211">
        <f t="shared" si="177"/>
        <v>0</v>
      </c>
      <c r="M1349" s="221">
        <f t="shared" si="178"/>
        <v>1.3083569007141907E-2</v>
      </c>
      <c r="N1349" s="222">
        <f t="shared" si="179"/>
        <v>0.36304476465500141</v>
      </c>
    </row>
    <row r="1350" spans="2:14" x14ac:dyDescent="0.45">
      <c r="B1350" t="s">
        <v>179</v>
      </c>
      <c r="C1350" s="215">
        <f>'Survey Results'!D1350/'Survey Results'!D$1517</f>
        <v>0</v>
      </c>
      <c r="D1350" s="211">
        <f t="shared" si="173"/>
        <v>0</v>
      </c>
      <c r="E1350" s="218">
        <f>'Survey Results'!E1350/'Survey Results'!E$1517</f>
        <v>0</v>
      </c>
      <c r="F1350" s="217">
        <f t="shared" si="174"/>
        <v>0</v>
      </c>
      <c r="G1350" s="215">
        <f>'Survey Results'!F1350/'Survey Results'!F$1517</f>
        <v>0</v>
      </c>
      <c r="H1350" s="212">
        <f t="shared" si="175"/>
        <v>0</v>
      </c>
      <c r="I1350" s="218">
        <f>'Survey Results'!G1350/'Survey Results'!G$1517</f>
        <v>0</v>
      </c>
      <c r="J1350" s="217">
        <f t="shared" si="176"/>
        <v>0</v>
      </c>
      <c r="K1350" s="215">
        <f>'Survey Results'!H1350/'Survey Results'!H$1517</f>
        <v>7.0939934358812157E-2</v>
      </c>
      <c r="L1350" s="211">
        <f t="shared" si="177"/>
        <v>0.34896646690719296</v>
      </c>
      <c r="M1350" s="221">
        <f t="shared" si="178"/>
        <v>1.257620903939363E-2</v>
      </c>
      <c r="N1350" s="222">
        <f t="shared" si="179"/>
        <v>0.34896646690719296</v>
      </c>
    </row>
    <row r="1351" spans="2:14" x14ac:dyDescent="0.45">
      <c r="B1351" t="s">
        <v>180</v>
      </c>
      <c r="C1351" s="215">
        <f>'Survey Results'!D1351/'Survey Results'!D$1517</f>
        <v>0</v>
      </c>
      <c r="D1351" s="211">
        <f t="shared" si="173"/>
        <v>0</v>
      </c>
      <c r="E1351" s="218">
        <f>'Survey Results'!E1351/'Survey Results'!E$1517</f>
        <v>0</v>
      </c>
      <c r="F1351" s="217">
        <f t="shared" si="174"/>
        <v>0</v>
      </c>
      <c r="G1351" s="215">
        <f>'Survey Results'!F1351/'Survey Results'!F$1517</f>
        <v>0</v>
      </c>
      <c r="H1351" s="212">
        <f t="shared" si="175"/>
        <v>0</v>
      </c>
      <c r="I1351" s="218">
        <f>'Survey Results'!G1351/'Survey Results'!G$1517</f>
        <v>0</v>
      </c>
      <c r="J1351" s="217">
        <f t="shared" si="176"/>
        <v>0</v>
      </c>
      <c r="K1351" s="215">
        <f>'Survey Results'!H1351/'Survey Results'!H$1517</f>
        <v>0</v>
      </c>
      <c r="L1351" s="211">
        <f t="shared" si="177"/>
        <v>0</v>
      </c>
      <c r="M1351" s="221">
        <f t="shared" si="178"/>
        <v>0</v>
      </c>
      <c r="N1351" s="222">
        <f t="shared" si="179"/>
        <v>0</v>
      </c>
    </row>
    <row r="1352" spans="2:14" x14ac:dyDescent="0.45">
      <c r="B1352" t="s">
        <v>181</v>
      </c>
      <c r="C1352" s="215">
        <f>'Survey Results'!D1352/'Survey Results'!D$1517</f>
        <v>0</v>
      </c>
      <c r="D1352" s="211">
        <f t="shared" si="173"/>
        <v>0</v>
      </c>
      <c r="E1352" s="218">
        <f>'Survey Results'!E1352/'Survey Results'!E$1517</f>
        <v>0</v>
      </c>
      <c r="F1352" s="217">
        <f t="shared" si="174"/>
        <v>0</v>
      </c>
      <c r="G1352" s="215">
        <f>'Survey Results'!F1352/'Survey Results'!F$1517</f>
        <v>0</v>
      </c>
      <c r="H1352" s="212">
        <f t="shared" si="175"/>
        <v>0</v>
      </c>
      <c r="I1352" s="218">
        <f>'Survey Results'!G1352/'Survey Results'!G$1517</f>
        <v>0</v>
      </c>
      <c r="J1352" s="217">
        <f t="shared" si="176"/>
        <v>0</v>
      </c>
      <c r="K1352" s="215">
        <f>'Survey Results'!H1352/'Survey Results'!H$1517</f>
        <v>1.016252125430029E-2</v>
      </c>
      <c r="L1352" s="211">
        <f t="shared" si="177"/>
        <v>4.9991294311677016E-2</v>
      </c>
      <c r="M1352" s="221">
        <f t="shared" si="178"/>
        <v>1.8016085413178162E-3</v>
      </c>
      <c r="N1352" s="222">
        <f t="shared" si="179"/>
        <v>4.9991294311677016E-2</v>
      </c>
    </row>
    <row r="1353" spans="2:14" x14ac:dyDescent="0.45">
      <c r="B1353" t="s">
        <v>190</v>
      </c>
      <c r="C1353" s="215">
        <f>'Survey Results'!D1353/'Survey Results'!D$1517</f>
        <v>0</v>
      </c>
      <c r="D1353" s="211">
        <f t="shared" si="173"/>
        <v>0</v>
      </c>
      <c r="E1353" s="218">
        <f>'Survey Results'!E1353/'Survey Results'!E$1517</f>
        <v>0</v>
      </c>
      <c r="F1353" s="217">
        <f t="shared" si="174"/>
        <v>0</v>
      </c>
      <c r="G1353" s="215">
        <f>'Survey Results'!F1353/'Survey Results'!F$1517</f>
        <v>9.9624060150375962E-2</v>
      </c>
      <c r="H1353" s="212">
        <f t="shared" si="175"/>
        <v>1.0681153281203011</v>
      </c>
      <c r="I1353" s="218">
        <f>'Survey Results'!G1353/'Survey Results'!G$1517</f>
        <v>2.6020120345994737E-2</v>
      </c>
      <c r="J1353" s="217">
        <f t="shared" si="176"/>
        <v>0.10360112509242199</v>
      </c>
      <c r="K1353" s="215">
        <f>'Survey Results'!H1353/'Survey Results'!H$1517</f>
        <v>1.016252125430029E-2</v>
      </c>
      <c r="L1353" s="211">
        <f t="shared" si="177"/>
        <v>4.9991294311677016E-2</v>
      </c>
      <c r="M1353" s="221">
        <f t="shared" si="178"/>
        <v>4.4028448217632729E-2</v>
      </c>
      <c r="N1353" s="222">
        <f t="shared" si="179"/>
        <v>1.2217077475244</v>
      </c>
    </row>
    <row r="1354" spans="2:14" x14ac:dyDescent="0.45">
      <c r="B1354" t="s">
        <v>191</v>
      </c>
      <c r="C1354" s="215">
        <f>'Survey Results'!D1354/'Survey Results'!D$1517</f>
        <v>0</v>
      </c>
      <c r="D1354" s="211">
        <f t="shared" si="173"/>
        <v>0</v>
      </c>
      <c r="E1354" s="218">
        <f>'Survey Results'!E1354/'Survey Results'!E$1517</f>
        <v>0</v>
      </c>
      <c r="F1354" s="217">
        <f t="shared" si="174"/>
        <v>0</v>
      </c>
      <c r="G1354" s="215">
        <f>'Survey Results'!F1354/'Survey Results'!F$1517</f>
        <v>0</v>
      </c>
      <c r="H1354" s="212">
        <f t="shared" si="175"/>
        <v>0</v>
      </c>
      <c r="I1354" s="218">
        <f>'Survey Results'!G1354/'Survey Results'!G$1517</f>
        <v>0</v>
      </c>
      <c r="J1354" s="217">
        <f t="shared" si="176"/>
        <v>0</v>
      </c>
      <c r="K1354" s="215">
        <f>'Survey Results'!H1354/'Survey Results'!H$1517</f>
        <v>0</v>
      </c>
      <c r="L1354" s="211">
        <f t="shared" si="177"/>
        <v>0</v>
      </c>
      <c r="M1354" s="221">
        <f t="shared" si="178"/>
        <v>0</v>
      </c>
      <c r="N1354" s="222">
        <f t="shared" si="179"/>
        <v>0</v>
      </c>
    </row>
    <row r="1355" spans="2:14" x14ac:dyDescent="0.45">
      <c r="B1355" t="s">
        <v>192</v>
      </c>
      <c r="C1355" s="215">
        <f>'Survey Results'!D1355/'Survey Results'!D$1517</f>
        <v>9.571016945737372E-3</v>
      </c>
      <c r="D1355" s="211">
        <f t="shared" si="173"/>
        <v>4.6567450902194288E-2</v>
      </c>
      <c r="E1355" s="218">
        <f>'Survey Results'!E1355/'Survey Results'!E$1517</f>
        <v>1.0058395900369442E-2</v>
      </c>
      <c r="F1355" s="217">
        <f t="shared" si="174"/>
        <v>3.2794997799070427E-2</v>
      </c>
      <c r="G1355" s="215">
        <f>'Survey Results'!F1355/'Survey Results'!F$1517</f>
        <v>0</v>
      </c>
      <c r="H1355" s="212">
        <f t="shared" si="175"/>
        <v>0</v>
      </c>
      <c r="I1355" s="218">
        <f>'Survey Results'!G1355/'Survey Results'!G$1517</f>
        <v>0.13607089131252351</v>
      </c>
      <c r="J1355" s="217">
        <f t="shared" si="176"/>
        <v>0.54177679598918771</v>
      </c>
      <c r="K1355" s="215">
        <f>'Survey Results'!H1355/'Survey Results'!H$1517</f>
        <v>2.0305271066471592E-2</v>
      </c>
      <c r="L1355" s="211">
        <f t="shared" si="177"/>
        <v>9.9885329295899411E-2</v>
      </c>
      <c r="M1355" s="221">
        <f t="shared" si="178"/>
        <v>2.5984604897305662E-2</v>
      </c>
      <c r="N1355" s="222">
        <f t="shared" si="179"/>
        <v>0.72102457398635189</v>
      </c>
    </row>
    <row r="1356" spans="2:14" x14ac:dyDescent="0.45">
      <c r="B1356" t="s">
        <v>193</v>
      </c>
      <c r="C1356" s="215">
        <f>'Survey Results'!D1356/'Survey Results'!D$1517</f>
        <v>0</v>
      </c>
      <c r="D1356" s="211">
        <f t="shared" si="173"/>
        <v>0</v>
      </c>
      <c r="E1356" s="218">
        <f>'Survey Results'!E1356/'Survey Results'!E$1517</f>
        <v>0</v>
      </c>
      <c r="F1356" s="217">
        <f t="shared" si="174"/>
        <v>0</v>
      </c>
      <c r="G1356" s="215">
        <f>'Survey Results'!F1356/'Survey Results'!F$1517</f>
        <v>0</v>
      </c>
      <c r="H1356" s="212">
        <f t="shared" si="175"/>
        <v>0</v>
      </c>
      <c r="I1356" s="218">
        <f>'Survey Results'!G1356/'Survey Results'!G$1517</f>
        <v>0</v>
      </c>
      <c r="J1356" s="217">
        <f t="shared" si="176"/>
        <v>0</v>
      </c>
      <c r="K1356" s="215">
        <f>'Survey Results'!H1356/'Survey Results'!H$1517</f>
        <v>1.016252125430029E-2</v>
      </c>
      <c r="L1356" s="211">
        <f t="shared" si="177"/>
        <v>4.9991294311677016E-2</v>
      </c>
      <c r="M1356" s="221">
        <f t="shared" si="178"/>
        <v>1.8016085413178162E-3</v>
      </c>
      <c r="N1356" s="222">
        <f t="shared" si="179"/>
        <v>4.9991294311677016E-2</v>
      </c>
    </row>
    <row r="1357" spans="2:14" x14ac:dyDescent="0.45">
      <c r="B1357" t="s">
        <v>197</v>
      </c>
      <c r="C1357" s="215">
        <f>'Survey Results'!D1357/'Survey Results'!D$1517</f>
        <v>0</v>
      </c>
      <c r="D1357" s="211">
        <f t="shared" si="173"/>
        <v>0</v>
      </c>
      <c r="E1357" s="218">
        <f>'Survey Results'!E1357/'Survey Results'!E$1517</f>
        <v>0</v>
      </c>
      <c r="F1357" s="217">
        <f t="shared" si="174"/>
        <v>0</v>
      </c>
      <c r="G1357" s="215">
        <f>'Survey Results'!F1357/'Survey Results'!F$1517</f>
        <v>0</v>
      </c>
      <c r="H1357" s="212">
        <f t="shared" si="175"/>
        <v>0</v>
      </c>
      <c r="I1357" s="218">
        <f>'Survey Results'!G1357/'Survey Results'!G$1517</f>
        <v>0</v>
      </c>
      <c r="J1357" s="217">
        <f t="shared" si="176"/>
        <v>0</v>
      </c>
      <c r="K1357" s="215">
        <f>'Survey Results'!H1357/'Survey Results'!H$1517</f>
        <v>0</v>
      </c>
      <c r="L1357" s="211">
        <f t="shared" si="177"/>
        <v>0</v>
      </c>
      <c r="M1357" s="221">
        <f t="shared" si="178"/>
        <v>0</v>
      </c>
      <c r="N1357" s="222">
        <f t="shared" si="179"/>
        <v>0</v>
      </c>
    </row>
    <row r="1358" spans="2:14" x14ac:dyDescent="0.45">
      <c r="B1358" t="s">
        <v>198</v>
      </c>
      <c r="C1358" s="215">
        <f>'Survey Results'!D1358/'Survey Results'!D$1517</f>
        <v>0</v>
      </c>
      <c r="D1358" s="211">
        <f t="shared" si="173"/>
        <v>0</v>
      </c>
      <c r="E1358" s="218">
        <f>'Survey Results'!E1358/'Survey Results'!E$1517</f>
        <v>0</v>
      </c>
      <c r="F1358" s="217">
        <f t="shared" si="174"/>
        <v>0</v>
      </c>
      <c r="G1358" s="215">
        <f>'Survey Results'!F1358/'Survey Results'!F$1517</f>
        <v>0</v>
      </c>
      <c r="H1358" s="212">
        <f t="shared" si="175"/>
        <v>0</v>
      </c>
      <c r="I1358" s="218">
        <f>'Survey Results'!G1358/'Survey Results'!G$1517</f>
        <v>0</v>
      </c>
      <c r="J1358" s="217">
        <f t="shared" si="176"/>
        <v>0</v>
      </c>
      <c r="K1358" s="215">
        <f>'Survey Results'!H1358/'Survey Results'!H$1517</f>
        <v>0</v>
      </c>
      <c r="L1358" s="211">
        <f t="shared" si="177"/>
        <v>0</v>
      </c>
      <c r="M1358" s="221">
        <f t="shared" si="178"/>
        <v>0</v>
      </c>
      <c r="N1358" s="222">
        <f t="shared" si="179"/>
        <v>0</v>
      </c>
    </row>
    <row r="1359" spans="2:14" x14ac:dyDescent="0.45">
      <c r="B1359" t="s">
        <v>199</v>
      </c>
      <c r="C1359" s="215">
        <f>'Survey Results'!D1359/'Survey Results'!D$1517</f>
        <v>0</v>
      </c>
      <c r="D1359" s="211">
        <f t="shared" si="173"/>
        <v>0</v>
      </c>
      <c r="E1359" s="218">
        <f>'Survey Results'!E1359/'Survey Results'!E$1517</f>
        <v>0</v>
      </c>
      <c r="F1359" s="217">
        <f t="shared" si="174"/>
        <v>0</v>
      </c>
      <c r="G1359" s="215">
        <f>'Survey Results'!F1359/'Survey Results'!F$1517</f>
        <v>0</v>
      </c>
      <c r="H1359" s="212">
        <f t="shared" si="175"/>
        <v>0</v>
      </c>
      <c r="I1359" s="218">
        <f>'Survey Results'!G1359/'Survey Results'!G$1517</f>
        <v>0</v>
      </c>
      <c r="J1359" s="217">
        <f t="shared" si="176"/>
        <v>0</v>
      </c>
      <c r="K1359" s="215">
        <f>'Survey Results'!H1359/'Survey Results'!H$1517</f>
        <v>0</v>
      </c>
      <c r="L1359" s="211">
        <f t="shared" si="177"/>
        <v>0</v>
      </c>
      <c r="M1359" s="221">
        <f t="shared" si="178"/>
        <v>0</v>
      </c>
      <c r="N1359" s="222">
        <f t="shared" si="179"/>
        <v>0</v>
      </c>
    </row>
    <row r="1360" spans="2:14" x14ac:dyDescent="0.45">
      <c r="B1360" t="s">
        <v>200</v>
      </c>
      <c r="C1360" s="215">
        <f>'Survey Results'!D1360/'Survey Results'!D$1517</f>
        <v>0</v>
      </c>
      <c r="D1360" s="211">
        <f t="shared" si="173"/>
        <v>0</v>
      </c>
      <c r="E1360" s="218">
        <f>'Survey Results'!E1360/'Survey Results'!E$1517</f>
        <v>0</v>
      </c>
      <c r="F1360" s="217">
        <f t="shared" si="174"/>
        <v>0</v>
      </c>
      <c r="G1360" s="215">
        <f>'Survey Results'!F1360/'Survey Results'!F$1517</f>
        <v>0</v>
      </c>
      <c r="H1360" s="212">
        <f t="shared" si="175"/>
        <v>0</v>
      </c>
      <c r="I1360" s="218">
        <f>'Survey Results'!G1360/'Survey Results'!G$1517</f>
        <v>0</v>
      </c>
      <c r="J1360" s="217">
        <f t="shared" si="176"/>
        <v>0</v>
      </c>
      <c r="K1360" s="215">
        <f>'Survey Results'!H1360/'Survey Results'!H$1517</f>
        <v>0</v>
      </c>
      <c r="L1360" s="211">
        <f t="shared" si="177"/>
        <v>0</v>
      </c>
      <c r="M1360" s="221">
        <f t="shared" si="178"/>
        <v>0</v>
      </c>
      <c r="N1360" s="222">
        <f t="shared" si="179"/>
        <v>0</v>
      </c>
    </row>
    <row r="1361" spans="2:14" x14ac:dyDescent="0.45">
      <c r="B1361" t="s">
        <v>233</v>
      </c>
      <c r="C1361" s="215">
        <f>'Survey Results'!D1361/'Survey Results'!D$1517</f>
        <v>0</v>
      </c>
      <c r="D1361" s="211">
        <f t="shared" si="173"/>
        <v>0</v>
      </c>
      <c r="E1361" s="218">
        <f>'Survey Results'!E1361/'Survey Results'!E$1517</f>
        <v>0</v>
      </c>
      <c r="F1361" s="217">
        <f t="shared" si="174"/>
        <v>0</v>
      </c>
      <c r="G1361" s="215">
        <f>'Survey Results'!F1361/'Survey Results'!F$1517</f>
        <v>0</v>
      </c>
      <c r="H1361" s="212">
        <f t="shared" si="175"/>
        <v>0</v>
      </c>
      <c r="I1361" s="218">
        <f>'Survey Results'!G1361/'Survey Results'!G$1517</f>
        <v>0</v>
      </c>
      <c r="J1361" s="217">
        <f t="shared" si="176"/>
        <v>0</v>
      </c>
      <c r="K1361" s="215">
        <f>'Survey Results'!H1361/'Survey Results'!H$1517</f>
        <v>0</v>
      </c>
      <c r="L1361" s="211">
        <f t="shared" si="177"/>
        <v>0</v>
      </c>
      <c r="M1361" s="221">
        <f t="shared" si="178"/>
        <v>0</v>
      </c>
      <c r="N1361" s="222">
        <f t="shared" si="179"/>
        <v>0</v>
      </c>
    </row>
    <row r="1362" spans="2:14" x14ac:dyDescent="0.45">
      <c r="B1362" t="s">
        <v>234</v>
      </c>
      <c r="C1362" s="215">
        <f>'Survey Results'!D1362/'Survey Results'!D$1517</f>
        <v>0</v>
      </c>
      <c r="D1362" s="211">
        <f t="shared" si="173"/>
        <v>0</v>
      </c>
      <c r="E1362" s="218">
        <f>'Survey Results'!E1362/'Survey Results'!E$1517</f>
        <v>2.0069121677988321E-2</v>
      </c>
      <c r="F1362" s="217">
        <f t="shared" si="174"/>
        <v>6.5434569068287443E-2</v>
      </c>
      <c r="G1362" s="215">
        <f>'Survey Results'!F1362/'Survey Results'!F$1517</f>
        <v>0</v>
      </c>
      <c r="H1362" s="212">
        <f t="shared" si="175"/>
        <v>0</v>
      </c>
      <c r="I1362" s="218">
        <f>'Survey Results'!G1362/'Survey Results'!G$1517</f>
        <v>0</v>
      </c>
      <c r="J1362" s="217">
        <f t="shared" si="176"/>
        <v>0</v>
      </c>
      <c r="K1362" s="215">
        <f>'Survey Results'!H1362/'Survey Results'!H$1517</f>
        <v>0.15018387441179962</v>
      </c>
      <c r="L1362" s="211">
        <f t="shared" si="177"/>
        <v>0.73878185134532803</v>
      </c>
      <c r="M1362" s="221">
        <f t="shared" si="178"/>
        <v>2.8982709730457565E-2</v>
      </c>
      <c r="N1362" s="222">
        <f t="shared" si="179"/>
        <v>0.80421642041361552</v>
      </c>
    </row>
    <row r="1363" spans="2:14" x14ac:dyDescent="0.45">
      <c r="B1363" t="s">
        <v>235</v>
      </c>
      <c r="C1363" s="215">
        <f>'Survey Results'!D1363/'Survey Results'!D$1517</f>
        <v>0</v>
      </c>
      <c r="D1363" s="211">
        <f t="shared" si="173"/>
        <v>0</v>
      </c>
      <c r="E1363" s="218">
        <f>'Survey Results'!E1363/'Survey Results'!E$1517</f>
        <v>0</v>
      </c>
      <c r="F1363" s="217">
        <f t="shared" si="174"/>
        <v>0</v>
      </c>
      <c r="G1363" s="215">
        <f>'Survey Results'!F1363/'Survey Results'!F$1517</f>
        <v>0</v>
      </c>
      <c r="H1363" s="212">
        <f t="shared" si="175"/>
        <v>0</v>
      </c>
      <c r="I1363" s="218">
        <f>'Survey Results'!G1363/'Survey Results'!G$1517</f>
        <v>0</v>
      </c>
      <c r="J1363" s="217">
        <f t="shared" si="176"/>
        <v>0</v>
      </c>
      <c r="K1363" s="215">
        <f>'Survey Results'!H1363/'Survey Results'!H$1517</f>
        <v>0</v>
      </c>
      <c r="L1363" s="211">
        <f t="shared" si="177"/>
        <v>0</v>
      </c>
      <c r="M1363" s="221">
        <f t="shared" si="178"/>
        <v>0</v>
      </c>
      <c r="N1363" s="222">
        <f t="shared" si="179"/>
        <v>0</v>
      </c>
    </row>
    <row r="1364" spans="2:14" x14ac:dyDescent="0.45">
      <c r="B1364" t="s">
        <v>236</v>
      </c>
      <c r="C1364" s="215">
        <f>'Survey Results'!D1364/'Survey Results'!D$1517</f>
        <v>1.9162183400834192E-2</v>
      </c>
      <c r="D1364" s="211">
        <f t="shared" si="173"/>
        <v>9.3232938543130028E-2</v>
      </c>
      <c r="E1364" s="218">
        <f>'Survey Results'!E1364/'Survey Results'!E$1517</f>
        <v>0</v>
      </c>
      <c r="F1364" s="217">
        <f t="shared" si="174"/>
        <v>0</v>
      </c>
      <c r="G1364" s="215">
        <f>'Survey Results'!F1364/'Survey Results'!F$1517</f>
        <v>0</v>
      </c>
      <c r="H1364" s="212">
        <f t="shared" si="175"/>
        <v>0</v>
      </c>
      <c r="I1364" s="218">
        <f>'Survey Results'!G1364/'Survey Results'!G$1517</f>
        <v>1.2998307634449043E-2</v>
      </c>
      <c r="J1364" s="217">
        <f t="shared" si="176"/>
        <v>5.1753768903441154E-2</v>
      </c>
      <c r="K1364" s="215">
        <f>'Survey Results'!H1364/'Survey Results'!H$1517</f>
        <v>0</v>
      </c>
      <c r="L1364" s="211">
        <f t="shared" si="177"/>
        <v>0</v>
      </c>
      <c r="M1364" s="221">
        <f t="shared" si="178"/>
        <v>5.2250955713358388E-3</v>
      </c>
      <c r="N1364" s="222">
        <f t="shared" si="179"/>
        <v>0.14498670744657119</v>
      </c>
    </row>
    <row r="1365" spans="2:14" x14ac:dyDescent="0.45">
      <c r="B1365" t="s">
        <v>237</v>
      </c>
      <c r="C1365" s="215">
        <f>'Survey Results'!D1365/'Survey Results'!D$1517</f>
        <v>0</v>
      </c>
      <c r="D1365" s="211">
        <f t="shared" si="173"/>
        <v>0</v>
      </c>
      <c r="E1365" s="218">
        <f>'Survey Results'!E1365/'Survey Results'!E$1517</f>
        <v>0</v>
      </c>
      <c r="F1365" s="217">
        <f t="shared" si="174"/>
        <v>0</v>
      </c>
      <c r="G1365" s="215">
        <f>'Survey Results'!F1365/'Survey Results'!F$1517</f>
        <v>0</v>
      </c>
      <c r="H1365" s="212">
        <f t="shared" si="175"/>
        <v>0</v>
      </c>
      <c r="I1365" s="218">
        <f>'Survey Results'!G1365/'Survey Results'!G$1517</f>
        <v>1.2998307634449043E-2</v>
      </c>
      <c r="J1365" s="217">
        <f t="shared" si="176"/>
        <v>5.1753768903441154E-2</v>
      </c>
      <c r="K1365" s="215">
        <f>'Survey Results'!H1365/'Survey Results'!H$1517</f>
        <v>0</v>
      </c>
      <c r="L1365" s="211">
        <f t="shared" si="177"/>
        <v>0</v>
      </c>
      <c r="M1365" s="221">
        <f t="shared" si="178"/>
        <v>1.8651253860424428E-3</v>
      </c>
      <c r="N1365" s="222">
        <f t="shared" si="179"/>
        <v>5.1753768903441154E-2</v>
      </c>
    </row>
    <row r="1366" spans="2:14" x14ac:dyDescent="0.45">
      <c r="B1366" t="s">
        <v>238</v>
      </c>
      <c r="C1366" s="215">
        <f>'Survey Results'!D1366/'Survey Results'!D$1517</f>
        <v>0</v>
      </c>
      <c r="D1366" s="211">
        <f t="shared" si="173"/>
        <v>0</v>
      </c>
      <c r="E1366" s="218">
        <f>'Survey Results'!E1366/'Survey Results'!E$1517</f>
        <v>0</v>
      </c>
      <c r="F1366" s="217">
        <f t="shared" si="174"/>
        <v>0</v>
      </c>
      <c r="G1366" s="215">
        <f>'Survey Results'!F1366/'Survey Results'!F$1517</f>
        <v>0</v>
      </c>
      <c r="H1366" s="212">
        <f t="shared" si="175"/>
        <v>0</v>
      </c>
      <c r="I1366" s="218">
        <f>'Survey Results'!G1366/'Survey Results'!G$1517</f>
        <v>2.6020120345994737E-2</v>
      </c>
      <c r="J1366" s="217">
        <f t="shared" si="176"/>
        <v>0.10360112509242199</v>
      </c>
      <c r="K1366" s="215">
        <f>'Survey Results'!H1366/'Survey Results'!H$1517</f>
        <v>4.0630313575072172E-2</v>
      </c>
      <c r="L1366" s="211">
        <f t="shared" si="177"/>
        <v>0.19986791791925346</v>
      </c>
      <c r="M1366" s="221">
        <f t="shared" si="178"/>
        <v>1.0936552602673299E-2</v>
      </c>
      <c r="N1366" s="222">
        <f t="shared" si="179"/>
        <v>0.30346904301167543</v>
      </c>
    </row>
    <row r="1367" spans="2:14" x14ac:dyDescent="0.45">
      <c r="B1367" t="s">
        <v>239</v>
      </c>
      <c r="C1367" s="215">
        <f>'Survey Results'!D1367/'Survey Results'!D$1517</f>
        <v>0</v>
      </c>
      <c r="D1367" s="211">
        <f t="shared" si="173"/>
        <v>0</v>
      </c>
      <c r="E1367" s="218">
        <f>'Survey Results'!E1367/'Survey Results'!E$1517</f>
        <v>0</v>
      </c>
      <c r="F1367" s="217">
        <f t="shared" si="174"/>
        <v>0</v>
      </c>
      <c r="G1367" s="215">
        <f>'Survey Results'!F1367/'Survey Results'!F$1517</f>
        <v>0</v>
      </c>
      <c r="H1367" s="212">
        <f t="shared" si="175"/>
        <v>0</v>
      </c>
      <c r="I1367" s="218">
        <f>'Survey Results'!G1367/'Survey Results'!G$1517</f>
        <v>0</v>
      </c>
      <c r="J1367" s="217">
        <f t="shared" si="176"/>
        <v>0</v>
      </c>
      <c r="K1367" s="215">
        <f>'Survey Results'!H1367/'Survey Results'!H$1517</f>
        <v>0</v>
      </c>
      <c r="L1367" s="211">
        <f t="shared" si="177"/>
        <v>0</v>
      </c>
      <c r="M1367" s="221">
        <f t="shared" si="178"/>
        <v>0</v>
      </c>
      <c r="N1367" s="222">
        <f t="shared" si="179"/>
        <v>0</v>
      </c>
    </row>
    <row r="1368" spans="2:14" x14ac:dyDescent="0.45">
      <c r="B1368" t="s">
        <v>240</v>
      </c>
      <c r="C1368" s="215">
        <f>'Survey Results'!D1368/'Survey Results'!D$1517</f>
        <v>3.8304217292308936E-2</v>
      </c>
      <c r="D1368" s="211">
        <f t="shared" si="173"/>
        <v>0.1863678403475186</v>
      </c>
      <c r="E1368" s="218">
        <f>'Survey Results'!E1368/'Survey Results'!E$1517</f>
        <v>6.5165057800023823E-2</v>
      </c>
      <c r="F1368" s="217">
        <f t="shared" si="174"/>
        <v>0.2124680663096174</v>
      </c>
      <c r="G1368" s="215">
        <f>'Survey Results'!F1368/'Survey Results'!F$1517</f>
        <v>0</v>
      </c>
      <c r="H1368" s="212">
        <f t="shared" si="175"/>
        <v>0</v>
      </c>
      <c r="I1368" s="218">
        <f>'Survey Results'!G1368/'Survey Results'!G$1517</f>
        <v>0</v>
      </c>
      <c r="J1368" s="217">
        <f t="shared" si="176"/>
        <v>0</v>
      </c>
      <c r="K1368" s="215">
        <f>'Survey Results'!H1368/'Survey Results'!H$1517</f>
        <v>1.016252125430029E-2</v>
      </c>
      <c r="L1368" s="211">
        <f t="shared" si="177"/>
        <v>4.9991294311677016E-2</v>
      </c>
      <c r="M1368" s="221">
        <f t="shared" si="178"/>
        <v>1.6175034673033169E-2</v>
      </c>
      <c r="N1368" s="222">
        <f t="shared" si="179"/>
        <v>0.44882720096881301</v>
      </c>
    </row>
    <row r="1369" spans="2:14" x14ac:dyDescent="0.45">
      <c r="B1369" t="s">
        <v>241</v>
      </c>
      <c r="C1369" s="215">
        <f>'Survey Results'!D1369/'Survey Results'!D$1517</f>
        <v>0</v>
      </c>
      <c r="D1369" s="211">
        <f t="shared" si="173"/>
        <v>0</v>
      </c>
      <c r="E1369" s="218">
        <f>'Survey Results'!E1369/'Survey Results'!E$1517</f>
        <v>0</v>
      </c>
      <c r="F1369" s="217">
        <f t="shared" si="174"/>
        <v>0</v>
      </c>
      <c r="G1369" s="215">
        <f>'Survey Results'!F1369/'Survey Results'!F$1517</f>
        <v>0</v>
      </c>
      <c r="H1369" s="212">
        <f t="shared" si="175"/>
        <v>0</v>
      </c>
      <c r="I1369" s="218">
        <f>'Survey Results'!G1369/'Survey Results'!G$1517</f>
        <v>0</v>
      </c>
      <c r="J1369" s="217">
        <f t="shared" si="176"/>
        <v>0</v>
      </c>
      <c r="K1369" s="215">
        <f>'Survey Results'!H1369/'Survey Results'!H$1517</f>
        <v>0</v>
      </c>
      <c r="L1369" s="211">
        <f t="shared" si="177"/>
        <v>0</v>
      </c>
      <c r="M1369" s="221">
        <f t="shared" si="178"/>
        <v>0</v>
      </c>
      <c r="N1369" s="222">
        <f t="shared" si="179"/>
        <v>0</v>
      </c>
    </row>
    <row r="1370" spans="2:14" x14ac:dyDescent="0.45">
      <c r="B1370" t="s">
        <v>242</v>
      </c>
      <c r="C1370" s="215">
        <f>'Survey Results'!D1370/'Survey Results'!D$1517</f>
        <v>0</v>
      </c>
      <c r="D1370" s="211">
        <f t="shared" si="173"/>
        <v>0</v>
      </c>
      <c r="E1370" s="218">
        <f>'Survey Results'!E1370/'Survey Results'!E$1517</f>
        <v>0</v>
      </c>
      <c r="F1370" s="217">
        <f t="shared" si="174"/>
        <v>0</v>
      </c>
      <c r="G1370" s="215">
        <f>'Survey Results'!F1370/'Survey Results'!F$1517</f>
        <v>0</v>
      </c>
      <c r="H1370" s="212">
        <f t="shared" si="175"/>
        <v>0</v>
      </c>
      <c r="I1370" s="218">
        <f>'Survey Results'!G1370/'Survey Results'!G$1517</f>
        <v>0</v>
      </c>
      <c r="J1370" s="217">
        <f t="shared" si="176"/>
        <v>0</v>
      </c>
      <c r="K1370" s="215">
        <f>'Survey Results'!H1370/'Survey Results'!H$1517</f>
        <v>0</v>
      </c>
      <c r="L1370" s="211">
        <f t="shared" si="177"/>
        <v>0</v>
      </c>
      <c r="M1370" s="221">
        <f t="shared" si="178"/>
        <v>0</v>
      </c>
      <c r="N1370" s="222">
        <f t="shared" si="179"/>
        <v>0</v>
      </c>
    </row>
    <row r="1371" spans="2:14" x14ac:dyDescent="0.45">
      <c r="B1371" t="s">
        <v>243</v>
      </c>
      <c r="C1371" s="215">
        <f>'Survey Results'!D1371/'Survey Results'!D$1517</f>
        <v>0</v>
      </c>
      <c r="D1371" s="211">
        <f t="shared" si="173"/>
        <v>0</v>
      </c>
      <c r="E1371" s="218">
        <f>'Survey Results'!E1371/'Survey Results'!E$1517</f>
        <v>0</v>
      </c>
      <c r="F1371" s="217">
        <f t="shared" si="174"/>
        <v>0</v>
      </c>
      <c r="G1371" s="215">
        <f>'Survey Results'!F1371/'Survey Results'!F$1517</f>
        <v>5.5921052631578962E-2</v>
      </c>
      <c r="H1371" s="212">
        <f t="shared" si="175"/>
        <v>0.59955530210526331</v>
      </c>
      <c r="I1371" s="218">
        <f>'Survey Results'!G1371/'Survey Results'!G$1517</f>
        <v>1.2998307634449043E-2</v>
      </c>
      <c r="J1371" s="217">
        <f t="shared" si="176"/>
        <v>5.1753768903441154E-2</v>
      </c>
      <c r="K1371" s="215">
        <f>'Survey Results'!H1371/'Survey Results'!H$1517</f>
        <v>0</v>
      </c>
      <c r="L1371" s="211">
        <f t="shared" si="177"/>
        <v>0</v>
      </c>
      <c r="M1371" s="221">
        <f t="shared" si="178"/>
        <v>2.34721665346634E-2</v>
      </c>
      <c r="N1371" s="222">
        <f t="shared" si="179"/>
        <v>0.6513090710087045</v>
      </c>
    </row>
    <row r="1372" spans="2:14" x14ac:dyDescent="0.45">
      <c r="B1372" t="s">
        <v>244</v>
      </c>
      <c r="C1372" s="215">
        <f>'Survey Results'!D1372/'Survey Results'!D$1517</f>
        <v>0</v>
      </c>
      <c r="D1372" s="211">
        <f t="shared" si="173"/>
        <v>0</v>
      </c>
      <c r="E1372" s="218">
        <f>'Survey Results'!E1372/'Survey Results'!E$1517</f>
        <v>0</v>
      </c>
      <c r="F1372" s="217">
        <f t="shared" si="174"/>
        <v>0</v>
      </c>
      <c r="G1372" s="215">
        <f>'Survey Results'!F1372/'Survey Results'!F$1517</f>
        <v>3.5557644110275698E-2</v>
      </c>
      <c r="H1372" s="212">
        <f t="shared" si="175"/>
        <v>0.38122984195488729</v>
      </c>
      <c r="I1372" s="218">
        <f>'Survey Results'!G1372/'Survey Results'!G$1517</f>
        <v>1.2998307634449043E-2</v>
      </c>
      <c r="J1372" s="217">
        <f t="shared" si="176"/>
        <v>5.1753768903441154E-2</v>
      </c>
      <c r="K1372" s="215">
        <f>'Survey Results'!H1372/'Survey Results'!H$1517</f>
        <v>0</v>
      </c>
      <c r="L1372" s="211">
        <f t="shared" si="177"/>
        <v>0</v>
      </c>
      <c r="M1372" s="221">
        <f t="shared" si="178"/>
        <v>1.5604056312476494E-2</v>
      </c>
      <c r="N1372" s="222">
        <f t="shared" si="179"/>
        <v>0.43298361085832843</v>
      </c>
    </row>
    <row r="1373" spans="2:14" x14ac:dyDescent="0.45">
      <c r="B1373" t="s">
        <v>245</v>
      </c>
      <c r="C1373" s="215">
        <f>'Survey Results'!D1373/'Survey Results'!D$1517</f>
        <v>0</v>
      </c>
      <c r="D1373" s="211">
        <f t="shared" si="173"/>
        <v>0</v>
      </c>
      <c r="E1373" s="218">
        <f>'Survey Results'!E1373/'Survey Results'!E$1517</f>
        <v>0</v>
      </c>
      <c r="F1373" s="217">
        <f t="shared" si="174"/>
        <v>0</v>
      </c>
      <c r="G1373" s="215">
        <f>'Survey Results'!F1373/'Survey Results'!F$1517</f>
        <v>0</v>
      </c>
      <c r="H1373" s="212">
        <f t="shared" si="175"/>
        <v>0</v>
      </c>
      <c r="I1373" s="218">
        <f>'Survey Results'!G1373/'Survey Results'!G$1517</f>
        <v>0</v>
      </c>
      <c r="J1373" s="217">
        <f t="shared" si="176"/>
        <v>0</v>
      </c>
      <c r="K1373" s="215">
        <f>'Survey Results'!H1373/'Survey Results'!H$1517</f>
        <v>0</v>
      </c>
      <c r="L1373" s="211">
        <f t="shared" si="177"/>
        <v>0</v>
      </c>
      <c r="M1373" s="221">
        <f t="shared" si="178"/>
        <v>0</v>
      </c>
      <c r="N1373" s="222">
        <f t="shared" si="179"/>
        <v>0</v>
      </c>
    </row>
    <row r="1374" spans="2:14" x14ac:dyDescent="0.45">
      <c r="B1374" t="s">
        <v>246</v>
      </c>
      <c r="C1374" s="215">
        <f>'Survey Results'!D1374/'Survey Results'!D$1517</f>
        <v>0</v>
      </c>
      <c r="D1374" s="211">
        <f t="shared" si="173"/>
        <v>0</v>
      </c>
      <c r="E1374" s="218">
        <f>'Survey Results'!E1374/'Survey Results'!E$1517</f>
        <v>0</v>
      </c>
      <c r="F1374" s="217">
        <f t="shared" si="174"/>
        <v>0</v>
      </c>
      <c r="G1374" s="215">
        <f>'Survey Results'!F1374/'Survey Results'!F$1517</f>
        <v>0</v>
      </c>
      <c r="H1374" s="212">
        <f t="shared" si="175"/>
        <v>0</v>
      </c>
      <c r="I1374" s="218">
        <f>'Survey Results'!G1374/'Survey Results'!G$1517</f>
        <v>0</v>
      </c>
      <c r="J1374" s="217">
        <f t="shared" si="176"/>
        <v>0</v>
      </c>
      <c r="K1374" s="215">
        <f>'Survey Results'!H1374/'Survey Results'!H$1517</f>
        <v>0</v>
      </c>
      <c r="L1374" s="211">
        <f t="shared" si="177"/>
        <v>0</v>
      </c>
      <c r="M1374" s="221">
        <f t="shared" si="178"/>
        <v>0</v>
      </c>
      <c r="N1374" s="222">
        <f t="shared" si="179"/>
        <v>0</v>
      </c>
    </row>
    <row r="1375" spans="2:14" x14ac:dyDescent="0.45">
      <c r="B1375" t="s">
        <v>247</v>
      </c>
      <c r="C1375" s="215">
        <f>'Survey Results'!D1375/'Survey Results'!D$1517</f>
        <v>0</v>
      </c>
      <c r="D1375" s="211">
        <f t="shared" si="173"/>
        <v>0</v>
      </c>
      <c r="E1375" s="218">
        <f>'Survey Results'!E1375/'Survey Results'!E$1517</f>
        <v>0</v>
      </c>
      <c r="F1375" s="217">
        <f t="shared" si="174"/>
        <v>0</v>
      </c>
      <c r="G1375" s="215">
        <f>'Survey Results'!F1375/'Survey Results'!F$1517</f>
        <v>0</v>
      </c>
      <c r="H1375" s="212">
        <f t="shared" si="175"/>
        <v>0</v>
      </c>
      <c r="I1375" s="218">
        <f>'Survey Results'!G1375/'Survey Results'!G$1517</f>
        <v>0</v>
      </c>
      <c r="J1375" s="217">
        <f t="shared" si="176"/>
        <v>0</v>
      </c>
      <c r="K1375" s="215">
        <f>'Survey Results'!H1375/'Survey Results'!H$1517</f>
        <v>0</v>
      </c>
      <c r="L1375" s="211">
        <f t="shared" si="177"/>
        <v>0</v>
      </c>
      <c r="M1375" s="221">
        <f t="shared" si="178"/>
        <v>0</v>
      </c>
      <c r="N1375" s="222">
        <f t="shared" si="179"/>
        <v>0</v>
      </c>
    </row>
    <row r="1376" spans="2:14" x14ac:dyDescent="0.45">
      <c r="B1376" t="s">
        <v>248</v>
      </c>
      <c r="C1376" s="215">
        <f>'Survey Results'!D1376/'Survey Results'!D$1517</f>
        <v>0</v>
      </c>
      <c r="D1376" s="211">
        <f t="shared" si="173"/>
        <v>0</v>
      </c>
      <c r="E1376" s="218">
        <f>'Survey Results'!E1376/'Survey Results'!E$1517</f>
        <v>0</v>
      </c>
      <c r="F1376" s="217">
        <f t="shared" si="174"/>
        <v>0</v>
      </c>
      <c r="G1376" s="215">
        <f>'Survey Results'!F1376/'Survey Results'!F$1517</f>
        <v>0</v>
      </c>
      <c r="H1376" s="212">
        <f t="shared" si="175"/>
        <v>0</v>
      </c>
      <c r="I1376" s="218">
        <f>'Survey Results'!G1376/'Survey Results'!G$1517</f>
        <v>0</v>
      </c>
      <c r="J1376" s="217">
        <f t="shared" si="176"/>
        <v>0</v>
      </c>
      <c r="K1376" s="215">
        <f>'Survey Results'!H1376/'Survey Results'!H$1517</f>
        <v>0</v>
      </c>
      <c r="L1376" s="211">
        <f t="shared" si="177"/>
        <v>0</v>
      </c>
      <c r="M1376" s="221">
        <f t="shared" si="178"/>
        <v>0</v>
      </c>
      <c r="N1376" s="222">
        <f t="shared" si="179"/>
        <v>0</v>
      </c>
    </row>
    <row r="1377" spans="2:14" x14ac:dyDescent="0.45">
      <c r="B1377" t="s">
        <v>249</v>
      </c>
      <c r="C1377" s="215">
        <f>'Survey Results'!D1377/'Survey Results'!D$1517</f>
        <v>0</v>
      </c>
      <c r="D1377" s="211">
        <f t="shared" si="173"/>
        <v>0</v>
      </c>
      <c r="E1377" s="218">
        <f>'Survey Results'!E1377/'Survey Results'!E$1517</f>
        <v>0</v>
      </c>
      <c r="F1377" s="217">
        <f t="shared" si="174"/>
        <v>0</v>
      </c>
      <c r="G1377" s="215">
        <f>'Survey Results'!F1377/'Survey Results'!F$1517</f>
        <v>0</v>
      </c>
      <c r="H1377" s="212">
        <f t="shared" si="175"/>
        <v>0</v>
      </c>
      <c r="I1377" s="218">
        <f>'Survey Results'!G1377/'Survey Results'!G$1517</f>
        <v>0</v>
      </c>
      <c r="J1377" s="217">
        <f t="shared" si="176"/>
        <v>0</v>
      </c>
      <c r="K1377" s="215">
        <f>'Survey Results'!H1377/'Survey Results'!H$1517</f>
        <v>0</v>
      </c>
      <c r="L1377" s="211">
        <f t="shared" si="177"/>
        <v>0</v>
      </c>
      <c r="M1377" s="221">
        <f t="shared" si="178"/>
        <v>0</v>
      </c>
      <c r="N1377" s="222">
        <f t="shared" si="179"/>
        <v>0</v>
      </c>
    </row>
    <row r="1378" spans="2:14" x14ac:dyDescent="0.45">
      <c r="B1378" t="s">
        <v>250</v>
      </c>
      <c r="C1378" s="215">
        <f>'Survey Results'!D1378/'Survey Results'!D$1517</f>
        <v>0</v>
      </c>
      <c r="D1378" s="211">
        <f t="shared" si="173"/>
        <v>0</v>
      </c>
      <c r="E1378" s="218">
        <f>'Survey Results'!E1378/'Survey Results'!E$1517</f>
        <v>0</v>
      </c>
      <c r="F1378" s="217">
        <f t="shared" si="174"/>
        <v>0</v>
      </c>
      <c r="G1378" s="215">
        <f>'Survey Results'!F1378/'Survey Results'!F$1517</f>
        <v>0</v>
      </c>
      <c r="H1378" s="212">
        <f t="shared" si="175"/>
        <v>0</v>
      </c>
      <c r="I1378" s="218">
        <f>'Survey Results'!G1378/'Survey Results'!G$1517</f>
        <v>0</v>
      </c>
      <c r="J1378" s="217">
        <f t="shared" si="176"/>
        <v>0</v>
      </c>
      <c r="K1378" s="215">
        <f>'Survey Results'!H1378/'Survey Results'!H$1517</f>
        <v>0</v>
      </c>
      <c r="L1378" s="211">
        <f t="shared" si="177"/>
        <v>0</v>
      </c>
      <c r="M1378" s="221">
        <f t="shared" si="178"/>
        <v>0</v>
      </c>
      <c r="N1378" s="222">
        <f t="shared" si="179"/>
        <v>0</v>
      </c>
    </row>
    <row r="1379" spans="2:14" x14ac:dyDescent="0.45">
      <c r="B1379" t="s">
        <v>251</v>
      </c>
      <c r="C1379" s="215">
        <f>'Survey Results'!D1379/'Survey Results'!D$1517</f>
        <v>0</v>
      </c>
      <c r="D1379" s="211">
        <f t="shared" si="173"/>
        <v>0</v>
      </c>
      <c r="E1379" s="218">
        <f>'Survey Results'!E1379/'Survey Results'!E$1517</f>
        <v>0</v>
      </c>
      <c r="F1379" s="217">
        <f t="shared" si="174"/>
        <v>0</v>
      </c>
      <c r="G1379" s="215">
        <f>'Survey Results'!F1379/'Survey Results'!F$1517</f>
        <v>0</v>
      </c>
      <c r="H1379" s="212">
        <f t="shared" si="175"/>
        <v>0</v>
      </c>
      <c r="I1379" s="218">
        <f>'Survey Results'!G1379/'Survey Results'!G$1517</f>
        <v>0</v>
      </c>
      <c r="J1379" s="217">
        <f t="shared" si="176"/>
        <v>0</v>
      </c>
      <c r="K1379" s="215">
        <f>'Survey Results'!H1379/'Survey Results'!H$1517</f>
        <v>0</v>
      </c>
      <c r="L1379" s="211">
        <f t="shared" si="177"/>
        <v>0</v>
      </c>
      <c r="M1379" s="221">
        <f t="shared" si="178"/>
        <v>0</v>
      </c>
      <c r="N1379" s="222">
        <f t="shared" si="179"/>
        <v>0</v>
      </c>
    </row>
    <row r="1380" spans="2:14" x14ac:dyDescent="0.45">
      <c r="B1380" t="s">
        <v>252</v>
      </c>
      <c r="C1380" s="215">
        <f>'Survey Results'!D1380/'Survey Results'!D$1517</f>
        <v>0</v>
      </c>
      <c r="D1380" s="211">
        <f t="shared" si="173"/>
        <v>0</v>
      </c>
      <c r="E1380" s="218">
        <f>'Survey Results'!E1380/'Survey Results'!E$1517</f>
        <v>0</v>
      </c>
      <c r="F1380" s="217">
        <f t="shared" si="174"/>
        <v>0</v>
      </c>
      <c r="G1380" s="215">
        <f>'Survey Results'!F1380/'Survey Results'!F$1517</f>
        <v>0</v>
      </c>
      <c r="H1380" s="212">
        <f t="shared" si="175"/>
        <v>0</v>
      </c>
      <c r="I1380" s="218">
        <f>'Survey Results'!G1380/'Survey Results'!G$1517</f>
        <v>0</v>
      </c>
      <c r="J1380" s="217">
        <f t="shared" si="176"/>
        <v>0</v>
      </c>
      <c r="K1380" s="215">
        <f>'Survey Results'!H1380/'Survey Results'!H$1517</f>
        <v>0</v>
      </c>
      <c r="L1380" s="211">
        <f t="shared" si="177"/>
        <v>0</v>
      </c>
      <c r="M1380" s="221">
        <f t="shared" si="178"/>
        <v>0</v>
      </c>
      <c r="N1380" s="222">
        <f t="shared" si="179"/>
        <v>0</v>
      </c>
    </row>
    <row r="1381" spans="2:14" x14ac:dyDescent="0.45">
      <c r="B1381" t="s">
        <v>253</v>
      </c>
      <c r="C1381" s="215">
        <f>'Survey Results'!D1381/'Survey Results'!D$1517</f>
        <v>0</v>
      </c>
      <c r="D1381" s="211">
        <f t="shared" si="173"/>
        <v>0</v>
      </c>
      <c r="E1381" s="218">
        <f>'Survey Results'!E1381/'Survey Results'!E$1517</f>
        <v>0</v>
      </c>
      <c r="F1381" s="217">
        <f t="shared" si="174"/>
        <v>0</v>
      </c>
      <c r="G1381" s="215">
        <f>'Survey Results'!F1381/'Survey Results'!F$1517</f>
        <v>0</v>
      </c>
      <c r="H1381" s="212">
        <f t="shared" si="175"/>
        <v>0</v>
      </c>
      <c r="I1381" s="218">
        <f>'Survey Results'!G1381/'Survey Results'!G$1517</f>
        <v>0</v>
      </c>
      <c r="J1381" s="217">
        <f t="shared" si="176"/>
        <v>0</v>
      </c>
      <c r="K1381" s="215">
        <f>'Survey Results'!H1381/'Survey Results'!H$1517</f>
        <v>0</v>
      </c>
      <c r="L1381" s="211">
        <f t="shared" si="177"/>
        <v>0</v>
      </c>
      <c r="M1381" s="221">
        <f t="shared" si="178"/>
        <v>0</v>
      </c>
      <c r="N1381" s="222">
        <f t="shared" si="179"/>
        <v>0</v>
      </c>
    </row>
    <row r="1382" spans="2:14" x14ac:dyDescent="0.45">
      <c r="B1382" t="s">
        <v>254</v>
      </c>
      <c r="C1382" s="215">
        <f>'Survey Results'!D1382/'Survey Results'!D$1517</f>
        <v>0</v>
      </c>
      <c r="D1382" s="211">
        <f t="shared" si="173"/>
        <v>0</v>
      </c>
      <c r="E1382" s="218">
        <f>'Survey Results'!E1382/'Survey Results'!E$1517</f>
        <v>0</v>
      </c>
      <c r="F1382" s="217">
        <f t="shared" si="174"/>
        <v>0</v>
      </c>
      <c r="G1382" s="215">
        <f>'Survey Results'!F1382/'Survey Results'!F$1517</f>
        <v>0</v>
      </c>
      <c r="H1382" s="212">
        <f t="shared" si="175"/>
        <v>0</v>
      </c>
      <c r="I1382" s="218">
        <f>'Survey Results'!G1382/'Survey Results'!G$1517</f>
        <v>0</v>
      </c>
      <c r="J1382" s="217">
        <f t="shared" si="176"/>
        <v>0</v>
      </c>
      <c r="K1382" s="215">
        <f>'Survey Results'!H1382/'Survey Results'!H$1517</f>
        <v>0</v>
      </c>
      <c r="L1382" s="211">
        <f t="shared" si="177"/>
        <v>0</v>
      </c>
      <c r="M1382" s="221">
        <f t="shared" si="178"/>
        <v>0</v>
      </c>
      <c r="N1382" s="222">
        <f t="shared" si="179"/>
        <v>0</v>
      </c>
    </row>
    <row r="1383" spans="2:14" x14ac:dyDescent="0.45">
      <c r="B1383" t="s">
        <v>255</v>
      </c>
      <c r="C1383" s="215">
        <f>'Survey Results'!D1383/'Survey Results'!D$1517</f>
        <v>0</v>
      </c>
      <c r="D1383" s="211">
        <f t="shared" si="173"/>
        <v>0</v>
      </c>
      <c r="E1383" s="218">
        <f>'Survey Results'!E1383/'Survey Results'!E$1517</f>
        <v>0</v>
      </c>
      <c r="F1383" s="217">
        <f t="shared" si="174"/>
        <v>0</v>
      </c>
      <c r="G1383" s="215">
        <f>'Survey Results'!F1383/'Survey Results'!F$1517</f>
        <v>0</v>
      </c>
      <c r="H1383" s="212">
        <f t="shared" si="175"/>
        <v>0</v>
      </c>
      <c r="I1383" s="218">
        <f>'Survey Results'!G1383/'Survey Results'!G$1517</f>
        <v>0</v>
      </c>
      <c r="J1383" s="217">
        <f t="shared" si="176"/>
        <v>0</v>
      </c>
      <c r="K1383" s="215">
        <f>'Survey Results'!H1383/'Survey Results'!H$1517</f>
        <v>0</v>
      </c>
      <c r="L1383" s="211">
        <f t="shared" si="177"/>
        <v>0</v>
      </c>
      <c r="M1383" s="221">
        <f t="shared" si="178"/>
        <v>0</v>
      </c>
      <c r="N1383" s="222">
        <f t="shared" si="179"/>
        <v>0</v>
      </c>
    </row>
    <row r="1384" spans="2:14" x14ac:dyDescent="0.45">
      <c r="B1384" t="s">
        <v>256</v>
      </c>
      <c r="C1384" s="215">
        <f>'Survey Results'!D1384/'Survey Results'!D$1517</f>
        <v>0</v>
      </c>
      <c r="D1384" s="211">
        <f t="shared" si="173"/>
        <v>0</v>
      </c>
      <c r="E1384" s="218">
        <f>'Survey Results'!E1384/'Survey Results'!E$1517</f>
        <v>0</v>
      </c>
      <c r="F1384" s="217">
        <f t="shared" si="174"/>
        <v>0</v>
      </c>
      <c r="G1384" s="215">
        <f>'Survey Results'!F1384/'Survey Results'!F$1517</f>
        <v>0</v>
      </c>
      <c r="H1384" s="212">
        <f t="shared" si="175"/>
        <v>0</v>
      </c>
      <c r="I1384" s="218">
        <f>'Survey Results'!G1384/'Survey Results'!G$1517</f>
        <v>0</v>
      </c>
      <c r="J1384" s="217">
        <f t="shared" si="176"/>
        <v>0</v>
      </c>
      <c r="K1384" s="215">
        <f>'Survey Results'!H1384/'Survey Results'!H$1517</f>
        <v>0</v>
      </c>
      <c r="L1384" s="211">
        <f t="shared" si="177"/>
        <v>0</v>
      </c>
      <c r="M1384" s="221">
        <f t="shared" si="178"/>
        <v>0</v>
      </c>
      <c r="N1384" s="222">
        <f t="shared" si="179"/>
        <v>0</v>
      </c>
    </row>
    <row r="1385" spans="2:14" x14ac:dyDescent="0.45">
      <c r="B1385" t="s">
        <v>257</v>
      </c>
      <c r="C1385" s="215">
        <f>'Survey Results'!D1385/'Survey Results'!D$1517</f>
        <v>0</v>
      </c>
      <c r="D1385" s="211">
        <f t="shared" si="173"/>
        <v>0</v>
      </c>
      <c r="E1385" s="218">
        <f>'Survey Results'!E1385/'Survey Results'!E$1517</f>
        <v>0</v>
      </c>
      <c r="F1385" s="217">
        <f t="shared" si="174"/>
        <v>0</v>
      </c>
      <c r="G1385" s="215">
        <f>'Survey Results'!F1385/'Survey Results'!F$1517</f>
        <v>0</v>
      </c>
      <c r="H1385" s="212">
        <f t="shared" si="175"/>
        <v>0</v>
      </c>
      <c r="I1385" s="218">
        <f>'Survey Results'!G1385/'Survey Results'!G$1517</f>
        <v>0</v>
      </c>
      <c r="J1385" s="217">
        <f t="shared" si="176"/>
        <v>0</v>
      </c>
      <c r="K1385" s="215">
        <f>'Survey Results'!H1385/'Survey Results'!H$1517</f>
        <v>0</v>
      </c>
      <c r="L1385" s="211">
        <f t="shared" si="177"/>
        <v>0</v>
      </c>
      <c r="M1385" s="221">
        <f t="shared" si="178"/>
        <v>0</v>
      </c>
      <c r="N1385" s="222">
        <f t="shared" si="179"/>
        <v>0</v>
      </c>
    </row>
    <row r="1386" spans="2:14" x14ac:dyDescent="0.45">
      <c r="B1386" t="s">
        <v>258</v>
      </c>
      <c r="C1386" s="215">
        <f>'Survey Results'!D1386/'Survey Results'!D$1517</f>
        <v>0</v>
      </c>
      <c r="D1386" s="211">
        <f t="shared" si="173"/>
        <v>0</v>
      </c>
      <c r="E1386" s="218">
        <f>'Survey Results'!E1386/'Survey Results'!E$1517</f>
        <v>0</v>
      </c>
      <c r="F1386" s="217">
        <f t="shared" si="174"/>
        <v>0</v>
      </c>
      <c r="G1386" s="215">
        <f>'Survey Results'!F1386/'Survey Results'!F$1517</f>
        <v>0</v>
      </c>
      <c r="H1386" s="212">
        <f t="shared" si="175"/>
        <v>0</v>
      </c>
      <c r="I1386" s="218">
        <f>'Survey Results'!G1386/'Survey Results'!G$1517</f>
        <v>0</v>
      </c>
      <c r="J1386" s="217">
        <f t="shared" si="176"/>
        <v>0</v>
      </c>
      <c r="K1386" s="215">
        <f>'Survey Results'!H1386/'Survey Results'!H$1517</f>
        <v>0</v>
      </c>
      <c r="L1386" s="211">
        <f t="shared" si="177"/>
        <v>0</v>
      </c>
      <c r="M1386" s="221">
        <f t="shared" si="178"/>
        <v>0</v>
      </c>
      <c r="N1386" s="222">
        <f t="shared" si="179"/>
        <v>0</v>
      </c>
    </row>
    <row r="1387" spans="2:14" x14ac:dyDescent="0.45">
      <c r="B1387" t="s">
        <v>259</v>
      </c>
      <c r="C1387" s="215">
        <f>'Survey Results'!D1387/'Survey Results'!D$1517</f>
        <v>0</v>
      </c>
      <c r="D1387" s="211">
        <f t="shared" si="173"/>
        <v>0</v>
      </c>
      <c r="E1387" s="218">
        <f>'Survey Results'!E1387/'Survey Results'!E$1517</f>
        <v>0</v>
      </c>
      <c r="F1387" s="217">
        <f t="shared" si="174"/>
        <v>0</v>
      </c>
      <c r="G1387" s="215">
        <f>'Survey Results'!F1387/'Survey Results'!F$1517</f>
        <v>0</v>
      </c>
      <c r="H1387" s="212">
        <f t="shared" si="175"/>
        <v>0</v>
      </c>
      <c r="I1387" s="218">
        <f>'Survey Results'!G1387/'Survey Results'!G$1517</f>
        <v>0</v>
      </c>
      <c r="J1387" s="217">
        <f t="shared" si="176"/>
        <v>0</v>
      </c>
      <c r="K1387" s="215">
        <f>'Survey Results'!H1387/'Survey Results'!H$1517</f>
        <v>0</v>
      </c>
      <c r="L1387" s="211">
        <f t="shared" si="177"/>
        <v>0</v>
      </c>
      <c r="M1387" s="221">
        <f t="shared" si="178"/>
        <v>0</v>
      </c>
      <c r="N1387" s="222">
        <f t="shared" si="179"/>
        <v>0</v>
      </c>
    </row>
    <row r="1388" spans="2:14" x14ac:dyDescent="0.45">
      <c r="B1388" t="s">
        <v>260</v>
      </c>
      <c r="C1388" s="215">
        <f>'Survey Results'!D1388/'Survey Results'!D$1517</f>
        <v>0</v>
      </c>
      <c r="D1388" s="211">
        <f t="shared" si="173"/>
        <v>0</v>
      </c>
      <c r="E1388" s="218">
        <f>'Survey Results'!E1388/'Survey Results'!E$1517</f>
        <v>0</v>
      </c>
      <c r="F1388" s="217">
        <f t="shared" si="174"/>
        <v>0</v>
      </c>
      <c r="G1388" s="215">
        <f>'Survey Results'!F1388/'Survey Results'!F$1517</f>
        <v>0</v>
      </c>
      <c r="H1388" s="212">
        <f t="shared" si="175"/>
        <v>0</v>
      </c>
      <c r="I1388" s="218">
        <f>'Survey Results'!G1388/'Survey Results'!G$1517</f>
        <v>0</v>
      </c>
      <c r="J1388" s="217">
        <f t="shared" si="176"/>
        <v>0</v>
      </c>
      <c r="K1388" s="215">
        <f>'Survey Results'!H1388/'Survey Results'!H$1517</f>
        <v>0</v>
      </c>
      <c r="L1388" s="211">
        <f t="shared" si="177"/>
        <v>0</v>
      </c>
      <c r="M1388" s="221">
        <f t="shared" si="178"/>
        <v>0</v>
      </c>
      <c r="N1388" s="222">
        <f t="shared" si="179"/>
        <v>0</v>
      </c>
    </row>
    <row r="1389" spans="2:14" x14ac:dyDescent="0.45">
      <c r="B1389" t="s">
        <v>261</v>
      </c>
      <c r="C1389" s="215">
        <f>'Survey Results'!D1389/'Survey Results'!D$1517</f>
        <v>4.7875234238046308E-2</v>
      </c>
      <c r="D1389" s="211">
        <f t="shared" si="173"/>
        <v>0.23293529124971288</v>
      </c>
      <c r="E1389" s="218">
        <f>'Survey Results'!E1389/'Survey Results'!E$1517</f>
        <v>0</v>
      </c>
      <c r="F1389" s="217">
        <f t="shared" si="174"/>
        <v>0</v>
      </c>
      <c r="G1389" s="215">
        <f>'Survey Results'!F1389/'Survey Results'!F$1517</f>
        <v>6.1058897243107785E-2</v>
      </c>
      <c r="H1389" s="212">
        <f t="shared" si="175"/>
        <v>0.65464049512781974</v>
      </c>
      <c r="I1389" s="218">
        <f>'Survey Results'!G1389/'Survey Results'!G$1517</f>
        <v>2.6020120345994737E-2</v>
      </c>
      <c r="J1389" s="217">
        <f t="shared" si="176"/>
        <v>0.10360112509242199</v>
      </c>
      <c r="K1389" s="215">
        <f>'Survey Results'!H1389/'Survey Results'!H$1517</f>
        <v>0</v>
      </c>
      <c r="L1389" s="211">
        <f t="shared" si="177"/>
        <v>0</v>
      </c>
      <c r="M1389" s="221">
        <f t="shared" si="178"/>
        <v>3.5720475219705894E-2</v>
      </c>
      <c r="N1389" s="222">
        <f t="shared" si="179"/>
        <v>0.99117691146995468</v>
      </c>
    </row>
    <row r="1390" spans="2:14" x14ac:dyDescent="0.45">
      <c r="B1390" t="s">
        <v>262</v>
      </c>
      <c r="C1390" s="215">
        <f>'Survey Results'!D1390/'Survey Results'!D$1517</f>
        <v>0</v>
      </c>
      <c r="D1390" s="211">
        <f t="shared" si="173"/>
        <v>0</v>
      </c>
      <c r="E1390" s="218">
        <f>'Survey Results'!E1390/'Survey Results'!E$1517</f>
        <v>0</v>
      </c>
      <c r="F1390" s="217">
        <f t="shared" si="174"/>
        <v>0</v>
      </c>
      <c r="G1390" s="215">
        <f>'Survey Results'!F1390/'Survey Results'!F$1517</f>
        <v>0</v>
      </c>
      <c r="H1390" s="212">
        <f t="shared" si="175"/>
        <v>0</v>
      </c>
      <c r="I1390" s="218">
        <f>'Survey Results'!G1390/'Survey Results'!G$1517</f>
        <v>0</v>
      </c>
      <c r="J1390" s="217">
        <f t="shared" si="176"/>
        <v>0</v>
      </c>
      <c r="K1390" s="215">
        <f>'Survey Results'!H1390/'Survey Results'!H$1517</f>
        <v>0</v>
      </c>
      <c r="L1390" s="211">
        <f t="shared" si="177"/>
        <v>0</v>
      </c>
      <c r="M1390" s="221">
        <f t="shared" si="178"/>
        <v>0</v>
      </c>
      <c r="N1390" s="222">
        <f t="shared" si="179"/>
        <v>0</v>
      </c>
    </row>
    <row r="1391" spans="2:14" x14ac:dyDescent="0.45">
      <c r="B1391" t="s">
        <v>263</v>
      </c>
      <c r="C1391" s="215">
        <f>'Survey Results'!D1391/'Survey Results'!D$1517</f>
        <v>0</v>
      </c>
      <c r="D1391" s="211">
        <f t="shared" si="173"/>
        <v>0</v>
      </c>
      <c r="E1391" s="218">
        <f>'Survey Results'!E1391/'Survey Results'!E$1517</f>
        <v>0</v>
      </c>
      <c r="F1391" s="217">
        <f t="shared" si="174"/>
        <v>0</v>
      </c>
      <c r="G1391" s="215">
        <f>'Survey Results'!F1391/'Survey Results'!F$1517</f>
        <v>0</v>
      </c>
      <c r="H1391" s="212">
        <f t="shared" si="175"/>
        <v>0</v>
      </c>
      <c r="I1391" s="218">
        <f>'Survey Results'!G1391/'Survey Results'!G$1517</f>
        <v>0</v>
      </c>
      <c r="J1391" s="217">
        <f t="shared" si="176"/>
        <v>0</v>
      </c>
      <c r="K1391" s="215">
        <f>'Survey Results'!H1391/'Survey Results'!H$1517</f>
        <v>0</v>
      </c>
      <c r="L1391" s="211">
        <f t="shared" si="177"/>
        <v>0</v>
      </c>
      <c r="M1391" s="221">
        <f t="shared" si="178"/>
        <v>0</v>
      </c>
      <c r="N1391" s="222">
        <f t="shared" si="179"/>
        <v>0</v>
      </c>
    </row>
    <row r="1392" spans="2:14" x14ac:dyDescent="0.45">
      <c r="B1392" t="s">
        <v>264</v>
      </c>
      <c r="C1392" s="215">
        <f>'Survey Results'!D1392/'Survey Results'!D$1517</f>
        <v>0</v>
      </c>
      <c r="D1392" s="211">
        <f t="shared" si="173"/>
        <v>0</v>
      </c>
      <c r="E1392" s="218">
        <f>'Survey Results'!E1392/'Survey Results'!E$1517</f>
        <v>0</v>
      </c>
      <c r="F1392" s="217">
        <f t="shared" si="174"/>
        <v>0</v>
      </c>
      <c r="G1392" s="215">
        <f>'Survey Results'!F1392/'Survey Results'!F$1517</f>
        <v>0</v>
      </c>
      <c r="H1392" s="212">
        <f t="shared" si="175"/>
        <v>0</v>
      </c>
      <c r="I1392" s="218">
        <f>'Survey Results'!G1392/'Survey Results'!G$1517</f>
        <v>0</v>
      </c>
      <c r="J1392" s="217">
        <f t="shared" si="176"/>
        <v>0</v>
      </c>
      <c r="K1392" s="215">
        <f>'Survey Results'!H1392/'Survey Results'!H$1517</f>
        <v>0</v>
      </c>
      <c r="L1392" s="211">
        <f t="shared" si="177"/>
        <v>0</v>
      </c>
      <c r="M1392" s="221">
        <f t="shared" si="178"/>
        <v>0</v>
      </c>
      <c r="N1392" s="222">
        <f t="shared" si="179"/>
        <v>0</v>
      </c>
    </row>
    <row r="1393" spans="2:14" x14ac:dyDescent="0.45">
      <c r="B1393" t="s">
        <v>265</v>
      </c>
      <c r="C1393" s="215">
        <f>'Survey Results'!D1393/'Survey Results'!D$1517</f>
        <v>0</v>
      </c>
      <c r="D1393" s="211">
        <f t="shared" si="173"/>
        <v>0</v>
      </c>
      <c r="E1393" s="218">
        <f>'Survey Results'!E1393/'Survey Results'!E$1517</f>
        <v>0</v>
      </c>
      <c r="F1393" s="217">
        <f t="shared" si="174"/>
        <v>0</v>
      </c>
      <c r="G1393" s="215">
        <f>'Survey Results'!F1393/'Survey Results'!F$1517</f>
        <v>0</v>
      </c>
      <c r="H1393" s="212">
        <f t="shared" si="175"/>
        <v>0</v>
      </c>
      <c r="I1393" s="218">
        <f>'Survey Results'!G1393/'Survey Results'!G$1517</f>
        <v>0</v>
      </c>
      <c r="J1393" s="217">
        <f t="shared" si="176"/>
        <v>0</v>
      </c>
      <c r="K1393" s="215">
        <f>'Survey Results'!H1393/'Survey Results'!H$1517</f>
        <v>0</v>
      </c>
      <c r="L1393" s="211">
        <f t="shared" si="177"/>
        <v>0</v>
      </c>
      <c r="M1393" s="221">
        <f t="shared" si="178"/>
        <v>0</v>
      </c>
      <c r="N1393" s="222">
        <f t="shared" si="179"/>
        <v>0</v>
      </c>
    </row>
    <row r="1394" spans="2:14" x14ac:dyDescent="0.45">
      <c r="B1394" t="s">
        <v>266</v>
      </c>
      <c r="C1394" s="215">
        <f>'Survey Results'!D1394/'Survey Results'!D$1517</f>
        <v>0</v>
      </c>
      <c r="D1394" s="211">
        <f t="shared" si="173"/>
        <v>0</v>
      </c>
      <c r="E1394" s="218">
        <f>'Survey Results'!E1394/'Survey Results'!E$1517</f>
        <v>0</v>
      </c>
      <c r="F1394" s="217">
        <f t="shared" si="174"/>
        <v>0</v>
      </c>
      <c r="G1394" s="215">
        <f>'Survey Results'!F1394/'Survey Results'!F$1517</f>
        <v>0</v>
      </c>
      <c r="H1394" s="212">
        <f t="shared" si="175"/>
        <v>0</v>
      </c>
      <c r="I1394" s="218">
        <f>'Survey Results'!G1394/'Survey Results'!G$1517</f>
        <v>0</v>
      </c>
      <c r="J1394" s="217">
        <f t="shared" si="176"/>
        <v>0</v>
      </c>
      <c r="K1394" s="215">
        <f>'Survey Results'!H1394/'Survey Results'!H$1517</f>
        <v>0</v>
      </c>
      <c r="L1394" s="211">
        <f t="shared" si="177"/>
        <v>0</v>
      </c>
      <c r="M1394" s="221">
        <f t="shared" si="178"/>
        <v>0</v>
      </c>
      <c r="N1394" s="222">
        <f t="shared" si="179"/>
        <v>0</v>
      </c>
    </row>
    <row r="1395" spans="2:14" x14ac:dyDescent="0.45">
      <c r="B1395" t="s">
        <v>267</v>
      </c>
      <c r="C1395" s="215">
        <f>'Survey Results'!D1395/'Survey Results'!D$1517</f>
        <v>0</v>
      </c>
      <c r="D1395" s="211">
        <f t="shared" si="173"/>
        <v>0</v>
      </c>
      <c r="E1395" s="218">
        <f>'Survey Results'!E1395/'Survey Results'!E$1517</f>
        <v>0</v>
      </c>
      <c r="F1395" s="217">
        <f t="shared" si="174"/>
        <v>0</v>
      </c>
      <c r="G1395" s="215">
        <f>'Survey Results'!F1395/'Survey Results'!F$1517</f>
        <v>0</v>
      </c>
      <c r="H1395" s="212">
        <f t="shared" si="175"/>
        <v>0</v>
      </c>
      <c r="I1395" s="218">
        <f>'Survey Results'!G1395/'Survey Results'!G$1517</f>
        <v>1.2998307634449043E-2</v>
      </c>
      <c r="J1395" s="217">
        <f t="shared" si="176"/>
        <v>5.1753768903441154E-2</v>
      </c>
      <c r="K1395" s="215">
        <f>'Survey Results'!H1395/'Survey Results'!H$1517</f>
        <v>0</v>
      </c>
      <c r="L1395" s="211">
        <f t="shared" si="177"/>
        <v>0</v>
      </c>
      <c r="M1395" s="221">
        <f t="shared" si="178"/>
        <v>1.8651253860424428E-3</v>
      </c>
      <c r="N1395" s="222">
        <f t="shared" si="179"/>
        <v>5.1753768903441154E-2</v>
      </c>
    </row>
    <row r="1396" spans="2:14" x14ac:dyDescent="0.45">
      <c r="B1396" t="s">
        <v>268</v>
      </c>
      <c r="C1396" s="215">
        <f>'Survey Results'!D1396/'Survey Results'!D$1517</f>
        <v>0</v>
      </c>
      <c r="D1396" s="211">
        <f t="shared" si="173"/>
        <v>0</v>
      </c>
      <c r="E1396" s="218">
        <f>'Survey Results'!E1396/'Survey Results'!E$1517</f>
        <v>0</v>
      </c>
      <c r="F1396" s="217">
        <f t="shared" si="174"/>
        <v>0</v>
      </c>
      <c r="G1396" s="215">
        <f>'Survey Results'!F1396/'Survey Results'!F$1517</f>
        <v>0</v>
      </c>
      <c r="H1396" s="212">
        <f t="shared" si="175"/>
        <v>0</v>
      </c>
      <c r="I1396" s="218">
        <f>'Survey Results'!G1396/'Survey Results'!G$1517</f>
        <v>0</v>
      </c>
      <c r="J1396" s="217">
        <f t="shared" si="176"/>
        <v>0</v>
      </c>
      <c r="K1396" s="215">
        <f>'Survey Results'!H1396/'Survey Results'!H$1517</f>
        <v>0</v>
      </c>
      <c r="L1396" s="211">
        <f t="shared" si="177"/>
        <v>0</v>
      </c>
      <c r="M1396" s="221">
        <f t="shared" si="178"/>
        <v>0</v>
      </c>
      <c r="N1396" s="222">
        <f t="shared" si="179"/>
        <v>0</v>
      </c>
    </row>
    <row r="1397" spans="2:14" x14ac:dyDescent="0.45">
      <c r="B1397" t="s">
        <v>269</v>
      </c>
      <c r="C1397" s="215">
        <f>'Survey Results'!D1397/'Survey Results'!D$1517</f>
        <v>0</v>
      </c>
      <c r="D1397" s="211">
        <f t="shared" si="173"/>
        <v>0</v>
      </c>
      <c r="E1397" s="218">
        <f>'Survey Results'!E1397/'Survey Results'!E$1517</f>
        <v>0</v>
      </c>
      <c r="F1397" s="217">
        <f t="shared" si="174"/>
        <v>0</v>
      </c>
      <c r="G1397" s="215">
        <f>'Survey Results'!F1397/'Survey Results'!F$1517</f>
        <v>0</v>
      </c>
      <c r="H1397" s="212">
        <f t="shared" si="175"/>
        <v>0</v>
      </c>
      <c r="I1397" s="218">
        <f>'Survey Results'!G1397/'Survey Results'!G$1517</f>
        <v>0</v>
      </c>
      <c r="J1397" s="217">
        <f t="shared" si="176"/>
        <v>0</v>
      </c>
      <c r="K1397" s="215">
        <f>'Survey Results'!H1397/'Survey Results'!H$1517</f>
        <v>0</v>
      </c>
      <c r="L1397" s="211">
        <f t="shared" si="177"/>
        <v>0</v>
      </c>
      <c r="M1397" s="221">
        <f t="shared" si="178"/>
        <v>0</v>
      </c>
      <c r="N1397" s="222">
        <f t="shared" si="179"/>
        <v>0</v>
      </c>
    </row>
    <row r="1398" spans="2:14" x14ac:dyDescent="0.45">
      <c r="B1398" t="s">
        <v>270</v>
      </c>
      <c r="C1398" s="215">
        <f>'Survey Results'!D1398/'Survey Results'!D$1517</f>
        <v>0</v>
      </c>
      <c r="D1398" s="211">
        <f t="shared" si="173"/>
        <v>0</v>
      </c>
      <c r="E1398" s="218">
        <f>'Survey Results'!E1398/'Survey Results'!E$1517</f>
        <v>0</v>
      </c>
      <c r="F1398" s="217">
        <f t="shared" si="174"/>
        <v>0</v>
      </c>
      <c r="G1398" s="215">
        <f>'Survey Results'!F1398/'Survey Results'!F$1517</f>
        <v>0</v>
      </c>
      <c r="H1398" s="212">
        <f t="shared" si="175"/>
        <v>0</v>
      </c>
      <c r="I1398" s="218">
        <f>'Survey Results'!G1398/'Survey Results'!G$1517</f>
        <v>0</v>
      </c>
      <c r="J1398" s="217">
        <f t="shared" si="176"/>
        <v>0</v>
      </c>
      <c r="K1398" s="215">
        <f>'Survey Results'!H1398/'Survey Results'!H$1517</f>
        <v>0</v>
      </c>
      <c r="L1398" s="211">
        <f t="shared" si="177"/>
        <v>0</v>
      </c>
      <c r="M1398" s="221">
        <f t="shared" si="178"/>
        <v>0</v>
      </c>
      <c r="N1398" s="222">
        <f t="shared" si="179"/>
        <v>0</v>
      </c>
    </row>
    <row r="1399" spans="2:14" x14ac:dyDescent="0.45">
      <c r="B1399" t="s">
        <v>271</v>
      </c>
      <c r="C1399" s="215">
        <f>'Survey Results'!D1399/'Survey Results'!D$1517</f>
        <v>0</v>
      </c>
      <c r="D1399" s="211">
        <f t="shared" si="173"/>
        <v>0</v>
      </c>
      <c r="E1399" s="218">
        <f>'Survey Results'!E1399/'Survey Results'!E$1517</f>
        <v>0</v>
      </c>
      <c r="F1399" s="217">
        <f t="shared" si="174"/>
        <v>0</v>
      </c>
      <c r="G1399" s="215">
        <f>'Survey Results'!F1399/'Survey Results'!F$1517</f>
        <v>0</v>
      </c>
      <c r="H1399" s="212">
        <f t="shared" si="175"/>
        <v>0</v>
      </c>
      <c r="I1399" s="218">
        <f>'Survey Results'!G1399/'Survey Results'!G$1517</f>
        <v>0</v>
      </c>
      <c r="J1399" s="217">
        <f t="shared" si="176"/>
        <v>0</v>
      </c>
      <c r="K1399" s="215">
        <f>'Survey Results'!H1399/'Survey Results'!H$1517</f>
        <v>0</v>
      </c>
      <c r="L1399" s="211">
        <f t="shared" si="177"/>
        <v>0</v>
      </c>
      <c r="M1399" s="221">
        <f t="shared" si="178"/>
        <v>0</v>
      </c>
      <c r="N1399" s="222">
        <f t="shared" si="179"/>
        <v>0</v>
      </c>
    </row>
    <row r="1400" spans="2:14" x14ac:dyDescent="0.45">
      <c r="B1400" t="s">
        <v>272</v>
      </c>
      <c r="C1400" s="215">
        <f>'Survey Results'!D1400/'Survey Results'!D$1517</f>
        <v>0</v>
      </c>
      <c r="D1400" s="211">
        <f t="shared" si="173"/>
        <v>0</v>
      </c>
      <c r="E1400" s="218">
        <f>'Survey Results'!E1400/'Survey Results'!E$1517</f>
        <v>0</v>
      </c>
      <c r="F1400" s="217">
        <f t="shared" si="174"/>
        <v>0</v>
      </c>
      <c r="G1400" s="215">
        <f>'Survey Results'!F1400/'Survey Results'!F$1517</f>
        <v>0</v>
      </c>
      <c r="H1400" s="212">
        <f t="shared" si="175"/>
        <v>0</v>
      </c>
      <c r="I1400" s="218">
        <f>'Survey Results'!G1400/'Survey Results'!G$1517</f>
        <v>0</v>
      </c>
      <c r="J1400" s="217">
        <f t="shared" si="176"/>
        <v>0</v>
      </c>
      <c r="K1400" s="215">
        <f>'Survey Results'!H1400/'Survey Results'!H$1517</f>
        <v>0</v>
      </c>
      <c r="L1400" s="211">
        <f t="shared" si="177"/>
        <v>0</v>
      </c>
      <c r="M1400" s="221">
        <f t="shared" si="178"/>
        <v>0</v>
      </c>
      <c r="N1400" s="222">
        <f t="shared" si="179"/>
        <v>0</v>
      </c>
    </row>
    <row r="1401" spans="2:14" x14ac:dyDescent="0.45">
      <c r="B1401" t="s">
        <v>273</v>
      </c>
      <c r="C1401" s="215">
        <f>'Survey Results'!D1401/'Survey Results'!D$1517</f>
        <v>0</v>
      </c>
      <c r="D1401" s="211">
        <f t="shared" si="173"/>
        <v>0</v>
      </c>
      <c r="E1401" s="218">
        <f>'Survey Results'!E1401/'Survey Results'!E$1517</f>
        <v>0</v>
      </c>
      <c r="F1401" s="217">
        <f t="shared" si="174"/>
        <v>0</v>
      </c>
      <c r="G1401" s="215">
        <f>'Survey Results'!F1401/'Survey Results'!F$1517</f>
        <v>0</v>
      </c>
      <c r="H1401" s="212">
        <f t="shared" si="175"/>
        <v>0</v>
      </c>
      <c r="I1401" s="218">
        <f>'Survey Results'!G1401/'Survey Results'!G$1517</f>
        <v>0</v>
      </c>
      <c r="J1401" s="217">
        <f t="shared" si="176"/>
        <v>0</v>
      </c>
      <c r="K1401" s="215">
        <f>'Survey Results'!H1401/'Survey Results'!H$1517</f>
        <v>1.016252125430029E-2</v>
      </c>
      <c r="L1401" s="211">
        <f t="shared" si="177"/>
        <v>4.9991294311677016E-2</v>
      </c>
      <c r="M1401" s="221">
        <f t="shared" si="178"/>
        <v>1.8016085413178162E-3</v>
      </c>
      <c r="N1401" s="222">
        <f t="shared" si="179"/>
        <v>4.9991294311677016E-2</v>
      </c>
    </row>
    <row r="1402" spans="2:14" x14ac:dyDescent="0.45">
      <c r="B1402" t="s">
        <v>274</v>
      </c>
      <c r="C1402" s="215">
        <f>'Survey Results'!D1402/'Survey Results'!D$1517</f>
        <v>0</v>
      </c>
      <c r="D1402" s="211">
        <f t="shared" si="173"/>
        <v>0</v>
      </c>
      <c r="E1402" s="218">
        <f>'Survey Results'!E1402/'Survey Results'!E$1517</f>
        <v>0</v>
      </c>
      <c r="F1402" s="217">
        <f t="shared" si="174"/>
        <v>0</v>
      </c>
      <c r="G1402" s="215">
        <f>'Survey Results'!F1402/'Survey Results'!F$1517</f>
        <v>0</v>
      </c>
      <c r="H1402" s="212">
        <f t="shared" si="175"/>
        <v>0</v>
      </c>
      <c r="I1402" s="218">
        <f>'Survey Results'!G1402/'Survey Results'!G$1517</f>
        <v>0</v>
      </c>
      <c r="J1402" s="217">
        <f t="shared" si="176"/>
        <v>0</v>
      </c>
      <c r="K1402" s="215">
        <f>'Survey Results'!H1402/'Survey Results'!H$1517</f>
        <v>0</v>
      </c>
      <c r="L1402" s="211">
        <f t="shared" si="177"/>
        <v>0</v>
      </c>
      <c r="M1402" s="221">
        <f t="shared" si="178"/>
        <v>0</v>
      </c>
      <c r="N1402" s="222">
        <f t="shared" si="179"/>
        <v>0</v>
      </c>
    </row>
    <row r="1403" spans="2:14" x14ac:dyDescent="0.45">
      <c r="B1403" t="s">
        <v>275</v>
      </c>
      <c r="C1403" s="215">
        <f>'Survey Results'!D1403/'Survey Results'!D$1517</f>
        <v>0</v>
      </c>
      <c r="D1403" s="211">
        <f t="shared" ref="D1403:D1466" si="180">C1403*$D$1336</f>
        <v>0</v>
      </c>
      <c r="E1403" s="218">
        <f>'Survey Results'!E1403/'Survey Results'!E$1517</f>
        <v>9.8248122988916692E-2</v>
      </c>
      <c r="F1403" s="217">
        <f t="shared" ref="F1403:F1466" si="181">E1403*$F$1336</f>
        <v>0.32033407802788699</v>
      </c>
      <c r="G1403" s="215">
        <f>'Survey Results'!F1403/'Survey Results'!F$1517</f>
        <v>0.15733082706766921</v>
      </c>
      <c r="H1403" s="212">
        <f t="shared" ref="H1403:H1466" si="182">G1403*$H$1336</f>
        <v>1.6868160936541357</v>
      </c>
      <c r="I1403" s="218">
        <f>'Survey Results'!G1403/'Survey Results'!G$1517</f>
        <v>0.18846370816096278</v>
      </c>
      <c r="J1403" s="217">
        <f t="shared" ref="J1403:J1466" si="183">I1403*$J$1336</f>
        <v>0.75038285545712691</v>
      </c>
      <c r="K1403" s="215">
        <f>'Survey Results'!H1403/'Survey Results'!H$1517</f>
        <v>0</v>
      </c>
      <c r="L1403" s="211">
        <f t="shared" ref="L1403:L1466" si="184">K1403*$L$1336</f>
        <v>0</v>
      </c>
      <c r="M1403" s="221">
        <f t="shared" ref="M1403:M1466" si="185">N1403/$N$1336</f>
        <v>9.9377204032491631E-2</v>
      </c>
      <c r="N1403" s="222">
        <f t="shared" si="179"/>
        <v>2.7575330271391496</v>
      </c>
    </row>
    <row r="1404" spans="2:14" x14ac:dyDescent="0.45">
      <c r="B1404" t="s">
        <v>276</v>
      </c>
      <c r="C1404" s="215">
        <f>'Survey Results'!D1404/'Survey Results'!D$1517</f>
        <v>0</v>
      </c>
      <c r="D1404" s="211">
        <f t="shared" si="180"/>
        <v>0</v>
      </c>
      <c r="E1404" s="218">
        <f>'Survey Results'!E1404/'Survey Results'!E$1517</f>
        <v>0</v>
      </c>
      <c r="F1404" s="217">
        <f t="shared" si="181"/>
        <v>0</v>
      </c>
      <c r="G1404" s="215">
        <f>'Survey Results'!F1404/'Survey Results'!F$1517</f>
        <v>4.5708020050125323E-2</v>
      </c>
      <c r="H1404" s="212">
        <f t="shared" si="182"/>
        <v>0.490056686706767</v>
      </c>
      <c r="I1404" s="218">
        <f>'Survey Results'!G1404/'Survey Results'!G$1517</f>
        <v>2.6020120345994737E-2</v>
      </c>
      <c r="J1404" s="217">
        <f t="shared" si="183"/>
        <v>0.10360112509242199</v>
      </c>
      <c r="K1404" s="215">
        <f>'Survey Results'!H1404/'Survey Results'!H$1517</f>
        <v>0</v>
      </c>
      <c r="L1404" s="211">
        <f t="shared" si="184"/>
        <v>0</v>
      </c>
      <c r="M1404" s="221">
        <f t="shared" si="185"/>
        <v>2.1394504764955434E-2</v>
      </c>
      <c r="N1404" s="222">
        <f t="shared" si="179"/>
        <v>0.59365781179918897</v>
      </c>
    </row>
    <row r="1405" spans="2:14" x14ac:dyDescent="0.45">
      <c r="B1405" t="s">
        <v>277</v>
      </c>
      <c r="C1405" s="215">
        <f>'Survey Results'!D1405/'Survey Results'!D$1517</f>
        <v>0</v>
      </c>
      <c r="D1405" s="211">
        <f t="shared" si="180"/>
        <v>0</v>
      </c>
      <c r="E1405" s="218">
        <f>'Survey Results'!E1405/'Survey Results'!E$1517</f>
        <v>0</v>
      </c>
      <c r="F1405" s="217">
        <f t="shared" si="181"/>
        <v>0</v>
      </c>
      <c r="G1405" s="215">
        <f>'Survey Results'!F1405/'Survey Results'!F$1517</f>
        <v>0</v>
      </c>
      <c r="H1405" s="212">
        <f t="shared" si="182"/>
        <v>0</v>
      </c>
      <c r="I1405" s="218">
        <f>'Survey Results'!G1405/'Survey Results'!G$1517</f>
        <v>0</v>
      </c>
      <c r="J1405" s="217">
        <f t="shared" si="183"/>
        <v>0</v>
      </c>
      <c r="K1405" s="215">
        <f>'Survey Results'!H1405/'Survey Results'!H$1517</f>
        <v>3.5489738621535066E-2</v>
      </c>
      <c r="L1405" s="211">
        <f t="shared" si="184"/>
        <v>0.17458049278105109</v>
      </c>
      <c r="M1405" s="221">
        <f t="shared" si="185"/>
        <v>6.2916095946799235E-3</v>
      </c>
      <c r="N1405" s="222">
        <f t="shared" si="179"/>
        <v>0.17458049278105109</v>
      </c>
    </row>
    <row r="1406" spans="2:14" x14ac:dyDescent="0.45">
      <c r="B1406" t="s">
        <v>278</v>
      </c>
      <c r="C1406" s="215">
        <f>'Survey Results'!D1406/'Survey Results'!D$1517</f>
        <v>0.13661367345705133</v>
      </c>
      <c r="D1406" s="211">
        <f t="shared" si="180"/>
        <v>0.66468908866710996</v>
      </c>
      <c r="E1406" s="218">
        <f>'Survey Results'!E1406/'Survey Results'!E$1517</f>
        <v>0.15516624955309261</v>
      </c>
      <c r="F1406" s="217">
        <f t="shared" si="181"/>
        <v>0.5059133546728638</v>
      </c>
      <c r="G1406" s="215">
        <f>'Survey Results'!F1406/'Survey Results'!F$1517</f>
        <v>0.18101503759398499</v>
      </c>
      <c r="H1406" s="212">
        <f t="shared" si="182"/>
        <v>1.9407453980751883</v>
      </c>
      <c r="I1406" s="218">
        <f>'Survey Results'!G1406/'Survey Results'!G$1517</f>
        <v>0.13644697254606994</v>
      </c>
      <c r="J1406" s="217">
        <f t="shared" si="183"/>
        <v>0.5432741925578225</v>
      </c>
      <c r="K1406" s="215">
        <f>'Survey Results'!H1406/'Survey Results'!H$1517</f>
        <v>0.35986001818972685</v>
      </c>
      <c r="L1406" s="211">
        <f t="shared" si="184"/>
        <v>1.7702170190016215</v>
      </c>
      <c r="M1406" s="221">
        <f t="shared" si="185"/>
        <v>0.19550276718541798</v>
      </c>
      <c r="N1406" s="222">
        <f t="shared" si="179"/>
        <v>5.4248390529746056</v>
      </c>
    </row>
    <row r="1407" spans="2:14" x14ac:dyDescent="0.45">
      <c r="B1407" t="s">
        <v>279</v>
      </c>
      <c r="C1407" s="215">
        <f>'Survey Results'!D1407/'Survey Results'!D$1517</f>
        <v>0</v>
      </c>
      <c r="D1407" s="211">
        <f t="shared" si="180"/>
        <v>0</v>
      </c>
      <c r="E1407" s="218">
        <f>'Survey Results'!E1407/'Survey Results'!E$1517</f>
        <v>1.0058395900369442E-2</v>
      </c>
      <c r="F1407" s="217">
        <f t="shared" si="181"/>
        <v>3.2794997799070427E-2</v>
      </c>
      <c r="G1407" s="215">
        <f>'Survey Results'!F1407/'Survey Results'!F$1517</f>
        <v>0</v>
      </c>
      <c r="H1407" s="212">
        <f t="shared" si="182"/>
        <v>0</v>
      </c>
      <c r="I1407" s="218">
        <f>'Survey Results'!G1407/'Survey Results'!G$1517</f>
        <v>0</v>
      </c>
      <c r="J1407" s="217">
        <f t="shared" si="183"/>
        <v>0</v>
      </c>
      <c r="K1407" s="215">
        <f>'Survey Results'!H1407/'Survey Results'!H$1517</f>
        <v>1.016252125430029E-2</v>
      </c>
      <c r="L1407" s="211">
        <f t="shared" si="184"/>
        <v>4.9991294311677016E-2</v>
      </c>
      <c r="M1407" s="221">
        <f t="shared" si="185"/>
        <v>2.9834892859718597E-3</v>
      </c>
      <c r="N1407" s="222">
        <f t="shared" si="179"/>
        <v>8.278629211074745E-2</v>
      </c>
    </row>
    <row r="1408" spans="2:14" x14ac:dyDescent="0.45">
      <c r="B1408" t="s">
        <v>280</v>
      </c>
      <c r="C1408" s="215">
        <f>'Survey Results'!D1408/'Survey Results'!D$1517</f>
        <v>0</v>
      </c>
      <c r="D1408" s="211">
        <f t="shared" si="180"/>
        <v>0</v>
      </c>
      <c r="E1408" s="218">
        <f>'Survey Results'!E1408/'Survey Results'!E$1517</f>
        <v>0</v>
      </c>
      <c r="F1408" s="217">
        <f t="shared" si="181"/>
        <v>0</v>
      </c>
      <c r="G1408" s="215">
        <f>'Survey Results'!F1408/'Survey Results'!F$1517</f>
        <v>0</v>
      </c>
      <c r="H1408" s="212">
        <f t="shared" si="182"/>
        <v>0</v>
      </c>
      <c r="I1408" s="218">
        <f>'Survey Results'!G1408/'Survey Results'!G$1517</f>
        <v>0</v>
      </c>
      <c r="J1408" s="217">
        <f t="shared" si="183"/>
        <v>0</v>
      </c>
      <c r="K1408" s="215">
        <f>'Survey Results'!H1408/'Survey Results'!H$1517</f>
        <v>0</v>
      </c>
      <c r="L1408" s="211">
        <f t="shared" si="184"/>
        <v>0</v>
      </c>
      <c r="M1408" s="221">
        <f t="shared" si="185"/>
        <v>0</v>
      </c>
      <c r="N1408" s="222">
        <f t="shared" si="179"/>
        <v>0</v>
      </c>
    </row>
    <row r="1409" spans="2:14" x14ac:dyDescent="0.45">
      <c r="B1409" t="s">
        <v>281</v>
      </c>
      <c r="C1409" s="215">
        <f>'Survey Results'!D1409/'Survey Results'!D$1517</f>
        <v>0</v>
      </c>
      <c r="D1409" s="211">
        <f t="shared" si="180"/>
        <v>0</v>
      </c>
      <c r="E1409" s="218">
        <f>'Survey Results'!E1409/'Survey Results'!E$1517</f>
        <v>0</v>
      </c>
      <c r="F1409" s="217">
        <f t="shared" si="181"/>
        <v>0</v>
      </c>
      <c r="G1409" s="215">
        <f>'Survey Results'!F1409/'Survey Results'!F$1517</f>
        <v>0</v>
      </c>
      <c r="H1409" s="212">
        <f t="shared" si="182"/>
        <v>0</v>
      </c>
      <c r="I1409" s="218">
        <f>'Survey Results'!G1409/'Survey Results'!G$1517</f>
        <v>0</v>
      </c>
      <c r="J1409" s="217">
        <f t="shared" si="183"/>
        <v>0</v>
      </c>
      <c r="K1409" s="215">
        <f>'Survey Results'!H1409/'Survey Results'!H$1517</f>
        <v>0</v>
      </c>
      <c r="L1409" s="211">
        <f t="shared" si="184"/>
        <v>0</v>
      </c>
      <c r="M1409" s="221">
        <f t="shared" si="185"/>
        <v>0</v>
      </c>
      <c r="N1409" s="222">
        <f t="shared" si="179"/>
        <v>0</v>
      </c>
    </row>
    <row r="1410" spans="2:14" x14ac:dyDescent="0.45">
      <c r="B1410" t="s">
        <v>282</v>
      </c>
      <c r="C1410" s="215">
        <f>'Survey Results'!D1410/'Survey Results'!D$1517</f>
        <v>0</v>
      </c>
      <c r="D1410" s="211">
        <f t="shared" si="180"/>
        <v>0</v>
      </c>
      <c r="E1410" s="218">
        <f>'Survey Results'!E1410/'Survey Results'!E$1517</f>
        <v>0</v>
      </c>
      <c r="F1410" s="217">
        <f t="shared" si="181"/>
        <v>0</v>
      </c>
      <c r="G1410" s="215">
        <f>'Survey Results'!F1410/'Survey Results'!F$1517</f>
        <v>0</v>
      </c>
      <c r="H1410" s="212">
        <f t="shared" si="182"/>
        <v>0</v>
      </c>
      <c r="I1410" s="218">
        <f>'Survey Results'!G1410/'Survey Results'!G$1517</f>
        <v>0</v>
      </c>
      <c r="J1410" s="217">
        <f t="shared" si="183"/>
        <v>0</v>
      </c>
      <c r="K1410" s="215">
        <f>'Survey Results'!H1410/'Survey Results'!H$1517</f>
        <v>0</v>
      </c>
      <c r="L1410" s="211">
        <f t="shared" si="184"/>
        <v>0</v>
      </c>
      <c r="M1410" s="221">
        <f t="shared" si="185"/>
        <v>0</v>
      </c>
      <c r="N1410" s="222">
        <f t="shared" si="179"/>
        <v>0</v>
      </c>
    </row>
    <row r="1411" spans="2:14" x14ac:dyDescent="0.45">
      <c r="B1411" t="s">
        <v>283</v>
      </c>
      <c r="C1411" s="215">
        <f>'Survey Results'!D1411/'Survey Results'!D$1517</f>
        <v>0</v>
      </c>
      <c r="D1411" s="211">
        <f t="shared" si="180"/>
        <v>0</v>
      </c>
      <c r="E1411" s="218">
        <f>'Survey Results'!E1411/'Survey Results'!E$1517</f>
        <v>0</v>
      </c>
      <c r="F1411" s="217">
        <f t="shared" si="181"/>
        <v>0</v>
      </c>
      <c r="G1411" s="215">
        <f>'Survey Results'!F1411/'Survey Results'!F$1517</f>
        <v>0</v>
      </c>
      <c r="H1411" s="212">
        <f t="shared" si="182"/>
        <v>0</v>
      </c>
      <c r="I1411" s="218">
        <f>'Survey Results'!G1411/'Survey Results'!G$1517</f>
        <v>0</v>
      </c>
      <c r="J1411" s="217">
        <f t="shared" si="183"/>
        <v>0</v>
      </c>
      <c r="K1411" s="215">
        <f>'Survey Results'!H1411/'Survey Results'!H$1517</f>
        <v>0</v>
      </c>
      <c r="L1411" s="211">
        <f t="shared" si="184"/>
        <v>0</v>
      </c>
      <c r="M1411" s="221">
        <f t="shared" si="185"/>
        <v>0</v>
      </c>
      <c r="N1411" s="222">
        <f t="shared" si="179"/>
        <v>0</v>
      </c>
    </row>
    <row r="1412" spans="2:14" x14ac:dyDescent="0.45">
      <c r="B1412" t="s">
        <v>284</v>
      </c>
      <c r="C1412" s="215">
        <f>'Survey Results'!D1412/'Survey Results'!D$1517</f>
        <v>0</v>
      </c>
      <c r="D1412" s="211">
        <f t="shared" si="180"/>
        <v>0</v>
      </c>
      <c r="E1412" s="218">
        <f>'Survey Results'!E1412/'Survey Results'!E$1517</f>
        <v>0</v>
      </c>
      <c r="F1412" s="217">
        <f t="shared" si="181"/>
        <v>0</v>
      </c>
      <c r="G1412" s="215">
        <f>'Survey Results'!F1412/'Survey Results'!F$1517</f>
        <v>0</v>
      </c>
      <c r="H1412" s="212">
        <f t="shared" si="182"/>
        <v>0</v>
      </c>
      <c r="I1412" s="218">
        <f>'Survey Results'!G1412/'Survey Results'!G$1517</f>
        <v>0</v>
      </c>
      <c r="J1412" s="217">
        <f t="shared" si="183"/>
        <v>0</v>
      </c>
      <c r="K1412" s="215">
        <f>'Survey Results'!H1412/'Survey Results'!H$1517</f>
        <v>0</v>
      </c>
      <c r="L1412" s="211">
        <f t="shared" si="184"/>
        <v>0</v>
      </c>
      <c r="M1412" s="221">
        <f t="shared" si="185"/>
        <v>0</v>
      </c>
      <c r="N1412" s="222">
        <f t="shared" ref="N1412:N1475" si="186">D1412+F1412+H1412+J1412+L1412</f>
        <v>0</v>
      </c>
    </row>
    <row r="1413" spans="2:14" x14ac:dyDescent="0.45">
      <c r="B1413" t="s">
        <v>285</v>
      </c>
      <c r="C1413" s="215">
        <f>'Survey Results'!D1413/'Survey Results'!D$1517</f>
        <v>0</v>
      </c>
      <c r="D1413" s="211">
        <f t="shared" si="180"/>
        <v>0</v>
      </c>
      <c r="E1413" s="218">
        <f>'Survey Results'!E1413/'Survey Results'!E$1517</f>
        <v>0</v>
      </c>
      <c r="F1413" s="217">
        <f t="shared" si="181"/>
        <v>0</v>
      </c>
      <c r="G1413" s="215">
        <f>'Survey Results'!F1413/'Survey Results'!F$1517</f>
        <v>0</v>
      </c>
      <c r="H1413" s="212">
        <f t="shared" si="182"/>
        <v>0</v>
      </c>
      <c r="I1413" s="218">
        <f>'Survey Results'!G1413/'Survey Results'!G$1517</f>
        <v>0</v>
      </c>
      <c r="J1413" s="217">
        <f t="shared" si="183"/>
        <v>0</v>
      </c>
      <c r="K1413" s="215">
        <f>'Survey Results'!H1413/'Survey Results'!H$1517</f>
        <v>0</v>
      </c>
      <c r="L1413" s="211">
        <f t="shared" si="184"/>
        <v>0</v>
      </c>
      <c r="M1413" s="221">
        <f t="shared" si="185"/>
        <v>0</v>
      </c>
      <c r="N1413" s="222">
        <f t="shared" si="186"/>
        <v>0</v>
      </c>
    </row>
    <row r="1414" spans="2:14" x14ac:dyDescent="0.45">
      <c r="B1414" t="s">
        <v>286</v>
      </c>
      <c r="C1414" s="215">
        <f>'Survey Results'!D1414/'Survey Results'!D$1517</f>
        <v>0</v>
      </c>
      <c r="D1414" s="211">
        <f t="shared" si="180"/>
        <v>0</v>
      </c>
      <c r="E1414" s="218">
        <f>'Survey Results'!E1414/'Survey Results'!E$1517</f>
        <v>0</v>
      </c>
      <c r="F1414" s="217">
        <f t="shared" si="181"/>
        <v>0</v>
      </c>
      <c r="G1414" s="215">
        <f>'Survey Results'!F1414/'Survey Results'!F$1517</f>
        <v>0</v>
      </c>
      <c r="H1414" s="212">
        <f t="shared" si="182"/>
        <v>0</v>
      </c>
      <c r="I1414" s="218">
        <f>'Survey Results'!G1414/'Survey Results'!G$1517</f>
        <v>0</v>
      </c>
      <c r="J1414" s="217">
        <f t="shared" si="183"/>
        <v>0</v>
      </c>
      <c r="K1414" s="215">
        <f>'Survey Results'!H1414/'Survey Results'!H$1517</f>
        <v>0</v>
      </c>
      <c r="L1414" s="211">
        <f t="shared" si="184"/>
        <v>0</v>
      </c>
      <c r="M1414" s="221">
        <f t="shared" si="185"/>
        <v>0</v>
      </c>
      <c r="N1414" s="222">
        <f t="shared" si="186"/>
        <v>0</v>
      </c>
    </row>
    <row r="1415" spans="2:14" x14ac:dyDescent="0.45">
      <c r="B1415" t="s">
        <v>287</v>
      </c>
      <c r="C1415" s="215">
        <f>'Survey Results'!D1415/'Survey Results'!D$1517</f>
        <v>0</v>
      </c>
      <c r="D1415" s="211">
        <f t="shared" si="180"/>
        <v>0</v>
      </c>
      <c r="E1415" s="218">
        <f>'Survey Results'!E1415/'Survey Results'!E$1517</f>
        <v>0</v>
      </c>
      <c r="F1415" s="217">
        <f t="shared" si="181"/>
        <v>0</v>
      </c>
      <c r="G1415" s="215">
        <f>'Survey Results'!F1415/'Survey Results'!F$1517</f>
        <v>0</v>
      </c>
      <c r="H1415" s="212">
        <f t="shared" si="182"/>
        <v>0</v>
      </c>
      <c r="I1415" s="218">
        <f>'Survey Results'!G1415/'Survey Results'!G$1517</f>
        <v>0</v>
      </c>
      <c r="J1415" s="217">
        <f t="shared" si="183"/>
        <v>0</v>
      </c>
      <c r="K1415" s="215">
        <f>'Survey Results'!H1415/'Survey Results'!H$1517</f>
        <v>0</v>
      </c>
      <c r="L1415" s="211">
        <f t="shared" si="184"/>
        <v>0</v>
      </c>
      <c r="M1415" s="221">
        <f t="shared" si="185"/>
        <v>0</v>
      </c>
      <c r="N1415" s="222">
        <f t="shared" si="186"/>
        <v>0</v>
      </c>
    </row>
    <row r="1416" spans="2:14" x14ac:dyDescent="0.45">
      <c r="B1416" t="s">
        <v>288</v>
      </c>
      <c r="C1416" s="215">
        <f>'Survey Results'!D1416/'Survey Results'!D$1517</f>
        <v>0</v>
      </c>
      <c r="D1416" s="211">
        <f t="shared" si="180"/>
        <v>0</v>
      </c>
      <c r="E1416" s="218">
        <f>'Survey Results'!E1416/'Survey Results'!E$1517</f>
        <v>0</v>
      </c>
      <c r="F1416" s="217">
        <f t="shared" si="181"/>
        <v>0</v>
      </c>
      <c r="G1416" s="215">
        <f>'Survey Results'!F1416/'Survey Results'!F$1517</f>
        <v>0</v>
      </c>
      <c r="H1416" s="212">
        <f t="shared" si="182"/>
        <v>0</v>
      </c>
      <c r="I1416" s="218">
        <f>'Survey Results'!G1416/'Survey Results'!G$1517</f>
        <v>0</v>
      </c>
      <c r="J1416" s="217">
        <f t="shared" si="183"/>
        <v>0</v>
      </c>
      <c r="K1416" s="215">
        <f>'Survey Results'!H1416/'Survey Results'!H$1517</f>
        <v>0</v>
      </c>
      <c r="L1416" s="211">
        <f t="shared" si="184"/>
        <v>0</v>
      </c>
      <c r="M1416" s="221">
        <f t="shared" si="185"/>
        <v>0</v>
      </c>
      <c r="N1416" s="222">
        <f t="shared" si="186"/>
        <v>0</v>
      </c>
    </row>
    <row r="1417" spans="2:14" x14ac:dyDescent="0.45">
      <c r="B1417" t="s">
        <v>289</v>
      </c>
      <c r="C1417" s="215">
        <f>'Survey Results'!D1417/'Survey Results'!D$1517</f>
        <v>0</v>
      </c>
      <c r="D1417" s="211">
        <f t="shared" si="180"/>
        <v>0</v>
      </c>
      <c r="E1417" s="218">
        <f>'Survey Results'!E1417/'Survey Results'!E$1517</f>
        <v>0</v>
      </c>
      <c r="F1417" s="217">
        <f t="shared" si="181"/>
        <v>0</v>
      </c>
      <c r="G1417" s="215">
        <f>'Survey Results'!F1417/'Survey Results'!F$1517</f>
        <v>0</v>
      </c>
      <c r="H1417" s="212">
        <f t="shared" si="182"/>
        <v>0</v>
      </c>
      <c r="I1417" s="218">
        <f>'Survey Results'!G1417/'Survey Results'!G$1517</f>
        <v>0</v>
      </c>
      <c r="J1417" s="217">
        <f t="shared" si="183"/>
        <v>0</v>
      </c>
      <c r="K1417" s="215">
        <f>'Survey Results'!H1417/'Survey Results'!H$1517</f>
        <v>0</v>
      </c>
      <c r="L1417" s="211">
        <f t="shared" si="184"/>
        <v>0</v>
      </c>
      <c r="M1417" s="221">
        <f t="shared" si="185"/>
        <v>0</v>
      </c>
      <c r="N1417" s="222">
        <f t="shared" si="186"/>
        <v>0</v>
      </c>
    </row>
    <row r="1418" spans="2:14" x14ac:dyDescent="0.45">
      <c r="B1418" t="s">
        <v>290</v>
      </c>
      <c r="C1418" s="215">
        <f>'Survey Results'!D1418/'Survey Results'!D$1517</f>
        <v>0</v>
      </c>
      <c r="D1418" s="211">
        <f t="shared" si="180"/>
        <v>0</v>
      </c>
      <c r="E1418" s="218">
        <f>'Survey Results'!E1418/'Survey Results'!E$1517</f>
        <v>0</v>
      </c>
      <c r="F1418" s="217">
        <f t="shared" si="181"/>
        <v>0</v>
      </c>
      <c r="G1418" s="215">
        <f>'Survey Results'!F1418/'Survey Results'!F$1517</f>
        <v>0</v>
      </c>
      <c r="H1418" s="212">
        <f t="shared" si="182"/>
        <v>0</v>
      </c>
      <c r="I1418" s="218">
        <f>'Survey Results'!G1418/'Survey Results'!G$1517</f>
        <v>0</v>
      </c>
      <c r="J1418" s="217">
        <f t="shared" si="183"/>
        <v>0</v>
      </c>
      <c r="K1418" s="215">
        <f>'Survey Results'!H1418/'Survey Results'!H$1517</f>
        <v>0</v>
      </c>
      <c r="L1418" s="211">
        <f t="shared" si="184"/>
        <v>0</v>
      </c>
      <c r="M1418" s="221">
        <f t="shared" si="185"/>
        <v>0</v>
      </c>
      <c r="N1418" s="222">
        <f t="shared" si="186"/>
        <v>0</v>
      </c>
    </row>
    <row r="1419" spans="2:14" x14ac:dyDescent="0.45">
      <c r="B1419" t="s">
        <v>291</v>
      </c>
      <c r="C1419" s="215">
        <f>'Survey Results'!D1419/'Survey Results'!D$1517</f>
        <v>0.69588345523786499</v>
      </c>
      <c r="D1419" s="211">
        <f t="shared" si="180"/>
        <v>3.3857968091751194</v>
      </c>
      <c r="E1419" s="218">
        <f>'Survey Results'!E1419/'Survey Results'!E$1517</f>
        <v>0.60107257776188772</v>
      </c>
      <c r="F1419" s="217">
        <f t="shared" si="181"/>
        <v>1.9597731149217017</v>
      </c>
      <c r="G1419" s="215">
        <f>'Survey Results'!F1419/'Survey Results'!F$1517</f>
        <v>0.16268796992481205</v>
      </c>
      <c r="H1419" s="212">
        <f t="shared" si="182"/>
        <v>1.7442524839398499</v>
      </c>
      <c r="I1419" s="218">
        <f>'Survey Results'!G1419/'Survey Results'!G$1517</f>
        <v>0.29851447912749157</v>
      </c>
      <c r="J1419" s="217">
        <f t="shared" si="183"/>
        <v>1.1885585263538927</v>
      </c>
      <c r="K1419" s="215">
        <f>'Survey Results'!H1419/'Survey Results'!H$1517</f>
        <v>0.261615722250781</v>
      </c>
      <c r="L1419" s="211">
        <f t="shared" si="184"/>
        <v>1.286935420879592</v>
      </c>
      <c r="M1419" s="221">
        <f t="shared" si="185"/>
        <v>0.34471913326789827</v>
      </c>
      <c r="N1419" s="222">
        <f t="shared" si="186"/>
        <v>9.5653163552701557</v>
      </c>
    </row>
    <row r="1420" spans="2:14" x14ac:dyDescent="0.45">
      <c r="B1420" t="s">
        <v>292</v>
      </c>
      <c r="C1420" s="215">
        <f>'Survey Results'!D1420/'Survey Results'!D$1517</f>
        <v>0</v>
      </c>
      <c r="D1420" s="211">
        <f t="shared" si="180"/>
        <v>0</v>
      </c>
      <c r="E1420" s="218">
        <f>'Survey Results'!E1420/'Survey Results'!E$1517</f>
        <v>0</v>
      </c>
      <c r="F1420" s="217">
        <f t="shared" si="181"/>
        <v>0</v>
      </c>
      <c r="G1420" s="215">
        <f>'Survey Results'!F1420/'Survey Results'!F$1517</f>
        <v>1.018170426065163E-2</v>
      </c>
      <c r="H1420" s="212">
        <f t="shared" si="182"/>
        <v>0.10916273007518798</v>
      </c>
      <c r="I1420" s="218">
        <f>'Survey Results'!G1420/'Survey Results'!G$1517</f>
        <v>1.2998307634449043E-2</v>
      </c>
      <c r="J1420" s="217">
        <f t="shared" si="183"/>
        <v>5.1753768903441154E-2</v>
      </c>
      <c r="K1420" s="215">
        <f>'Survey Results'!H1420/'Survey Results'!H$1517</f>
        <v>0</v>
      </c>
      <c r="L1420" s="211">
        <f t="shared" si="184"/>
        <v>0</v>
      </c>
      <c r="M1420" s="221">
        <f t="shared" si="185"/>
        <v>5.7991804971358933E-3</v>
      </c>
      <c r="N1420" s="222">
        <f t="shared" si="186"/>
        <v>0.16091649897862914</v>
      </c>
    </row>
    <row r="1421" spans="2:14" x14ac:dyDescent="0.45">
      <c r="B1421" t="s">
        <v>293</v>
      </c>
      <c r="C1421" s="215">
        <f>'Survey Results'!D1421/'Survey Results'!D$1517</f>
        <v>0</v>
      </c>
      <c r="D1421" s="211">
        <f t="shared" si="180"/>
        <v>0</v>
      </c>
      <c r="E1421" s="218">
        <f>'Survey Results'!E1421/'Survey Results'!E$1517</f>
        <v>0</v>
      </c>
      <c r="F1421" s="217">
        <f t="shared" si="181"/>
        <v>0</v>
      </c>
      <c r="G1421" s="215">
        <f>'Survey Results'!F1421/'Survey Results'!F$1517</f>
        <v>0</v>
      </c>
      <c r="H1421" s="212">
        <f t="shared" si="182"/>
        <v>0</v>
      </c>
      <c r="I1421" s="218">
        <f>'Survey Results'!G1421/'Survey Results'!G$1517</f>
        <v>0</v>
      </c>
      <c r="J1421" s="217">
        <f t="shared" si="183"/>
        <v>0</v>
      </c>
      <c r="K1421" s="215">
        <f>'Survey Results'!H1421/'Survey Results'!H$1517</f>
        <v>0</v>
      </c>
      <c r="L1421" s="211">
        <f t="shared" si="184"/>
        <v>0</v>
      </c>
      <c r="M1421" s="221">
        <f t="shared" si="185"/>
        <v>0</v>
      </c>
      <c r="N1421" s="222">
        <f t="shared" si="186"/>
        <v>0</v>
      </c>
    </row>
    <row r="1422" spans="2:14" x14ac:dyDescent="0.45">
      <c r="B1422" t="s">
        <v>205</v>
      </c>
      <c r="C1422" s="215">
        <f>'Survey Results'!D1422/'Survey Results'!D$1517</f>
        <v>0</v>
      </c>
      <c r="D1422" s="211">
        <f t="shared" si="180"/>
        <v>0</v>
      </c>
      <c r="E1422" s="218">
        <f>'Survey Results'!E1422/'Survey Results'!E$1517</f>
        <v>0</v>
      </c>
      <c r="F1422" s="217">
        <f t="shared" si="181"/>
        <v>0</v>
      </c>
      <c r="G1422" s="215">
        <f>'Survey Results'!F1422/'Survey Results'!F$1517</f>
        <v>0</v>
      </c>
      <c r="H1422" s="212">
        <f t="shared" si="182"/>
        <v>0</v>
      </c>
      <c r="I1422" s="218">
        <f>'Survey Results'!G1422/'Survey Results'!G$1517</f>
        <v>0</v>
      </c>
      <c r="J1422" s="217">
        <f t="shared" si="183"/>
        <v>0</v>
      </c>
      <c r="K1422" s="215">
        <f>'Survey Results'!H1422/'Survey Results'!H$1517</f>
        <v>0</v>
      </c>
      <c r="L1422" s="211">
        <f t="shared" si="184"/>
        <v>0</v>
      </c>
      <c r="M1422" s="221">
        <f t="shared" si="185"/>
        <v>0</v>
      </c>
      <c r="N1422" s="222">
        <f t="shared" si="186"/>
        <v>0</v>
      </c>
    </row>
    <row r="1423" spans="2:14" x14ac:dyDescent="0.45">
      <c r="B1423" t="s">
        <v>294</v>
      </c>
      <c r="C1423" s="215">
        <f>'Survey Results'!D1423/'Survey Results'!D$1517</f>
        <v>0</v>
      </c>
      <c r="D1423" s="211">
        <f t="shared" si="180"/>
        <v>0</v>
      </c>
      <c r="E1423" s="218">
        <f>'Survey Results'!E1423/'Survey Results'!E$1517</f>
        <v>0</v>
      </c>
      <c r="F1423" s="217">
        <f t="shared" si="181"/>
        <v>0</v>
      </c>
      <c r="G1423" s="215">
        <f>'Survey Results'!F1423/'Survey Results'!F$1517</f>
        <v>0</v>
      </c>
      <c r="H1423" s="212">
        <f t="shared" si="182"/>
        <v>0</v>
      </c>
      <c r="I1423" s="218">
        <f>'Survey Results'!G1423/'Survey Results'!G$1517</f>
        <v>0</v>
      </c>
      <c r="J1423" s="217">
        <f t="shared" si="183"/>
        <v>0</v>
      </c>
      <c r="K1423" s="215">
        <f>'Survey Results'!H1423/'Survey Results'!H$1517</f>
        <v>0</v>
      </c>
      <c r="L1423" s="211">
        <f t="shared" si="184"/>
        <v>0</v>
      </c>
      <c r="M1423" s="221">
        <f t="shared" si="185"/>
        <v>0</v>
      </c>
      <c r="N1423" s="222">
        <f t="shared" si="186"/>
        <v>0</v>
      </c>
    </row>
    <row r="1424" spans="2:14" x14ac:dyDescent="0.45">
      <c r="B1424" t="s">
        <v>295</v>
      </c>
      <c r="C1424" s="215">
        <f>'Survey Results'!D1424/'Survey Results'!D$1517</f>
        <v>0</v>
      </c>
      <c r="D1424" s="211">
        <f t="shared" si="180"/>
        <v>0</v>
      </c>
      <c r="E1424" s="218">
        <f>'Survey Results'!E1424/'Survey Results'!E$1517</f>
        <v>0</v>
      </c>
      <c r="F1424" s="217">
        <f t="shared" si="181"/>
        <v>0</v>
      </c>
      <c r="G1424" s="215">
        <f>'Survey Results'!F1424/'Survey Results'!F$1517</f>
        <v>0</v>
      </c>
      <c r="H1424" s="212">
        <f t="shared" si="182"/>
        <v>0</v>
      </c>
      <c r="I1424" s="218">
        <f>'Survey Results'!G1424/'Survey Results'!G$1517</f>
        <v>0</v>
      </c>
      <c r="J1424" s="217">
        <f t="shared" si="183"/>
        <v>0</v>
      </c>
      <c r="K1424" s="215">
        <f>'Survey Results'!H1424/'Survey Results'!H$1517</f>
        <v>0</v>
      </c>
      <c r="L1424" s="211">
        <f t="shared" si="184"/>
        <v>0</v>
      </c>
      <c r="M1424" s="221">
        <f t="shared" si="185"/>
        <v>0</v>
      </c>
      <c r="N1424" s="222">
        <f t="shared" si="186"/>
        <v>0</v>
      </c>
    </row>
    <row r="1425" spans="2:14" x14ac:dyDescent="0.45">
      <c r="B1425" t="s">
        <v>296</v>
      </c>
      <c r="C1425" s="215">
        <f>'Survey Results'!D1425/'Survey Results'!D$1517</f>
        <v>0</v>
      </c>
      <c r="D1425" s="211">
        <f t="shared" si="180"/>
        <v>0</v>
      </c>
      <c r="E1425" s="218">
        <f>'Survey Results'!E1425/'Survey Results'!E$1517</f>
        <v>0</v>
      </c>
      <c r="F1425" s="217">
        <f t="shared" si="181"/>
        <v>0</v>
      </c>
      <c r="G1425" s="215">
        <f>'Survey Results'!F1425/'Survey Results'!F$1517</f>
        <v>0</v>
      </c>
      <c r="H1425" s="212">
        <f t="shared" si="182"/>
        <v>0</v>
      </c>
      <c r="I1425" s="218">
        <f>'Survey Results'!G1425/'Survey Results'!G$1517</f>
        <v>0</v>
      </c>
      <c r="J1425" s="217">
        <f t="shared" si="183"/>
        <v>0</v>
      </c>
      <c r="K1425" s="215">
        <f>'Survey Results'!H1425/'Survey Results'!H$1517</f>
        <v>0</v>
      </c>
      <c r="L1425" s="211">
        <f t="shared" si="184"/>
        <v>0</v>
      </c>
      <c r="M1425" s="221">
        <f t="shared" si="185"/>
        <v>0</v>
      </c>
      <c r="N1425" s="222">
        <f t="shared" si="186"/>
        <v>0</v>
      </c>
    </row>
    <row r="1426" spans="2:14" x14ac:dyDescent="0.45">
      <c r="B1426" t="s">
        <v>297</v>
      </c>
      <c r="C1426" s="215">
        <f>'Survey Results'!D1426/'Survey Results'!D$1517</f>
        <v>0</v>
      </c>
      <c r="D1426" s="211">
        <f t="shared" si="180"/>
        <v>0</v>
      </c>
      <c r="E1426" s="218">
        <f>'Survey Results'!E1426/'Survey Results'!E$1517</f>
        <v>0</v>
      </c>
      <c r="F1426" s="217">
        <f t="shared" si="181"/>
        <v>0</v>
      </c>
      <c r="G1426" s="215">
        <f>'Survey Results'!F1426/'Survey Results'!F$1517</f>
        <v>0</v>
      </c>
      <c r="H1426" s="212">
        <f t="shared" si="182"/>
        <v>0</v>
      </c>
      <c r="I1426" s="218">
        <f>'Survey Results'!G1426/'Survey Results'!G$1517</f>
        <v>0</v>
      </c>
      <c r="J1426" s="217">
        <f t="shared" si="183"/>
        <v>0</v>
      </c>
      <c r="K1426" s="215">
        <f>'Survey Results'!H1426/'Survey Results'!H$1517</f>
        <v>0</v>
      </c>
      <c r="L1426" s="211">
        <f t="shared" si="184"/>
        <v>0</v>
      </c>
      <c r="M1426" s="221">
        <f t="shared" si="185"/>
        <v>0</v>
      </c>
      <c r="N1426" s="222">
        <f t="shared" si="186"/>
        <v>0</v>
      </c>
    </row>
    <row r="1427" spans="2:14" x14ac:dyDescent="0.45">
      <c r="B1427" t="s">
        <v>298</v>
      </c>
      <c r="C1427" s="215">
        <f>'Survey Results'!D1427/'Survey Results'!D$1517</f>
        <v>0</v>
      </c>
      <c r="D1427" s="211">
        <f t="shared" si="180"/>
        <v>0</v>
      </c>
      <c r="E1427" s="218">
        <f>'Survey Results'!E1427/'Survey Results'!E$1517</f>
        <v>0</v>
      </c>
      <c r="F1427" s="217">
        <f t="shared" si="181"/>
        <v>0</v>
      </c>
      <c r="G1427" s="215">
        <f>'Survey Results'!F1427/'Survey Results'!F$1517</f>
        <v>0</v>
      </c>
      <c r="H1427" s="212">
        <f t="shared" si="182"/>
        <v>0</v>
      </c>
      <c r="I1427" s="218">
        <f>'Survey Results'!G1427/'Survey Results'!G$1517</f>
        <v>0</v>
      </c>
      <c r="J1427" s="217">
        <f t="shared" si="183"/>
        <v>0</v>
      </c>
      <c r="K1427" s="215">
        <f>'Survey Results'!H1427/'Survey Results'!H$1517</f>
        <v>0</v>
      </c>
      <c r="L1427" s="211">
        <f t="shared" si="184"/>
        <v>0</v>
      </c>
      <c r="M1427" s="221">
        <f t="shared" si="185"/>
        <v>0</v>
      </c>
      <c r="N1427" s="222">
        <f t="shared" si="186"/>
        <v>0</v>
      </c>
    </row>
    <row r="1428" spans="2:14" x14ac:dyDescent="0.45">
      <c r="B1428" t="s">
        <v>8</v>
      </c>
      <c r="C1428" s="215">
        <f>'Survey Results'!D1428/'Survey Results'!D$1517</f>
        <v>0</v>
      </c>
      <c r="D1428" s="211">
        <f t="shared" si="180"/>
        <v>0</v>
      </c>
      <c r="E1428" s="218">
        <f>'Survey Results'!E1428/'Survey Results'!E$1517</f>
        <v>0</v>
      </c>
      <c r="F1428" s="217">
        <f t="shared" si="181"/>
        <v>0</v>
      </c>
      <c r="G1428" s="215">
        <f>'Survey Results'!F1428/'Survey Results'!F$1517</f>
        <v>0</v>
      </c>
      <c r="H1428" s="212">
        <f t="shared" si="182"/>
        <v>0</v>
      </c>
      <c r="I1428" s="218">
        <f>'Survey Results'!G1428/'Survey Results'!G$1517</f>
        <v>0</v>
      </c>
      <c r="J1428" s="217">
        <f t="shared" si="183"/>
        <v>0</v>
      </c>
      <c r="K1428" s="215">
        <f>'Survey Results'!H1428/'Survey Results'!H$1517</f>
        <v>0</v>
      </c>
      <c r="L1428" s="211">
        <f t="shared" si="184"/>
        <v>0</v>
      </c>
      <c r="M1428" s="221">
        <f t="shared" si="185"/>
        <v>0</v>
      </c>
      <c r="N1428" s="222">
        <f t="shared" si="186"/>
        <v>0</v>
      </c>
    </row>
    <row r="1429" spans="2:14" x14ac:dyDescent="0.45">
      <c r="B1429" t="s">
        <v>299</v>
      </c>
      <c r="C1429" s="215">
        <f>'Survey Results'!D1429/'Survey Results'!D$1517</f>
        <v>0</v>
      </c>
      <c r="D1429" s="211">
        <f t="shared" si="180"/>
        <v>0</v>
      </c>
      <c r="E1429" s="218">
        <f>'Survey Results'!E1429/'Survey Results'!E$1517</f>
        <v>0</v>
      </c>
      <c r="F1429" s="217">
        <f t="shared" si="181"/>
        <v>0</v>
      </c>
      <c r="G1429" s="215">
        <f>'Survey Results'!F1429/'Survey Results'!F$1517</f>
        <v>0.10447994987468673</v>
      </c>
      <c r="H1429" s="212">
        <f t="shared" si="182"/>
        <v>1.1201775532330829</v>
      </c>
      <c r="I1429" s="218">
        <f>'Survey Results'!G1429/'Survey Results'!G$1517</f>
        <v>0</v>
      </c>
      <c r="J1429" s="217">
        <f t="shared" si="183"/>
        <v>0</v>
      </c>
      <c r="K1429" s="215">
        <f>'Survey Results'!H1429/'Survey Results'!H$1517</f>
        <v>0</v>
      </c>
      <c r="L1429" s="211">
        <f t="shared" si="184"/>
        <v>0</v>
      </c>
      <c r="M1429" s="221">
        <f t="shared" si="185"/>
        <v>4.0369457832297409E-2</v>
      </c>
      <c r="N1429" s="222">
        <f t="shared" si="186"/>
        <v>1.1201775532330829</v>
      </c>
    </row>
    <row r="1430" spans="2:14" x14ac:dyDescent="0.45">
      <c r="B1430" t="s">
        <v>300</v>
      </c>
      <c r="C1430" s="215">
        <f>'Survey Results'!D1430/'Survey Results'!D$1517</f>
        <v>0</v>
      </c>
      <c r="D1430" s="211">
        <f t="shared" si="180"/>
        <v>0</v>
      </c>
      <c r="E1430" s="218">
        <f>'Survey Results'!E1430/'Survey Results'!E$1517</f>
        <v>0</v>
      </c>
      <c r="F1430" s="217">
        <f t="shared" si="181"/>
        <v>0</v>
      </c>
      <c r="G1430" s="215">
        <f>'Survey Results'!F1430/'Survey Results'!F$1517</f>
        <v>0</v>
      </c>
      <c r="H1430" s="212">
        <f t="shared" si="182"/>
        <v>0</v>
      </c>
      <c r="I1430" s="218">
        <f>'Survey Results'!G1430/'Survey Results'!G$1517</f>
        <v>0</v>
      </c>
      <c r="J1430" s="217">
        <f t="shared" si="183"/>
        <v>0</v>
      </c>
      <c r="K1430" s="215">
        <f>'Survey Results'!H1430/'Survey Results'!H$1517</f>
        <v>0</v>
      </c>
      <c r="L1430" s="211">
        <f t="shared" si="184"/>
        <v>0</v>
      </c>
      <c r="M1430" s="221">
        <f t="shared" si="185"/>
        <v>0</v>
      </c>
      <c r="N1430" s="222">
        <f t="shared" si="186"/>
        <v>0</v>
      </c>
    </row>
    <row r="1431" spans="2:14" x14ac:dyDescent="0.45">
      <c r="B1431" t="s">
        <v>94</v>
      </c>
      <c r="C1431" s="215">
        <f>'Survey Results'!D1431/'Survey Results'!D$1517</f>
        <v>0</v>
      </c>
      <c r="D1431" s="211">
        <f t="shared" si="180"/>
        <v>0</v>
      </c>
      <c r="E1431" s="218">
        <f>'Survey Results'!E1431/'Survey Results'!E$1517</f>
        <v>0</v>
      </c>
      <c r="F1431" s="217">
        <f t="shared" si="181"/>
        <v>0</v>
      </c>
      <c r="G1431" s="215">
        <f>'Survey Results'!F1431/'Survey Results'!F$1517</f>
        <v>0</v>
      </c>
      <c r="H1431" s="212">
        <f t="shared" si="182"/>
        <v>0</v>
      </c>
      <c r="I1431" s="218">
        <f>'Survey Results'!G1431/'Survey Results'!G$1517</f>
        <v>0</v>
      </c>
      <c r="J1431" s="217">
        <f t="shared" si="183"/>
        <v>0</v>
      </c>
      <c r="K1431" s="215">
        <f>'Survey Results'!H1431/'Survey Results'!H$1517</f>
        <v>0</v>
      </c>
      <c r="L1431" s="211">
        <f t="shared" si="184"/>
        <v>0</v>
      </c>
      <c r="M1431" s="221">
        <f t="shared" si="185"/>
        <v>0</v>
      </c>
      <c r="N1431" s="222">
        <f t="shared" si="186"/>
        <v>0</v>
      </c>
    </row>
    <row r="1432" spans="2:14" x14ac:dyDescent="0.45">
      <c r="B1432" t="s">
        <v>301</v>
      </c>
      <c r="C1432" s="215">
        <f>'Survey Results'!D1432/'Survey Results'!D$1517</f>
        <v>0</v>
      </c>
      <c r="D1432" s="211">
        <f t="shared" si="180"/>
        <v>0</v>
      </c>
      <c r="E1432" s="218">
        <f>'Survey Results'!E1432/'Survey Results'!E$1517</f>
        <v>0</v>
      </c>
      <c r="F1432" s="217">
        <f t="shared" si="181"/>
        <v>0</v>
      </c>
      <c r="G1432" s="215">
        <f>'Survey Results'!F1432/'Survey Results'!F$1517</f>
        <v>0</v>
      </c>
      <c r="H1432" s="212">
        <f t="shared" si="182"/>
        <v>0</v>
      </c>
      <c r="I1432" s="218">
        <f>'Survey Results'!G1432/'Survey Results'!G$1517</f>
        <v>0</v>
      </c>
      <c r="J1432" s="217">
        <f t="shared" si="183"/>
        <v>0</v>
      </c>
      <c r="K1432" s="215">
        <f>'Survey Results'!H1432/'Survey Results'!H$1517</f>
        <v>0</v>
      </c>
      <c r="L1432" s="211">
        <f t="shared" si="184"/>
        <v>0</v>
      </c>
      <c r="M1432" s="221">
        <f t="shared" si="185"/>
        <v>0</v>
      </c>
      <c r="N1432" s="222">
        <f t="shared" si="186"/>
        <v>0</v>
      </c>
    </row>
    <row r="1433" spans="2:14" x14ac:dyDescent="0.45">
      <c r="B1433" t="s">
        <v>302</v>
      </c>
      <c r="C1433" s="215">
        <f>'Survey Results'!D1433/'Survey Results'!D$1517</f>
        <v>0</v>
      </c>
      <c r="D1433" s="211">
        <f t="shared" si="180"/>
        <v>0</v>
      </c>
      <c r="E1433" s="218">
        <f>'Survey Results'!E1433/'Survey Results'!E$1517</f>
        <v>0</v>
      </c>
      <c r="F1433" s="217">
        <f t="shared" si="181"/>
        <v>0</v>
      </c>
      <c r="G1433" s="215">
        <f>'Survey Results'!F1433/'Survey Results'!F$1517</f>
        <v>0</v>
      </c>
      <c r="H1433" s="212">
        <f t="shared" si="182"/>
        <v>0</v>
      </c>
      <c r="I1433" s="218">
        <f>'Survey Results'!G1433/'Survey Results'!G$1517</f>
        <v>0</v>
      </c>
      <c r="J1433" s="217">
        <f t="shared" si="183"/>
        <v>0</v>
      </c>
      <c r="K1433" s="215">
        <f>'Survey Results'!H1433/'Survey Results'!H$1517</f>
        <v>0</v>
      </c>
      <c r="L1433" s="211">
        <f t="shared" si="184"/>
        <v>0</v>
      </c>
      <c r="M1433" s="221">
        <f t="shared" si="185"/>
        <v>0</v>
      </c>
      <c r="N1433" s="222">
        <f t="shared" si="186"/>
        <v>0</v>
      </c>
    </row>
    <row r="1434" spans="2:14" x14ac:dyDescent="0.45">
      <c r="B1434" t="s">
        <v>303</v>
      </c>
      <c r="C1434" s="215">
        <f>'Survey Results'!D1434/'Survey Results'!D$1517</f>
        <v>0</v>
      </c>
      <c r="D1434" s="211">
        <f t="shared" si="180"/>
        <v>0</v>
      </c>
      <c r="E1434" s="218">
        <f>'Survey Results'!E1434/'Survey Results'!E$1517</f>
        <v>0</v>
      </c>
      <c r="F1434" s="217">
        <f t="shared" si="181"/>
        <v>0</v>
      </c>
      <c r="G1434" s="215">
        <f>'Survey Results'!F1434/'Survey Results'!F$1517</f>
        <v>0</v>
      </c>
      <c r="H1434" s="212">
        <f t="shared" si="182"/>
        <v>0</v>
      </c>
      <c r="I1434" s="218">
        <f>'Survey Results'!G1434/'Survey Results'!G$1517</f>
        <v>0</v>
      </c>
      <c r="J1434" s="217">
        <f t="shared" si="183"/>
        <v>0</v>
      </c>
      <c r="K1434" s="215">
        <f>'Survey Results'!H1434/'Survey Results'!H$1517</f>
        <v>0</v>
      </c>
      <c r="L1434" s="211">
        <f t="shared" si="184"/>
        <v>0</v>
      </c>
      <c r="M1434" s="221">
        <f t="shared" si="185"/>
        <v>0</v>
      </c>
      <c r="N1434" s="222">
        <f t="shared" si="186"/>
        <v>0</v>
      </c>
    </row>
    <row r="1435" spans="2:14" x14ac:dyDescent="0.45">
      <c r="B1435" t="s">
        <v>304</v>
      </c>
      <c r="C1435" s="215">
        <f>'Survey Results'!D1435/'Survey Results'!D$1517</f>
        <v>0</v>
      </c>
      <c r="D1435" s="211">
        <f t="shared" si="180"/>
        <v>0</v>
      </c>
      <c r="E1435" s="218">
        <f>'Survey Results'!E1435/'Survey Results'!E$1517</f>
        <v>0</v>
      </c>
      <c r="F1435" s="217">
        <f t="shared" si="181"/>
        <v>0</v>
      </c>
      <c r="G1435" s="215">
        <f>'Survey Results'!F1435/'Survey Results'!F$1517</f>
        <v>0</v>
      </c>
      <c r="H1435" s="212">
        <f t="shared" si="182"/>
        <v>0</v>
      </c>
      <c r="I1435" s="218">
        <f>'Survey Results'!G1435/'Survey Results'!G$1517</f>
        <v>0</v>
      </c>
      <c r="J1435" s="217">
        <f t="shared" si="183"/>
        <v>0</v>
      </c>
      <c r="K1435" s="215">
        <f>'Survey Results'!H1435/'Survey Results'!H$1517</f>
        <v>0</v>
      </c>
      <c r="L1435" s="211">
        <f t="shared" si="184"/>
        <v>0</v>
      </c>
      <c r="M1435" s="221">
        <f t="shared" si="185"/>
        <v>0</v>
      </c>
      <c r="N1435" s="222">
        <f t="shared" si="186"/>
        <v>0</v>
      </c>
    </row>
    <row r="1436" spans="2:14" x14ac:dyDescent="0.45">
      <c r="B1436" t="s">
        <v>305</v>
      </c>
      <c r="C1436" s="215">
        <f>'Survey Results'!D1436/'Survey Results'!D$1517</f>
        <v>0</v>
      </c>
      <c r="D1436" s="211">
        <f t="shared" si="180"/>
        <v>0</v>
      </c>
      <c r="E1436" s="218">
        <f>'Survey Results'!E1436/'Survey Results'!E$1517</f>
        <v>0</v>
      </c>
      <c r="F1436" s="217">
        <f t="shared" si="181"/>
        <v>0</v>
      </c>
      <c r="G1436" s="215">
        <f>'Survey Results'!F1436/'Survey Results'!F$1517</f>
        <v>0</v>
      </c>
      <c r="H1436" s="212">
        <f t="shared" si="182"/>
        <v>0</v>
      </c>
      <c r="I1436" s="218">
        <f>'Survey Results'!G1436/'Survey Results'!G$1517</f>
        <v>0</v>
      </c>
      <c r="J1436" s="217">
        <f t="shared" si="183"/>
        <v>0</v>
      </c>
      <c r="K1436" s="215">
        <f>'Survey Results'!H1436/'Survey Results'!H$1517</f>
        <v>0</v>
      </c>
      <c r="L1436" s="211">
        <f t="shared" si="184"/>
        <v>0</v>
      </c>
      <c r="M1436" s="221">
        <f t="shared" si="185"/>
        <v>0</v>
      </c>
      <c r="N1436" s="222">
        <f t="shared" si="186"/>
        <v>0</v>
      </c>
    </row>
    <row r="1437" spans="2:14" x14ac:dyDescent="0.45">
      <c r="B1437" t="s">
        <v>306</v>
      </c>
      <c r="C1437" s="215">
        <f>'Survey Results'!D1437/'Survey Results'!D$1517</f>
        <v>0</v>
      </c>
      <c r="D1437" s="211">
        <f t="shared" si="180"/>
        <v>0</v>
      </c>
      <c r="E1437" s="218">
        <f>'Survey Results'!E1437/'Survey Results'!E$1517</f>
        <v>0</v>
      </c>
      <c r="F1437" s="217">
        <f t="shared" si="181"/>
        <v>0</v>
      </c>
      <c r="G1437" s="215">
        <f>'Survey Results'!F1437/'Survey Results'!F$1517</f>
        <v>0</v>
      </c>
      <c r="H1437" s="212">
        <f t="shared" si="182"/>
        <v>0</v>
      </c>
      <c r="I1437" s="218">
        <f>'Survey Results'!G1437/'Survey Results'!G$1517</f>
        <v>0</v>
      </c>
      <c r="J1437" s="217">
        <f t="shared" si="183"/>
        <v>0</v>
      </c>
      <c r="K1437" s="215">
        <f>'Survey Results'!H1437/'Survey Results'!H$1517</f>
        <v>0</v>
      </c>
      <c r="L1437" s="211">
        <f t="shared" si="184"/>
        <v>0</v>
      </c>
      <c r="M1437" s="221">
        <f t="shared" si="185"/>
        <v>0</v>
      </c>
      <c r="N1437" s="222">
        <f t="shared" si="186"/>
        <v>0</v>
      </c>
    </row>
    <row r="1438" spans="2:14" x14ac:dyDescent="0.45">
      <c r="B1438" t="s">
        <v>307</v>
      </c>
      <c r="C1438" s="215">
        <f>'Survey Results'!D1438/'Survey Results'!D$1517</f>
        <v>0</v>
      </c>
      <c r="D1438" s="211">
        <f t="shared" si="180"/>
        <v>0</v>
      </c>
      <c r="E1438" s="218">
        <f>'Survey Results'!E1438/'Survey Results'!E$1517</f>
        <v>0</v>
      </c>
      <c r="F1438" s="217">
        <f t="shared" si="181"/>
        <v>0</v>
      </c>
      <c r="G1438" s="215">
        <f>'Survey Results'!F1438/'Survey Results'!F$1517</f>
        <v>0</v>
      </c>
      <c r="H1438" s="212">
        <f t="shared" si="182"/>
        <v>0</v>
      </c>
      <c r="I1438" s="218">
        <f>'Survey Results'!G1438/'Survey Results'!G$1517</f>
        <v>0</v>
      </c>
      <c r="J1438" s="217">
        <f t="shared" si="183"/>
        <v>0</v>
      </c>
      <c r="K1438" s="215">
        <f>'Survey Results'!H1438/'Survey Results'!H$1517</f>
        <v>0</v>
      </c>
      <c r="L1438" s="211">
        <f t="shared" si="184"/>
        <v>0</v>
      </c>
      <c r="M1438" s="221">
        <f t="shared" si="185"/>
        <v>0</v>
      </c>
      <c r="N1438" s="222">
        <f t="shared" si="186"/>
        <v>0</v>
      </c>
    </row>
    <row r="1439" spans="2:14" x14ac:dyDescent="0.45">
      <c r="B1439" t="s">
        <v>308</v>
      </c>
      <c r="C1439" s="215">
        <f>'Survey Results'!D1439/'Survey Results'!D$1517</f>
        <v>0</v>
      </c>
      <c r="D1439" s="211">
        <f t="shared" si="180"/>
        <v>0</v>
      </c>
      <c r="E1439" s="218">
        <f>'Survey Results'!E1439/'Survey Results'!E$1517</f>
        <v>0</v>
      </c>
      <c r="F1439" s="217">
        <f t="shared" si="181"/>
        <v>0</v>
      </c>
      <c r="G1439" s="215">
        <f>'Survey Results'!F1439/'Survey Results'!F$1517</f>
        <v>0</v>
      </c>
      <c r="H1439" s="212">
        <f t="shared" si="182"/>
        <v>0</v>
      </c>
      <c r="I1439" s="218">
        <f>'Survey Results'!G1439/'Survey Results'!G$1517</f>
        <v>0</v>
      </c>
      <c r="J1439" s="217">
        <f t="shared" si="183"/>
        <v>0</v>
      </c>
      <c r="K1439" s="215">
        <f>'Survey Results'!H1439/'Survey Results'!H$1517</f>
        <v>0</v>
      </c>
      <c r="L1439" s="211">
        <f t="shared" si="184"/>
        <v>0</v>
      </c>
      <c r="M1439" s="221">
        <f t="shared" si="185"/>
        <v>0</v>
      </c>
      <c r="N1439" s="222">
        <f t="shared" si="186"/>
        <v>0</v>
      </c>
    </row>
    <row r="1440" spans="2:14" x14ac:dyDescent="0.45">
      <c r="B1440" t="s">
        <v>309</v>
      </c>
      <c r="C1440" s="215">
        <f>'Survey Results'!D1440/'Survey Results'!D$1517</f>
        <v>0</v>
      </c>
      <c r="D1440" s="211">
        <f t="shared" si="180"/>
        <v>0</v>
      </c>
      <c r="E1440" s="218">
        <f>'Survey Results'!E1440/'Survey Results'!E$1517</f>
        <v>0</v>
      </c>
      <c r="F1440" s="217">
        <f t="shared" si="181"/>
        <v>0</v>
      </c>
      <c r="G1440" s="215">
        <f>'Survey Results'!F1440/'Survey Results'!F$1517</f>
        <v>0</v>
      </c>
      <c r="H1440" s="212">
        <f t="shared" si="182"/>
        <v>0</v>
      </c>
      <c r="I1440" s="218">
        <f>'Survey Results'!G1440/'Survey Results'!G$1517</f>
        <v>0</v>
      </c>
      <c r="J1440" s="217">
        <f t="shared" si="183"/>
        <v>0</v>
      </c>
      <c r="K1440" s="215">
        <f>'Survey Results'!H1440/'Survey Results'!H$1517</f>
        <v>0</v>
      </c>
      <c r="L1440" s="211">
        <f t="shared" si="184"/>
        <v>0</v>
      </c>
      <c r="M1440" s="221">
        <f t="shared" si="185"/>
        <v>0</v>
      </c>
      <c r="N1440" s="222">
        <f t="shared" si="186"/>
        <v>0</v>
      </c>
    </row>
    <row r="1441" spans="2:14" x14ac:dyDescent="0.45">
      <c r="B1441" t="s">
        <v>310</v>
      </c>
      <c r="C1441" s="215">
        <f>'Survey Results'!D1441/'Survey Results'!D$1517</f>
        <v>0</v>
      </c>
      <c r="D1441" s="211">
        <f t="shared" si="180"/>
        <v>0</v>
      </c>
      <c r="E1441" s="218">
        <f>'Survey Results'!E1441/'Survey Results'!E$1517</f>
        <v>0</v>
      </c>
      <c r="F1441" s="217">
        <f t="shared" si="181"/>
        <v>0</v>
      </c>
      <c r="G1441" s="215">
        <f>'Survey Results'!F1441/'Survey Results'!F$1517</f>
        <v>0</v>
      </c>
      <c r="H1441" s="212">
        <f t="shared" si="182"/>
        <v>0</v>
      </c>
      <c r="I1441" s="218">
        <f>'Survey Results'!G1441/'Survey Results'!G$1517</f>
        <v>0</v>
      </c>
      <c r="J1441" s="217">
        <f t="shared" si="183"/>
        <v>0</v>
      </c>
      <c r="K1441" s="215">
        <f>'Survey Results'!H1441/'Survey Results'!H$1517</f>
        <v>0</v>
      </c>
      <c r="L1441" s="211">
        <f t="shared" si="184"/>
        <v>0</v>
      </c>
      <c r="M1441" s="221">
        <f t="shared" si="185"/>
        <v>0</v>
      </c>
      <c r="N1441" s="222">
        <f t="shared" si="186"/>
        <v>0</v>
      </c>
    </row>
    <row r="1442" spans="2:14" x14ac:dyDescent="0.45">
      <c r="B1442" t="s">
        <v>311</v>
      </c>
      <c r="C1442" s="215">
        <f>'Survey Results'!D1442/'Survey Results'!D$1517</f>
        <v>0</v>
      </c>
      <c r="D1442" s="211">
        <f t="shared" si="180"/>
        <v>0</v>
      </c>
      <c r="E1442" s="218">
        <f>'Survey Results'!E1442/'Survey Results'!E$1517</f>
        <v>0</v>
      </c>
      <c r="F1442" s="217">
        <f t="shared" si="181"/>
        <v>0</v>
      </c>
      <c r="G1442" s="215">
        <f>'Survey Results'!F1442/'Survey Results'!F$1517</f>
        <v>0</v>
      </c>
      <c r="H1442" s="212">
        <f t="shared" si="182"/>
        <v>0</v>
      </c>
      <c r="I1442" s="218">
        <f>'Survey Results'!G1442/'Survey Results'!G$1517</f>
        <v>0</v>
      </c>
      <c r="J1442" s="217">
        <f t="shared" si="183"/>
        <v>0</v>
      </c>
      <c r="K1442" s="215">
        <f>'Survey Results'!H1442/'Survey Results'!H$1517</f>
        <v>0</v>
      </c>
      <c r="L1442" s="211">
        <f t="shared" si="184"/>
        <v>0</v>
      </c>
      <c r="M1442" s="221">
        <f t="shared" si="185"/>
        <v>0</v>
      </c>
      <c r="N1442" s="222">
        <f t="shared" si="186"/>
        <v>0</v>
      </c>
    </row>
    <row r="1443" spans="2:14" x14ac:dyDescent="0.45">
      <c r="B1443" t="s">
        <v>102</v>
      </c>
      <c r="C1443" s="215">
        <f>'Survey Results'!D1443/'Survey Results'!D$1517</f>
        <v>0</v>
      </c>
      <c r="D1443" s="211">
        <f t="shared" si="180"/>
        <v>0</v>
      </c>
      <c r="E1443" s="218">
        <f>'Survey Results'!E1443/'Survey Results'!E$1517</f>
        <v>0</v>
      </c>
      <c r="F1443" s="217">
        <f t="shared" si="181"/>
        <v>0</v>
      </c>
      <c r="G1443" s="215">
        <f>'Survey Results'!F1443/'Survey Results'!F$1517</f>
        <v>0</v>
      </c>
      <c r="H1443" s="212">
        <f t="shared" si="182"/>
        <v>0</v>
      </c>
      <c r="I1443" s="218">
        <f>'Survey Results'!G1443/'Survey Results'!G$1517</f>
        <v>0</v>
      </c>
      <c r="J1443" s="217">
        <f t="shared" si="183"/>
        <v>0</v>
      </c>
      <c r="K1443" s="215">
        <f>'Survey Results'!H1443/'Survey Results'!H$1517</f>
        <v>0</v>
      </c>
      <c r="L1443" s="211">
        <f t="shared" si="184"/>
        <v>0</v>
      </c>
      <c r="M1443" s="221">
        <f t="shared" si="185"/>
        <v>0</v>
      </c>
      <c r="N1443" s="222">
        <f t="shared" si="186"/>
        <v>0</v>
      </c>
    </row>
    <row r="1444" spans="2:14" x14ac:dyDescent="0.45">
      <c r="B1444" t="s">
        <v>109</v>
      </c>
      <c r="C1444" s="215">
        <f>'Survey Results'!D1444/'Survey Results'!D$1517</f>
        <v>0</v>
      </c>
      <c r="D1444" s="211">
        <f t="shared" si="180"/>
        <v>0</v>
      </c>
      <c r="E1444" s="218">
        <f>'Survey Results'!E1444/'Survey Results'!E$1517</f>
        <v>0</v>
      </c>
      <c r="F1444" s="217">
        <f t="shared" si="181"/>
        <v>0</v>
      </c>
      <c r="G1444" s="215">
        <f>'Survey Results'!F1444/'Survey Results'!F$1517</f>
        <v>0</v>
      </c>
      <c r="H1444" s="212">
        <f t="shared" si="182"/>
        <v>0</v>
      </c>
      <c r="I1444" s="218">
        <f>'Survey Results'!G1444/'Survey Results'!G$1517</f>
        <v>0</v>
      </c>
      <c r="J1444" s="217">
        <f t="shared" si="183"/>
        <v>0</v>
      </c>
      <c r="K1444" s="215">
        <f>'Survey Results'!H1444/'Survey Results'!H$1517</f>
        <v>0</v>
      </c>
      <c r="L1444" s="211">
        <f t="shared" si="184"/>
        <v>0</v>
      </c>
      <c r="M1444" s="221">
        <f t="shared" si="185"/>
        <v>0</v>
      </c>
      <c r="N1444" s="222">
        <f t="shared" si="186"/>
        <v>0</v>
      </c>
    </row>
    <row r="1445" spans="2:14" x14ac:dyDescent="0.45">
      <c r="B1445" t="s">
        <v>116</v>
      </c>
      <c r="C1445" s="215">
        <f>'Survey Results'!D1445/'Survey Results'!D$1517</f>
        <v>0</v>
      </c>
      <c r="D1445" s="211">
        <f t="shared" si="180"/>
        <v>0</v>
      </c>
      <c r="E1445" s="218">
        <f>'Survey Results'!E1445/'Survey Results'!E$1517</f>
        <v>0</v>
      </c>
      <c r="F1445" s="217">
        <f t="shared" si="181"/>
        <v>0</v>
      </c>
      <c r="G1445" s="215">
        <f>'Survey Results'!F1445/'Survey Results'!F$1517</f>
        <v>0</v>
      </c>
      <c r="H1445" s="212">
        <f t="shared" si="182"/>
        <v>0</v>
      </c>
      <c r="I1445" s="218">
        <f>'Survey Results'!G1445/'Survey Results'!G$1517</f>
        <v>0</v>
      </c>
      <c r="J1445" s="217">
        <f t="shared" si="183"/>
        <v>0</v>
      </c>
      <c r="K1445" s="215">
        <f>'Survey Results'!H1445/'Survey Results'!H$1517</f>
        <v>0</v>
      </c>
      <c r="L1445" s="211">
        <f t="shared" si="184"/>
        <v>0</v>
      </c>
      <c r="M1445" s="221">
        <f t="shared" si="185"/>
        <v>0</v>
      </c>
      <c r="N1445" s="222">
        <f t="shared" si="186"/>
        <v>0</v>
      </c>
    </row>
    <row r="1446" spans="2:14" x14ac:dyDescent="0.45">
      <c r="B1446" t="s">
        <v>312</v>
      </c>
      <c r="C1446" s="215">
        <f>'Survey Results'!D1446/'Survey Results'!D$1517</f>
        <v>0</v>
      </c>
      <c r="D1446" s="211">
        <f t="shared" si="180"/>
        <v>0</v>
      </c>
      <c r="E1446" s="218">
        <f>'Survey Results'!E1446/'Survey Results'!E$1517</f>
        <v>0</v>
      </c>
      <c r="F1446" s="217">
        <f t="shared" si="181"/>
        <v>0</v>
      </c>
      <c r="G1446" s="215">
        <f>'Survey Results'!F1446/'Survey Results'!F$1517</f>
        <v>1.018170426065163E-2</v>
      </c>
      <c r="H1446" s="212">
        <f t="shared" si="182"/>
        <v>0.10916273007518798</v>
      </c>
      <c r="I1446" s="218">
        <f>'Survey Results'!G1446/'Survey Results'!G$1517</f>
        <v>0</v>
      </c>
      <c r="J1446" s="217">
        <f t="shared" si="183"/>
        <v>0</v>
      </c>
      <c r="K1446" s="215">
        <f>'Survey Results'!H1446/'Survey Results'!H$1517</f>
        <v>0</v>
      </c>
      <c r="L1446" s="211">
        <f t="shared" si="184"/>
        <v>0</v>
      </c>
      <c r="M1446" s="221">
        <f t="shared" si="185"/>
        <v>3.9340551110934509E-3</v>
      </c>
      <c r="N1446" s="222">
        <f t="shared" si="186"/>
        <v>0.10916273007518798</v>
      </c>
    </row>
    <row r="1447" spans="2:14" x14ac:dyDescent="0.45">
      <c r="B1447" t="s">
        <v>313</v>
      </c>
      <c r="C1447" s="215">
        <f>'Survey Results'!D1447/'Survey Results'!D$1517</f>
        <v>0</v>
      </c>
      <c r="D1447" s="211">
        <f t="shared" si="180"/>
        <v>0</v>
      </c>
      <c r="E1447" s="218">
        <f>'Survey Results'!E1447/'Survey Results'!E$1517</f>
        <v>0</v>
      </c>
      <c r="F1447" s="217">
        <f t="shared" si="181"/>
        <v>0</v>
      </c>
      <c r="G1447" s="215">
        <f>'Survey Results'!F1447/'Survey Results'!F$1517</f>
        <v>0</v>
      </c>
      <c r="H1447" s="212">
        <f t="shared" si="182"/>
        <v>0</v>
      </c>
      <c r="I1447" s="218">
        <f>'Survey Results'!G1447/'Survey Results'!G$1517</f>
        <v>0</v>
      </c>
      <c r="J1447" s="217">
        <f t="shared" si="183"/>
        <v>0</v>
      </c>
      <c r="K1447" s="215">
        <f>'Survey Results'!H1447/'Survey Results'!H$1517</f>
        <v>0</v>
      </c>
      <c r="L1447" s="211">
        <f t="shared" si="184"/>
        <v>0</v>
      </c>
      <c r="M1447" s="221">
        <f t="shared" si="185"/>
        <v>0</v>
      </c>
      <c r="N1447" s="222">
        <f t="shared" si="186"/>
        <v>0</v>
      </c>
    </row>
    <row r="1448" spans="2:14" x14ac:dyDescent="0.45">
      <c r="B1448" t="s">
        <v>314</v>
      </c>
      <c r="C1448" s="215">
        <f>'Survey Results'!D1448/'Survey Results'!D$1517</f>
        <v>0</v>
      </c>
      <c r="D1448" s="211">
        <f t="shared" si="180"/>
        <v>0</v>
      </c>
      <c r="E1448" s="218">
        <f>'Survey Results'!E1448/'Survey Results'!E$1517</f>
        <v>0</v>
      </c>
      <c r="F1448" s="217">
        <f t="shared" si="181"/>
        <v>0</v>
      </c>
      <c r="G1448" s="215">
        <f>'Survey Results'!F1448/'Survey Results'!F$1517</f>
        <v>0</v>
      </c>
      <c r="H1448" s="212">
        <f t="shared" si="182"/>
        <v>0</v>
      </c>
      <c r="I1448" s="218">
        <f>'Survey Results'!G1448/'Survey Results'!G$1517</f>
        <v>0</v>
      </c>
      <c r="J1448" s="217">
        <f t="shared" si="183"/>
        <v>0</v>
      </c>
      <c r="K1448" s="215">
        <f>'Survey Results'!H1448/'Survey Results'!H$1517</f>
        <v>0</v>
      </c>
      <c r="L1448" s="211">
        <f t="shared" si="184"/>
        <v>0</v>
      </c>
      <c r="M1448" s="221">
        <f t="shared" si="185"/>
        <v>0</v>
      </c>
      <c r="N1448" s="222">
        <f t="shared" si="186"/>
        <v>0</v>
      </c>
    </row>
    <row r="1449" spans="2:14" x14ac:dyDescent="0.45">
      <c r="B1449" t="s">
        <v>315</v>
      </c>
      <c r="C1449" s="215">
        <f>'Survey Results'!D1449/'Survey Results'!D$1517</f>
        <v>0</v>
      </c>
      <c r="D1449" s="211">
        <f t="shared" si="180"/>
        <v>0</v>
      </c>
      <c r="E1449" s="218">
        <f>'Survey Results'!E1449/'Survey Results'!E$1517</f>
        <v>0</v>
      </c>
      <c r="F1449" s="217">
        <f t="shared" si="181"/>
        <v>0</v>
      </c>
      <c r="G1449" s="215">
        <f>'Survey Results'!F1449/'Survey Results'!F$1517</f>
        <v>0</v>
      </c>
      <c r="H1449" s="212">
        <f t="shared" si="182"/>
        <v>0</v>
      </c>
      <c r="I1449" s="218">
        <f>'Survey Results'!G1449/'Survey Results'!G$1517</f>
        <v>0</v>
      </c>
      <c r="J1449" s="217">
        <f t="shared" si="183"/>
        <v>0</v>
      </c>
      <c r="K1449" s="215">
        <f>'Survey Results'!H1449/'Survey Results'!H$1517</f>
        <v>0</v>
      </c>
      <c r="L1449" s="211">
        <f t="shared" si="184"/>
        <v>0</v>
      </c>
      <c r="M1449" s="221">
        <f t="shared" si="185"/>
        <v>0</v>
      </c>
      <c r="N1449" s="222">
        <f t="shared" si="186"/>
        <v>0</v>
      </c>
    </row>
    <row r="1450" spans="2:14" x14ac:dyDescent="0.45">
      <c r="B1450" t="s">
        <v>316</v>
      </c>
      <c r="C1450" s="215">
        <f>'Survey Results'!D1450/'Survey Results'!D$1517</f>
        <v>9.571016945737372E-3</v>
      </c>
      <c r="D1450" s="211">
        <f t="shared" si="180"/>
        <v>4.6567450902194288E-2</v>
      </c>
      <c r="E1450" s="218">
        <f>'Survey Results'!E1450/'Survey Results'!E$1517</f>
        <v>0</v>
      </c>
      <c r="F1450" s="217">
        <f t="shared" si="181"/>
        <v>0</v>
      </c>
      <c r="G1450" s="215">
        <f>'Survey Results'!F1450/'Survey Results'!F$1517</f>
        <v>0</v>
      </c>
      <c r="H1450" s="212">
        <f t="shared" si="182"/>
        <v>0</v>
      </c>
      <c r="I1450" s="218">
        <f>'Survey Results'!G1450/'Survey Results'!G$1517</f>
        <v>0</v>
      </c>
      <c r="J1450" s="217">
        <f t="shared" si="183"/>
        <v>0</v>
      </c>
      <c r="K1450" s="215">
        <f>'Survey Results'!H1450/'Survey Results'!H$1517</f>
        <v>0</v>
      </c>
      <c r="L1450" s="211">
        <f t="shared" si="184"/>
        <v>0</v>
      </c>
      <c r="M1450" s="221">
        <f t="shared" si="185"/>
        <v>1.6782185468079526E-3</v>
      </c>
      <c r="N1450" s="222">
        <f t="shared" si="186"/>
        <v>4.6567450902194288E-2</v>
      </c>
    </row>
    <row r="1451" spans="2:14" x14ac:dyDescent="0.45">
      <c r="B1451" t="s">
        <v>317</v>
      </c>
      <c r="C1451" s="215">
        <f>'Survey Results'!D1451/'Survey Results'!D$1517</f>
        <v>0</v>
      </c>
      <c r="D1451" s="211">
        <f t="shared" si="180"/>
        <v>0</v>
      </c>
      <c r="E1451" s="218">
        <f>'Survey Results'!E1451/'Survey Results'!E$1517</f>
        <v>0</v>
      </c>
      <c r="F1451" s="217">
        <f t="shared" si="181"/>
        <v>0</v>
      </c>
      <c r="G1451" s="215">
        <f>'Survey Results'!F1451/'Survey Results'!F$1517</f>
        <v>0</v>
      </c>
      <c r="H1451" s="212">
        <f t="shared" si="182"/>
        <v>0</v>
      </c>
      <c r="I1451" s="218">
        <f>'Survey Results'!G1451/'Survey Results'!G$1517</f>
        <v>0</v>
      </c>
      <c r="J1451" s="217">
        <f t="shared" si="183"/>
        <v>0</v>
      </c>
      <c r="K1451" s="215">
        <f>'Survey Results'!H1451/'Survey Results'!H$1517</f>
        <v>0</v>
      </c>
      <c r="L1451" s="211">
        <f t="shared" si="184"/>
        <v>0</v>
      </c>
      <c r="M1451" s="221">
        <f t="shared" si="185"/>
        <v>0</v>
      </c>
      <c r="N1451" s="222">
        <f t="shared" si="186"/>
        <v>0</v>
      </c>
    </row>
    <row r="1452" spans="2:14" x14ac:dyDescent="0.45">
      <c r="B1452" t="s">
        <v>318</v>
      </c>
      <c r="C1452" s="215">
        <f>'Survey Results'!D1452/'Survey Results'!D$1517</f>
        <v>0</v>
      </c>
      <c r="D1452" s="211">
        <f t="shared" si="180"/>
        <v>0</v>
      </c>
      <c r="E1452" s="218">
        <f>'Survey Results'!E1452/'Survey Results'!E$1517</f>
        <v>0</v>
      </c>
      <c r="F1452" s="217">
        <f t="shared" si="181"/>
        <v>0</v>
      </c>
      <c r="G1452" s="215">
        <f>'Survey Results'!F1452/'Survey Results'!F$1517</f>
        <v>0</v>
      </c>
      <c r="H1452" s="212">
        <f t="shared" si="182"/>
        <v>0</v>
      </c>
      <c r="I1452" s="218">
        <f>'Survey Results'!G1452/'Survey Results'!G$1517</f>
        <v>0</v>
      </c>
      <c r="J1452" s="217">
        <f t="shared" si="183"/>
        <v>0</v>
      </c>
      <c r="K1452" s="215">
        <f>'Survey Results'!H1452/'Survey Results'!H$1517</f>
        <v>0</v>
      </c>
      <c r="L1452" s="211">
        <f t="shared" si="184"/>
        <v>0</v>
      </c>
      <c r="M1452" s="221">
        <f t="shared" si="185"/>
        <v>0</v>
      </c>
      <c r="N1452" s="222">
        <f t="shared" si="186"/>
        <v>0</v>
      </c>
    </row>
    <row r="1453" spans="2:14" x14ac:dyDescent="0.45">
      <c r="B1453" t="s">
        <v>319</v>
      </c>
      <c r="C1453" s="215">
        <f>'Survey Results'!D1453/'Survey Results'!D$1517</f>
        <v>0</v>
      </c>
      <c r="D1453" s="211">
        <f t="shared" si="180"/>
        <v>0</v>
      </c>
      <c r="E1453" s="218">
        <f>'Survey Results'!E1453/'Survey Results'!E$1517</f>
        <v>0</v>
      </c>
      <c r="F1453" s="217">
        <f t="shared" si="181"/>
        <v>0</v>
      </c>
      <c r="G1453" s="215">
        <f>'Survey Results'!F1453/'Survey Results'!F$1517</f>
        <v>0</v>
      </c>
      <c r="H1453" s="212">
        <f t="shared" si="182"/>
        <v>0</v>
      </c>
      <c r="I1453" s="218">
        <f>'Survey Results'!G1453/'Survey Results'!G$1517</f>
        <v>0</v>
      </c>
      <c r="J1453" s="217">
        <f t="shared" si="183"/>
        <v>0</v>
      </c>
      <c r="K1453" s="215">
        <f>'Survey Results'!H1453/'Survey Results'!H$1517</f>
        <v>0</v>
      </c>
      <c r="L1453" s="211">
        <f t="shared" si="184"/>
        <v>0</v>
      </c>
      <c r="M1453" s="221">
        <f t="shared" si="185"/>
        <v>0</v>
      </c>
      <c r="N1453" s="222">
        <f t="shared" si="186"/>
        <v>0</v>
      </c>
    </row>
    <row r="1454" spans="2:14" x14ac:dyDescent="0.45">
      <c r="B1454" t="s">
        <v>320</v>
      </c>
      <c r="C1454" s="215">
        <f>'Survey Results'!D1454/'Survey Results'!D$1517</f>
        <v>0</v>
      </c>
      <c r="D1454" s="211">
        <f t="shared" si="180"/>
        <v>0</v>
      </c>
      <c r="E1454" s="218">
        <f>'Survey Results'!E1454/'Survey Results'!E$1517</f>
        <v>0</v>
      </c>
      <c r="F1454" s="217">
        <f t="shared" si="181"/>
        <v>0</v>
      </c>
      <c r="G1454" s="215">
        <f>'Survey Results'!F1454/'Survey Results'!F$1517</f>
        <v>0</v>
      </c>
      <c r="H1454" s="212">
        <f t="shared" si="182"/>
        <v>0</v>
      </c>
      <c r="I1454" s="218">
        <f>'Survey Results'!G1454/'Survey Results'!G$1517</f>
        <v>0</v>
      </c>
      <c r="J1454" s="217">
        <f t="shared" si="183"/>
        <v>0</v>
      </c>
      <c r="K1454" s="215">
        <f>'Survey Results'!H1454/'Survey Results'!H$1517</f>
        <v>0</v>
      </c>
      <c r="L1454" s="211">
        <f t="shared" si="184"/>
        <v>0</v>
      </c>
      <c r="M1454" s="221">
        <f t="shared" si="185"/>
        <v>0</v>
      </c>
      <c r="N1454" s="222">
        <f t="shared" si="186"/>
        <v>0</v>
      </c>
    </row>
    <row r="1455" spans="2:14" x14ac:dyDescent="0.45">
      <c r="B1455" t="s">
        <v>321</v>
      </c>
      <c r="C1455" s="215">
        <f>'Survey Results'!D1455/'Survey Results'!D$1517</f>
        <v>0</v>
      </c>
      <c r="D1455" s="211">
        <f t="shared" si="180"/>
        <v>0</v>
      </c>
      <c r="E1455" s="218">
        <f>'Survey Results'!E1455/'Survey Results'!E$1517</f>
        <v>0</v>
      </c>
      <c r="F1455" s="217">
        <f t="shared" si="181"/>
        <v>0</v>
      </c>
      <c r="G1455" s="215">
        <f>'Survey Results'!F1455/'Survey Results'!F$1517</f>
        <v>0</v>
      </c>
      <c r="H1455" s="212">
        <f t="shared" si="182"/>
        <v>0</v>
      </c>
      <c r="I1455" s="218">
        <f>'Survey Results'!G1455/'Survey Results'!G$1517</f>
        <v>0</v>
      </c>
      <c r="J1455" s="217">
        <f t="shared" si="183"/>
        <v>0</v>
      </c>
      <c r="K1455" s="215">
        <f>'Survey Results'!H1455/'Survey Results'!H$1517</f>
        <v>0</v>
      </c>
      <c r="L1455" s="211">
        <f t="shared" si="184"/>
        <v>0</v>
      </c>
      <c r="M1455" s="221">
        <f t="shared" si="185"/>
        <v>0</v>
      </c>
      <c r="N1455" s="222">
        <f t="shared" si="186"/>
        <v>0</v>
      </c>
    </row>
    <row r="1456" spans="2:14" x14ac:dyDescent="0.45">
      <c r="B1456" t="s">
        <v>322</v>
      </c>
      <c r="C1456" s="215">
        <f>'Survey Results'!D1456/'Survey Results'!D$1517</f>
        <v>0</v>
      </c>
      <c r="D1456" s="211">
        <f t="shared" si="180"/>
        <v>0</v>
      </c>
      <c r="E1456" s="218">
        <f>'Survey Results'!E1456/'Survey Results'!E$1517</f>
        <v>0</v>
      </c>
      <c r="F1456" s="217">
        <f t="shared" si="181"/>
        <v>0</v>
      </c>
      <c r="G1456" s="215">
        <f>'Survey Results'!F1456/'Survey Results'!F$1517</f>
        <v>0</v>
      </c>
      <c r="H1456" s="212">
        <f t="shared" si="182"/>
        <v>0</v>
      </c>
      <c r="I1456" s="218">
        <f>'Survey Results'!G1456/'Survey Results'!G$1517</f>
        <v>0</v>
      </c>
      <c r="J1456" s="217">
        <f t="shared" si="183"/>
        <v>0</v>
      </c>
      <c r="K1456" s="215">
        <f>'Survey Results'!H1456/'Survey Results'!H$1517</f>
        <v>0</v>
      </c>
      <c r="L1456" s="211">
        <f t="shared" si="184"/>
        <v>0</v>
      </c>
      <c r="M1456" s="221">
        <f t="shared" si="185"/>
        <v>0</v>
      </c>
      <c r="N1456" s="222">
        <f t="shared" si="186"/>
        <v>0</v>
      </c>
    </row>
    <row r="1457" spans="2:14" x14ac:dyDescent="0.45">
      <c r="B1457" t="s">
        <v>323</v>
      </c>
      <c r="C1457" s="215">
        <f>'Survey Results'!D1457/'Survey Results'!D$1517</f>
        <v>0</v>
      </c>
      <c r="D1457" s="211">
        <f t="shared" si="180"/>
        <v>0</v>
      </c>
      <c r="E1457" s="218">
        <f>'Survey Results'!E1457/'Survey Results'!E$1517</f>
        <v>0</v>
      </c>
      <c r="F1457" s="217">
        <f t="shared" si="181"/>
        <v>0</v>
      </c>
      <c r="G1457" s="215">
        <f>'Survey Results'!F1457/'Survey Results'!F$1517</f>
        <v>0</v>
      </c>
      <c r="H1457" s="212">
        <f t="shared" si="182"/>
        <v>0</v>
      </c>
      <c r="I1457" s="218">
        <f>'Survey Results'!G1457/'Survey Results'!G$1517</f>
        <v>0</v>
      </c>
      <c r="J1457" s="217">
        <f t="shared" si="183"/>
        <v>0</v>
      </c>
      <c r="K1457" s="215">
        <f>'Survey Results'!H1457/'Survey Results'!H$1517</f>
        <v>0</v>
      </c>
      <c r="L1457" s="211">
        <f t="shared" si="184"/>
        <v>0</v>
      </c>
      <c r="M1457" s="221">
        <f t="shared" si="185"/>
        <v>0</v>
      </c>
      <c r="N1457" s="222">
        <f t="shared" si="186"/>
        <v>0</v>
      </c>
    </row>
    <row r="1458" spans="2:14" x14ac:dyDescent="0.45">
      <c r="B1458" t="s">
        <v>324</v>
      </c>
      <c r="C1458" s="215">
        <f>'Survey Results'!D1458/'Survey Results'!D$1517</f>
        <v>0</v>
      </c>
      <c r="D1458" s="211">
        <f t="shared" si="180"/>
        <v>0</v>
      </c>
      <c r="E1458" s="218">
        <f>'Survey Results'!E1458/'Survey Results'!E$1517</f>
        <v>0</v>
      </c>
      <c r="F1458" s="217">
        <f t="shared" si="181"/>
        <v>0</v>
      </c>
      <c r="G1458" s="215">
        <f>'Survey Results'!F1458/'Survey Results'!F$1517</f>
        <v>0</v>
      </c>
      <c r="H1458" s="212">
        <f t="shared" si="182"/>
        <v>0</v>
      </c>
      <c r="I1458" s="218">
        <f>'Survey Results'!G1458/'Survey Results'!G$1517</f>
        <v>0</v>
      </c>
      <c r="J1458" s="217">
        <f t="shared" si="183"/>
        <v>0</v>
      </c>
      <c r="K1458" s="215">
        <f>'Survey Results'!H1458/'Survey Results'!H$1517</f>
        <v>0</v>
      </c>
      <c r="L1458" s="211">
        <f t="shared" si="184"/>
        <v>0</v>
      </c>
      <c r="M1458" s="221">
        <f t="shared" si="185"/>
        <v>0</v>
      </c>
      <c r="N1458" s="222">
        <f t="shared" si="186"/>
        <v>0</v>
      </c>
    </row>
    <row r="1459" spans="2:14" x14ac:dyDescent="0.45">
      <c r="B1459" t="s">
        <v>325</v>
      </c>
      <c r="C1459" s="215">
        <f>'Survey Results'!D1459/'Survey Results'!D$1517</f>
        <v>0</v>
      </c>
      <c r="D1459" s="211">
        <f t="shared" si="180"/>
        <v>0</v>
      </c>
      <c r="E1459" s="218">
        <f>'Survey Results'!E1459/'Survey Results'!E$1517</f>
        <v>0</v>
      </c>
      <c r="F1459" s="217">
        <f t="shared" si="181"/>
        <v>0</v>
      </c>
      <c r="G1459" s="215">
        <f>'Survey Results'!F1459/'Survey Results'!F$1517</f>
        <v>0</v>
      </c>
      <c r="H1459" s="212">
        <f t="shared" si="182"/>
        <v>0</v>
      </c>
      <c r="I1459" s="218">
        <f>'Survey Results'!G1459/'Survey Results'!G$1517</f>
        <v>0</v>
      </c>
      <c r="J1459" s="217">
        <f t="shared" si="183"/>
        <v>0</v>
      </c>
      <c r="K1459" s="215">
        <f>'Survey Results'!H1459/'Survey Results'!H$1517</f>
        <v>0</v>
      </c>
      <c r="L1459" s="211">
        <f t="shared" si="184"/>
        <v>0</v>
      </c>
      <c r="M1459" s="221">
        <f t="shared" si="185"/>
        <v>0</v>
      </c>
      <c r="N1459" s="222">
        <f t="shared" si="186"/>
        <v>0</v>
      </c>
    </row>
    <row r="1460" spans="2:14" x14ac:dyDescent="0.45">
      <c r="B1460" t="s">
        <v>326</v>
      </c>
      <c r="C1460" s="215">
        <f>'Survey Results'!D1460/'Survey Results'!D$1517</f>
        <v>0</v>
      </c>
      <c r="D1460" s="211">
        <f t="shared" si="180"/>
        <v>0</v>
      </c>
      <c r="E1460" s="218">
        <f>'Survey Results'!E1460/'Survey Results'!E$1517</f>
        <v>0</v>
      </c>
      <c r="F1460" s="217">
        <f t="shared" si="181"/>
        <v>0</v>
      </c>
      <c r="G1460" s="215">
        <f>'Survey Results'!F1460/'Survey Results'!F$1517</f>
        <v>0</v>
      </c>
      <c r="H1460" s="212">
        <f t="shared" si="182"/>
        <v>0</v>
      </c>
      <c r="I1460" s="218">
        <f>'Survey Results'!G1460/'Survey Results'!G$1517</f>
        <v>0</v>
      </c>
      <c r="J1460" s="217">
        <f t="shared" si="183"/>
        <v>0</v>
      </c>
      <c r="K1460" s="215">
        <f>'Survey Results'!H1460/'Survey Results'!H$1517</f>
        <v>0</v>
      </c>
      <c r="L1460" s="211">
        <f t="shared" si="184"/>
        <v>0</v>
      </c>
      <c r="M1460" s="221">
        <f t="shared" si="185"/>
        <v>0</v>
      </c>
      <c r="N1460" s="222">
        <f t="shared" si="186"/>
        <v>0</v>
      </c>
    </row>
    <row r="1461" spans="2:14" x14ac:dyDescent="0.45">
      <c r="B1461" t="s">
        <v>327</v>
      </c>
      <c r="C1461" s="215">
        <f>'Survey Results'!D1461/'Survey Results'!D$1517</f>
        <v>0</v>
      </c>
      <c r="D1461" s="211">
        <f t="shared" si="180"/>
        <v>0</v>
      </c>
      <c r="E1461" s="218">
        <f>'Survey Results'!E1461/'Survey Results'!E$1517</f>
        <v>0</v>
      </c>
      <c r="F1461" s="217">
        <f t="shared" si="181"/>
        <v>0</v>
      </c>
      <c r="G1461" s="215">
        <f>'Survey Results'!F1461/'Survey Results'!F$1517</f>
        <v>0</v>
      </c>
      <c r="H1461" s="212">
        <f t="shared" si="182"/>
        <v>0</v>
      </c>
      <c r="I1461" s="218">
        <f>'Survey Results'!G1461/'Survey Results'!G$1517</f>
        <v>0</v>
      </c>
      <c r="J1461" s="217">
        <f t="shared" si="183"/>
        <v>0</v>
      </c>
      <c r="K1461" s="215">
        <f>'Survey Results'!H1461/'Survey Results'!H$1517</f>
        <v>0</v>
      </c>
      <c r="L1461" s="211">
        <f t="shared" si="184"/>
        <v>0</v>
      </c>
      <c r="M1461" s="221">
        <f t="shared" si="185"/>
        <v>0</v>
      </c>
      <c r="N1461" s="222">
        <f t="shared" si="186"/>
        <v>0</v>
      </c>
    </row>
    <row r="1462" spans="2:14" x14ac:dyDescent="0.45">
      <c r="B1462" t="s">
        <v>328</v>
      </c>
      <c r="C1462" s="215">
        <f>'Survey Results'!D1462/'Survey Results'!D$1517</f>
        <v>0</v>
      </c>
      <c r="D1462" s="211">
        <f t="shared" si="180"/>
        <v>0</v>
      </c>
      <c r="E1462" s="218">
        <f>'Survey Results'!E1462/'Survey Results'!E$1517</f>
        <v>0</v>
      </c>
      <c r="F1462" s="217">
        <f t="shared" si="181"/>
        <v>0</v>
      </c>
      <c r="G1462" s="215">
        <f>'Survey Results'!F1462/'Survey Results'!F$1517</f>
        <v>0</v>
      </c>
      <c r="H1462" s="212">
        <f t="shared" si="182"/>
        <v>0</v>
      </c>
      <c r="I1462" s="218">
        <f>'Survey Results'!G1462/'Survey Results'!G$1517</f>
        <v>0</v>
      </c>
      <c r="J1462" s="217">
        <f t="shared" si="183"/>
        <v>0</v>
      </c>
      <c r="K1462" s="215">
        <f>'Survey Results'!H1462/'Survey Results'!H$1517</f>
        <v>0</v>
      </c>
      <c r="L1462" s="211">
        <f t="shared" si="184"/>
        <v>0</v>
      </c>
      <c r="M1462" s="221">
        <f t="shared" si="185"/>
        <v>0</v>
      </c>
      <c r="N1462" s="222">
        <f t="shared" si="186"/>
        <v>0</v>
      </c>
    </row>
    <row r="1463" spans="2:14" x14ac:dyDescent="0.45">
      <c r="B1463" t="s">
        <v>329</v>
      </c>
      <c r="C1463" s="215">
        <f>'Survey Results'!D1463/'Survey Results'!D$1517</f>
        <v>0</v>
      </c>
      <c r="D1463" s="211">
        <f t="shared" si="180"/>
        <v>0</v>
      </c>
      <c r="E1463" s="218">
        <f>'Survey Results'!E1463/'Survey Results'!E$1517</f>
        <v>0</v>
      </c>
      <c r="F1463" s="217">
        <f t="shared" si="181"/>
        <v>0</v>
      </c>
      <c r="G1463" s="215">
        <f>'Survey Results'!F1463/'Survey Results'!F$1517</f>
        <v>0</v>
      </c>
      <c r="H1463" s="212">
        <f t="shared" si="182"/>
        <v>0</v>
      </c>
      <c r="I1463" s="218">
        <f>'Survey Results'!G1463/'Survey Results'!G$1517</f>
        <v>0</v>
      </c>
      <c r="J1463" s="217">
        <f t="shared" si="183"/>
        <v>0</v>
      </c>
      <c r="K1463" s="215">
        <f>'Survey Results'!H1463/'Survey Results'!H$1517</f>
        <v>0</v>
      </c>
      <c r="L1463" s="211">
        <f t="shared" si="184"/>
        <v>0</v>
      </c>
      <c r="M1463" s="221">
        <f t="shared" si="185"/>
        <v>0</v>
      </c>
      <c r="N1463" s="222">
        <f t="shared" si="186"/>
        <v>0</v>
      </c>
    </row>
    <row r="1464" spans="2:14" x14ac:dyDescent="0.45">
      <c r="B1464" t="s">
        <v>330</v>
      </c>
      <c r="C1464" s="215">
        <f>'Survey Results'!D1464/'Survey Results'!D$1517</f>
        <v>0</v>
      </c>
      <c r="D1464" s="211">
        <f t="shared" si="180"/>
        <v>0</v>
      </c>
      <c r="E1464" s="218">
        <f>'Survey Results'!E1464/'Survey Results'!E$1517</f>
        <v>0</v>
      </c>
      <c r="F1464" s="217">
        <f t="shared" si="181"/>
        <v>0</v>
      </c>
      <c r="G1464" s="215">
        <f>'Survey Results'!F1464/'Survey Results'!F$1517</f>
        <v>0</v>
      </c>
      <c r="H1464" s="212">
        <f t="shared" si="182"/>
        <v>0</v>
      </c>
      <c r="I1464" s="218">
        <f>'Survey Results'!G1464/'Survey Results'!G$1517</f>
        <v>0</v>
      </c>
      <c r="J1464" s="217">
        <f t="shared" si="183"/>
        <v>0</v>
      </c>
      <c r="K1464" s="215">
        <f>'Survey Results'!H1464/'Survey Results'!H$1517</f>
        <v>0</v>
      </c>
      <c r="L1464" s="211">
        <f t="shared" si="184"/>
        <v>0</v>
      </c>
      <c r="M1464" s="221">
        <f t="shared" si="185"/>
        <v>0</v>
      </c>
      <c r="N1464" s="222">
        <f t="shared" si="186"/>
        <v>0</v>
      </c>
    </row>
    <row r="1465" spans="2:14" x14ac:dyDescent="0.45">
      <c r="B1465" t="s">
        <v>331</v>
      </c>
      <c r="C1465" s="215">
        <f>'Survey Results'!D1465/'Survey Results'!D$1517</f>
        <v>0</v>
      </c>
      <c r="D1465" s="211">
        <f t="shared" si="180"/>
        <v>0</v>
      </c>
      <c r="E1465" s="218">
        <f>'Survey Results'!E1465/'Survey Results'!E$1517</f>
        <v>0</v>
      </c>
      <c r="F1465" s="217">
        <f t="shared" si="181"/>
        <v>0</v>
      </c>
      <c r="G1465" s="215">
        <f>'Survey Results'!F1465/'Survey Results'!F$1517</f>
        <v>0</v>
      </c>
      <c r="H1465" s="212">
        <f t="shared" si="182"/>
        <v>0</v>
      </c>
      <c r="I1465" s="218">
        <f>'Survey Results'!G1465/'Survey Results'!G$1517</f>
        <v>0</v>
      </c>
      <c r="J1465" s="217">
        <f t="shared" si="183"/>
        <v>0</v>
      </c>
      <c r="K1465" s="215">
        <f>'Survey Results'!H1465/'Survey Results'!H$1517</f>
        <v>0</v>
      </c>
      <c r="L1465" s="211">
        <f t="shared" si="184"/>
        <v>0</v>
      </c>
      <c r="M1465" s="221">
        <f t="shared" si="185"/>
        <v>0</v>
      </c>
      <c r="N1465" s="222">
        <f t="shared" si="186"/>
        <v>0</v>
      </c>
    </row>
    <row r="1466" spans="2:14" x14ac:dyDescent="0.45">
      <c r="B1466" t="s">
        <v>332</v>
      </c>
      <c r="C1466" s="215">
        <f>'Survey Results'!D1466/'Survey Results'!D$1517</f>
        <v>0</v>
      </c>
      <c r="D1466" s="211">
        <f t="shared" si="180"/>
        <v>0</v>
      </c>
      <c r="E1466" s="218">
        <f>'Survey Results'!E1466/'Survey Results'!E$1517</f>
        <v>0</v>
      </c>
      <c r="F1466" s="217">
        <f t="shared" si="181"/>
        <v>0</v>
      </c>
      <c r="G1466" s="215">
        <f>'Survey Results'!F1466/'Survey Results'!F$1517</f>
        <v>0</v>
      </c>
      <c r="H1466" s="212">
        <f t="shared" si="182"/>
        <v>0</v>
      </c>
      <c r="I1466" s="218">
        <f>'Survey Results'!G1466/'Survey Results'!G$1517</f>
        <v>0</v>
      </c>
      <c r="J1466" s="217">
        <f t="shared" si="183"/>
        <v>0</v>
      </c>
      <c r="K1466" s="215">
        <f>'Survey Results'!H1466/'Survey Results'!H$1517</f>
        <v>0</v>
      </c>
      <c r="L1466" s="211">
        <f t="shared" si="184"/>
        <v>0</v>
      </c>
      <c r="M1466" s="221">
        <f t="shared" si="185"/>
        <v>0</v>
      </c>
      <c r="N1466" s="222">
        <f t="shared" si="186"/>
        <v>0</v>
      </c>
    </row>
    <row r="1467" spans="2:14" x14ac:dyDescent="0.45">
      <c r="B1467" t="s">
        <v>333</v>
      </c>
      <c r="C1467" s="215">
        <f>'Survey Results'!D1467/'Survey Results'!D$1517</f>
        <v>0</v>
      </c>
      <c r="D1467" s="211">
        <f t="shared" ref="D1467:D1516" si="187">C1467*$D$1336</f>
        <v>0</v>
      </c>
      <c r="E1467" s="218">
        <f>'Survey Results'!E1467/'Survey Results'!E$1517</f>
        <v>0</v>
      </c>
      <c r="F1467" s="217">
        <f t="shared" ref="F1467:F1516" si="188">E1467*$F$1336</f>
        <v>0</v>
      </c>
      <c r="G1467" s="215">
        <f>'Survey Results'!F1467/'Survey Results'!F$1517</f>
        <v>0</v>
      </c>
      <c r="H1467" s="212">
        <f t="shared" ref="H1467:H1516" si="189">G1467*$H$1336</f>
        <v>0</v>
      </c>
      <c r="I1467" s="218">
        <f>'Survey Results'!G1467/'Survey Results'!G$1517</f>
        <v>0</v>
      </c>
      <c r="J1467" s="217">
        <f t="shared" ref="J1467:J1516" si="190">I1467*$J$1336</f>
        <v>0</v>
      </c>
      <c r="K1467" s="215">
        <f>'Survey Results'!H1467/'Survey Results'!H$1517</f>
        <v>0</v>
      </c>
      <c r="L1467" s="211">
        <f t="shared" ref="L1467:L1516" si="191">K1467*$L$1336</f>
        <v>0</v>
      </c>
      <c r="M1467" s="221">
        <f t="shared" ref="M1467:M1516" si="192">N1467/$N$1336</f>
        <v>0</v>
      </c>
      <c r="N1467" s="222">
        <f t="shared" si="186"/>
        <v>0</v>
      </c>
    </row>
    <row r="1468" spans="2:14" x14ac:dyDescent="0.45">
      <c r="B1468" t="s">
        <v>334</v>
      </c>
      <c r="C1468" s="215">
        <f>'Survey Results'!D1468/'Survey Results'!D$1517</f>
        <v>0</v>
      </c>
      <c r="D1468" s="211">
        <f t="shared" si="187"/>
        <v>0</v>
      </c>
      <c r="E1468" s="218">
        <f>'Survey Results'!E1468/'Survey Results'!E$1517</f>
        <v>0</v>
      </c>
      <c r="F1468" s="217">
        <f t="shared" si="188"/>
        <v>0</v>
      </c>
      <c r="G1468" s="215">
        <f>'Survey Results'!F1468/'Survey Results'!F$1517</f>
        <v>0</v>
      </c>
      <c r="H1468" s="212">
        <f t="shared" si="189"/>
        <v>0</v>
      </c>
      <c r="I1468" s="218">
        <f>'Survey Results'!G1468/'Survey Results'!G$1517</f>
        <v>0</v>
      </c>
      <c r="J1468" s="217">
        <f t="shared" si="190"/>
        <v>0</v>
      </c>
      <c r="K1468" s="215">
        <f>'Survey Results'!H1468/'Survey Results'!H$1517</f>
        <v>0</v>
      </c>
      <c r="L1468" s="211">
        <f t="shared" si="191"/>
        <v>0</v>
      </c>
      <c r="M1468" s="221">
        <f t="shared" si="192"/>
        <v>0</v>
      </c>
      <c r="N1468" s="222">
        <f t="shared" si="186"/>
        <v>0</v>
      </c>
    </row>
    <row r="1469" spans="2:14" x14ac:dyDescent="0.45">
      <c r="B1469" t="s">
        <v>335</v>
      </c>
      <c r="C1469" s="215">
        <f>'Survey Results'!D1469/'Survey Results'!D$1517</f>
        <v>0</v>
      </c>
      <c r="D1469" s="211">
        <f t="shared" si="187"/>
        <v>0</v>
      </c>
      <c r="E1469" s="218">
        <f>'Survey Results'!E1469/'Survey Results'!E$1517</f>
        <v>0</v>
      </c>
      <c r="F1469" s="217">
        <f t="shared" si="188"/>
        <v>0</v>
      </c>
      <c r="G1469" s="215">
        <f>'Survey Results'!F1469/'Survey Results'!F$1517</f>
        <v>0</v>
      </c>
      <c r="H1469" s="212">
        <f t="shared" si="189"/>
        <v>0</v>
      </c>
      <c r="I1469" s="218">
        <f>'Survey Results'!G1469/'Survey Results'!G$1517</f>
        <v>0</v>
      </c>
      <c r="J1469" s="217">
        <f t="shared" si="190"/>
        <v>0</v>
      </c>
      <c r="K1469" s="215">
        <f>'Survey Results'!H1469/'Survey Results'!H$1517</f>
        <v>0</v>
      </c>
      <c r="L1469" s="211">
        <f t="shared" si="191"/>
        <v>0</v>
      </c>
      <c r="M1469" s="221">
        <f t="shared" si="192"/>
        <v>0</v>
      </c>
      <c r="N1469" s="222">
        <f t="shared" si="186"/>
        <v>0</v>
      </c>
    </row>
    <row r="1470" spans="2:14" x14ac:dyDescent="0.45">
      <c r="B1470" t="s">
        <v>336</v>
      </c>
      <c r="C1470" s="215">
        <f>'Survey Results'!D1470/'Survey Results'!D$1517</f>
        <v>0</v>
      </c>
      <c r="D1470" s="211">
        <f t="shared" si="187"/>
        <v>0</v>
      </c>
      <c r="E1470" s="218">
        <f>'Survey Results'!E1470/'Survey Results'!E$1517</f>
        <v>0</v>
      </c>
      <c r="F1470" s="217">
        <f t="shared" si="188"/>
        <v>0</v>
      </c>
      <c r="G1470" s="215">
        <f>'Survey Results'!F1470/'Survey Results'!F$1517</f>
        <v>0</v>
      </c>
      <c r="H1470" s="212">
        <f t="shared" si="189"/>
        <v>0</v>
      </c>
      <c r="I1470" s="218">
        <f>'Survey Results'!G1470/'Survey Results'!G$1517</f>
        <v>0</v>
      </c>
      <c r="J1470" s="217">
        <f t="shared" si="190"/>
        <v>0</v>
      </c>
      <c r="K1470" s="215">
        <f>'Survey Results'!H1470/'Survey Results'!H$1517</f>
        <v>0</v>
      </c>
      <c r="L1470" s="211">
        <f t="shared" si="191"/>
        <v>0</v>
      </c>
      <c r="M1470" s="221">
        <f t="shared" si="192"/>
        <v>0</v>
      </c>
      <c r="N1470" s="222">
        <f t="shared" si="186"/>
        <v>0</v>
      </c>
    </row>
    <row r="1471" spans="2:14" x14ac:dyDescent="0.45">
      <c r="B1471" t="s">
        <v>337</v>
      </c>
      <c r="C1471" s="215">
        <f>'Survey Results'!D1471/'Survey Results'!D$1517</f>
        <v>0</v>
      </c>
      <c r="D1471" s="211">
        <f t="shared" si="187"/>
        <v>0</v>
      </c>
      <c r="E1471" s="218">
        <f>'Survey Results'!E1471/'Survey Results'!E$1517</f>
        <v>0</v>
      </c>
      <c r="F1471" s="217">
        <f t="shared" si="188"/>
        <v>0</v>
      </c>
      <c r="G1471" s="215">
        <f>'Survey Results'!F1471/'Survey Results'!F$1517</f>
        <v>0</v>
      </c>
      <c r="H1471" s="212">
        <f t="shared" si="189"/>
        <v>0</v>
      </c>
      <c r="I1471" s="218">
        <f>'Survey Results'!G1471/'Survey Results'!G$1517</f>
        <v>0</v>
      </c>
      <c r="J1471" s="217">
        <f t="shared" si="190"/>
        <v>0</v>
      </c>
      <c r="K1471" s="215">
        <f>'Survey Results'!H1471/'Survey Results'!H$1517</f>
        <v>0</v>
      </c>
      <c r="L1471" s="211">
        <f t="shared" si="191"/>
        <v>0</v>
      </c>
      <c r="M1471" s="221">
        <f t="shared" si="192"/>
        <v>0</v>
      </c>
      <c r="N1471" s="222">
        <f t="shared" si="186"/>
        <v>0</v>
      </c>
    </row>
    <row r="1472" spans="2:14" x14ac:dyDescent="0.45">
      <c r="B1472" t="s">
        <v>338</v>
      </c>
      <c r="C1472" s="215">
        <f>'Survey Results'!D1472/'Survey Results'!D$1517</f>
        <v>0</v>
      </c>
      <c r="D1472" s="211">
        <f t="shared" si="187"/>
        <v>0</v>
      </c>
      <c r="E1472" s="218">
        <f>'Survey Results'!E1472/'Survey Results'!E$1517</f>
        <v>0</v>
      </c>
      <c r="F1472" s="217">
        <f t="shared" si="188"/>
        <v>0</v>
      </c>
      <c r="G1472" s="215">
        <f>'Survey Results'!F1472/'Survey Results'!F$1517</f>
        <v>0</v>
      </c>
      <c r="H1472" s="212">
        <f t="shared" si="189"/>
        <v>0</v>
      </c>
      <c r="I1472" s="218">
        <f>'Survey Results'!G1472/'Survey Results'!G$1517</f>
        <v>0</v>
      </c>
      <c r="J1472" s="217">
        <f t="shared" si="190"/>
        <v>0</v>
      </c>
      <c r="K1472" s="215">
        <f>'Survey Results'!H1472/'Survey Results'!H$1517</f>
        <v>0</v>
      </c>
      <c r="L1472" s="211">
        <f t="shared" si="191"/>
        <v>0</v>
      </c>
      <c r="M1472" s="221">
        <f t="shared" si="192"/>
        <v>0</v>
      </c>
      <c r="N1472" s="222">
        <f t="shared" si="186"/>
        <v>0</v>
      </c>
    </row>
    <row r="1473" spans="2:14" x14ac:dyDescent="0.45">
      <c r="B1473" t="s">
        <v>339</v>
      </c>
      <c r="C1473" s="215">
        <f>'Survey Results'!D1473/'Survey Results'!D$1517</f>
        <v>0</v>
      </c>
      <c r="D1473" s="211">
        <f t="shared" si="187"/>
        <v>0</v>
      </c>
      <c r="E1473" s="218">
        <f>'Survey Results'!E1473/'Survey Results'!E$1517</f>
        <v>0</v>
      </c>
      <c r="F1473" s="217">
        <f t="shared" si="188"/>
        <v>0</v>
      </c>
      <c r="G1473" s="215">
        <f>'Survey Results'!F1473/'Survey Results'!F$1517</f>
        <v>4.5708020050125323E-2</v>
      </c>
      <c r="H1473" s="212">
        <f t="shared" si="189"/>
        <v>0.490056686706767</v>
      </c>
      <c r="I1473" s="218">
        <f>'Survey Results'!G1473/'Survey Results'!G$1517</f>
        <v>0</v>
      </c>
      <c r="J1473" s="217">
        <f t="shared" si="190"/>
        <v>0</v>
      </c>
      <c r="K1473" s="215">
        <f>'Survey Results'!H1473/'Survey Results'!H$1517</f>
        <v>0</v>
      </c>
      <c r="L1473" s="211">
        <f t="shared" si="191"/>
        <v>0</v>
      </c>
      <c r="M1473" s="221">
        <f t="shared" si="192"/>
        <v>1.7660881252570291E-2</v>
      </c>
      <c r="N1473" s="222">
        <f t="shared" si="186"/>
        <v>0.490056686706767</v>
      </c>
    </row>
    <row r="1474" spans="2:14" x14ac:dyDescent="0.45">
      <c r="B1474" t="s">
        <v>340</v>
      </c>
      <c r="C1474" s="215">
        <f>'Survey Results'!D1474/'Survey Results'!D$1517</f>
        <v>0</v>
      </c>
      <c r="D1474" s="211">
        <f t="shared" si="187"/>
        <v>0</v>
      </c>
      <c r="E1474" s="218">
        <f>'Survey Results'!E1474/'Survey Results'!E$1517</f>
        <v>0</v>
      </c>
      <c r="F1474" s="217">
        <f t="shared" si="188"/>
        <v>0</v>
      </c>
      <c r="G1474" s="215">
        <f>'Survey Results'!F1474/'Survey Results'!F$1517</f>
        <v>0</v>
      </c>
      <c r="H1474" s="212">
        <f t="shared" si="189"/>
        <v>0</v>
      </c>
      <c r="I1474" s="218">
        <f>'Survey Results'!G1474/'Survey Results'!G$1517</f>
        <v>0</v>
      </c>
      <c r="J1474" s="217">
        <f t="shared" si="190"/>
        <v>0</v>
      </c>
      <c r="K1474" s="215">
        <f>'Survey Results'!H1474/'Survey Results'!H$1517</f>
        <v>0</v>
      </c>
      <c r="L1474" s="211">
        <f t="shared" si="191"/>
        <v>0</v>
      </c>
      <c r="M1474" s="221">
        <f t="shared" si="192"/>
        <v>0</v>
      </c>
      <c r="N1474" s="222">
        <f t="shared" si="186"/>
        <v>0</v>
      </c>
    </row>
    <row r="1475" spans="2:14" x14ac:dyDescent="0.45">
      <c r="B1475" t="s">
        <v>341</v>
      </c>
      <c r="C1475" s="215">
        <f>'Survey Results'!D1475/'Survey Results'!D$1517</f>
        <v>0</v>
      </c>
      <c r="D1475" s="211">
        <f t="shared" si="187"/>
        <v>0</v>
      </c>
      <c r="E1475" s="218">
        <f>'Survey Results'!E1475/'Survey Results'!E$1517</f>
        <v>0</v>
      </c>
      <c r="F1475" s="217">
        <f t="shared" si="188"/>
        <v>0</v>
      </c>
      <c r="G1475" s="215">
        <f>'Survey Results'!F1475/'Survey Results'!F$1517</f>
        <v>0</v>
      </c>
      <c r="H1475" s="212">
        <f t="shared" si="189"/>
        <v>0</v>
      </c>
      <c r="I1475" s="218">
        <f>'Survey Results'!G1475/'Survey Results'!G$1517</f>
        <v>0</v>
      </c>
      <c r="J1475" s="217">
        <f t="shared" si="190"/>
        <v>0</v>
      </c>
      <c r="K1475" s="215">
        <f>'Survey Results'!H1475/'Survey Results'!H$1517</f>
        <v>0</v>
      </c>
      <c r="L1475" s="211">
        <f t="shared" si="191"/>
        <v>0</v>
      </c>
      <c r="M1475" s="221">
        <f t="shared" si="192"/>
        <v>0</v>
      </c>
      <c r="N1475" s="222">
        <f t="shared" si="186"/>
        <v>0</v>
      </c>
    </row>
    <row r="1476" spans="2:14" x14ac:dyDescent="0.45">
      <c r="B1476" t="s">
        <v>342</v>
      </c>
      <c r="C1476" s="215">
        <f>'Survey Results'!D1476/'Survey Results'!D$1517</f>
        <v>0</v>
      </c>
      <c r="D1476" s="211">
        <f t="shared" si="187"/>
        <v>0</v>
      </c>
      <c r="E1476" s="218">
        <f>'Survey Results'!E1476/'Survey Results'!E$1517</f>
        <v>0</v>
      </c>
      <c r="F1476" s="217">
        <f t="shared" si="188"/>
        <v>0</v>
      </c>
      <c r="G1476" s="215">
        <f>'Survey Results'!F1476/'Survey Results'!F$1517</f>
        <v>0</v>
      </c>
      <c r="H1476" s="212">
        <f t="shared" si="189"/>
        <v>0</v>
      </c>
      <c r="I1476" s="218">
        <f>'Survey Results'!G1476/'Survey Results'!G$1517</f>
        <v>0</v>
      </c>
      <c r="J1476" s="217">
        <f t="shared" si="190"/>
        <v>0</v>
      </c>
      <c r="K1476" s="215">
        <f>'Survey Results'!H1476/'Survey Results'!H$1517</f>
        <v>0</v>
      </c>
      <c r="L1476" s="211">
        <f t="shared" si="191"/>
        <v>0</v>
      </c>
      <c r="M1476" s="221">
        <f t="shared" si="192"/>
        <v>0</v>
      </c>
      <c r="N1476" s="222">
        <f t="shared" ref="N1476:N1539" si="193">D1476+F1476+H1476+J1476+L1476</f>
        <v>0</v>
      </c>
    </row>
    <row r="1477" spans="2:14" x14ac:dyDescent="0.45">
      <c r="B1477" t="s">
        <v>343</v>
      </c>
      <c r="C1477" s="215">
        <f>'Survey Results'!D1477/'Survey Results'!D$1517</f>
        <v>0</v>
      </c>
      <c r="D1477" s="211">
        <f t="shared" si="187"/>
        <v>0</v>
      </c>
      <c r="E1477" s="218">
        <f>'Survey Results'!E1477/'Survey Results'!E$1517</f>
        <v>0</v>
      </c>
      <c r="F1477" s="217">
        <f t="shared" si="188"/>
        <v>0</v>
      </c>
      <c r="G1477" s="215">
        <f>'Survey Results'!F1477/'Survey Results'!F$1517</f>
        <v>0</v>
      </c>
      <c r="H1477" s="212">
        <f t="shared" si="189"/>
        <v>0</v>
      </c>
      <c r="I1477" s="218">
        <f>'Survey Results'!G1477/'Survey Results'!G$1517</f>
        <v>0</v>
      </c>
      <c r="J1477" s="217">
        <f t="shared" si="190"/>
        <v>0</v>
      </c>
      <c r="K1477" s="215">
        <f>'Survey Results'!H1477/'Survey Results'!H$1517</f>
        <v>0</v>
      </c>
      <c r="L1477" s="211">
        <f t="shared" si="191"/>
        <v>0</v>
      </c>
      <c r="M1477" s="221">
        <f t="shared" si="192"/>
        <v>0</v>
      </c>
      <c r="N1477" s="222">
        <f t="shared" si="193"/>
        <v>0</v>
      </c>
    </row>
    <row r="1478" spans="2:14" x14ac:dyDescent="0.45">
      <c r="B1478" t="s">
        <v>344</v>
      </c>
      <c r="C1478" s="215">
        <f>'Survey Results'!D1478/'Survey Results'!D$1517</f>
        <v>0</v>
      </c>
      <c r="D1478" s="211">
        <f t="shared" si="187"/>
        <v>0</v>
      </c>
      <c r="E1478" s="218">
        <f>'Survey Results'!E1478/'Survey Results'!E$1517</f>
        <v>0</v>
      </c>
      <c r="F1478" s="217">
        <f t="shared" si="188"/>
        <v>0</v>
      </c>
      <c r="G1478" s="215">
        <f>'Survey Results'!F1478/'Survey Results'!F$1517</f>
        <v>0</v>
      </c>
      <c r="H1478" s="212">
        <f t="shared" si="189"/>
        <v>0</v>
      </c>
      <c r="I1478" s="218">
        <f>'Survey Results'!G1478/'Survey Results'!G$1517</f>
        <v>0</v>
      </c>
      <c r="J1478" s="217">
        <f t="shared" si="190"/>
        <v>0</v>
      </c>
      <c r="K1478" s="215">
        <f>'Survey Results'!H1478/'Survey Results'!H$1517</f>
        <v>0</v>
      </c>
      <c r="L1478" s="211">
        <f t="shared" si="191"/>
        <v>0</v>
      </c>
      <c r="M1478" s="221">
        <f t="shared" si="192"/>
        <v>0</v>
      </c>
      <c r="N1478" s="222">
        <f t="shared" si="193"/>
        <v>0</v>
      </c>
    </row>
    <row r="1479" spans="2:14" x14ac:dyDescent="0.45">
      <c r="B1479" t="s">
        <v>345</v>
      </c>
      <c r="C1479" s="215">
        <f>'Survey Results'!D1479/'Survey Results'!D$1517</f>
        <v>0</v>
      </c>
      <c r="D1479" s="211">
        <f t="shared" si="187"/>
        <v>0</v>
      </c>
      <c r="E1479" s="218">
        <f>'Survey Results'!E1479/'Survey Results'!E$1517</f>
        <v>0</v>
      </c>
      <c r="F1479" s="217">
        <f t="shared" si="188"/>
        <v>0</v>
      </c>
      <c r="G1479" s="215">
        <f>'Survey Results'!F1479/'Survey Results'!F$1517</f>
        <v>0</v>
      </c>
      <c r="H1479" s="212">
        <f t="shared" si="189"/>
        <v>0</v>
      </c>
      <c r="I1479" s="218">
        <f>'Survey Results'!G1479/'Survey Results'!G$1517</f>
        <v>0</v>
      </c>
      <c r="J1479" s="217">
        <f t="shared" si="190"/>
        <v>0</v>
      </c>
      <c r="K1479" s="215">
        <f>'Survey Results'!H1479/'Survey Results'!H$1517</f>
        <v>0</v>
      </c>
      <c r="L1479" s="211">
        <f t="shared" si="191"/>
        <v>0</v>
      </c>
      <c r="M1479" s="221">
        <f t="shared" si="192"/>
        <v>0</v>
      </c>
      <c r="N1479" s="222">
        <f t="shared" si="193"/>
        <v>0</v>
      </c>
    </row>
    <row r="1480" spans="2:14" x14ac:dyDescent="0.45">
      <c r="B1480" t="s">
        <v>133</v>
      </c>
      <c r="C1480" s="215">
        <f>'Survey Results'!D1480/'Survey Results'!D$1517</f>
        <v>0</v>
      </c>
      <c r="D1480" s="211">
        <f t="shared" si="187"/>
        <v>0</v>
      </c>
      <c r="E1480" s="218">
        <f>'Survey Results'!E1480/'Survey Results'!E$1517</f>
        <v>0</v>
      </c>
      <c r="F1480" s="217">
        <f t="shared" si="188"/>
        <v>0</v>
      </c>
      <c r="G1480" s="215">
        <f>'Survey Results'!F1480/'Survey Results'!F$1517</f>
        <v>0</v>
      </c>
      <c r="H1480" s="212">
        <f t="shared" si="189"/>
        <v>0</v>
      </c>
      <c r="I1480" s="218">
        <f>'Survey Results'!G1480/'Survey Results'!G$1517</f>
        <v>0</v>
      </c>
      <c r="J1480" s="217">
        <f t="shared" si="190"/>
        <v>0</v>
      </c>
      <c r="K1480" s="215">
        <f>'Survey Results'!H1480/'Survey Results'!H$1517</f>
        <v>0</v>
      </c>
      <c r="L1480" s="211">
        <f t="shared" si="191"/>
        <v>0</v>
      </c>
      <c r="M1480" s="221">
        <f t="shared" si="192"/>
        <v>0</v>
      </c>
      <c r="N1480" s="222">
        <f t="shared" si="193"/>
        <v>0</v>
      </c>
    </row>
    <row r="1481" spans="2:14" x14ac:dyDescent="0.45">
      <c r="B1481" t="s">
        <v>134</v>
      </c>
      <c r="C1481" s="215">
        <f>'Survey Results'!D1481/'Survey Results'!D$1517</f>
        <v>0</v>
      </c>
      <c r="D1481" s="211">
        <f t="shared" si="187"/>
        <v>0</v>
      </c>
      <c r="E1481" s="218">
        <f>'Survey Results'!E1481/'Survey Results'!E$1517</f>
        <v>0</v>
      </c>
      <c r="F1481" s="217">
        <f t="shared" si="188"/>
        <v>0</v>
      </c>
      <c r="G1481" s="215">
        <f>'Survey Results'!F1481/'Survey Results'!F$1517</f>
        <v>0</v>
      </c>
      <c r="H1481" s="212">
        <f t="shared" si="189"/>
        <v>0</v>
      </c>
      <c r="I1481" s="218">
        <f>'Survey Results'!G1481/'Survey Results'!G$1517</f>
        <v>0</v>
      </c>
      <c r="J1481" s="217">
        <f t="shared" si="190"/>
        <v>0</v>
      </c>
      <c r="K1481" s="215">
        <f>'Survey Results'!H1481/'Survey Results'!H$1517</f>
        <v>0</v>
      </c>
      <c r="L1481" s="211">
        <f t="shared" si="191"/>
        <v>0</v>
      </c>
      <c r="M1481" s="221">
        <f t="shared" si="192"/>
        <v>0</v>
      </c>
      <c r="N1481" s="222">
        <f t="shared" si="193"/>
        <v>0</v>
      </c>
    </row>
    <row r="1482" spans="2:14" x14ac:dyDescent="0.45">
      <c r="B1482" t="s">
        <v>346</v>
      </c>
      <c r="C1482" s="215">
        <f>'Survey Results'!D1482/'Survey Results'!D$1517</f>
        <v>0</v>
      </c>
      <c r="D1482" s="211">
        <f t="shared" si="187"/>
        <v>0</v>
      </c>
      <c r="E1482" s="218">
        <f>'Survey Results'!E1482/'Survey Results'!E$1517</f>
        <v>0</v>
      </c>
      <c r="F1482" s="217">
        <f t="shared" si="188"/>
        <v>0</v>
      </c>
      <c r="G1482" s="215">
        <f>'Survey Results'!F1482/'Survey Results'!F$1517</f>
        <v>0</v>
      </c>
      <c r="H1482" s="212">
        <f t="shared" si="189"/>
        <v>0</v>
      </c>
      <c r="I1482" s="218">
        <f>'Survey Results'!G1482/'Survey Results'!G$1517</f>
        <v>0</v>
      </c>
      <c r="J1482" s="217">
        <f t="shared" si="190"/>
        <v>0</v>
      </c>
      <c r="K1482" s="215">
        <f>'Survey Results'!H1482/'Survey Results'!H$1517</f>
        <v>0</v>
      </c>
      <c r="L1482" s="211">
        <f t="shared" si="191"/>
        <v>0</v>
      </c>
      <c r="M1482" s="221">
        <f t="shared" si="192"/>
        <v>0</v>
      </c>
      <c r="N1482" s="222">
        <f t="shared" si="193"/>
        <v>0</v>
      </c>
    </row>
    <row r="1483" spans="2:14" x14ac:dyDescent="0.45">
      <c r="B1483" t="s">
        <v>347</v>
      </c>
      <c r="C1483" s="215">
        <f>'Survey Results'!D1483/'Survey Results'!D$1517</f>
        <v>0</v>
      </c>
      <c r="D1483" s="211">
        <f t="shared" si="187"/>
        <v>0</v>
      </c>
      <c r="E1483" s="218">
        <f>'Survey Results'!E1483/'Survey Results'!E$1517</f>
        <v>0</v>
      </c>
      <c r="F1483" s="217">
        <f t="shared" si="188"/>
        <v>0</v>
      </c>
      <c r="G1483" s="215">
        <f>'Survey Results'!F1483/'Survey Results'!F$1517</f>
        <v>0</v>
      </c>
      <c r="H1483" s="212">
        <f t="shared" si="189"/>
        <v>0</v>
      </c>
      <c r="I1483" s="218">
        <f>'Survey Results'!G1483/'Survey Results'!G$1517</f>
        <v>0</v>
      </c>
      <c r="J1483" s="217">
        <f t="shared" si="190"/>
        <v>0</v>
      </c>
      <c r="K1483" s="215">
        <f>'Survey Results'!H1483/'Survey Results'!H$1517</f>
        <v>0</v>
      </c>
      <c r="L1483" s="211">
        <f t="shared" si="191"/>
        <v>0</v>
      </c>
      <c r="M1483" s="221">
        <f t="shared" si="192"/>
        <v>0</v>
      </c>
      <c r="N1483" s="222">
        <f t="shared" si="193"/>
        <v>0</v>
      </c>
    </row>
    <row r="1484" spans="2:14" x14ac:dyDescent="0.45">
      <c r="B1484" t="s">
        <v>348</v>
      </c>
      <c r="C1484" s="215">
        <f>'Survey Results'!D1484/'Survey Results'!D$1517</f>
        <v>0</v>
      </c>
      <c r="D1484" s="211">
        <f t="shared" si="187"/>
        <v>0</v>
      </c>
      <c r="E1484" s="218">
        <f>'Survey Results'!E1484/'Survey Results'!E$1517</f>
        <v>0</v>
      </c>
      <c r="F1484" s="217">
        <f t="shared" si="188"/>
        <v>0</v>
      </c>
      <c r="G1484" s="215">
        <f>'Survey Results'!F1484/'Survey Results'!F$1517</f>
        <v>0</v>
      </c>
      <c r="H1484" s="212">
        <f t="shared" si="189"/>
        <v>0</v>
      </c>
      <c r="I1484" s="218">
        <f>'Survey Results'!G1484/'Survey Results'!G$1517</f>
        <v>0</v>
      </c>
      <c r="J1484" s="217">
        <f t="shared" si="190"/>
        <v>0</v>
      </c>
      <c r="K1484" s="215">
        <f>'Survey Results'!H1484/'Survey Results'!H$1517</f>
        <v>0</v>
      </c>
      <c r="L1484" s="211">
        <f t="shared" si="191"/>
        <v>0</v>
      </c>
      <c r="M1484" s="221">
        <f t="shared" si="192"/>
        <v>0</v>
      </c>
      <c r="N1484" s="222">
        <f t="shared" si="193"/>
        <v>0</v>
      </c>
    </row>
    <row r="1485" spans="2:14" x14ac:dyDescent="0.45">
      <c r="B1485" t="s">
        <v>349</v>
      </c>
      <c r="C1485" s="215">
        <f>'Survey Results'!D1485/'Survey Results'!D$1517</f>
        <v>0</v>
      </c>
      <c r="D1485" s="211">
        <f t="shared" si="187"/>
        <v>0</v>
      </c>
      <c r="E1485" s="218">
        <f>'Survey Results'!E1485/'Survey Results'!E$1517</f>
        <v>0</v>
      </c>
      <c r="F1485" s="217">
        <f t="shared" si="188"/>
        <v>0</v>
      </c>
      <c r="G1485" s="215">
        <f>'Survey Results'!F1485/'Survey Results'!F$1517</f>
        <v>0</v>
      </c>
      <c r="H1485" s="212">
        <f t="shared" si="189"/>
        <v>0</v>
      </c>
      <c r="I1485" s="218">
        <f>'Survey Results'!G1485/'Survey Results'!G$1517</f>
        <v>0</v>
      </c>
      <c r="J1485" s="217">
        <f t="shared" si="190"/>
        <v>0</v>
      </c>
      <c r="K1485" s="215">
        <f>'Survey Results'!H1485/'Survey Results'!H$1517</f>
        <v>0</v>
      </c>
      <c r="L1485" s="211">
        <f t="shared" si="191"/>
        <v>0</v>
      </c>
      <c r="M1485" s="221">
        <f t="shared" si="192"/>
        <v>0</v>
      </c>
      <c r="N1485" s="222">
        <f t="shared" si="193"/>
        <v>0</v>
      </c>
    </row>
    <row r="1486" spans="2:14" x14ac:dyDescent="0.45">
      <c r="B1486" t="s">
        <v>350</v>
      </c>
      <c r="C1486" s="215">
        <f>'Survey Results'!D1486/'Survey Results'!D$1517</f>
        <v>0</v>
      </c>
      <c r="D1486" s="211">
        <f t="shared" si="187"/>
        <v>0</v>
      </c>
      <c r="E1486" s="218">
        <f>'Survey Results'!E1486/'Survey Results'!E$1517</f>
        <v>0</v>
      </c>
      <c r="F1486" s="217">
        <f t="shared" si="188"/>
        <v>0</v>
      </c>
      <c r="G1486" s="215">
        <f>'Survey Results'!F1486/'Survey Results'!F$1517</f>
        <v>0</v>
      </c>
      <c r="H1486" s="212">
        <f t="shared" si="189"/>
        <v>0</v>
      </c>
      <c r="I1486" s="218">
        <f>'Survey Results'!G1486/'Survey Results'!G$1517</f>
        <v>1.2998307634449043E-2</v>
      </c>
      <c r="J1486" s="217">
        <f t="shared" si="190"/>
        <v>5.1753768903441154E-2</v>
      </c>
      <c r="K1486" s="215">
        <f>'Survey Results'!H1486/'Survey Results'!H$1517</f>
        <v>0</v>
      </c>
      <c r="L1486" s="211">
        <f t="shared" si="191"/>
        <v>0</v>
      </c>
      <c r="M1486" s="221">
        <f t="shared" si="192"/>
        <v>1.8651253860424428E-3</v>
      </c>
      <c r="N1486" s="222">
        <f t="shared" si="193"/>
        <v>5.1753768903441154E-2</v>
      </c>
    </row>
    <row r="1487" spans="2:14" x14ac:dyDescent="0.45">
      <c r="B1487" t="s">
        <v>351</v>
      </c>
      <c r="C1487" s="215">
        <f>'Survey Results'!D1487/'Survey Results'!D$1517</f>
        <v>0</v>
      </c>
      <c r="D1487" s="211">
        <f t="shared" si="187"/>
        <v>0</v>
      </c>
      <c r="E1487" s="218">
        <f>'Survey Results'!E1487/'Survey Results'!E$1517</f>
        <v>0</v>
      </c>
      <c r="F1487" s="217">
        <f t="shared" si="188"/>
        <v>0</v>
      </c>
      <c r="G1487" s="215">
        <f>'Survey Results'!F1487/'Survey Results'!F$1517</f>
        <v>0</v>
      </c>
      <c r="H1487" s="212">
        <f t="shared" si="189"/>
        <v>0</v>
      </c>
      <c r="I1487" s="218">
        <f>'Survey Results'!G1487/'Survey Results'!G$1517</f>
        <v>0</v>
      </c>
      <c r="J1487" s="217">
        <f t="shared" si="190"/>
        <v>0</v>
      </c>
      <c r="K1487" s="215">
        <f>'Survey Results'!H1487/'Survey Results'!H$1517</f>
        <v>0</v>
      </c>
      <c r="L1487" s="211">
        <f t="shared" si="191"/>
        <v>0</v>
      </c>
      <c r="M1487" s="221">
        <f t="shared" si="192"/>
        <v>0</v>
      </c>
      <c r="N1487" s="222">
        <f t="shared" si="193"/>
        <v>0</v>
      </c>
    </row>
    <row r="1488" spans="2:14" x14ac:dyDescent="0.45">
      <c r="B1488" t="s">
        <v>352</v>
      </c>
      <c r="C1488" s="215">
        <f>'Survey Results'!D1488/'Survey Results'!D$1517</f>
        <v>0</v>
      </c>
      <c r="D1488" s="211">
        <f t="shared" si="187"/>
        <v>0</v>
      </c>
      <c r="E1488" s="218">
        <f>'Survey Results'!E1488/'Survey Results'!E$1517</f>
        <v>0</v>
      </c>
      <c r="F1488" s="217">
        <f t="shared" si="188"/>
        <v>0</v>
      </c>
      <c r="G1488" s="215">
        <f>'Survey Results'!F1488/'Survey Results'!F$1517</f>
        <v>0</v>
      </c>
      <c r="H1488" s="212">
        <f t="shared" si="189"/>
        <v>0</v>
      </c>
      <c r="I1488" s="218">
        <f>'Survey Results'!G1488/'Survey Results'!G$1517</f>
        <v>0</v>
      </c>
      <c r="J1488" s="217">
        <f t="shared" si="190"/>
        <v>0</v>
      </c>
      <c r="K1488" s="215">
        <f>'Survey Results'!H1488/'Survey Results'!H$1517</f>
        <v>0</v>
      </c>
      <c r="L1488" s="211">
        <f t="shared" si="191"/>
        <v>0</v>
      </c>
      <c r="M1488" s="221">
        <f t="shared" si="192"/>
        <v>0</v>
      </c>
      <c r="N1488" s="222">
        <f t="shared" si="193"/>
        <v>0</v>
      </c>
    </row>
    <row r="1489" spans="2:14" x14ac:dyDescent="0.45">
      <c r="B1489" t="s">
        <v>353</v>
      </c>
      <c r="C1489" s="215">
        <f>'Survey Results'!D1489/'Survey Results'!D$1517</f>
        <v>0</v>
      </c>
      <c r="D1489" s="211">
        <f t="shared" si="187"/>
        <v>0</v>
      </c>
      <c r="E1489" s="218">
        <f>'Survey Results'!E1489/'Survey Results'!E$1517</f>
        <v>0</v>
      </c>
      <c r="F1489" s="217">
        <f t="shared" si="188"/>
        <v>0</v>
      </c>
      <c r="G1489" s="215">
        <f>'Survey Results'!F1489/'Survey Results'!F$1517</f>
        <v>0</v>
      </c>
      <c r="H1489" s="212">
        <f t="shared" si="189"/>
        <v>0</v>
      </c>
      <c r="I1489" s="218">
        <f>'Survey Results'!G1489/'Survey Results'!G$1517</f>
        <v>0</v>
      </c>
      <c r="J1489" s="217">
        <f t="shared" si="190"/>
        <v>0</v>
      </c>
      <c r="K1489" s="215">
        <f>'Survey Results'!H1489/'Survey Results'!H$1517</f>
        <v>0</v>
      </c>
      <c r="L1489" s="211">
        <f t="shared" si="191"/>
        <v>0</v>
      </c>
      <c r="M1489" s="221">
        <f t="shared" si="192"/>
        <v>0</v>
      </c>
      <c r="N1489" s="222">
        <f t="shared" si="193"/>
        <v>0</v>
      </c>
    </row>
    <row r="1490" spans="2:14" x14ac:dyDescent="0.45">
      <c r="B1490" t="s">
        <v>354</v>
      </c>
      <c r="C1490" s="215">
        <f>'Survey Results'!D1490/'Survey Results'!D$1517</f>
        <v>0</v>
      </c>
      <c r="D1490" s="211">
        <f t="shared" si="187"/>
        <v>0</v>
      </c>
      <c r="E1490" s="218">
        <f>'Survey Results'!E1490/'Survey Results'!E$1517</f>
        <v>0</v>
      </c>
      <c r="F1490" s="217">
        <f t="shared" si="188"/>
        <v>0</v>
      </c>
      <c r="G1490" s="215">
        <f>'Survey Results'!F1490/'Survey Results'!F$1517</f>
        <v>0</v>
      </c>
      <c r="H1490" s="212">
        <f t="shared" si="189"/>
        <v>0</v>
      </c>
      <c r="I1490" s="218">
        <f>'Survey Results'!G1490/'Survey Results'!G$1517</f>
        <v>0</v>
      </c>
      <c r="J1490" s="217">
        <f t="shared" si="190"/>
        <v>0</v>
      </c>
      <c r="K1490" s="215">
        <f>'Survey Results'!H1490/'Survey Results'!H$1517</f>
        <v>0</v>
      </c>
      <c r="L1490" s="211">
        <f t="shared" si="191"/>
        <v>0</v>
      </c>
      <c r="M1490" s="221">
        <f t="shared" si="192"/>
        <v>0</v>
      </c>
      <c r="N1490" s="222">
        <f t="shared" si="193"/>
        <v>0</v>
      </c>
    </row>
    <row r="1491" spans="2:14" x14ac:dyDescent="0.45">
      <c r="B1491" t="s">
        <v>355</v>
      </c>
      <c r="C1491" s="215">
        <f>'Survey Results'!D1491/'Survey Results'!D$1517</f>
        <v>0</v>
      </c>
      <c r="D1491" s="211">
        <f t="shared" si="187"/>
        <v>0</v>
      </c>
      <c r="E1491" s="218">
        <f>'Survey Results'!E1491/'Survey Results'!E$1517</f>
        <v>0</v>
      </c>
      <c r="F1491" s="217">
        <f t="shared" si="188"/>
        <v>0</v>
      </c>
      <c r="G1491" s="215">
        <f>'Survey Results'!F1491/'Survey Results'!F$1517</f>
        <v>0</v>
      </c>
      <c r="H1491" s="212">
        <f t="shared" si="189"/>
        <v>0</v>
      </c>
      <c r="I1491" s="218">
        <f>'Survey Results'!G1491/'Survey Results'!G$1517</f>
        <v>0</v>
      </c>
      <c r="J1491" s="217">
        <f t="shared" si="190"/>
        <v>0</v>
      </c>
      <c r="K1491" s="215">
        <f>'Survey Results'!H1491/'Survey Results'!H$1517</f>
        <v>0</v>
      </c>
      <c r="L1491" s="211">
        <f t="shared" si="191"/>
        <v>0</v>
      </c>
      <c r="M1491" s="221">
        <f t="shared" si="192"/>
        <v>0</v>
      </c>
      <c r="N1491" s="222">
        <f t="shared" si="193"/>
        <v>0</v>
      </c>
    </row>
    <row r="1492" spans="2:14" x14ac:dyDescent="0.45">
      <c r="B1492" t="s">
        <v>356</v>
      </c>
      <c r="C1492" s="215">
        <f>'Survey Results'!D1492/'Survey Results'!D$1517</f>
        <v>0</v>
      </c>
      <c r="D1492" s="211">
        <f t="shared" si="187"/>
        <v>0</v>
      </c>
      <c r="E1492" s="218">
        <f>'Survey Results'!E1492/'Survey Results'!E$1517</f>
        <v>0</v>
      </c>
      <c r="F1492" s="217">
        <f t="shared" si="188"/>
        <v>0</v>
      </c>
      <c r="G1492" s="215">
        <f>'Survey Results'!F1492/'Survey Results'!F$1517</f>
        <v>0</v>
      </c>
      <c r="H1492" s="212">
        <f t="shared" si="189"/>
        <v>0</v>
      </c>
      <c r="I1492" s="218">
        <f>'Survey Results'!G1492/'Survey Results'!G$1517</f>
        <v>0</v>
      </c>
      <c r="J1492" s="217">
        <f t="shared" si="190"/>
        <v>0</v>
      </c>
      <c r="K1492" s="215">
        <f>'Survey Results'!H1492/'Survey Results'!H$1517</f>
        <v>0</v>
      </c>
      <c r="L1492" s="211">
        <f t="shared" si="191"/>
        <v>0</v>
      </c>
      <c r="M1492" s="221">
        <f t="shared" si="192"/>
        <v>0</v>
      </c>
      <c r="N1492" s="222">
        <f t="shared" si="193"/>
        <v>0</v>
      </c>
    </row>
    <row r="1493" spans="2:14" x14ac:dyDescent="0.45">
      <c r="B1493" t="s">
        <v>357</v>
      </c>
      <c r="C1493" s="215">
        <f>'Survey Results'!D1493/'Survey Results'!D$1517</f>
        <v>0</v>
      </c>
      <c r="D1493" s="211">
        <f t="shared" si="187"/>
        <v>0</v>
      </c>
      <c r="E1493" s="218">
        <f>'Survey Results'!E1493/'Survey Results'!E$1517</f>
        <v>0</v>
      </c>
      <c r="F1493" s="217">
        <f t="shared" si="188"/>
        <v>0</v>
      </c>
      <c r="G1493" s="215">
        <f>'Survey Results'!F1493/'Survey Results'!F$1517</f>
        <v>0</v>
      </c>
      <c r="H1493" s="212">
        <f t="shared" si="189"/>
        <v>0</v>
      </c>
      <c r="I1493" s="218">
        <f>'Survey Results'!G1493/'Survey Results'!G$1517</f>
        <v>0</v>
      </c>
      <c r="J1493" s="217">
        <f t="shared" si="190"/>
        <v>0</v>
      </c>
      <c r="K1493" s="215">
        <f>'Survey Results'!H1493/'Survey Results'!H$1517</f>
        <v>0</v>
      </c>
      <c r="L1493" s="211">
        <f t="shared" si="191"/>
        <v>0</v>
      </c>
      <c r="M1493" s="221">
        <f t="shared" si="192"/>
        <v>0</v>
      </c>
      <c r="N1493" s="222">
        <f t="shared" si="193"/>
        <v>0</v>
      </c>
    </row>
    <row r="1494" spans="2:14" x14ac:dyDescent="0.45">
      <c r="B1494" t="s">
        <v>358</v>
      </c>
      <c r="C1494" s="215">
        <f>'Survey Results'!D1494/'Survey Results'!D$1517</f>
        <v>0</v>
      </c>
      <c r="D1494" s="211">
        <f t="shared" si="187"/>
        <v>0</v>
      </c>
      <c r="E1494" s="218">
        <f>'Survey Results'!E1494/'Survey Results'!E$1517</f>
        <v>0</v>
      </c>
      <c r="F1494" s="217">
        <f t="shared" si="188"/>
        <v>0</v>
      </c>
      <c r="G1494" s="215">
        <f>'Survey Results'!F1494/'Survey Results'!F$1517</f>
        <v>0</v>
      </c>
      <c r="H1494" s="212">
        <f t="shared" si="189"/>
        <v>0</v>
      </c>
      <c r="I1494" s="218">
        <f>'Survey Results'!G1494/'Survey Results'!G$1517</f>
        <v>0</v>
      </c>
      <c r="J1494" s="217">
        <f t="shared" si="190"/>
        <v>0</v>
      </c>
      <c r="K1494" s="215">
        <f>'Survey Results'!H1494/'Survey Results'!H$1517</f>
        <v>0</v>
      </c>
      <c r="L1494" s="211">
        <f t="shared" si="191"/>
        <v>0</v>
      </c>
      <c r="M1494" s="221">
        <f t="shared" si="192"/>
        <v>0</v>
      </c>
      <c r="N1494" s="222">
        <f t="shared" si="193"/>
        <v>0</v>
      </c>
    </row>
    <row r="1495" spans="2:14" x14ac:dyDescent="0.45">
      <c r="B1495" t="s">
        <v>359</v>
      </c>
      <c r="C1495" s="215">
        <f>'Survey Results'!D1495/'Survey Results'!D$1517</f>
        <v>0</v>
      </c>
      <c r="D1495" s="211">
        <f t="shared" si="187"/>
        <v>0</v>
      </c>
      <c r="E1495" s="218">
        <f>'Survey Results'!E1495/'Survey Results'!E$1517</f>
        <v>0</v>
      </c>
      <c r="F1495" s="217">
        <f t="shared" si="188"/>
        <v>0</v>
      </c>
      <c r="G1495" s="215">
        <f>'Survey Results'!F1495/'Survey Results'!F$1517</f>
        <v>0</v>
      </c>
      <c r="H1495" s="212">
        <f t="shared" si="189"/>
        <v>0</v>
      </c>
      <c r="I1495" s="218">
        <f>'Survey Results'!G1495/'Survey Results'!G$1517</f>
        <v>0</v>
      </c>
      <c r="J1495" s="217">
        <f t="shared" si="190"/>
        <v>0</v>
      </c>
      <c r="K1495" s="215">
        <f>'Survey Results'!H1495/'Survey Results'!H$1517</f>
        <v>0</v>
      </c>
      <c r="L1495" s="211">
        <f t="shared" si="191"/>
        <v>0</v>
      </c>
      <c r="M1495" s="221">
        <f t="shared" si="192"/>
        <v>0</v>
      </c>
      <c r="N1495" s="222">
        <f t="shared" si="193"/>
        <v>0</v>
      </c>
    </row>
    <row r="1496" spans="2:14" x14ac:dyDescent="0.45">
      <c r="B1496" t="s">
        <v>360</v>
      </c>
      <c r="C1496" s="215">
        <f>'Survey Results'!D1496/'Survey Results'!D$1517</f>
        <v>0</v>
      </c>
      <c r="D1496" s="211">
        <f t="shared" si="187"/>
        <v>0</v>
      </c>
      <c r="E1496" s="218">
        <f>'Survey Results'!E1496/'Survey Results'!E$1517</f>
        <v>0</v>
      </c>
      <c r="F1496" s="217">
        <f t="shared" si="188"/>
        <v>0</v>
      </c>
      <c r="G1496" s="215">
        <f>'Survey Results'!F1496/'Survey Results'!F$1517</f>
        <v>0</v>
      </c>
      <c r="H1496" s="212">
        <f t="shared" si="189"/>
        <v>0</v>
      </c>
      <c r="I1496" s="218">
        <f>'Survey Results'!G1496/'Survey Results'!G$1517</f>
        <v>0</v>
      </c>
      <c r="J1496" s="217">
        <f t="shared" si="190"/>
        <v>0</v>
      </c>
      <c r="K1496" s="215">
        <f>'Survey Results'!H1496/'Survey Results'!H$1517</f>
        <v>0</v>
      </c>
      <c r="L1496" s="211">
        <f t="shared" si="191"/>
        <v>0</v>
      </c>
      <c r="M1496" s="221">
        <f t="shared" si="192"/>
        <v>0</v>
      </c>
      <c r="N1496" s="222">
        <f t="shared" si="193"/>
        <v>0</v>
      </c>
    </row>
    <row r="1497" spans="2:14" x14ac:dyDescent="0.45">
      <c r="B1497" t="s">
        <v>361</v>
      </c>
      <c r="C1497" s="215">
        <f>'Survey Results'!D1497/'Survey Results'!D$1517</f>
        <v>0</v>
      </c>
      <c r="D1497" s="211">
        <f t="shared" si="187"/>
        <v>0</v>
      </c>
      <c r="E1497" s="218">
        <f>'Survey Results'!E1497/'Survey Results'!E$1517</f>
        <v>0</v>
      </c>
      <c r="F1497" s="217">
        <f t="shared" si="188"/>
        <v>0</v>
      </c>
      <c r="G1497" s="215">
        <f>'Survey Results'!F1497/'Survey Results'!F$1517</f>
        <v>0</v>
      </c>
      <c r="H1497" s="212">
        <f t="shared" si="189"/>
        <v>0</v>
      </c>
      <c r="I1497" s="218">
        <f>'Survey Results'!G1497/'Survey Results'!G$1517</f>
        <v>0</v>
      </c>
      <c r="J1497" s="217">
        <f t="shared" si="190"/>
        <v>0</v>
      </c>
      <c r="K1497" s="215">
        <f>'Survey Results'!H1497/'Survey Results'!H$1517</f>
        <v>0</v>
      </c>
      <c r="L1497" s="211">
        <f t="shared" si="191"/>
        <v>0</v>
      </c>
      <c r="M1497" s="221">
        <f t="shared" si="192"/>
        <v>0</v>
      </c>
      <c r="N1497" s="222">
        <f t="shared" si="193"/>
        <v>0</v>
      </c>
    </row>
    <row r="1498" spans="2:14" x14ac:dyDescent="0.45">
      <c r="B1498" t="s">
        <v>362</v>
      </c>
      <c r="C1498" s="215">
        <f>'Survey Results'!D1498/'Survey Results'!D$1517</f>
        <v>0</v>
      </c>
      <c r="D1498" s="211">
        <f t="shared" si="187"/>
        <v>0</v>
      </c>
      <c r="E1498" s="218">
        <f>'Survey Results'!E1498/'Survey Results'!E$1517</f>
        <v>0</v>
      </c>
      <c r="F1498" s="217">
        <f t="shared" si="188"/>
        <v>0</v>
      </c>
      <c r="G1498" s="215">
        <f>'Survey Results'!F1498/'Survey Results'!F$1517</f>
        <v>0</v>
      </c>
      <c r="H1498" s="212">
        <f t="shared" si="189"/>
        <v>0</v>
      </c>
      <c r="I1498" s="218">
        <f>'Survey Results'!G1498/'Survey Results'!G$1517</f>
        <v>0</v>
      </c>
      <c r="J1498" s="217">
        <f t="shared" si="190"/>
        <v>0</v>
      </c>
      <c r="K1498" s="215">
        <f>'Survey Results'!H1498/'Survey Results'!H$1517</f>
        <v>0</v>
      </c>
      <c r="L1498" s="211">
        <f t="shared" si="191"/>
        <v>0</v>
      </c>
      <c r="M1498" s="221">
        <f t="shared" si="192"/>
        <v>0</v>
      </c>
      <c r="N1498" s="222">
        <f t="shared" si="193"/>
        <v>0</v>
      </c>
    </row>
    <row r="1499" spans="2:14" x14ac:dyDescent="0.45">
      <c r="B1499" t="s">
        <v>363</v>
      </c>
      <c r="C1499" s="215">
        <f>'Survey Results'!D1499/'Survey Results'!D$1517</f>
        <v>0</v>
      </c>
      <c r="D1499" s="211">
        <f t="shared" si="187"/>
        <v>0</v>
      </c>
      <c r="E1499" s="218">
        <f>'Survey Results'!E1499/'Survey Results'!E$1517</f>
        <v>0</v>
      </c>
      <c r="F1499" s="217">
        <f t="shared" si="188"/>
        <v>0</v>
      </c>
      <c r="G1499" s="215">
        <f>'Survey Results'!F1499/'Survey Results'!F$1517</f>
        <v>0</v>
      </c>
      <c r="H1499" s="212">
        <f t="shared" si="189"/>
        <v>0</v>
      </c>
      <c r="I1499" s="218">
        <f>'Survey Results'!G1499/'Survey Results'!G$1517</f>
        <v>0</v>
      </c>
      <c r="J1499" s="217">
        <f t="shared" si="190"/>
        <v>0</v>
      </c>
      <c r="K1499" s="215">
        <f>'Survey Results'!H1499/'Survey Results'!H$1517</f>
        <v>0</v>
      </c>
      <c r="L1499" s="211">
        <f t="shared" si="191"/>
        <v>0</v>
      </c>
      <c r="M1499" s="221">
        <f t="shared" si="192"/>
        <v>0</v>
      </c>
      <c r="N1499" s="222">
        <f t="shared" si="193"/>
        <v>0</v>
      </c>
    </row>
    <row r="1500" spans="2:14" x14ac:dyDescent="0.45">
      <c r="B1500" t="s">
        <v>364</v>
      </c>
      <c r="C1500" s="215">
        <f>'Survey Results'!D1500/'Survey Results'!D$1517</f>
        <v>0</v>
      </c>
      <c r="D1500" s="211">
        <f t="shared" si="187"/>
        <v>0</v>
      </c>
      <c r="E1500" s="218">
        <f>'Survey Results'!E1500/'Survey Results'!E$1517</f>
        <v>0</v>
      </c>
      <c r="F1500" s="217">
        <f t="shared" si="188"/>
        <v>0</v>
      </c>
      <c r="G1500" s="215">
        <f>'Survey Results'!F1500/'Survey Results'!F$1517</f>
        <v>0</v>
      </c>
      <c r="H1500" s="212">
        <f t="shared" si="189"/>
        <v>0</v>
      </c>
      <c r="I1500" s="218">
        <f>'Survey Results'!G1500/'Survey Results'!G$1517</f>
        <v>0</v>
      </c>
      <c r="J1500" s="217">
        <f t="shared" si="190"/>
        <v>0</v>
      </c>
      <c r="K1500" s="215">
        <f>'Survey Results'!H1500/'Survey Results'!H$1517</f>
        <v>0</v>
      </c>
      <c r="L1500" s="211">
        <f t="shared" si="191"/>
        <v>0</v>
      </c>
      <c r="M1500" s="221">
        <f t="shared" si="192"/>
        <v>0</v>
      </c>
      <c r="N1500" s="222">
        <f t="shared" si="193"/>
        <v>0</v>
      </c>
    </row>
    <row r="1501" spans="2:14" x14ac:dyDescent="0.45">
      <c r="B1501" t="s">
        <v>365</v>
      </c>
      <c r="C1501" s="215">
        <f>'Survey Results'!D1501/'Survey Results'!D$1517</f>
        <v>0</v>
      </c>
      <c r="D1501" s="211">
        <f t="shared" si="187"/>
        <v>0</v>
      </c>
      <c r="E1501" s="218">
        <f>'Survey Results'!E1501/'Survey Results'!E$1517</f>
        <v>0</v>
      </c>
      <c r="F1501" s="217">
        <f t="shared" si="188"/>
        <v>0</v>
      </c>
      <c r="G1501" s="215">
        <f>'Survey Results'!F1501/'Survey Results'!F$1517</f>
        <v>0</v>
      </c>
      <c r="H1501" s="212">
        <f t="shared" si="189"/>
        <v>0</v>
      </c>
      <c r="I1501" s="218">
        <f>'Survey Results'!G1501/'Survey Results'!G$1517</f>
        <v>0</v>
      </c>
      <c r="J1501" s="217">
        <f t="shared" si="190"/>
        <v>0</v>
      </c>
      <c r="K1501" s="215">
        <f>'Survey Results'!H1501/'Survey Results'!H$1517</f>
        <v>0</v>
      </c>
      <c r="L1501" s="211">
        <f t="shared" si="191"/>
        <v>0</v>
      </c>
      <c r="M1501" s="221">
        <f t="shared" si="192"/>
        <v>0</v>
      </c>
      <c r="N1501" s="222">
        <f t="shared" si="193"/>
        <v>0</v>
      </c>
    </row>
    <row r="1502" spans="2:14" x14ac:dyDescent="0.45">
      <c r="B1502" t="s">
        <v>366</v>
      </c>
      <c r="C1502" s="215">
        <f>'Survey Results'!D1502/'Survey Results'!D$1517</f>
        <v>0</v>
      </c>
      <c r="D1502" s="211">
        <f t="shared" si="187"/>
        <v>0</v>
      </c>
      <c r="E1502" s="218">
        <f>'Survey Results'!E1502/'Survey Results'!E$1517</f>
        <v>0</v>
      </c>
      <c r="F1502" s="217">
        <f t="shared" si="188"/>
        <v>0</v>
      </c>
      <c r="G1502" s="215">
        <f>'Survey Results'!F1502/'Survey Results'!F$1517</f>
        <v>0</v>
      </c>
      <c r="H1502" s="212">
        <f t="shared" si="189"/>
        <v>0</v>
      </c>
      <c r="I1502" s="218">
        <f>'Survey Results'!G1502/'Survey Results'!G$1517</f>
        <v>0</v>
      </c>
      <c r="J1502" s="217">
        <f t="shared" si="190"/>
        <v>0</v>
      </c>
      <c r="K1502" s="215">
        <f>'Survey Results'!H1502/'Survey Results'!H$1517</f>
        <v>0</v>
      </c>
      <c r="L1502" s="211">
        <f t="shared" si="191"/>
        <v>0</v>
      </c>
      <c r="M1502" s="221">
        <f t="shared" si="192"/>
        <v>0</v>
      </c>
      <c r="N1502" s="222">
        <f t="shared" si="193"/>
        <v>0</v>
      </c>
    </row>
    <row r="1503" spans="2:14" x14ac:dyDescent="0.45">
      <c r="B1503" t="s">
        <v>367</v>
      </c>
      <c r="C1503" s="215">
        <f>'Survey Results'!D1503/'Survey Results'!D$1517</f>
        <v>0</v>
      </c>
      <c r="D1503" s="211">
        <f t="shared" si="187"/>
        <v>0</v>
      </c>
      <c r="E1503" s="218">
        <f>'Survey Results'!E1503/'Survey Results'!E$1517</f>
        <v>0</v>
      </c>
      <c r="F1503" s="217">
        <f t="shared" si="188"/>
        <v>0</v>
      </c>
      <c r="G1503" s="215">
        <f>'Survey Results'!F1503/'Survey Results'!F$1517</f>
        <v>0</v>
      </c>
      <c r="H1503" s="212">
        <f t="shared" si="189"/>
        <v>0</v>
      </c>
      <c r="I1503" s="218">
        <f>'Survey Results'!G1503/'Survey Results'!G$1517</f>
        <v>0</v>
      </c>
      <c r="J1503" s="217">
        <f t="shared" si="190"/>
        <v>0</v>
      </c>
      <c r="K1503" s="215">
        <f>'Survey Results'!H1503/'Survey Results'!H$1517</f>
        <v>0</v>
      </c>
      <c r="L1503" s="211">
        <f t="shared" si="191"/>
        <v>0</v>
      </c>
      <c r="M1503" s="221">
        <f t="shared" si="192"/>
        <v>0</v>
      </c>
      <c r="N1503" s="222">
        <f t="shared" si="193"/>
        <v>0</v>
      </c>
    </row>
    <row r="1504" spans="2:14" x14ac:dyDescent="0.45">
      <c r="B1504" t="s">
        <v>368</v>
      </c>
      <c r="C1504" s="215">
        <f>'Survey Results'!D1504/'Survey Results'!D$1517</f>
        <v>0</v>
      </c>
      <c r="D1504" s="211">
        <f t="shared" si="187"/>
        <v>0</v>
      </c>
      <c r="E1504" s="218">
        <f>'Survey Results'!E1504/'Survey Results'!E$1517</f>
        <v>0</v>
      </c>
      <c r="F1504" s="217">
        <f t="shared" si="188"/>
        <v>0</v>
      </c>
      <c r="G1504" s="215">
        <f>'Survey Results'!F1504/'Survey Results'!F$1517</f>
        <v>0</v>
      </c>
      <c r="H1504" s="212">
        <f t="shared" si="189"/>
        <v>0</v>
      </c>
      <c r="I1504" s="218">
        <f>'Survey Results'!G1504/'Survey Results'!G$1517</f>
        <v>0</v>
      </c>
      <c r="J1504" s="217">
        <f t="shared" si="190"/>
        <v>0</v>
      </c>
      <c r="K1504" s="215">
        <f>'Survey Results'!H1504/'Survey Results'!H$1517</f>
        <v>0</v>
      </c>
      <c r="L1504" s="211">
        <f t="shared" si="191"/>
        <v>0</v>
      </c>
      <c r="M1504" s="221">
        <f t="shared" si="192"/>
        <v>0</v>
      </c>
      <c r="N1504" s="222">
        <f t="shared" si="193"/>
        <v>0</v>
      </c>
    </row>
    <row r="1505" spans="1:14" x14ac:dyDescent="0.45">
      <c r="B1505" t="s">
        <v>227</v>
      </c>
      <c r="C1505" s="215">
        <f>'Survey Results'!D1505/'Survey Results'!D$1517</f>
        <v>0</v>
      </c>
      <c r="D1505" s="211">
        <f t="shared" si="187"/>
        <v>0</v>
      </c>
      <c r="E1505" s="218">
        <f>'Survey Results'!E1505/'Survey Results'!E$1517</f>
        <v>1.0058395900369442E-2</v>
      </c>
      <c r="F1505" s="217">
        <f t="shared" si="188"/>
        <v>3.2794997799070427E-2</v>
      </c>
      <c r="G1505" s="215">
        <f>'Survey Results'!F1505/'Survey Results'!F$1517</f>
        <v>0</v>
      </c>
      <c r="H1505" s="212">
        <f t="shared" si="189"/>
        <v>0</v>
      </c>
      <c r="I1505" s="218">
        <f>'Survey Results'!G1505/'Survey Results'!G$1517</f>
        <v>0</v>
      </c>
      <c r="J1505" s="217">
        <f t="shared" si="190"/>
        <v>0</v>
      </c>
      <c r="K1505" s="215">
        <f>'Survey Results'!H1505/'Survey Results'!H$1517</f>
        <v>0</v>
      </c>
      <c r="L1505" s="211">
        <f t="shared" si="191"/>
        <v>0</v>
      </c>
      <c r="M1505" s="221">
        <f t="shared" si="192"/>
        <v>1.181880744654043E-3</v>
      </c>
      <c r="N1505" s="222">
        <f t="shared" si="193"/>
        <v>3.2794997799070427E-2</v>
      </c>
    </row>
    <row r="1506" spans="1:14" x14ac:dyDescent="0.45">
      <c r="B1506" t="s">
        <v>369</v>
      </c>
      <c r="C1506" s="215">
        <f>'Survey Results'!D1506/'Survey Results'!D$1517</f>
        <v>0</v>
      </c>
      <c r="D1506" s="211">
        <f t="shared" si="187"/>
        <v>0</v>
      </c>
      <c r="E1506" s="218">
        <f>'Survey Results'!E1506/'Survey Results'!E$1517</f>
        <v>0</v>
      </c>
      <c r="F1506" s="217">
        <f t="shared" si="188"/>
        <v>0</v>
      </c>
      <c r="G1506" s="215">
        <f>'Survey Results'!F1506/'Survey Results'!F$1517</f>
        <v>0</v>
      </c>
      <c r="H1506" s="212">
        <f t="shared" si="189"/>
        <v>0</v>
      </c>
      <c r="I1506" s="218">
        <f>'Survey Results'!G1506/'Survey Results'!G$1517</f>
        <v>4.5435314027830014E-2</v>
      </c>
      <c r="J1506" s="217">
        <f t="shared" si="190"/>
        <v>0.18090422294819483</v>
      </c>
      <c r="K1506" s="215">
        <f>'Survey Results'!H1506/'Survey Results'!H$1517</f>
        <v>0</v>
      </c>
      <c r="L1506" s="211">
        <f t="shared" si="191"/>
        <v>0</v>
      </c>
      <c r="M1506" s="221">
        <f t="shared" si="192"/>
        <v>6.5195070003979056E-3</v>
      </c>
      <c r="N1506" s="222">
        <f t="shared" si="193"/>
        <v>0.18090422294819483</v>
      </c>
    </row>
    <row r="1507" spans="1:14" x14ac:dyDescent="0.45">
      <c r="B1507" t="s">
        <v>370</v>
      </c>
      <c r="C1507" s="215">
        <f>'Survey Results'!D1507/'Survey Results'!D$1517</f>
        <v>0</v>
      </c>
      <c r="D1507" s="211">
        <f t="shared" si="187"/>
        <v>0</v>
      </c>
      <c r="E1507" s="218">
        <f>'Survey Results'!E1507/'Survey Results'!E$1517</f>
        <v>0</v>
      </c>
      <c r="F1507" s="217">
        <f t="shared" si="188"/>
        <v>0</v>
      </c>
      <c r="G1507" s="215">
        <f>'Survey Results'!F1507/'Survey Results'!F$1517</f>
        <v>0</v>
      </c>
      <c r="H1507" s="212">
        <f t="shared" si="189"/>
        <v>0</v>
      </c>
      <c r="I1507" s="218">
        <f>'Survey Results'!G1507/'Survey Results'!G$1517</f>
        <v>0</v>
      </c>
      <c r="J1507" s="217">
        <f t="shared" si="190"/>
        <v>0</v>
      </c>
      <c r="K1507" s="215">
        <f>'Survey Results'!H1507/'Survey Results'!H$1517</f>
        <v>0</v>
      </c>
      <c r="L1507" s="211">
        <f t="shared" si="191"/>
        <v>0</v>
      </c>
      <c r="M1507" s="221">
        <f t="shared" si="192"/>
        <v>0</v>
      </c>
      <c r="N1507" s="222">
        <f t="shared" si="193"/>
        <v>0</v>
      </c>
    </row>
    <row r="1508" spans="1:14" x14ac:dyDescent="0.45">
      <c r="B1508" t="s">
        <v>371</v>
      </c>
      <c r="C1508" s="215">
        <f>'Survey Results'!D1508/'Survey Results'!D$1517</f>
        <v>0</v>
      </c>
      <c r="D1508" s="211">
        <f t="shared" si="187"/>
        <v>0</v>
      </c>
      <c r="E1508" s="218">
        <f>'Survey Results'!E1508/'Survey Results'!E$1517</f>
        <v>0</v>
      </c>
      <c r="F1508" s="217">
        <f t="shared" si="188"/>
        <v>0</v>
      </c>
      <c r="G1508" s="215">
        <f>'Survey Results'!F1508/'Survey Results'!F$1517</f>
        <v>0</v>
      </c>
      <c r="H1508" s="212">
        <f t="shared" si="189"/>
        <v>0</v>
      </c>
      <c r="I1508" s="218">
        <f>'Survey Results'!G1508/'Survey Results'!G$1517</f>
        <v>0</v>
      </c>
      <c r="J1508" s="217">
        <f t="shared" si="190"/>
        <v>0</v>
      </c>
      <c r="K1508" s="215">
        <f>'Survey Results'!H1508/'Survey Results'!H$1517</f>
        <v>0</v>
      </c>
      <c r="L1508" s="211">
        <f t="shared" si="191"/>
        <v>0</v>
      </c>
      <c r="M1508" s="221">
        <f t="shared" si="192"/>
        <v>0</v>
      </c>
      <c r="N1508" s="222">
        <f t="shared" si="193"/>
        <v>0</v>
      </c>
    </row>
    <row r="1509" spans="1:14" x14ac:dyDescent="0.45">
      <c r="B1509" t="s">
        <v>372</v>
      </c>
      <c r="C1509" s="215">
        <f>'Survey Results'!D1509/'Survey Results'!D$1517</f>
        <v>0</v>
      </c>
      <c r="D1509" s="211">
        <f t="shared" si="187"/>
        <v>0</v>
      </c>
      <c r="E1509" s="218">
        <f>'Survey Results'!E1509/'Survey Results'!E$1517</f>
        <v>0</v>
      </c>
      <c r="F1509" s="217">
        <f t="shared" si="188"/>
        <v>0</v>
      </c>
      <c r="G1509" s="215">
        <f>'Survey Results'!F1509/'Survey Results'!F$1517</f>
        <v>0</v>
      </c>
      <c r="H1509" s="212">
        <f t="shared" si="189"/>
        <v>0</v>
      </c>
      <c r="I1509" s="218">
        <f>'Survey Results'!G1509/'Survey Results'!G$1517</f>
        <v>0</v>
      </c>
      <c r="J1509" s="217">
        <f t="shared" si="190"/>
        <v>0</v>
      </c>
      <c r="K1509" s="215">
        <f>'Survey Results'!H1509/'Survey Results'!H$1517</f>
        <v>0</v>
      </c>
      <c r="L1509" s="211">
        <f t="shared" si="191"/>
        <v>0</v>
      </c>
      <c r="M1509" s="221">
        <f t="shared" si="192"/>
        <v>0</v>
      </c>
      <c r="N1509" s="222">
        <f t="shared" si="193"/>
        <v>0</v>
      </c>
    </row>
    <row r="1510" spans="1:14" x14ac:dyDescent="0.45">
      <c r="B1510" t="s">
        <v>373</v>
      </c>
      <c r="C1510" s="215">
        <f>'Survey Results'!D1510/'Survey Results'!D$1517</f>
        <v>0</v>
      </c>
      <c r="D1510" s="211">
        <f t="shared" si="187"/>
        <v>0</v>
      </c>
      <c r="E1510" s="218">
        <f>'Survey Results'!E1510/'Survey Results'!E$1517</f>
        <v>0</v>
      </c>
      <c r="F1510" s="217">
        <f t="shared" si="188"/>
        <v>0</v>
      </c>
      <c r="G1510" s="215">
        <f>'Survey Results'!F1510/'Survey Results'!F$1517</f>
        <v>0</v>
      </c>
      <c r="H1510" s="212">
        <f t="shared" si="189"/>
        <v>0</v>
      </c>
      <c r="I1510" s="218">
        <f>'Survey Results'!G1510/'Survey Results'!G$1517</f>
        <v>0</v>
      </c>
      <c r="J1510" s="217">
        <f t="shared" si="190"/>
        <v>0</v>
      </c>
      <c r="K1510" s="215">
        <f>'Survey Results'!H1510/'Survey Results'!H$1517</f>
        <v>0</v>
      </c>
      <c r="L1510" s="211">
        <f t="shared" si="191"/>
        <v>0</v>
      </c>
      <c r="M1510" s="221">
        <f t="shared" si="192"/>
        <v>0</v>
      </c>
      <c r="N1510" s="222">
        <f t="shared" si="193"/>
        <v>0</v>
      </c>
    </row>
    <row r="1511" spans="1:14" x14ac:dyDescent="0.45">
      <c r="B1511" t="s">
        <v>374</v>
      </c>
      <c r="C1511" s="215">
        <f>'Survey Results'!D1511/'Survey Results'!D$1517</f>
        <v>0</v>
      </c>
      <c r="D1511" s="211">
        <f t="shared" si="187"/>
        <v>0</v>
      </c>
      <c r="E1511" s="218">
        <f>'Survey Results'!E1511/'Survey Results'!E$1517</f>
        <v>0</v>
      </c>
      <c r="F1511" s="217">
        <f t="shared" si="188"/>
        <v>0</v>
      </c>
      <c r="G1511" s="215">
        <f>'Survey Results'!F1511/'Survey Results'!F$1517</f>
        <v>0</v>
      </c>
      <c r="H1511" s="212">
        <f t="shared" si="189"/>
        <v>0</v>
      </c>
      <c r="I1511" s="218">
        <f>'Survey Results'!G1511/'Survey Results'!G$1517</f>
        <v>0</v>
      </c>
      <c r="J1511" s="217">
        <f t="shared" si="190"/>
        <v>0</v>
      </c>
      <c r="K1511" s="215">
        <f>'Survey Results'!H1511/'Survey Results'!H$1517</f>
        <v>0</v>
      </c>
      <c r="L1511" s="211">
        <f t="shared" si="191"/>
        <v>0</v>
      </c>
      <c r="M1511" s="221">
        <f t="shared" si="192"/>
        <v>0</v>
      </c>
      <c r="N1511" s="222">
        <f t="shared" si="193"/>
        <v>0</v>
      </c>
    </row>
    <row r="1512" spans="1:14" x14ac:dyDescent="0.45">
      <c r="B1512" t="s">
        <v>375</v>
      </c>
      <c r="C1512" s="215">
        <f>'Survey Results'!D1512/'Survey Results'!D$1517</f>
        <v>0</v>
      </c>
      <c r="D1512" s="211">
        <f t="shared" si="187"/>
        <v>0</v>
      </c>
      <c r="E1512" s="218">
        <f>'Survey Results'!E1512/'Survey Results'!E$1517</f>
        <v>0</v>
      </c>
      <c r="F1512" s="217">
        <f t="shared" si="188"/>
        <v>0</v>
      </c>
      <c r="G1512" s="215">
        <f>'Survey Results'!F1512/'Survey Results'!F$1517</f>
        <v>0</v>
      </c>
      <c r="H1512" s="212">
        <f t="shared" si="189"/>
        <v>0</v>
      </c>
      <c r="I1512" s="218">
        <f>'Survey Results'!G1512/'Survey Results'!G$1517</f>
        <v>0</v>
      </c>
      <c r="J1512" s="217">
        <f t="shared" si="190"/>
        <v>0</v>
      </c>
      <c r="K1512" s="215">
        <f>'Survey Results'!H1512/'Survey Results'!H$1517</f>
        <v>0</v>
      </c>
      <c r="L1512" s="211">
        <f t="shared" si="191"/>
        <v>0</v>
      </c>
      <c r="M1512" s="221">
        <f t="shared" si="192"/>
        <v>0</v>
      </c>
      <c r="N1512" s="222">
        <f t="shared" si="193"/>
        <v>0</v>
      </c>
    </row>
    <row r="1513" spans="1:14" x14ac:dyDescent="0.45">
      <c r="B1513" t="s">
        <v>376</v>
      </c>
      <c r="C1513" s="215">
        <f>'Survey Results'!D1513/'Survey Results'!D$1517</f>
        <v>0</v>
      </c>
      <c r="D1513" s="211">
        <f t="shared" si="187"/>
        <v>0</v>
      </c>
      <c r="E1513" s="218">
        <f>'Survey Results'!E1513/'Survey Results'!E$1517</f>
        <v>0</v>
      </c>
      <c r="F1513" s="217">
        <f t="shared" si="188"/>
        <v>0</v>
      </c>
      <c r="G1513" s="215">
        <f>'Survey Results'!F1513/'Survey Results'!F$1517</f>
        <v>0</v>
      </c>
      <c r="H1513" s="212">
        <f t="shared" si="189"/>
        <v>0</v>
      </c>
      <c r="I1513" s="218">
        <f>'Survey Results'!G1513/'Survey Results'!G$1517</f>
        <v>0</v>
      </c>
      <c r="J1513" s="217">
        <f t="shared" si="190"/>
        <v>0</v>
      </c>
      <c r="K1513" s="215">
        <f>'Survey Results'!H1513/'Survey Results'!H$1517</f>
        <v>0</v>
      </c>
      <c r="L1513" s="211">
        <f t="shared" si="191"/>
        <v>0</v>
      </c>
      <c r="M1513" s="221">
        <f t="shared" si="192"/>
        <v>0</v>
      </c>
      <c r="N1513" s="222">
        <f t="shared" si="193"/>
        <v>0</v>
      </c>
    </row>
    <row r="1514" spans="1:14" x14ac:dyDescent="0.45">
      <c r="B1514" t="s">
        <v>377</v>
      </c>
      <c r="C1514" s="215">
        <f>'Survey Results'!D1514/'Survey Results'!D$1517</f>
        <v>0</v>
      </c>
      <c r="D1514" s="211">
        <f t="shared" si="187"/>
        <v>0</v>
      </c>
      <c r="E1514" s="218">
        <f>'Survey Results'!E1514/'Survey Results'!E$1517</f>
        <v>0</v>
      </c>
      <c r="F1514" s="217">
        <f t="shared" si="188"/>
        <v>0</v>
      </c>
      <c r="G1514" s="215">
        <f>'Survey Results'!F1514/'Survey Results'!F$1517</f>
        <v>0</v>
      </c>
      <c r="H1514" s="212">
        <f t="shared" si="189"/>
        <v>0</v>
      </c>
      <c r="I1514" s="218">
        <f>'Survey Results'!G1514/'Survey Results'!G$1517</f>
        <v>0</v>
      </c>
      <c r="J1514" s="217">
        <f t="shared" si="190"/>
        <v>0</v>
      </c>
      <c r="K1514" s="215">
        <f>'Survey Results'!H1514/'Survey Results'!H$1517</f>
        <v>0</v>
      </c>
      <c r="L1514" s="211">
        <f t="shared" si="191"/>
        <v>0</v>
      </c>
      <c r="M1514" s="221">
        <f t="shared" si="192"/>
        <v>0</v>
      </c>
      <c r="N1514" s="222">
        <f t="shared" si="193"/>
        <v>0</v>
      </c>
    </row>
    <row r="1515" spans="1:14" x14ac:dyDescent="0.45">
      <c r="B1515" t="s">
        <v>378</v>
      </c>
      <c r="C1515" s="215">
        <f>'Survey Results'!D1515/'Survey Results'!D$1517</f>
        <v>0</v>
      </c>
      <c r="D1515" s="211">
        <f t="shared" si="187"/>
        <v>0</v>
      </c>
      <c r="E1515" s="218">
        <f>'Survey Results'!E1515/'Survey Results'!E$1517</f>
        <v>0</v>
      </c>
      <c r="F1515" s="217">
        <f t="shared" si="188"/>
        <v>0</v>
      </c>
      <c r="G1515" s="215">
        <f>'Survey Results'!F1515/'Survey Results'!F$1517</f>
        <v>0</v>
      </c>
      <c r="H1515" s="212">
        <f t="shared" si="189"/>
        <v>0</v>
      </c>
      <c r="I1515" s="218">
        <f>'Survey Results'!G1515/'Survey Results'!G$1517</f>
        <v>0</v>
      </c>
      <c r="J1515" s="217">
        <f t="shared" si="190"/>
        <v>0</v>
      </c>
      <c r="K1515" s="215">
        <f>'Survey Results'!H1515/'Survey Results'!H$1517</f>
        <v>0</v>
      </c>
      <c r="L1515" s="211">
        <f t="shared" si="191"/>
        <v>0</v>
      </c>
      <c r="M1515" s="221">
        <f t="shared" si="192"/>
        <v>0</v>
      </c>
      <c r="N1515" s="222">
        <f t="shared" si="193"/>
        <v>0</v>
      </c>
    </row>
    <row r="1516" spans="1:14" x14ac:dyDescent="0.45">
      <c r="B1516" t="s">
        <v>379</v>
      </c>
      <c r="C1516" s="215">
        <f>'Survey Results'!D1516/'Survey Results'!D$1517</f>
        <v>0</v>
      </c>
      <c r="D1516" s="211">
        <f t="shared" si="187"/>
        <v>0</v>
      </c>
      <c r="E1516" s="218">
        <f>'Survey Results'!E1516/'Survey Results'!E$1517</f>
        <v>0</v>
      </c>
      <c r="F1516" s="217">
        <f t="shared" si="188"/>
        <v>0</v>
      </c>
      <c r="G1516" s="215">
        <f>'Survey Results'!F1516/'Survey Results'!F$1517</f>
        <v>0</v>
      </c>
      <c r="H1516" s="212">
        <f t="shared" si="189"/>
        <v>0</v>
      </c>
      <c r="I1516" s="218">
        <f>'Survey Results'!G1516/'Survey Results'!G$1517</f>
        <v>0</v>
      </c>
      <c r="J1516" s="217">
        <f t="shared" si="190"/>
        <v>0</v>
      </c>
      <c r="K1516" s="215">
        <f>'Survey Results'!H1516/'Survey Results'!H$1517</f>
        <v>0</v>
      </c>
      <c r="L1516" s="211">
        <f t="shared" si="191"/>
        <v>0</v>
      </c>
      <c r="M1516" s="221">
        <f t="shared" si="192"/>
        <v>0</v>
      </c>
      <c r="N1516" s="222">
        <f t="shared" si="193"/>
        <v>0</v>
      </c>
    </row>
    <row r="1517" spans="1:14" s="208" customFormat="1" x14ac:dyDescent="0.45">
      <c r="B1517" s="208" t="s">
        <v>1</v>
      </c>
      <c r="C1517" s="213">
        <f t="shared" ref="C1517:N1517" si="194">SUM(C1338:C1516)</f>
        <v>1.0000000000000002</v>
      </c>
      <c r="D1517" s="214">
        <f t="shared" si="194"/>
        <v>4.865465307</v>
      </c>
      <c r="E1517" s="219">
        <f t="shared" si="194"/>
        <v>0.99999999999999989</v>
      </c>
      <c r="F1517" s="220">
        <f t="shared" si="194"/>
        <v>3.26046003</v>
      </c>
      <c r="G1517" s="213">
        <f t="shared" si="194"/>
        <v>1.0000000000000002</v>
      </c>
      <c r="H1517" s="214">
        <f t="shared" si="194"/>
        <v>10.721459520000002</v>
      </c>
      <c r="I1517" s="219">
        <f t="shared" si="194"/>
        <v>1.0000000000000002</v>
      </c>
      <c r="J1517" s="220">
        <f t="shared" si="194"/>
        <v>3.9815774760000009</v>
      </c>
      <c r="K1517" s="213">
        <f t="shared" si="194"/>
        <v>1.0000000000000002</v>
      </c>
      <c r="L1517" s="214">
        <f t="shared" si="194"/>
        <v>4.9191822640000007</v>
      </c>
      <c r="M1517" s="221">
        <f t="shared" si="194"/>
        <v>0.99999999999999989</v>
      </c>
      <c r="N1517" s="222">
        <f t="shared" si="194"/>
        <v>27.748144597</v>
      </c>
    </row>
    <row r="1519" spans="1:14" x14ac:dyDescent="0.45">
      <c r="A1519" t="s">
        <v>397</v>
      </c>
      <c r="B1519" t="s">
        <v>398</v>
      </c>
      <c r="D1519" s="211">
        <f>'Pop &amp; Exp'!B125</f>
        <v>7.7509778550000004</v>
      </c>
      <c r="F1519" s="217">
        <f>'Pop &amp; Exp'!C125</f>
        <v>5.981991787000001</v>
      </c>
      <c r="H1519" s="212">
        <f>'Pop &amp; Exp'!D125</f>
        <v>20.145240768000001</v>
      </c>
      <c r="J1519" s="217">
        <f>'Pop &amp; Exp'!E125</f>
        <v>8.0585066456000014</v>
      </c>
      <c r="L1519" s="211">
        <f>'Pop &amp; Exp'!F125</f>
        <v>9.7502845753000003</v>
      </c>
      <c r="N1519" s="222">
        <f>D1519+F1519+H1519+J1519+L1519</f>
        <v>51.687001630899999</v>
      </c>
    </row>
    <row r="1521" spans="2:14" x14ac:dyDescent="0.45">
      <c r="B1521" t="s">
        <v>97</v>
      </c>
      <c r="C1521" s="215">
        <f>'Survey Results'!D1521/'Survey Results'!D$1700</f>
        <v>0</v>
      </c>
      <c r="D1521" s="211">
        <f>C1521*$D$1519</f>
        <v>0</v>
      </c>
      <c r="E1521" s="218">
        <f>'Survey Results'!E1521/'Survey Results'!E$1700</f>
        <v>0</v>
      </c>
      <c r="F1521" s="217">
        <f>E1521*$F$1519</f>
        <v>0</v>
      </c>
      <c r="G1521" s="215">
        <f>'Survey Results'!F1521/'Survey Results'!F$1700</f>
        <v>0</v>
      </c>
      <c r="H1521" s="212">
        <f>G1521*$H$1519</f>
        <v>0</v>
      </c>
      <c r="I1521" s="218">
        <f>'Survey Results'!G1521/'Survey Results'!G$1700</f>
        <v>0</v>
      </c>
      <c r="J1521" s="217">
        <f>I1521*$J$1519</f>
        <v>0</v>
      </c>
      <c r="K1521" s="215">
        <f>'Survey Results'!H1521/'Survey Results'!H$1700</f>
        <v>0</v>
      </c>
      <c r="L1521" s="211">
        <f>K1521*$L$1519</f>
        <v>0</v>
      </c>
      <c r="M1521" s="221">
        <f>N1521/$N$1519</f>
        <v>0</v>
      </c>
      <c r="N1521" s="222">
        <f t="shared" si="193"/>
        <v>0</v>
      </c>
    </row>
    <row r="1522" spans="2:14" x14ac:dyDescent="0.45">
      <c r="B1522" t="s">
        <v>98</v>
      </c>
      <c r="C1522" s="215">
        <f>'Survey Results'!D1522/'Survey Results'!D$1700</f>
        <v>0</v>
      </c>
      <c r="D1522" s="211">
        <f t="shared" ref="D1522:D1585" si="195">C1522*$D$1519</f>
        <v>0</v>
      </c>
      <c r="E1522" s="218">
        <f>'Survey Results'!E1522/'Survey Results'!E$1700</f>
        <v>0</v>
      </c>
      <c r="F1522" s="217">
        <f t="shared" ref="F1522:F1585" si="196">E1522*$F$1519</f>
        <v>0</v>
      </c>
      <c r="G1522" s="215">
        <f>'Survey Results'!F1522/'Survey Results'!F$1700</f>
        <v>5.8013737836290796E-2</v>
      </c>
      <c r="H1522" s="212">
        <f t="shared" ref="H1522:H1585" si="197">G1522*$H$1519</f>
        <v>1.1687007165637096</v>
      </c>
      <c r="I1522" s="218">
        <f>'Survey Results'!G1522/'Survey Results'!G$1700</f>
        <v>0</v>
      </c>
      <c r="J1522" s="217">
        <f t="shared" ref="J1522:J1585" si="198">I1522*$J$1519</f>
        <v>0</v>
      </c>
      <c r="K1522" s="215">
        <f>'Survey Results'!H1522/'Survey Results'!H$1700</f>
        <v>0</v>
      </c>
      <c r="L1522" s="211">
        <f t="shared" ref="L1522:L1585" si="199">K1522*$L$1519</f>
        <v>0</v>
      </c>
      <c r="M1522" s="221">
        <f t="shared" ref="M1522:M1585" si="200">N1522/$N$1519</f>
        <v>2.2611114587560561E-2</v>
      </c>
      <c r="N1522" s="222">
        <f t="shared" si="193"/>
        <v>1.1687007165637096</v>
      </c>
    </row>
    <row r="1523" spans="2:14" x14ac:dyDescent="0.45">
      <c r="B1523" t="s">
        <v>147</v>
      </c>
      <c r="C1523" s="215">
        <f>'Survey Results'!D1523/'Survey Results'!D$1700</f>
        <v>0</v>
      </c>
      <c r="D1523" s="211">
        <f t="shared" si="195"/>
        <v>0</v>
      </c>
      <c r="E1523" s="218">
        <f>'Survey Results'!E1523/'Survey Results'!E$1700</f>
        <v>0</v>
      </c>
      <c r="F1523" s="217">
        <f t="shared" si="196"/>
        <v>0</v>
      </c>
      <c r="G1523" s="215">
        <f>'Survey Results'!F1523/'Survey Results'!F$1700</f>
        <v>0</v>
      </c>
      <c r="H1523" s="212">
        <f t="shared" si="197"/>
        <v>0</v>
      </c>
      <c r="I1523" s="218">
        <f>'Survey Results'!G1523/'Survey Results'!G$1700</f>
        <v>0</v>
      </c>
      <c r="J1523" s="217">
        <f t="shared" si="198"/>
        <v>0</v>
      </c>
      <c r="K1523" s="215">
        <f>'Survey Results'!H1523/'Survey Results'!H$1700</f>
        <v>0</v>
      </c>
      <c r="L1523" s="211">
        <f t="shared" si="199"/>
        <v>0</v>
      </c>
      <c r="M1523" s="221">
        <f t="shared" si="200"/>
        <v>0</v>
      </c>
      <c r="N1523" s="222">
        <f t="shared" si="193"/>
        <v>0</v>
      </c>
    </row>
    <row r="1524" spans="2:14" x14ac:dyDescent="0.45">
      <c r="B1524" t="s">
        <v>148</v>
      </c>
      <c r="C1524" s="215">
        <f>'Survey Results'!D1524/'Survey Results'!D$1700</f>
        <v>0</v>
      </c>
      <c r="D1524" s="211">
        <f t="shared" si="195"/>
        <v>0</v>
      </c>
      <c r="E1524" s="218">
        <f>'Survey Results'!E1524/'Survey Results'!E$1700</f>
        <v>0</v>
      </c>
      <c r="F1524" s="217">
        <f t="shared" si="196"/>
        <v>0</v>
      </c>
      <c r="G1524" s="215">
        <f>'Survey Results'!F1524/'Survey Results'!F$1700</f>
        <v>0</v>
      </c>
      <c r="H1524" s="212">
        <f t="shared" si="197"/>
        <v>0</v>
      </c>
      <c r="I1524" s="218">
        <f>'Survey Results'!G1524/'Survey Results'!G$1700</f>
        <v>0</v>
      </c>
      <c r="J1524" s="217">
        <f t="shared" si="198"/>
        <v>0</v>
      </c>
      <c r="K1524" s="215">
        <f>'Survey Results'!H1524/'Survey Results'!H$1700</f>
        <v>0</v>
      </c>
      <c r="L1524" s="211">
        <f t="shared" si="199"/>
        <v>0</v>
      </c>
      <c r="M1524" s="221">
        <f t="shared" si="200"/>
        <v>0</v>
      </c>
      <c r="N1524" s="222">
        <f t="shared" si="193"/>
        <v>0</v>
      </c>
    </row>
    <row r="1525" spans="2:14" x14ac:dyDescent="0.45">
      <c r="B1525" t="s">
        <v>149</v>
      </c>
      <c r="C1525" s="215">
        <f>'Survey Results'!D1525/'Survey Results'!D$1700</f>
        <v>0</v>
      </c>
      <c r="D1525" s="211">
        <f t="shared" si="195"/>
        <v>0</v>
      </c>
      <c r="E1525" s="218">
        <f>'Survey Results'!E1525/'Survey Results'!E$1700</f>
        <v>0</v>
      </c>
      <c r="F1525" s="217">
        <f t="shared" si="196"/>
        <v>0</v>
      </c>
      <c r="G1525" s="215">
        <f>'Survey Results'!F1525/'Survey Results'!F$1700</f>
        <v>0</v>
      </c>
      <c r="H1525" s="212">
        <f t="shared" si="197"/>
        <v>0</v>
      </c>
      <c r="I1525" s="218">
        <f>'Survey Results'!G1525/'Survey Results'!G$1700</f>
        <v>0</v>
      </c>
      <c r="J1525" s="217">
        <f t="shared" si="198"/>
        <v>0</v>
      </c>
      <c r="K1525" s="215">
        <f>'Survey Results'!H1525/'Survey Results'!H$1700</f>
        <v>0</v>
      </c>
      <c r="L1525" s="211">
        <f t="shared" si="199"/>
        <v>0</v>
      </c>
      <c r="M1525" s="221">
        <f t="shared" si="200"/>
        <v>0</v>
      </c>
      <c r="N1525" s="222">
        <f t="shared" si="193"/>
        <v>0</v>
      </c>
    </row>
    <row r="1526" spans="2:14" x14ac:dyDescent="0.45">
      <c r="B1526" t="s">
        <v>156</v>
      </c>
      <c r="C1526" s="215">
        <f>'Survey Results'!D1526/'Survey Results'!D$1700</f>
        <v>0</v>
      </c>
      <c r="D1526" s="211">
        <f t="shared" si="195"/>
        <v>0</v>
      </c>
      <c r="E1526" s="218">
        <f>'Survey Results'!E1526/'Survey Results'!E$1700</f>
        <v>0</v>
      </c>
      <c r="F1526" s="217">
        <f t="shared" si="196"/>
        <v>0</v>
      </c>
      <c r="G1526" s="215">
        <f>'Survey Results'!F1526/'Survey Results'!F$1700</f>
        <v>0</v>
      </c>
      <c r="H1526" s="212">
        <f t="shared" si="197"/>
        <v>0</v>
      </c>
      <c r="I1526" s="218">
        <f>'Survey Results'!G1526/'Survey Results'!G$1700</f>
        <v>0</v>
      </c>
      <c r="J1526" s="217">
        <f t="shared" si="198"/>
        <v>0</v>
      </c>
      <c r="K1526" s="215">
        <f>'Survey Results'!H1526/'Survey Results'!H$1700</f>
        <v>7.2668664819317977E-3</v>
      </c>
      <c r="L1526" s="211">
        <f t="shared" si="199"/>
        <v>7.085401616954419E-2</v>
      </c>
      <c r="M1526" s="221">
        <f t="shared" si="200"/>
        <v>1.3708285242683838E-3</v>
      </c>
      <c r="N1526" s="222">
        <f t="shared" si="193"/>
        <v>7.085401616954419E-2</v>
      </c>
    </row>
    <row r="1527" spans="2:14" x14ac:dyDescent="0.45">
      <c r="B1527" t="s">
        <v>157</v>
      </c>
      <c r="C1527" s="215">
        <f>'Survey Results'!D1527/'Survey Results'!D$1700</f>
        <v>2.1191579538636336E-2</v>
      </c>
      <c r="D1527" s="211">
        <f t="shared" si="195"/>
        <v>0.16425546371644137</v>
      </c>
      <c r="E1527" s="218">
        <f>'Survey Results'!E1527/'Survey Results'!E$1700</f>
        <v>2.4096232179226067E-2</v>
      </c>
      <c r="F1527" s="217">
        <f t="shared" si="196"/>
        <v>0.14414346299377548</v>
      </c>
      <c r="G1527" s="215">
        <f>'Survey Results'!F1527/'Survey Results'!F$1700</f>
        <v>4.5506582713222679E-2</v>
      </c>
      <c r="H1527" s="212">
        <f t="shared" si="197"/>
        <v>0.91674106528677757</v>
      </c>
      <c r="I1527" s="218">
        <f>'Survey Results'!G1527/'Survey Results'!G$1700</f>
        <v>5.9404238863047971E-3</v>
      </c>
      <c r="J1527" s="217">
        <f t="shared" si="198"/>
        <v>4.7870945365468195E-2</v>
      </c>
      <c r="K1527" s="215">
        <f>'Survey Results'!H1527/'Survey Results'!H$1700</f>
        <v>7.2668664819317977E-3</v>
      </c>
      <c r="L1527" s="211">
        <f t="shared" si="199"/>
        <v>7.085401616954419E-2</v>
      </c>
      <c r="M1527" s="221">
        <f t="shared" si="200"/>
        <v>2.6000056322257332E-2</v>
      </c>
      <c r="N1527" s="222">
        <f t="shared" si="193"/>
        <v>1.3438649535320066</v>
      </c>
    </row>
    <row r="1528" spans="2:14" x14ac:dyDescent="0.45">
      <c r="B1528" t="s">
        <v>158</v>
      </c>
      <c r="C1528" s="215">
        <f>'Survey Results'!D1528/'Survey Results'!D$1700</f>
        <v>0</v>
      </c>
      <c r="D1528" s="211">
        <f t="shared" si="195"/>
        <v>0</v>
      </c>
      <c r="E1528" s="218">
        <f>'Survey Results'!E1528/'Survey Results'!E$1700</f>
        <v>0</v>
      </c>
      <c r="F1528" s="217">
        <f t="shared" si="196"/>
        <v>0</v>
      </c>
      <c r="G1528" s="215">
        <f>'Survey Results'!F1528/'Survey Results'!F$1700</f>
        <v>0</v>
      </c>
      <c r="H1528" s="212">
        <f t="shared" si="197"/>
        <v>0</v>
      </c>
      <c r="I1528" s="218">
        <f>'Survey Results'!G1528/'Survey Results'!G$1700</f>
        <v>0</v>
      </c>
      <c r="J1528" s="217">
        <f t="shared" si="198"/>
        <v>0</v>
      </c>
      <c r="K1528" s="215">
        <f>'Survey Results'!H1528/'Survey Results'!H$1700</f>
        <v>0</v>
      </c>
      <c r="L1528" s="211">
        <f t="shared" si="199"/>
        <v>0</v>
      </c>
      <c r="M1528" s="221">
        <f t="shared" si="200"/>
        <v>0</v>
      </c>
      <c r="N1528" s="222">
        <f t="shared" si="193"/>
        <v>0</v>
      </c>
    </row>
    <row r="1529" spans="2:14" x14ac:dyDescent="0.45">
      <c r="B1529" t="s">
        <v>159</v>
      </c>
      <c r="C1529" s="215">
        <f>'Survey Results'!D1529/'Survey Results'!D$1700</f>
        <v>0</v>
      </c>
      <c r="D1529" s="211">
        <f t="shared" si="195"/>
        <v>0</v>
      </c>
      <c r="E1529" s="218">
        <f>'Survey Results'!E1529/'Survey Results'!E$1700</f>
        <v>0</v>
      </c>
      <c r="F1529" s="217">
        <f t="shared" si="196"/>
        <v>0</v>
      </c>
      <c r="G1529" s="215">
        <f>'Survey Results'!F1529/'Survey Results'!F$1700</f>
        <v>0</v>
      </c>
      <c r="H1529" s="212">
        <f t="shared" si="197"/>
        <v>0</v>
      </c>
      <c r="I1529" s="218">
        <f>'Survey Results'!G1529/'Survey Results'!G$1700</f>
        <v>0</v>
      </c>
      <c r="J1529" s="217">
        <f t="shared" si="198"/>
        <v>0</v>
      </c>
      <c r="K1529" s="215">
        <f>'Survey Results'!H1529/'Survey Results'!H$1700</f>
        <v>0</v>
      </c>
      <c r="L1529" s="211">
        <f t="shared" si="199"/>
        <v>0</v>
      </c>
      <c r="M1529" s="221">
        <f t="shared" si="200"/>
        <v>0</v>
      </c>
      <c r="N1529" s="222">
        <f t="shared" si="193"/>
        <v>0</v>
      </c>
    </row>
    <row r="1530" spans="2:14" x14ac:dyDescent="0.45">
      <c r="B1530" t="s">
        <v>176</v>
      </c>
      <c r="C1530" s="215">
        <f>'Survey Results'!D1530/'Survey Results'!D$1700</f>
        <v>0</v>
      </c>
      <c r="D1530" s="211">
        <f t="shared" si="195"/>
        <v>0</v>
      </c>
      <c r="E1530" s="218">
        <f>'Survey Results'!E1530/'Survey Results'!E$1700</f>
        <v>0</v>
      </c>
      <c r="F1530" s="217">
        <f t="shared" si="196"/>
        <v>0</v>
      </c>
      <c r="G1530" s="215">
        <f>'Survey Results'!F1530/'Survey Results'!F$1700</f>
        <v>4.5506582713222679E-2</v>
      </c>
      <c r="H1530" s="212">
        <f t="shared" si="197"/>
        <v>0.91674106528677757</v>
      </c>
      <c r="I1530" s="218">
        <f>'Survey Results'!G1530/'Survey Results'!G$1700</f>
        <v>1.7832013835923984E-2</v>
      </c>
      <c r="J1530" s="217">
        <f t="shared" si="198"/>
        <v>0.14369940200122461</v>
      </c>
      <c r="K1530" s="215">
        <f>'Survey Results'!H1530/'Survey Results'!H$1700</f>
        <v>0</v>
      </c>
      <c r="L1530" s="211">
        <f t="shared" si="199"/>
        <v>0</v>
      </c>
      <c r="M1530" s="221">
        <f t="shared" si="200"/>
        <v>2.0516579291263045E-2</v>
      </c>
      <c r="N1530" s="222">
        <f t="shared" si="193"/>
        <v>1.0604404672880021</v>
      </c>
    </row>
    <row r="1531" spans="2:14" x14ac:dyDescent="0.45">
      <c r="B1531" t="s">
        <v>177</v>
      </c>
      <c r="C1531" s="215">
        <f>'Survey Results'!D1531/'Survey Results'!D$1700</f>
        <v>6.0638555908748551E-3</v>
      </c>
      <c r="D1531" s="211">
        <f t="shared" si="195"/>
        <v>4.7000810400788941E-2</v>
      </c>
      <c r="E1531" s="218">
        <f>'Survey Results'!E1531/'Survey Results'!E$1700</f>
        <v>0</v>
      </c>
      <c r="F1531" s="217">
        <f t="shared" si="196"/>
        <v>0</v>
      </c>
      <c r="G1531" s="215">
        <f>'Survey Results'!F1531/'Survey Results'!F$1700</f>
        <v>4.6508299942759025E-3</v>
      </c>
      <c r="H1531" s="212">
        <f t="shared" si="197"/>
        <v>9.3692090005724121E-2</v>
      </c>
      <c r="I1531" s="218">
        <f>'Survey Results'!G1531/'Survey Results'!G$1700</f>
        <v>0</v>
      </c>
      <c r="J1531" s="217">
        <f t="shared" si="198"/>
        <v>0</v>
      </c>
      <c r="K1531" s="215">
        <f>'Survey Results'!H1531/'Survey Results'!H$1700</f>
        <v>0</v>
      </c>
      <c r="L1531" s="211">
        <f t="shared" si="199"/>
        <v>0</v>
      </c>
      <c r="M1531" s="221">
        <f t="shared" si="200"/>
        <v>2.7220170636170688E-3</v>
      </c>
      <c r="N1531" s="222">
        <f t="shared" si="193"/>
        <v>0.14069290040651306</v>
      </c>
    </row>
    <row r="1532" spans="2:14" x14ac:dyDescent="0.45">
      <c r="B1532" t="s">
        <v>178</v>
      </c>
      <c r="C1532" s="215">
        <f>'Survey Results'!D1532/'Survey Results'!D$1700</f>
        <v>3.3332056732156307E-2</v>
      </c>
      <c r="D1532" s="211">
        <f t="shared" si="195"/>
        <v>0.25835603359254722</v>
      </c>
      <c r="E1532" s="218">
        <f>'Survey Results'!E1532/'Survey Results'!E$1700</f>
        <v>7.2161405295315673E-2</v>
      </c>
      <c r="F1532" s="217">
        <f t="shared" si="196"/>
        <v>0.43166893381495675</v>
      </c>
      <c r="G1532" s="215">
        <f>'Survey Results'!F1532/'Survey Results'!F$1700</f>
        <v>0.11828849456210648</v>
      </c>
      <c r="H1532" s="212">
        <f t="shared" si="197"/>
        <v>2.3829502030378937</v>
      </c>
      <c r="I1532" s="218">
        <f>'Survey Results'!G1532/'Survey Results'!G$1700</f>
        <v>2.972360378554317E-2</v>
      </c>
      <c r="J1532" s="217">
        <f t="shared" si="198"/>
        <v>0.23952785863698101</v>
      </c>
      <c r="K1532" s="215">
        <f>'Survey Results'!H1532/'Survey Results'!H$1700</f>
        <v>0</v>
      </c>
      <c r="L1532" s="211">
        <f t="shared" si="199"/>
        <v>0</v>
      </c>
      <c r="M1532" s="221">
        <f t="shared" si="200"/>
        <v>6.4087738204223241E-2</v>
      </c>
      <c r="N1532" s="222">
        <f t="shared" si="193"/>
        <v>3.3125030290823787</v>
      </c>
    </row>
    <row r="1533" spans="2:14" x14ac:dyDescent="0.45">
      <c r="B1533" t="s">
        <v>179</v>
      </c>
      <c r="C1533" s="215">
        <f>'Survey Results'!D1533/'Survey Results'!D$1700</f>
        <v>0</v>
      </c>
      <c r="D1533" s="211">
        <f t="shared" si="195"/>
        <v>0</v>
      </c>
      <c r="E1533" s="218">
        <f>'Survey Results'!E1533/'Survey Results'!E$1700</f>
        <v>0</v>
      </c>
      <c r="F1533" s="217">
        <f t="shared" si="196"/>
        <v>0</v>
      </c>
      <c r="G1533" s="215">
        <f>'Survey Results'!F1533/'Survey Results'!F$1700</f>
        <v>0</v>
      </c>
      <c r="H1533" s="212">
        <f t="shared" si="197"/>
        <v>0</v>
      </c>
      <c r="I1533" s="218">
        <f>'Survey Results'!G1533/'Survey Results'!G$1700</f>
        <v>0</v>
      </c>
      <c r="J1533" s="217">
        <f t="shared" si="198"/>
        <v>0</v>
      </c>
      <c r="K1533" s="215">
        <f>'Survey Results'!H1533/'Survey Results'!H$1700</f>
        <v>0.12671775151275236</v>
      </c>
      <c r="L1533" s="211">
        <f t="shared" si="199"/>
        <v>1.2355341379914875</v>
      </c>
      <c r="M1533" s="221">
        <f t="shared" si="200"/>
        <v>2.3904155764625533E-2</v>
      </c>
      <c r="N1533" s="222">
        <f t="shared" si="193"/>
        <v>1.2355341379914875</v>
      </c>
    </row>
    <row r="1534" spans="2:14" x14ac:dyDescent="0.45">
      <c r="B1534" t="s">
        <v>180</v>
      </c>
      <c r="C1534" s="215">
        <f>'Survey Results'!D1534/'Survey Results'!D$1700</f>
        <v>0</v>
      </c>
      <c r="D1534" s="211">
        <f t="shared" si="195"/>
        <v>0</v>
      </c>
      <c r="E1534" s="218">
        <f>'Survey Results'!E1534/'Survey Results'!E$1700</f>
        <v>0</v>
      </c>
      <c r="F1534" s="217">
        <f t="shared" si="196"/>
        <v>0</v>
      </c>
      <c r="G1534" s="215">
        <f>'Survey Results'!F1534/'Survey Results'!F$1700</f>
        <v>0</v>
      </c>
      <c r="H1534" s="212">
        <f t="shared" si="197"/>
        <v>0</v>
      </c>
      <c r="I1534" s="218">
        <f>'Survey Results'!G1534/'Survey Results'!G$1700</f>
        <v>0</v>
      </c>
      <c r="J1534" s="217">
        <f t="shared" si="198"/>
        <v>0</v>
      </c>
      <c r="K1534" s="215">
        <f>'Survey Results'!H1534/'Survey Results'!H$1700</f>
        <v>0</v>
      </c>
      <c r="L1534" s="211">
        <f t="shared" si="199"/>
        <v>0</v>
      </c>
      <c r="M1534" s="221">
        <f t="shared" si="200"/>
        <v>0</v>
      </c>
      <c r="N1534" s="222">
        <f t="shared" si="193"/>
        <v>0</v>
      </c>
    </row>
    <row r="1535" spans="2:14" x14ac:dyDescent="0.45">
      <c r="B1535" t="s">
        <v>181</v>
      </c>
      <c r="C1535" s="215">
        <f>'Survey Results'!D1535/'Survey Results'!D$1700</f>
        <v>6.0638555908748551E-3</v>
      </c>
      <c r="D1535" s="211">
        <f t="shared" si="195"/>
        <v>4.7000810400788941E-2</v>
      </c>
      <c r="E1535" s="218">
        <f>'Survey Results'!E1535/'Survey Results'!E$1700</f>
        <v>0</v>
      </c>
      <c r="F1535" s="217">
        <f t="shared" si="196"/>
        <v>0</v>
      </c>
      <c r="G1535" s="215">
        <f>'Survey Results'!F1535/'Survey Results'!F$1700</f>
        <v>0</v>
      </c>
      <c r="H1535" s="212">
        <f t="shared" si="197"/>
        <v>0</v>
      </c>
      <c r="I1535" s="218">
        <f>'Survey Results'!G1535/'Survey Results'!G$1700</f>
        <v>5.9404238863047971E-3</v>
      </c>
      <c r="J1535" s="217">
        <f t="shared" si="198"/>
        <v>4.7870945365468195E-2</v>
      </c>
      <c r="K1535" s="215">
        <f>'Survey Results'!H1535/'Survey Results'!H$1700</f>
        <v>3.2630209806028383E-2</v>
      </c>
      <c r="L1535" s="211">
        <f t="shared" si="199"/>
        <v>0.31815383136052133</v>
      </c>
      <c r="M1535" s="221">
        <f t="shared" si="200"/>
        <v>7.9908985643280129E-3</v>
      </c>
      <c r="N1535" s="222">
        <f t="shared" si="193"/>
        <v>0.4130255871267785</v>
      </c>
    </row>
    <row r="1536" spans="2:14" x14ac:dyDescent="0.45">
      <c r="B1536" t="s">
        <v>190</v>
      </c>
      <c r="C1536" s="215">
        <f>'Survey Results'!D1536/'Survey Results'!D$1700</f>
        <v>0</v>
      </c>
      <c r="D1536" s="211">
        <f t="shared" si="195"/>
        <v>0</v>
      </c>
      <c r="E1536" s="218">
        <f>'Survey Results'!E1536/'Survey Results'!E$1700</f>
        <v>0</v>
      </c>
      <c r="F1536" s="217">
        <f t="shared" si="196"/>
        <v>0</v>
      </c>
      <c r="G1536" s="215">
        <f>'Survey Results'!F1536/'Survey Results'!F$1700</f>
        <v>0.11405266170578135</v>
      </c>
      <c r="H1536" s="212">
        <f t="shared" si="197"/>
        <v>2.297618330294219</v>
      </c>
      <c r="I1536" s="218">
        <f>'Survey Results'!G1536/'Survey Results'!G$1700</f>
        <v>0.20366093392486917</v>
      </c>
      <c r="J1536" s="217">
        <f t="shared" si="198"/>
        <v>1.641202989482661</v>
      </c>
      <c r="K1536" s="215">
        <f>'Survey Results'!H1536/'Survey Results'!H$1700</f>
        <v>0</v>
      </c>
      <c r="L1536" s="211">
        <f t="shared" si="199"/>
        <v>0</v>
      </c>
      <c r="M1536" s="221">
        <f t="shared" si="200"/>
        <v>7.6205258488473385E-2</v>
      </c>
      <c r="N1536" s="222">
        <f t="shared" si="193"/>
        <v>3.93882131977688</v>
      </c>
    </row>
    <row r="1537" spans="2:14" x14ac:dyDescent="0.45">
      <c r="B1537" t="s">
        <v>191</v>
      </c>
      <c r="C1537" s="215">
        <f>'Survey Results'!D1537/'Survey Results'!D$1700</f>
        <v>0</v>
      </c>
      <c r="D1537" s="211">
        <f t="shared" si="195"/>
        <v>0</v>
      </c>
      <c r="E1537" s="218">
        <f>'Survey Results'!E1537/'Survey Results'!E$1700</f>
        <v>0</v>
      </c>
      <c r="F1537" s="217">
        <f t="shared" si="196"/>
        <v>0</v>
      </c>
      <c r="G1537" s="215">
        <f>'Survey Results'!F1537/'Survey Results'!F$1700</f>
        <v>0</v>
      </c>
      <c r="H1537" s="212">
        <f t="shared" si="197"/>
        <v>0</v>
      </c>
      <c r="I1537" s="218">
        <f>'Survey Results'!G1537/'Survey Results'!G$1700</f>
        <v>0</v>
      </c>
      <c r="J1537" s="217">
        <f t="shared" si="198"/>
        <v>0</v>
      </c>
      <c r="K1537" s="215">
        <f>'Survey Results'!H1537/'Survey Results'!H$1700</f>
        <v>0</v>
      </c>
      <c r="L1537" s="211">
        <f t="shared" si="199"/>
        <v>0</v>
      </c>
      <c r="M1537" s="221">
        <f t="shared" si="200"/>
        <v>0</v>
      </c>
      <c r="N1537" s="222">
        <f t="shared" si="193"/>
        <v>0</v>
      </c>
    </row>
    <row r="1538" spans="2:14" x14ac:dyDescent="0.45">
      <c r="B1538" t="s">
        <v>192</v>
      </c>
      <c r="C1538" s="215">
        <f>'Survey Results'!D1538/'Survey Results'!D$1700</f>
        <v>0.13516653262354308</v>
      </c>
      <c r="D1538" s="211">
        <f t="shared" si="195"/>
        <v>1.0476728011022176</v>
      </c>
      <c r="E1538" s="218">
        <f>'Survey Results'!E1538/'Survey Results'!E$1700</f>
        <v>0.15581720977596741</v>
      </c>
      <c r="F1538" s="217">
        <f t="shared" si="196"/>
        <v>0.93209726915309332</v>
      </c>
      <c r="G1538" s="215">
        <f>'Survey Results'!F1538/'Survey Results'!F$1700</f>
        <v>2.0878649112764745E-2</v>
      </c>
      <c r="H1538" s="212">
        <f t="shared" si="197"/>
        <v>0.42060541328723539</v>
      </c>
      <c r="I1538" s="218">
        <f>'Survey Results'!G1538/'Survey Results'!G$1700</f>
        <v>5.3410104091695207E-2</v>
      </c>
      <c r="J1538" s="217">
        <f t="shared" si="198"/>
        <v>0.43040567876511365</v>
      </c>
      <c r="K1538" s="215">
        <f>'Survey Results'!H1538/'Survey Results'!H$1700</f>
        <v>7.2612113329186226E-2</v>
      </c>
      <c r="L1538" s="211">
        <f t="shared" si="199"/>
        <v>0.70798876857350002</v>
      </c>
      <c r="M1538" s="221">
        <f t="shared" si="200"/>
        <v>6.8465374643933305E-2</v>
      </c>
      <c r="N1538" s="222">
        <f t="shared" si="193"/>
        <v>3.53876993088116</v>
      </c>
    </row>
    <row r="1539" spans="2:14" x14ac:dyDescent="0.45">
      <c r="B1539" t="s">
        <v>193</v>
      </c>
      <c r="C1539" s="215">
        <f>'Survey Results'!D1539/'Survey Results'!D$1700</f>
        <v>0</v>
      </c>
      <c r="D1539" s="211">
        <f t="shared" si="195"/>
        <v>0</v>
      </c>
      <c r="E1539" s="218">
        <f>'Survey Results'!E1539/'Survey Results'!E$1700</f>
        <v>0</v>
      </c>
      <c r="F1539" s="217">
        <f t="shared" si="196"/>
        <v>0</v>
      </c>
      <c r="G1539" s="215">
        <f>'Survey Results'!F1539/'Survey Results'!F$1700</f>
        <v>0</v>
      </c>
      <c r="H1539" s="212">
        <f t="shared" si="197"/>
        <v>0</v>
      </c>
      <c r="I1539" s="218">
        <f>'Survey Results'!G1539/'Survey Results'!G$1700</f>
        <v>0</v>
      </c>
      <c r="J1539" s="217">
        <f t="shared" si="198"/>
        <v>0</v>
      </c>
      <c r="K1539" s="215">
        <f>'Survey Results'!H1539/'Survey Results'!H$1700</f>
        <v>0.13982355935078888</v>
      </c>
      <c r="L1539" s="211">
        <f t="shared" si="199"/>
        <v>1.363319494001541</v>
      </c>
      <c r="M1539" s="221">
        <f t="shared" si="200"/>
        <v>2.6376447675125127E-2</v>
      </c>
      <c r="N1539" s="222">
        <f t="shared" si="193"/>
        <v>1.363319494001541</v>
      </c>
    </row>
    <row r="1540" spans="2:14" x14ac:dyDescent="0.45">
      <c r="B1540" t="s">
        <v>197</v>
      </c>
      <c r="C1540" s="215">
        <f>'Survey Results'!D1540/'Survey Results'!D$1700</f>
        <v>0</v>
      </c>
      <c r="D1540" s="211">
        <f t="shared" si="195"/>
        <v>0</v>
      </c>
      <c r="E1540" s="218">
        <f>'Survey Results'!E1540/'Survey Results'!E$1700</f>
        <v>0</v>
      </c>
      <c r="F1540" s="217">
        <f t="shared" si="196"/>
        <v>0</v>
      </c>
      <c r="G1540" s="215">
        <f>'Survey Results'!F1540/'Survey Results'!F$1700</f>
        <v>6.1677160847166582E-2</v>
      </c>
      <c r="H1540" s="212">
        <f t="shared" si="197"/>
        <v>1.2425012551528336</v>
      </c>
      <c r="I1540" s="218">
        <f>'Survey Results'!G1540/'Survey Results'!G$1700</f>
        <v>0</v>
      </c>
      <c r="J1540" s="217">
        <f t="shared" si="198"/>
        <v>0</v>
      </c>
      <c r="K1540" s="215">
        <f>'Survey Results'!H1540/'Survey Results'!H$1700</f>
        <v>0</v>
      </c>
      <c r="L1540" s="211">
        <f t="shared" si="199"/>
        <v>0</v>
      </c>
      <c r="M1540" s="221">
        <f t="shared" si="200"/>
        <v>2.4038950141190431E-2</v>
      </c>
      <c r="N1540" s="222">
        <f t="shared" ref="N1540:N1603" si="201">D1540+F1540+H1540+J1540+L1540</f>
        <v>1.2425012551528336</v>
      </c>
    </row>
    <row r="1541" spans="2:14" x14ac:dyDescent="0.45">
      <c r="B1541" t="s">
        <v>198</v>
      </c>
      <c r="C1541" s="215">
        <f>'Survey Results'!D1541/'Survey Results'!D$1700</f>
        <v>0</v>
      </c>
      <c r="D1541" s="211">
        <f t="shared" si="195"/>
        <v>0</v>
      </c>
      <c r="E1541" s="218">
        <f>'Survey Results'!E1541/'Survey Results'!E$1700</f>
        <v>0</v>
      </c>
      <c r="F1541" s="217">
        <f t="shared" si="196"/>
        <v>0</v>
      </c>
      <c r="G1541" s="215">
        <f>'Survey Results'!F1541/'Survey Results'!F$1700</f>
        <v>1.6242129364625074E-2</v>
      </c>
      <c r="H1541" s="212">
        <f t="shared" si="197"/>
        <v>0.32720160663537501</v>
      </c>
      <c r="I1541" s="218">
        <f>'Survey Results'!G1541/'Survey Results'!G$1700</f>
        <v>0</v>
      </c>
      <c r="J1541" s="217">
        <f t="shared" si="198"/>
        <v>0</v>
      </c>
      <c r="K1541" s="215">
        <f>'Survey Results'!H1541/'Survey Results'!H$1700</f>
        <v>0</v>
      </c>
      <c r="L1541" s="211">
        <f t="shared" si="199"/>
        <v>0</v>
      </c>
      <c r="M1541" s="221">
        <f t="shared" si="200"/>
        <v>6.3304427866011934E-3</v>
      </c>
      <c r="N1541" s="222">
        <f t="shared" si="201"/>
        <v>0.32720160663537501</v>
      </c>
    </row>
    <row r="1542" spans="2:14" x14ac:dyDescent="0.45">
      <c r="B1542" t="s">
        <v>199</v>
      </c>
      <c r="C1542" s="215">
        <f>'Survey Results'!D1542/'Survey Results'!D$1700</f>
        <v>0</v>
      </c>
      <c r="D1542" s="211">
        <f t="shared" si="195"/>
        <v>0</v>
      </c>
      <c r="E1542" s="218">
        <f>'Survey Results'!E1542/'Survey Results'!E$1700</f>
        <v>0</v>
      </c>
      <c r="F1542" s="217">
        <f t="shared" si="196"/>
        <v>0</v>
      </c>
      <c r="G1542" s="215">
        <f>'Survey Results'!F1542/'Survey Results'!F$1700</f>
        <v>0</v>
      </c>
      <c r="H1542" s="212">
        <f t="shared" si="197"/>
        <v>0</v>
      </c>
      <c r="I1542" s="218">
        <f>'Survey Results'!G1542/'Survey Results'!G$1700</f>
        <v>0</v>
      </c>
      <c r="J1542" s="217">
        <f t="shared" si="198"/>
        <v>0</v>
      </c>
      <c r="K1542" s="215">
        <f>'Survey Results'!H1542/'Survey Results'!H$1700</f>
        <v>0</v>
      </c>
      <c r="L1542" s="211">
        <f t="shared" si="199"/>
        <v>0</v>
      </c>
      <c r="M1542" s="221">
        <f t="shared" si="200"/>
        <v>0</v>
      </c>
      <c r="N1542" s="222">
        <f t="shared" si="201"/>
        <v>0</v>
      </c>
    </row>
    <row r="1543" spans="2:14" x14ac:dyDescent="0.45">
      <c r="B1543" t="s">
        <v>200</v>
      </c>
      <c r="C1543" s="215">
        <f>'Survey Results'!D1543/'Survey Results'!D$1700</f>
        <v>0</v>
      </c>
      <c r="D1543" s="211">
        <f t="shared" si="195"/>
        <v>0</v>
      </c>
      <c r="E1543" s="218">
        <f>'Survey Results'!E1543/'Survey Results'!E$1700</f>
        <v>0</v>
      </c>
      <c r="F1543" s="217">
        <f t="shared" si="196"/>
        <v>0</v>
      </c>
      <c r="G1543" s="215">
        <f>'Survey Results'!F1543/'Survey Results'!F$1700</f>
        <v>0</v>
      </c>
      <c r="H1543" s="212">
        <f t="shared" si="197"/>
        <v>0</v>
      </c>
      <c r="I1543" s="218">
        <f>'Survey Results'!G1543/'Survey Results'!G$1700</f>
        <v>0</v>
      </c>
      <c r="J1543" s="217">
        <f t="shared" si="198"/>
        <v>0</v>
      </c>
      <c r="K1543" s="215">
        <f>'Survey Results'!H1543/'Survey Results'!H$1700</f>
        <v>0</v>
      </c>
      <c r="L1543" s="211">
        <f t="shared" si="199"/>
        <v>0</v>
      </c>
      <c r="M1543" s="221">
        <f t="shared" si="200"/>
        <v>0</v>
      </c>
      <c r="N1543" s="222">
        <f t="shared" si="201"/>
        <v>0</v>
      </c>
    </row>
    <row r="1544" spans="2:14" x14ac:dyDescent="0.45">
      <c r="B1544" t="s">
        <v>233</v>
      </c>
      <c r="C1544" s="215">
        <f>'Survey Results'!D1544/'Survey Results'!D$1700</f>
        <v>0</v>
      </c>
      <c r="D1544" s="211">
        <f t="shared" si="195"/>
        <v>0</v>
      </c>
      <c r="E1544" s="218">
        <f>'Survey Results'!E1544/'Survey Results'!E$1700</f>
        <v>0</v>
      </c>
      <c r="F1544" s="217">
        <f t="shared" si="196"/>
        <v>0</v>
      </c>
      <c r="G1544" s="215">
        <f>'Survey Results'!F1544/'Survey Results'!F$1700</f>
        <v>0</v>
      </c>
      <c r="H1544" s="212">
        <f t="shared" si="197"/>
        <v>0</v>
      </c>
      <c r="I1544" s="218">
        <f>'Survey Results'!G1544/'Survey Results'!G$1700</f>
        <v>0.28520479960468781</v>
      </c>
      <c r="J1544" s="217">
        <f t="shared" si="198"/>
        <v>2.2983247729713931</v>
      </c>
      <c r="K1544" s="215">
        <f>'Survey Results'!H1544/'Survey Results'!H$1700</f>
        <v>0</v>
      </c>
      <c r="L1544" s="211">
        <f t="shared" si="199"/>
        <v>0</v>
      </c>
      <c r="M1544" s="221">
        <f t="shared" si="200"/>
        <v>4.4466204276732264E-2</v>
      </c>
      <c r="N1544" s="222">
        <f t="shared" si="201"/>
        <v>2.2983247729713931</v>
      </c>
    </row>
    <row r="1545" spans="2:14" x14ac:dyDescent="0.45">
      <c r="B1545" t="s">
        <v>234</v>
      </c>
      <c r="C1545" s="215">
        <f>'Survey Results'!D1545/'Survey Results'!D$1700</f>
        <v>6.0638555908748551E-3</v>
      </c>
      <c r="D1545" s="211">
        <f t="shared" si="195"/>
        <v>4.7000810400788941E-2</v>
      </c>
      <c r="E1545" s="218">
        <f>'Survey Results'!E1545/'Survey Results'!E$1700</f>
        <v>4.5353869653767816E-2</v>
      </c>
      <c r="F1545" s="217">
        <f t="shared" si="196"/>
        <v>0.27130647577750766</v>
      </c>
      <c r="G1545" s="215">
        <f>'Survey Results'!F1545/'Survey Results'!F$1700</f>
        <v>0</v>
      </c>
      <c r="H1545" s="212">
        <f t="shared" si="197"/>
        <v>0</v>
      </c>
      <c r="I1545" s="218">
        <f>'Survey Results'!G1545/'Survey Results'!G$1700</f>
        <v>0</v>
      </c>
      <c r="J1545" s="217">
        <f t="shared" si="198"/>
        <v>0</v>
      </c>
      <c r="K1545" s="215">
        <f>'Survey Results'!H1545/'Survey Results'!H$1700</f>
        <v>7.9878979811118023E-2</v>
      </c>
      <c r="L1545" s="211">
        <f t="shared" si="199"/>
        <v>0.77884278474304414</v>
      </c>
      <c r="M1545" s="221">
        <f t="shared" si="200"/>
        <v>2.1226808216815433E-2</v>
      </c>
      <c r="N1545" s="222">
        <f t="shared" si="201"/>
        <v>1.0971500709213409</v>
      </c>
    </row>
    <row r="1546" spans="2:14" x14ac:dyDescent="0.45">
      <c r="B1546" t="s">
        <v>235</v>
      </c>
      <c r="C1546" s="215">
        <f>'Survey Results'!D1546/'Survey Results'!D$1700</f>
        <v>0</v>
      </c>
      <c r="D1546" s="211">
        <f t="shared" si="195"/>
        <v>0</v>
      </c>
      <c r="E1546" s="218">
        <f>'Survey Results'!E1546/'Survey Results'!E$1700</f>
        <v>0</v>
      </c>
      <c r="F1546" s="217">
        <f t="shared" si="196"/>
        <v>0</v>
      </c>
      <c r="G1546" s="215">
        <f>'Survey Results'!F1546/'Survey Results'!F$1700</f>
        <v>0</v>
      </c>
      <c r="H1546" s="212">
        <f t="shared" si="197"/>
        <v>0</v>
      </c>
      <c r="I1546" s="218">
        <f>'Survey Results'!G1546/'Survey Results'!G$1700</f>
        <v>0</v>
      </c>
      <c r="J1546" s="217">
        <f t="shared" si="198"/>
        <v>0</v>
      </c>
      <c r="K1546" s="215">
        <f>'Survey Results'!H1546/'Survey Results'!H$1700</f>
        <v>0</v>
      </c>
      <c r="L1546" s="211">
        <f t="shared" si="199"/>
        <v>0</v>
      </c>
      <c r="M1546" s="221">
        <f t="shared" si="200"/>
        <v>0</v>
      </c>
      <c r="N1546" s="222">
        <f t="shared" si="201"/>
        <v>0</v>
      </c>
    </row>
    <row r="1547" spans="2:14" x14ac:dyDescent="0.45">
      <c r="B1547" t="s">
        <v>236</v>
      </c>
      <c r="C1547" s="215">
        <f>'Survey Results'!D1547/'Survey Results'!D$1700</f>
        <v>0</v>
      </c>
      <c r="D1547" s="211">
        <f t="shared" si="195"/>
        <v>0</v>
      </c>
      <c r="E1547" s="218">
        <f>'Survey Results'!E1547/'Survey Results'!E$1700</f>
        <v>0</v>
      </c>
      <c r="F1547" s="217">
        <f t="shared" si="196"/>
        <v>0</v>
      </c>
      <c r="G1547" s="215">
        <f>'Survey Results'!F1547/'Survey Results'!F$1700</f>
        <v>0</v>
      </c>
      <c r="H1547" s="212">
        <f t="shared" si="197"/>
        <v>0</v>
      </c>
      <c r="I1547" s="218">
        <f>'Survey Results'!G1547/'Survey Results'!G$1700</f>
        <v>0</v>
      </c>
      <c r="J1547" s="217">
        <f t="shared" si="198"/>
        <v>0</v>
      </c>
      <c r="K1547" s="215">
        <f>'Survey Results'!H1547/'Survey Results'!H$1700</f>
        <v>0</v>
      </c>
      <c r="L1547" s="211">
        <f t="shared" si="199"/>
        <v>0</v>
      </c>
      <c r="M1547" s="221">
        <f t="shared" si="200"/>
        <v>0</v>
      </c>
      <c r="N1547" s="222">
        <f t="shared" si="201"/>
        <v>0</v>
      </c>
    </row>
    <row r="1548" spans="2:14" x14ac:dyDescent="0.45">
      <c r="B1548" t="s">
        <v>237</v>
      </c>
      <c r="C1548" s="215">
        <f>'Survey Results'!D1548/'Survey Results'!D$1700</f>
        <v>0</v>
      </c>
      <c r="D1548" s="211">
        <f t="shared" si="195"/>
        <v>0</v>
      </c>
      <c r="E1548" s="218">
        <f>'Survey Results'!E1548/'Survey Results'!E$1700</f>
        <v>0</v>
      </c>
      <c r="F1548" s="217">
        <f t="shared" si="196"/>
        <v>0</v>
      </c>
      <c r="G1548" s="215">
        <f>'Survey Results'!F1548/'Survey Results'!F$1700</f>
        <v>0</v>
      </c>
      <c r="H1548" s="212">
        <f t="shared" si="197"/>
        <v>0</v>
      </c>
      <c r="I1548" s="218">
        <f>'Survey Results'!G1548/'Survey Results'!G$1700</f>
        <v>0</v>
      </c>
      <c r="J1548" s="217">
        <f t="shared" si="198"/>
        <v>0</v>
      </c>
      <c r="K1548" s="215">
        <f>'Survey Results'!H1548/'Survey Results'!H$1700</f>
        <v>0</v>
      </c>
      <c r="L1548" s="211">
        <f t="shared" si="199"/>
        <v>0</v>
      </c>
      <c r="M1548" s="221">
        <f t="shared" si="200"/>
        <v>0</v>
      </c>
      <c r="N1548" s="222">
        <f t="shared" si="201"/>
        <v>0</v>
      </c>
    </row>
    <row r="1549" spans="2:14" x14ac:dyDescent="0.45">
      <c r="B1549" t="s">
        <v>238</v>
      </c>
      <c r="C1549" s="215">
        <f>'Survey Results'!D1549/'Survey Results'!D$1700</f>
        <v>1.2140477193519973E-2</v>
      </c>
      <c r="D1549" s="211">
        <f t="shared" si="195"/>
        <v>9.4100569876105863E-2</v>
      </c>
      <c r="E1549" s="218">
        <f>'Survey Results'!E1549/'Survey Results'!E$1700</f>
        <v>5.3716904276985738E-3</v>
      </c>
      <c r="F1549" s="217">
        <f t="shared" si="196"/>
        <v>3.2133408020799392E-2</v>
      </c>
      <c r="G1549" s="215">
        <f>'Survey Results'!F1549/'Survey Results'!F$1700</f>
        <v>0</v>
      </c>
      <c r="H1549" s="212">
        <f t="shared" si="197"/>
        <v>0</v>
      </c>
      <c r="I1549" s="218">
        <f>'Survey Results'!G1549/'Survey Results'!G$1700</f>
        <v>1.7832013835923984E-2</v>
      </c>
      <c r="J1549" s="217">
        <f t="shared" si="198"/>
        <v>0.14369940200122461</v>
      </c>
      <c r="K1549" s="215">
        <f>'Survey Results'!H1549/'Survey Results'!H$1700</f>
        <v>4.3558785273991964E-2</v>
      </c>
      <c r="L1549" s="211">
        <f t="shared" si="199"/>
        <v>0.42471055217580866</v>
      </c>
      <c r="M1549" s="221">
        <f t="shared" si="200"/>
        <v>1.343943177502214E-2</v>
      </c>
      <c r="N1549" s="222">
        <f t="shared" si="201"/>
        <v>0.6946439320739386</v>
      </c>
    </row>
    <row r="1550" spans="2:14" x14ac:dyDescent="0.45">
      <c r="B1550" t="s">
        <v>239</v>
      </c>
      <c r="C1550" s="215">
        <f>'Survey Results'!D1550/'Survey Results'!D$1700</f>
        <v>0</v>
      </c>
      <c r="D1550" s="211">
        <f t="shared" si="195"/>
        <v>0</v>
      </c>
      <c r="E1550" s="218">
        <f>'Survey Results'!E1550/'Survey Results'!E$1700</f>
        <v>0</v>
      </c>
      <c r="F1550" s="217">
        <f t="shared" si="196"/>
        <v>0</v>
      </c>
      <c r="G1550" s="215">
        <f>'Survey Results'!F1550/'Survey Results'!F$1700</f>
        <v>0</v>
      </c>
      <c r="H1550" s="212">
        <f t="shared" si="197"/>
        <v>0</v>
      </c>
      <c r="I1550" s="218">
        <f>'Survey Results'!G1550/'Survey Results'!G$1700</f>
        <v>0</v>
      </c>
      <c r="J1550" s="217">
        <f t="shared" si="198"/>
        <v>0</v>
      </c>
      <c r="K1550" s="215">
        <f>'Survey Results'!H1550/'Survey Results'!H$1700</f>
        <v>0</v>
      </c>
      <c r="L1550" s="211">
        <f t="shared" si="199"/>
        <v>0</v>
      </c>
      <c r="M1550" s="221">
        <f t="shared" si="200"/>
        <v>0</v>
      </c>
      <c r="N1550" s="222">
        <f t="shared" si="201"/>
        <v>0</v>
      </c>
    </row>
    <row r="1551" spans="2:14" x14ac:dyDescent="0.45">
      <c r="B1551" t="s">
        <v>240</v>
      </c>
      <c r="C1551" s="215">
        <f>'Survey Results'!D1551/'Survey Results'!D$1700</f>
        <v>0.2665670917748586</v>
      </c>
      <c r="D1551" s="211">
        <f t="shared" si="195"/>
        <v>2.0661556252186819</v>
      </c>
      <c r="E1551" s="218">
        <f>'Survey Results'!E1551/'Survey Results'!E$1700</f>
        <v>0.35591904276985742</v>
      </c>
      <c r="F1551" s="217">
        <f t="shared" si="196"/>
        <v>2.1291047906861893</v>
      </c>
      <c r="G1551" s="215">
        <f>'Survey Results'!F1551/'Survey Results'!F$1700</f>
        <v>1.3938179736691474E-2</v>
      </c>
      <c r="H1551" s="212">
        <f t="shared" si="197"/>
        <v>0.28078798666330856</v>
      </c>
      <c r="I1551" s="218">
        <f>'Survey Results'!G1551/'Survey Results'!G$1700</f>
        <v>1.7832013835923984E-2</v>
      </c>
      <c r="J1551" s="217">
        <f t="shared" si="198"/>
        <v>0.14369940200122461</v>
      </c>
      <c r="K1551" s="215">
        <f>'Survey Results'!H1551/'Survey Results'!H$1700</f>
        <v>7.2668664819317977E-3</v>
      </c>
      <c r="L1551" s="211">
        <f t="shared" si="199"/>
        <v>7.085401616954419E-2</v>
      </c>
      <c r="M1551" s="221">
        <f t="shared" si="200"/>
        <v>9.0750124262088561E-2</v>
      </c>
      <c r="N1551" s="222">
        <f t="shared" si="201"/>
        <v>4.6906018207389488</v>
      </c>
    </row>
    <row r="1552" spans="2:14" x14ac:dyDescent="0.45">
      <c r="B1552" t="s">
        <v>241</v>
      </c>
      <c r="C1552" s="215">
        <f>'Survey Results'!D1552/'Survey Results'!D$1700</f>
        <v>0</v>
      </c>
      <c r="D1552" s="211">
        <f t="shared" si="195"/>
        <v>0</v>
      </c>
      <c r="E1552" s="218">
        <f>'Survey Results'!E1552/'Survey Results'!E$1700</f>
        <v>0</v>
      </c>
      <c r="F1552" s="217">
        <f t="shared" si="196"/>
        <v>0</v>
      </c>
      <c r="G1552" s="215">
        <f>'Survey Results'!F1552/'Survey Results'!F$1700</f>
        <v>0</v>
      </c>
      <c r="H1552" s="212">
        <f t="shared" si="197"/>
        <v>0</v>
      </c>
      <c r="I1552" s="218">
        <f>'Survey Results'!G1552/'Survey Results'!G$1700</f>
        <v>0</v>
      </c>
      <c r="J1552" s="217">
        <f t="shared" si="198"/>
        <v>0</v>
      </c>
      <c r="K1552" s="215">
        <f>'Survey Results'!H1552/'Survey Results'!H$1700</f>
        <v>0</v>
      </c>
      <c r="L1552" s="211">
        <f t="shared" si="199"/>
        <v>0</v>
      </c>
      <c r="M1552" s="221">
        <f t="shared" si="200"/>
        <v>0</v>
      </c>
      <c r="N1552" s="222">
        <f t="shared" si="201"/>
        <v>0</v>
      </c>
    </row>
    <row r="1553" spans="2:14" x14ac:dyDescent="0.45">
      <c r="B1553" t="s">
        <v>242</v>
      </c>
      <c r="C1553" s="215">
        <f>'Survey Results'!D1553/'Survey Results'!D$1700</f>
        <v>0</v>
      </c>
      <c r="D1553" s="211">
        <f t="shared" si="195"/>
        <v>0</v>
      </c>
      <c r="E1553" s="218">
        <f>'Survey Results'!E1553/'Survey Results'!E$1700</f>
        <v>0</v>
      </c>
      <c r="F1553" s="217">
        <f t="shared" si="196"/>
        <v>0</v>
      </c>
      <c r="G1553" s="215">
        <f>'Survey Results'!F1553/'Survey Results'!F$1700</f>
        <v>0</v>
      </c>
      <c r="H1553" s="212">
        <f t="shared" si="197"/>
        <v>0</v>
      </c>
      <c r="I1553" s="218">
        <f>'Survey Results'!G1553/'Survey Results'!G$1700</f>
        <v>0</v>
      </c>
      <c r="J1553" s="217">
        <f t="shared" si="198"/>
        <v>0</v>
      </c>
      <c r="K1553" s="215">
        <f>'Survey Results'!H1553/'Survey Results'!H$1700</f>
        <v>0</v>
      </c>
      <c r="L1553" s="211">
        <f t="shared" si="199"/>
        <v>0</v>
      </c>
      <c r="M1553" s="221">
        <f t="shared" si="200"/>
        <v>0</v>
      </c>
      <c r="N1553" s="222">
        <f t="shared" si="201"/>
        <v>0</v>
      </c>
    </row>
    <row r="1554" spans="2:14" x14ac:dyDescent="0.45">
      <c r="B1554" t="s">
        <v>243</v>
      </c>
      <c r="C1554" s="215">
        <f>'Survey Results'!D1554/'Survey Results'!D$1700</f>
        <v>2.7255435129511191E-2</v>
      </c>
      <c r="D1554" s="211">
        <f t="shared" si="195"/>
        <v>0.2112562741172303</v>
      </c>
      <c r="E1554" s="218">
        <f>'Survey Results'!E1554/'Survey Results'!E$1700</f>
        <v>0</v>
      </c>
      <c r="F1554" s="217">
        <f t="shared" si="196"/>
        <v>0</v>
      </c>
      <c r="G1554" s="215">
        <f>'Survey Results'!F1554/'Survey Results'!F$1700</f>
        <v>0.14605037206639956</v>
      </c>
      <c r="H1554" s="212">
        <f t="shared" si="197"/>
        <v>2.942219909533601</v>
      </c>
      <c r="I1554" s="218">
        <f>'Survey Results'!G1554/'Survey Results'!G$1700</f>
        <v>0.12161218592559965</v>
      </c>
      <c r="J1554" s="217">
        <f t="shared" si="198"/>
        <v>0.98001260846738769</v>
      </c>
      <c r="K1554" s="215">
        <f>'Survey Results'!H1554/'Survey Results'!H$1700</f>
        <v>0</v>
      </c>
      <c r="L1554" s="211">
        <f t="shared" si="199"/>
        <v>0</v>
      </c>
      <c r="M1554" s="221">
        <f t="shared" si="200"/>
        <v>7.9971533687245244E-2</v>
      </c>
      <c r="N1554" s="222">
        <f t="shared" si="201"/>
        <v>4.1334887921182188</v>
      </c>
    </row>
    <row r="1555" spans="2:14" x14ac:dyDescent="0.45">
      <c r="B1555" t="s">
        <v>244</v>
      </c>
      <c r="C1555" s="215">
        <f>'Survey Results'!D1555/'Survey Results'!D$1700</f>
        <v>0</v>
      </c>
      <c r="D1555" s="211">
        <f t="shared" si="195"/>
        <v>0</v>
      </c>
      <c r="E1555" s="218">
        <f>'Survey Results'!E1555/'Survey Results'!E$1700</f>
        <v>0</v>
      </c>
      <c r="F1555" s="217">
        <f t="shared" si="196"/>
        <v>0</v>
      </c>
      <c r="G1555" s="215">
        <f>'Survey Results'!F1555/'Survey Results'!F$1700</f>
        <v>0</v>
      </c>
      <c r="H1555" s="212">
        <f t="shared" si="197"/>
        <v>0</v>
      </c>
      <c r="I1555" s="218">
        <f>'Survey Results'!G1555/'Survey Results'!G$1700</f>
        <v>0</v>
      </c>
      <c r="J1555" s="217">
        <f t="shared" si="198"/>
        <v>0</v>
      </c>
      <c r="K1555" s="215">
        <f>'Survey Results'!H1555/'Survey Results'!H$1700</f>
        <v>0</v>
      </c>
      <c r="L1555" s="211">
        <f t="shared" si="199"/>
        <v>0</v>
      </c>
      <c r="M1555" s="221">
        <f t="shared" si="200"/>
        <v>0</v>
      </c>
      <c r="N1555" s="222">
        <f t="shared" si="201"/>
        <v>0</v>
      </c>
    </row>
    <row r="1556" spans="2:14" x14ac:dyDescent="0.45">
      <c r="B1556" t="s">
        <v>245</v>
      </c>
      <c r="C1556" s="215">
        <f>'Survey Results'!D1556/'Survey Results'!D$1700</f>
        <v>0</v>
      </c>
      <c r="D1556" s="211">
        <f t="shared" si="195"/>
        <v>0</v>
      </c>
      <c r="E1556" s="218">
        <f>'Survey Results'!E1556/'Survey Results'!E$1700</f>
        <v>0</v>
      </c>
      <c r="F1556" s="217">
        <f t="shared" si="196"/>
        <v>0</v>
      </c>
      <c r="G1556" s="215">
        <f>'Survey Results'!F1556/'Survey Results'!F$1700</f>
        <v>4.6508299942759025E-3</v>
      </c>
      <c r="H1556" s="212">
        <f t="shared" si="197"/>
        <v>9.3692090005724121E-2</v>
      </c>
      <c r="I1556" s="218">
        <f>'Survey Results'!G1556/'Survey Results'!G$1700</f>
        <v>0</v>
      </c>
      <c r="J1556" s="217">
        <f t="shared" si="198"/>
        <v>0</v>
      </c>
      <c r="K1556" s="215">
        <f>'Survey Results'!H1556/'Survey Results'!H$1700</f>
        <v>6.7310411129333253E-2</v>
      </c>
      <c r="L1556" s="211">
        <f t="shared" si="199"/>
        <v>0.65629566339143952</v>
      </c>
      <c r="M1556" s="221">
        <f t="shared" si="200"/>
        <v>1.4510181084847433E-2</v>
      </c>
      <c r="N1556" s="222">
        <f t="shared" si="201"/>
        <v>0.74998775339716361</v>
      </c>
    </row>
    <row r="1557" spans="2:14" x14ac:dyDescent="0.45">
      <c r="B1557" t="s">
        <v>246</v>
      </c>
      <c r="C1557" s="215">
        <f>'Survey Results'!D1557/'Survey Results'!D$1700</f>
        <v>0</v>
      </c>
      <c r="D1557" s="211">
        <f t="shared" si="195"/>
        <v>0</v>
      </c>
      <c r="E1557" s="218">
        <f>'Survey Results'!E1557/'Survey Results'!E$1700</f>
        <v>0</v>
      </c>
      <c r="F1557" s="217">
        <f t="shared" si="196"/>
        <v>0</v>
      </c>
      <c r="G1557" s="215">
        <f>'Survey Results'!F1557/'Survey Results'!F$1700</f>
        <v>0</v>
      </c>
      <c r="H1557" s="212">
        <f t="shared" si="197"/>
        <v>0</v>
      </c>
      <c r="I1557" s="218">
        <f>'Survey Results'!G1557/'Survey Results'!G$1700</f>
        <v>4.4537065881771587E-2</v>
      </c>
      <c r="J1557" s="217">
        <f t="shared" si="198"/>
        <v>0.35890224138378141</v>
      </c>
      <c r="K1557" s="215">
        <f>'Survey Results'!H1557/'Survey Results'!H$1700</f>
        <v>0</v>
      </c>
      <c r="L1557" s="211">
        <f t="shared" si="199"/>
        <v>0</v>
      </c>
      <c r="M1557" s="221">
        <f t="shared" si="200"/>
        <v>6.9437620689767228E-3</v>
      </c>
      <c r="N1557" s="222">
        <f t="shared" si="201"/>
        <v>0.35890224138378141</v>
      </c>
    </row>
    <row r="1558" spans="2:14" x14ac:dyDescent="0.45">
      <c r="B1558" t="s">
        <v>247</v>
      </c>
      <c r="C1558" s="215">
        <f>'Survey Results'!D1558/'Survey Results'!D$1700</f>
        <v>0</v>
      </c>
      <c r="D1558" s="211">
        <f t="shared" si="195"/>
        <v>0</v>
      </c>
      <c r="E1558" s="218">
        <f>'Survey Results'!E1558/'Survey Results'!E$1700</f>
        <v>0</v>
      </c>
      <c r="F1558" s="217">
        <f t="shared" si="196"/>
        <v>0</v>
      </c>
      <c r="G1558" s="215">
        <f>'Survey Results'!F1558/'Survey Results'!F$1700</f>
        <v>0</v>
      </c>
      <c r="H1558" s="212">
        <f t="shared" si="197"/>
        <v>0</v>
      </c>
      <c r="I1558" s="218">
        <f>'Survey Results'!G1558/'Survey Results'!G$1700</f>
        <v>0</v>
      </c>
      <c r="J1558" s="217">
        <f t="shared" si="198"/>
        <v>0</v>
      </c>
      <c r="K1558" s="215">
        <f>'Survey Results'!H1558/'Survey Results'!H$1700</f>
        <v>0</v>
      </c>
      <c r="L1558" s="211">
        <f t="shared" si="199"/>
        <v>0</v>
      </c>
      <c r="M1558" s="221">
        <f t="shared" si="200"/>
        <v>0</v>
      </c>
      <c r="N1558" s="222">
        <f t="shared" si="201"/>
        <v>0</v>
      </c>
    </row>
    <row r="1559" spans="2:14" x14ac:dyDescent="0.45">
      <c r="B1559" t="s">
        <v>248</v>
      </c>
      <c r="C1559" s="215">
        <f>'Survey Results'!D1559/'Survey Results'!D$1700</f>
        <v>0</v>
      </c>
      <c r="D1559" s="211">
        <f t="shared" si="195"/>
        <v>0</v>
      </c>
      <c r="E1559" s="218">
        <f>'Survey Results'!E1559/'Survey Results'!E$1700</f>
        <v>0</v>
      </c>
      <c r="F1559" s="217">
        <f t="shared" si="196"/>
        <v>0</v>
      </c>
      <c r="G1559" s="215">
        <f>'Survey Results'!F1559/'Survey Results'!F$1700</f>
        <v>0</v>
      </c>
      <c r="H1559" s="212">
        <f t="shared" si="197"/>
        <v>0</v>
      </c>
      <c r="I1559" s="218">
        <f>'Survey Results'!G1559/'Survey Results'!G$1700</f>
        <v>0</v>
      </c>
      <c r="J1559" s="217">
        <f t="shared" si="198"/>
        <v>0</v>
      </c>
      <c r="K1559" s="215">
        <f>'Survey Results'!H1559/'Survey Results'!H$1700</f>
        <v>0</v>
      </c>
      <c r="L1559" s="211">
        <f t="shared" si="199"/>
        <v>0</v>
      </c>
      <c r="M1559" s="221">
        <f t="shared" si="200"/>
        <v>0</v>
      </c>
      <c r="N1559" s="222">
        <f t="shared" si="201"/>
        <v>0</v>
      </c>
    </row>
    <row r="1560" spans="2:14" x14ac:dyDescent="0.45">
      <c r="B1560" t="s">
        <v>249</v>
      </c>
      <c r="C1560" s="215">
        <f>'Survey Results'!D1560/'Survey Results'!D$1700</f>
        <v>0</v>
      </c>
      <c r="D1560" s="211">
        <f t="shared" si="195"/>
        <v>0</v>
      </c>
      <c r="E1560" s="218">
        <f>'Survey Results'!E1560/'Survey Results'!E$1700</f>
        <v>0</v>
      </c>
      <c r="F1560" s="217">
        <f t="shared" si="196"/>
        <v>0</v>
      </c>
      <c r="G1560" s="215">
        <f>'Survey Results'!F1560/'Survey Results'!F$1700</f>
        <v>0</v>
      </c>
      <c r="H1560" s="212">
        <f t="shared" si="197"/>
        <v>0</v>
      </c>
      <c r="I1560" s="218">
        <f>'Survey Results'!G1560/'Survey Results'!G$1700</f>
        <v>0</v>
      </c>
      <c r="J1560" s="217">
        <f t="shared" si="198"/>
        <v>0</v>
      </c>
      <c r="K1560" s="215">
        <f>'Survey Results'!H1560/'Survey Results'!H$1700</f>
        <v>0</v>
      </c>
      <c r="L1560" s="211">
        <f t="shared" si="199"/>
        <v>0</v>
      </c>
      <c r="M1560" s="221">
        <f t="shared" si="200"/>
        <v>0</v>
      </c>
      <c r="N1560" s="222">
        <f t="shared" si="201"/>
        <v>0</v>
      </c>
    </row>
    <row r="1561" spans="2:14" x14ac:dyDescent="0.45">
      <c r="B1561" t="s">
        <v>250</v>
      </c>
      <c r="C1561" s="215">
        <f>'Survey Results'!D1561/'Survey Results'!D$1700</f>
        <v>0</v>
      </c>
      <c r="D1561" s="211">
        <f t="shared" si="195"/>
        <v>0</v>
      </c>
      <c r="E1561" s="218">
        <f>'Survey Results'!E1561/'Survey Results'!E$1700</f>
        <v>0</v>
      </c>
      <c r="F1561" s="217">
        <f t="shared" si="196"/>
        <v>0</v>
      </c>
      <c r="G1561" s="215">
        <f>'Survey Results'!F1561/'Survey Results'!F$1700</f>
        <v>0</v>
      </c>
      <c r="H1561" s="212">
        <f t="shared" si="197"/>
        <v>0</v>
      </c>
      <c r="I1561" s="218">
        <f>'Survey Results'!G1561/'Survey Results'!G$1700</f>
        <v>0</v>
      </c>
      <c r="J1561" s="217">
        <f t="shared" si="198"/>
        <v>0</v>
      </c>
      <c r="K1561" s="215">
        <f>'Survey Results'!H1561/'Survey Results'!H$1700</f>
        <v>0</v>
      </c>
      <c r="L1561" s="211">
        <f t="shared" si="199"/>
        <v>0</v>
      </c>
      <c r="M1561" s="221">
        <f t="shared" si="200"/>
        <v>0</v>
      </c>
      <c r="N1561" s="222">
        <f t="shared" si="201"/>
        <v>0</v>
      </c>
    </row>
    <row r="1562" spans="2:14" x14ac:dyDescent="0.45">
      <c r="B1562" t="s">
        <v>251</v>
      </c>
      <c r="C1562" s="215">
        <f>'Survey Results'!D1562/'Survey Results'!D$1700</f>
        <v>0</v>
      </c>
      <c r="D1562" s="211">
        <f t="shared" si="195"/>
        <v>0</v>
      </c>
      <c r="E1562" s="218">
        <f>'Survey Results'!E1562/'Survey Results'!E$1700</f>
        <v>0</v>
      </c>
      <c r="F1562" s="217">
        <f t="shared" si="196"/>
        <v>0</v>
      </c>
      <c r="G1562" s="215">
        <f>'Survey Results'!F1562/'Survey Results'!F$1700</f>
        <v>0</v>
      </c>
      <c r="H1562" s="212">
        <f t="shared" si="197"/>
        <v>0</v>
      </c>
      <c r="I1562" s="218">
        <f>'Survey Results'!G1562/'Survey Results'!G$1700</f>
        <v>0</v>
      </c>
      <c r="J1562" s="217">
        <f t="shared" si="198"/>
        <v>0</v>
      </c>
      <c r="K1562" s="215">
        <f>'Survey Results'!H1562/'Survey Results'!H$1700</f>
        <v>0</v>
      </c>
      <c r="L1562" s="211">
        <f t="shared" si="199"/>
        <v>0</v>
      </c>
      <c r="M1562" s="221">
        <f t="shared" si="200"/>
        <v>0</v>
      </c>
      <c r="N1562" s="222">
        <f t="shared" si="201"/>
        <v>0</v>
      </c>
    </row>
    <row r="1563" spans="2:14" x14ac:dyDescent="0.45">
      <c r="B1563" t="s">
        <v>252</v>
      </c>
      <c r="C1563" s="215">
        <f>'Survey Results'!D1563/'Survey Results'!D$1700</f>
        <v>0</v>
      </c>
      <c r="D1563" s="211">
        <f t="shared" si="195"/>
        <v>0</v>
      </c>
      <c r="E1563" s="218">
        <f>'Survey Results'!E1563/'Survey Results'!E$1700</f>
        <v>0</v>
      </c>
      <c r="F1563" s="217">
        <f t="shared" si="196"/>
        <v>0</v>
      </c>
      <c r="G1563" s="215">
        <f>'Survey Results'!F1563/'Survey Results'!F$1700</f>
        <v>0</v>
      </c>
      <c r="H1563" s="212">
        <f t="shared" si="197"/>
        <v>0</v>
      </c>
      <c r="I1563" s="218">
        <f>'Survey Results'!G1563/'Survey Results'!G$1700</f>
        <v>0</v>
      </c>
      <c r="J1563" s="217">
        <f t="shared" si="198"/>
        <v>0</v>
      </c>
      <c r="K1563" s="215">
        <f>'Survey Results'!H1563/'Survey Results'!H$1700</f>
        <v>0</v>
      </c>
      <c r="L1563" s="211">
        <f t="shared" si="199"/>
        <v>0</v>
      </c>
      <c r="M1563" s="221">
        <f t="shared" si="200"/>
        <v>0</v>
      </c>
      <c r="N1563" s="222">
        <f t="shared" si="201"/>
        <v>0</v>
      </c>
    </row>
    <row r="1564" spans="2:14" x14ac:dyDescent="0.45">
      <c r="B1564" t="s">
        <v>253</v>
      </c>
      <c r="C1564" s="215">
        <f>'Survey Results'!D1564/'Survey Results'!D$1700</f>
        <v>0</v>
      </c>
      <c r="D1564" s="211">
        <f t="shared" si="195"/>
        <v>0</v>
      </c>
      <c r="E1564" s="218">
        <f>'Survey Results'!E1564/'Survey Results'!E$1700</f>
        <v>0</v>
      </c>
      <c r="F1564" s="217">
        <f t="shared" si="196"/>
        <v>0</v>
      </c>
      <c r="G1564" s="215">
        <f>'Survey Results'!F1564/'Survey Results'!F$1700</f>
        <v>0</v>
      </c>
      <c r="H1564" s="212">
        <f t="shared" si="197"/>
        <v>0</v>
      </c>
      <c r="I1564" s="218">
        <f>'Survey Results'!G1564/'Survey Results'!G$1700</f>
        <v>5.9404238863047971E-3</v>
      </c>
      <c r="J1564" s="217">
        <f t="shared" si="198"/>
        <v>4.7870945365468195E-2</v>
      </c>
      <c r="K1564" s="215">
        <f>'Survey Results'!H1564/'Survey Results'!H$1700</f>
        <v>0</v>
      </c>
      <c r="L1564" s="211">
        <f t="shared" si="199"/>
        <v>0</v>
      </c>
      <c r="M1564" s="221">
        <f t="shared" si="200"/>
        <v>9.2616990452101496E-4</v>
      </c>
      <c r="N1564" s="222">
        <f t="shared" si="201"/>
        <v>4.7870945365468195E-2</v>
      </c>
    </row>
    <row r="1565" spans="2:14" x14ac:dyDescent="0.45">
      <c r="B1565" t="s">
        <v>254</v>
      </c>
      <c r="C1565" s="215">
        <f>'Survey Results'!D1565/'Survey Results'!D$1700</f>
        <v>0</v>
      </c>
      <c r="D1565" s="211">
        <f t="shared" si="195"/>
        <v>0</v>
      </c>
      <c r="E1565" s="218">
        <f>'Survey Results'!E1565/'Survey Results'!E$1700</f>
        <v>0</v>
      </c>
      <c r="F1565" s="217">
        <f t="shared" si="196"/>
        <v>0</v>
      </c>
      <c r="G1565" s="215">
        <f>'Survey Results'!F1565/'Survey Results'!F$1700</f>
        <v>0</v>
      </c>
      <c r="H1565" s="212">
        <f t="shared" si="197"/>
        <v>0</v>
      </c>
      <c r="I1565" s="218">
        <f>'Survey Results'!G1565/'Survey Results'!G$1700</f>
        <v>0</v>
      </c>
      <c r="J1565" s="217">
        <f t="shared" si="198"/>
        <v>0</v>
      </c>
      <c r="K1565" s="215">
        <f>'Survey Results'!H1565/'Survey Results'!H$1700</f>
        <v>0</v>
      </c>
      <c r="L1565" s="211">
        <f t="shared" si="199"/>
        <v>0</v>
      </c>
      <c r="M1565" s="221">
        <f t="shared" si="200"/>
        <v>0</v>
      </c>
      <c r="N1565" s="222">
        <f t="shared" si="201"/>
        <v>0</v>
      </c>
    </row>
    <row r="1566" spans="2:14" x14ac:dyDescent="0.45">
      <c r="B1566" t="s">
        <v>255</v>
      </c>
      <c r="C1566" s="215">
        <f>'Survey Results'!D1566/'Survey Results'!D$1700</f>
        <v>0</v>
      </c>
      <c r="D1566" s="211">
        <f t="shared" si="195"/>
        <v>0</v>
      </c>
      <c r="E1566" s="218">
        <f>'Survey Results'!E1566/'Survey Results'!E$1700</f>
        <v>0</v>
      </c>
      <c r="F1566" s="217">
        <f t="shared" si="196"/>
        <v>0</v>
      </c>
      <c r="G1566" s="215">
        <f>'Survey Results'!F1566/'Survey Results'!F$1700</f>
        <v>0</v>
      </c>
      <c r="H1566" s="212">
        <f t="shared" si="197"/>
        <v>0</v>
      </c>
      <c r="I1566" s="218">
        <f>'Survey Results'!G1566/'Survey Results'!G$1700</f>
        <v>0</v>
      </c>
      <c r="J1566" s="217">
        <f t="shared" si="198"/>
        <v>0</v>
      </c>
      <c r="K1566" s="215">
        <f>'Survey Results'!H1566/'Survey Results'!H$1700</f>
        <v>0</v>
      </c>
      <c r="L1566" s="211">
        <f t="shared" si="199"/>
        <v>0</v>
      </c>
      <c r="M1566" s="221">
        <f t="shared" si="200"/>
        <v>0</v>
      </c>
      <c r="N1566" s="222">
        <f t="shared" si="201"/>
        <v>0</v>
      </c>
    </row>
    <row r="1567" spans="2:14" x14ac:dyDescent="0.45">
      <c r="B1567" t="s">
        <v>256</v>
      </c>
      <c r="C1567" s="215">
        <f>'Survey Results'!D1567/'Survey Results'!D$1700</f>
        <v>0</v>
      </c>
      <c r="D1567" s="211">
        <f t="shared" si="195"/>
        <v>0</v>
      </c>
      <c r="E1567" s="218">
        <f>'Survey Results'!E1567/'Survey Results'!E$1700</f>
        <v>0</v>
      </c>
      <c r="F1567" s="217">
        <f t="shared" si="196"/>
        <v>0</v>
      </c>
      <c r="G1567" s="215">
        <f>'Survey Results'!F1567/'Survey Results'!F$1700</f>
        <v>0</v>
      </c>
      <c r="H1567" s="212">
        <f t="shared" si="197"/>
        <v>0</v>
      </c>
      <c r="I1567" s="218">
        <f>'Survey Results'!G1567/'Survey Results'!G$1700</f>
        <v>0</v>
      </c>
      <c r="J1567" s="217">
        <f t="shared" si="198"/>
        <v>0</v>
      </c>
      <c r="K1567" s="215">
        <f>'Survey Results'!H1567/'Survey Results'!H$1700</f>
        <v>0</v>
      </c>
      <c r="L1567" s="211">
        <f t="shared" si="199"/>
        <v>0</v>
      </c>
      <c r="M1567" s="221">
        <f t="shared" si="200"/>
        <v>0</v>
      </c>
      <c r="N1567" s="222">
        <f t="shared" si="201"/>
        <v>0</v>
      </c>
    </row>
    <row r="1568" spans="2:14" x14ac:dyDescent="0.45">
      <c r="B1568" t="s">
        <v>257</v>
      </c>
      <c r="C1568" s="215">
        <f>'Survey Results'!D1568/'Survey Results'!D$1700</f>
        <v>0</v>
      </c>
      <c r="D1568" s="211">
        <f t="shared" si="195"/>
        <v>0</v>
      </c>
      <c r="E1568" s="218">
        <f>'Survey Results'!E1568/'Survey Results'!E$1700</f>
        <v>0</v>
      </c>
      <c r="F1568" s="217">
        <f t="shared" si="196"/>
        <v>0</v>
      </c>
      <c r="G1568" s="215">
        <f>'Survey Results'!F1568/'Survey Results'!F$1700</f>
        <v>0</v>
      </c>
      <c r="H1568" s="212">
        <f t="shared" si="197"/>
        <v>0</v>
      </c>
      <c r="I1568" s="218">
        <f>'Survey Results'!G1568/'Survey Results'!G$1700</f>
        <v>0</v>
      </c>
      <c r="J1568" s="217">
        <f t="shared" si="198"/>
        <v>0</v>
      </c>
      <c r="K1568" s="215">
        <f>'Survey Results'!H1568/'Survey Results'!H$1700</f>
        <v>0</v>
      </c>
      <c r="L1568" s="211">
        <f t="shared" si="199"/>
        <v>0</v>
      </c>
      <c r="M1568" s="221">
        <f t="shared" si="200"/>
        <v>0</v>
      </c>
      <c r="N1568" s="222">
        <f t="shared" si="201"/>
        <v>0</v>
      </c>
    </row>
    <row r="1569" spans="2:14" x14ac:dyDescent="0.45">
      <c r="B1569" t="s">
        <v>258</v>
      </c>
      <c r="C1569" s="215">
        <f>'Survey Results'!D1569/'Survey Results'!D$1700</f>
        <v>0</v>
      </c>
      <c r="D1569" s="211">
        <f t="shared" si="195"/>
        <v>0</v>
      </c>
      <c r="E1569" s="218">
        <f>'Survey Results'!E1569/'Survey Results'!E$1700</f>
        <v>0</v>
      </c>
      <c r="F1569" s="217">
        <f t="shared" si="196"/>
        <v>0</v>
      </c>
      <c r="G1569" s="215">
        <f>'Survey Results'!F1569/'Survey Results'!F$1700</f>
        <v>0</v>
      </c>
      <c r="H1569" s="212">
        <f t="shared" si="197"/>
        <v>0</v>
      </c>
      <c r="I1569" s="218">
        <f>'Survey Results'!G1569/'Survey Results'!G$1700</f>
        <v>1.1891589949619186E-2</v>
      </c>
      <c r="J1569" s="217">
        <f t="shared" si="198"/>
        <v>9.5828456635756398E-2</v>
      </c>
      <c r="K1569" s="215">
        <f>'Survey Results'!H1569/'Survey Results'!H$1700</f>
        <v>0</v>
      </c>
      <c r="L1569" s="211">
        <f t="shared" si="199"/>
        <v>0</v>
      </c>
      <c r="M1569" s="221">
        <f t="shared" si="200"/>
        <v>1.8540146189959556E-3</v>
      </c>
      <c r="N1569" s="222">
        <f t="shared" si="201"/>
        <v>9.5828456635756398E-2</v>
      </c>
    </row>
    <row r="1570" spans="2:14" x14ac:dyDescent="0.45">
      <c r="B1570" t="s">
        <v>259</v>
      </c>
      <c r="C1570" s="215">
        <f>'Survey Results'!D1570/'Survey Results'!D$1700</f>
        <v>0</v>
      </c>
      <c r="D1570" s="211">
        <f t="shared" si="195"/>
        <v>0</v>
      </c>
      <c r="E1570" s="218">
        <f>'Survey Results'!E1570/'Survey Results'!E$1700</f>
        <v>0</v>
      </c>
      <c r="F1570" s="217">
        <f t="shared" si="196"/>
        <v>0</v>
      </c>
      <c r="G1570" s="215">
        <f>'Survey Results'!F1570/'Survey Results'!F$1700</f>
        <v>0</v>
      </c>
      <c r="H1570" s="212">
        <f t="shared" si="197"/>
        <v>0</v>
      </c>
      <c r="I1570" s="218">
        <f>'Survey Results'!G1570/'Survey Results'!G$1700</f>
        <v>0</v>
      </c>
      <c r="J1570" s="217">
        <f t="shared" si="198"/>
        <v>0</v>
      </c>
      <c r="K1570" s="215">
        <f>'Survey Results'!H1570/'Survey Results'!H$1700</f>
        <v>0</v>
      </c>
      <c r="L1570" s="211">
        <f t="shared" si="199"/>
        <v>0</v>
      </c>
      <c r="M1570" s="221">
        <f t="shared" si="200"/>
        <v>0</v>
      </c>
      <c r="N1570" s="222">
        <f t="shared" si="201"/>
        <v>0</v>
      </c>
    </row>
    <row r="1571" spans="2:14" x14ac:dyDescent="0.45">
      <c r="B1571" t="s">
        <v>260</v>
      </c>
      <c r="C1571" s="215">
        <f>'Survey Results'!D1571/'Survey Results'!D$1700</f>
        <v>0</v>
      </c>
      <c r="D1571" s="211">
        <f t="shared" si="195"/>
        <v>0</v>
      </c>
      <c r="E1571" s="218">
        <f>'Survey Results'!E1571/'Survey Results'!E$1700</f>
        <v>0</v>
      </c>
      <c r="F1571" s="217">
        <f t="shared" si="196"/>
        <v>0</v>
      </c>
      <c r="G1571" s="215">
        <f>'Survey Results'!F1571/'Survey Results'!F$1700</f>
        <v>0</v>
      </c>
      <c r="H1571" s="212">
        <f t="shared" si="197"/>
        <v>0</v>
      </c>
      <c r="I1571" s="218">
        <f>'Survey Results'!G1571/'Survey Results'!G$1700</f>
        <v>0</v>
      </c>
      <c r="J1571" s="217">
        <f t="shared" si="198"/>
        <v>0</v>
      </c>
      <c r="K1571" s="215">
        <f>'Survey Results'!H1571/'Survey Results'!H$1700</f>
        <v>0</v>
      </c>
      <c r="L1571" s="211">
        <f t="shared" si="199"/>
        <v>0</v>
      </c>
      <c r="M1571" s="221">
        <f t="shared" si="200"/>
        <v>0</v>
      </c>
      <c r="N1571" s="222">
        <f t="shared" si="201"/>
        <v>0</v>
      </c>
    </row>
    <row r="1572" spans="2:14" x14ac:dyDescent="0.45">
      <c r="B1572" t="s">
        <v>261</v>
      </c>
      <c r="C1572" s="215">
        <f>'Survey Results'!D1572/'Survey Results'!D$1700</f>
        <v>6.665134745254235E-2</v>
      </c>
      <c r="D1572" s="211">
        <f t="shared" si="195"/>
        <v>0.51661311811056643</v>
      </c>
      <c r="E1572" s="218">
        <f>'Survey Results'!E1572/'Survey Results'!E$1700</f>
        <v>0.13103360488798371</v>
      </c>
      <c r="F1572" s="217">
        <f t="shared" si="196"/>
        <v>0.78384194826092179</v>
      </c>
      <c r="G1572" s="215">
        <f>'Survey Results'!F1572/'Survey Results'!F$1700</f>
        <v>7.2023468803663435E-2</v>
      </c>
      <c r="H1572" s="212">
        <f t="shared" si="197"/>
        <v>1.4509301199963369</v>
      </c>
      <c r="I1572" s="218">
        <f>'Survey Results'!G1572/'Survey Results'!G$1700</f>
        <v>6.4120054570259197E-2</v>
      </c>
      <c r="J1572" s="217">
        <f t="shared" si="198"/>
        <v>0.51671188587066852</v>
      </c>
      <c r="K1572" s="215">
        <f>'Survey Results'!H1572/'Survey Results'!H$1700</f>
        <v>0</v>
      </c>
      <c r="L1572" s="211">
        <f t="shared" si="199"/>
        <v>0</v>
      </c>
      <c r="M1572" s="221">
        <f t="shared" si="200"/>
        <v>6.3228606208891203E-2</v>
      </c>
      <c r="N1572" s="222">
        <f t="shared" si="201"/>
        <v>3.2680970722384934</v>
      </c>
    </row>
    <row r="1573" spans="2:14" x14ac:dyDescent="0.45">
      <c r="B1573" t="s">
        <v>262</v>
      </c>
      <c r="C1573" s="215">
        <f>'Survey Results'!D1573/'Survey Results'!D$1700</f>
        <v>0</v>
      </c>
      <c r="D1573" s="211">
        <f t="shared" si="195"/>
        <v>0</v>
      </c>
      <c r="E1573" s="218">
        <f>'Survey Results'!E1573/'Survey Results'!E$1700</f>
        <v>0</v>
      </c>
      <c r="F1573" s="217">
        <f t="shared" si="196"/>
        <v>0</v>
      </c>
      <c r="G1573" s="215">
        <f>'Survey Results'!F1573/'Survey Results'!F$1700</f>
        <v>0</v>
      </c>
      <c r="H1573" s="212">
        <f t="shared" si="197"/>
        <v>0</v>
      </c>
      <c r="I1573" s="218">
        <f>'Survey Results'!G1573/'Survey Results'!G$1700</f>
        <v>0</v>
      </c>
      <c r="J1573" s="217">
        <f t="shared" si="198"/>
        <v>0</v>
      </c>
      <c r="K1573" s="215">
        <f>'Survey Results'!H1573/'Survey Results'!H$1700</f>
        <v>0</v>
      </c>
      <c r="L1573" s="211">
        <f t="shared" si="199"/>
        <v>0</v>
      </c>
      <c r="M1573" s="221">
        <f t="shared" si="200"/>
        <v>0</v>
      </c>
      <c r="N1573" s="222">
        <f t="shared" si="201"/>
        <v>0</v>
      </c>
    </row>
    <row r="1574" spans="2:14" x14ac:dyDescent="0.45">
      <c r="B1574" t="s">
        <v>263</v>
      </c>
      <c r="C1574" s="215">
        <f>'Survey Results'!D1574/'Survey Results'!D$1700</f>
        <v>0</v>
      </c>
      <c r="D1574" s="211">
        <f t="shared" si="195"/>
        <v>0</v>
      </c>
      <c r="E1574" s="218">
        <f>'Survey Results'!E1574/'Survey Results'!E$1700</f>
        <v>0</v>
      </c>
      <c r="F1574" s="217">
        <f t="shared" si="196"/>
        <v>0</v>
      </c>
      <c r="G1574" s="215">
        <f>'Survey Results'!F1574/'Survey Results'!F$1700</f>
        <v>0</v>
      </c>
      <c r="H1574" s="212">
        <f t="shared" si="197"/>
        <v>0</v>
      </c>
      <c r="I1574" s="218">
        <f>'Survey Results'!G1574/'Survey Results'!G$1700</f>
        <v>0</v>
      </c>
      <c r="J1574" s="217">
        <f t="shared" si="198"/>
        <v>0</v>
      </c>
      <c r="K1574" s="215">
        <f>'Survey Results'!H1574/'Survey Results'!H$1700</f>
        <v>0</v>
      </c>
      <c r="L1574" s="211">
        <f t="shared" si="199"/>
        <v>0</v>
      </c>
      <c r="M1574" s="221">
        <f t="shared" si="200"/>
        <v>0</v>
      </c>
      <c r="N1574" s="222">
        <f t="shared" si="201"/>
        <v>0</v>
      </c>
    </row>
    <row r="1575" spans="2:14" x14ac:dyDescent="0.45">
      <c r="B1575" t="s">
        <v>264</v>
      </c>
      <c r="C1575" s="215">
        <f>'Survey Results'!D1575/'Survey Results'!D$1700</f>
        <v>0</v>
      </c>
      <c r="D1575" s="211">
        <f t="shared" si="195"/>
        <v>0</v>
      </c>
      <c r="E1575" s="218">
        <f>'Survey Results'!E1575/'Survey Results'!E$1700</f>
        <v>0</v>
      </c>
      <c r="F1575" s="217">
        <f t="shared" si="196"/>
        <v>0</v>
      </c>
      <c r="G1575" s="215">
        <f>'Survey Results'!F1575/'Survey Results'!F$1700</f>
        <v>0</v>
      </c>
      <c r="H1575" s="212">
        <f t="shared" si="197"/>
        <v>0</v>
      </c>
      <c r="I1575" s="218">
        <f>'Survey Results'!G1575/'Survey Results'!G$1700</f>
        <v>0</v>
      </c>
      <c r="J1575" s="217">
        <f t="shared" si="198"/>
        <v>0</v>
      </c>
      <c r="K1575" s="215">
        <f>'Survey Results'!H1575/'Survey Results'!H$1700</f>
        <v>0</v>
      </c>
      <c r="L1575" s="211">
        <f t="shared" si="199"/>
        <v>0</v>
      </c>
      <c r="M1575" s="221">
        <f t="shared" si="200"/>
        <v>0</v>
      </c>
      <c r="N1575" s="222">
        <f t="shared" si="201"/>
        <v>0</v>
      </c>
    </row>
    <row r="1576" spans="2:14" x14ac:dyDescent="0.45">
      <c r="B1576" t="s">
        <v>265</v>
      </c>
      <c r="C1576" s="215">
        <f>'Survey Results'!D1576/'Survey Results'!D$1700</f>
        <v>0</v>
      </c>
      <c r="D1576" s="211">
        <f t="shared" si="195"/>
        <v>0</v>
      </c>
      <c r="E1576" s="218">
        <f>'Survey Results'!E1576/'Survey Results'!E$1700</f>
        <v>0</v>
      </c>
      <c r="F1576" s="217">
        <f t="shared" si="196"/>
        <v>0</v>
      </c>
      <c r="G1576" s="215">
        <f>'Survey Results'!F1576/'Survey Results'!F$1700</f>
        <v>0</v>
      </c>
      <c r="H1576" s="212">
        <f t="shared" si="197"/>
        <v>0</v>
      </c>
      <c r="I1576" s="218">
        <f>'Survey Results'!G1576/'Survey Results'!G$1700</f>
        <v>0</v>
      </c>
      <c r="J1576" s="217">
        <f t="shared" si="198"/>
        <v>0</v>
      </c>
      <c r="K1576" s="215">
        <f>'Survey Results'!H1576/'Survey Results'!H$1700</f>
        <v>0</v>
      </c>
      <c r="L1576" s="211">
        <f t="shared" si="199"/>
        <v>0</v>
      </c>
      <c r="M1576" s="221">
        <f t="shared" si="200"/>
        <v>0</v>
      </c>
      <c r="N1576" s="222">
        <f t="shared" si="201"/>
        <v>0</v>
      </c>
    </row>
    <row r="1577" spans="2:14" x14ac:dyDescent="0.45">
      <c r="B1577" t="s">
        <v>266</v>
      </c>
      <c r="C1577" s="215">
        <f>'Survey Results'!D1577/'Survey Results'!D$1700</f>
        <v>0</v>
      </c>
      <c r="D1577" s="211">
        <f t="shared" si="195"/>
        <v>0</v>
      </c>
      <c r="E1577" s="218">
        <f>'Survey Results'!E1577/'Survey Results'!E$1700</f>
        <v>0</v>
      </c>
      <c r="F1577" s="217">
        <f t="shared" si="196"/>
        <v>0</v>
      </c>
      <c r="G1577" s="215">
        <f>'Survey Results'!F1577/'Survey Results'!F$1700</f>
        <v>0</v>
      </c>
      <c r="H1577" s="212">
        <f t="shared" si="197"/>
        <v>0</v>
      </c>
      <c r="I1577" s="218">
        <f>'Survey Results'!G1577/'Survey Results'!G$1700</f>
        <v>0</v>
      </c>
      <c r="J1577" s="217">
        <f t="shared" si="198"/>
        <v>0</v>
      </c>
      <c r="K1577" s="215">
        <f>'Survey Results'!H1577/'Survey Results'!H$1700</f>
        <v>0</v>
      </c>
      <c r="L1577" s="211">
        <f t="shared" si="199"/>
        <v>0</v>
      </c>
      <c r="M1577" s="221">
        <f t="shared" si="200"/>
        <v>0</v>
      </c>
      <c r="N1577" s="222">
        <f t="shared" si="201"/>
        <v>0</v>
      </c>
    </row>
    <row r="1578" spans="2:14" x14ac:dyDescent="0.45">
      <c r="B1578" t="s">
        <v>267</v>
      </c>
      <c r="C1578" s="215">
        <f>'Survey Results'!D1578/'Survey Results'!D$1700</f>
        <v>0</v>
      </c>
      <c r="D1578" s="211">
        <f t="shared" si="195"/>
        <v>0</v>
      </c>
      <c r="E1578" s="218">
        <f>'Survey Results'!E1578/'Survey Results'!E$1700</f>
        <v>0</v>
      </c>
      <c r="F1578" s="217">
        <f t="shared" si="196"/>
        <v>0</v>
      </c>
      <c r="G1578" s="215">
        <f>'Survey Results'!F1578/'Survey Results'!F$1700</f>
        <v>0</v>
      </c>
      <c r="H1578" s="212">
        <f t="shared" si="197"/>
        <v>0</v>
      </c>
      <c r="I1578" s="218">
        <f>'Survey Results'!G1578/'Survey Results'!G$1700</f>
        <v>5.9404238863047971E-3</v>
      </c>
      <c r="J1578" s="217">
        <f t="shared" si="198"/>
        <v>4.7870945365468195E-2</v>
      </c>
      <c r="K1578" s="215">
        <f>'Survey Results'!H1578/'Survey Results'!H$1700</f>
        <v>0</v>
      </c>
      <c r="L1578" s="211">
        <f t="shared" si="199"/>
        <v>0</v>
      </c>
      <c r="M1578" s="221">
        <f t="shared" si="200"/>
        <v>9.2616990452101496E-4</v>
      </c>
      <c r="N1578" s="222">
        <f t="shared" si="201"/>
        <v>4.7870945365468195E-2</v>
      </c>
    </row>
    <row r="1579" spans="2:14" x14ac:dyDescent="0.45">
      <c r="B1579" t="s">
        <v>268</v>
      </c>
      <c r="C1579" s="215">
        <f>'Survey Results'!D1579/'Survey Results'!D$1700</f>
        <v>0</v>
      </c>
      <c r="D1579" s="211">
        <f t="shared" si="195"/>
        <v>0</v>
      </c>
      <c r="E1579" s="218">
        <f>'Survey Results'!E1579/'Survey Results'!E$1700</f>
        <v>0</v>
      </c>
      <c r="F1579" s="217">
        <f t="shared" si="196"/>
        <v>0</v>
      </c>
      <c r="G1579" s="215">
        <f>'Survey Results'!F1579/'Survey Results'!F$1700</f>
        <v>2.0878649112764745E-2</v>
      </c>
      <c r="H1579" s="212">
        <f t="shared" si="197"/>
        <v>0.42060541328723539</v>
      </c>
      <c r="I1579" s="218">
        <f>'Survey Results'!G1579/'Survey Results'!G$1700</f>
        <v>0</v>
      </c>
      <c r="J1579" s="217">
        <f t="shared" si="198"/>
        <v>0</v>
      </c>
      <c r="K1579" s="215">
        <f>'Survey Results'!H1579/'Survey Results'!H$1700</f>
        <v>0</v>
      </c>
      <c r="L1579" s="211">
        <f t="shared" si="199"/>
        <v>0</v>
      </c>
      <c r="M1579" s="221">
        <f t="shared" si="200"/>
        <v>8.1375471591640016E-3</v>
      </c>
      <c r="N1579" s="222">
        <f t="shared" si="201"/>
        <v>0.42060541328723539</v>
      </c>
    </row>
    <row r="1580" spans="2:14" x14ac:dyDescent="0.45">
      <c r="B1580" t="s">
        <v>269</v>
      </c>
      <c r="C1580" s="215">
        <f>'Survey Results'!D1580/'Survey Results'!D$1700</f>
        <v>0</v>
      </c>
      <c r="D1580" s="211">
        <f t="shared" si="195"/>
        <v>0</v>
      </c>
      <c r="E1580" s="218">
        <f>'Survey Results'!E1580/'Survey Results'!E$1700</f>
        <v>0</v>
      </c>
      <c r="F1580" s="217">
        <f t="shared" si="196"/>
        <v>0</v>
      </c>
      <c r="G1580" s="215">
        <f>'Survey Results'!F1580/'Survey Results'!F$1700</f>
        <v>0</v>
      </c>
      <c r="H1580" s="212">
        <f t="shared" si="197"/>
        <v>0</v>
      </c>
      <c r="I1580" s="218">
        <f>'Survey Results'!G1580/'Survey Results'!G$1700</f>
        <v>0</v>
      </c>
      <c r="J1580" s="217">
        <f t="shared" si="198"/>
        <v>0</v>
      </c>
      <c r="K1580" s="215">
        <f>'Survey Results'!H1580/'Survey Results'!H$1700</f>
        <v>0</v>
      </c>
      <c r="L1580" s="211">
        <f t="shared" si="199"/>
        <v>0</v>
      </c>
      <c r="M1580" s="221">
        <f t="shared" si="200"/>
        <v>0</v>
      </c>
      <c r="N1580" s="222">
        <f t="shared" si="201"/>
        <v>0</v>
      </c>
    </row>
    <row r="1581" spans="2:14" x14ac:dyDescent="0.45">
      <c r="B1581" t="s">
        <v>270</v>
      </c>
      <c r="C1581" s="215">
        <f>'Survey Results'!D1581/'Survey Results'!D$1700</f>
        <v>0.2893927208200886</v>
      </c>
      <c r="D1581" s="211">
        <f t="shared" si="195"/>
        <v>2.2430765704747042</v>
      </c>
      <c r="E1581" s="218">
        <f>'Survey Results'!E1581/'Survey Results'!E$1700</f>
        <v>3.7512729124236248E-2</v>
      </c>
      <c r="F1581" s="217">
        <f t="shared" si="196"/>
        <v>0.22440083752913698</v>
      </c>
      <c r="G1581" s="215">
        <f>'Survey Results'!F1581/'Survey Results'!F$1700</f>
        <v>0</v>
      </c>
      <c r="H1581" s="212">
        <f t="shared" si="197"/>
        <v>0</v>
      </c>
      <c r="I1581" s="218">
        <f>'Survey Results'!G1581/'Survey Results'!G$1700</f>
        <v>1.7832013835923984E-2</v>
      </c>
      <c r="J1581" s="217">
        <f t="shared" si="198"/>
        <v>0.14369940200122461</v>
      </c>
      <c r="K1581" s="215">
        <f>'Survey Results'!H1581/'Survey Results'!H$1700</f>
        <v>0</v>
      </c>
      <c r="L1581" s="211">
        <f t="shared" si="199"/>
        <v>0</v>
      </c>
      <c r="M1581" s="221">
        <f t="shared" si="200"/>
        <v>5.0519022725513021E-2</v>
      </c>
      <c r="N1581" s="222">
        <f t="shared" si="201"/>
        <v>2.6111768100050656</v>
      </c>
    </row>
    <row r="1582" spans="2:14" x14ac:dyDescent="0.45">
      <c r="B1582" t="s">
        <v>271</v>
      </c>
      <c r="C1582" s="215">
        <f>'Survey Results'!D1582/'Survey Results'!D$1700</f>
        <v>0</v>
      </c>
      <c r="D1582" s="211">
        <f t="shared" si="195"/>
        <v>0</v>
      </c>
      <c r="E1582" s="218">
        <f>'Survey Results'!E1582/'Survey Results'!E$1700</f>
        <v>0</v>
      </c>
      <c r="F1582" s="217">
        <f t="shared" si="196"/>
        <v>0</v>
      </c>
      <c r="G1582" s="215">
        <f>'Survey Results'!F1582/'Survey Results'!F$1700</f>
        <v>0</v>
      </c>
      <c r="H1582" s="212">
        <f t="shared" si="197"/>
        <v>0</v>
      </c>
      <c r="I1582" s="218">
        <f>'Survey Results'!G1582/'Survey Results'!G$1700</f>
        <v>0</v>
      </c>
      <c r="J1582" s="217">
        <f t="shared" si="198"/>
        <v>0</v>
      </c>
      <c r="K1582" s="215">
        <f>'Survey Results'!H1582/'Survey Results'!H$1700</f>
        <v>1.4519595091330655E-2</v>
      </c>
      <c r="L1582" s="211">
        <f t="shared" si="199"/>
        <v>0.14157018405860289</v>
      </c>
      <c r="M1582" s="221">
        <f t="shared" si="200"/>
        <v>2.7389900669720431E-3</v>
      </c>
      <c r="N1582" s="222">
        <f t="shared" si="201"/>
        <v>0.14157018405860289</v>
      </c>
    </row>
    <row r="1583" spans="2:14" x14ac:dyDescent="0.45">
      <c r="B1583" t="s">
        <v>272</v>
      </c>
      <c r="C1583" s="215">
        <f>'Survey Results'!D1583/'Survey Results'!D$1700</f>
        <v>0</v>
      </c>
      <c r="D1583" s="211">
        <f t="shared" si="195"/>
        <v>0</v>
      </c>
      <c r="E1583" s="218">
        <f>'Survey Results'!E1583/'Survey Results'!E$1700</f>
        <v>0</v>
      </c>
      <c r="F1583" s="217">
        <f t="shared" si="196"/>
        <v>0</v>
      </c>
      <c r="G1583" s="215">
        <f>'Survey Results'!F1583/'Survey Results'!F$1700</f>
        <v>0</v>
      </c>
      <c r="H1583" s="212">
        <f t="shared" si="197"/>
        <v>0</v>
      </c>
      <c r="I1583" s="218">
        <f>'Survey Results'!G1583/'Survey Results'!G$1700</f>
        <v>5.9404238863047971E-3</v>
      </c>
      <c r="J1583" s="217">
        <f t="shared" si="198"/>
        <v>4.7870945365468195E-2</v>
      </c>
      <c r="K1583" s="215">
        <f>'Survey Results'!H1583/'Survey Results'!H$1700</f>
        <v>0</v>
      </c>
      <c r="L1583" s="211">
        <f t="shared" si="199"/>
        <v>0</v>
      </c>
      <c r="M1583" s="221">
        <f t="shared" si="200"/>
        <v>9.2616990452101496E-4</v>
      </c>
      <c r="N1583" s="222">
        <f t="shared" si="201"/>
        <v>4.7870945365468195E-2</v>
      </c>
    </row>
    <row r="1584" spans="2:14" x14ac:dyDescent="0.45">
      <c r="B1584" t="s">
        <v>273</v>
      </c>
      <c r="C1584" s="215">
        <f>'Survey Results'!D1584/'Survey Results'!D$1700</f>
        <v>5.1332133328226934E-2</v>
      </c>
      <c r="D1584" s="211">
        <f t="shared" si="195"/>
        <v>0.3978742286769944</v>
      </c>
      <c r="E1584" s="218">
        <f>'Survey Results'!E1584/'Survey Results'!E$1700</f>
        <v>0</v>
      </c>
      <c r="F1584" s="217">
        <f t="shared" si="196"/>
        <v>0</v>
      </c>
      <c r="G1584" s="215">
        <f>'Survey Results'!F1584/'Survey Results'!F$1700</f>
        <v>4.6508299942759025E-3</v>
      </c>
      <c r="H1584" s="212">
        <f t="shared" si="197"/>
        <v>9.3692090005724121E-2</v>
      </c>
      <c r="I1584" s="218">
        <f>'Survey Results'!G1584/'Survey Results'!G$1700</f>
        <v>0</v>
      </c>
      <c r="J1584" s="217">
        <f t="shared" si="198"/>
        <v>0</v>
      </c>
      <c r="K1584" s="215">
        <f>'Survey Results'!H1584/'Survey Results'!H$1700</f>
        <v>0</v>
      </c>
      <c r="L1584" s="211">
        <f t="shared" si="199"/>
        <v>0</v>
      </c>
      <c r="M1584" s="221">
        <f t="shared" si="200"/>
        <v>9.5104436932330356E-3</v>
      </c>
      <c r="N1584" s="222">
        <f t="shared" si="201"/>
        <v>0.49156631868271849</v>
      </c>
    </row>
    <row r="1585" spans="2:14" x14ac:dyDescent="0.45">
      <c r="B1585" t="s">
        <v>274</v>
      </c>
      <c r="C1585" s="215">
        <f>'Survey Results'!D1585/'Survey Results'!D$1700</f>
        <v>0</v>
      </c>
      <c r="D1585" s="211">
        <f t="shared" si="195"/>
        <v>0</v>
      </c>
      <c r="E1585" s="218">
        <f>'Survey Results'!E1585/'Survey Results'!E$1700</f>
        <v>0</v>
      </c>
      <c r="F1585" s="217">
        <f t="shared" si="196"/>
        <v>0</v>
      </c>
      <c r="G1585" s="215">
        <f>'Survey Results'!F1585/'Survey Results'!F$1700</f>
        <v>4.3088151116199208E-2</v>
      </c>
      <c r="H1585" s="212">
        <f t="shared" si="197"/>
        <v>0.868021178483801</v>
      </c>
      <c r="I1585" s="218">
        <f>'Survey Results'!G1585/'Survey Results'!G$1700</f>
        <v>0</v>
      </c>
      <c r="J1585" s="217">
        <f t="shared" si="198"/>
        <v>0</v>
      </c>
      <c r="K1585" s="215">
        <f>'Survey Results'!H1585/'Survey Results'!H$1700</f>
        <v>0</v>
      </c>
      <c r="L1585" s="211">
        <f t="shared" si="199"/>
        <v>0</v>
      </c>
      <c r="M1585" s="221">
        <f t="shared" si="200"/>
        <v>1.6793800203045103E-2</v>
      </c>
      <c r="N1585" s="222">
        <f t="shared" si="201"/>
        <v>0.868021178483801</v>
      </c>
    </row>
    <row r="1586" spans="2:14" x14ac:dyDescent="0.45">
      <c r="B1586" t="s">
        <v>275</v>
      </c>
      <c r="C1586" s="215">
        <f>'Survey Results'!D1586/'Survey Results'!D$1700</f>
        <v>0</v>
      </c>
      <c r="D1586" s="211">
        <f t="shared" ref="D1586:D1649" si="202">C1586*$D$1519</f>
        <v>0</v>
      </c>
      <c r="E1586" s="218">
        <f>'Survey Results'!E1586/'Survey Results'!E$1700</f>
        <v>0</v>
      </c>
      <c r="F1586" s="217">
        <f t="shared" ref="F1586:F1649" si="203">E1586*$F$1519</f>
        <v>0</v>
      </c>
      <c r="G1586" s="215">
        <f>'Survey Results'!F1586/'Survey Results'!F$1700</f>
        <v>0</v>
      </c>
      <c r="H1586" s="212">
        <f t="shared" ref="H1586:H1649" si="204">G1586*$H$1519</f>
        <v>0</v>
      </c>
      <c r="I1586" s="218">
        <f>'Survey Results'!G1586/'Survey Results'!G$1700</f>
        <v>1.1891589949619186E-2</v>
      </c>
      <c r="J1586" s="217">
        <f t="shared" ref="J1586:J1649" si="205">I1586*$J$1519</f>
        <v>9.5828456635756398E-2</v>
      </c>
      <c r="K1586" s="215">
        <f>'Survey Results'!H1586/'Survey Results'!H$1700</f>
        <v>0</v>
      </c>
      <c r="L1586" s="211">
        <f t="shared" ref="L1586:L1649" si="206">K1586*$L$1519</f>
        <v>0</v>
      </c>
      <c r="M1586" s="221">
        <f t="shared" ref="M1586:M1649" si="207">N1586/$N$1519</f>
        <v>1.8540146189959556E-3</v>
      </c>
      <c r="N1586" s="222">
        <f t="shared" si="201"/>
        <v>9.5828456635756398E-2</v>
      </c>
    </row>
    <row r="1587" spans="2:14" x14ac:dyDescent="0.45">
      <c r="B1587" t="s">
        <v>276</v>
      </c>
      <c r="C1587" s="215">
        <f>'Survey Results'!D1587/'Survey Results'!D$1700</f>
        <v>0</v>
      </c>
      <c r="D1587" s="211">
        <f t="shared" si="202"/>
        <v>0</v>
      </c>
      <c r="E1587" s="218">
        <f>'Survey Results'!E1587/'Survey Results'!E$1700</f>
        <v>0</v>
      </c>
      <c r="F1587" s="217">
        <f t="shared" si="203"/>
        <v>0</v>
      </c>
      <c r="G1587" s="215">
        <f>'Survey Results'!F1587/'Survey Results'!F$1700</f>
        <v>0.13650543789353181</v>
      </c>
      <c r="H1587" s="212">
        <f t="shared" si="204"/>
        <v>2.7499349125064692</v>
      </c>
      <c r="I1587" s="218">
        <f>'Survey Results'!G1587/'Survey Results'!G$1700</f>
        <v>6.1037049768506074E-2</v>
      </c>
      <c r="J1587" s="217">
        <f t="shared" si="205"/>
        <v>0.49186747118732421</v>
      </c>
      <c r="K1587" s="215">
        <f>'Survey Results'!H1587/'Survey Results'!H$1700</f>
        <v>0</v>
      </c>
      <c r="L1587" s="211">
        <f t="shared" si="206"/>
        <v>0</v>
      </c>
      <c r="M1587" s="221">
        <f t="shared" si="207"/>
        <v>6.2719876978813746E-2</v>
      </c>
      <c r="N1587" s="222">
        <f t="shared" si="201"/>
        <v>3.2418023836937935</v>
      </c>
    </row>
    <row r="1588" spans="2:14" x14ac:dyDescent="0.45">
      <c r="B1588" t="s">
        <v>277</v>
      </c>
      <c r="C1588" s="215">
        <f>'Survey Results'!D1588/'Survey Results'!D$1700</f>
        <v>0</v>
      </c>
      <c r="D1588" s="211">
        <f t="shared" si="202"/>
        <v>0</v>
      </c>
      <c r="E1588" s="218">
        <f>'Survey Results'!E1588/'Survey Results'!E$1700</f>
        <v>4.5353869653767816E-2</v>
      </c>
      <c r="F1588" s="217">
        <f t="shared" si="203"/>
        <v>0.27130647577750766</v>
      </c>
      <c r="G1588" s="215">
        <f>'Survey Results'!F1588/'Survey Results'!F$1700</f>
        <v>4.5506582713222679E-2</v>
      </c>
      <c r="H1588" s="212">
        <f t="shared" si="204"/>
        <v>0.91674106528677757</v>
      </c>
      <c r="I1588" s="218">
        <f>'Survey Results'!G1588/'Survey Results'!G$1700</f>
        <v>0</v>
      </c>
      <c r="J1588" s="217">
        <f t="shared" si="205"/>
        <v>0</v>
      </c>
      <c r="K1588" s="215">
        <f>'Survey Results'!H1588/'Survey Results'!H$1700</f>
        <v>0</v>
      </c>
      <c r="L1588" s="211">
        <f t="shared" si="206"/>
        <v>0</v>
      </c>
      <c r="M1588" s="221">
        <f t="shared" si="207"/>
        <v>2.298542193544529E-2</v>
      </c>
      <c r="N1588" s="222">
        <f t="shared" si="201"/>
        <v>1.1880475410642852</v>
      </c>
    </row>
    <row r="1589" spans="2:14" x14ac:dyDescent="0.45">
      <c r="B1589" t="s">
        <v>278</v>
      </c>
      <c r="C1589" s="215">
        <f>'Survey Results'!D1589/'Survey Results'!D$1700</f>
        <v>0</v>
      </c>
      <c r="D1589" s="211">
        <f t="shared" si="202"/>
        <v>0</v>
      </c>
      <c r="E1589" s="218">
        <f>'Survey Results'!E1589/'Survey Results'!E$1700</f>
        <v>0</v>
      </c>
      <c r="F1589" s="217">
        <f t="shared" si="203"/>
        <v>0</v>
      </c>
      <c r="G1589" s="215">
        <f>'Survey Results'!F1589/'Survey Results'!F$1700</f>
        <v>0</v>
      </c>
      <c r="H1589" s="212">
        <f t="shared" si="204"/>
        <v>0</v>
      </c>
      <c r="I1589" s="218">
        <f>'Survey Results'!G1589/'Survey Results'!G$1700</f>
        <v>0</v>
      </c>
      <c r="J1589" s="217">
        <f t="shared" si="205"/>
        <v>0</v>
      </c>
      <c r="K1589" s="215">
        <f>'Survey Results'!H1589/'Survey Results'!H$1700</f>
        <v>0</v>
      </c>
      <c r="L1589" s="211">
        <f t="shared" si="206"/>
        <v>0</v>
      </c>
      <c r="M1589" s="221">
        <f t="shared" si="207"/>
        <v>0</v>
      </c>
      <c r="N1589" s="222">
        <f t="shared" si="201"/>
        <v>0</v>
      </c>
    </row>
    <row r="1590" spans="2:14" x14ac:dyDescent="0.45">
      <c r="B1590" t="s">
        <v>279</v>
      </c>
      <c r="C1590" s="215">
        <f>'Survey Results'!D1590/'Survey Results'!D$1700</f>
        <v>0</v>
      </c>
      <c r="D1590" s="211">
        <f t="shared" si="202"/>
        <v>0</v>
      </c>
      <c r="E1590" s="218">
        <f>'Survey Results'!E1590/'Survey Results'!E$1700</f>
        <v>0</v>
      </c>
      <c r="F1590" s="217">
        <f t="shared" si="203"/>
        <v>0</v>
      </c>
      <c r="G1590" s="215">
        <f>'Survey Results'!F1590/'Survey Results'!F$1700</f>
        <v>0</v>
      </c>
      <c r="H1590" s="212">
        <f t="shared" si="204"/>
        <v>0</v>
      </c>
      <c r="I1590" s="218">
        <f>'Survey Results'!G1590/'Survey Results'!G$1700</f>
        <v>0</v>
      </c>
      <c r="J1590" s="217">
        <f t="shared" si="205"/>
        <v>0</v>
      </c>
      <c r="K1590" s="215">
        <f>'Survey Results'!H1590/'Survey Results'!H$1700</f>
        <v>0</v>
      </c>
      <c r="L1590" s="211">
        <f t="shared" si="206"/>
        <v>0</v>
      </c>
      <c r="M1590" s="221">
        <f t="shared" si="207"/>
        <v>0</v>
      </c>
      <c r="N1590" s="222">
        <f t="shared" si="201"/>
        <v>0</v>
      </c>
    </row>
    <row r="1591" spans="2:14" x14ac:dyDescent="0.45">
      <c r="B1591" t="s">
        <v>280</v>
      </c>
      <c r="C1591" s="215">
        <f>'Survey Results'!D1591/'Survey Results'!D$1700</f>
        <v>0</v>
      </c>
      <c r="D1591" s="211">
        <f t="shared" si="202"/>
        <v>0</v>
      </c>
      <c r="E1591" s="218">
        <f>'Survey Results'!E1591/'Survey Results'!E$1700</f>
        <v>0</v>
      </c>
      <c r="F1591" s="217">
        <f t="shared" si="203"/>
        <v>0</v>
      </c>
      <c r="G1591" s="215">
        <f>'Survey Results'!F1591/'Survey Results'!F$1700</f>
        <v>0</v>
      </c>
      <c r="H1591" s="212">
        <f t="shared" si="204"/>
        <v>0</v>
      </c>
      <c r="I1591" s="218">
        <f>'Survey Results'!G1591/'Survey Results'!G$1700</f>
        <v>0</v>
      </c>
      <c r="J1591" s="217">
        <f t="shared" si="205"/>
        <v>0</v>
      </c>
      <c r="K1591" s="215">
        <f>'Survey Results'!H1591/'Survey Results'!H$1700</f>
        <v>0</v>
      </c>
      <c r="L1591" s="211">
        <f t="shared" si="206"/>
        <v>0</v>
      </c>
      <c r="M1591" s="221">
        <f t="shared" si="207"/>
        <v>0</v>
      </c>
      <c r="N1591" s="222">
        <f t="shared" si="201"/>
        <v>0</v>
      </c>
    </row>
    <row r="1592" spans="2:14" x14ac:dyDescent="0.45">
      <c r="B1592" t="s">
        <v>281</v>
      </c>
      <c r="C1592" s="215">
        <f>'Survey Results'!D1592/'Survey Results'!D$1700</f>
        <v>0</v>
      </c>
      <c r="D1592" s="211">
        <f t="shared" si="202"/>
        <v>0</v>
      </c>
      <c r="E1592" s="218">
        <f>'Survey Results'!E1592/'Survey Results'!E$1700</f>
        <v>0</v>
      </c>
      <c r="F1592" s="217">
        <f t="shared" si="203"/>
        <v>0</v>
      </c>
      <c r="G1592" s="215">
        <f>'Survey Results'!F1592/'Survey Results'!F$1700</f>
        <v>0</v>
      </c>
      <c r="H1592" s="212">
        <f t="shared" si="204"/>
        <v>0</v>
      </c>
      <c r="I1592" s="218">
        <f>'Survey Results'!G1592/'Survey Results'!G$1700</f>
        <v>0</v>
      </c>
      <c r="J1592" s="217">
        <f t="shared" si="205"/>
        <v>0</v>
      </c>
      <c r="K1592" s="215">
        <f>'Survey Results'!H1592/'Survey Results'!H$1700</f>
        <v>0</v>
      </c>
      <c r="L1592" s="211">
        <f t="shared" si="206"/>
        <v>0</v>
      </c>
      <c r="M1592" s="221">
        <f t="shared" si="207"/>
        <v>0</v>
      </c>
      <c r="N1592" s="222">
        <f t="shared" si="201"/>
        <v>0</v>
      </c>
    </row>
    <row r="1593" spans="2:14" x14ac:dyDescent="0.45">
      <c r="B1593" t="s">
        <v>282</v>
      </c>
      <c r="C1593" s="215">
        <f>'Survey Results'!D1593/'Survey Results'!D$1700</f>
        <v>0</v>
      </c>
      <c r="D1593" s="211">
        <f t="shared" si="202"/>
        <v>0</v>
      </c>
      <c r="E1593" s="218">
        <f>'Survey Results'!E1593/'Survey Results'!E$1700</f>
        <v>0</v>
      </c>
      <c r="F1593" s="217">
        <f t="shared" si="203"/>
        <v>0</v>
      </c>
      <c r="G1593" s="215">
        <f>'Survey Results'!F1593/'Survey Results'!F$1700</f>
        <v>0</v>
      </c>
      <c r="H1593" s="212">
        <f t="shared" si="204"/>
        <v>0</v>
      </c>
      <c r="I1593" s="218">
        <f>'Survey Results'!G1593/'Survey Results'!G$1700</f>
        <v>0</v>
      </c>
      <c r="J1593" s="217">
        <f t="shared" si="205"/>
        <v>0</v>
      </c>
      <c r="K1593" s="215">
        <f>'Survey Results'!H1593/'Survey Results'!H$1700</f>
        <v>0</v>
      </c>
      <c r="L1593" s="211">
        <f t="shared" si="206"/>
        <v>0</v>
      </c>
      <c r="M1593" s="221">
        <f t="shared" si="207"/>
        <v>0</v>
      </c>
      <c r="N1593" s="222">
        <f t="shared" si="201"/>
        <v>0</v>
      </c>
    </row>
    <row r="1594" spans="2:14" x14ac:dyDescent="0.45">
      <c r="B1594" t="s">
        <v>283</v>
      </c>
      <c r="C1594" s="215">
        <f>'Survey Results'!D1594/'Survey Results'!D$1700</f>
        <v>0</v>
      </c>
      <c r="D1594" s="211">
        <f t="shared" si="202"/>
        <v>0</v>
      </c>
      <c r="E1594" s="218">
        <f>'Survey Results'!E1594/'Survey Results'!E$1700</f>
        <v>0</v>
      </c>
      <c r="F1594" s="217">
        <f t="shared" si="203"/>
        <v>0</v>
      </c>
      <c r="G1594" s="215">
        <f>'Survey Results'!F1594/'Survey Results'!F$1700</f>
        <v>0</v>
      </c>
      <c r="H1594" s="212">
        <f t="shared" si="204"/>
        <v>0</v>
      </c>
      <c r="I1594" s="218">
        <f>'Survey Results'!G1594/'Survey Results'!G$1700</f>
        <v>0</v>
      </c>
      <c r="J1594" s="217">
        <f t="shared" si="205"/>
        <v>0</v>
      </c>
      <c r="K1594" s="215">
        <f>'Survey Results'!H1594/'Survey Results'!H$1700</f>
        <v>0</v>
      </c>
      <c r="L1594" s="211">
        <f t="shared" si="206"/>
        <v>0</v>
      </c>
      <c r="M1594" s="221">
        <f t="shared" si="207"/>
        <v>0</v>
      </c>
      <c r="N1594" s="222">
        <f t="shared" si="201"/>
        <v>0</v>
      </c>
    </row>
    <row r="1595" spans="2:14" x14ac:dyDescent="0.45">
      <c r="B1595" t="s">
        <v>284</v>
      </c>
      <c r="C1595" s="215">
        <f>'Survey Results'!D1595/'Survey Results'!D$1700</f>
        <v>0</v>
      </c>
      <c r="D1595" s="211">
        <f t="shared" si="202"/>
        <v>0</v>
      </c>
      <c r="E1595" s="218">
        <f>'Survey Results'!E1595/'Survey Results'!E$1700</f>
        <v>0</v>
      </c>
      <c r="F1595" s="217">
        <f t="shared" si="203"/>
        <v>0</v>
      </c>
      <c r="G1595" s="215">
        <f>'Survey Results'!F1595/'Survey Results'!F$1700</f>
        <v>0</v>
      </c>
      <c r="H1595" s="212">
        <f t="shared" si="204"/>
        <v>0</v>
      </c>
      <c r="I1595" s="218">
        <f>'Survey Results'!G1595/'Survey Results'!G$1700</f>
        <v>0</v>
      </c>
      <c r="J1595" s="217">
        <f t="shared" si="205"/>
        <v>0</v>
      </c>
      <c r="K1595" s="215">
        <f>'Survey Results'!H1595/'Survey Results'!H$1700</f>
        <v>0</v>
      </c>
      <c r="L1595" s="211">
        <f t="shared" si="206"/>
        <v>0</v>
      </c>
      <c r="M1595" s="221">
        <f t="shared" si="207"/>
        <v>0</v>
      </c>
      <c r="N1595" s="222">
        <f t="shared" si="201"/>
        <v>0</v>
      </c>
    </row>
    <row r="1596" spans="2:14" x14ac:dyDescent="0.45">
      <c r="B1596" t="s">
        <v>285</v>
      </c>
      <c r="C1596" s="215">
        <f>'Survey Results'!D1596/'Survey Results'!D$1700</f>
        <v>0</v>
      </c>
      <c r="D1596" s="211">
        <f t="shared" si="202"/>
        <v>0</v>
      </c>
      <c r="E1596" s="218">
        <f>'Survey Results'!E1596/'Survey Results'!E$1700</f>
        <v>0</v>
      </c>
      <c r="F1596" s="217">
        <f t="shared" si="203"/>
        <v>0</v>
      </c>
      <c r="G1596" s="215">
        <f>'Survey Results'!F1596/'Survey Results'!F$1700</f>
        <v>0</v>
      </c>
      <c r="H1596" s="212">
        <f t="shared" si="204"/>
        <v>0</v>
      </c>
      <c r="I1596" s="218">
        <f>'Survey Results'!G1596/'Survey Results'!G$1700</f>
        <v>0</v>
      </c>
      <c r="J1596" s="217">
        <f t="shared" si="205"/>
        <v>0</v>
      </c>
      <c r="K1596" s="215">
        <f>'Survey Results'!H1596/'Survey Results'!H$1700</f>
        <v>0</v>
      </c>
      <c r="L1596" s="211">
        <f t="shared" si="206"/>
        <v>0</v>
      </c>
      <c r="M1596" s="221">
        <f t="shared" si="207"/>
        <v>0</v>
      </c>
      <c r="N1596" s="222">
        <f t="shared" si="201"/>
        <v>0</v>
      </c>
    </row>
    <row r="1597" spans="2:14" x14ac:dyDescent="0.45">
      <c r="B1597" t="s">
        <v>286</v>
      </c>
      <c r="C1597" s="215">
        <f>'Survey Results'!D1597/'Survey Results'!D$1700</f>
        <v>6.0638555908748551E-3</v>
      </c>
      <c r="D1597" s="211">
        <f t="shared" si="202"/>
        <v>4.7000810400788941E-2</v>
      </c>
      <c r="E1597" s="218">
        <f>'Survey Results'!E1597/'Survey Results'!E$1700</f>
        <v>0</v>
      </c>
      <c r="F1597" s="217">
        <f t="shared" si="203"/>
        <v>0</v>
      </c>
      <c r="G1597" s="215">
        <f>'Survey Results'!F1597/'Survey Results'!F$1700</f>
        <v>0</v>
      </c>
      <c r="H1597" s="212">
        <f t="shared" si="204"/>
        <v>0</v>
      </c>
      <c r="I1597" s="218">
        <f>'Survey Results'!G1597/'Survey Results'!G$1700</f>
        <v>0</v>
      </c>
      <c r="J1597" s="217">
        <f t="shared" si="205"/>
        <v>0</v>
      </c>
      <c r="K1597" s="215">
        <f>'Survey Results'!H1597/'Survey Results'!H$1700</f>
        <v>0</v>
      </c>
      <c r="L1597" s="211">
        <f t="shared" si="206"/>
        <v>0</v>
      </c>
      <c r="M1597" s="221">
        <f t="shared" si="207"/>
        <v>9.0933520842289455E-4</v>
      </c>
      <c r="N1597" s="222">
        <f t="shared" si="201"/>
        <v>4.7000810400788941E-2</v>
      </c>
    </row>
    <row r="1598" spans="2:14" x14ac:dyDescent="0.45">
      <c r="B1598" t="s">
        <v>287</v>
      </c>
      <c r="C1598" s="215">
        <f>'Survey Results'!D1598/'Survey Results'!D$1700</f>
        <v>0</v>
      </c>
      <c r="D1598" s="211">
        <f t="shared" si="202"/>
        <v>0</v>
      </c>
      <c r="E1598" s="218">
        <f>'Survey Results'!E1598/'Survey Results'!E$1700</f>
        <v>0</v>
      </c>
      <c r="F1598" s="217">
        <f t="shared" si="203"/>
        <v>0</v>
      </c>
      <c r="G1598" s="215">
        <f>'Survey Results'!F1598/'Survey Results'!F$1700</f>
        <v>0</v>
      </c>
      <c r="H1598" s="212">
        <f t="shared" si="204"/>
        <v>0</v>
      </c>
      <c r="I1598" s="218">
        <f>'Survey Results'!G1598/'Survey Results'!G$1700</f>
        <v>0</v>
      </c>
      <c r="J1598" s="217">
        <f t="shared" si="205"/>
        <v>0</v>
      </c>
      <c r="K1598" s="215">
        <f>'Survey Results'!H1598/'Survey Results'!H$1700</f>
        <v>0</v>
      </c>
      <c r="L1598" s="211">
        <f t="shared" si="206"/>
        <v>0</v>
      </c>
      <c r="M1598" s="221">
        <f t="shared" si="207"/>
        <v>0</v>
      </c>
      <c r="N1598" s="222">
        <f t="shared" si="201"/>
        <v>0</v>
      </c>
    </row>
    <row r="1599" spans="2:14" x14ac:dyDescent="0.45">
      <c r="B1599" t="s">
        <v>288</v>
      </c>
      <c r="C1599" s="215">
        <f>'Survey Results'!D1599/'Survey Results'!D$1700</f>
        <v>0</v>
      </c>
      <c r="D1599" s="211">
        <f t="shared" si="202"/>
        <v>0</v>
      </c>
      <c r="E1599" s="218">
        <f>'Survey Results'!E1599/'Survey Results'!E$1700</f>
        <v>0</v>
      </c>
      <c r="F1599" s="217">
        <f t="shared" si="203"/>
        <v>0</v>
      </c>
      <c r="G1599" s="215">
        <f>'Survey Results'!F1599/'Survey Results'!F$1700</f>
        <v>0</v>
      </c>
      <c r="H1599" s="212">
        <f t="shared" si="204"/>
        <v>0</v>
      </c>
      <c r="I1599" s="218">
        <f>'Survey Results'!G1599/'Survey Results'!G$1700</f>
        <v>0</v>
      </c>
      <c r="J1599" s="217">
        <f t="shared" si="205"/>
        <v>0</v>
      </c>
      <c r="K1599" s="215">
        <f>'Survey Results'!H1599/'Survey Results'!H$1700</f>
        <v>0</v>
      </c>
      <c r="L1599" s="211">
        <f t="shared" si="206"/>
        <v>0</v>
      </c>
      <c r="M1599" s="221">
        <f t="shared" si="207"/>
        <v>0</v>
      </c>
      <c r="N1599" s="222">
        <f t="shared" si="201"/>
        <v>0</v>
      </c>
    </row>
    <row r="1600" spans="2:14" x14ac:dyDescent="0.45">
      <c r="B1600" t="s">
        <v>289</v>
      </c>
      <c r="C1600" s="215">
        <f>'Survey Results'!D1600/'Survey Results'!D$1700</f>
        <v>0</v>
      </c>
      <c r="D1600" s="211">
        <f t="shared" si="202"/>
        <v>0</v>
      </c>
      <c r="E1600" s="218">
        <f>'Survey Results'!E1600/'Survey Results'!E$1700</f>
        <v>0</v>
      </c>
      <c r="F1600" s="217">
        <f t="shared" si="203"/>
        <v>0</v>
      </c>
      <c r="G1600" s="215">
        <f>'Survey Results'!F1600/'Survey Results'!F$1700</f>
        <v>0</v>
      </c>
      <c r="H1600" s="212">
        <f t="shared" si="204"/>
        <v>0</v>
      </c>
      <c r="I1600" s="218">
        <f>'Survey Results'!G1600/'Survey Results'!G$1700</f>
        <v>0</v>
      </c>
      <c r="J1600" s="217">
        <f t="shared" si="205"/>
        <v>0</v>
      </c>
      <c r="K1600" s="215">
        <f>'Survey Results'!H1600/'Survey Results'!H$1700</f>
        <v>0</v>
      </c>
      <c r="L1600" s="211">
        <f t="shared" si="206"/>
        <v>0</v>
      </c>
      <c r="M1600" s="221">
        <f t="shared" si="207"/>
        <v>0</v>
      </c>
      <c r="N1600" s="222">
        <f t="shared" si="201"/>
        <v>0</v>
      </c>
    </row>
    <row r="1601" spans="2:14" x14ac:dyDescent="0.45">
      <c r="B1601" t="s">
        <v>290</v>
      </c>
      <c r="C1601" s="215">
        <f>'Survey Results'!D1601/'Survey Results'!D$1700</f>
        <v>0</v>
      </c>
      <c r="D1601" s="211">
        <f t="shared" si="202"/>
        <v>0</v>
      </c>
      <c r="E1601" s="218">
        <f>'Survey Results'!E1601/'Survey Results'!E$1700</f>
        <v>0</v>
      </c>
      <c r="F1601" s="217">
        <f t="shared" si="203"/>
        <v>0</v>
      </c>
      <c r="G1601" s="215">
        <f>'Survey Results'!F1601/'Survey Results'!F$1700</f>
        <v>0</v>
      </c>
      <c r="H1601" s="212">
        <f t="shared" si="204"/>
        <v>0</v>
      </c>
      <c r="I1601" s="218">
        <f>'Survey Results'!G1601/'Survey Results'!G$1700</f>
        <v>0</v>
      </c>
      <c r="J1601" s="217">
        <f t="shared" si="205"/>
        <v>0</v>
      </c>
      <c r="K1601" s="215">
        <f>'Survey Results'!H1601/'Survey Results'!H$1700</f>
        <v>0</v>
      </c>
      <c r="L1601" s="211">
        <f t="shared" si="206"/>
        <v>0</v>
      </c>
      <c r="M1601" s="221">
        <f t="shared" si="207"/>
        <v>0</v>
      </c>
      <c r="N1601" s="222">
        <f t="shared" si="201"/>
        <v>0</v>
      </c>
    </row>
    <row r="1602" spans="2:14" x14ac:dyDescent="0.45">
      <c r="B1602" t="s">
        <v>291</v>
      </c>
      <c r="C1602" s="215">
        <f>'Survey Results'!D1602/'Survey Results'!D$1700</f>
        <v>0</v>
      </c>
      <c r="D1602" s="211">
        <f t="shared" si="202"/>
        <v>0</v>
      </c>
      <c r="E1602" s="218">
        <f>'Survey Results'!E1602/'Survey Results'!E$1700</f>
        <v>0</v>
      </c>
      <c r="F1602" s="217">
        <f t="shared" si="203"/>
        <v>0</v>
      </c>
      <c r="G1602" s="215">
        <f>'Survey Results'!F1602/'Survey Results'!F$1700</f>
        <v>0</v>
      </c>
      <c r="H1602" s="212">
        <f t="shared" si="204"/>
        <v>0</v>
      </c>
      <c r="I1602" s="218">
        <f>'Survey Results'!G1602/'Survey Results'!G$1700</f>
        <v>0</v>
      </c>
      <c r="J1602" s="217">
        <f t="shared" si="205"/>
        <v>0</v>
      </c>
      <c r="K1602" s="215">
        <f>'Survey Results'!H1602/'Survey Results'!H$1700</f>
        <v>0</v>
      </c>
      <c r="L1602" s="211">
        <f t="shared" si="206"/>
        <v>0</v>
      </c>
      <c r="M1602" s="221">
        <f t="shared" si="207"/>
        <v>0</v>
      </c>
      <c r="N1602" s="222">
        <f t="shared" si="201"/>
        <v>0</v>
      </c>
    </row>
    <row r="1603" spans="2:14" x14ac:dyDescent="0.45">
      <c r="B1603" t="s">
        <v>292</v>
      </c>
      <c r="C1603" s="215">
        <f>'Survey Results'!D1603/'Survey Results'!D$1700</f>
        <v>0</v>
      </c>
      <c r="D1603" s="211">
        <f t="shared" si="202"/>
        <v>0</v>
      </c>
      <c r="E1603" s="218">
        <f>'Survey Results'!E1603/'Survey Results'!E$1700</f>
        <v>0</v>
      </c>
      <c r="F1603" s="217">
        <f t="shared" si="203"/>
        <v>0</v>
      </c>
      <c r="G1603" s="215">
        <f>'Survey Results'!F1603/'Survey Results'!F$1700</f>
        <v>0</v>
      </c>
      <c r="H1603" s="212">
        <f t="shared" si="204"/>
        <v>0</v>
      </c>
      <c r="I1603" s="218">
        <f>'Survey Results'!G1603/'Survey Results'!G$1700</f>
        <v>0</v>
      </c>
      <c r="J1603" s="217">
        <f t="shared" si="205"/>
        <v>0</v>
      </c>
      <c r="K1603" s="215">
        <f>'Survey Results'!H1603/'Survey Results'!H$1700</f>
        <v>0</v>
      </c>
      <c r="L1603" s="211">
        <f t="shared" si="206"/>
        <v>0</v>
      </c>
      <c r="M1603" s="221">
        <f t="shared" si="207"/>
        <v>0</v>
      </c>
      <c r="N1603" s="222">
        <f t="shared" si="201"/>
        <v>0</v>
      </c>
    </row>
    <row r="1604" spans="2:14" x14ac:dyDescent="0.45">
      <c r="B1604" t="s">
        <v>293</v>
      </c>
      <c r="C1604" s="215">
        <f>'Survey Results'!D1604/'Survey Results'!D$1700</f>
        <v>0</v>
      </c>
      <c r="D1604" s="211">
        <f t="shared" si="202"/>
        <v>0</v>
      </c>
      <c r="E1604" s="218">
        <f>'Survey Results'!E1604/'Survey Results'!E$1700</f>
        <v>0</v>
      </c>
      <c r="F1604" s="217">
        <f t="shared" si="203"/>
        <v>0</v>
      </c>
      <c r="G1604" s="215">
        <f>'Survey Results'!F1604/'Survey Results'!F$1700</f>
        <v>0</v>
      </c>
      <c r="H1604" s="212">
        <f t="shared" si="204"/>
        <v>0</v>
      </c>
      <c r="I1604" s="218">
        <f>'Survey Results'!G1604/'Survey Results'!G$1700</f>
        <v>0</v>
      </c>
      <c r="J1604" s="217">
        <f t="shared" si="205"/>
        <v>0</v>
      </c>
      <c r="K1604" s="215">
        <f>'Survey Results'!H1604/'Survey Results'!H$1700</f>
        <v>0</v>
      </c>
      <c r="L1604" s="211">
        <f t="shared" si="206"/>
        <v>0</v>
      </c>
      <c r="M1604" s="221">
        <f t="shared" si="207"/>
        <v>0</v>
      </c>
      <c r="N1604" s="222">
        <f t="shared" ref="N1604:N1667" si="208">D1604+F1604+H1604+J1604+L1604</f>
        <v>0</v>
      </c>
    </row>
    <row r="1605" spans="2:14" x14ac:dyDescent="0.45">
      <c r="B1605" t="s">
        <v>205</v>
      </c>
      <c r="C1605" s="215">
        <f>'Survey Results'!D1605/'Survey Results'!D$1700</f>
        <v>0</v>
      </c>
      <c r="D1605" s="211">
        <f t="shared" si="202"/>
        <v>0</v>
      </c>
      <c r="E1605" s="218">
        <f>'Survey Results'!E1605/'Survey Results'!E$1700</f>
        <v>0</v>
      </c>
      <c r="F1605" s="217">
        <f t="shared" si="203"/>
        <v>0</v>
      </c>
      <c r="G1605" s="215">
        <f>'Survey Results'!F1605/'Survey Results'!F$1700</f>
        <v>0</v>
      </c>
      <c r="H1605" s="212">
        <f t="shared" si="204"/>
        <v>0</v>
      </c>
      <c r="I1605" s="218">
        <f>'Survey Results'!G1605/'Survey Results'!G$1700</f>
        <v>0</v>
      </c>
      <c r="J1605" s="217">
        <f t="shared" si="205"/>
        <v>0</v>
      </c>
      <c r="K1605" s="215">
        <f>'Survey Results'!H1605/'Survey Results'!H$1700</f>
        <v>2.9053328055194252E-2</v>
      </c>
      <c r="L1605" s="211">
        <f t="shared" si="206"/>
        <v>0.28327821639769124</v>
      </c>
      <c r="M1605" s="221">
        <f t="shared" si="207"/>
        <v>5.4806471155088099E-3</v>
      </c>
      <c r="N1605" s="222">
        <f t="shared" si="208"/>
        <v>0.28327821639769124</v>
      </c>
    </row>
    <row r="1606" spans="2:14" x14ac:dyDescent="0.45">
      <c r="B1606" t="s">
        <v>294</v>
      </c>
      <c r="C1606" s="215">
        <f>'Survey Results'!D1606/'Survey Results'!D$1700</f>
        <v>0</v>
      </c>
      <c r="D1606" s="211">
        <f t="shared" si="202"/>
        <v>0</v>
      </c>
      <c r="E1606" s="218">
        <f>'Survey Results'!E1606/'Survey Results'!E$1700</f>
        <v>0</v>
      </c>
      <c r="F1606" s="217">
        <f t="shared" si="203"/>
        <v>0</v>
      </c>
      <c r="G1606" s="215">
        <f>'Survey Results'!F1606/'Survey Results'!F$1700</f>
        <v>0</v>
      </c>
      <c r="H1606" s="212">
        <f t="shared" si="204"/>
        <v>0</v>
      </c>
      <c r="I1606" s="218">
        <f>'Survey Results'!G1606/'Survey Results'!G$1700</f>
        <v>0</v>
      </c>
      <c r="J1606" s="217">
        <f t="shared" si="205"/>
        <v>0</v>
      </c>
      <c r="K1606" s="215">
        <f>'Survey Results'!H1606/'Survey Results'!H$1700</f>
        <v>0</v>
      </c>
      <c r="L1606" s="211">
        <f t="shared" si="206"/>
        <v>0</v>
      </c>
      <c r="M1606" s="221">
        <f t="shared" si="207"/>
        <v>0</v>
      </c>
      <c r="N1606" s="222">
        <f t="shared" si="208"/>
        <v>0</v>
      </c>
    </row>
    <row r="1607" spans="2:14" x14ac:dyDescent="0.45">
      <c r="B1607" t="s">
        <v>295</v>
      </c>
      <c r="C1607" s="215">
        <f>'Survey Results'!D1607/'Survey Results'!D$1700</f>
        <v>0</v>
      </c>
      <c r="D1607" s="211">
        <f t="shared" si="202"/>
        <v>0</v>
      </c>
      <c r="E1607" s="218">
        <f>'Survey Results'!E1607/'Survey Results'!E$1700</f>
        <v>0</v>
      </c>
      <c r="F1607" s="217">
        <f t="shared" si="203"/>
        <v>0</v>
      </c>
      <c r="G1607" s="215">
        <f>'Survey Results'!F1607/'Survey Results'!F$1700</f>
        <v>0</v>
      </c>
      <c r="H1607" s="212">
        <f t="shared" si="204"/>
        <v>0</v>
      </c>
      <c r="I1607" s="218">
        <f>'Survey Results'!G1607/'Survey Results'!G$1700</f>
        <v>0</v>
      </c>
      <c r="J1607" s="217">
        <f t="shared" si="205"/>
        <v>0</v>
      </c>
      <c r="K1607" s="215">
        <f>'Survey Results'!H1607/'Survey Results'!H$1700</f>
        <v>0</v>
      </c>
      <c r="L1607" s="211">
        <f t="shared" si="206"/>
        <v>0</v>
      </c>
      <c r="M1607" s="221">
        <f t="shared" si="207"/>
        <v>0</v>
      </c>
      <c r="N1607" s="222">
        <f t="shared" si="208"/>
        <v>0</v>
      </c>
    </row>
    <row r="1608" spans="2:14" x14ac:dyDescent="0.45">
      <c r="B1608" t="s">
        <v>296</v>
      </c>
      <c r="C1608" s="215">
        <f>'Survey Results'!D1608/'Survey Results'!D$1700</f>
        <v>0</v>
      </c>
      <c r="D1608" s="211">
        <f t="shared" si="202"/>
        <v>0</v>
      </c>
      <c r="E1608" s="218">
        <f>'Survey Results'!E1608/'Survey Results'!E$1700</f>
        <v>0</v>
      </c>
      <c r="F1608" s="217">
        <f t="shared" si="203"/>
        <v>0</v>
      </c>
      <c r="G1608" s="215">
        <f>'Survey Results'!F1608/'Survey Results'!F$1700</f>
        <v>0</v>
      </c>
      <c r="H1608" s="212">
        <f t="shared" si="204"/>
        <v>0</v>
      </c>
      <c r="I1608" s="218">
        <f>'Survey Results'!G1608/'Survey Results'!G$1700</f>
        <v>0</v>
      </c>
      <c r="J1608" s="217">
        <f t="shared" si="205"/>
        <v>0</v>
      </c>
      <c r="K1608" s="215">
        <f>'Survey Results'!H1608/'Survey Results'!H$1700</f>
        <v>0</v>
      </c>
      <c r="L1608" s="211">
        <f t="shared" si="206"/>
        <v>0</v>
      </c>
      <c r="M1608" s="221">
        <f t="shared" si="207"/>
        <v>0</v>
      </c>
      <c r="N1608" s="222">
        <f t="shared" si="208"/>
        <v>0</v>
      </c>
    </row>
    <row r="1609" spans="2:14" x14ac:dyDescent="0.45">
      <c r="B1609" t="s">
        <v>297</v>
      </c>
      <c r="C1609" s="215">
        <f>'Survey Results'!D1609/'Survey Results'!D$1700</f>
        <v>0</v>
      </c>
      <c r="D1609" s="211">
        <f t="shared" si="202"/>
        <v>0</v>
      </c>
      <c r="E1609" s="218">
        <f>'Survey Results'!E1609/'Survey Results'!E$1700</f>
        <v>0</v>
      </c>
      <c r="F1609" s="217">
        <f t="shared" si="203"/>
        <v>0</v>
      </c>
      <c r="G1609" s="215">
        <f>'Survey Results'!F1609/'Survey Results'!F$1700</f>
        <v>0</v>
      </c>
      <c r="H1609" s="212">
        <f t="shared" si="204"/>
        <v>0</v>
      </c>
      <c r="I1609" s="218">
        <f>'Survey Results'!G1609/'Survey Results'!G$1700</f>
        <v>0</v>
      </c>
      <c r="J1609" s="217">
        <f t="shared" si="205"/>
        <v>0</v>
      </c>
      <c r="K1609" s="215">
        <f>'Survey Results'!H1609/'Survey Results'!H$1700</f>
        <v>0</v>
      </c>
      <c r="L1609" s="211">
        <f t="shared" si="206"/>
        <v>0</v>
      </c>
      <c r="M1609" s="221">
        <f t="shared" si="207"/>
        <v>0</v>
      </c>
      <c r="N1609" s="222">
        <f t="shared" si="208"/>
        <v>0</v>
      </c>
    </row>
    <row r="1610" spans="2:14" x14ac:dyDescent="0.45">
      <c r="B1610" t="s">
        <v>298</v>
      </c>
      <c r="C1610" s="215">
        <f>'Survey Results'!D1610/'Survey Results'!D$1700</f>
        <v>0</v>
      </c>
      <c r="D1610" s="211">
        <f t="shared" si="202"/>
        <v>0</v>
      </c>
      <c r="E1610" s="218">
        <f>'Survey Results'!E1610/'Survey Results'!E$1700</f>
        <v>0</v>
      </c>
      <c r="F1610" s="217">
        <f t="shared" si="203"/>
        <v>0</v>
      </c>
      <c r="G1610" s="215">
        <f>'Survey Results'!F1610/'Survey Results'!F$1700</f>
        <v>0</v>
      </c>
      <c r="H1610" s="212">
        <f t="shared" si="204"/>
        <v>0</v>
      </c>
      <c r="I1610" s="218">
        <f>'Survey Results'!G1610/'Survey Results'!G$1700</f>
        <v>0</v>
      </c>
      <c r="J1610" s="217">
        <f t="shared" si="205"/>
        <v>0</v>
      </c>
      <c r="K1610" s="215">
        <f>'Survey Results'!H1610/'Survey Results'!H$1700</f>
        <v>0</v>
      </c>
      <c r="L1610" s="211">
        <f t="shared" si="206"/>
        <v>0</v>
      </c>
      <c r="M1610" s="221">
        <f t="shared" si="207"/>
        <v>0</v>
      </c>
      <c r="N1610" s="222">
        <f t="shared" si="208"/>
        <v>0</v>
      </c>
    </row>
    <row r="1611" spans="2:14" x14ac:dyDescent="0.45">
      <c r="B1611" t="s">
        <v>8</v>
      </c>
      <c r="C1611" s="215">
        <f>'Survey Results'!D1611/'Survey Results'!D$1700</f>
        <v>0</v>
      </c>
      <c r="D1611" s="211">
        <f t="shared" si="202"/>
        <v>0</v>
      </c>
      <c r="E1611" s="218">
        <f>'Survey Results'!E1611/'Survey Results'!E$1700</f>
        <v>0</v>
      </c>
      <c r="F1611" s="217">
        <f t="shared" si="203"/>
        <v>0</v>
      </c>
      <c r="G1611" s="215">
        <f>'Survey Results'!F1611/'Survey Results'!F$1700</f>
        <v>0</v>
      </c>
      <c r="H1611" s="212">
        <f t="shared" si="204"/>
        <v>0</v>
      </c>
      <c r="I1611" s="218">
        <f>'Survey Results'!G1611/'Survey Results'!G$1700</f>
        <v>0</v>
      </c>
      <c r="J1611" s="217">
        <f t="shared" si="205"/>
        <v>0</v>
      </c>
      <c r="K1611" s="215">
        <f>'Survey Results'!H1611/'Survey Results'!H$1700</f>
        <v>0</v>
      </c>
      <c r="L1611" s="211">
        <f t="shared" si="206"/>
        <v>0</v>
      </c>
      <c r="M1611" s="221">
        <f t="shared" si="207"/>
        <v>0</v>
      </c>
      <c r="N1611" s="222">
        <f t="shared" si="208"/>
        <v>0</v>
      </c>
    </row>
    <row r="1612" spans="2:14" x14ac:dyDescent="0.45">
      <c r="B1612" t="s">
        <v>299</v>
      </c>
      <c r="C1612" s="215">
        <f>'Survey Results'!D1612/'Survey Results'!D$1700</f>
        <v>0</v>
      </c>
      <c r="D1612" s="211">
        <f t="shared" si="202"/>
        <v>0</v>
      </c>
      <c r="E1612" s="218">
        <f>'Survey Results'!E1612/'Survey Results'!E$1700</f>
        <v>0</v>
      </c>
      <c r="F1612" s="217">
        <f t="shared" si="203"/>
        <v>0</v>
      </c>
      <c r="G1612" s="215">
        <f>'Survey Results'!F1612/'Survey Results'!F$1700</f>
        <v>0</v>
      </c>
      <c r="H1612" s="212">
        <f t="shared" si="204"/>
        <v>0</v>
      </c>
      <c r="I1612" s="218">
        <f>'Survey Results'!G1612/'Survey Results'!G$1700</f>
        <v>0</v>
      </c>
      <c r="J1612" s="217">
        <f t="shared" si="205"/>
        <v>0</v>
      </c>
      <c r="K1612" s="215">
        <f>'Survey Results'!H1612/'Survey Results'!H$1700</f>
        <v>0</v>
      </c>
      <c r="L1612" s="211">
        <f t="shared" si="206"/>
        <v>0</v>
      </c>
      <c r="M1612" s="221">
        <f t="shared" si="207"/>
        <v>0</v>
      </c>
      <c r="N1612" s="222">
        <f t="shared" si="208"/>
        <v>0</v>
      </c>
    </row>
    <row r="1613" spans="2:14" x14ac:dyDescent="0.45">
      <c r="B1613" t="s">
        <v>300</v>
      </c>
      <c r="C1613" s="215">
        <f>'Survey Results'!D1613/'Survey Results'!D$1700</f>
        <v>0</v>
      </c>
      <c r="D1613" s="211">
        <f t="shared" si="202"/>
        <v>0</v>
      </c>
      <c r="E1613" s="218">
        <f>'Survey Results'!E1613/'Survey Results'!E$1700</f>
        <v>0</v>
      </c>
      <c r="F1613" s="217">
        <f t="shared" si="203"/>
        <v>0</v>
      </c>
      <c r="G1613" s="215">
        <f>'Survey Results'!F1613/'Survey Results'!F$1700</f>
        <v>0</v>
      </c>
      <c r="H1613" s="212">
        <f t="shared" si="204"/>
        <v>0</v>
      </c>
      <c r="I1613" s="218">
        <f>'Survey Results'!G1613/'Survey Results'!G$1700</f>
        <v>0</v>
      </c>
      <c r="J1613" s="217">
        <f t="shared" si="205"/>
        <v>0</v>
      </c>
      <c r="K1613" s="215">
        <f>'Survey Results'!H1613/'Survey Results'!H$1700</f>
        <v>0</v>
      </c>
      <c r="L1613" s="211">
        <f t="shared" si="206"/>
        <v>0</v>
      </c>
      <c r="M1613" s="221">
        <f t="shared" si="207"/>
        <v>0</v>
      </c>
      <c r="N1613" s="222">
        <f t="shared" si="208"/>
        <v>0</v>
      </c>
    </row>
    <row r="1614" spans="2:14" x14ac:dyDescent="0.45">
      <c r="B1614" t="s">
        <v>94</v>
      </c>
      <c r="C1614" s="215">
        <f>'Survey Results'!D1614/'Survey Results'!D$1700</f>
        <v>0</v>
      </c>
      <c r="D1614" s="211">
        <f t="shared" si="202"/>
        <v>0</v>
      </c>
      <c r="E1614" s="218">
        <f>'Survey Results'!E1614/'Survey Results'!E$1700</f>
        <v>0</v>
      </c>
      <c r="F1614" s="217">
        <f t="shared" si="203"/>
        <v>0</v>
      </c>
      <c r="G1614" s="215">
        <f>'Survey Results'!F1614/'Survey Results'!F$1700</f>
        <v>0</v>
      </c>
      <c r="H1614" s="212">
        <f t="shared" si="204"/>
        <v>0</v>
      </c>
      <c r="I1614" s="218">
        <f>'Survey Results'!G1614/'Survey Results'!G$1700</f>
        <v>0</v>
      </c>
      <c r="J1614" s="217">
        <f t="shared" si="205"/>
        <v>0</v>
      </c>
      <c r="K1614" s="215">
        <f>'Survey Results'!H1614/'Survey Results'!H$1700</f>
        <v>0</v>
      </c>
      <c r="L1614" s="211">
        <f t="shared" si="206"/>
        <v>0</v>
      </c>
      <c r="M1614" s="221">
        <f t="shared" si="207"/>
        <v>0</v>
      </c>
      <c r="N1614" s="222">
        <f t="shared" si="208"/>
        <v>0</v>
      </c>
    </row>
    <row r="1615" spans="2:14" x14ac:dyDescent="0.45">
      <c r="B1615" t="s">
        <v>301</v>
      </c>
      <c r="C1615" s="215">
        <f>'Survey Results'!D1615/'Survey Results'!D$1700</f>
        <v>0</v>
      </c>
      <c r="D1615" s="211">
        <f t="shared" si="202"/>
        <v>0</v>
      </c>
      <c r="E1615" s="218">
        <f>'Survey Results'!E1615/'Survey Results'!E$1700</f>
        <v>0</v>
      </c>
      <c r="F1615" s="217">
        <f t="shared" si="203"/>
        <v>0</v>
      </c>
      <c r="G1615" s="215">
        <f>'Survey Results'!F1615/'Survey Results'!F$1700</f>
        <v>4.6508299942759025E-3</v>
      </c>
      <c r="H1615" s="212">
        <f t="shared" si="204"/>
        <v>9.3692090005724121E-2</v>
      </c>
      <c r="I1615" s="218">
        <f>'Survey Results'!G1615/'Survey Results'!G$1700</f>
        <v>5.9404238863047971E-3</v>
      </c>
      <c r="J1615" s="217">
        <f t="shared" si="205"/>
        <v>4.7870945365468195E-2</v>
      </c>
      <c r="K1615" s="215">
        <f>'Survey Results'!H1615/'Survey Results'!H$1700</f>
        <v>0</v>
      </c>
      <c r="L1615" s="211">
        <f t="shared" si="206"/>
        <v>0</v>
      </c>
      <c r="M1615" s="221">
        <f t="shared" si="207"/>
        <v>2.7388517597151888E-3</v>
      </c>
      <c r="N1615" s="222">
        <f t="shared" si="208"/>
        <v>0.1415630353711923</v>
      </c>
    </row>
    <row r="1616" spans="2:14" x14ac:dyDescent="0.45">
      <c r="B1616" t="s">
        <v>302</v>
      </c>
      <c r="C1616" s="215">
        <f>'Survey Results'!D1616/'Survey Results'!D$1700</f>
        <v>0</v>
      </c>
      <c r="D1616" s="211">
        <f t="shared" si="202"/>
        <v>0</v>
      </c>
      <c r="E1616" s="218">
        <f>'Survey Results'!E1616/'Survey Results'!E$1700</f>
        <v>0</v>
      </c>
      <c r="F1616" s="217">
        <f t="shared" si="203"/>
        <v>0</v>
      </c>
      <c r="G1616" s="215">
        <f>'Survey Results'!F1616/'Survey Results'!F$1700</f>
        <v>0</v>
      </c>
      <c r="H1616" s="212">
        <f t="shared" si="204"/>
        <v>0</v>
      </c>
      <c r="I1616" s="218">
        <f>'Survey Results'!G1616/'Survey Results'!G$1700</f>
        <v>0</v>
      </c>
      <c r="J1616" s="217">
        <f t="shared" si="205"/>
        <v>0</v>
      </c>
      <c r="K1616" s="215">
        <f>'Survey Results'!H1616/'Survey Results'!H$1700</f>
        <v>0</v>
      </c>
      <c r="L1616" s="211">
        <f t="shared" si="206"/>
        <v>0</v>
      </c>
      <c r="M1616" s="221">
        <f t="shared" si="207"/>
        <v>0</v>
      </c>
      <c r="N1616" s="222">
        <f t="shared" si="208"/>
        <v>0</v>
      </c>
    </row>
    <row r="1617" spans="2:14" x14ac:dyDescent="0.45">
      <c r="B1617" t="s">
        <v>303</v>
      </c>
      <c r="C1617" s="215">
        <f>'Survey Results'!D1617/'Survey Results'!D$1700</f>
        <v>0</v>
      </c>
      <c r="D1617" s="211">
        <f t="shared" si="202"/>
        <v>0</v>
      </c>
      <c r="E1617" s="218">
        <f>'Survey Results'!E1617/'Survey Results'!E$1700</f>
        <v>0</v>
      </c>
      <c r="F1617" s="217">
        <f t="shared" si="203"/>
        <v>0</v>
      </c>
      <c r="G1617" s="215">
        <f>'Survey Results'!F1617/'Survey Results'!F$1700</f>
        <v>0</v>
      </c>
      <c r="H1617" s="212">
        <f t="shared" si="204"/>
        <v>0</v>
      </c>
      <c r="I1617" s="218">
        <f>'Survey Results'!G1617/'Survey Results'!G$1700</f>
        <v>0</v>
      </c>
      <c r="J1617" s="217">
        <f t="shared" si="205"/>
        <v>0</v>
      </c>
      <c r="K1617" s="215">
        <f>'Survey Results'!H1617/'Survey Results'!H$1700</f>
        <v>0.10013855115082282</v>
      </c>
      <c r="L1617" s="211">
        <f t="shared" si="206"/>
        <v>0.9763793706787578</v>
      </c>
      <c r="M1617" s="221">
        <f t="shared" si="207"/>
        <v>1.8890230422943508E-2</v>
      </c>
      <c r="N1617" s="222">
        <f t="shared" si="208"/>
        <v>0.9763793706787578</v>
      </c>
    </row>
    <row r="1618" spans="2:14" x14ac:dyDescent="0.45">
      <c r="B1618" t="s">
        <v>304</v>
      </c>
      <c r="C1618" s="215">
        <f>'Survey Results'!D1618/'Survey Results'!D$1700</f>
        <v>0</v>
      </c>
      <c r="D1618" s="211">
        <f t="shared" si="202"/>
        <v>0</v>
      </c>
      <c r="E1618" s="218">
        <f>'Survey Results'!E1618/'Survey Results'!E$1700</f>
        <v>0</v>
      </c>
      <c r="F1618" s="217">
        <f t="shared" si="203"/>
        <v>0</v>
      </c>
      <c r="G1618" s="215">
        <f>'Survey Results'!F1618/'Survey Results'!F$1700</f>
        <v>0</v>
      </c>
      <c r="H1618" s="212">
        <f t="shared" si="204"/>
        <v>0</v>
      </c>
      <c r="I1618" s="218">
        <f>'Survey Results'!G1618/'Survey Results'!G$1700</f>
        <v>0</v>
      </c>
      <c r="J1618" s="217">
        <f t="shared" si="205"/>
        <v>0</v>
      </c>
      <c r="K1618" s="215">
        <f>'Survey Results'!H1618/'Survey Results'!H$1700</f>
        <v>0</v>
      </c>
      <c r="L1618" s="211">
        <f t="shared" si="206"/>
        <v>0</v>
      </c>
      <c r="M1618" s="221">
        <f t="shared" si="207"/>
        <v>0</v>
      </c>
      <c r="N1618" s="222">
        <f t="shared" si="208"/>
        <v>0</v>
      </c>
    </row>
    <row r="1619" spans="2:14" x14ac:dyDescent="0.45">
      <c r="B1619" t="s">
        <v>305</v>
      </c>
      <c r="C1619" s="215">
        <f>'Survey Results'!D1619/'Survey Results'!D$1700</f>
        <v>0</v>
      </c>
      <c r="D1619" s="211">
        <f t="shared" si="202"/>
        <v>0</v>
      </c>
      <c r="E1619" s="218">
        <f>'Survey Results'!E1619/'Survey Results'!E$1700</f>
        <v>0</v>
      </c>
      <c r="F1619" s="217">
        <f t="shared" si="203"/>
        <v>0</v>
      </c>
      <c r="G1619" s="215">
        <f>'Survey Results'!F1619/'Survey Results'!F$1700</f>
        <v>0</v>
      </c>
      <c r="H1619" s="212">
        <f t="shared" si="204"/>
        <v>0</v>
      </c>
      <c r="I1619" s="218">
        <f>'Survey Results'!G1619/'Survey Results'!G$1700</f>
        <v>0</v>
      </c>
      <c r="J1619" s="217">
        <f t="shared" si="205"/>
        <v>0</v>
      </c>
      <c r="K1619" s="215">
        <f>'Survey Results'!H1619/'Survey Results'!H$1700</f>
        <v>0</v>
      </c>
      <c r="L1619" s="211">
        <f t="shared" si="206"/>
        <v>0</v>
      </c>
      <c r="M1619" s="221">
        <f t="shared" si="207"/>
        <v>0</v>
      </c>
      <c r="N1619" s="222">
        <f t="shared" si="208"/>
        <v>0</v>
      </c>
    </row>
    <row r="1620" spans="2:14" x14ac:dyDescent="0.45">
      <c r="B1620" t="s">
        <v>306</v>
      </c>
      <c r="C1620" s="215">
        <f>'Survey Results'!D1620/'Survey Results'!D$1700</f>
        <v>0</v>
      </c>
      <c r="D1620" s="211">
        <f t="shared" si="202"/>
        <v>0</v>
      </c>
      <c r="E1620" s="218">
        <f>'Survey Results'!E1620/'Survey Results'!E$1700</f>
        <v>0</v>
      </c>
      <c r="F1620" s="217">
        <f t="shared" si="203"/>
        <v>0</v>
      </c>
      <c r="G1620" s="215">
        <f>'Survey Results'!F1620/'Survey Results'!F$1700</f>
        <v>0</v>
      </c>
      <c r="H1620" s="212">
        <f t="shared" si="204"/>
        <v>0</v>
      </c>
      <c r="I1620" s="218">
        <f>'Survey Results'!G1620/'Survey Results'!G$1700</f>
        <v>0</v>
      </c>
      <c r="J1620" s="217">
        <f t="shared" si="205"/>
        <v>0</v>
      </c>
      <c r="K1620" s="215">
        <f>'Survey Results'!H1620/'Survey Results'!H$1700</f>
        <v>0</v>
      </c>
      <c r="L1620" s="211">
        <f t="shared" si="206"/>
        <v>0</v>
      </c>
      <c r="M1620" s="221">
        <f t="shared" si="207"/>
        <v>0</v>
      </c>
      <c r="N1620" s="222">
        <f t="shared" si="208"/>
        <v>0</v>
      </c>
    </row>
    <row r="1621" spans="2:14" x14ac:dyDescent="0.45">
      <c r="B1621" t="s">
        <v>307</v>
      </c>
      <c r="C1621" s="215">
        <f>'Survey Results'!D1621/'Survey Results'!D$1700</f>
        <v>3.9395912323031163E-2</v>
      </c>
      <c r="D1621" s="211">
        <f t="shared" si="202"/>
        <v>0.30535684399333618</v>
      </c>
      <c r="E1621" s="218">
        <f>'Survey Results'!E1621/'Survey Results'!E$1700</f>
        <v>0.11663696537678207</v>
      </c>
      <c r="F1621" s="217">
        <f t="shared" si="203"/>
        <v>0.69772136894451386</v>
      </c>
      <c r="G1621" s="215">
        <f>'Survey Results'!F1621/'Survey Results'!F$1700</f>
        <v>0</v>
      </c>
      <c r="H1621" s="212">
        <f t="shared" si="204"/>
        <v>0</v>
      </c>
      <c r="I1621" s="218">
        <f>'Survey Results'!G1621/'Survey Results'!G$1700</f>
        <v>0</v>
      </c>
      <c r="J1621" s="217">
        <f t="shared" si="205"/>
        <v>0</v>
      </c>
      <c r="K1621" s="215">
        <f>'Survey Results'!H1621/'Survey Results'!H$1700</f>
        <v>0</v>
      </c>
      <c r="L1621" s="211">
        <f t="shared" si="206"/>
        <v>0</v>
      </c>
      <c r="M1621" s="221">
        <f t="shared" si="207"/>
        <v>1.9406778905475926E-2</v>
      </c>
      <c r="N1621" s="222">
        <f t="shared" si="208"/>
        <v>1.0030782129378499</v>
      </c>
    </row>
    <row r="1622" spans="2:14" x14ac:dyDescent="0.45">
      <c r="B1622" t="s">
        <v>308</v>
      </c>
      <c r="C1622" s="215">
        <f>'Survey Results'!D1622/'Survey Results'!D$1700</f>
        <v>0</v>
      </c>
      <c r="D1622" s="211">
        <f t="shared" si="202"/>
        <v>0</v>
      </c>
      <c r="E1622" s="218">
        <f>'Survey Results'!E1622/'Survey Results'!E$1700</f>
        <v>0</v>
      </c>
      <c r="F1622" s="217">
        <f t="shared" si="203"/>
        <v>0</v>
      </c>
      <c r="G1622" s="215">
        <f>'Survey Results'!F1622/'Survey Results'!F$1700</f>
        <v>0</v>
      </c>
      <c r="H1622" s="212">
        <f t="shared" si="204"/>
        <v>0</v>
      </c>
      <c r="I1622" s="218">
        <f>'Survey Results'!G1622/'Survey Results'!G$1700</f>
        <v>0</v>
      </c>
      <c r="J1622" s="217">
        <f t="shared" si="205"/>
        <v>0</v>
      </c>
      <c r="K1622" s="215">
        <f>'Survey Results'!H1622/'Survey Results'!H$1700</f>
        <v>0</v>
      </c>
      <c r="L1622" s="211">
        <f t="shared" si="206"/>
        <v>0</v>
      </c>
      <c r="M1622" s="221">
        <f t="shared" si="207"/>
        <v>0</v>
      </c>
      <c r="N1622" s="222">
        <f t="shared" si="208"/>
        <v>0</v>
      </c>
    </row>
    <row r="1623" spans="2:14" x14ac:dyDescent="0.45">
      <c r="B1623" t="s">
        <v>309</v>
      </c>
      <c r="C1623" s="215">
        <f>'Survey Results'!D1623/'Survey Results'!D$1700</f>
        <v>0</v>
      </c>
      <c r="D1623" s="211">
        <f t="shared" si="202"/>
        <v>0</v>
      </c>
      <c r="E1623" s="218">
        <f>'Survey Results'!E1623/'Survey Results'!E$1700</f>
        <v>0</v>
      </c>
      <c r="F1623" s="217">
        <f t="shared" si="203"/>
        <v>0</v>
      </c>
      <c r="G1623" s="215">
        <f>'Survey Results'!F1623/'Survey Results'!F$1700</f>
        <v>0</v>
      </c>
      <c r="H1623" s="212">
        <f t="shared" si="204"/>
        <v>0</v>
      </c>
      <c r="I1623" s="218">
        <f>'Survey Results'!G1623/'Survey Results'!G$1700</f>
        <v>0</v>
      </c>
      <c r="J1623" s="217">
        <f t="shared" si="205"/>
        <v>0</v>
      </c>
      <c r="K1623" s="215">
        <f>'Survey Results'!H1623/'Survey Results'!H$1700</f>
        <v>0</v>
      </c>
      <c r="L1623" s="211">
        <f t="shared" si="206"/>
        <v>0</v>
      </c>
      <c r="M1623" s="221">
        <f t="shared" si="207"/>
        <v>0</v>
      </c>
      <c r="N1623" s="222">
        <f t="shared" si="208"/>
        <v>0</v>
      </c>
    </row>
    <row r="1624" spans="2:14" x14ac:dyDescent="0.45">
      <c r="B1624" t="s">
        <v>310</v>
      </c>
      <c r="C1624" s="215">
        <f>'Survey Results'!D1624/'Survey Results'!D$1700</f>
        <v>0</v>
      </c>
      <c r="D1624" s="211">
        <f t="shared" si="202"/>
        <v>0</v>
      </c>
      <c r="E1624" s="218">
        <f>'Survey Results'!E1624/'Survey Results'!E$1700</f>
        <v>0</v>
      </c>
      <c r="F1624" s="217">
        <f t="shared" si="203"/>
        <v>0</v>
      </c>
      <c r="G1624" s="215">
        <f>'Survey Results'!F1624/'Survey Results'!F$1700</f>
        <v>0</v>
      </c>
      <c r="H1624" s="212">
        <f t="shared" si="204"/>
        <v>0</v>
      </c>
      <c r="I1624" s="218">
        <f>'Survey Results'!G1624/'Survey Results'!G$1700</f>
        <v>0</v>
      </c>
      <c r="J1624" s="217">
        <f t="shared" si="205"/>
        <v>0</v>
      </c>
      <c r="K1624" s="215">
        <f>'Survey Results'!H1624/'Survey Results'!H$1700</f>
        <v>0</v>
      </c>
      <c r="L1624" s="211">
        <f t="shared" si="206"/>
        <v>0</v>
      </c>
      <c r="M1624" s="221">
        <f t="shared" si="207"/>
        <v>0</v>
      </c>
      <c r="N1624" s="222">
        <f t="shared" si="208"/>
        <v>0</v>
      </c>
    </row>
    <row r="1625" spans="2:14" x14ac:dyDescent="0.45">
      <c r="B1625" t="s">
        <v>311</v>
      </c>
      <c r="C1625" s="215">
        <f>'Survey Results'!D1625/'Survey Results'!D$1700</f>
        <v>0</v>
      </c>
      <c r="D1625" s="211">
        <f t="shared" si="202"/>
        <v>0</v>
      </c>
      <c r="E1625" s="218">
        <f>'Survey Results'!E1625/'Survey Results'!E$1700</f>
        <v>0</v>
      </c>
      <c r="F1625" s="217">
        <f t="shared" si="203"/>
        <v>0</v>
      </c>
      <c r="G1625" s="215">
        <f>'Survey Results'!F1625/'Survey Results'!F$1700</f>
        <v>0</v>
      </c>
      <c r="H1625" s="212">
        <f t="shared" si="204"/>
        <v>0</v>
      </c>
      <c r="I1625" s="218">
        <f>'Survey Results'!G1625/'Survey Results'!G$1700</f>
        <v>0</v>
      </c>
      <c r="J1625" s="217">
        <f t="shared" si="205"/>
        <v>0</v>
      </c>
      <c r="K1625" s="215">
        <f>'Survey Results'!H1625/'Survey Results'!H$1700</f>
        <v>0</v>
      </c>
      <c r="L1625" s="211">
        <f t="shared" si="206"/>
        <v>0</v>
      </c>
      <c r="M1625" s="221">
        <f t="shared" si="207"/>
        <v>0</v>
      </c>
      <c r="N1625" s="222">
        <f t="shared" si="208"/>
        <v>0</v>
      </c>
    </row>
    <row r="1626" spans="2:14" x14ac:dyDescent="0.45">
      <c r="B1626" t="s">
        <v>102</v>
      </c>
      <c r="C1626" s="215">
        <f>'Survey Results'!D1626/'Survey Results'!D$1700</f>
        <v>0</v>
      </c>
      <c r="D1626" s="211">
        <f t="shared" si="202"/>
        <v>0</v>
      </c>
      <c r="E1626" s="218">
        <f>'Survey Results'!E1626/'Survey Results'!E$1700</f>
        <v>0</v>
      </c>
      <c r="F1626" s="217">
        <f t="shared" si="203"/>
        <v>0</v>
      </c>
      <c r="G1626" s="215">
        <f>'Survey Results'!F1626/'Survey Results'!F$1700</f>
        <v>0</v>
      </c>
      <c r="H1626" s="212">
        <f t="shared" si="204"/>
        <v>0</v>
      </c>
      <c r="I1626" s="218">
        <f>'Survey Results'!G1626/'Survey Results'!G$1700</f>
        <v>0</v>
      </c>
      <c r="J1626" s="217">
        <f t="shared" si="205"/>
        <v>0</v>
      </c>
      <c r="K1626" s="215">
        <f>'Survey Results'!H1626/'Survey Results'!H$1700</f>
        <v>0</v>
      </c>
      <c r="L1626" s="211">
        <f t="shared" si="206"/>
        <v>0</v>
      </c>
      <c r="M1626" s="221">
        <f t="shared" si="207"/>
        <v>0</v>
      </c>
      <c r="N1626" s="222">
        <f t="shared" si="208"/>
        <v>0</v>
      </c>
    </row>
    <row r="1627" spans="2:14" x14ac:dyDescent="0.45">
      <c r="B1627" t="s">
        <v>109</v>
      </c>
      <c r="C1627" s="215">
        <f>'Survey Results'!D1627/'Survey Results'!D$1700</f>
        <v>0</v>
      </c>
      <c r="D1627" s="211">
        <f t="shared" si="202"/>
        <v>0</v>
      </c>
      <c r="E1627" s="218">
        <f>'Survey Results'!E1627/'Survey Results'!E$1700</f>
        <v>0</v>
      </c>
      <c r="F1627" s="217">
        <f t="shared" si="203"/>
        <v>0</v>
      </c>
      <c r="G1627" s="215">
        <f>'Survey Results'!F1627/'Survey Results'!F$1700</f>
        <v>0</v>
      </c>
      <c r="H1627" s="212">
        <f t="shared" si="204"/>
        <v>0</v>
      </c>
      <c r="I1627" s="218">
        <f>'Survey Results'!G1627/'Survey Results'!G$1700</f>
        <v>0</v>
      </c>
      <c r="J1627" s="217">
        <f t="shared" si="205"/>
        <v>0</v>
      </c>
      <c r="K1627" s="215">
        <f>'Survey Results'!H1627/'Survey Results'!H$1700</f>
        <v>7.2668664819317977E-3</v>
      </c>
      <c r="L1627" s="211">
        <f t="shared" si="206"/>
        <v>7.085401616954419E-2</v>
      </c>
      <c r="M1627" s="221">
        <f t="shared" si="207"/>
        <v>1.3708285242683838E-3</v>
      </c>
      <c r="N1627" s="222">
        <f t="shared" si="208"/>
        <v>7.085401616954419E-2</v>
      </c>
    </row>
    <row r="1628" spans="2:14" x14ac:dyDescent="0.45">
      <c r="B1628" t="s">
        <v>116</v>
      </c>
      <c r="C1628" s="215">
        <f>'Survey Results'!D1628/'Survey Results'!D$1700</f>
        <v>2.1191579538636336E-2</v>
      </c>
      <c r="D1628" s="211">
        <f t="shared" si="202"/>
        <v>0.16425546371644137</v>
      </c>
      <c r="E1628" s="218">
        <f>'Survey Results'!E1628/'Survey Results'!E$1700</f>
        <v>0</v>
      </c>
      <c r="F1628" s="217">
        <f t="shared" si="203"/>
        <v>0</v>
      </c>
      <c r="G1628" s="215">
        <f>'Survey Results'!F1628/'Survey Results'!F$1700</f>
        <v>0</v>
      </c>
      <c r="H1628" s="212">
        <f t="shared" si="204"/>
        <v>0</v>
      </c>
      <c r="I1628" s="218">
        <f>'Survey Results'!G1628/'Survey Results'!G$1700</f>
        <v>0</v>
      </c>
      <c r="J1628" s="217">
        <f t="shared" si="205"/>
        <v>0</v>
      </c>
      <c r="K1628" s="215">
        <f>'Survey Results'!H1628/'Survey Results'!H$1700</f>
        <v>0</v>
      </c>
      <c r="L1628" s="211">
        <f t="shared" si="206"/>
        <v>0</v>
      </c>
      <c r="M1628" s="221">
        <f t="shared" si="207"/>
        <v>3.177887254698958E-3</v>
      </c>
      <c r="N1628" s="222">
        <f t="shared" si="208"/>
        <v>0.16425546371644137</v>
      </c>
    </row>
    <row r="1629" spans="2:14" x14ac:dyDescent="0.45">
      <c r="B1629" t="s">
        <v>312</v>
      </c>
      <c r="C1629" s="215">
        <f>'Survey Results'!D1629/'Survey Results'!D$1700</f>
        <v>0</v>
      </c>
      <c r="D1629" s="211">
        <f t="shared" si="202"/>
        <v>0</v>
      </c>
      <c r="E1629" s="218">
        <f>'Survey Results'!E1629/'Survey Results'!E$1700</f>
        <v>0</v>
      </c>
      <c r="F1629" s="217">
        <f t="shared" si="203"/>
        <v>0</v>
      </c>
      <c r="G1629" s="215">
        <f>'Survey Results'!F1629/'Survey Results'!F$1700</f>
        <v>0</v>
      </c>
      <c r="H1629" s="212">
        <f t="shared" si="204"/>
        <v>0</v>
      </c>
      <c r="I1629" s="218">
        <f>'Survey Results'!G1629/'Survey Results'!G$1700</f>
        <v>0</v>
      </c>
      <c r="J1629" s="217">
        <f t="shared" si="205"/>
        <v>0</v>
      </c>
      <c r="K1629" s="215">
        <f>'Survey Results'!H1629/'Survey Results'!H$1700</f>
        <v>0</v>
      </c>
      <c r="L1629" s="211">
        <f t="shared" si="206"/>
        <v>0</v>
      </c>
      <c r="M1629" s="221">
        <f t="shared" si="207"/>
        <v>0</v>
      </c>
      <c r="N1629" s="222">
        <f t="shared" si="208"/>
        <v>0</v>
      </c>
    </row>
    <row r="1630" spans="2:14" x14ac:dyDescent="0.45">
      <c r="B1630" t="s">
        <v>313</v>
      </c>
      <c r="C1630" s="215">
        <f>'Survey Results'!D1630/'Survey Results'!D$1700</f>
        <v>0</v>
      </c>
      <c r="D1630" s="211">
        <f t="shared" si="202"/>
        <v>0</v>
      </c>
      <c r="E1630" s="218">
        <f>'Survey Results'!E1630/'Survey Results'!E$1700</f>
        <v>0</v>
      </c>
      <c r="F1630" s="217">
        <f t="shared" si="203"/>
        <v>0</v>
      </c>
      <c r="G1630" s="215">
        <f>'Survey Results'!F1630/'Survey Results'!F$1700</f>
        <v>0</v>
      </c>
      <c r="H1630" s="212">
        <f t="shared" si="204"/>
        <v>0</v>
      </c>
      <c r="I1630" s="218">
        <f>'Survey Results'!G1630/'Survey Results'!G$1700</f>
        <v>0</v>
      </c>
      <c r="J1630" s="217">
        <f t="shared" si="205"/>
        <v>0</v>
      </c>
      <c r="K1630" s="215">
        <f>'Survey Results'!H1630/'Survey Results'!H$1700</f>
        <v>0</v>
      </c>
      <c r="L1630" s="211">
        <f t="shared" si="206"/>
        <v>0</v>
      </c>
      <c r="M1630" s="221">
        <f t="shared" si="207"/>
        <v>0</v>
      </c>
      <c r="N1630" s="222">
        <f t="shared" si="208"/>
        <v>0</v>
      </c>
    </row>
    <row r="1631" spans="2:14" x14ac:dyDescent="0.45">
      <c r="B1631" t="s">
        <v>314</v>
      </c>
      <c r="C1631" s="215">
        <f>'Survey Results'!D1631/'Survey Results'!D$1700</f>
        <v>0</v>
      </c>
      <c r="D1631" s="211">
        <f t="shared" si="202"/>
        <v>0</v>
      </c>
      <c r="E1631" s="218">
        <f>'Survey Results'!E1631/'Survey Results'!E$1700</f>
        <v>0</v>
      </c>
      <c r="F1631" s="217">
        <f t="shared" si="203"/>
        <v>0</v>
      </c>
      <c r="G1631" s="215">
        <f>'Survey Results'!F1631/'Survey Results'!F$1700</f>
        <v>0</v>
      </c>
      <c r="H1631" s="212">
        <f t="shared" si="204"/>
        <v>0</v>
      </c>
      <c r="I1631" s="218">
        <f>'Survey Results'!G1631/'Survey Results'!G$1700</f>
        <v>0</v>
      </c>
      <c r="J1631" s="217">
        <f t="shared" si="205"/>
        <v>0</v>
      </c>
      <c r="K1631" s="215">
        <f>'Survey Results'!H1631/'Survey Results'!H$1700</f>
        <v>0</v>
      </c>
      <c r="L1631" s="211">
        <f t="shared" si="206"/>
        <v>0</v>
      </c>
      <c r="M1631" s="221">
        <f t="shared" si="207"/>
        <v>0</v>
      </c>
      <c r="N1631" s="222">
        <f t="shared" si="208"/>
        <v>0</v>
      </c>
    </row>
    <row r="1632" spans="2:14" x14ac:dyDescent="0.45">
      <c r="B1632" t="s">
        <v>315</v>
      </c>
      <c r="C1632" s="215">
        <f>'Survey Results'!D1632/'Survey Results'!D$1700</f>
        <v>0</v>
      </c>
      <c r="D1632" s="211">
        <f t="shared" si="202"/>
        <v>0</v>
      </c>
      <c r="E1632" s="218">
        <f>'Survey Results'!E1632/'Survey Results'!E$1700</f>
        <v>0</v>
      </c>
      <c r="F1632" s="217">
        <f t="shared" si="203"/>
        <v>0</v>
      </c>
      <c r="G1632" s="215">
        <f>'Survey Results'!F1632/'Survey Results'!F$1700</f>
        <v>0</v>
      </c>
      <c r="H1632" s="212">
        <f t="shared" si="204"/>
        <v>0</v>
      </c>
      <c r="I1632" s="218">
        <f>'Survey Results'!G1632/'Survey Results'!G$1700</f>
        <v>0</v>
      </c>
      <c r="J1632" s="217">
        <f t="shared" si="205"/>
        <v>0</v>
      </c>
      <c r="K1632" s="215">
        <f>'Survey Results'!H1632/'Survey Results'!H$1700</f>
        <v>0</v>
      </c>
      <c r="L1632" s="211">
        <f t="shared" si="206"/>
        <v>0</v>
      </c>
      <c r="M1632" s="221">
        <f t="shared" si="207"/>
        <v>0</v>
      </c>
      <c r="N1632" s="222">
        <f t="shared" si="208"/>
        <v>0</v>
      </c>
    </row>
    <row r="1633" spans="2:14" x14ac:dyDescent="0.45">
      <c r="B1633" t="s">
        <v>316</v>
      </c>
      <c r="C1633" s="215">
        <f>'Survey Results'!D1633/'Survey Results'!D$1700</f>
        <v>0</v>
      </c>
      <c r="D1633" s="211">
        <f t="shared" si="202"/>
        <v>0</v>
      </c>
      <c r="E1633" s="218">
        <f>'Survey Results'!E1633/'Survey Results'!E$1700</f>
        <v>0</v>
      </c>
      <c r="F1633" s="217">
        <f t="shared" si="203"/>
        <v>0</v>
      </c>
      <c r="G1633" s="215">
        <f>'Survey Results'!F1633/'Survey Results'!F$1700</f>
        <v>0</v>
      </c>
      <c r="H1633" s="212">
        <f t="shared" si="204"/>
        <v>0</v>
      </c>
      <c r="I1633" s="218">
        <f>'Survey Results'!G1633/'Survey Results'!G$1700</f>
        <v>0</v>
      </c>
      <c r="J1633" s="217">
        <f t="shared" si="205"/>
        <v>0</v>
      </c>
      <c r="K1633" s="215">
        <f>'Survey Results'!H1633/'Survey Results'!H$1700</f>
        <v>0</v>
      </c>
      <c r="L1633" s="211">
        <f t="shared" si="206"/>
        <v>0</v>
      </c>
      <c r="M1633" s="221">
        <f t="shared" si="207"/>
        <v>0</v>
      </c>
      <c r="N1633" s="222">
        <f t="shared" si="208"/>
        <v>0</v>
      </c>
    </row>
    <row r="1634" spans="2:14" x14ac:dyDescent="0.45">
      <c r="B1634" t="s">
        <v>317</v>
      </c>
      <c r="C1634" s="215">
        <f>'Survey Results'!D1634/'Survey Results'!D$1700</f>
        <v>0</v>
      </c>
      <c r="D1634" s="211">
        <f t="shared" si="202"/>
        <v>0</v>
      </c>
      <c r="E1634" s="218">
        <f>'Survey Results'!E1634/'Survey Results'!E$1700</f>
        <v>5.3716904276985738E-3</v>
      </c>
      <c r="F1634" s="217">
        <f t="shared" si="203"/>
        <v>3.2133408020799392E-2</v>
      </c>
      <c r="G1634" s="215">
        <f>'Survey Results'!F1634/'Survey Results'!F$1700</f>
        <v>0</v>
      </c>
      <c r="H1634" s="212">
        <f t="shared" si="204"/>
        <v>0</v>
      </c>
      <c r="I1634" s="218">
        <f>'Survey Results'!G1634/'Survey Results'!G$1700</f>
        <v>0</v>
      </c>
      <c r="J1634" s="217">
        <f t="shared" si="205"/>
        <v>0</v>
      </c>
      <c r="K1634" s="215">
        <f>'Survey Results'!H1634/'Survey Results'!H$1700</f>
        <v>0</v>
      </c>
      <c r="L1634" s="211">
        <f t="shared" si="206"/>
        <v>0</v>
      </c>
      <c r="M1634" s="221">
        <f t="shared" si="207"/>
        <v>6.2169224383077976E-4</v>
      </c>
      <c r="N1634" s="222">
        <f t="shared" si="208"/>
        <v>3.2133408020799392E-2</v>
      </c>
    </row>
    <row r="1635" spans="2:14" x14ac:dyDescent="0.45">
      <c r="B1635" t="s">
        <v>318</v>
      </c>
      <c r="C1635" s="215">
        <f>'Survey Results'!D1635/'Survey Results'!D$1700</f>
        <v>0</v>
      </c>
      <c r="D1635" s="211">
        <f t="shared" si="202"/>
        <v>0</v>
      </c>
      <c r="E1635" s="218">
        <f>'Survey Results'!E1635/'Survey Results'!E$1700</f>
        <v>0</v>
      </c>
      <c r="F1635" s="217">
        <f t="shared" si="203"/>
        <v>0</v>
      </c>
      <c r="G1635" s="215">
        <f>'Survey Results'!F1635/'Survey Results'!F$1700</f>
        <v>0</v>
      </c>
      <c r="H1635" s="212">
        <f t="shared" si="204"/>
        <v>0</v>
      </c>
      <c r="I1635" s="218">
        <f>'Survey Results'!G1635/'Survey Results'!G$1700</f>
        <v>0</v>
      </c>
      <c r="J1635" s="217">
        <f t="shared" si="205"/>
        <v>0</v>
      </c>
      <c r="K1635" s="215">
        <f>'Survey Results'!H1635/'Survey Results'!H$1700</f>
        <v>0</v>
      </c>
      <c r="L1635" s="211">
        <f t="shared" si="206"/>
        <v>0</v>
      </c>
      <c r="M1635" s="221">
        <f t="shared" si="207"/>
        <v>0</v>
      </c>
      <c r="N1635" s="222">
        <f t="shared" si="208"/>
        <v>0</v>
      </c>
    </row>
    <row r="1636" spans="2:14" x14ac:dyDescent="0.45">
      <c r="B1636" t="s">
        <v>319</v>
      </c>
      <c r="C1636" s="215">
        <f>'Survey Results'!D1636/'Survey Results'!D$1700</f>
        <v>0</v>
      </c>
      <c r="D1636" s="211">
        <f t="shared" si="202"/>
        <v>0</v>
      </c>
      <c r="E1636" s="218">
        <f>'Survey Results'!E1636/'Survey Results'!E$1700</f>
        <v>0</v>
      </c>
      <c r="F1636" s="217">
        <f t="shared" si="203"/>
        <v>0</v>
      </c>
      <c r="G1636" s="215">
        <f>'Survey Results'!F1636/'Survey Results'!F$1700</f>
        <v>0</v>
      </c>
      <c r="H1636" s="212">
        <f t="shared" si="204"/>
        <v>0</v>
      </c>
      <c r="I1636" s="218">
        <f>'Survey Results'!G1636/'Survey Results'!G$1700</f>
        <v>0</v>
      </c>
      <c r="J1636" s="217">
        <f t="shared" si="205"/>
        <v>0</v>
      </c>
      <c r="K1636" s="215">
        <f>'Survey Results'!H1636/'Survey Results'!H$1700</f>
        <v>0</v>
      </c>
      <c r="L1636" s="211">
        <f t="shared" si="206"/>
        <v>0</v>
      </c>
      <c r="M1636" s="221">
        <f t="shared" si="207"/>
        <v>0</v>
      </c>
      <c r="N1636" s="222">
        <f t="shared" si="208"/>
        <v>0</v>
      </c>
    </row>
    <row r="1637" spans="2:14" x14ac:dyDescent="0.45">
      <c r="B1637" t="s">
        <v>320</v>
      </c>
      <c r="C1637" s="215">
        <f>'Survey Results'!D1637/'Survey Results'!D$1700</f>
        <v>0</v>
      </c>
      <c r="D1637" s="211">
        <f t="shared" si="202"/>
        <v>0</v>
      </c>
      <c r="E1637" s="218">
        <f>'Survey Results'!E1637/'Survey Results'!E$1700</f>
        <v>0</v>
      </c>
      <c r="F1637" s="217">
        <f t="shared" si="203"/>
        <v>0</v>
      </c>
      <c r="G1637" s="215">
        <f>'Survey Results'!F1637/'Survey Results'!F$1700</f>
        <v>9.301659988551805E-3</v>
      </c>
      <c r="H1637" s="212">
        <f t="shared" si="204"/>
        <v>0.18738418001144824</v>
      </c>
      <c r="I1637" s="218">
        <f>'Survey Results'!G1637/'Survey Results'!G$1700</f>
        <v>0</v>
      </c>
      <c r="J1637" s="217">
        <f t="shared" si="205"/>
        <v>0</v>
      </c>
      <c r="K1637" s="215">
        <f>'Survey Results'!H1637/'Survey Results'!H$1700</f>
        <v>0</v>
      </c>
      <c r="L1637" s="211">
        <f t="shared" si="206"/>
        <v>0</v>
      </c>
      <c r="M1637" s="221">
        <f t="shared" si="207"/>
        <v>3.6253637103883483E-3</v>
      </c>
      <c r="N1637" s="222">
        <f t="shared" si="208"/>
        <v>0.18738418001144824</v>
      </c>
    </row>
    <row r="1638" spans="2:14" x14ac:dyDescent="0.45">
      <c r="B1638" t="s">
        <v>321</v>
      </c>
      <c r="C1638" s="215">
        <f>'Survey Results'!D1638/'Survey Results'!D$1700</f>
        <v>0</v>
      </c>
      <c r="D1638" s="211">
        <f t="shared" si="202"/>
        <v>0</v>
      </c>
      <c r="E1638" s="218">
        <f>'Survey Results'!E1638/'Survey Results'!E$1700</f>
        <v>0</v>
      </c>
      <c r="F1638" s="217">
        <f t="shared" si="203"/>
        <v>0</v>
      </c>
      <c r="G1638" s="215">
        <f>'Survey Results'!F1638/'Survey Results'!F$1700</f>
        <v>0</v>
      </c>
      <c r="H1638" s="212">
        <f t="shared" si="204"/>
        <v>0</v>
      </c>
      <c r="I1638" s="218">
        <f>'Survey Results'!G1638/'Survey Results'!G$1700</f>
        <v>0</v>
      </c>
      <c r="J1638" s="217">
        <f t="shared" si="205"/>
        <v>0</v>
      </c>
      <c r="K1638" s="215">
        <f>'Survey Results'!H1638/'Survey Results'!H$1700</f>
        <v>0</v>
      </c>
      <c r="L1638" s="211">
        <f t="shared" si="206"/>
        <v>0</v>
      </c>
      <c r="M1638" s="221">
        <f t="shared" si="207"/>
        <v>0</v>
      </c>
      <c r="N1638" s="222">
        <f t="shared" si="208"/>
        <v>0</v>
      </c>
    </row>
    <row r="1639" spans="2:14" x14ac:dyDescent="0.45">
      <c r="B1639" t="s">
        <v>322</v>
      </c>
      <c r="C1639" s="215">
        <f>'Survey Results'!D1639/'Survey Results'!D$1700</f>
        <v>0</v>
      </c>
      <c r="D1639" s="211">
        <f t="shared" si="202"/>
        <v>0</v>
      </c>
      <c r="E1639" s="218">
        <f>'Survey Results'!E1639/'Survey Results'!E$1700</f>
        <v>0</v>
      </c>
      <c r="F1639" s="217">
        <f t="shared" si="203"/>
        <v>0</v>
      </c>
      <c r="G1639" s="215">
        <f>'Survey Results'!F1639/'Survey Results'!F$1700</f>
        <v>0</v>
      </c>
      <c r="H1639" s="212">
        <f t="shared" si="204"/>
        <v>0</v>
      </c>
      <c r="I1639" s="218">
        <f>'Survey Results'!G1639/'Survey Results'!G$1700</f>
        <v>0</v>
      </c>
      <c r="J1639" s="217">
        <f t="shared" si="205"/>
        <v>0</v>
      </c>
      <c r="K1639" s="215">
        <f>'Survey Results'!H1639/'Survey Results'!H$1700</f>
        <v>0</v>
      </c>
      <c r="L1639" s="211">
        <f t="shared" si="206"/>
        <v>0</v>
      </c>
      <c r="M1639" s="221">
        <f t="shared" si="207"/>
        <v>0</v>
      </c>
      <c r="N1639" s="222">
        <f t="shared" si="208"/>
        <v>0</v>
      </c>
    </row>
    <row r="1640" spans="2:14" x14ac:dyDescent="0.45">
      <c r="B1640" t="s">
        <v>323</v>
      </c>
      <c r="C1640" s="215">
        <f>'Survey Results'!D1640/'Survey Results'!D$1700</f>
        <v>0</v>
      </c>
      <c r="D1640" s="211">
        <f t="shared" si="202"/>
        <v>0</v>
      </c>
      <c r="E1640" s="218">
        <f>'Survey Results'!E1640/'Survey Results'!E$1700</f>
        <v>0</v>
      </c>
      <c r="F1640" s="217">
        <f t="shared" si="203"/>
        <v>0</v>
      </c>
      <c r="G1640" s="215">
        <f>'Survey Results'!F1640/'Survey Results'!F$1700</f>
        <v>0</v>
      </c>
      <c r="H1640" s="212">
        <f t="shared" si="204"/>
        <v>0</v>
      </c>
      <c r="I1640" s="218">
        <f>'Survey Results'!G1640/'Survey Results'!G$1700</f>
        <v>0</v>
      </c>
      <c r="J1640" s="217">
        <f t="shared" si="205"/>
        <v>0</v>
      </c>
      <c r="K1640" s="215">
        <f>'Survey Results'!H1640/'Survey Results'!H$1700</f>
        <v>4.3558785273991964E-2</v>
      </c>
      <c r="L1640" s="211">
        <f t="shared" si="206"/>
        <v>0.42471055217580866</v>
      </c>
      <c r="M1640" s="221">
        <f t="shared" si="207"/>
        <v>8.2169702009161297E-3</v>
      </c>
      <c r="N1640" s="222">
        <f t="shared" si="208"/>
        <v>0.42471055217580866</v>
      </c>
    </row>
    <row r="1641" spans="2:14" x14ac:dyDescent="0.45">
      <c r="B1641" t="s">
        <v>324</v>
      </c>
      <c r="C1641" s="215">
        <f>'Survey Results'!D1641/'Survey Results'!D$1700</f>
        <v>0</v>
      </c>
      <c r="D1641" s="211">
        <f t="shared" si="202"/>
        <v>0</v>
      </c>
      <c r="E1641" s="218">
        <f>'Survey Results'!E1641/'Survey Results'!E$1700</f>
        <v>0</v>
      </c>
      <c r="F1641" s="217">
        <f t="shared" si="203"/>
        <v>0</v>
      </c>
      <c r="G1641" s="215">
        <f>'Survey Results'!F1641/'Survey Results'!F$1700</f>
        <v>0</v>
      </c>
      <c r="H1641" s="212">
        <f t="shared" si="204"/>
        <v>0</v>
      </c>
      <c r="I1641" s="218">
        <f>'Survey Results'!G1641/'Survey Results'!G$1700</f>
        <v>0</v>
      </c>
      <c r="J1641" s="217">
        <f t="shared" si="205"/>
        <v>0</v>
      </c>
      <c r="K1641" s="215">
        <f>'Survey Results'!H1641/'Survey Results'!H$1700</f>
        <v>0</v>
      </c>
      <c r="L1641" s="211">
        <f t="shared" si="206"/>
        <v>0</v>
      </c>
      <c r="M1641" s="221">
        <f t="shared" si="207"/>
        <v>0</v>
      </c>
      <c r="N1641" s="222">
        <f t="shared" si="208"/>
        <v>0</v>
      </c>
    </row>
    <row r="1642" spans="2:14" x14ac:dyDescent="0.45">
      <c r="B1642" t="s">
        <v>325</v>
      </c>
      <c r="C1642" s="215">
        <f>'Survey Results'!D1642/'Survey Results'!D$1700</f>
        <v>0</v>
      </c>
      <c r="D1642" s="211">
        <f t="shared" si="202"/>
        <v>0</v>
      </c>
      <c r="E1642" s="218">
        <f>'Survey Results'!E1642/'Survey Results'!E$1700</f>
        <v>0</v>
      </c>
      <c r="F1642" s="217">
        <f t="shared" si="203"/>
        <v>0</v>
      </c>
      <c r="G1642" s="215">
        <f>'Survey Results'!F1642/'Survey Results'!F$1700</f>
        <v>0</v>
      </c>
      <c r="H1642" s="212">
        <f t="shared" si="204"/>
        <v>0</v>
      </c>
      <c r="I1642" s="218">
        <f>'Survey Results'!G1642/'Survey Results'!G$1700</f>
        <v>0</v>
      </c>
      <c r="J1642" s="217">
        <f t="shared" si="205"/>
        <v>0</v>
      </c>
      <c r="K1642" s="215">
        <f>'Survey Results'!H1642/'Survey Results'!H$1700</f>
        <v>1.4519595091330655E-2</v>
      </c>
      <c r="L1642" s="211">
        <f t="shared" si="206"/>
        <v>0.14157018405860289</v>
      </c>
      <c r="M1642" s="221">
        <f t="shared" si="207"/>
        <v>2.7389900669720431E-3</v>
      </c>
      <c r="N1642" s="222">
        <f t="shared" si="208"/>
        <v>0.14157018405860289</v>
      </c>
    </row>
    <row r="1643" spans="2:14" x14ac:dyDescent="0.45">
      <c r="B1643" t="s">
        <v>326</v>
      </c>
      <c r="C1643" s="215">
        <f>'Survey Results'!D1643/'Survey Results'!D$1700</f>
        <v>0</v>
      </c>
      <c r="D1643" s="211">
        <f t="shared" si="202"/>
        <v>0</v>
      </c>
      <c r="E1643" s="218">
        <f>'Survey Results'!E1643/'Survey Results'!E$1700</f>
        <v>0</v>
      </c>
      <c r="F1643" s="217">
        <f t="shared" si="203"/>
        <v>0</v>
      </c>
      <c r="G1643" s="215">
        <f>'Survey Results'!F1643/'Survey Results'!F$1700</f>
        <v>0</v>
      </c>
      <c r="H1643" s="212">
        <f t="shared" si="204"/>
        <v>0</v>
      </c>
      <c r="I1643" s="218">
        <f>'Survey Results'!G1643/'Survey Results'!G$1700</f>
        <v>0</v>
      </c>
      <c r="J1643" s="217">
        <f t="shared" si="205"/>
        <v>0</v>
      </c>
      <c r="K1643" s="215">
        <f>'Survey Results'!H1643/'Survey Results'!H$1700</f>
        <v>0</v>
      </c>
      <c r="L1643" s="211">
        <f t="shared" si="206"/>
        <v>0</v>
      </c>
      <c r="M1643" s="221">
        <f t="shared" si="207"/>
        <v>0</v>
      </c>
      <c r="N1643" s="222">
        <f t="shared" si="208"/>
        <v>0</v>
      </c>
    </row>
    <row r="1644" spans="2:14" x14ac:dyDescent="0.45">
      <c r="B1644" t="s">
        <v>327</v>
      </c>
      <c r="C1644" s="215">
        <f>'Survey Results'!D1644/'Survey Results'!D$1700</f>
        <v>0</v>
      </c>
      <c r="D1644" s="211">
        <f t="shared" si="202"/>
        <v>0</v>
      </c>
      <c r="E1644" s="218">
        <f>'Survey Results'!E1644/'Survey Results'!E$1700</f>
        <v>0</v>
      </c>
      <c r="F1644" s="217">
        <f t="shared" si="203"/>
        <v>0</v>
      </c>
      <c r="G1644" s="215">
        <f>'Survey Results'!F1644/'Survey Results'!F$1700</f>
        <v>1.3938179736691474E-2</v>
      </c>
      <c r="H1644" s="212">
        <f t="shared" si="204"/>
        <v>0.28078798666330856</v>
      </c>
      <c r="I1644" s="218">
        <f>'Survey Results'!G1644/'Survey Results'!G$1700</f>
        <v>0</v>
      </c>
      <c r="J1644" s="217">
        <f t="shared" si="205"/>
        <v>0</v>
      </c>
      <c r="K1644" s="215">
        <f>'Survey Results'!H1644/'Survey Results'!H$1700</f>
        <v>0</v>
      </c>
      <c r="L1644" s="211">
        <f t="shared" si="206"/>
        <v>0</v>
      </c>
      <c r="M1644" s="221">
        <f t="shared" si="207"/>
        <v>5.4324680829511557E-3</v>
      </c>
      <c r="N1644" s="222">
        <f t="shared" si="208"/>
        <v>0.28078798666330856</v>
      </c>
    </row>
    <row r="1645" spans="2:14" x14ac:dyDescent="0.45">
      <c r="B1645" t="s">
        <v>328</v>
      </c>
      <c r="C1645" s="215">
        <f>'Survey Results'!D1645/'Survey Results'!D$1700</f>
        <v>0</v>
      </c>
      <c r="D1645" s="211">
        <f t="shared" si="202"/>
        <v>0</v>
      </c>
      <c r="E1645" s="218">
        <f>'Survey Results'!E1645/'Survey Results'!E$1700</f>
        <v>0</v>
      </c>
      <c r="F1645" s="217">
        <f t="shared" si="203"/>
        <v>0</v>
      </c>
      <c r="G1645" s="215">
        <f>'Survey Results'!F1645/'Survey Results'!F$1700</f>
        <v>0</v>
      </c>
      <c r="H1645" s="212">
        <f t="shared" si="204"/>
        <v>0</v>
      </c>
      <c r="I1645" s="218">
        <f>'Survey Results'!G1645/'Survey Results'!G$1700</f>
        <v>0</v>
      </c>
      <c r="J1645" s="217">
        <f t="shared" si="205"/>
        <v>0</v>
      </c>
      <c r="K1645" s="215">
        <f>'Survey Results'!H1645/'Survey Results'!H$1700</f>
        <v>0</v>
      </c>
      <c r="L1645" s="211">
        <f t="shared" si="206"/>
        <v>0</v>
      </c>
      <c r="M1645" s="221">
        <f t="shared" si="207"/>
        <v>0</v>
      </c>
      <c r="N1645" s="222">
        <f t="shared" si="208"/>
        <v>0</v>
      </c>
    </row>
    <row r="1646" spans="2:14" x14ac:dyDescent="0.45">
      <c r="B1646" t="s">
        <v>329</v>
      </c>
      <c r="C1646" s="215">
        <f>'Survey Results'!D1646/'Survey Results'!D$1700</f>
        <v>0</v>
      </c>
      <c r="D1646" s="211">
        <f t="shared" si="202"/>
        <v>0</v>
      </c>
      <c r="E1646" s="218">
        <f>'Survey Results'!E1646/'Survey Results'!E$1700</f>
        <v>0</v>
      </c>
      <c r="F1646" s="217">
        <f t="shared" si="203"/>
        <v>0</v>
      </c>
      <c r="G1646" s="215">
        <f>'Survey Results'!F1646/'Survey Results'!F$1700</f>
        <v>0</v>
      </c>
      <c r="H1646" s="212">
        <f t="shared" si="204"/>
        <v>0</v>
      </c>
      <c r="I1646" s="218">
        <f>'Survey Results'!G1646/'Survey Results'!G$1700</f>
        <v>0</v>
      </c>
      <c r="J1646" s="217">
        <f t="shared" si="205"/>
        <v>0</v>
      </c>
      <c r="K1646" s="215">
        <f>'Survey Results'!H1646/'Survey Results'!H$1700</f>
        <v>0</v>
      </c>
      <c r="L1646" s="211">
        <f t="shared" si="206"/>
        <v>0</v>
      </c>
      <c r="M1646" s="221">
        <f t="shared" si="207"/>
        <v>0</v>
      </c>
      <c r="N1646" s="222">
        <f t="shared" si="208"/>
        <v>0</v>
      </c>
    </row>
    <row r="1647" spans="2:14" x14ac:dyDescent="0.45">
      <c r="B1647" t="s">
        <v>330</v>
      </c>
      <c r="C1647" s="215">
        <f>'Survey Results'!D1647/'Survey Results'!D$1700</f>
        <v>0</v>
      </c>
      <c r="D1647" s="211">
        <f t="shared" si="202"/>
        <v>0</v>
      </c>
      <c r="E1647" s="218">
        <f>'Survey Results'!E1647/'Survey Results'!E$1700</f>
        <v>0</v>
      </c>
      <c r="F1647" s="217">
        <f t="shared" si="203"/>
        <v>0</v>
      </c>
      <c r="G1647" s="215">
        <f>'Survey Results'!F1647/'Survey Results'!F$1700</f>
        <v>0</v>
      </c>
      <c r="H1647" s="212">
        <f t="shared" si="204"/>
        <v>0</v>
      </c>
      <c r="I1647" s="218">
        <f>'Survey Results'!G1647/'Survey Results'!G$1700</f>
        <v>0</v>
      </c>
      <c r="J1647" s="217">
        <f t="shared" si="205"/>
        <v>0</v>
      </c>
      <c r="K1647" s="215">
        <f>'Survey Results'!H1647/'Survey Results'!H$1700</f>
        <v>0</v>
      </c>
      <c r="L1647" s="211">
        <f t="shared" si="206"/>
        <v>0</v>
      </c>
      <c r="M1647" s="221">
        <f t="shared" si="207"/>
        <v>0</v>
      </c>
      <c r="N1647" s="222">
        <f t="shared" si="208"/>
        <v>0</v>
      </c>
    </row>
    <row r="1648" spans="2:14" x14ac:dyDescent="0.45">
      <c r="B1648" t="s">
        <v>331</v>
      </c>
      <c r="C1648" s="215">
        <f>'Survey Results'!D1648/'Survey Results'!D$1700</f>
        <v>0</v>
      </c>
      <c r="D1648" s="211">
        <f t="shared" si="202"/>
        <v>0</v>
      </c>
      <c r="E1648" s="218">
        <f>'Survey Results'!E1648/'Survey Results'!E$1700</f>
        <v>0</v>
      </c>
      <c r="F1648" s="217">
        <f t="shared" si="203"/>
        <v>0</v>
      </c>
      <c r="G1648" s="215">
        <f>'Survey Results'!F1648/'Survey Results'!F$1700</f>
        <v>0</v>
      </c>
      <c r="H1648" s="212">
        <f t="shared" si="204"/>
        <v>0</v>
      </c>
      <c r="I1648" s="218">
        <f>'Survey Results'!G1648/'Survey Results'!G$1700</f>
        <v>0</v>
      </c>
      <c r="J1648" s="217">
        <f t="shared" si="205"/>
        <v>0</v>
      </c>
      <c r="K1648" s="215">
        <f>'Survey Results'!H1648/'Survey Results'!H$1700</f>
        <v>0</v>
      </c>
      <c r="L1648" s="211">
        <f t="shared" si="206"/>
        <v>0</v>
      </c>
      <c r="M1648" s="221">
        <f t="shared" si="207"/>
        <v>0</v>
      </c>
      <c r="N1648" s="222">
        <f t="shared" si="208"/>
        <v>0</v>
      </c>
    </row>
    <row r="1649" spans="2:14" x14ac:dyDescent="0.45">
      <c r="B1649" t="s">
        <v>332</v>
      </c>
      <c r="C1649" s="215">
        <f>'Survey Results'!D1649/'Survey Results'!D$1700</f>
        <v>0</v>
      </c>
      <c r="D1649" s="211">
        <f t="shared" si="202"/>
        <v>0</v>
      </c>
      <c r="E1649" s="218">
        <f>'Survey Results'!E1649/'Survey Results'!E$1700</f>
        <v>0</v>
      </c>
      <c r="F1649" s="217">
        <f t="shared" si="203"/>
        <v>0</v>
      </c>
      <c r="G1649" s="215">
        <f>'Survey Results'!F1649/'Survey Results'!F$1700</f>
        <v>0</v>
      </c>
      <c r="H1649" s="212">
        <f t="shared" si="204"/>
        <v>0</v>
      </c>
      <c r="I1649" s="218">
        <f>'Survey Results'!G1649/'Survey Results'!G$1700</f>
        <v>0</v>
      </c>
      <c r="J1649" s="217">
        <f t="shared" si="205"/>
        <v>0</v>
      </c>
      <c r="K1649" s="215">
        <f>'Survey Results'!H1649/'Survey Results'!H$1700</f>
        <v>0</v>
      </c>
      <c r="L1649" s="211">
        <f t="shared" si="206"/>
        <v>0</v>
      </c>
      <c r="M1649" s="221">
        <f t="shared" si="207"/>
        <v>0</v>
      </c>
      <c r="N1649" s="222">
        <f t="shared" si="208"/>
        <v>0</v>
      </c>
    </row>
    <row r="1650" spans="2:14" x14ac:dyDescent="0.45">
      <c r="B1650" t="s">
        <v>333</v>
      </c>
      <c r="C1650" s="215">
        <f>'Survey Results'!D1650/'Survey Results'!D$1700</f>
        <v>0</v>
      </c>
      <c r="D1650" s="211">
        <f t="shared" ref="D1650:D1699" si="209">C1650*$D$1519</f>
        <v>0</v>
      </c>
      <c r="E1650" s="218">
        <f>'Survey Results'!E1650/'Survey Results'!E$1700</f>
        <v>0</v>
      </c>
      <c r="F1650" s="217">
        <f t="shared" ref="F1650:F1699" si="210">E1650*$F$1519</f>
        <v>0</v>
      </c>
      <c r="G1650" s="215">
        <f>'Survey Results'!F1650/'Survey Results'!F$1700</f>
        <v>0</v>
      </c>
      <c r="H1650" s="212">
        <f t="shared" ref="H1650:H1699" si="211">G1650*$H$1519</f>
        <v>0</v>
      </c>
      <c r="I1650" s="218">
        <f>'Survey Results'!G1650/'Survey Results'!G$1700</f>
        <v>0</v>
      </c>
      <c r="J1650" s="217">
        <f t="shared" ref="J1650:J1699" si="212">I1650*$J$1519</f>
        <v>0</v>
      </c>
      <c r="K1650" s="215">
        <f>'Survey Results'!H1650/'Survey Results'!H$1700</f>
        <v>0</v>
      </c>
      <c r="L1650" s="211">
        <f t="shared" ref="L1650:L1699" si="213">K1650*$L$1519</f>
        <v>0</v>
      </c>
      <c r="M1650" s="221">
        <f t="shared" ref="M1650:M1699" si="214">N1650/$N$1519</f>
        <v>0</v>
      </c>
      <c r="N1650" s="222">
        <f t="shared" si="208"/>
        <v>0</v>
      </c>
    </row>
    <row r="1651" spans="2:14" x14ac:dyDescent="0.45">
      <c r="B1651" t="s">
        <v>334</v>
      </c>
      <c r="C1651" s="215">
        <f>'Survey Results'!D1651/'Survey Results'!D$1700</f>
        <v>0</v>
      </c>
      <c r="D1651" s="211">
        <f t="shared" si="209"/>
        <v>0</v>
      </c>
      <c r="E1651" s="218">
        <f>'Survey Results'!E1651/'Survey Results'!E$1700</f>
        <v>0</v>
      </c>
      <c r="F1651" s="217">
        <f t="shared" si="210"/>
        <v>0</v>
      </c>
      <c r="G1651" s="215">
        <f>'Survey Results'!F1651/'Survey Results'!F$1700</f>
        <v>0</v>
      </c>
      <c r="H1651" s="212">
        <f t="shared" si="211"/>
        <v>0</v>
      </c>
      <c r="I1651" s="218">
        <f>'Survey Results'!G1651/'Survey Results'!G$1700</f>
        <v>0</v>
      </c>
      <c r="J1651" s="217">
        <f t="shared" si="212"/>
        <v>0</v>
      </c>
      <c r="K1651" s="215">
        <f>'Survey Results'!H1651/'Survey Results'!H$1700</f>
        <v>0</v>
      </c>
      <c r="L1651" s="211">
        <f t="shared" si="213"/>
        <v>0</v>
      </c>
      <c r="M1651" s="221">
        <f t="shared" si="214"/>
        <v>0</v>
      </c>
      <c r="N1651" s="222">
        <f t="shared" si="208"/>
        <v>0</v>
      </c>
    </row>
    <row r="1652" spans="2:14" x14ac:dyDescent="0.45">
      <c r="B1652" t="s">
        <v>335</v>
      </c>
      <c r="C1652" s="215">
        <f>'Survey Results'!D1652/'Survey Results'!D$1700</f>
        <v>0</v>
      </c>
      <c r="D1652" s="211">
        <f t="shared" si="209"/>
        <v>0</v>
      </c>
      <c r="E1652" s="218">
        <f>'Survey Results'!E1652/'Survey Results'!E$1700</f>
        <v>0</v>
      </c>
      <c r="F1652" s="217">
        <f t="shared" si="210"/>
        <v>0</v>
      </c>
      <c r="G1652" s="215">
        <f>'Survey Results'!F1652/'Survey Results'!F$1700</f>
        <v>0</v>
      </c>
      <c r="H1652" s="212">
        <f t="shared" si="211"/>
        <v>0</v>
      </c>
      <c r="I1652" s="218">
        <f>'Survey Results'!G1652/'Survey Results'!G$1700</f>
        <v>0</v>
      </c>
      <c r="J1652" s="217">
        <f t="shared" si="212"/>
        <v>0</v>
      </c>
      <c r="K1652" s="215">
        <f>'Survey Results'!H1652/'Survey Results'!H$1700</f>
        <v>0</v>
      </c>
      <c r="L1652" s="211">
        <f t="shared" si="213"/>
        <v>0</v>
      </c>
      <c r="M1652" s="221">
        <f t="shared" si="214"/>
        <v>0</v>
      </c>
      <c r="N1652" s="222">
        <f t="shared" si="208"/>
        <v>0</v>
      </c>
    </row>
    <row r="1653" spans="2:14" x14ac:dyDescent="0.45">
      <c r="B1653" t="s">
        <v>336</v>
      </c>
      <c r="C1653" s="215">
        <f>'Survey Results'!D1653/'Survey Results'!D$1700</f>
        <v>0</v>
      </c>
      <c r="D1653" s="211">
        <f t="shared" si="209"/>
        <v>0</v>
      </c>
      <c r="E1653" s="218">
        <f>'Survey Results'!E1653/'Survey Results'!E$1700</f>
        <v>0</v>
      </c>
      <c r="F1653" s="217">
        <f t="shared" si="210"/>
        <v>0</v>
      </c>
      <c r="G1653" s="215">
        <f>'Survey Results'!F1653/'Survey Results'!F$1700</f>
        <v>0</v>
      </c>
      <c r="H1653" s="212">
        <f t="shared" si="211"/>
        <v>0</v>
      </c>
      <c r="I1653" s="218">
        <f>'Survey Results'!G1653/'Survey Results'!G$1700</f>
        <v>0</v>
      </c>
      <c r="J1653" s="217">
        <f t="shared" si="212"/>
        <v>0</v>
      </c>
      <c r="K1653" s="215">
        <f>'Survey Results'!H1653/'Survey Results'!H$1700</f>
        <v>0</v>
      </c>
      <c r="L1653" s="211">
        <f t="shared" si="213"/>
        <v>0</v>
      </c>
      <c r="M1653" s="221">
        <f t="shared" si="214"/>
        <v>0</v>
      </c>
      <c r="N1653" s="222">
        <f t="shared" si="208"/>
        <v>0</v>
      </c>
    </row>
    <row r="1654" spans="2:14" x14ac:dyDescent="0.45">
      <c r="B1654" t="s">
        <v>337</v>
      </c>
      <c r="C1654" s="215">
        <f>'Survey Results'!D1654/'Survey Results'!D$1700</f>
        <v>0</v>
      </c>
      <c r="D1654" s="211">
        <f t="shared" si="209"/>
        <v>0</v>
      </c>
      <c r="E1654" s="218">
        <f>'Survey Results'!E1654/'Survey Results'!E$1700</f>
        <v>0</v>
      </c>
      <c r="F1654" s="217">
        <f t="shared" si="210"/>
        <v>0</v>
      </c>
      <c r="G1654" s="215">
        <f>'Survey Results'!F1654/'Survey Results'!F$1700</f>
        <v>0</v>
      </c>
      <c r="H1654" s="212">
        <f t="shared" si="211"/>
        <v>0</v>
      </c>
      <c r="I1654" s="218">
        <f>'Survey Results'!G1654/'Survey Results'!G$1700</f>
        <v>0</v>
      </c>
      <c r="J1654" s="217">
        <f t="shared" si="212"/>
        <v>0</v>
      </c>
      <c r="K1654" s="215">
        <f>'Survey Results'!H1654/'Survey Results'!H$1700</f>
        <v>0</v>
      </c>
      <c r="L1654" s="211">
        <f t="shared" si="213"/>
        <v>0</v>
      </c>
      <c r="M1654" s="221">
        <f t="shared" si="214"/>
        <v>0</v>
      </c>
      <c r="N1654" s="222">
        <f t="shared" si="208"/>
        <v>0</v>
      </c>
    </row>
    <row r="1655" spans="2:14" x14ac:dyDescent="0.45">
      <c r="B1655" t="s">
        <v>338</v>
      </c>
      <c r="C1655" s="215">
        <f>'Survey Results'!D1655/'Survey Results'!D$1700</f>
        <v>0</v>
      </c>
      <c r="D1655" s="211">
        <f t="shared" si="209"/>
        <v>0</v>
      </c>
      <c r="E1655" s="218">
        <f>'Survey Results'!E1655/'Survey Results'!E$1700</f>
        <v>0</v>
      </c>
      <c r="F1655" s="217">
        <f t="shared" si="210"/>
        <v>0</v>
      </c>
      <c r="G1655" s="215">
        <f>'Survey Results'!F1655/'Survey Results'!F$1700</f>
        <v>0</v>
      </c>
      <c r="H1655" s="212">
        <f t="shared" si="211"/>
        <v>0</v>
      </c>
      <c r="I1655" s="218">
        <f>'Survey Results'!G1655/'Survey Results'!G$1700</f>
        <v>0</v>
      </c>
      <c r="J1655" s="217">
        <f t="shared" si="212"/>
        <v>0</v>
      </c>
      <c r="K1655" s="215">
        <f>'Survey Results'!H1655/'Survey Results'!H$1700</f>
        <v>0</v>
      </c>
      <c r="L1655" s="211">
        <f t="shared" si="213"/>
        <v>0</v>
      </c>
      <c r="M1655" s="221">
        <f t="shared" si="214"/>
        <v>0</v>
      </c>
      <c r="N1655" s="222">
        <f t="shared" si="208"/>
        <v>0</v>
      </c>
    </row>
    <row r="1656" spans="2:14" x14ac:dyDescent="0.45">
      <c r="B1656" t="s">
        <v>339</v>
      </c>
      <c r="C1656" s="215">
        <f>'Survey Results'!D1656/'Survey Results'!D$1700</f>
        <v>0</v>
      </c>
      <c r="D1656" s="211">
        <f t="shared" si="209"/>
        <v>0</v>
      </c>
      <c r="E1656" s="218">
        <f>'Survey Results'!E1656/'Survey Results'!E$1700</f>
        <v>0</v>
      </c>
      <c r="F1656" s="217">
        <f t="shared" si="210"/>
        <v>0</v>
      </c>
      <c r="G1656" s="215">
        <f>'Survey Results'!F1656/'Survey Results'!F$1700</f>
        <v>0</v>
      </c>
      <c r="H1656" s="212">
        <f t="shared" si="211"/>
        <v>0</v>
      </c>
      <c r="I1656" s="218">
        <f>'Survey Results'!G1656/'Survey Results'!G$1700</f>
        <v>0</v>
      </c>
      <c r="J1656" s="217">
        <f t="shared" si="212"/>
        <v>0</v>
      </c>
      <c r="K1656" s="215">
        <f>'Survey Results'!H1656/'Survey Results'!H$1700</f>
        <v>0</v>
      </c>
      <c r="L1656" s="211">
        <f t="shared" si="213"/>
        <v>0</v>
      </c>
      <c r="M1656" s="221">
        <f t="shared" si="214"/>
        <v>0</v>
      </c>
      <c r="N1656" s="222">
        <f t="shared" si="208"/>
        <v>0</v>
      </c>
    </row>
    <row r="1657" spans="2:14" x14ac:dyDescent="0.45">
      <c r="B1657" t="s">
        <v>340</v>
      </c>
      <c r="C1657" s="215">
        <f>'Survey Results'!D1657/'Survey Results'!D$1700</f>
        <v>0</v>
      </c>
      <c r="D1657" s="211">
        <f t="shared" si="209"/>
        <v>0</v>
      </c>
      <c r="E1657" s="218">
        <f>'Survey Results'!E1657/'Survey Results'!E$1700</f>
        <v>0</v>
      </c>
      <c r="F1657" s="217">
        <f t="shared" si="210"/>
        <v>0</v>
      </c>
      <c r="G1657" s="215">
        <f>'Survey Results'!F1657/'Survey Results'!F$1700</f>
        <v>0</v>
      </c>
      <c r="H1657" s="212">
        <f t="shared" si="211"/>
        <v>0</v>
      </c>
      <c r="I1657" s="218">
        <f>'Survey Results'!G1657/'Survey Results'!G$1700</f>
        <v>0</v>
      </c>
      <c r="J1657" s="217">
        <f t="shared" si="212"/>
        <v>0</v>
      </c>
      <c r="K1657" s="215">
        <f>'Survey Results'!H1657/'Survey Results'!H$1700</f>
        <v>0</v>
      </c>
      <c r="L1657" s="211">
        <f t="shared" si="213"/>
        <v>0</v>
      </c>
      <c r="M1657" s="221">
        <f t="shared" si="214"/>
        <v>0</v>
      </c>
      <c r="N1657" s="222">
        <f t="shared" si="208"/>
        <v>0</v>
      </c>
    </row>
    <row r="1658" spans="2:14" x14ac:dyDescent="0.45">
      <c r="B1658" t="s">
        <v>341</v>
      </c>
      <c r="C1658" s="215">
        <f>'Survey Results'!D1658/'Survey Results'!D$1700</f>
        <v>0</v>
      </c>
      <c r="D1658" s="211">
        <f t="shared" si="209"/>
        <v>0</v>
      </c>
      <c r="E1658" s="218">
        <f>'Survey Results'!E1658/'Survey Results'!E$1700</f>
        <v>0</v>
      </c>
      <c r="F1658" s="217">
        <f t="shared" si="210"/>
        <v>0</v>
      </c>
      <c r="G1658" s="215">
        <f>'Survey Results'!F1658/'Survey Results'!F$1700</f>
        <v>0</v>
      </c>
      <c r="H1658" s="212">
        <f t="shared" si="211"/>
        <v>0</v>
      </c>
      <c r="I1658" s="218">
        <f>'Survey Results'!G1658/'Survey Results'!G$1700</f>
        <v>0</v>
      </c>
      <c r="J1658" s="217">
        <f t="shared" si="212"/>
        <v>0</v>
      </c>
      <c r="K1658" s="215">
        <f>'Survey Results'!H1658/'Survey Results'!H$1700</f>
        <v>0</v>
      </c>
      <c r="L1658" s="211">
        <f t="shared" si="213"/>
        <v>0</v>
      </c>
      <c r="M1658" s="221">
        <f t="shared" si="214"/>
        <v>0</v>
      </c>
      <c r="N1658" s="222">
        <f t="shared" si="208"/>
        <v>0</v>
      </c>
    </row>
    <row r="1659" spans="2:14" x14ac:dyDescent="0.45">
      <c r="B1659" t="s">
        <v>342</v>
      </c>
      <c r="C1659" s="215">
        <f>'Survey Results'!D1659/'Survey Results'!D$1700</f>
        <v>0</v>
      </c>
      <c r="D1659" s="211">
        <f t="shared" si="209"/>
        <v>0</v>
      </c>
      <c r="E1659" s="218">
        <f>'Survey Results'!E1659/'Survey Results'!E$1700</f>
        <v>0</v>
      </c>
      <c r="F1659" s="217">
        <f t="shared" si="210"/>
        <v>0</v>
      </c>
      <c r="G1659" s="215">
        <f>'Survey Results'!F1659/'Survey Results'!F$1700</f>
        <v>0</v>
      </c>
      <c r="H1659" s="212">
        <f t="shared" si="211"/>
        <v>0</v>
      </c>
      <c r="I1659" s="218">
        <f>'Survey Results'!G1659/'Survey Results'!G$1700</f>
        <v>0</v>
      </c>
      <c r="J1659" s="217">
        <f t="shared" si="212"/>
        <v>0</v>
      </c>
      <c r="K1659" s="215">
        <f>'Survey Results'!H1659/'Survey Results'!H$1700</f>
        <v>0</v>
      </c>
      <c r="L1659" s="211">
        <f t="shared" si="213"/>
        <v>0</v>
      </c>
      <c r="M1659" s="221">
        <f t="shared" si="214"/>
        <v>0</v>
      </c>
      <c r="N1659" s="222">
        <f t="shared" si="208"/>
        <v>0</v>
      </c>
    </row>
    <row r="1660" spans="2:14" x14ac:dyDescent="0.45">
      <c r="B1660" t="s">
        <v>343</v>
      </c>
      <c r="C1660" s="215">
        <f>'Survey Results'!D1660/'Survey Results'!D$1700</f>
        <v>0</v>
      </c>
      <c r="D1660" s="211">
        <f t="shared" si="209"/>
        <v>0</v>
      </c>
      <c r="E1660" s="218">
        <f>'Survey Results'!E1660/'Survey Results'!E$1700</f>
        <v>0</v>
      </c>
      <c r="F1660" s="217">
        <f t="shared" si="210"/>
        <v>0</v>
      </c>
      <c r="G1660" s="215">
        <f>'Survey Results'!F1660/'Survey Results'!F$1700</f>
        <v>0</v>
      </c>
      <c r="H1660" s="212">
        <f t="shared" si="211"/>
        <v>0</v>
      </c>
      <c r="I1660" s="218">
        <f>'Survey Results'!G1660/'Survey Results'!G$1700</f>
        <v>0</v>
      </c>
      <c r="J1660" s="217">
        <f t="shared" si="212"/>
        <v>0</v>
      </c>
      <c r="K1660" s="215">
        <f>'Survey Results'!H1660/'Survey Results'!H$1700</f>
        <v>0</v>
      </c>
      <c r="L1660" s="211">
        <f t="shared" si="213"/>
        <v>0</v>
      </c>
      <c r="M1660" s="221">
        <f t="shared" si="214"/>
        <v>0</v>
      </c>
      <c r="N1660" s="222">
        <f t="shared" si="208"/>
        <v>0</v>
      </c>
    </row>
    <row r="1661" spans="2:14" x14ac:dyDescent="0.45">
      <c r="B1661" t="s">
        <v>344</v>
      </c>
      <c r="C1661" s="215">
        <f>'Survey Results'!D1661/'Survey Results'!D$1700</f>
        <v>0</v>
      </c>
      <c r="D1661" s="211">
        <f t="shared" si="209"/>
        <v>0</v>
      </c>
      <c r="E1661" s="218">
        <f>'Survey Results'!E1661/'Survey Results'!E$1700</f>
        <v>0</v>
      </c>
      <c r="F1661" s="217">
        <f t="shared" si="210"/>
        <v>0</v>
      </c>
      <c r="G1661" s="215">
        <f>'Survey Results'!F1661/'Survey Results'!F$1700</f>
        <v>0</v>
      </c>
      <c r="H1661" s="212">
        <f t="shared" si="211"/>
        <v>0</v>
      </c>
      <c r="I1661" s="218">
        <f>'Survey Results'!G1661/'Survey Results'!G$1700</f>
        <v>0</v>
      </c>
      <c r="J1661" s="217">
        <f t="shared" si="212"/>
        <v>0</v>
      </c>
      <c r="K1661" s="215">
        <f>'Survey Results'!H1661/'Survey Results'!H$1700</f>
        <v>0</v>
      </c>
      <c r="L1661" s="211">
        <f t="shared" si="213"/>
        <v>0</v>
      </c>
      <c r="M1661" s="221">
        <f t="shared" si="214"/>
        <v>0</v>
      </c>
      <c r="N1661" s="222">
        <f t="shared" si="208"/>
        <v>0</v>
      </c>
    </row>
    <row r="1662" spans="2:14" x14ac:dyDescent="0.45">
      <c r="B1662" t="s">
        <v>345</v>
      </c>
      <c r="C1662" s="215">
        <f>'Survey Results'!D1662/'Survey Results'!D$1700</f>
        <v>0</v>
      </c>
      <c r="D1662" s="211">
        <f t="shared" si="209"/>
        <v>0</v>
      </c>
      <c r="E1662" s="218">
        <f>'Survey Results'!E1662/'Survey Results'!E$1700</f>
        <v>0</v>
      </c>
      <c r="F1662" s="217">
        <f t="shared" si="210"/>
        <v>0</v>
      </c>
      <c r="G1662" s="215">
        <f>'Survey Results'!F1662/'Survey Results'!F$1700</f>
        <v>0</v>
      </c>
      <c r="H1662" s="212">
        <f t="shared" si="211"/>
        <v>0</v>
      </c>
      <c r="I1662" s="218">
        <f>'Survey Results'!G1662/'Survey Results'!G$1700</f>
        <v>0</v>
      </c>
      <c r="J1662" s="217">
        <f t="shared" si="212"/>
        <v>0</v>
      </c>
      <c r="K1662" s="215">
        <f>'Survey Results'!H1662/'Survey Results'!H$1700</f>
        <v>7.2668664819317977E-3</v>
      </c>
      <c r="L1662" s="211">
        <f t="shared" si="213"/>
        <v>7.085401616954419E-2</v>
      </c>
      <c r="M1662" s="221">
        <f t="shared" si="214"/>
        <v>1.3708285242683838E-3</v>
      </c>
      <c r="N1662" s="222">
        <f t="shared" si="208"/>
        <v>7.085401616954419E-2</v>
      </c>
    </row>
    <row r="1663" spans="2:14" x14ac:dyDescent="0.45">
      <c r="B1663" t="s">
        <v>133</v>
      </c>
      <c r="C1663" s="215">
        <f>'Survey Results'!D1663/'Survey Results'!D$1700</f>
        <v>6.0638555908748551E-3</v>
      </c>
      <c r="D1663" s="211">
        <f t="shared" si="209"/>
        <v>4.7000810400788941E-2</v>
      </c>
      <c r="E1663" s="218">
        <f>'Survey Results'!E1663/'Survey Results'!E$1700</f>
        <v>5.3716904276985738E-3</v>
      </c>
      <c r="F1663" s="217">
        <f t="shared" si="210"/>
        <v>3.2133408020799392E-2</v>
      </c>
      <c r="G1663" s="215">
        <f>'Survey Results'!F1663/'Survey Results'!F$1700</f>
        <v>0</v>
      </c>
      <c r="H1663" s="212">
        <f t="shared" si="211"/>
        <v>0</v>
      </c>
      <c r="I1663" s="218">
        <f>'Survey Results'!G1663/'Survey Results'!G$1700</f>
        <v>0</v>
      </c>
      <c r="J1663" s="217">
        <f t="shared" si="212"/>
        <v>0</v>
      </c>
      <c r="K1663" s="215">
        <f>'Survey Results'!H1663/'Survey Results'!H$1700</f>
        <v>7.2668664819317977E-3</v>
      </c>
      <c r="L1663" s="211">
        <f t="shared" si="213"/>
        <v>7.085401616954419E-2</v>
      </c>
      <c r="M1663" s="221">
        <f t="shared" si="214"/>
        <v>2.9018559765220582E-3</v>
      </c>
      <c r="N1663" s="222">
        <f t="shared" si="208"/>
        <v>0.14998823459113253</v>
      </c>
    </row>
    <row r="1664" spans="2:14" x14ac:dyDescent="0.45">
      <c r="B1664" t="s">
        <v>134</v>
      </c>
      <c r="C1664" s="215">
        <f>'Survey Results'!D1664/'Survey Results'!D$1700</f>
        <v>0</v>
      </c>
      <c r="D1664" s="211">
        <f t="shared" si="209"/>
        <v>0</v>
      </c>
      <c r="E1664" s="218">
        <f>'Survey Results'!E1664/'Survey Results'!E$1700</f>
        <v>0</v>
      </c>
      <c r="F1664" s="217">
        <f t="shared" si="210"/>
        <v>0</v>
      </c>
      <c r="G1664" s="215">
        <f>'Survey Results'!F1664/'Survey Results'!F$1700</f>
        <v>0</v>
      </c>
      <c r="H1664" s="212">
        <f t="shared" si="211"/>
        <v>0</v>
      </c>
      <c r="I1664" s="218">
        <f>'Survey Results'!G1664/'Survey Results'!G$1700</f>
        <v>0</v>
      </c>
      <c r="J1664" s="217">
        <f t="shared" si="212"/>
        <v>0</v>
      </c>
      <c r="K1664" s="215">
        <f>'Survey Results'!H1664/'Survey Results'!H$1700</f>
        <v>0</v>
      </c>
      <c r="L1664" s="211">
        <f t="shared" si="213"/>
        <v>0</v>
      </c>
      <c r="M1664" s="221">
        <f t="shared" si="214"/>
        <v>0</v>
      </c>
      <c r="N1664" s="222">
        <f t="shared" si="208"/>
        <v>0</v>
      </c>
    </row>
    <row r="1665" spans="2:14" x14ac:dyDescent="0.45">
      <c r="B1665" t="s">
        <v>346</v>
      </c>
      <c r="C1665" s="215">
        <f>'Survey Results'!D1665/'Survey Results'!D$1700</f>
        <v>0</v>
      </c>
      <c r="D1665" s="211">
        <f t="shared" si="209"/>
        <v>0</v>
      </c>
      <c r="E1665" s="218">
        <f>'Survey Results'!E1665/'Survey Results'!E$1700</f>
        <v>0</v>
      </c>
      <c r="F1665" s="217">
        <f t="shared" si="210"/>
        <v>0</v>
      </c>
      <c r="G1665" s="215">
        <f>'Survey Results'!F1665/'Survey Results'!F$1700</f>
        <v>0</v>
      </c>
      <c r="H1665" s="212">
        <f t="shared" si="211"/>
        <v>0</v>
      </c>
      <c r="I1665" s="218">
        <f>'Survey Results'!G1665/'Survey Results'!G$1700</f>
        <v>0</v>
      </c>
      <c r="J1665" s="217">
        <f t="shared" si="212"/>
        <v>0</v>
      </c>
      <c r="K1665" s="215">
        <f>'Survey Results'!H1665/'Survey Results'!H$1700</f>
        <v>0</v>
      </c>
      <c r="L1665" s="211">
        <f t="shared" si="213"/>
        <v>0</v>
      </c>
      <c r="M1665" s="221">
        <f t="shared" si="214"/>
        <v>0</v>
      </c>
      <c r="N1665" s="222">
        <f t="shared" si="208"/>
        <v>0</v>
      </c>
    </row>
    <row r="1666" spans="2:14" x14ac:dyDescent="0.45">
      <c r="B1666" t="s">
        <v>347</v>
      </c>
      <c r="C1666" s="215">
        <f>'Survey Results'!D1666/'Survey Results'!D$1700</f>
        <v>0</v>
      </c>
      <c r="D1666" s="211">
        <f t="shared" si="209"/>
        <v>0</v>
      </c>
      <c r="E1666" s="218">
        <f>'Survey Results'!E1666/'Survey Results'!E$1700</f>
        <v>0</v>
      </c>
      <c r="F1666" s="217">
        <f t="shared" si="210"/>
        <v>0</v>
      </c>
      <c r="G1666" s="215">
        <f>'Survey Results'!F1666/'Survey Results'!F$1700</f>
        <v>0</v>
      </c>
      <c r="H1666" s="212">
        <f t="shared" si="211"/>
        <v>0</v>
      </c>
      <c r="I1666" s="218">
        <f>'Survey Results'!G1666/'Survey Results'!G$1700</f>
        <v>0</v>
      </c>
      <c r="J1666" s="217">
        <f t="shared" si="212"/>
        <v>0</v>
      </c>
      <c r="K1666" s="215">
        <f>'Survey Results'!H1666/'Survey Results'!H$1700</f>
        <v>0</v>
      </c>
      <c r="L1666" s="211">
        <f t="shared" si="213"/>
        <v>0</v>
      </c>
      <c r="M1666" s="221">
        <f t="shared" si="214"/>
        <v>0</v>
      </c>
      <c r="N1666" s="222">
        <f t="shared" si="208"/>
        <v>0</v>
      </c>
    </row>
    <row r="1667" spans="2:14" x14ac:dyDescent="0.45">
      <c r="B1667" t="s">
        <v>348</v>
      </c>
      <c r="C1667" s="215">
        <f>'Survey Results'!D1667/'Survey Results'!D$1700</f>
        <v>0</v>
      </c>
      <c r="D1667" s="211">
        <f t="shared" si="209"/>
        <v>0</v>
      </c>
      <c r="E1667" s="218">
        <f>'Survey Results'!E1667/'Survey Results'!E$1700</f>
        <v>0</v>
      </c>
      <c r="F1667" s="217">
        <f t="shared" si="210"/>
        <v>0</v>
      </c>
      <c r="G1667" s="215">
        <f>'Survey Results'!F1667/'Survey Results'!F$1700</f>
        <v>0</v>
      </c>
      <c r="H1667" s="212">
        <f t="shared" si="211"/>
        <v>0</v>
      </c>
      <c r="I1667" s="218">
        <f>'Survey Results'!G1667/'Survey Results'!G$1700</f>
        <v>0</v>
      </c>
      <c r="J1667" s="217">
        <f t="shared" si="212"/>
        <v>0</v>
      </c>
      <c r="K1667" s="215">
        <f>'Survey Results'!H1667/'Survey Results'!H$1700</f>
        <v>0</v>
      </c>
      <c r="L1667" s="211">
        <f t="shared" si="213"/>
        <v>0</v>
      </c>
      <c r="M1667" s="221">
        <f t="shared" si="214"/>
        <v>0</v>
      </c>
      <c r="N1667" s="222">
        <f t="shared" si="208"/>
        <v>0</v>
      </c>
    </row>
    <row r="1668" spans="2:14" x14ac:dyDescent="0.45">
      <c r="B1668" t="s">
        <v>349</v>
      </c>
      <c r="C1668" s="215">
        <f>'Survey Results'!D1668/'Survey Results'!D$1700</f>
        <v>0</v>
      </c>
      <c r="D1668" s="211">
        <f t="shared" si="209"/>
        <v>0</v>
      </c>
      <c r="E1668" s="218">
        <f>'Survey Results'!E1668/'Survey Results'!E$1700</f>
        <v>0</v>
      </c>
      <c r="F1668" s="217">
        <f t="shared" si="210"/>
        <v>0</v>
      </c>
      <c r="G1668" s="215">
        <f>'Survey Results'!F1668/'Survey Results'!F$1700</f>
        <v>0</v>
      </c>
      <c r="H1668" s="212">
        <f t="shared" si="211"/>
        <v>0</v>
      </c>
      <c r="I1668" s="218">
        <f>'Survey Results'!G1668/'Survey Results'!G$1700</f>
        <v>0</v>
      </c>
      <c r="J1668" s="217">
        <f t="shared" si="212"/>
        <v>0</v>
      </c>
      <c r="K1668" s="215">
        <f>'Survey Results'!H1668/'Survey Results'!H$1700</f>
        <v>0</v>
      </c>
      <c r="L1668" s="211">
        <f t="shared" si="213"/>
        <v>0</v>
      </c>
      <c r="M1668" s="221">
        <f t="shared" si="214"/>
        <v>0</v>
      </c>
      <c r="N1668" s="222">
        <f t="shared" ref="N1668:N1731" si="215">D1668+F1668+H1668+J1668+L1668</f>
        <v>0</v>
      </c>
    </row>
    <row r="1669" spans="2:14" x14ac:dyDescent="0.45">
      <c r="B1669" t="s">
        <v>350</v>
      </c>
      <c r="C1669" s="215">
        <f>'Survey Results'!D1669/'Survey Results'!D$1700</f>
        <v>0</v>
      </c>
      <c r="D1669" s="211">
        <f t="shared" si="209"/>
        <v>0</v>
      </c>
      <c r="E1669" s="218">
        <f>'Survey Results'!E1669/'Survey Results'!E$1700</f>
        <v>0</v>
      </c>
      <c r="F1669" s="217">
        <f t="shared" si="210"/>
        <v>0</v>
      </c>
      <c r="G1669" s="215">
        <f>'Survey Results'!F1669/'Survey Results'!F$1700</f>
        <v>0</v>
      </c>
      <c r="H1669" s="212">
        <f t="shared" si="211"/>
        <v>0</v>
      </c>
      <c r="I1669" s="218">
        <f>'Survey Results'!G1669/'Survey Results'!G$1700</f>
        <v>0</v>
      </c>
      <c r="J1669" s="217">
        <f t="shared" si="212"/>
        <v>0</v>
      </c>
      <c r="K1669" s="215">
        <f>'Survey Results'!H1669/'Survey Results'!H$1700</f>
        <v>0</v>
      </c>
      <c r="L1669" s="211">
        <f t="shared" si="213"/>
        <v>0</v>
      </c>
      <c r="M1669" s="221">
        <f t="shared" si="214"/>
        <v>0</v>
      </c>
      <c r="N1669" s="222">
        <f t="shared" si="215"/>
        <v>0</v>
      </c>
    </row>
    <row r="1670" spans="2:14" x14ac:dyDescent="0.45">
      <c r="B1670" t="s">
        <v>351</v>
      </c>
      <c r="C1670" s="215">
        <f>'Survey Results'!D1670/'Survey Results'!D$1700</f>
        <v>0</v>
      </c>
      <c r="D1670" s="211">
        <f t="shared" si="209"/>
        <v>0</v>
      </c>
      <c r="E1670" s="218">
        <f>'Survey Results'!E1670/'Survey Results'!E$1700</f>
        <v>0</v>
      </c>
      <c r="F1670" s="217">
        <f t="shared" si="210"/>
        <v>0</v>
      </c>
      <c r="G1670" s="215">
        <f>'Survey Results'!F1670/'Survey Results'!F$1700</f>
        <v>0</v>
      </c>
      <c r="H1670" s="212">
        <f t="shared" si="211"/>
        <v>0</v>
      </c>
      <c r="I1670" s="218">
        <f>'Survey Results'!G1670/'Survey Results'!G$1700</f>
        <v>0</v>
      </c>
      <c r="J1670" s="217">
        <f t="shared" si="212"/>
        <v>0</v>
      </c>
      <c r="K1670" s="215">
        <f>'Survey Results'!H1670/'Survey Results'!H$1700</f>
        <v>0</v>
      </c>
      <c r="L1670" s="211">
        <f t="shared" si="213"/>
        <v>0</v>
      </c>
      <c r="M1670" s="221">
        <f t="shared" si="214"/>
        <v>0</v>
      </c>
      <c r="N1670" s="222">
        <f t="shared" si="215"/>
        <v>0</v>
      </c>
    </row>
    <row r="1671" spans="2:14" x14ac:dyDescent="0.45">
      <c r="B1671" t="s">
        <v>352</v>
      </c>
      <c r="C1671" s="215">
        <f>'Survey Results'!D1671/'Survey Results'!D$1700</f>
        <v>0</v>
      </c>
      <c r="D1671" s="211">
        <f t="shared" si="209"/>
        <v>0</v>
      </c>
      <c r="E1671" s="218">
        <f>'Survey Results'!E1671/'Survey Results'!E$1700</f>
        <v>0</v>
      </c>
      <c r="F1671" s="217">
        <f t="shared" si="210"/>
        <v>0</v>
      </c>
      <c r="G1671" s="215">
        <f>'Survey Results'!F1671/'Survey Results'!F$1700</f>
        <v>0</v>
      </c>
      <c r="H1671" s="212">
        <f t="shared" si="211"/>
        <v>0</v>
      </c>
      <c r="I1671" s="218">
        <f>'Survey Results'!G1671/'Survey Results'!G$1700</f>
        <v>0</v>
      </c>
      <c r="J1671" s="217">
        <f t="shared" si="212"/>
        <v>0</v>
      </c>
      <c r="K1671" s="215">
        <f>'Survey Results'!H1671/'Survey Results'!H$1700</f>
        <v>0</v>
      </c>
      <c r="L1671" s="211">
        <f t="shared" si="213"/>
        <v>0</v>
      </c>
      <c r="M1671" s="221">
        <f t="shared" si="214"/>
        <v>0</v>
      </c>
      <c r="N1671" s="222">
        <f t="shared" si="215"/>
        <v>0</v>
      </c>
    </row>
    <row r="1672" spans="2:14" x14ac:dyDescent="0.45">
      <c r="B1672" t="s">
        <v>353</v>
      </c>
      <c r="C1672" s="215">
        <f>'Survey Results'!D1672/'Survey Results'!D$1700</f>
        <v>0</v>
      </c>
      <c r="D1672" s="211">
        <f t="shared" si="209"/>
        <v>0</v>
      </c>
      <c r="E1672" s="218">
        <f>'Survey Results'!E1672/'Survey Results'!E$1700</f>
        <v>0</v>
      </c>
      <c r="F1672" s="217">
        <f t="shared" si="210"/>
        <v>0</v>
      </c>
      <c r="G1672" s="215">
        <f>'Survey Results'!F1672/'Survey Results'!F$1700</f>
        <v>0</v>
      </c>
      <c r="H1672" s="212">
        <f t="shared" si="211"/>
        <v>0</v>
      </c>
      <c r="I1672" s="218">
        <f>'Survey Results'!G1672/'Survey Results'!G$1700</f>
        <v>0</v>
      </c>
      <c r="J1672" s="217">
        <f t="shared" si="212"/>
        <v>0</v>
      </c>
      <c r="K1672" s="215">
        <f>'Survey Results'!H1672/'Survey Results'!H$1700</f>
        <v>0.16302380817734546</v>
      </c>
      <c r="L1672" s="211">
        <f t="shared" si="213"/>
        <v>1.5895285222782376</v>
      </c>
      <c r="M1672" s="221">
        <f t="shared" si="214"/>
        <v>3.0752964422838005E-2</v>
      </c>
      <c r="N1672" s="222">
        <f t="shared" si="215"/>
        <v>1.5895285222782376</v>
      </c>
    </row>
    <row r="1673" spans="2:14" x14ac:dyDescent="0.45">
      <c r="B1673" t="s">
        <v>354</v>
      </c>
      <c r="C1673" s="215">
        <f>'Survey Results'!D1673/'Survey Results'!D$1700</f>
        <v>0</v>
      </c>
      <c r="D1673" s="211">
        <f t="shared" si="209"/>
        <v>0</v>
      </c>
      <c r="E1673" s="218">
        <f>'Survey Results'!E1673/'Survey Results'!E$1700</f>
        <v>0</v>
      </c>
      <c r="F1673" s="217">
        <f t="shared" si="210"/>
        <v>0</v>
      </c>
      <c r="G1673" s="215">
        <f>'Survey Results'!F1673/'Survey Results'!F$1700</f>
        <v>0</v>
      </c>
      <c r="H1673" s="212">
        <f t="shared" si="211"/>
        <v>0</v>
      </c>
      <c r="I1673" s="218">
        <f>'Survey Results'!G1673/'Survey Results'!G$1700</f>
        <v>0</v>
      </c>
      <c r="J1673" s="217">
        <f t="shared" si="212"/>
        <v>0</v>
      </c>
      <c r="K1673" s="215">
        <f>'Survey Results'!H1673/'Survey Results'!H$1700</f>
        <v>0</v>
      </c>
      <c r="L1673" s="211">
        <f t="shared" si="213"/>
        <v>0</v>
      </c>
      <c r="M1673" s="221">
        <f t="shared" si="214"/>
        <v>0</v>
      </c>
      <c r="N1673" s="222">
        <f t="shared" si="215"/>
        <v>0</v>
      </c>
    </row>
    <row r="1674" spans="2:14" x14ac:dyDescent="0.45">
      <c r="B1674" t="s">
        <v>355</v>
      </c>
      <c r="C1674" s="215">
        <f>'Survey Results'!D1674/'Survey Results'!D$1700</f>
        <v>0</v>
      </c>
      <c r="D1674" s="211">
        <f t="shared" si="209"/>
        <v>0</v>
      </c>
      <c r="E1674" s="218">
        <f>'Survey Results'!E1674/'Survey Results'!E$1700</f>
        <v>0</v>
      </c>
      <c r="F1674" s="217">
        <f t="shared" si="210"/>
        <v>0</v>
      </c>
      <c r="G1674" s="215">
        <f>'Survey Results'!F1674/'Survey Results'!F$1700</f>
        <v>0</v>
      </c>
      <c r="H1674" s="212">
        <f t="shared" si="211"/>
        <v>0</v>
      </c>
      <c r="I1674" s="218">
        <f>'Survey Results'!G1674/'Survey Results'!G$1700</f>
        <v>0</v>
      </c>
      <c r="J1674" s="217">
        <f t="shared" si="212"/>
        <v>0</v>
      </c>
      <c r="K1674" s="215">
        <f>'Survey Results'!H1674/'Survey Results'!H$1700</f>
        <v>0</v>
      </c>
      <c r="L1674" s="211">
        <f t="shared" si="213"/>
        <v>0</v>
      </c>
      <c r="M1674" s="221">
        <f t="shared" si="214"/>
        <v>0</v>
      </c>
      <c r="N1674" s="222">
        <f t="shared" si="215"/>
        <v>0</v>
      </c>
    </row>
    <row r="1675" spans="2:14" x14ac:dyDescent="0.45">
      <c r="B1675" t="s">
        <v>356</v>
      </c>
      <c r="C1675" s="215">
        <f>'Survey Results'!D1675/'Survey Results'!D$1700</f>
        <v>0</v>
      </c>
      <c r="D1675" s="211">
        <f t="shared" si="209"/>
        <v>0</v>
      </c>
      <c r="E1675" s="218">
        <f>'Survey Results'!E1675/'Survey Results'!E$1700</f>
        <v>0</v>
      </c>
      <c r="F1675" s="217">
        <f t="shared" si="210"/>
        <v>0</v>
      </c>
      <c r="G1675" s="215">
        <f>'Survey Results'!F1675/'Survey Results'!F$1700</f>
        <v>0</v>
      </c>
      <c r="H1675" s="212">
        <f t="shared" si="211"/>
        <v>0</v>
      </c>
      <c r="I1675" s="218">
        <f>'Survey Results'!G1675/'Survey Results'!G$1700</f>
        <v>0</v>
      </c>
      <c r="J1675" s="217">
        <f t="shared" si="212"/>
        <v>0</v>
      </c>
      <c r="K1675" s="215">
        <f>'Survey Results'!H1675/'Survey Results'!H$1700</f>
        <v>0</v>
      </c>
      <c r="L1675" s="211">
        <f t="shared" si="213"/>
        <v>0</v>
      </c>
      <c r="M1675" s="221">
        <f t="shared" si="214"/>
        <v>0</v>
      </c>
      <c r="N1675" s="222">
        <f t="shared" si="215"/>
        <v>0</v>
      </c>
    </row>
    <row r="1676" spans="2:14" x14ac:dyDescent="0.45">
      <c r="B1676" t="s">
        <v>357</v>
      </c>
      <c r="C1676" s="215">
        <f>'Survey Results'!D1676/'Survey Results'!D$1700</f>
        <v>0</v>
      </c>
      <c r="D1676" s="211">
        <f t="shared" si="209"/>
        <v>0</v>
      </c>
      <c r="E1676" s="218">
        <f>'Survey Results'!E1676/'Survey Results'!E$1700</f>
        <v>0</v>
      </c>
      <c r="F1676" s="217">
        <f t="shared" si="210"/>
        <v>0</v>
      </c>
      <c r="G1676" s="215">
        <f>'Survey Results'!F1676/'Survey Results'!F$1700</f>
        <v>0</v>
      </c>
      <c r="H1676" s="212">
        <f t="shared" si="211"/>
        <v>0</v>
      </c>
      <c r="I1676" s="218">
        <f>'Survey Results'!G1676/'Survey Results'!G$1700</f>
        <v>0</v>
      </c>
      <c r="J1676" s="217">
        <f t="shared" si="212"/>
        <v>0</v>
      </c>
      <c r="K1676" s="215">
        <f>'Survey Results'!H1676/'Survey Results'!H$1700</f>
        <v>0</v>
      </c>
      <c r="L1676" s="211">
        <f t="shared" si="213"/>
        <v>0</v>
      </c>
      <c r="M1676" s="221">
        <f t="shared" si="214"/>
        <v>0</v>
      </c>
      <c r="N1676" s="222">
        <f t="shared" si="215"/>
        <v>0</v>
      </c>
    </row>
    <row r="1677" spans="2:14" x14ac:dyDescent="0.45">
      <c r="B1677" t="s">
        <v>358</v>
      </c>
      <c r="C1677" s="215">
        <f>'Survey Results'!D1677/'Survey Results'!D$1700</f>
        <v>0</v>
      </c>
      <c r="D1677" s="211">
        <f t="shared" si="209"/>
        <v>0</v>
      </c>
      <c r="E1677" s="218">
        <f>'Survey Results'!E1677/'Survey Results'!E$1700</f>
        <v>0</v>
      </c>
      <c r="F1677" s="217">
        <f t="shared" si="210"/>
        <v>0</v>
      </c>
      <c r="G1677" s="215">
        <f>'Survey Results'!F1677/'Survey Results'!F$1700</f>
        <v>0</v>
      </c>
      <c r="H1677" s="212">
        <f t="shared" si="211"/>
        <v>0</v>
      </c>
      <c r="I1677" s="218">
        <f>'Survey Results'!G1677/'Survey Results'!G$1700</f>
        <v>0</v>
      </c>
      <c r="J1677" s="217">
        <f t="shared" si="212"/>
        <v>0</v>
      </c>
      <c r="K1677" s="215">
        <f>'Survey Results'!H1677/'Survey Results'!H$1700</f>
        <v>0</v>
      </c>
      <c r="L1677" s="211">
        <f t="shared" si="213"/>
        <v>0</v>
      </c>
      <c r="M1677" s="221">
        <f t="shared" si="214"/>
        <v>0</v>
      </c>
      <c r="N1677" s="222">
        <f t="shared" si="215"/>
        <v>0</v>
      </c>
    </row>
    <row r="1678" spans="2:14" x14ac:dyDescent="0.45">
      <c r="B1678" t="s">
        <v>359</v>
      </c>
      <c r="C1678" s="215">
        <f>'Survey Results'!D1678/'Survey Results'!D$1700</f>
        <v>0</v>
      </c>
      <c r="D1678" s="211">
        <f t="shared" si="209"/>
        <v>0</v>
      </c>
      <c r="E1678" s="218">
        <f>'Survey Results'!E1678/'Survey Results'!E$1700</f>
        <v>0</v>
      </c>
      <c r="F1678" s="217">
        <f t="shared" si="210"/>
        <v>0</v>
      </c>
      <c r="G1678" s="215">
        <f>'Survey Results'!F1678/'Survey Results'!F$1700</f>
        <v>0</v>
      </c>
      <c r="H1678" s="212">
        <f t="shared" si="211"/>
        <v>0</v>
      </c>
      <c r="I1678" s="218">
        <f>'Survey Results'!G1678/'Survey Results'!G$1700</f>
        <v>0</v>
      </c>
      <c r="J1678" s="217">
        <f t="shared" si="212"/>
        <v>0</v>
      </c>
      <c r="K1678" s="215">
        <f>'Survey Results'!H1678/'Survey Results'!H$1700</f>
        <v>0</v>
      </c>
      <c r="L1678" s="211">
        <f t="shared" si="213"/>
        <v>0</v>
      </c>
      <c r="M1678" s="221">
        <f t="shared" si="214"/>
        <v>0</v>
      </c>
      <c r="N1678" s="222">
        <f t="shared" si="215"/>
        <v>0</v>
      </c>
    </row>
    <row r="1679" spans="2:14" x14ac:dyDescent="0.45">
      <c r="B1679" t="s">
        <v>360</v>
      </c>
      <c r="C1679" s="215">
        <f>'Survey Results'!D1679/'Survey Results'!D$1700</f>
        <v>0</v>
      </c>
      <c r="D1679" s="211">
        <f t="shared" si="209"/>
        <v>0</v>
      </c>
      <c r="E1679" s="218">
        <f>'Survey Results'!E1679/'Survey Results'!E$1700</f>
        <v>0</v>
      </c>
      <c r="F1679" s="217">
        <f t="shared" si="210"/>
        <v>0</v>
      </c>
      <c r="G1679" s="215">
        <f>'Survey Results'!F1679/'Survey Results'!F$1700</f>
        <v>0</v>
      </c>
      <c r="H1679" s="212">
        <f t="shared" si="211"/>
        <v>0</v>
      </c>
      <c r="I1679" s="218">
        <f>'Survey Results'!G1679/'Survey Results'!G$1700</f>
        <v>0</v>
      </c>
      <c r="J1679" s="217">
        <f t="shared" si="212"/>
        <v>0</v>
      </c>
      <c r="K1679" s="215">
        <f>'Survey Results'!H1679/'Survey Results'!H$1700</f>
        <v>0</v>
      </c>
      <c r="L1679" s="211">
        <f t="shared" si="213"/>
        <v>0</v>
      </c>
      <c r="M1679" s="221">
        <f t="shared" si="214"/>
        <v>0</v>
      </c>
      <c r="N1679" s="222">
        <f t="shared" si="215"/>
        <v>0</v>
      </c>
    </row>
    <row r="1680" spans="2:14" x14ac:dyDescent="0.45">
      <c r="B1680" t="s">
        <v>361</v>
      </c>
      <c r="C1680" s="215">
        <f>'Survey Results'!D1680/'Survey Results'!D$1700</f>
        <v>0</v>
      </c>
      <c r="D1680" s="211">
        <f t="shared" si="209"/>
        <v>0</v>
      </c>
      <c r="E1680" s="218">
        <f>'Survey Results'!E1680/'Survey Results'!E$1700</f>
        <v>0</v>
      </c>
      <c r="F1680" s="217">
        <f t="shared" si="210"/>
        <v>0</v>
      </c>
      <c r="G1680" s="215">
        <f>'Survey Results'!F1680/'Survey Results'!F$1700</f>
        <v>0</v>
      </c>
      <c r="H1680" s="212">
        <f t="shared" si="211"/>
        <v>0</v>
      </c>
      <c r="I1680" s="218">
        <f>'Survey Results'!G1680/'Survey Results'!G$1700</f>
        <v>0</v>
      </c>
      <c r="J1680" s="217">
        <f t="shared" si="212"/>
        <v>0</v>
      </c>
      <c r="K1680" s="215">
        <f>'Survey Results'!H1680/'Survey Results'!H$1700</f>
        <v>0</v>
      </c>
      <c r="L1680" s="211">
        <f t="shared" si="213"/>
        <v>0</v>
      </c>
      <c r="M1680" s="221">
        <f t="shared" si="214"/>
        <v>0</v>
      </c>
      <c r="N1680" s="222">
        <f t="shared" si="215"/>
        <v>0</v>
      </c>
    </row>
    <row r="1681" spans="2:14" x14ac:dyDescent="0.45">
      <c r="B1681" t="s">
        <v>362</v>
      </c>
      <c r="C1681" s="215">
        <f>'Survey Results'!D1681/'Survey Results'!D$1700</f>
        <v>0</v>
      </c>
      <c r="D1681" s="211">
        <f t="shared" si="209"/>
        <v>0</v>
      </c>
      <c r="E1681" s="218">
        <f>'Survey Results'!E1681/'Survey Results'!E$1700</f>
        <v>0</v>
      </c>
      <c r="F1681" s="217">
        <f t="shared" si="210"/>
        <v>0</v>
      </c>
      <c r="G1681" s="215">
        <f>'Survey Results'!F1681/'Survey Results'!F$1700</f>
        <v>0</v>
      </c>
      <c r="H1681" s="212">
        <f t="shared" si="211"/>
        <v>0</v>
      </c>
      <c r="I1681" s="218">
        <f>'Survey Results'!G1681/'Survey Results'!G$1700</f>
        <v>0</v>
      </c>
      <c r="J1681" s="217">
        <f t="shared" si="212"/>
        <v>0</v>
      </c>
      <c r="K1681" s="215">
        <f>'Survey Results'!H1681/'Survey Results'!H$1700</f>
        <v>0</v>
      </c>
      <c r="L1681" s="211">
        <f t="shared" si="213"/>
        <v>0</v>
      </c>
      <c r="M1681" s="221">
        <f t="shared" si="214"/>
        <v>0</v>
      </c>
      <c r="N1681" s="222">
        <f t="shared" si="215"/>
        <v>0</v>
      </c>
    </row>
    <row r="1682" spans="2:14" x14ac:dyDescent="0.45">
      <c r="B1682" t="s">
        <v>363</v>
      </c>
      <c r="C1682" s="215">
        <f>'Survey Results'!D1682/'Survey Results'!D$1700</f>
        <v>0</v>
      </c>
      <c r="D1682" s="211">
        <f t="shared" si="209"/>
        <v>0</v>
      </c>
      <c r="E1682" s="218">
        <f>'Survey Results'!E1682/'Survey Results'!E$1700</f>
        <v>0</v>
      </c>
      <c r="F1682" s="217">
        <f t="shared" si="210"/>
        <v>0</v>
      </c>
      <c r="G1682" s="215">
        <f>'Survey Results'!F1682/'Survey Results'!F$1700</f>
        <v>0</v>
      </c>
      <c r="H1682" s="212">
        <f t="shared" si="211"/>
        <v>0</v>
      </c>
      <c r="I1682" s="218">
        <f>'Survey Results'!G1682/'Survey Results'!G$1700</f>
        <v>0</v>
      </c>
      <c r="J1682" s="217">
        <f t="shared" si="212"/>
        <v>0</v>
      </c>
      <c r="K1682" s="215">
        <f>'Survey Results'!H1682/'Survey Results'!H$1700</f>
        <v>0</v>
      </c>
      <c r="L1682" s="211">
        <f t="shared" si="213"/>
        <v>0</v>
      </c>
      <c r="M1682" s="221">
        <f t="shared" si="214"/>
        <v>0</v>
      </c>
      <c r="N1682" s="222">
        <f t="shared" si="215"/>
        <v>0</v>
      </c>
    </row>
    <row r="1683" spans="2:14" x14ac:dyDescent="0.45">
      <c r="B1683" t="s">
        <v>364</v>
      </c>
      <c r="C1683" s="215">
        <f>'Survey Results'!D1683/'Survey Results'!D$1700</f>
        <v>0</v>
      </c>
      <c r="D1683" s="211">
        <f t="shared" si="209"/>
        <v>0</v>
      </c>
      <c r="E1683" s="218">
        <f>'Survey Results'!E1683/'Survey Results'!E$1700</f>
        <v>0</v>
      </c>
      <c r="F1683" s="217">
        <f t="shared" si="210"/>
        <v>0</v>
      </c>
      <c r="G1683" s="215">
        <f>'Survey Results'!F1683/'Survey Results'!F$1700</f>
        <v>0</v>
      </c>
      <c r="H1683" s="212">
        <f t="shared" si="211"/>
        <v>0</v>
      </c>
      <c r="I1683" s="218">
        <f>'Survey Results'!G1683/'Survey Results'!G$1700</f>
        <v>0</v>
      </c>
      <c r="J1683" s="217">
        <f t="shared" si="212"/>
        <v>0</v>
      </c>
      <c r="K1683" s="215">
        <f>'Survey Results'!H1683/'Survey Results'!H$1700</f>
        <v>0</v>
      </c>
      <c r="L1683" s="211">
        <f t="shared" si="213"/>
        <v>0</v>
      </c>
      <c r="M1683" s="221">
        <f t="shared" si="214"/>
        <v>0</v>
      </c>
      <c r="N1683" s="222">
        <f t="shared" si="215"/>
        <v>0</v>
      </c>
    </row>
    <row r="1684" spans="2:14" x14ac:dyDescent="0.45">
      <c r="B1684" t="s">
        <v>365</v>
      </c>
      <c r="C1684" s="215">
        <f>'Survey Results'!D1684/'Survey Results'!D$1700</f>
        <v>0</v>
      </c>
      <c r="D1684" s="211">
        <f t="shared" si="209"/>
        <v>0</v>
      </c>
      <c r="E1684" s="218">
        <f>'Survey Results'!E1684/'Survey Results'!E$1700</f>
        <v>0</v>
      </c>
      <c r="F1684" s="217">
        <f t="shared" si="210"/>
        <v>0</v>
      </c>
      <c r="G1684" s="215">
        <f>'Survey Results'!F1684/'Survey Results'!F$1700</f>
        <v>0</v>
      </c>
      <c r="H1684" s="212">
        <f t="shared" si="211"/>
        <v>0</v>
      </c>
      <c r="I1684" s="218">
        <f>'Survey Results'!G1684/'Survey Results'!G$1700</f>
        <v>0</v>
      </c>
      <c r="J1684" s="217">
        <f t="shared" si="212"/>
        <v>0</v>
      </c>
      <c r="K1684" s="215">
        <f>'Survey Results'!H1684/'Survey Results'!H$1700</f>
        <v>0</v>
      </c>
      <c r="L1684" s="211">
        <f t="shared" si="213"/>
        <v>0</v>
      </c>
      <c r="M1684" s="221">
        <f t="shared" si="214"/>
        <v>0</v>
      </c>
      <c r="N1684" s="222">
        <f t="shared" si="215"/>
        <v>0</v>
      </c>
    </row>
    <row r="1685" spans="2:14" x14ac:dyDescent="0.45">
      <c r="B1685" t="s">
        <v>366</v>
      </c>
      <c r="C1685" s="215">
        <f>'Survey Results'!D1685/'Survey Results'!D$1700</f>
        <v>0</v>
      </c>
      <c r="D1685" s="211">
        <f t="shared" si="209"/>
        <v>0</v>
      </c>
      <c r="E1685" s="218">
        <f>'Survey Results'!E1685/'Survey Results'!E$1700</f>
        <v>0</v>
      </c>
      <c r="F1685" s="217">
        <f t="shared" si="210"/>
        <v>0</v>
      </c>
      <c r="G1685" s="215">
        <f>'Survey Results'!F1685/'Survey Results'!F$1700</f>
        <v>0</v>
      </c>
      <c r="H1685" s="212">
        <f t="shared" si="211"/>
        <v>0</v>
      </c>
      <c r="I1685" s="218">
        <f>'Survey Results'!G1685/'Survey Results'!G$1700</f>
        <v>0</v>
      </c>
      <c r="J1685" s="217">
        <f t="shared" si="212"/>
        <v>0</v>
      </c>
      <c r="K1685" s="215">
        <f>'Survey Results'!H1685/'Survey Results'!H$1700</f>
        <v>0</v>
      </c>
      <c r="L1685" s="211">
        <f t="shared" si="213"/>
        <v>0</v>
      </c>
      <c r="M1685" s="221">
        <f t="shared" si="214"/>
        <v>0</v>
      </c>
      <c r="N1685" s="222">
        <f t="shared" si="215"/>
        <v>0</v>
      </c>
    </row>
    <row r="1686" spans="2:14" x14ac:dyDescent="0.45">
      <c r="B1686" t="s">
        <v>367</v>
      </c>
      <c r="C1686" s="215">
        <f>'Survey Results'!D1686/'Survey Results'!D$1700</f>
        <v>0</v>
      </c>
      <c r="D1686" s="211">
        <f t="shared" si="209"/>
        <v>0</v>
      </c>
      <c r="E1686" s="218">
        <f>'Survey Results'!E1686/'Survey Results'!E$1700</f>
        <v>0</v>
      </c>
      <c r="F1686" s="217">
        <f t="shared" si="210"/>
        <v>0</v>
      </c>
      <c r="G1686" s="215">
        <f>'Survey Results'!F1686/'Survey Results'!F$1700</f>
        <v>0</v>
      </c>
      <c r="H1686" s="212">
        <f t="shared" si="211"/>
        <v>0</v>
      </c>
      <c r="I1686" s="218">
        <f>'Survey Results'!G1686/'Survey Results'!G$1700</f>
        <v>0</v>
      </c>
      <c r="J1686" s="217">
        <f t="shared" si="212"/>
        <v>0</v>
      </c>
      <c r="K1686" s="215">
        <f>'Survey Results'!H1686/'Survey Results'!H$1700</f>
        <v>0</v>
      </c>
      <c r="L1686" s="211">
        <f t="shared" si="213"/>
        <v>0</v>
      </c>
      <c r="M1686" s="221">
        <f t="shared" si="214"/>
        <v>0</v>
      </c>
      <c r="N1686" s="222">
        <f t="shared" si="215"/>
        <v>0</v>
      </c>
    </row>
    <row r="1687" spans="2:14" x14ac:dyDescent="0.45">
      <c r="B1687" t="s">
        <v>368</v>
      </c>
      <c r="C1687" s="215">
        <f>'Survey Results'!D1687/'Survey Results'!D$1700</f>
        <v>0</v>
      </c>
      <c r="D1687" s="211">
        <f t="shared" si="209"/>
        <v>0</v>
      </c>
      <c r="E1687" s="218">
        <f>'Survey Results'!E1687/'Survey Results'!E$1700</f>
        <v>0</v>
      </c>
      <c r="F1687" s="217">
        <f t="shared" si="210"/>
        <v>0</v>
      </c>
      <c r="G1687" s="215">
        <f>'Survey Results'!F1687/'Survey Results'!F$1700</f>
        <v>0</v>
      </c>
      <c r="H1687" s="212">
        <f t="shared" si="211"/>
        <v>0</v>
      </c>
      <c r="I1687" s="218">
        <f>'Survey Results'!G1687/'Survey Results'!G$1700</f>
        <v>0</v>
      </c>
      <c r="J1687" s="217">
        <f t="shared" si="212"/>
        <v>0</v>
      </c>
      <c r="K1687" s="215">
        <f>'Survey Results'!H1687/'Survey Results'!H$1700</f>
        <v>0</v>
      </c>
      <c r="L1687" s="211">
        <f t="shared" si="213"/>
        <v>0</v>
      </c>
      <c r="M1687" s="221">
        <f t="shared" si="214"/>
        <v>0</v>
      </c>
      <c r="N1687" s="222">
        <f t="shared" si="215"/>
        <v>0</v>
      </c>
    </row>
    <row r="1688" spans="2:14" x14ac:dyDescent="0.45">
      <c r="B1688" t="s">
        <v>227</v>
      </c>
      <c r="C1688" s="215">
        <f>'Survey Results'!D1688/'Survey Results'!D$1700</f>
        <v>0</v>
      </c>
      <c r="D1688" s="211">
        <f t="shared" si="209"/>
        <v>0</v>
      </c>
      <c r="E1688" s="218">
        <f>'Survey Results'!E1688/'Survey Results'!E$1700</f>
        <v>0</v>
      </c>
      <c r="F1688" s="217">
        <f t="shared" si="210"/>
        <v>0</v>
      </c>
      <c r="G1688" s="215">
        <f>'Survey Results'!F1688/'Survey Results'!F$1700</f>
        <v>0</v>
      </c>
      <c r="H1688" s="212">
        <f t="shared" si="211"/>
        <v>0</v>
      </c>
      <c r="I1688" s="218">
        <f>'Survey Results'!G1688/'Survey Results'!G$1700</f>
        <v>0</v>
      </c>
      <c r="J1688" s="217">
        <f t="shared" si="212"/>
        <v>0</v>
      </c>
      <c r="K1688" s="215">
        <f>'Survey Results'!H1688/'Survey Results'!H$1700</f>
        <v>0</v>
      </c>
      <c r="L1688" s="211">
        <f t="shared" si="213"/>
        <v>0</v>
      </c>
      <c r="M1688" s="221">
        <f t="shared" si="214"/>
        <v>0</v>
      </c>
      <c r="N1688" s="222">
        <f t="shared" si="215"/>
        <v>0</v>
      </c>
    </row>
    <row r="1689" spans="2:14" x14ac:dyDescent="0.45">
      <c r="B1689" t="s">
        <v>369</v>
      </c>
      <c r="C1689" s="215">
        <f>'Survey Results'!D1689/'Survey Results'!D$1700</f>
        <v>0</v>
      </c>
      <c r="D1689" s="211">
        <f t="shared" si="209"/>
        <v>0</v>
      </c>
      <c r="E1689" s="218">
        <f>'Survey Results'!E1689/'Survey Results'!E$1700</f>
        <v>0</v>
      </c>
      <c r="F1689" s="217">
        <f t="shared" si="210"/>
        <v>0</v>
      </c>
      <c r="G1689" s="215">
        <f>'Survey Results'!F1689/'Survey Results'!F$1700</f>
        <v>0</v>
      </c>
      <c r="H1689" s="212">
        <f t="shared" si="211"/>
        <v>0</v>
      </c>
      <c r="I1689" s="218">
        <f>'Survey Results'!G1689/'Survey Results'!G$1700</f>
        <v>0</v>
      </c>
      <c r="J1689" s="217">
        <f t="shared" si="212"/>
        <v>0</v>
      </c>
      <c r="K1689" s="215">
        <f>'Survey Results'!H1689/'Survey Results'!H$1700</f>
        <v>0</v>
      </c>
      <c r="L1689" s="211">
        <f t="shared" si="213"/>
        <v>0</v>
      </c>
      <c r="M1689" s="221">
        <f t="shared" si="214"/>
        <v>0</v>
      </c>
      <c r="N1689" s="222">
        <f t="shared" si="215"/>
        <v>0</v>
      </c>
    </row>
    <row r="1690" spans="2:14" x14ac:dyDescent="0.45">
      <c r="B1690" t="s">
        <v>370</v>
      </c>
      <c r="C1690" s="215">
        <f>'Survey Results'!D1690/'Survey Results'!D$1700</f>
        <v>0</v>
      </c>
      <c r="D1690" s="211">
        <f t="shared" si="209"/>
        <v>0</v>
      </c>
      <c r="E1690" s="218">
        <f>'Survey Results'!E1690/'Survey Results'!E$1700</f>
        <v>0</v>
      </c>
      <c r="F1690" s="217">
        <f t="shared" si="210"/>
        <v>0</v>
      </c>
      <c r="G1690" s="215">
        <f>'Survey Results'!F1690/'Survey Results'!F$1700</f>
        <v>0</v>
      </c>
      <c r="H1690" s="212">
        <f t="shared" si="211"/>
        <v>0</v>
      </c>
      <c r="I1690" s="218">
        <f>'Survey Results'!G1690/'Survey Results'!G$1700</f>
        <v>5.9404238863047971E-3</v>
      </c>
      <c r="J1690" s="217">
        <f t="shared" si="212"/>
        <v>4.7870945365468195E-2</v>
      </c>
      <c r="K1690" s="215">
        <f>'Survey Results'!H1690/'Survey Results'!H$1700</f>
        <v>0</v>
      </c>
      <c r="L1690" s="211">
        <f t="shared" si="213"/>
        <v>0</v>
      </c>
      <c r="M1690" s="221">
        <f t="shared" si="214"/>
        <v>9.2616990452101496E-4</v>
      </c>
      <c r="N1690" s="222">
        <f t="shared" si="215"/>
        <v>4.7870945365468195E-2</v>
      </c>
    </row>
    <row r="1691" spans="2:14" x14ac:dyDescent="0.45">
      <c r="B1691" t="s">
        <v>371</v>
      </c>
      <c r="C1691" s="215">
        <f>'Survey Results'!D1691/'Survey Results'!D$1700</f>
        <v>0</v>
      </c>
      <c r="D1691" s="211">
        <f t="shared" si="209"/>
        <v>0</v>
      </c>
      <c r="E1691" s="218">
        <f>'Survey Results'!E1691/'Survey Results'!E$1700</f>
        <v>0</v>
      </c>
      <c r="F1691" s="217">
        <f t="shared" si="210"/>
        <v>0</v>
      </c>
      <c r="G1691" s="215">
        <f>'Survey Results'!F1691/'Survey Results'!F$1700</f>
        <v>0</v>
      </c>
      <c r="H1691" s="212">
        <f t="shared" si="211"/>
        <v>0</v>
      </c>
      <c r="I1691" s="218">
        <f>'Survey Results'!G1691/'Survey Results'!G$1700</f>
        <v>0</v>
      </c>
      <c r="J1691" s="217">
        <f t="shared" si="212"/>
        <v>0</v>
      </c>
      <c r="K1691" s="215">
        <f>'Survey Results'!H1691/'Survey Results'!H$1700</f>
        <v>0</v>
      </c>
      <c r="L1691" s="211">
        <f t="shared" si="213"/>
        <v>0</v>
      </c>
      <c r="M1691" s="221">
        <f t="shared" si="214"/>
        <v>0</v>
      </c>
      <c r="N1691" s="222">
        <f t="shared" si="215"/>
        <v>0</v>
      </c>
    </row>
    <row r="1692" spans="2:14" x14ac:dyDescent="0.45">
      <c r="B1692" t="s">
        <v>372</v>
      </c>
      <c r="C1692" s="215">
        <f>'Survey Results'!D1692/'Survey Results'!D$1700</f>
        <v>0</v>
      </c>
      <c r="D1692" s="211">
        <f t="shared" si="209"/>
        <v>0</v>
      </c>
      <c r="E1692" s="218">
        <f>'Survey Results'!E1692/'Survey Results'!E$1700</f>
        <v>0</v>
      </c>
      <c r="F1692" s="217">
        <f t="shared" si="210"/>
        <v>0</v>
      </c>
      <c r="G1692" s="215">
        <f>'Survey Results'!F1692/'Survey Results'!F$1700</f>
        <v>0</v>
      </c>
      <c r="H1692" s="212">
        <f t="shared" si="211"/>
        <v>0</v>
      </c>
      <c r="I1692" s="218">
        <f>'Survey Results'!G1692/'Survey Results'!G$1700</f>
        <v>0</v>
      </c>
      <c r="J1692" s="217">
        <f t="shared" si="212"/>
        <v>0</v>
      </c>
      <c r="K1692" s="215">
        <f>'Survey Results'!H1692/'Survey Results'!H$1700</f>
        <v>0</v>
      </c>
      <c r="L1692" s="211">
        <f t="shared" si="213"/>
        <v>0</v>
      </c>
      <c r="M1692" s="221">
        <f t="shared" si="214"/>
        <v>0</v>
      </c>
      <c r="N1692" s="222">
        <f t="shared" si="215"/>
        <v>0</v>
      </c>
    </row>
    <row r="1693" spans="2:14" x14ac:dyDescent="0.45">
      <c r="B1693" t="s">
        <v>373</v>
      </c>
      <c r="C1693" s="215">
        <f>'Survey Results'!D1693/'Survey Results'!D$1700</f>
        <v>0</v>
      </c>
      <c r="D1693" s="211">
        <f t="shared" si="209"/>
        <v>0</v>
      </c>
      <c r="E1693" s="218">
        <f>'Survey Results'!E1693/'Survey Results'!E$1700</f>
        <v>0</v>
      </c>
      <c r="F1693" s="217">
        <f t="shared" si="210"/>
        <v>0</v>
      </c>
      <c r="G1693" s="215">
        <f>'Survey Results'!F1693/'Survey Results'!F$1700</f>
        <v>0</v>
      </c>
      <c r="H1693" s="212">
        <f t="shared" si="211"/>
        <v>0</v>
      </c>
      <c r="I1693" s="218">
        <f>'Survey Results'!G1693/'Survey Results'!G$1700</f>
        <v>0</v>
      </c>
      <c r="J1693" s="217">
        <f t="shared" si="212"/>
        <v>0</v>
      </c>
      <c r="K1693" s="215">
        <f>'Survey Results'!H1693/'Survey Results'!H$1700</f>
        <v>0</v>
      </c>
      <c r="L1693" s="211">
        <f t="shared" si="213"/>
        <v>0</v>
      </c>
      <c r="M1693" s="221">
        <f t="shared" si="214"/>
        <v>0</v>
      </c>
      <c r="N1693" s="222">
        <f t="shared" si="215"/>
        <v>0</v>
      </c>
    </row>
    <row r="1694" spans="2:14" x14ac:dyDescent="0.45">
      <c r="B1694" t="s">
        <v>374</v>
      </c>
      <c r="C1694" s="215">
        <f>'Survey Results'!D1694/'Survey Results'!D$1700</f>
        <v>0</v>
      </c>
      <c r="D1694" s="211">
        <f t="shared" si="209"/>
        <v>0</v>
      </c>
      <c r="E1694" s="218">
        <f>'Survey Results'!E1694/'Survey Results'!E$1700</f>
        <v>0</v>
      </c>
      <c r="F1694" s="217">
        <f t="shared" si="210"/>
        <v>0</v>
      </c>
      <c r="G1694" s="215">
        <f>'Survey Results'!F1694/'Survey Results'!F$1700</f>
        <v>0</v>
      </c>
      <c r="H1694" s="212">
        <f t="shared" si="211"/>
        <v>0</v>
      </c>
      <c r="I1694" s="218">
        <f>'Survey Results'!G1694/'Survey Results'!G$1700</f>
        <v>0</v>
      </c>
      <c r="J1694" s="217">
        <f t="shared" si="212"/>
        <v>0</v>
      </c>
      <c r="K1694" s="215">
        <f>'Survey Results'!H1694/'Survey Results'!H$1700</f>
        <v>0</v>
      </c>
      <c r="L1694" s="211">
        <f t="shared" si="213"/>
        <v>0</v>
      </c>
      <c r="M1694" s="221">
        <f t="shared" si="214"/>
        <v>0</v>
      </c>
      <c r="N1694" s="222">
        <f t="shared" si="215"/>
        <v>0</v>
      </c>
    </row>
    <row r="1695" spans="2:14" x14ac:dyDescent="0.45">
      <c r="B1695" t="s">
        <v>375</v>
      </c>
      <c r="C1695" s="215">
        <f>'Survey Results'!D1695/'Survey Results'!D$1700</f>
        <v>0</v>
      </c>
      <c r="D1695" s="211">
        <f t="shared" si="209"/>
        <v>0</v>
      </c>
      <c r="E1695" s="218">
        <f>'Survey Results'!E1695/'Survey Results'!E$1700</f>
        <v>0</v>
      </c>
      <c r="F1695" s="217">
        <f t="shared" si="210"/>
        <v>0</v>
      </c>
      <c r="G1695" s="215">
        <f>'Survey Results'!F1695/'Survey Results'!F$1700</f>
        <v>0</v>
      </c>
      <c r="H1695" s="212">
        <f t="shared" si="211"/>
        <v>0</v>
      </c>
      <c r="I1695" s="218">
        <f>'Survey Results'!G1695/'Survey Results'!G$1700</f>
        <v>0</v>
      </c>
      <c r="J1695" s="217">
        <f t="shared" si="212"/>
        <v>0</v>
      </c>
      <c r="K1695" s="215">
        <f>'Survey Results'!H1695/'Survey Results'!H$1700</f>
        <v>0</v>
      </c>
      <c r="L1695" s="211">
        <f t="shared" si="213"/>
        <v>0</v>
      </c>
      <c r="M1695" s="221">
        <f t="shared" si="214"/>
        <v>0</v>
      </c>
      <c r="N1695" s="222">
        <f t="shared" si="215"/>
        <v>0</v>
      </c>
    </row>
    <row r="1696" spans="2:14" x14ac:dyDescent="0.45">
      <c r="B1696" t="s">
        <v>376</v>
      </c>
      <c r="C1696" s="215">
        <f>'Survey Results'!D1696/'Survey Results'!D$1700</f>
        <v>0</v>
      </c>
      <c r="D1696" s="211">
        <f t="shared" si="209"/>
        <v>0</v>
      </c>
      <c r="E1696" s="218">
        <f>'Survey Results'!E1696/'Survey Results'!E$1700</f>
        <v>0</v>
      </c>
      <c r="F1696" s="217">
        <f t="shared" si="210"/>
        <v>0</v>
      </c>
      <c r="G1696" s="215">
        <f>'Survey Results'!F1696/'Survey Results'!F$1700</f>
        <v>0</v>
      </c>
      <c r="H1696" s="212">
        <f t="shared" si="211"/>
        <v>0</v>
      </c>
      <c r="I1696" s="218">
        <f>'Survey Results'!G1696/'Survey Results'!G$1700</f>
        <v>0</v>
      </c>
      <c r="J1696" s="217">
        <f t="shared" si="212"/>
        <v>0</v>
      </c>
      <c r="K1696" s="215">
        <f>'Survey Results'!H1696/'Survey Results'!H$1700</f>
        <v>0</v>
      </c>
      <c r="L1696" s="211">
        <f t="shared" si="213"/>
        <v>0</v>
      </c>
      <c r="M1696" s="221">
        <f t="shared" si="214"/>
        <v>0</v>
      </c>
      <c r="N1696" s="222">
        <f t="shared" si="215"/>
        <v>0</v>
      </c>
    </row>
    <row r="1697" spans="1:14" x14ac:dyDescent="0.45">
      <c r="B1697" t="s">
        <v>377</v>
      </c>
      <c r="C1697" s="215">
        <f>'Survey Results'!D1697/'Survey Results'!D$1700</f>
        <v>0</v>
      </c>
      <c r="D1697" s="211">
        <f t="shared" si="209"/>
        <v>0</v>
      </c>
      <c r="E1697" s="218">
        <f>'Survey Results'!E1697/'Survey Results'!E$1700</f>
        <v>0</v>
      </c>
      <c r="F1697" s="217">
        <f t="shared" si="210"/>
        <v>0</v>
      </c>
      <c r="G1697" s="215">
        <f>'Survey Results'!F1697/'Survey Results'!F$1700</f>
        <v>0</v>
      </c>
      <c r="H1697" s="212">
        <f t="shared" si="211"/>
        <v>0</v>
      </c>
      <c r="I1697" s="218">
        <f>'Survey Results'!G1697/'Survey Results'!G$1700</f>
        <v>0</v>
      </c>
      <c r="J1697" s="217">
        <f t="shared" si="212"/>
        <v>0</v>
      </c>
      <c r="K1697" s="215">
        <f>'Survey Results'!H1697/'Survey Results'!H$1700</f>
        <v>0</v>
      </c>
      <c r="L1697" s="211">
        <f t="shared" si="213"/>
        <v>0</v>
      </c>
      <c r="M1697" s="221">
        <f t="shared" si="214"/>
        <v>0</v>
      </c>
      <c r="N1697" s="222">
        <f t="shared" si="215"/>
        <v>0</v>
      </c>
    </row>
    <row r="1698" spans="1:14" x14ac:dyDescent="0.45">
      <c r="B1698" t="s">
        <v>378</v>
      </c>
      <c r="C1698" s="215">
        <f>'Survey Results'!D1698/'Survey Results'!D$1700</f>
        <v>0</v>
      </c>
      <c r="D1698" s="211">
        <f t="shared" si="209"/>
        <v>0</v>
      </c>
      <c r="E1698" s="218">
        <f>'Survey Results'!E1698/'Survey Results'!E$1700</f>
        <v>0</v>
      </c>
      <c r="F1698" s="217">
        <f t="shared" si="210"/>
        <v>0</v>
      </c>
      <c r="G1698" s="215">
        <f>'Survey Results'!F1698/'Survey Results'!F$1700</f>
        <v>0</v>
      </c>
      <c r="H1698" s="212">
        <f t="shared" si="211"/>
        <v>0</v>
      </c>
      <c r="I1698" s="218">
        <f>'Survey Results'!G1698/'Survey Results'!G$1700</f>
        <v>0</v>
      </c>
      <c r="J1698" s="217">
        <f t="shared" si="212"/>
        <v>0</v>
      </c>
      <c r="K1698" s="215">
        <f>'Survey Results'!H1698/'Survey Results'!H$1700</f>
        <v>0</v>
      </c>
      <c r="L1698" s="211">
        <f t="shared" si="213"/>
        <v>0</v>
      </c>
      <c r="M1698" s="221">
        <f t="shared" si="214"/>
        <v>0</v>
      </c>
      <c r="N1698" s="222">
        <f t="shared" si="215"/>
        <v>0</v>
      </c>
    </row>
    <row r="1699" spans="1:14" x14ac:dyDescent="0.45">
      <c r="B1699" t="s">
        <v>379</v>
      </c>
      <c r="C1699" s="215">
        <f>'Survey Results'!D1699/'Survey Results'!D$1700</f>
        <v>6.0638555908748551E-3</v>
      </c>
      <c r="D1699" s="211">
        <f t="shared" si="209"/>
        <v>4.7000810400788941E-2</v>
      </c>
      <c r="E1699" s="218">
        <f>'Survey Results'!E1699/'Survey Results'!E$1700</f>
        <v>0</v>
      </c>
      <c r="F1699" s="217">
        <f t="shared" si="210"/>
        <v>0</v>
      </c>
      <c r="G1699" s="215">
        <f>'Survey Results'!F1699/'Survey Results'!F$1700</f>
        <v>0</v>
      </c>
      <c r="H1699" s="212">
        <f t="shared" si="211"/>
        <v>0</v>
      </c>
      <c r="I1699" s="218">
        <f>'Survey Results'!G1699/'Survey Results'!G$1700</f>
        <v>0</v>
      </c>
      <c r="J1699" s="217">
        <f t="shared" si="212"/>
        <v>0</v>
      </c>
      <c r="K1699" s="215">
        <f>'Survey Results'!H1699/'Survey Results'!H$1700</f>
        <v>2.9053328055194252E-2</v>
      </c>
      <c r="L1699" s="211">
        <f t="shared" si="213"/>
        <v>0.28327821639769124</v>
      </c>
      <c r="M1699" s="221">
        <f t="shared" si="214"/>
        <v>6.389982323931705E-3</v>
      </c>
      <c r="N1699" s="222">
        <f t="shared" si="215"/>
        <v>0.3302790267984802</v>
      </c>
    </row>
    <row r="1700" spans="1:14" s="208" customFormat="1" x14ac:dyDescent="0.45">
      <c r="B1700" s="208" t="s">
        <v>1</v>
      </c>
      <c r="C1700" s="213">
        <f t="shared" ref="C1700:N1700" si="216">SUM(C1521:C1699)</f>
        <v>1</v>
      </c>
      <c r="D1700" s="214">
        <f t="shared" si="216"/>
        <v>7.7509778550000004</v>
      </c>
      <c r="E1700" s="219">
        <f t="shared" si="216"/>
        <v>0.99999999999999989</v>
      </c>
      <c r="F1700" s="220">
        <f t="shared" si="216"/>
        <v>5.9819917870000001</v>
      </c>
      <c r="G1700" s="213">
        <f t="shared" si="216"/>
        <v>1.0000000000000002</v>
      </c>
      <c r="H1700" s="214">
        <f t="shared" si="216"/>
        <v>20.145240768000008</v>
      </c>
      <c r="I1700" s="219">
        <f t="shared" si="216"/>
        <v>0.99999999999999967</v>
      </c>
      <c r="J1700" s="220">
        <f t="shared" si="216"/>
        <v>8.0585066455999996</v>
      </c>
      <c r="K1700" s="213">
        <f t="shared" si="216"/>
        <v>0.99999999999999944</v>
      </c>
      <c r="L1700" s="214">
        <f t="shared" si="216"/>
        <v>9.7502845753000003</v>
      </c>
      <c r="M1700" s="221">
        <f t="shared" si="216"/>
        <v>1.0000000000000004</v>
      </c>
      <c r="N1700" s="222">
        <f t="shared" si="216"/>
        <v>51.687001630899992</v>
      </c>
    </row>
    <row r="1702" spans="1:14" x14ac:dyDescent="0.45">
      <c r="A1702" t="s">
        <v>399</v>
      </c>
      <c r="B1702" t="s">
        <v>400</v>
      </c>
      <c r="D1702" s="211">
        <f>'Pop &amp; Exp'!B126</f>
        <v>2.9776033740000001</v>
      </c>
      <c r="F1702" s="217">
        <f>'Pop &amp; Exp'!C126</f>
        <v>2.3080919800000004</v>
      </c>
      <c r="H1702" s="212">
        <f>'Pop &amp; Exp'!D126</f>
        <v>8.2232553599999996</v>
      </c>
      <c r="J1702" s="217">
        <f>'Pop &amp; Exp'!E126</f>
        <v>3.2084556360000001</v>
      </c>
      <c r="L1702" s="211">
        <f>'Pop &amp; Exp'!F126</f>
        <v>3.5730546850000002</v>
      </c>
      <c r="N1702" s="222">
        <f>D1702+F1702+H1702+J1702+L1702</f>
        <v>20.290461035</v>
      </c>
    </row>
    <row r="1704" spans="1:14" x14ac:dyDescent="0.45">
      <c r="B1704" t="s">
        <v>97</v>
      </c>
      <c r="C1704" s="215">
        <f>'Survey Results'!D1704/'Survey Results'!D$1883</f>
        <v>0</v>
      </c>
      <c r="D1704" s="211">
        <f>C1704*$D$1702</f>
        <v>0</v>
      </c>
      <c r="E1704" s="218">
        <f>'Survey Results'!E1704/'Survey Results'!E$1883</f>
        <v>0</v>
      </c>
      <c r="F1704" s="217">
        <f>E1704*$F$1702</f>
        <v>0</v>
      </c>
      <c r="G1704" s="215">
        <f>'Survey Results'!F1704/'Survey Results'!F$1883</f>
        <v>0</v>
      </c>
      <c r="H1704" s="212">
        <f>G1704*$H$1702</f>
        <v>0</v>
      </c>
      <c r="I1704" s="218">
        <f>'Survey Results'!G1704/'Survey Results'!G$1883</f>
        <v>0</v>
      </c>
      <c r="J1704" s="217">
        <f>I1704*$J$1702</f>
        <v>0</v>
      </c>
      <c r="K1704" s="215">
        <f>'Survey Results'!H1704/'Survey Results'!H$1883</f>
        <v>0</v>
      </c>
      <c r="L1704" s="211">
        <f>K1704*$L$1702</f>
        <v>0</v>
      </c>
      <c r="M1704" s="221">
        <f>N1704/$N$1702</f>
        <v>0</v>
      </c>
      <c r="N1704" s="222">
        <f t="shared" si="215"/>
        <v>0</v>
      </c>
    </row>
    <row r="1705" spans="1:14" x14ac:dyDescent="0.45">
      <c r="B1705" t="s">
        <v>98</v>
      </c>
      <c r="C1705" s="215">
        <f>'Survey Results'!D1705/'Survey Results'!D$1883</f>
        <v>0</v>
      </c>
      <c r="D1705" s="211">
        <f t="shared" ref="D1705:D1768" si="217">C1705*$D$1702</f>
        <v>0</v>
      </c>
      <c r="E1705" s="218">
        <f>'Survey Results'!E1705/'Survey Results'!E$1883</f>
        <v>8.6713256264559238E-2</v>
      </c>
      <c r="F1705" s="217">
        <f t="shared" ref="F1705:F1768" si="218">E1705*$F$1702</f>
        <v>0.20014217134391396</v>
      </c>
      <c r="G1705" s="215">
        <f>'Survey Results'!F1705/'Survey Results'!F$1883</f>
        <v>1.4459868303968676E-2</v>
      </c>
      <c r="H1705" s="212">
        <f t="shared" ref="H1705:H1768" si="219">G1705*$H$1702</f>
        <v>0.11890718953550451</v>
      </c>
      <c r="I1705" s="218">
        <f>'Survey Results'!G1705/'Survey Results'!G$1883</f>
        <v>6.1030223918064071E-2</v>
      </c>
      <c r="J1705" s="217">
        <f t="shared" ref="J1705:J1768" si="220">I1705*$J$1702</f>
        <v>0.19581276589625468</v>
      </c>
      <c r="K1705" s="215">
        <f>'Survey Results'!H1705/'Survey Results'!H$1883</f>
        <v>0</v>
      </c>
      <c r="L1705" s="211">
        <f t="shared" ref="L1705:L1768" si="221">K1705*$L$1702</f>
        <v>0</v>
      </c>
      <c r="M1705" s="221">
        <f t="shared" ref="M1705:M1768" si="222">N1705/$N$1702</f>
        <v>2.5374589857153199E-2</v>
      </c>
      <c r="N1705" s="222">
        <f t="shared" si="215"/>
        <v>0.51486212677567322</v>
      </c>
    </row>
    <row r="1706" spans="1:14" x14ac:dyDescent="0.45">
      <c r="B1706" t="s">
        <v>147</v>
      </c>
      <c r="C1706" s="215">
        <f>'Survey Results'!D1706/'Survey Results'!D$1883</f>
        <v>0</v>
      </c>
      <c r="D1706" s="211">
        <f t="shared" si="217"/>
        <v>0</v>
      </c>
      <c r="E1706" s="218">
        <f>'Survey Results'!E1706/'Survey Results'!E$1883</f>
        <v>0</v>
      </c>
      <c r="F1706" s="217">
        <f t="shared" si="218"/>
        <v>0</v>
      </c>
      <c r="G1706" s="215">
        <f>'Survey Results'!F1706/'Survey Results'!F$1883</f>
        <v>0</v>
      </c>
      <c r="H1706" s="212">
        <f t="shared" si="219"/>
        <v>0</v>
      </c>
      <c r="I1706" s="218">
        <f>'Survey Results'!G1706/'Survey Results'!G$1883</f>
        <v>0</v>
      </c>
      <c r="J1706" s="217">
        <f t="shared" si="220"/>
        <v>0</v>
      </c>
      <c r="K1706" s="215">
        <f>'Survey Results'!H1706/'Survey Results'!H$1883</f>
        <v>0</v>
      </c>
      <c r="L1706" s="211">
        <f t="shared" si="221"/>
        <v>0</v>
      </c>
      <c r="M1706" s="221">
        <f t="shared" si="222"/>
        <v>0</v>
      </c>
      <c r="N1706" s="222">
        <f t="shared" si="215"/>
        <v>0</v>
      </c>
    </row>
    <row r="1707" spans="1:14" x14ac:dyDescent="0.45">
      <c r="B1707" t="s">
        <v>148</v>
      </c>
      <c r="C1707" s="215">
        <f>'Survey Results'!D1707/'Survey Results'!D$1883</f>
        <v>0</v>
      </c>
      <c r="D1707" s="211">
        <f t="shared" si="217"/>
        <v>0</v>
      </c>
      <c r="E1707" s="218">
        <f>'Survey Results'!E1707/'Survey Results'!E$1883</f>
        <v>0</v>
      </c>
      <c r="F1707" s="217">
        <f t="shared" si="218"/>
        <v>0</v>
      </c>
      <c r="G1707" s="215">
        <f>'Survey Results'!F1707/'Survey Results'!F$1883</f>
        <v>1.4459868303968676E-2</v>
      </c>
      <c r="H1707" s="212">
        <f t="shared" si="219"/>
        <v>0.11890718953550451</v>
      </c>
      <c r="I1707" s="218">
        <f>'Survey Results'!G1707/'Survey Results'!G$1883</f>
        <v>0</v>
      </c>
      <c r="J1707" s="217">
        <f t="shared" si="220"/>
        <v>0</v>
      </c>
      <c r="K1707" s="215">
        <f>'Survey Results'!H1707/'Survey Results'!H$1883</f>
        <v>0</v>
      </c>
      <c r="L1707" s="211">
        <f t="shared" si="221"/>
        <v>0</v>
      </c>
      <c r="M1707" s="221">
        <f t="shared" si="222"/>
        <v>5.8602507518383017E-3</v>
      </c>
      <c r="N1707" s="222">
        <f t="shared" si="215"/>
        <v>0.11890718953550451</v>
      </c>
    </row>
    <row r="1708" spans="1:14" x14ac:dyDescent="0.45">
      <c r="B1708" t="s">
        <v>149</v>
      </c>
      <c r="C1708" s="215">
        <f>'Survey Results'!D1708/'Survey Results'!D$1883</f>
        <v>0</v>
      </c>
      <c r="D1708" s="211">
        <f t="shared" si="217"/>
        <v>0</v>
      </c>
      <c r="E1708" s="218">
        <f>'Survey Results'!E1708/'Survey Results'!E$1883</f>
        <v>0</v>
      </c>
      <c r="F1708" s="217">
        <f t="shared" si="218"/>
        <v>0</v>
      </c>
      <c r="G1708" s="215">
        <f>'Survey Results'!F1708/'Survey Results'!F$1883</f>
        <v>0</v>
      </c>
      <c r="H1708" s="212">
        <f t="shared" si="219"/>
        <v>0</v>
      </c>
      <c r="I1708" s="218">
        <f>'Survey Results'!G1708/'Survey Results'!G$1883</f>
        <v>0</v>
      </c>
      <c r="J1708" s="217">
        <f t="shared" si="220"/>
        <v>0</v>
      </c>
      <c r="K1708" s="215">
        <f>'Survey Results'!H1708/'Survey Results'!H$1883</f>
        <v>0</v>
      </c>
      <c r="L1708" s="211">
        <f t="shared" si="221"/>
        <v>0</v>
      </c>
      <c r="M1708" s="221">
        <f t="shared" si="222"/>
        <v>0</v>
      </c>
      <c r="N1708" s="222">
        <f t="shared" si="215"/>
        <v>0</v>
      </c>
    </row>
    <row r="1709" spans="1:14" x14ac:dyDescent="0.45">
      <c r="B1709" t="s">
        <v>156</v>
      </c>
      <c r="C1709" s="215">
        <f>'Survey Results'!D1709/'Survey Results'!D$1883</f>
        <v>0</v>
      </c>
      <c r="D1709" s="211">
        <f t="shared" si="217"/>
        <v>0</v>
      </c>
      <c r="E1709" s="218">
        <f>'Survey Results'!E1709/'Survey Results'!E$1883</f>
        <v>0</v>
      </c>
      <c r="F1709" s="217">
        <f t="shared" si="218"/>
        <v>0</v>
      </c>
      <c r="G1709" s="215">
        <f>'Survey Results'!F1709/'Survey Results'!F$1883</f>
        <v>0</v>
      </c>
      <c r="H1709" s="212">
        <f t="shared" si="219"/>
        <v>0</v>
      </c>
      <c r="I1709" s="218">
        <f>'Survey Results'!G1709/'Survey Results'!G$1883</f>
        <v>0</v>
      </c>
      <c r="J1709" s="217">
        <f t="shared" si="220"/>
        <v>0</v>
      </c>
      <c r="K1709" s="215">
        <f>'Survey Results'!H1709/'Survey Results'!H$1883</f>
        <v>0</v>
      </c>
      <c r="L1709" s="211">
        <f t="shared" si="221"/>
        <v>0</v>
      </c>
      <c r="M1709" s="221">
        <f t="shared" si="222"/>
        <v>0</v>
      </c>
      <c r="N1709" s="222">
        <f t="shared" si="215"/>
        <v>0</v>
      </c>
    </row>
    <row r="1710" spans="1:14" x14ac:dyDescent="0.45">
      <c r="B1710" t="s">
        <v>157</v>
      </c>
      <c r="C1710" s="215">
        <f>'Survey Results'!D1710/'Survey Results'!D$1883</f>
        <v>7.5807146619001264E-3</v>
      </c>
      <c r="D1710" s="211">
        <f t="shared" si="217"/>
        <v>2.2572361554605087E-2</v>
      </c>
      <c r="E1710" s="218">
        <f>'Survey Results'!E1710/'Survey Results'!E$1883</f>
        <v>9.1872945376962091E-3</v>
      </c>
      <c r="F1710" s="217">
        <f t="shared" si="218"/>
        <v>2.1205120840354433E-2</v>
      </c>
      <c r="G1710" s="215">
        <f>'Survey Results'!F1710/'Survey Results'!F$1883</f>
        <v>0</v>
      </c>
      <c r="H1710" s="212">
        <f t="shared" si="219"/>
        <v>0</v>
      </c>
      <c r="I1710" s="218">
        <f>'Survey Results'!G1710/'Survey Results'!G$1883</f>
        <v>1.110553268400442E-2</v>
      </c>
      <c r="J1710" s="217">
        <f t="shared" si="220"/>
        <v>3.5631608930776187E-2</v>
      </c>
      <c r="K1710" s="215">
        <f>'Survey Results'!H1710/'Survey Results'!H$1883</f>
        <v>0</v>
      </c>
      <c r="L1710" s="211">
        <f t="shared" si="221"/>
        <v>0</v>
      </c>
      <c r="M1710" s="221">
        <f t="shared" si="222"/>
        <v>3.9136169054394135E-3</v>
      </c>
      <c r="N1710" s="222">
        <f t="shared" si="215"/>
        <v>7.9409091325735703E-2</v>
      </c>
    </row>
    <row r="1711" spans="1:14" x14ac:dyDescent="0.45">
      <c r="B1711" t="s">
        <v>158</v>
      </c>
      <c r="C1711" s="215">
        <f>'Survey Results'!D1711/'Survey Results'!D$1883</f>
        <v>0</v>
      </c>
      <c r="D1711" s="211">
        <f t="shared" si="217"/>
        <v>0</v>
      </c>
      <c r="E1711" s="218">
        <f>'Survey Results'!E1711/'Survey Results'!E$1883</f>
        <v>0</v>
      </c>
      <c r="F1711" s="217">
        <f t="shared" si="218"/>
        <v>0</v>
      </c>
      <c r="G1711" s="215">
        <f>'Survey Results'!F1711/'Survey Results'!F$1883</f>
        <v>0</v>
      </c>
      <c r="H1711" s="212">
        <f t="shared" si="219"/>
        <v>0</v>
      </c>
      <c r="I1711" s="218">
        <f>'Survey Results'!G1711/'Survey Results'!G$1883</f>
        <v>0</v>
      </c>
      <c r="J1711" s="217">
        <f t="shared" si="220"/>
        <v>0</v>
      </c>
      <c r="K1711" s="215">
        <f>'Survey Results'!H1711/'Survey Results'!H$1883</f>
        <v>0</v>
      </c>
      <c r="L1711" s="211">
        <f t="shared" si="221"/>
        <v>0</v>
      </c>
      <c r="M1711" s="221">
        <f t="shared" si="222"/>
        <v>0</v>
      </c>
      <c r="N1711" s="222">
        <f t="shared" si="215"/>
        <v>0</v>
      </c>
    </row>
    <row r="1712" spans="1:14" x14ac:dyDescent="0.45">
      <c r="B1712" t="s">
        <v>159</v>
      </c>
      <c r="C1712" s="215">
        <f>'Survey Results'!D1712/'Survey Results'!D$1883</f>
        <v>0</v>
      </c>
      <c r="D1712" s="211">
        <f t="shared" si="217"/>
        <v>0</v>
      </c>
      <c r="E1712" s="218">
        <f>'Survey Results'!E1712/'Survey Results'!E$1883</f>
        <v>0</v>
      </c>
      <c r="F1712" s="217">
        <f t="shared" si="218"/>
        <v>0</v>
      </c>
      <c r="G1712" s="215">
        <f>'Survey Results'!F1712/'Survey Results'!F$1883</f>
        <v>0</v>
      </c>
      <c r="H1712" s="212">
        <f t="shared" si="219"/>
        <v>0</v>
      </c>
      <c r="I1712" s="218">
        <f>'Survey Results'!G1712/'Survey Results'!G$1883</f>
        <v>0</v>
      </c>
      <c r="J1712" s="217">
        <f t="shared" si="220"/>
        <v>0</v>
      </c>
      <c r="K1712" s="215">
        <f>'Survey Results'!H1712/'Survey Results'!H$1883</f>
        <v>0</v>
      </c>
      <c r="L1712" s="211">
        <f t="shared" si="221"/>
        <v>0</v>
      </c>
      <c r="M1712" s="221">
        <f t="shared" si="222"/>
        <v>0</v>
      </c>
      <c r="N1712" s="222">
        <f t="shared" si="215"/>
        <v>0</v>
      </c>
    </row>
    <row r="1713" spans="2:14" x14ac:dyDescent="0.45">
      <c r="B1713" t="s">
        <v>176</v>
      </c>
      <c r="C1713" s="215">
        <f>'Survey Results'!D1713/'Survey Results'!D$1883</f>
        <v>0</v>
      </c>
      <c r="D1713" s="211">
        <f t="shared" si="217"/>
        <v>0</v>
      </c>
      <c r="E1713" s="218">
        <f>'Survey Results'!E1713/'Survey Results'!E$1883</f>
        <v>7.7569503407136489E-2</v>
      </c>
      <c r="F1713" s="217">
        <f t="shared" si="218"/>
        <v>0.17903754870659444</v>
      </c>
      <c r="G1713" s="215">
        <f>'Survey Results'!F1713/'Survey Results'!F$1883</f>
        <v>0.1414842498665243</v>
      </c>
      <c r="H1713" s="212">
        <f t="shared" si="219"/>
        <v>1.1634611160704753</v>
      </c>
      <c r="I1713" s="218">
        <f>'Survey Results'!G1713/'Survey Results'!G$1883</f>
        <v>1.110553268400442E-2</v>
      </c>
      <c r="J1713" s="217">
        <f t="shared" si="220"/>
        <v>3.5631608930776187E-2</v>
      </c>
      <c r="K1713" s="215">
        <f>'Survey Results'!H1713/'Survey Results'!H$1883</f>
        <v>0</v>
      </c>
      <c r="L1713" s="211">
        <f t="shared" si="221"/>
        <v>0</v>
      </c>
      <c r="M1713" s="221">
        <f t="shared" si="222"/>
        <v>6.7920106464345112E-2</v>
      </c>
      <c r="N1713" s="222">
        <f t="shared" si="215"/>
        <v>1.378130273707846</v>
      </c>
    </row>
    <row r="1714" spans="2:14" x14ac:dyDescent="0.45">
      <c r="B1714" t="s">
        <v>177</v>
      </c>
      <c r="C1714" s="215">
        <f>'Survey Results'!D1714/'Survey Results'!D$1883</f>
        <v>6.4172744537895607E-2</v>
      </c>
      <c r="D1714" s="211">
        <f t="shared" si="217"/>
        <v>0.19108098065487802</v>
      </c>
      <c r="E1714" s="218">
        <f>'Survey Results'!E1714/'Survey Results'!E$1883</f>
        <v>0</v>
      </c>
      <c r="F1714" s="217">
        <f t="shared" si="218"/>
        <v>0</v>
      </c>
      <c r="G1714" s="215">
        <f>'Survey Results'!F1714/'Survey Results'!F$1883</f>
        <v>0</v>
      </c>
      <c r="H1714" s="212">
        <f t="shared" si="219"/>
        <v>0</v>
      </c>
      <c r="I1714" s="218">
        <f>'Survey Results'!G1714/'Survey Results'!G$1883</f>
        <v>0</v>
      </c>
      <c r="J1714" s="217">
        <f t="shared" si="220"/>
        <v>0</v>
      </c>
      <c r="K1714" s="215">
        <f>'Survey Results'!H1714/'Survey Results'!H$1883</f>
        <v>0</v>
      </c>
      <c r="L1714" s="211">
        <f t="shared" si="221"/>
        <v>0</v>
      </c>
      <c r="M1714" s="221">
        <f t="shared" si="222"/>
        <v>9.4172813680908074E-3</v>
      </c>
      <c r="N1714" s="222">
        <f t="shared" si="215"/>
        <v>0.19108098065487802</v>
      </c>
    </row>
    <row r="1715" spans="2:14" x14ac:dyDescent="0.45">
      <c r="B1715" t="s">
        <v>178</v>
      </c>
      <c r="C1715" s="215">
        <f>'Survey Results'!D1715/'Survey Results'!D$1883</f>
        <v>0.18769849502864713</v>
      </c>
      <c r="D1715" s="211">
        <f t="shared" si="217"/>
        <v>0.55889167209202195</v>
      </c>
      <c r="E1715" s="218">
        <f>'Survey Results'!E1715/'Survey Results'!E$1883</f>
        <v>0.2316199682145734</v>
      </c>
      <c r="F1715" s="217">
        <f t="shared" si="218"/>
        <v>0.53460019104391188</v>
      </c>
      <c r="G1715" s="215">
        <f>'Survey Results'!F1715/'Survey Results'!F$1883</f>
        <v>5.7794981313400953E-2</v>
      </c>
      <c r="H1715" s="212">
        <f t="shared" si="219"/>
        <v>0.47526288986652421</v>
      </c>
      <c r="I1715" s="218">
        <f>'Survey Results'!G1715/'Survey Results'!G$1883</f>
        <v>0.13101717039863442</v>
      </c>
      <c r="J1715" s="217">
        <f t="shared" si="220"/>
        <v>0.420362778778271</v>
      </c>
      <c r="K1715" s="215">
        <f>'Survey Results'!H1715/'Survey Results'!H$1883</f>
        <v>0</v>
      </c>
      <c r="L1715" s="211">
        <f t="shared" si="221"/>
        <v>0</v>
      </c>
      <c r="M1715" s="221">
        <f t="shared" si="222"/>
        <v>9.8032150592813228E-2</v>
      </c>
      <c r="N1715" s="222">
        <f t="shared" si="215"/>
        <v>1.989117531780729</v>
      </c>
    </row>
    <row r="1716" spans="2:14" x14ac:dyDescent="0.45">
      <c r="B1716" t="s">
        <v>179</v>
      </c>
      <c r="C1716" s="215">
        <f>'Survey Results'!D1716/'Survey Results'!D$1883</f>
        <v>0</v>
      </c>
      <c r="D1716" s="211">
        <f t="shared" si="217"/>
        <v>0</v>
      </c>
      <c r="E1716" s="218">
        <f>'Survey Results'!E1716/'Survey Results'!E$1883</f>
        <v>0</v>
      </c>
      <c r="F1716" s="217">
        <f t="shared" si="218"/>
        <v>0</v>
      </c>
      <c r="G1716" s="215">
        <f>'Survey Results'!F1716/'Survey Results'!F$1883</f>
        <v>0</v>
      </c>
      <c r="H1716" s="212">
        <f t="shared" si="219"/>
        <v>0</v>
      </c>
      <c r="I1716" s="218">
        <f>'Survey Results'!G1716/'Survey Results'!G$1883</f>
        <v>0</v>
      </c>
      <c r="J1716" s="217">
        <f t="shared" si="220"/>
        <v>0</v>
      </c>
      <c r="K1716" s="215">
        <f>'Survey Results'!H1716/'Survey Results'!H$1883</f>
        <v>0.13861497591066685</v>
      </c>
      <c r="L1716" s="211">
        <f t="shared" si="221"/>
        <v>0.49527888908877038</v>
      </c>
      <c r="M1716" s="221">
        <f t="shared" si="222"/>
        <v>2.4409444824069784E-2</v>
      </c>
      <c r="N1716" s="222">
        <f t="shared" si="215"/>
        <v>0.49527888908877038</v>
      </c>
    </row>
    <row r="1717" spans="2:14" x14ac:dyDescent="0.45">
      <c r="B1717" t="s">
        <v>180</v>
      </c>
      <c r="C1717" s="215">
        <f>'Survey Results'!D1717/'Survey Results'!D$1883</f>
        <v>0</v>
      </c>
      <c r="D1717" s="211">
        <f t="shared" si="217"/>
        <v>0</v>
      </c>
      <c r="E1717" s="218">
        <f>'Survey Results'!E1717/'Survey Results'!E$1883</f>
        <v>0</v>
      </c>
      <c r="F1717" s="217">
        <f t="shared" si="218"/>
        <v>0</v>
      </c>
      <c r="G1717" s="215">
        <f>'Survey Results'!F1717/'Survey Results'!F$1883</f>
        <v>0</v>
      </c>
      <c r="H1717" s="212">
        <f t="shared" si="219"/>
        <v>0</v>
      </c>
      <c r="I1717" s="218">
        <f>'Survey Results'!G1717/'Survey Results'!G$1883</f>
        <v>0</v>
      </c>
      <c r="J1717" s="217">
        <f t="shared" si="220"/>
        <v>0</v>
      </c>
      <c r="K1717" s="215">
        <f>'Survey Results'!H1717/'Survey Results'!H$1883</f>
        <v>0</v>
      </c>
      <c r="L1717" s="211">
        <f t="shared" si="221"/>
        <v>0</v>
      </c>
      <c r="M1717" s="221">
        <f t="shared" si="222"/>
        <v>0</v>
      </c>
      <c r="N1717" s="222">
        <f t="shared" si="215"/>
        <v>0</v>
      </c>
    </row>
    <row r="1718" spans="2:14" x14ac:dyDescent="0.45">
      <c r="B1718" t="s">
        <v>181</v>
      </c>
      <c r="C1718" s="215">
        <f>'Survey Results'!D1718/'Survey Results'!D$1883</f>
        <v>0</v>
      </c>
      <c r="D1718" s="211">
        <f t="shared" si="217"/>
        <v>0</v>
      </c>
      <c r="E1718" s="218">
        <f>'Survey Results'!E1718/'Survey Results'!E$1883</f>
        <v>0</v>
      </c>
      <c r="F1718" s="217">
        <f t="shared" si="218"/>
        <v>0</v>
      </c>
      <c r="G1718" s="215">
        <f>'Survey Results'!F1718/'Survey Results'!F$1883</f>
        <v>0</v>
      </c>
      <c r="H1718" s="212">
        <f t="shared" si="219"/>
        <v>0</v>
      </c>
      <c r="I1718" s="218">
        <f>'Survey Results'!G1718/'Survey Results'!G$1883</f>
        <v>0</v>
      </c>
      <c r="J1718" s="217">
        <f t="shared" si="220"/>
        <v>0</v>
      </c>
      <c r="K1718" s="215">
        <f>'Survey Results'!H1718/'Survey Results'!H$1883</f>
        <v>0</v>
      </c>
      <c r="L1718" s="211">
        <f t="shared" si="221"/>
        <v>0</v>
      </c>
      <c r="M1718" s="221">
        <f t="shared" si="222"/>
        <v>0</v>
      </c>
      <c r="N1718" s="222">
        <f t="shared" si="215"/>
        <v>0</v>
      </c>
    </row>
    <row r="1719" spans="2:14" x14ac:dyDescent="0.45">
      <c r="B1719" t="s">
        <v>190</v>
      </c>
      <c r="C1719" s="215">
        <f>'Survey Results'!D1719/'Survey Results'!D$1883</f>
        <v>0</v>
      </c>
      <c r="D1719" s="211">
        <f t="shared" si="217"/>
        <v>0</v>
      </c>
      <c r="E1719" s="218">
        <f>'Survey Results'!E1719/'Survey Results'!E$1883</f>
        <v>0</v>
      </c>
      <c r="F1719" s="217">
        <f t="shared" si="218"/>
        <v>0</v>
      </c>
      <c r="G1719" s="215">
        <f>'Survey Results'!F1719/'Survey Results'!F$1883</f>
        <v>2.8919736607937351E-2</v>
      </c>
      <c r="H1719" s="212">
        <f t="shared" si="219"/>
        <v>0.23781437907100902</v>
      </c>
      <c r="I1719" s="218">
        <f>'Survey Results'!G1719/'Survey Results'!G$1883</f>
        <v>8.8864343809619439E-2</v>
      </c>
      <c r="J1719" s="217">
        <f t="shared" si="220"/>
        <v>0.28511730473541519</v>
      </c>
      <c r="K1719" s="215">
        <f>'Survey Results'!H1719/'Survey Results'!H$1883</f>
        <v>0</v>
      </c>
      <c r="L1719" s="211">
        <f t="shared" si="221"/>
        <v>0</v>
      </c>
      <c r="M1719" s="221">
        <f t="shared" si="222"/>
        <v>2.5772291861894808E-2</v>
      </c>
      <c r="N1719" s="222">
        <f t="shared" si="215"/>
        <v>0.52293168380642419</v>
      </c>
    </row>
    <row r="1720" spans="2:14" x14ac:dyDescent="0.45">
      <c r="B1720" t="s">
        <v>191</v>
      </c>
      <c r="C1720" s="215">
        <f>'Survey Results'!D1720/'Survey Results'!D$1883</f>
        <v>0</v>
      </c>
      <c r="D1720" s="211">
        <f t="shared" si="217"/>
        <v>0</v>
      </c>
      <c r="E1720" s="218">
        <f>'Survey Results'!E1720/'Survey Results'!E$1883</f>
        <v>0</v>
      </c>
      <c r="F1720" s="217">
        <f t="shared" si="218"/>
        <v>0</v>
      </c>
      <c r="G1720" s="215">
        <f>'Survey Results'!F1720/'Survey Results'!F$1883</f>
        <v>0</v>
      </c>
      <c r="H1720" s="212">
        <f t="shared" si="219"/>
        <v>0</v>
      </c>
      <c r="I1720" s="218">
        <f>'Survey Results'!G1720/'Survey Results'!G$1883</f>
        <v>0</v>
      </c>
      <c r="J1720" s="217">
        <f t="shared" si="220"/>
        <v>0</v>
      </c>
      <c r="K1720" s="215">
        <f>'Survey Results'!H1720/'Survey Results'!H$1883</f>
        <v>0</v>
      </c>
      <c r="L1720" s="211">
        <f t="shared" si="221"/>
        <v>0</v>
      </c>
      <c r="M1720" s="221">
        <f t="shared" si="222"/>
        <v>0</v>
      </c>
      <c r="N1720" s="222">
        <f t="shared" si="215"/>
        <v>0</v>
      </c>
    </row>
    <row r="1721" spans="2:14" x14ac:dyDescent="0.45">
      <c r="B1721" t="s">
        <v>192</v>
      </c>
      <c r="C1721" s="215">
        <f>'Survey Results'!D1721/'Survey Results'!D$1883</f>
        <v>0.11366284173063727</v>
      </c>
      <c r="D1721" s="211">
        <f t="shared" si="217"/>
        <v>0.33844286103557353</v>
      </c>
      <c r="E1721" s="218">
        <f>'Survey Results'!E1721/'Survey Results'!E$1883</f>
        <v>4.1212200378812618E-2</v>
      </c>
      <c r="F1721" s="217">
        <f t="shared" si="218"/>
        <v>9.5121549172490383E-2</v>
      </c>
      <c r="G1721" s="215">
        <f>'Survey Results'!F1721/'Survey Results'!F$1883</f>
        <v>0</v>
      </c>
      <c r="H1721" s="212">
        <f t="shared" si="219"/>
        <v>0</v>
      </c>
      <c r="I1721" s="218">
        <f>'Survey Results'!G1721/'Survey Results'!G$1883</f>
        <v>3.3336680389597355E-2</v>
      </c>
      <c r="J1721" s="217">
        <f t="shared" si="220"/>
        <v>0.10695926008153431</v>
      </c>
      <c r="K1721" s="215">
        <f>'Survey Results'!H1721/'Survey Results'!H$1883</f>
        <v>9.2507541987482553E-2</v>
      </c>
      <c r="L1721" s="211">
        <f t="shared" si="221"/>
        <v>0.33053450629620879</v>
      </c>
      <c r="M1721" s="221">
        <f t="shared" si="222"/>
        <v>4.2929442316923035E-2</v>
      </c>
      <c r="N1721" s="222">
        <f t="shared" si="215"/>
        <v>0.87105817658580698</v>
      </c>
    </row>
    <row r="1722" spans="2:14" x14ac:dyDescent="0.45">
      <c r="B1722" t="s">
        <v>193</v>
      </c>
      <c r="C1722" s="215">
        <f>'Survey Results'!D1722/'Survey Results'!D$1883</f>
        <v>0</v>
      </c>
      <c r="D1722" s="211">
        <f t="shared" si="217"/>
        <v>0</v>
      </c>
      <c r="E1722" s="218">
        <f>'Survey Results'!E1722/'Survey Results'!E$1883</f>
        <v>0</v>
      </c>
      <c r="F1722" s="217">
        <f t="shared" si="218"/>
        <v>0</v>
      </c>
      <c r="G1722" s="215">
        <f>'Survey Results'!F1722/'Survey Results'!F$1883</f>
        <v>0</v>
      </c>
      <c r="H1722" s="212">
        <f t="shared" si="219"/>
        <v>0</v>
      </c>
      <c r="I1722" s="218">
        <f>'Survey Results'!G1722/'Survey Results'!G$1883</f>
        <v>0</v>
      </c>
      <c r="J1722" s="217">
        <f t="shared" si="220"/>
        <v>0</v>
      </c>
      <c r="K1722" s="215">
        <f>'Survey Results'!H1722/'Survey Results'!H$1883</f>
        <v>3.4693142419739746E-2</v>
      </c>
      <c r="L1722" s="211">
        <f t="shared" si="221"/>
        <v>0.12396049506022334</v>
      </c>
      <c r="M1722" s="221">
        <f t="shared" si="222"/>
        <v>6.109299086225684E-3</v>
      </c>
      <c r="N1722" s="222">
        <f t="shared" si="215"/>
        <v>0.12396049506022334</v>
      </c>
    </row>
    <row r="1723" spans="2:14" x14ac:dyDescent="0.45">
      <c r="B1723" t="s">
        <v>197</v>
      </c>
      <c r="C1723" s="215">
        <f>'Survey Results'!D1723/'Survey Results'!D$1883</f>
        <v>0</v>
      </c>
      <c r="D1723" s="211">
        <f t="shared" si="217"/>
        <v>0</v>
      </c>
      <c r="E1723" s="218">
        <f>'Survey Results'!E1723/'Survey Results'!E$1883</f>
        <v>0</v>
      </c>
      <c r="F1723" s="217">
        <f t="shared" si="218"/>
        <v>0</v>
      </c>
      <c r="G1723" s="215">
        <f>'Survey Results'!F1723/'Survey Results'!F$1883</f>
        <v>0</v>
      </c>
      <c r="H1723" s="212">
        <f t="shared" si="219"/>
        <v>0</v>
      </c>
      <c r="I1723" s="218">
        <f>'Survey Results'!G1723/'Survey Results'!G$1883</f>
        <v>0</v>
      </c>
      <c r="J1723" s="217">
        <f t="shared" si="220"/>
        <v>0</v>
      </c>
      <c r="K1723" s="215">
        <f>'Survey Results'!H1723/'Survey Results'!H$1883</f>
        <v>0</v>
      </c>
      <c r="L1723" s="211">
        <f t="shared" si="221"/>
        <v>0</v>
      </c>
      <c r="M1723" s="221">
        <f t="shared" si="222"/>
        <v>0</v>
      </c>
      <c r="N1723" s="222">
        <f t="shared" si="215"/>
        <v>0</v>
      </c>
    </row>
    <row r="1724" spans="2:14" x14ac:dyDescent="0.45">
      <c r="B1724" t="s">
        <v>198</v>
      </c>
      <c r="C1724" s="215">
        <f>'Survey Results'!D1724/'Survey Results'!D$1883</f>
        <v>0</v>
      </c>
      <c r="D1724" s="211">
        <f t="shared" si="217"/>
        <v>0</v>
      </c>
      <c r="E1724" s="218">
        <f>'Survey Results'!E1724/'Survey Results'!E$1883</f>
        <v>0</v>
      </c>
      <c r="F1724" s="217">
        <f t="shared" si="218"/>
        <v>0</v>
      </c>
      <c r="G1724" s="215">
        <f>'Survey Results'!F1724/'Survey Results'!F$1883</f>
        <v>0</v>
      </c>
      <c r="H1724" s="212">
        <f t="shared" si="219"/>
        <v>0</v>
      </c>
      <c r="I1724" s="218">
        <f>'Survey Results'!G1724/'Survey Results'!G$1883</f>
        <v>0</v>
      </c>
      <c r="J1724" s="217">
        <f t="shared" si="220"/>
        <v>0</v>
      </c>
      <c r="K1724" s="215">
        <f>'Survey Results'!H1724/'Survey Results'!H$1883</f>
        <v>0</v>
      </c>
      <c r="L1724" s="211">
        <f t="shared" si="221"/>
        <v>0</v>
      </c>
      <c r="M1724" s="221">
        <f t="shared" si="222"/>
        <v>0</v>
      </c>
      <c r="N1724" s="222">
        <f t="shared" si="215"/>
        <v>0</v>
      </c>
    </row>
    <row r="1725" spans="2:14" x14ac:dyDescent="0.45">
      <c r="B1725" t="s">
        <v>199</v>
      </c>
      <c r="C1725" s="215">
        <f>'Survey Results'!D1725/'Survey Results'!D$1883</f>
        <v>0</v>
      </c>
      <c r="D1725" s="211">
        <f t="shared" si="217"/>
        <v>0</v>
      </c>
      <c r="E1725" s="218">
        <f>'Survey Results'!E1725/'Survey Results'!E$1883</f>
        <v>0</v>
      </c>
      <c r="F1725" s="217">
        <f t="shared" si="218"/>
        <v>0</v>
      </c>
      <c r="G1725" s="215">
        <f>'Survey Results'!F1725/'Survey Results'!F$1883</f>
        <v>0</v>
      </c>
      <c r="H1725" s="212">
        <f t="shared" si="219"/>
        <v>0</v>
      </c>
      <c r="I1725" s="218">
        <f>'Survey Results'!G1725/'Survey Results'!G$1883</f>
        <v>0</v>
      </c>
      <c r="J1725" s="217">
        <f t="shared" si="220"/>
        <v>0</v>
      </c>
      <c r="K1725" s="215">
        <f>'Survey Results'!H1725/'Survey Results'!H$1883</f>
        <v>0</v>
      </c>
      <c r="L1725" s="211">
        <f t="shared" si="221"/>
        <v>0</v>
      </c>
      <c r="M1725" s="221">
        <f t="shared" si="222"/>
        <v>0</v>
      </c>
      <c r="N1725" s="222">
        <f t="shared" si="215"/>
        <v>0</v>
      </c>
    </row>
    <row r="1726" spans="2:14" x14ac:dyDescent="0.45">
      <c r="B1726" t="s">
        <v>200</v>
      </c>
      <c r="C1726" s="215">
        <f>'Survey Results'!D1726/'Survey Results'!D$1883</f>
        <v>0</v>
      </c>
      <c r="D1726" s="211">
        <f t="shared" si="217"/>
        <v>0</v>
      </c>
      <c r="E1726" s="218">
        <f>'Survey Results'!E1726/'Survey Results'!E$1883</f>
        <v>0</v>
      </c>
      <c r="F1726" s="217">
        <f t="shared" si="218"/>
        <v>0</v>
      </c>
      <c r="G1726" s="215">
        <f>'Survey Results'!F1726/'Survey Results'!F$1883</f>
        <v>0</v>
      </c>
      <c r="H1726" s="212">
        <f t="shared" si="219"/>
        <v>0</v>
      </c>
      <c r="I1726" s="218">
        <f>'Survey Results'!G1726/'Survey Results'!G$1883</f>
        <v>0</v>
      </c>
      <c r="J1726" s="217">
        <f t="shared" si="220"/>
        <v>0</v>
      </c>
      <c r="K1726" s="215">
        <f>'Survey Results'!H1726/'Survey Results'!H$1883</f>
        <v>0</v>
      </c>
      <c r="L1726" s="211">
        <f t="shared" si="221"/>
        <v>0</v>
      </c>
      <c r="M1726" s="221">
        <f t="shared" si="222"/>
        <v>0</v>
      </c>
      <c r="N1726" s="222">
        <f t="shared" si="215"/>
        <v>0</v>
      </c>
    </row>
    <row r="1727" spans="2:14" x14ac:dyDescent="0.45">
      <c r="B1727" t="s">
        <v>233</v>
      </c>
      <c r="C1727" s="215">
        <f>'Survey Results'!D1727/'Survey Results'!D$1883</f>
        <v>0</v>
      </c>
      <c r="D1727" s="211">
        <f t="shared" si="217"/>
        <v>0</v>
      </c>
      <c r="E1727" s="218">
        <f>'Survey Results'!E1727/'Survey Results'!E$1883</f>
        <v>0</v>
      </c>
      <c r="F1727" s="217">
        <f t="shared" si="218"/>
        <v>0</v>
      </c>
      <c r="G1727" s="215">
        <f>'Survey Results'!F1727/'Survey Results'!F$1883</f>
        <v>0</v>
      </c>
      <c r="H1727" s="212">
        <f t="shared" si="219"/>
        <v>0</v>
      </c>
      <c r="I1727" s="218">
        <f>'Survey Results'!G1727/'Survey Results'!G$1883</f>
        <v>1.110553268400442E-2</v>
      </c>
      <c r="J1727" s="217">
        <f t="shared" si="220"/>
        <v>3.5631608930776187E-2</v>
      </c>
      <c r="K1727" s="215">
        <f>'Survey Results'!H1727/'Survey Results'!H$1883</f>
        <v>0</v>
      </c>
      <c r="L1727" s="211">
        <f t="shared" si="221"/>
        <v>0</v>
      </c>
      <c r="M1727" s="221">
        <f t="shared" si="222"/>
        <v>1.7560768515468179E-3</v>
      </c>
      <c r="N1727" s="222">
        <f t="shared" si="215"/>
        <v>3.5631608930776187E-2</v>
      </c>
    </row>
    <row r="1728" spans="2:14" x14ac:dyDescent="0.45">
      <c r="B1728" t="s">
        <v>234</v>
      </c>
      <c r="C1728" s="215">
        <f>'Survey Results'!D1728/'Survey Results'!D$1883</f>
        <v>0</v>
      </c>
      <c r="D1728" s="211">
        <f t="shared" si="217"/>
        <v>0</v>
      </c>
      <c r="E1728" s="218">
        <f>'Survey Results'!E1728/'Survey Results'!E$1883</f>
        <v>1.8331047395118979E-2</v>
      </c>
      <c r="F1728" s="217">
        <f t="shared" si="218"/>
        <v>4.2309743477674015E-2</v>
      </c>
      <c r="G1728" s="215">
        <f>'Survey Results'!F1728/'Survey Results'!F$1883</f>
        <v>0</v>
      </c>
      <c r="H1728" s="212">
        <f t="shared" si="219"/>
        <v>0</v>
      </c>
      <c r="I1728" s="218">
        <f>'Survey Results'!G1728/'Survey Results'!G$1883</f>
        <v>0</v>
      </c>
      <c r="J1728" s="217">
        <f t="shared" si="220"/>
        <v>0</v>
      </c>
      <c r="K1728" s="215">
        <f>'Survey Results'!H1728/'Survey Results'!H$1883</f>
        <v>6.9363771444009181E-2</v>
      </c>
      <c r="L1728" s="211">
        <f t="shared" si="221"/>
        <v>0.24784054852728624</v>
      </c>
      <c r="M1728" s="221">
        <f t="shared" si="222"/>
        <v>1.4299837322792514E-2</v>
      </c>
      <c r="N1728" s="222">
        <f t="shared" si="215"/>
        <v>0.29015029200496023</v>
      </c>
    </row>
    <row r="1729" spans="2:14" x14ac:dyDescent="0.45">
      <c r="B1729" t="s">
        <v>235</v>
      </c>
      <c r="C1729" s="215">
        <f>'Survey Results'!D1729/'Survey Results'!D$1883</f>
        <v>0</v>
      </c>
      <c r="D1729" s="211">
        <f t="shared" si="217"/>
        <v>0</v>
      </c>
      <c r="E1729" s="218">
        <f>'Survey Results'!E1729/'Survey Results'!E$1883</f>
        <v>0</v>
      </c>
      <c r="F1729" s="217">
        <f t="shared" si="218"/>
        <v>0</v>
      </c>
      <c r="G1729" s="215">
        <f>'Survey Results'!F1729/'Survey Results'!F$1883</f>
        <v>0</v>
      </c>
      <c r="H1729" s="212">
        <f t="shared" si="219"/>
        <v>0</v>
      </c>
      <c r="I1729" s="218">
        <f>'Survey Results'!G1729/'Survey Results'!G$1883</f>
        <v>0</v>
      </c>
      <c r="J1729" s="217">
        <f t="shared" si="220"/>
        <v>0</v>
      </c>
      <c r="K1729" s="215">
        <f>'Survey Results'!H1729/'Survey Results'!H$1883</f>
        <v>0</v>
      </c>
      <c r="L1729" s="211">
        <f t="shared" si="221"/>
        <v>0</v>
      </c>
      <c r="M1729" s="221">
        <f t="shared" si="222"/>
        <v>0</v>
      </c>
      <c r="N1729" s="222">
        <f t="shared" si="215"/>
        <v>0</v>
      </c>
    </row>
    <row r="1730" spans="2:14" x14ac:dyDescent="0.45">
      <c r="B1730" t="s">
        <v>236</v>
      </c>
      <c r="C1730" s="215">
        <f>'Survey Results'!D1730/'Survey Results'!D$1883</f>
        <v>0</v>
      </c>
      <c r="D1730" s="211">
        <f t="shared" si="217"/>
        <v>0</v>
      </c>
      <c r="E1730" s="218">
        <f>'Survey Results'!E1730/'Survey Results'!E$1883</f>
        <v>0</v>
      </c>
      <c r="F1730" s="217">
        <f t="shared" si="218"/>
        <v>0</v>
      </c>
      <c r="G1730" s="215">
        <f>'Survey Results'!F1730/'Survey Results'!F$1883</f>
        <v>0</v>
      </c>
      <c r="H1730" s="212">
        <f t="shared" si="219"/>
        <v>0</v>
      </c>
      <c r="I1730" s="218">
        <f>'Survey Results'!G1730/'Survey Results'!G$1883</f>
        <v>0</v>
      </c>
      <c r="J1730" s="217">
        <f t="shared" si="220"/>
        <v>0</v>
      </c>
      <c r="K1730" s="215">
        <f>'Survey Results'!H1730/'Survey Results'!H$1883</f>
        <v>0</v>
      </c>
      <c r="L1730" s="211">
        <f t="shared" si="221"/>
        <v>0</v>
      </c>
      <c r="M1730" s="221">
        <f t="shared" si="222"/>
        <v>0</v>
      </c>
      <c r="N1730" s="222">
        <f t="shared" si="215"/>
        <v>0</v>
      </c>
    </row>
    <row r="1731" spans="2:14" x14ac:dyDescent="0.45">
      <c r="B1731" t="s">
        <v>237</v>
      </c>
      <c r="C1731" s="215">
        <f>'Survey Results'!D1731/'Survey Results'!D$1883</f>
        <v>6.4172744537895607E-2</v>
      </c>
      <c r="D1731" s="211">
        <f t="shared" si="217"/>
        <v>0.19108098065487802</v>
      </c>
      <c r="E1731" s="218">
        <f>'Survey Results'!E1731/'Survey Results'!E$1883</f>
        <v>0</v>
      </c>
      <c r="F1731" s="217">
        <f t="shared" si="218"/>
        <v>0</v>
      </c>
      <c r="G1731" s="215">
        <f>'Survey Results'!F1731/'Survey Results'!F$1883</f>
        <v>0</v>
      </c>
      <c r="H1731" s="212">
        <f t="shared" si="219"/>
        <v>0</v>
      </c>
      <c r="I1731" s="218">
        <f>'Survey Results'!G1731/'Survey Results'!G$1883</f>
        <v>0</v>
      </c>
      <c r="J1731" s="217">
        <f t="shared" si="220"/>
        <v>0</v>
      </c>
      <c r="K1731" s="215">
        <f>'Survey Results'!H1731/'Survey Results'!H$1883</f>
        <v>0</v>
      </c>
      <c r="L1731" s="211">
        <f t="shared" si="221"/>
        <v>0</v>
      </c>
      <c r="M1731" s="221">
        <f t="shared" si="222"/>
        <v>9.4172813680908074E-3</v>
      </c>
      <c r="N1731" s="222">
        <f t="shared" si="215"/>
        <v>0.19108098065487802</v>
      </c>
    </row>
    <row r="1732" spans="2:14" x14ac:dyDescent="0.45">
      <c r="B1732" t="s">
        <v>238</v>
      </c>
      <c r="C1732" s="215">
        <f>'Survey Results'!D1732/'Survey Results'!D$1883</f>
        <v>0</v>
      </c>
      <c r="D1732" s="211">
        <f t="shared" si="217"/>
        <v>0</v>
      </c>
      <c r="E1732" s="218">
        <f>'Survey Results'!E1732/'Survey Results'!E$1883</f>
        <v>0</v>
      </c>
      <c r="F1732" s="217">
        <f t="shared" si="218"/>
        <v>0</v>
      </c>
      <c r="G1732" s="215">
        <f>'Survey Results'!F1732/'Survey Results'!F$1883</f>
        <v>0</v>
      </c>
      <c r="H1732" s="212">
        <f t="shared" si="219"/>
        <v>0</v>
      </c>
      <c r="I1732" s="218">
        <f>'Survey Results'!G1732/'Survey Results'!G$1883</f>
        <v>7.2155838939652578E-2</v>
      </c>
      <c r="J1732" s="217">
        <f t="shared" si="220"/>
        <v>0.23150880811623659</v>
      </c>
      <c r="K1732" s="215">
        <f>'Survey Results'!H1732/'Survey Results'!H$1883</f>
        <v>2.312125714800306E-2</v>
      </c>
      <c r="L1732" s="211">
        <f t="shared" si="221"/>
        <v>8.2613516175762083E-2</v>
      </c>
      <c r="M1732" s="221">
        <f t="shared" si="222"/>
        <v>1.548128077278056E-2</v>
      </c>
      <c r="N1732" s="222">
        <f t="shared" ref="N1732:N1795" si="223">D1732+F1732+H1732+J1732+L1732</f>
        <v>0.31412232429199866</v>
      </c>
    </row>
    <row r="1733" spans="2:14" x14ac:dyDescent="0.45">
      <c r="B1733" t="s">
        <v>239</v>
      </c>
      <c r="C1733" s="215">
        <f>'Survey Results'!D1733/'Survey Results'!D$1883</f>
        <v>0</v>
      </c>
      <c r="D1733" s="211">
        <f t="shared" si="217"/>
        <v>0</v>
      </c>
      <c r="E1733" s="218">
        <f>'Survey Results'!E1733/'Survey Results'!E$1883</f>
        <v>0</v>
      </c>
      <c r="F1733" s="217">
        <f t="shared" si="218"/>
        <v>0</v>
      </c>
      <c r="G1733" s="215">
        <f>'Survey Results'!F1733/'Survey Results'!F$1883</f>
        <v>0</v>
      </c>
      <c r="H1733" s="212">
        <f t="shared" si="219"/>
        <v>0</v>
      </c>
      <c r="I1733" s="218">
        <f>'Survey Results'!G1733/'Survey Results'!G$1883</f>
        <v>0</v>
      </c>
      <c r="J1733" s="217">
        <f t="shared" si="220"/>
        <v>0</v>
      </c>
      <c r="K1733" s="215">
        <f>'Survey Results'!H1733/'Survey Results'!H$1883</f>
        <v>0</v>
      </c>
      <c r="L1733" s="211">
        <f t="shared" si="221"/>
        <v>0</v>
      </c>
      <c r="M1733" s="221">
        <f t="shared" si="222"/>
        <v>0</v>
      </c>
      <c r="N1733" s="222">
        <f t="shared" si="223"/>
        <v>0</v>
      </c>
    </row>
    <row r="1734" spans="2:14" x14ac:dyDescent="0.45">
      <c r="B1734" t="s">
        <v>240</v>
      </c>
      <c r="C1734" s="215">
        <f>'Survey Results'!D1734/'Survey Results'!D$1883</f>
        <v>0.10233166823600759</v>
      </c>
      <c r="D1734" s="211">
        <f t="shared" si="217"/>
        <v>0.30470312060658483</v>
      </c>
      <c r="E1734" s="218">
        <f>'Survey Results'!E1734/'Survey Results'!E$1883</f>
        <v>0.10987743017003027</v>
      </c>
      <c r="F1734" s="217">
        <f t="shared" si="218"/>
        <v>0.25360721535845693</v>
      </c>
      <c r="G1734" s="215">
        <f>'Survey Results'!F1734/'Survey Results'!F$1883</f>
        <v>0</v>
      </c>
      <c r="H1734" s="212">
        <f t="shared" si="219"/>
        <v>0</v>
      </c>
      <c r="I1734" s="218">
        <f>'Survey Results'!G1734/'Survey Results'!G$1883</f>
        <v>0</v>
      </c>
      <c r="J1734" s="217">
        <f t="shared" si="220"/>
        <v>0</v>
      </c>
      <c r="K1734" s="215">
        <f>'Survey Results'!H1734/'Survey Results'!H$1883</f>
        <v>0</v>
      </c>
      <c r="L1734" s="211">
        <f t="shared" si="221"/>
        <v>0</v>
      </c>
      <c r="M1734" s="221">
        <f t="shared" si="222"/>
        <v>2.7515901930566546E-2</v>
      </c>
      <c r="N1734" s="222">
        <f t="shared" si="223"/>
        <v>0.55831033596504176</v>
      </c>
    </row>
    <row r="1735" spans="2:14" x14ac:dyDescent="0.45">
      <c r="B1735" t="s">
        <v>241</v>
      </c>
      <c r="C1735" s="215">
        <f>'Survey Results'!D1735/'Survey Results'!D$1883</f>
        <v>0</v>
      </c>
      <c r="D1735" s="211">
        <f t="shared" si="217"/>
        <v>0</v>
      </c>
      <c r="E1735" s="218">
        <f>'Survey Results'!E1735/'Survey Results'!E$1883</f>
        <v>0</v>
      </c>
      <c r="F1735" s="217">
        <f t="shared" si="218"/>
        <v>0</v>
      </c>
      <c r="G1735" s="215">
        <f>'Survey Results'!F1735/'Survey Results'!F$1883</f>
        <v>0</v>
      </c>
      <c r="H1735" s="212">
        <f t="shared" si="219"/>
        <v>0</v>
      </c>
      <c r="I1735" s="218">
        <f>'Survey Results'!G1735/'Survey Results'!G$1883</f>
        <v>0</v>
      </c>
      <c r="J1735" s="217">
        <f t="shared" si="220"/>
        <v>0</v>
      </c>
      <c r="K1735" s="215">
        <f>'Survey Results'!H1735/'Survey Results'!H$1883</f>
        <v>0</v>
      </c>
      <c r="L1735" s="211">
        <f t="shared" si="221"/>
        <v>0</v>
      </c>
      <c r="M1735" s="221">
        <f t="shared" si="222"/>
        <v>0</v>
      </c>
      <c r="N1735" s="222">
        <f t="shared" si="223"/>
        <v>0</v>
      </c>
    </row>
    <row r="1736" spans="2:14" x14ac:dyDescent="0.45">
      <c r="B1736" t="s">
        <v>242</v>
      </c>
      <c r="C1736" s="215">
        <f>'Survey Results'!D1736/'Survey Results'!D$1883</f>
        <v>0</v>
      </c>
      <c r="D1736" s="211">
        <f t="shared" si="217"/>
        <v>0</v>
      </c>
      <c r="E1736" s="218">
        <f>'Survey Results'!E1736/'Survey Results'!E$1883</f>
        <v>0</v>
      </c>
      <c r="F1736" s="217">
        <f t="shared" si="218"/>
        <v>0</v>
      </c>
      <c r="G1736" s="215">
        <f>'Survey Results'!F1736/'Survey Results'!F$1883</f>
        <v>0</v>
      </c>
      <c r="H1736" s="212">
        <f t="shared" si="219"/>
        <v>0</v>
      </c>
      <c r="I1736" s="218">
        <f>'Survey Results'!G1736/'Survey Results'!G$1883</f>
        <v>0</v>
      </c>
      <c r="J1736" s="217">
        <f t="shared" si="220"/>
        <v>0</v>
      </c>
      <c r="K1736" s="215">
        <f>'Survey Results'!H1736/'Survey Results'!H$1883</f>
        <v>0</v>
      </c>
      <c r="L1736" s="211">
        <f t="shared" si="221"/>
        <v>0</v>
      </c>
      <c r="M1736" s="221">
        <f t="shared" si="222"/>
        <v>0</v>
      </c>
      <c r="N1736" s="222">
        <f t="shared" si="223"/>
        <v>0</v>
      </c>
    </row>
    <row r="1737" spans="2:14" x14ac:dyDescent="0.45">
      <c r="B1737" t="s">
        <v>243</v>
      </c>
      <c r="C1737" s="215">
        <f>'Survey Results'!D1737/'Survey Results'!D$1883</f>
        <v>4.9250706203418503E-2</v>
      </c>
      <c r="D1737" s="211">
        <f t="shared" si="217"/>
        <v>0.14664906896318167</v>
      </c>
      <c r="E1737" s="218">
        <f>'Survey Results'!E1737/'Survey Results'!E$1883</f>
        <v>9.1872945376962091E-3</v>
      </c>
      <c r="F1737" s="217">
        <f t="shared" si="218"/>
        <v>2.1205120840354433E-2</v>
      </c>
      <c r="G1737" s="215">
        <f>'Survey Results'!F1737/'Survey Results'!F$1883</f>
        <v>5.7794981313400953E-2</v>
      </c>
      <c r="H1737" s="212">
        <f t="shared" si="219"/>
        <v>0.47526288986652421</v>
      </c>
      <c r="I1737" s="218">
        <f>'Survey Results'!G1737/'Survey Results'!G$1883</f>
        <v>5.5567828095190286E-2</v>
      </c>
      <c r="J1737" s="217">
        <f t="shared" si="220"/>
        <v>0.17828691123229243</v>
      </c>
      <c r="K1737" s="215">
        <f>'Survey Results'!H1737/'Survey Results'!H$1883</f>
        <v>0</v>
      </c>
      <c r="L1737" s="211">
        <f t="shared" si="221"/>
        <v>0</v>
      </c>
      <c r="M1737" s="221">
        <f t="shared" si="222"/>
        <v>4.0482273393663809E-2</v>
      </c>
      <c r="N1737" s="222">
        <f t="shared" si="223"/>
        <v>0.82140399090235272</v>
      </c>
    </row>
    <row r="1738" spans="2:14" x14ac:dyDescent="0.45">
      <c r="B1738" t="s">
        <v>244</v>
      </c>
      <c r="C1738" s="215">
        <f>'Survey Results'!D1738/'Survey Results'!D$1883</f>
        <v>0</v>
      </c>
      <c r="D1738" s="211">
        <f t="shared" si="217"/>
        <v>0</v>
      </c>
      <c r="E1738" s="218">
        <f>'Survey Results'!E1738/'Survey Results'!E$1883</f>
        <v>0</v>
      </c>
      <c r="F1738" s="217">
        <f t="shared" si="218"/>
        <v>0</v>
      </c>
      <c r="G1738" s="215">
        <f>'Survey Results'!F1738/'Survey Results'!F$1883</f>
        <v>0</v>
      </c>
      <c r="H1738" s="212">
        <f t="shared" si="219"/>
        <v>0</v>
      </c>
      <c r="I1738" s="218">
        <f>'Survey Results'!G1738/'Survey Results'!G$1883</f>
        <v>0</v>
      </c>
      <c r="J1738" s="217">
        <f t="shared" si="220"/>
        <v>0</v>
      </c>
      <c r="K1738" s="215">
        <f>'Survey Results'!H1738/'Survey Results'!H$1883</f>
        <v>0</v>
      </c>
      <c r="L1738" s="211">
        <f t="shared" si="221"/>
        <v>0</v>
      </c>
      <c r="M1738" s="221">
        <f t="shared" si="222"/>
        <v>0</v>
      </c>
      <c r="N1738" s="222">
        <f t="shared" si="223"/>
        <v>0</v>
      </c>
    </row>
    <row r="1739" spans="2:14" x14ac:dyDescent="0.45">
      <c r="B1739" t="s">
        <v>245</v>
      </c>
      <c r="C1739" s="215">
        <f>'Survey Results'!D1739/'Survey Results'!D$1883</f>
        <v>0</v>
      </c>
      <c r="D1739" s="211">
        <f t="shared" si="217"/>
        <v>0</v>
      </c>
      <c r="E1739" s="218">
        <f>'Survey Results'!E1739/'Survey Results'!E$1883</f>
        <v>0</v>
      </c>
      <c r="F1739" s="217">
        <f t="shared" si="218"/>
        <v>0</v>
      </c>
      <c r="G1739" s="215">
        <f>'Survey Results'!F1739/'Survey Results'!F$1883</f>
        <v>0</v>
      </c>
      <c r="H1739" s="212">
        <f t="shared" si="219"/>
        <v>0</v>
      </c>
      <c r="I1739" s="218">
        <f>'Survey Results'!G1739/'Survey Results'!G$1883</f>
        <v>1.110553268400442E-2</v>
      </c>
      <c r="J1739" s="217">
        <f t="shared" si="220"/>
        <v>3.5631608930776187E-2</v>
      </c>
      <c r="K1739" s="215">
        <f>'Survey Results'!H1739/'Survey Results'!H$1883</f>
        <v>0</v>
      </c>
      <c r="L1739" s="211">
        <f t="shared" si="221"/>
        <v>0</v>
      </c>
      <c r="M1739" s="221">
        <f t="shared" si="222"/>
        <v>1.7560768515468179E-3</v>
      </c>
      <c r="N1739" s="222">
        <f t="shared" si="223"/>
        <v>3.5631608930776187E-2</v>
      </c>
    </row>
    <row r="1740" spans="2:14" x14ac:dyDescent="0.45">
      <c r="B1740" t="s">
        <v>246</v>
      </c>
      <c r="C1740" s="215">
        <f>'Survey Results'!D1740/'Survey Results'!D$1883</f>
        <v>0</v>
      </c>
      <c r="D1740" s="211">
        <f t="shared" si="217"/>
        <v>0</v>
      </c>
      <c r="E1740" s="218">
        <f>'Survey Results'!E1740/'Survey Results'!E$1883</f>
        <v>0</v>
      </c>
      <c r="F1740" s="217">
        <f t="shared" si="218"/>
        <v>0</v>
      </c>
      <c r="G1740" s="215">
        <f>'Survey Results'!F1740/'Survey Results'!F$1883</f>
        <v>0</v>
      </c>
      <c r="H1740" s="212">
        <f t="shared" si="219"/>
        <v>0</v>
      </c>
      <c r="I1740" s="218">
        <f>'Survey Results'!G1740/'Survey Results'!G$1883</f>
        <v>1.110553268400442E-2</v>
      </c>
      <c r="J1740" s="217">
        <f t="shared" si="220"/>
        <v>3.5631608930776187E-2</v>
      </c>
      <c r="K1740" s="215">
        <f>'Survey Results'!H1740/'Survey Results'!H$1883</f>
        <v>0</v>
      </c>
      <c r="L1740" s="211">
        <f t="shared" si="221"/>
        <v>0</v>
      </c>
      <c r="M1740" s="221">
        <f t="shared" si="222"/>
        <v>1.7560768515468179E-3</v>
      </c>
      <c r="N1740" s="222">
        <f t="shared" si="223"/>
        <v>3.5631608930776187E-2</v>
      </c>
    </row>
    <row r="1741" spans="2:14" x14ac:dyDescent="0.45">
      <c r="B1741" t="s">
        <v>247</v>
      </c>
      <c r="C1741" s="215">
        <f>'Survey Results'!D1741/'Survey Results'!D$1883</f>
        <v>0</v>
      </c>
      <c r="D1741" s="211">
        <f t="shared" si="217"/>
        <v>0</v>
      </c>
      <c r="E1741" s="218">
        <f>'Survey Results'!E1741/'Survey Results'!E$1883</f>
        <v>0</v>
      </c>
      <c r="F1741" s="217">
        <f t="shared" si="218"/>
        <v>0</v>
      </c>
      <c r="G1741" s="215">
        <f>'Survey Results'!F1741/'Survey Results'!F$1883</f>
        <v>0</v>
      </c>
      <c r="H1741" s="212">
        <f t="shared" si="219"/>
        <v>0</v>
      </c>
      <c r="I1741" s="218">
        <f>'Survey Results'!G1741/'Survey Results'!G$1883</f>
        <v>0</v>
      </c>
      <c r="J1741" s="217">
        <f t="shared" si="220"/>
        <v>0</v>
      </c>
      <c r="K1741" s="215">
        <f>'Survey Results'!H1741/'Survey Results'!H$1883</f>
        <v>0</v>
      </c>
      <c r="L1741" s="211">
        <f t="shared" si="221"/>
        <v>0</v>
      </c>
      <c r="M1741" s="221">
        <f t="shared" si="222"/>
        <v>0</v>
      </c>
      <c r="N1741" s="222">
        <f t="shared" si="223"/>
        <v>0</v>
      </c>
    </row>
    <row r="1742" spans="2:14" x14ac:dyDescent="0.45">
      <c r="B1742" t="s">
        <v>248</v>
      </c>
      <c r="C1742" s="215">
        <f>'Survey Results'!D1742/'Survey Results'!D$1883</f>
        <v>0</v>
      </c>
      <c r="D1742" s="211">
        <f t="shared" si="217"/>
        <v>0</v>
      </c>
      <c r="E1742" s="218">
        <f>'Survey Results'!E1742/'Survey Results'!E$1883</f>
        <v>0</v>
      </c>
      <c r="F1742" s="217">
        <f t="shared" si="218"/>
        <v>0</v>
      </c>
      <c r="G1742" s="215">
        <f>'Survey Results'!F1742/'Survey Results'!F$1883</f>
        <v>0</v>
      </c>
      <c r="H1742" s="212">
        <f t="shared" si="219"/>
        <v>0</v>
      </c>
      <c r="I1742" s="218">
        <f>'Survey Results'!G1742/'Survey Results'!G$1883</f>
        <v>0</v>
      </c>
      <c r="J1742" s="217">
        <f t="shared" si="220"/>
        <v>0</v>
      </c>
      <c r="K1742" s="215">
        <f>'Survey Results'!H1742/'Survey Results'!H$1883</f>
        <v>0</v>
      </c>
      <c r="L1742" s="211">
        <f t="shared" si="221"/>
        <v>0</v>
      </c>
      <c r="M1742" s="221">
        <f t="shared" si="222"/>
        <v>0</v>
      </c>
      <c r="N1742" s="222">
        <f t="shared" si="223"/>
        <v>0</v>
      </c>
    </row>
    <row r="1743" spans="2:14" x14ac:dyDescent="0.45">
      <c r="B1743" t="s">
        <v>249</v>
      </c>
      <c r="C1743" s="215">
        <f>'Survey Results'!D1743/'Survey Results'!D$1883</f>
        <v>0</v>
      </c>
      <c r="D1743" s="211">
        <f t="shared" si="217"/>
        <v>0</v>
      </c>
      <c r="E1743" s="218">
        <f>'Survey Results'!E1743/'Survey Results'!E$1883</f>
        <v>0</v>
      </c>
      <c r="F1743" s="217">
        <f t="shared" si="218"/>
        <v>0</v>
      </c>
      <c r="G1743" s="215">
        <f>'Survey Results'!F1743/'Survey Results'!F$1883</f>
        <v>0</v>
      </c>
      <c r="H1743" s="212">
        <f t="shared" si="219"/>
        <v>0</v>
      </c>
      <c r="I1743" s="218">
        <f>'Survey Results'!G1743/'Survey Results'!G$1883</f>
        <v>0</v>
      </c>
      <c r="J1743" s="217">
        <f t="shared" si="220"/>
        <v>0</v>
      </c>
      <c r="K1743" s="215">
        <f>'Survey Results'!H1743/'Survey Results'!H$1883</f>
        <v>0</v>
      </c>
      <c r="L1743" s="211">
        <f t="shared" si="221"/>
        <v>0</v>
      </c>
      <c r="M1743" s="221">
        <f t="shared" si="222"/>
        <v>0</v>
      </c>
      <c r="N1743" s="222">
        <f t="shared" si="223"/>
        <v>0</v>
      </c>
    </row>
    <row r="1744" spans="2:14" x14ac:dyDescent="0.45">
      <c r="B1744" t="s">
        <v>250</v>
      </c>
      <c r="C1744" s="215">
        <f>'Survey Results'!D1744/'Survey Results'!D$1883</f>
        <v>0</v>
      </c>
      <c r="D1744" s="211">
        <f t="shared" si="217"/>
        <v>0</v>
      </c>
      <c r="E1744" s="218">
        <f>'Survey Results'!E1744/'Survey Results'!E$1883</f>
        <v>0</v>
      </c>
      <c r="F1744" s="217">
        <f t="shared" si="218"/>
        <v>0</v>
      </c>
      <c r="G1744" s="215">
        <f>'Survey Results'!F1744/'Survey Results'!F$1883</f>
        <v>0</v>
      </c>
      <c r="H1744" s="212">
        <f t="shared" si="219"/>
        <v>0</v>
      </c>
      <c r="I1744" s="218">
        <f>'Survey Results'!G1744/'Survey Results'!G$1883</f>
        <v>0</v>
      </c>
      <c r="J1744" s="217">
        <f t="shared" si="220"/>
        <v>0</v>
      </c>
      <c r="K1744" s="215">
        <f>'Survey Results'!H1744/'Survey Results'!H$1883</f>
        <v>0</v>
      </c>
      <c r="L1744" s="211">
        <f t="shared" si="221"/>
        <v>0</v>
      </c>
      <c r="M1744" s="221">
        <f t="shared" si="222"/>
        <v>0</v>
      </c>
      <c r="N1744" s="222">
        <f t="shared" si="223"/>
        <v>0</v>
      </c>
    </row>
    <row r="1745" spans="2:14" x14ac:dyDescent="0.45">
      <c r="B1745" t="s">
        <v>251</v>
      </c>
      <c r="C1745" s="215">
        <f>'Survey Results'!D1745/'Survey Results'!D$1883</f>
        <v>0</v>
      </c>
      <c r="D1745" s="211">
        <f t="shared" si="217"/>
        <v>0</v>
      </c>
      <c r="E1745" s="218">
        <f>'Survey Results'!E1745/'Survey Results'!E$1883</f>
        <v>0</v>
      </c>
      <c r="F1745" s="217">
        <f t="shared" si="218"/>
        <v>0</v>
      </c>
      <c r="G1745" s="215">
        <f>'Survey Results'!F1745/'Survey Results'!F$1883</f>
        <v>0</v>
      </c>
      <c r="H1745" s="212">
        <f t="shared" si="219"/>
        <v>0</v>
      </c>
      <c r="I1745" s="218">
        <f>'Survey Results'!G1745/'Survey Results'!G$1883</f>
        <v>0</v>
      </c>
      <c r="J1745" s="217">
        <f t="shared" si="220"/>
        <v>0</v>
      </c>
      <c r="K1745" s="215">
        <f>'Survey Results'!H1745/'Survey Results'!H$1883</f>
        <v>0</v>
      </c>
      <c r="L1745" s="211">
        <f t="shared" si="221"/>
        <v>0</v>
      </c>
      <c r="M1745" s="221">
        <f t="shared" si="222"/>
        <v>0</v>
      </c>
      <c r="N1745" s="222">
        <f t="shared" si="223"/>
        <v>0</v>
      </c>
    </row>
    <row r="1746" spans="2:14" x14ac:dyDescent="0.45">
      <c r="B1746" t="s">
        <v>252</v>
      </c>
      <c r="C1746" s="215">
        <f>'Survey Results'!D1746/'Survey Results'!D$1883</f>
        <v>0</v>
      </c>
      <c r="D1746" s="211">
        <f t="shared" si="217"/>
        <v>0</v>
      </c>
      <c r="E1746" s="218">
        <f>'Survey Results'!E1746/'Survey Results'!E$1883</f>
        <v>0</v>
      </c>
      <c r="F1746" s="217">
        <f t="shared" si="218"/>
        <v>0</v>
      </c>
      <c r="G1746" s="215">
        <f>'Survey Results'!F1746/'Survey Results'!F$1883</f>
        <v>0</v>
      </c>
      <c r="H1746" s="212">
        <f t="shared" si="219"/>
        <v>0</v>
      </c>
      <c r="I1746" s="218">
        <f>'Survey Results'!G1746/'Survey Results'!G$1883</f>
        <v>0</v>
      </c>
      <c r="J1746" s="217">
        <f t="shared" si="220"/>
        <v>0</v>
      </c>
      <c r="K1746" s="215">
        <f>'Survey Results'!H1746/'Survey Results'!H$1883</f>
        <v>0</v>
      </c>
      <c r="L1746" s="211">
        <f t="shared" si="221"/>
        <v>0</v>
      </c>
      <c r="M1746" s="221">
        <f t="shared" si="222"/>
        <v>0</v>
      </c>
      <c r="N1746" s="222">
        <f t="shared" si="223"/>
        <v>0</v>
      </c>
    </row>
    <row r="1747" spans="2:14" x14ac:dyDescent="0.45">
      <c r="B1747" t="s">
        <v>253</v>
      </c>
      <c r="C1747" s="215">
        <f>'Survey Results'!D1747/'Survey Results'!D$1883</f>
        <v>0</v>
      </c>
      <c r="D1747" s="211">
        <f t="shared" si="217"/>
        <v>0</v>
      </c>
      <c r="E1747" s="218">
        <f>'Survey Results'!E1747/'Survey Results'!E$1883</f>
        <v>0</v>
      </c>
      <c r="F1747" s="217">
        <f t="shared" si="218"/>
        <v>0</v>
      </c>
      <c r="G1747" s="215">
        <f>'Survey Results'!F1747/'Survey Results'!F$1883</f>
        <v>0</v>
      </c>
      <c r="H1747" s="212">
        <f t="shared" si="219"/>
        <v>0</v>
      </c>
      <c r="I1747" s="218">
        <f>'Survey Results'!G1747/'Survey Results'!G$1883</f>
        <v>0</v>
      </c>
      <c r="J1747" s="217">
        <f t="shared" si="220"/>
        <v>0</v>
      </c>
      <c r="K1747" s="215">
        <f>'Survey Results'!H1747/'Survey Results'!H$1883</f>
        <v>0</v>
      </c>
      <c r="L1747" s="211">
        <f t="shared" si="221"/>
        <v>0</v>
      </c>
      <c r="M1747" s="221">
        <f t="shared" si="222"/>
        <v>0</v>
      </c>
      <c r="N1747" s="222">
        <f t="shared" si="223"/>
        <v>0</v>
      </c>
    </row>
    <row r="1748" spans="2:14" x14ac:dyDescent="0.45">
      <c r="B1748" t="s">
        <v>254</v>
      </c>
      <c r="C1748" s="215">
        <f>'Survey Results'!D1748/'Survey Results'!D$1883</f>
        <v>0</v>
      </c>
      <c r="D1748" s="211">
        <f t="shared" si="217"/>
        <v>0</v>
      </c>
      <c r="E1748" s="218">
        <f>'Survey Results'!E1748/'Survey Results'!E$1883</f>
        <v>0</v>
      </c>
      <c r="F1748" s="217">
        <f t="shared" si="218"/>
        <v>0</v>
      </c>
      <c r="G1748" s="215">
        <f>'Survey Results'!F1748/'Survey Results'!F$1883</f>
        <v>0</v>
      </c>
      <c r="H1748" s="212">
        <f t="shared" si="219"/>
        <v>0</v>
      </c>
      <c r="I1748" s="218">
        <f>'Survey Results'!G1748/'Survey Results'!G$1883</f>
        <v>0</v>
      </c>
      <c r="J1748" s="217">
        <f t="shared" si="220"/>
        <v>0</v>
      </c>
      <c r="K1748" s="215">
        <f>'Survey Results'!H1748/'Survey Results'!H$1883</f>
        <v>0</v>
      </c>
      <c r="L1748" s="211">
        <f t="shared" si="221"/>
        <v>0</v>
      </c>
      <c r="M1748" s="221">
        <f t="shared" si="222"/>
        <v>0</v>
      </c>
      <c r="N1748" s="222">
        <f t="shared" si="223"/>
        <v>0</v>
      </c>
    </row>
    <row r="1749" spans="2:14" x14ac:dyDescent="0.45">
      <c r="B1749" t="s">
        <v>255</v>
      </c>
      <c r="C1749" s="215">
        <f>'Survey Results'!D1749/'Survey Results'!D$1883</f>
        <v>0</v>
      </c>
      <c r="D1749" s="211">
        <f t="shared" si="217"/>
        <v>0</v>
      </c>
      <c r="E1749" s="218">
        <f>'Survey Results'!E1749/'Survey Results'!E$1883</f>
        <v>0</v>
      </c>
      <c r="F1749" s="217">
        <f t="shared" si="218"/>
        <v>0</v>
      </c>
      <c r="G1749" s="215">
        <f>'Survey Results'!F1749/'Survey Results'!F$1883</f>
        <v>0</v>
      </c>
      <c r="H1749" s="212">
        <f t="shared" si="219"/>
        <v>0</v>
      </c>
      <c r="I1749" s="218">
        <f>'Survey Results'!G1749/'Survey Results'!G$1883</f>
        <v>0</v>
      </c>
      <c r="J1749" s="217">
        <f t="shared" si="220"/>
        <v>0</v>
      </c>
      <c r="K1749" s="215">
        <f>'Survey Results'!H1749/'Survey Results'!H$1883</f>
        <v>0</v>
      </c>
      <c r="L1749" s="211">
        <f t="shared" si="221"/>
        <v>0</v>
      </c>
      <c r="M1749" s="221">
        <f t="shared" si="222"/>
        <v>0</v>
      </c>
      <c r="N1749" s="222">
        <f t="shared" si="223"/>
        <v>0</v>
      </c>
    </row>
    <row r="1750" spans="2:14" x14ac:dyDescent="0.45">
      <c r="B1750" t="s">
        <v>256</v>
      </c>
      <c r="C1750" s="215">
        <f>'Survey Results'!D1750/'Survey Results'!D$1883</f>
        <v>0</v>
      </c>
      <c r="D1750" s="211">
        <f t="shared" si="217"/>
        <v>0</v>
      </c>
      <c r="E1750" s="218">
        <f>'Survey Results'!E1750/'Survey Results'!E$1883</f>
        <v>0</v>
      </c>
      <c r="F1750" s="217">
        <f t="shared" si="218"/>
        <v>0</v>
      </c>
      <c r="G1750" s="215">
        <f>'Survey Results'!F1750/'Survey Results'!F$1883</f>
        <v>0</v>
      </c>
      <c r="H1750" s="212">
        <f t="shared" si="219"/>
        <v>0</v>
      </c>
      <c r="I1750" s="218">
        <f>'Survey Results'!G1750/'Survey Results'!G$1883</f>
        <v>0</v>
      </c>
      <c r="J1750" s="217">
        <f t="shared" si="220"/>
        <v>0</v>
      </c>
      <c r="K1750" s="215">
        <f>'Survey Results'!H1750/'Survey Results'!H$1883</f>
        <v>0</v>
      </c>
      <c r="L1750" s="211">
        <f t="shared" si="221"/>
        <v>0</v>
      </c>
      <c r="M1750" s="221">
        <f t="shared" si="222"/>
        <v>0</v>
      </c>
      <c r="N1750" s="222">
        <f t="shared" si="223"/>
        <v>0</v>
      </c>
    </row>
    <row r="1751" spans="2:14" x14ac:dyDescent="0.45">
      <c r="B1751" t="s">
        <v>257</v>
      </c>
      <c r="C1751" s="215">
        <f>'Survey Results'!D1751/'Survey Results'!D$1883</f>
        <v>0</v>
      </c>
      <c r="D1751" s="211">
        <f t="shared" si="217"/>
        <v>0</v>
      </c>
      <c r="E1751" s="218">
        <f>'Survey Results'!E1751/'Survey Results'!E$1883</f>
        <v>0</v>
      </c>
      <c r="F1751" s="217">
        <f t="shared" si="218"/>
        <v>0</v>
      </c>
      <c r="G1751" s="215">
        <f>'Survey Results'!F1751/'Survey Results'!F$1883</f>
        <v>0</v>
      </c>
      <c r="H1751" s="212">
        <f t="shared" si="219"/>
        <v>0</v>
      </c>
      <c r="I1751" s="218">
        <f>'Survey Results'!G1751/'Survey Results'!G$1883</f>
        <v>0</v>
      </c>
      <c r="J1751" s="217">
        <f t="shared" si="220"/>
        <v>0</v>
      </c>
      <c r="K1751" s="215">
        <f>'Survey Results'!H1751/'Survey Results'!H$1883</f>
        <v>0</v>
      </c>
      <c r="L1751" s="211">
        <f t="shared" si="221"/>
        <v>0</v>
      </c>
      <c r="M1751" s="221">
        <f t="shared" si="222"/>
        <v>0</v>
      </c>
      <c r="N1751" s="222">
        <f t="shared" si="223"/>
        <v>0</v>
      </c>
    </row>
    <row r="1752" spans="2:14" x14ac:dyDescent="0.45">
      <c r="B1752" t="s">
        <v>258</v>
      </c>
      <c r="C1752" s="215">
        <f>'Survey Results'!D1752/'Survey Results'!D$1883</f>
        <v>0</v>
      </c>
      <c r="D1752" s="211">
        <f t="shared" si="217"/>
        <v>0</v>
      </c>
      <c r="E1752" s="218">
        <f>'Survey Results'!E1752/'Survey Results'!E$1883</f>
        <v>0</v>
      </c>
      <c r="F1752" s="217">
        <f t="shared" si="218"/>
        <v>0</v>
      </c>
      <c r="G1752" s="215">
        <f>'Survey Results'!F1752/'Survey Results'!F$1883</f>
        <v>0</v>
      </c>
      <c r="H1752" s="212">
        <f t="shared" si="219"/>
        <v>0</v>
      </c>
      <c r="I1752" s="218">
        <f>'Survey Results'!G1752/'Survey Results'!G$1883</f>
        <v>0</v>
      </c>
      <c r="J1752" s="217">
        <f t="shared" si="220"/>
        <v>0</v>
      </c>
      <c r="K1752" s="215">
        <f>'Survey Results'!H1752/'Survey Results'!H$1883</f>
        <v>0</v>
      </c>
      <c r="L1752" s="211">
        <f t="shared" si="221"/>
        <v>0</v>
      </c>
      <c r="M1752" s="221">
        <f t="shared" si="222"/>
        <v>0</v>
      </c>
      <c r="N1752" s="222">
        <f t="shared" si="223"/>
        <v>0</v>
      </c>
    </row>
    <row r="1753" spans="2:14" x14ac:dyDescent="0.45">
      <c r="B1753" t="s">
        <v>259</v>
      </c>
      <c r="C1753" s="215">
        <f>'Survey Results'!D1753/'Survey Results'!D$1883</f>
        <v>0</v>
      </c>
      <c r="D1753" s="211">
        <f t="shared" si="217"/>
        <v>0</v>
      </c>
      <c r="E1753" s="218">
        <f>'Survey Results'!E1753/'Survey Results'!E$1883</f>
        <v>0</v>
      </c>
      <c r="F1753" s="217">
        <f t="shared" si="218"/>
        <v>0</v>
      </c>
      <c r="G1753" s="215">
        <f>'Survey Results'!F1753/'Survey Results'!F$1883</f>
        <v>0</v>
      </c>
      <c r="H1753" s="212">
        <f t="shared" si="219"/>
        <v>0</v>
      </c>
      <c r="I1753" s="218">
        <f>'Survey Results'!G1753/'Survey Results'!G$1883</f>
        <v>0</v>
      </c>
      <c r="J1753" s="217">
        <f t="shared" si="220"/>
        <v>0</v>
      </c>
      <c r="K1753" s="215">
        <f>'Survey Results'!H1753/'Survey Results'!H$1883</f>
        <v>0</v>
      </c>
      <c r="L1753" s="211">
        <f t="shared" si="221"/>
        <v>0</v>
      </c>
      <c r="M1753" s="221">
        <f t="shared" si="222"/>
        <v>0</v>
      </c>
      <c r="N1753" s="222">
        <f t="shared" si="223"/>
        <v>0</v>
      </c>
    </row>
    <row r="1754" spans="2:14" x14ac:dyDescent="0.45">
      <c r="B1754" t="s">
        <v>260</v>
      </c>
      <c r="C1754" s="215">
        <f>'Survey Results'!D1754/'Survey Results'!D$1883</f>
        <v>0</v>
      </c>
      <c r="D1754" s="211">
        <f t="shared" si="217"/>
        <v>0</v>
      </c>
      <c r="E1754" s="218">
        <f>'Survey Results'!E1754/'Survey Results'!E$1883</f>
        <v>0</v>
      </c>
      <c r="F1754" s="217">
        <f t="shared" si="218"/>
        <v>0</v>
      </c>
      <c r="G1754" s="215">
        <f>'Survey Results'!F1754/'Survey Results'!F$1883</f>
        <v>0</v>
      </c>
      <c r="H1754" s="212">
        <f t="shared" si="219"/>
        <v>0</v>
      </c>
      <c r="I1754" s="218">
        <f>'Survey Results'!G1754/'Survey Results'!G$1883</f>
        <v>0</v>
      </c>
      <c r="J1754" s="217">
        <f t="shared" si="220"/>
        <v>0</v>
      </c>
      <c r="K1754" s="215">
        <f>'Survey Results'!H1754/'Survey Results'!H$1883</f>
        <v>0</v>
      </c>
      <c r="L1754" s="211">
        <f t="shared" si="221"/>
        <v>0</v>
      </c>
      <c r="M1754" s="221">
        <f t="shared" si="222"/>
        <v>0</v>
      </c>
      <c r="N1754" s="222">
        <f t="shared" si="223"/>
        <v>0</v>
      </c>
    </row>
    <row r="1755" spans="2:14" x14ac:dyDescent="0.45">
      <c r="B1755" t="s">
        <v>261</v>
      </c>
      <c r="C1755" s="215">
        <f>'Survey Results'!D1755/'Survey Results'!D$1883</f>
        <v>1.5177388723088462E-2</v>
      </c>
      <c r="D1755" s="211">
        <f t="shared" si="217"/>
        <v>4.5192243870377756E-2</v>
      </c>
      <c r="E1755" s="218">
        <f>'Survey Results'!E1755/'Survey Results'!E$1883</f>
        <v>0.17349182504952865</v>
      </c>
      <c r="F1755" s="217">
        <f t="shared" si="218"/>
        <v>0.40043508999238026</v>
      </c>
      <c r="G1755" s="215">
        <f>'Survey Results'!F1755/'Survey Results'!F$1883</f>
        <v>6.4913685709200919E-2</v>
      </c>
      <c r="H1755" s="212">
        <f t="shared" si="219"/>
        <v>0.53380181394554183</v>
      </c>
      <c r="I1755" s="218">
        <f>'Survey Results'!G1755/'Survey Results'!G$1883</f>
        <v>0</v>
      </c>
      <c r="J1755" s="217">
        <f t="shared" si="220"/>
        <v>0</v>
      </c>
      <c r="K1755" s="215">
        <f>'Survey Results'!H1755/'Survey Results'!H$1883</f>
        <v>1.1571885271736682E-2</v>
      </c>
      <c r="L1755" s="211">
        <f t="shared" si="221"/>
        <v>4.1346978884461254E-2</v>
      </c>
      <c r="M1755" s="221">
        <f t="shared" si="222"/>
        <v>5.030817806120693E-2</v>
      </c>
      <c r="N1755" s="222">
        <f t="shared" si="223"/>
        <v>1.0207761266927611</v>
      </c>
    </row>
    <row r="1756" spans="2:14" x14ac:dyDescent="0.45">
      <c r="B1756" t="s">
        <v>262</v>
      </c>
      <c r="C1756" s="215">
        <f>'Survey Results'!D1756/'Survey Results'!D$1883</f>
        <v>0</v>
      </c>
      <c r="D1756" s="211">
        <f t="shared" si="217"/>
        <v>0</v>
      </c>
      <c r="E1756" s="218">
        <f>'Survey Results'!E1756/'Survey Results'!E$1883</f>
        <v>0</v>
      </c>
      <c r="F1756" s="217">
        <f t="shared" si="218"/>
        <v>0</v>
      </c>
      <c r="G1756" s="215">
        <f>'Survey Results'!F1756/'Survey Results'!F$1883</f>
        <v>0</v>
      </c>
      <c r="H1756" s="212">
        <f t="shared" si="219"/>
        <v>0</v>
      </c>
      <c r="I1756" s="218">
        <f>'Survey Results'!G1756/'Survey Results'!G$1883</f>
        <v>0</v>
      </c>
      <c r="J1756" s="217">
        <f t="shared" si="220"/>
        <v>0</v>
      </c>
      <c r="K1756" s="215">
        <f>'Survey Results'!H1756/'Survey Results'!H$1883</f>
        <v>0</v>
      </c>
      <c r="L1756" s="211">
        <f t="shared" si="221"/>
        <v>0</v>
      </c>
      <c r="M1756" s="221">
        <f t="shared" si="222"/>
        <v>0</v>
      </c>
      <c r="N1756" s="222">
        <f t="shared" si="223"/>
        <v>0</v>
      </c>
    </row>
    <row r="1757" spans="2:14" x14ac:dyDescent="0.45">
      <c r="B1757" t="s">
        <v>263</v>
      </c>
      <c r="C1757" s="215">
        <f>'Survey Results'!D1757/'Survey Results'!D$1883</f>
        <v>0</v>
      </c>
      <c r="D1757" s="211">
        <f t="shared" si="217"/>
        <v>0</v>
      </c>
      <c r="E1757" s="218">
        <f>'Survey Results'!E1757/'Survey Results'!E$1883</f>
        <v>0</v>
      </c>
      <c r="F1757" s="217">
        <f t="shared" si="218"/>
        <v>0</v>
      </c>
      <c r="G1757" s="215">
        <f>'Survey Results'!F1757/'Survey Results'!F$1883</f>
        <v>0</v>
      </c>
      <c r="H1757" s="212">
        <f t="shared" si="219"/>
        <v>0</v>
      </c>
      <c r="I1757" s="218">
        <f>'Survey Results'!G1757/'Survey Results'!G$1883</f>
        <v>0</v>
      </c>
      <c r="J1757" s="217">
        <f t="shared" si="220"/>
        <v>0</v>
      </c>
      <c r="K1757" s="215">
        <f>'Survey Results'!H1757/'Survey Results'!H$1883</f>
        <v>0</v>
      </c>
      <c r="L1757" s="211">
        <f t="shared" si="221"/>
        <v>0</v>
      </c>
      <c r="M1757" s="221">
        <f t="shared" si="222"/>
        <v>0</v>
      </c>
      <c r="N1757" s="222">
        <f t="shared" si="223"/>
        <v>0</v>
      </c>
    </row>
    <row r="1758" spans="2:14" x14ac:dyDescent="0.45">
      <c r="B1758" t="s">
        <v>264</v>
      </c>
      <c r="C1758" s="215">
        <f>'Survey Results'!D1758/'Survey Results'!D$1883</f>
        <v>0</v>
      </c>
      <c r="D1758" s="211">
        <f t="shared" si="217"/>
        <v>0</v>
      </c>
      <c r="E1758" s="218">
        <f>'Survey Results'!E1758/'Survey Results'!E$1883</f>
        <v>0</v>
      </c>
      <c r="F1758" s="217">
        <f t="shared" si="218"/>
        <v>0</v>
      </c>
      <c r="G1758" s="215">
        <f>'Survey Results'!F1758/'Survey Results'!F$1883</f>
        <v>0</v>
      </c>
      <c r="H1758" s="212">
        <f t="shared" si="219"/>
        <v>0</v>
      </c>
      <c r="I1758" s="218">
        <f>'Survey Results'!G1758/'Survey Results'!G$1883</f>
        <v>0</v>
      </c>
      <c r="J1758" s="217">
        <f t="shared" si="220"/>
        <v>0</v>
      </c>
      <c r="K1758" s="215">
        <f>'Survey Results'!H1758/'Survey Results'!H$1883</f>
        <v>0</v>
      </c>
      <c r="L1758" s="211">
        <f t="shared" si="221"/>
        <v>0</v>
      </c>
      <c r="M1758" s="221">
        <f t="shared" si="222"/>
        <v>0</v>
      </c>
      <c r="N1758" s="222">
        <f t="shared" si="223"/>
        <v>0</v>
      </c>
    </row>
    <row r="1759" spans="2:14" x14ac:dyDescent="0.45">
      <c r="B1759" t="s">
        <v>265</v>
      </c>
      <c r="C1759" s="215">
        <f>'Survey Results'!D1759/'Survey Results'!D$1883</f>
        <v>0</v>
      </c>
      <c r="D1759" s="211">
        <f t="shared" si="217"/>
        <v>0</v>
      </c>
      <c r="E1759" s="218">
        <f>'Survey Results'!E1759/'Survey Results'!E$1883</f>
        <v>0</v>
      </c>
      <c r="F1759" s="217">
        <f t="shared" si="218"/>
        <v>0</v>
      </c>
      <c r="G1759" s="215">
        <f>'Survey Results'!F1759/'Survey Results'!F$1883</f>
        <v>0</v>
      </c>
      <c r="H1759" s="212">
        <f t="shared" si="219"/>
        <v>0</v>
      </c>
      <c r="I1759" s="218">
        <f>'Survey Results'!G1759/'Survey Results'!G$1883</f>
        <v>0</v>
      </c>
      <c r="J1759" s="217">
        <f t="shared" si="220"/>
        <v>0</v>
      </c>
      <c r="K1759" s="215">
        <f>'Survey Results'!H1759/'Survey Results'!H$1883</f>
        <v>0</v>
      </c>
      <c r="L1759" s="211">
        <f t="shared" si="221"/>
        <v>0</v>
      </c>
      <c r="M1759" s="221">
        <f t="shared" si="222"/>
        <v>0</v>
      </c>
      <c r="N1759" s="222">
        <f t="shared" si="223"/>
        <v>0</v>
      </c>
    </row>
    <row r="1760" spans="2:14" x14ac:dyDescent="0.45">
      <c r="B1760" t="s">
        <v>266</v>
      </c>
      <c r="C1760" s="215">
        <f>'Survey Results'!D1760/'Survey Results'!D$1883</f>
        <v>0</v>
      </c>
      <c r="D1760" s="211">
        <f t="shared" si="217"/>
        <v>0</v>
      </c>
      <c r="E1760" s="218">
        <f>'Survey Results'!E1760/'Survey Results'!E$1883</f>
        <v>0</v>
      </c>
      <c r="F1760" s="217">
        <f t="shared" si="218"/>
        <v>0</v>
      </c>
      <c r="G1760" s="215">
        <f>'Survey Results'!F1760/'Survey Results'!F$1883</f>
        <v>0</v>
      </c>
      <c r="H1760" s="212">
        <f t="shared" si="219"/>
        <v>0</v>
      </c>
      <c r="I1760" s="218">
        <f>'Survey Results'!G1760/'Survey Results'!G$1883</f>
        <v>0</v>
      </c>
      <c r="J1760" s="217">
        <f t="shared" si="220"/>
        <v>0</v>
      </c>
      <c r="K1760" s="215">
        <f>'Survey Results'!H1760/'Survey Results'!H$1883</f>
        <v>0</v>
      </c>
      <c r="L1760" s="211">
        <f t="shared" si="221"/>
        <v>0</v>
      </c>
      <c r="M1760" s="221">
        <f t="shared" si="222"/>
        <v>0</v>
      </c>
      <c r="N1760" s="222">
        <f t="shared" si="223"/>
        <v>0</v>
      </c>
    </row>
    <row r="1761" spans="2:14" x14ac:dyDescent="0.45">
      <c r="B1761" t="s">
        <v>267</v>
      </c>
      <c r="C1761" s="215">
        <f>'Survey Results'!D1761/'Survey Results'!D$1883</f>
        <v>0</v>
      </c>
      <c r="D1761" s="211">
        <f t="shared" si="217"/>
        <v>0</v>
      </c>
      <c r="E1761" s="218">
        <f>'Survey Results'!E1761/'Survey Results'!E$1883</f>
        <v>0</v>
      </c>
      <c r="F1761" s="217">
        <f t="shared" si="218"/>
        <v>0</v>
      </c>
      <c r="G1761" s="215">
        <f>'Survey Results'!F1761/'Survey Results'!F$1883</f>
        <v>0</v>
      </c>
      <c r="H1761" s="212">
        <f t="shared" si="219"/>
        <v>0</v>
      </c>
      <c r="I1761" s="218">
        <f>'Survey Results'!G1761/'Survey Results'!G$1883</f>
        <v>0</v>
      </c>
      <c r="J1761" s="217">
        <f t="shared" si="220"/>
        <v>0</v>
      </c>
      <c r="K1761" s="215">
        <f>'Survey Results'!H1761/'Survey Results'!H$1883</f>
        <v>0</v>
      </c>
      <c r="L1761" s="211">
        <f t="shared" si="221"/>
        <v>0</v>
      </c>
      <c r="M1761" s="221">
        <f t="shared" si="222"/>
        <v>0</v>
      </c>
      <c r="N1761" s="222">
        <f t="shared" si="223"/>
        <v>0</v>
      </c>
    </row>
    <row r="1762" spans="2:14" x14ac:dyDescent="0.45">
      <c r="B1762" t="s">
        <v>268</v>
      </c>
      <c r="C1762" s="215">
        <f>'Survey Results'!D1762/'Survey Results'!D$1883</f>
        <v>0</v>
      </c>
      <c r="D1762" s="211">
        <f t="shared" si="217"/>
        <v>0</v>
      </c>
      <c r="E1762" s="218">
        <f>'Survey Results'!E1762/'Survey Results'!E$1883</f>
        <v>0</v>
      </c>
      <c r="F1762" s="217">
        <f t="shared" si="218"/>
        <v>0</v>
      </c>
      <c r="G1762" s="215">
        <f>'Survey Results'!F1762/'Survey Results'!F$1883</f>
        <v>0</v>
      </c>
      <c r="H1762" s="212">
        <f t="shared" si="219"/>
        <v>0</v>
      </c>
      <c r="I1762" s="218">
        <f>'Survey Results'!G1762/'Survey Results'!G$1883</f>
        <v>0</v>
      </c>
      <c r="J1762" s="217">
        <f t="shared" si="220"/>
        <v>0</v>
      </c>
      <c r="K1762" s="215">
        <f>'Survey Results'!H1762/'Survey Results'!H$1883</f>
        <v>0</v>
      </c>
      <c r="L1762" s="211">
        <f t="shared" si="221"/>
        <v>0</v>
      </c>
      <c r="M1762" s="221">
        <f t="shared" si="222"/>
        <v>0</v>
      </c>
      <c r="N1762" s="222">
        <f t="shared" si="223"/>
        <v>0</v>
      </c>
    </row>
    <row r="1763" spans="2:14" x14ac:dyDescent="0.45">
      <c r="B1763" t="s">
        <v>269</v>
      </c>
      <c r="C1763" s="215">
        <f>'Survey Results'!D1763/'Survey Results'!D$1883</f>
        <v>0</v>
      </c>
      <c r="D1763" s="211">
        <f t="shared" si="217"/>
        <v>0</v>
      </c>
      <c r="E1763" s="218">
        <f>'Survey Results'!E1763/'Survey Results'!E$1883</f>
        <v>0</v>
      </c>
      <c r="F1763" s="217">
        <f t="shared" si="218"/>
        <v>0</v>
      </c>
      <c r="G1763" s="215">
        <f>'Survey Results'!F1763/'Survey Results'!F$1883</f>
        <v>0</v>
      </c>
      <c r="H1763" s="212">
        <f t="shared" si="219"/>
        <v>0</v>
      </c>
      <c r="I1763" s="218">
        <f>'Survey Results'!G1763/'Survey Results'!G$1883</f>
        <v>0</v>
      </c>
      <c r="J1763" s="217">
        <f t="shared" si="220"/>
        <v>0</v>
      </c>
      <c r="K1763" s="215">
        <f>'Survey Results'!H1763/'Survey Results'!H$1883</f>
        <v>0</v>
      </c>
      <c r="L1763" s="211">
        <f t="shared" si="221"/>
        <v>0</v>
      </c>
      <c r="M1763" s="221">
        <f t="shared" si="222"/>
        <v>0</v>
      </c>
      <c r="N1763" s="222">
        <f t="shared" si="223"/>
        <v>0</v>
      </c>
    </row>
    <row r="1764" spans="2:14" x14ac:dyDescent="0.45">
      <c r="B1764" t="s">
        <v>270</v>
      </c>
      <c r="C1764" s="215">
        <f>'Survey Results'!D1764/'Survey Results'!D$1883</f>
        <v>0</v>
      </c>
      <c r="D1764" s="211">
        <f t="shared" si="217"/>
        <v>0</v>
      </c>
      <c r="E1764" s="218">
        <f>'Survey Results'!E1764/'Survey Results'!E$1883</f>
        <v>0</v>
      </c>
      <c r="F1764" s="217">
        <f t="shared" si="218"/>
        <v>0</v>
      </c>
      <c r="G1764" s="215">
        <f>'Survey Results'!F1764/'Survey Results'!F$1883</f>
        <v>0</v>
      </c>
      <c r="H1764" s="212">
        <f t="shared" si="219"/>
        <v>0</v>
      </c>
      <c r="I1764" s="218">
        <f>'Survey Results'!G1764/'Survey Results'!G$1883</f>
        <v>0</v>
      </c>
      <c r="J1764" s="217">
        <f t="shared" si="220"/>
        <v>0</v>
      </c>
      <c r="K1764" s="215">
        <f>'Survey Results'!H1764/'Survey Results'!H$1883</f>
        <v>0</v>
      </c>
      <c r="L1764" s="211">
        <f t="shared" si="221"/>
        <v>0</v>
      </c>
      <c r="M1764" s="221">
        <f t="shared" si="222"/>
        <v>0</v>
      </c>
      <c r="N1764" s="222">
        <f t="shared" si="223"/>
        <v>0</v>
      </c>
    </row>
    <row r="1765" spans="2:14" x14ac:dyDescent="0.45">
      <c r="B1765" t="s">
        <v>271</v>
      </c>
      <c r="C1765" s="215">
        <f>'Survey Results'!D1765/'Survey Results'!D$1883</f>
        <v>7.4243125488756598E-2</v>
      </c>
      <c r="D1765" s="211">
        <f t="shared" si="217"/>
        <v>0.22106658095162704</v>
      </c>
      <c r="E1765" s="218">
        <f>'Survey Results'!E1765/'Survey Results'!E$1883</f>
        <v>0</v>
      </c>
      <c r="F1765" s="217">
        <f t="shared" si="218"/>
        <v>0</v>
      </c>
      <c r="G1765" s="215">
        <f>'Survey Results'!F1765/'Survey Results'!F$1883</f>
        <v>0</v>
      </c>
      <c r="H1765" s="212">
        <f t="shared" si="219"/>
        <v>0</v>
      </c>
      <c r="I1765" s="218">
        <f>'Survey Results'!G1765/'Survey Results'!G$1883</f>
        <v>0</v>
      </c>
      <c r="J1765" s="217">
        <f t="shared" si="220"/>
        <v>0</v>
      </c>
      <c r="K1765" s="215">
        <f>'Survey Results'!H1765/'Survey Results'!H$1883</f>
        <v>4.0411544869197173E-2</v>
      </c>
      <c r="L1765" s="211">
        <f t="shared" si="221"/>
        <v>0.14439265972297269</v>
      </c>
      <c r="M1765" s="221">
        <f t="shared" si="222"/>
        <v>1.8011381803705758E-2</v>
      </c>
      <c r="N1765" s="222">
        <f t="shared" si="223"/>
        <v>0.36545924067459973</v>
      </c>
    </row>
    <row r="1766" spans="2:14" x14ac:dyDescent="0.45">
      <c r="B1766" t="s">
        <v>272</v>
      </c>
      <c r="C1766" s="215">
        <f>'Survey Results'!D1766/'Survey Results'!D$1883</f>
        <v>0</v>
      </c>
      <c r="D1766" s="211">
        <f t="shared" si="217"/>
        <v>0</v>
      </c>
      <c r="E1766" s="218">
        <f>'Survey Results'!E1766/'Survey Results'!E$1883</f>
        <v>0</v>
      </c>
      <c r="F1766" s="217">
        <f t="shared" si="218"/>
        <v>0</v>
      </c>
      <c r="G1766" s="215">
        <f>'Survey Results'!F1766/'Survey Results'!F$1883</f>
        <v>0</v>
      </c>
      <c r="H1766" s="212">
        <f t="shared" si="219"/>
        <v>0</v>
      </c>
      <c r="I1766" s="218">
        <f>'Survey Results'!G1766/'Survey Results'!G$1883</f>
        <v>0</v>
      </c>
      <c r="J1766" s="217">
        <f t="shared" si="220"/>
        <v>0</v>
      </c>
      <c r="K1766" s="215">
        <f>'Survey Results'!H1766/'Survey Results'!H$1883</f>
        <v>0</v>
      </c>
      <c r="L1766" s="211">
        <f t="shared" si="221"/>
        <v>0</v>
      </c>
      <c r="M1766" s="221">
        <f t="shared" si="222"/>
        <v>0</v>
      </c>
      <c r="N1766" s="222">
        <f t="shared" si="223"/>
        <v>0</v>
      </c>
    </row>
    <row r="1767" spans="2:14" x14ac:dyDescent="0.45">
      <c r="B1767" t="s">
        <v>273</v>
      </c>
      <c r="C1767" s="215">
        <f>'Survey Results'!D1767/'Survey Results'!D$1883</f>
        <v>7.5807146619001264E-3</v>
      </c>
      <c r="D1767" s="211">
        <f t="shared" si="217"/>
        <v>2.2572361554605087E-2</v>
      </c>
      <c r="E1767" s="218">
        <f>'Survey Results'!E1767/'Survey Results'!E$1883</f>
        <v>0</v>
      </c>
      <c r="F1767" s="217">
        <f t="shared" si="218"/>
        <v>0</v>
      </c>
      <c r="G1767" s="215">
        <f>'Survey Results'!F1767/'Survey Results'!F$1883</f>
        <v>0</v>
      </c>
      <c r="H1767" s="212">
        <f t="shared" si="219"/>
        <v>0</v>
      </c>
      <c r="I1767" s="218">
        <f>'Survey Results'!G1767/'Survey Results'!G$1883</f>
        <v>0</v>
      </c>
      <c r="J1767" s="217">
        <f t="shared" si="220"/>
        <v>0</v>
      </c>
      <c r="K1767" s="215">
        <f>'Survey Results'!H1767/'Survey Results'!H$1883</f>
        <v>2.312125714800306E-2</v>
      </c>
      <c r="L1767" s="211">
        <f t="shared" si="221"/>
        <v>8.2613516175762083E-2</v>
      </c>
      <c r="M1767" s="221">
        <f t="shared" si="222"/>
        <v>5.1840062948262707E-3</v>
      </c>
      <c r="N1767" s="222">
        <f t="shared" si="223"/>
        <v>0.10518587773036717</v>
      </c>
    </row>
    <row r="1768" spans="2:14" x14ac:dyDescent="0.45">
      <c r="B1768" t="s">
        <v>274</v>
      </c>
      <c r="C1768" s="215">
        <f>'Survey Results'!D1768/'Survey Results'!D$1883</f>
        <v>0</v>
      </c>
      <c r="D1768" s="211">
        <f t="shared" si="217"/>
        <v>0</v>
      </c>
      <c r="E1768" s="218">
        <f>'Survey Results'!E1768/'Survey Results'!E$1883</f>
        <v>0</v>
      </c>
      <c r="F1768" s="217">
        <f t="shared" si="218"/>
        <v>0</v>
      </c>
      <c r="G1768" s="215">
        <f>'Survey Results'!F1768/'Survey Results'!F$1883</f>
        <v>0</v>
      </c>
      <c r="H1768" s="212">
        <f t="shared" si="219"/>
        <v>0</v>
      </c>
      <c r="I1768" s="218">
        <f>'Survey Results'!G1768/'Survey Results'!G$1883</f>
        <v>0</v>
      </c>
      <c r="J1768" s="217">
        <f t="shared" si="220"/>
        <v>0</v>
      </c>
      <c r="K1768" s="215">
        <f>'Survey Results'!H1768/'Survey Results'!H$1883</f>
        <v>0</v>
      </c>
      <c r="L1768" s="211">
        <f t="shared" si="221"/>
        <v>0</v>
      </c>
      <c r="M1768" s="221">
        <f t="shared" si="222"/>
        <v>0</v>
      </c>
      <c r="N1768" s="222">
        <f t="shared" si="223"/>
        <v>0</v>
      </c>
    </row>
    <row r="1769" spans="2:14" x14ac:dyDescent="0.45">
      <c r="B1769" t="s">
        <v>275</v>
      </c>
      <c r="C1769" s="215">
        <f>'Survey Results'!D1769/'Survey Results'!D$1883</f>
        <v>0</v>
      </c>
      <c r="D1769" s="211">
        <f t="shared" ref="D1769:D1832" si="224">C1769*$D$1702</f>
        <v>0</v>
      </c>
      <c r="E1769" s="218">
        <f>'Survey Results'!E1769/'Survey Results'!E$1883</f>
        <v>0</v>
      </c>
      <c r="F1769" s="217">
        <f t="shared" ref="F1769:F1832" si="225">E1769*$F$1702</f>
        <v>0</v>
      </c>
      <c r="G1769" s="215">
        <f>'Survey Results'!F1769/'Survey Results'!F$1883</f>
        <v>0</v>
      </c>
      <c r="H1769" s="212">
        <f t="shared" ref="H1769:H1832" si="226">G1769*$H$1702</f>
        <v>0</v>
      </c>
      <c r="I1769" s="218">
        <f>'Survey Results'!G1769/'Survey Results'!G$1883</f>
        <v>0</v>
      </c>
      <c r="J1769" s="217">
        <f t="shared" ref="J1769:J1832" si="227">I1769*$J$1702</f>
        <v>0</v>
      </c>
      <c r="K1769" s="215">
        <f>'Survey Results'!H1769/'Survey Results'!H$1883</f>
        <v>0</v>
      </c>
      <c r="L1769" s="211">
        <f t="shared" ref="L1769:L1832" si="228">K1769*$L$1702</f>
        <v>0</v>
      </c>
      <c r="M1769" s="221">
        <f t="shared" ref="M1769:M1832" si="229">N1769/$N$1702</f>
        <v>0</v>
      </c>
      <c r="N1769" s="222">
        <f t="shared" si="223"/>
        <v>0</v>
      </c>
    </row>
    <row r="1770" spans="2:14" x14ac:dyDescent="0.45">
      <c r="B1770" t="s">
        <v>276</v>
      </c>
      <c r="C1770" s="215">
        <f>'Survey Results'!D1770/'Survey Results'!D$1883</f>
        <v>0</v>
      </c>
      <c r="D1770" s="211">
        <f t="shared" si="224"/>
        <v>0</v>
      </c>
      <c r="E1770" s="218">
        <f>'Survey Results'!E1770/'Survey Results'!E$1883</f>
        <v>0</v>
      </c>
      <c r="F1770" s="217">
        <f t="shared" si="225"/>
        <v>0</v>
      </c>
      <c r="G1770" s="215">
        <f>'Survey Results'!F1770/'Survey Results'!F$1883</f>
        <v>0</v>
      </c>
      <c r="H1770" s="212">
        <f t="shared" si="226"/>
        <v>0</v>
      </c>
      <c r="I1770" s="218">
        <f>'Survey Results'!G1770/'Survey Results'!G$1883</f>
        <v>0</v>
      </c>
      <c r="J1770" s="217">
        <f t="shared" si="227"/>
        <v>0</v>
      </c>
      <c r="K1770" s="215">
        <f>'Survey Results'!H1770/'Survey Results'!H$1883</f>
        <v>0</v>
      </c>
      <c r="L1770" s="211">
        <f t="shared" si="228"/>
        <v>0</v>
      </c>
      <c r="M1770" s="221">
        <f t="shared" si="229"/>
        <v>0</v>
      </c>
      <c r="N1770" s="222">
        <f t="shared" si="223"/>
        <v>0</v>
      </c>
    </row>
    <row r="1771" spans="2:14" x14ac:dyDescent="0.45">
      <c r="B1771" t="s">
        <v>277</v>
      </c>
      <c r="C1771" s="215">
        <f>'Survey Results'!D1771/'Survey Results'!D$1883</f>
        <v>3.4073317480330045E-2</v>
      </c>
      <c r="D1771" s="211">
        <f t="shared" si="224"/>
        <v>0.10145682509280392</v>
      </c>
      <c r="E1771" s="218">
        <f>'Survey Results'!E1771/'Survey Results'!E$1883</f>
        <v>0</v>
      </c>
      <c r="F1771" s="217">
        <f t="shared" si="225"/>
        <v>0</v>
      </c>
      <c r="G1771" s="215">
        <f>'Survey Results'!F1771/'Survey Results'!F$1883</f>
        <v>0</v>
      </c>
      <c r="H1771" s="212">
        <f t="shared" si="226"/>
        <v>0</v>
      </c>
      <c r="I1771" s="218">
        <f>'Survey Results'!G1771/'Survey Results'!G$1883</f>
        <v>0</v>
      </c>
      <c r="J1771" s="217">
        <f t="shared" si="227"/>
        <v>0</v>
      </c>
      <c r="K1771" s="215">
        <f>'Survey Results'!H1771/'Survey Results'!H$1883</f>
        <v>0</v>
      </c>
      <c r="L1771" s="211">
        <f t="shared" si="228"/>
        <v>0</v>
      </c>
      <c r="M1771" s="221">
        <f t="shared" si="229"/>
        <v>5.0002227607246642E-3</v>
      </c>
      <c r="N1771" s="222">
        <f t="shared" si="223"/>
        <v>0.10145682509280392</v>
      </c>
    </row>
    <row r="1772" spans="2:14" x14ac:dyDescent="0.45">
      <c r="B1772" t="s">
        <v>278</v>
      </c>
      <c r="C1772" s="215">
        <f>'Survey Results'!D1772/'Survey Results'!D$1883</f>
        <v>9.4639237779090002E-2</v>
      </c>
      <c r="D1772" s="211">
        <f t="shared" si="224"/>
        <v>0.28179811372380664</v>
      </c>
      <c r="E1772" s="218">
        <f>'Survey Results'!E1772/'Survey Results'!E$1883</f>
        <v>0</v>
      </c>
      <c r="F1772" s="217">
        <f t="shared" si="225"/>
        <v>0</v>
      </c>
      <c r="G1772" s="215">
        <f>'Survey Results'!F1772/'Survey Results'!F$1883</f>
        <v>4.3335113009432283E-2</v>
      </c>
      <c r="H1772" s="212">
        <f t="shared" si="226"/>
        <v>0.35635570033101971</v>
      </c>
      <c r="I1772" s="218">
        <f>'Survey Results'!G1772/'Survey Results'!G$1883</f>
        <v>8.3261371623657002E-2</v>
      </c>
      <c r="J1772" s="217">
        <f t="shared" si="227"/>
        <v>0.2671404170470128</v>
      </c>
      <c r="K1772" s="215">
        <f>'Survey Results'!H1772/'Survey Results'!H$1883</f>
        <v>0.16725201494889458</v>
      </c>
      <c r="L1772" s="211">
        <f t="shared" si="228"/>
        <v>0.59760059558883782</v>
      </c>
      <c r="M1772" s="221">
        <f t="shared" si="229"/>
        <v>7.4069032936129986E-2</v>
      </c>
      <c r="N1772" s="222">
        <f t="shared" si="223"/>
        <v>1.5028948266906772</v>
      </c>
    </row>
    <row r="1773" spans="2:14" x14ac:dyDescent="0.45">
      <c r="B1773" t="s">
        <v>279</v>
      </c>
      <c r="C1773" s="215">
        <f>'Survey Results'!D1773/'Survey Results'!D$1883</f>
        <v>0.10606616766944893</v>
      </c>
      <c r="D1773" s="211">
        <f t="shared" si="224"/>
        <v>0.31582297871980086</v>
      </c>
      <c r="E1773" s="218">
        <f>'Survey Results'!E1773/'Survey Results'!E$1883</f>
        <v>0.18322339059064288</v>
      </c>
      <c r="F1773" s="217">
        <f t="shared" si="225"/>
        <v>0.42289643837067037</v>
      </c>
      <c r="G1773" s="215">
        <f>'Survey Results'!F1773/'Survey Results'!F$1883</f>
        <v>0.4111496707599217</v>
      </c>
      <c r="H1773" s="212">
        <f t="shared" si="226"/>
        <v>3.3809887338387612</v>
      </c>
      <c r="I1773" s="218">
        <f>'Survey Results'!G1773/'Survey Results'!G$1883</f>
        <v>0.21610603474244403</v>
      </c>
      <c r="J1773" s="217">
        <f t="shared" si="227"/>
        <v>0.6933666251430064</v>
      </c>
      <c r="K1773" s="215">
        <f>'Survey Results'!H1773/'Survey Results'!H$1883</f>
        <v>2.312125714800306E-2</v>
      </c>
      <c r="L1773" s="211">
        <f t="shared" si="228"/>
        <v>8.2613516175762083E-2</v>
      </c>
      <c r="M1773" s="221">
        <f t="shared" si="229"/>
        <v>0.24128028849631319</v>
      </c>
      <c r="N1773" s="222">
        <f t="shared" si="223"/>
        <v>4.8956882922480016</v>
      </c>
    </row>
    <row r="1774" spans="2:14" x14ac:dyDescent="0.45">
      <c r="B1774" t="s">
        <v>280</v>
      </c>
      <c r="C1774" s="215">
        <f>'Survey Results'!D1774/'Survey Results'!D$1883</f>
        <v>0</v>
      </c>
      <c r="D1774" s="211">
        <f t="shared" si="224"/>
        <v>0</v>
      </c>
      <c r="E1774" s="218">
        <f>'Survey Results'!E1774/'Survey Results'!E$1883</f>
        <v>0</v>
      </c>
      <c r="F1774" s="217">
        <f t="shared" si="225"/>
        <v>0</v>
      </c>
      <c r="G1774" s="215">
        <f>'Survey Results'!F1774/'Survey Results'!F$1883</f>
        <v>0</v>
      </c>
      <c r="H1774" s="212">
        <f t="shared" si="226"/>
        <v>0</v>
      </c>
      <c r="I1774" s="218">
        <f>'Survey Results'!G1774/'Survey Results'!G$1883</f>
        <v>0</v>
      </c>
      <c r="J1774" s="217">
        <f t="shared" si="227"/>
        <v>0</v>
      </c>
      <c r="K1774" s="215">
        <f>'Survey Results'!H1774/'Survey Results'!H$1883</f>
        <v>0</v>
      </c>
      <c r="L1774" s="211">
        <f t="shared" si="228"/>
        <v>0</v>
      </c>
      <c r="M1774" s="221">
        <f t="shared" si="229"/>
        <v>0</v>
      </c>
      <c r="N1774" s="222">
        <f t="shared" si="223"/>
        <v>0</v>
      </c>
    </row>
    <row r="1775" spans="2:14" x14ac:dyDescent="0.45">
      <c r="B1775" t="s">
        <v>281</v>
      </c>
      <c r="C1775" s="215">
        <f>'Survey Results'!D1775/'Survey Results'!D$1883</f>
        <v>0</v>
      </c>
      <c r="D1775" s="211">
        <f t="shared" si="224"/>
        <v>0</v>
      </c>
      <c r="E1775" s="218">
        <f>'Survey Results'!E1775/'Survey Results'!E$1883</f>
        <v>0</v>
      </c>
      <c r="F1775" s="217">
        <f t="shared" si="225"/>
        <v>0</v>
      </c>
      <c r="G1775" s="215">
        <f>'Survey Results'!F1775/'Survey Results'!F$1883</f>
        <v>0</v>
      </c>
      <c r="H1775" s="212">
        <f t="shared" si="226"/>
        <v>0</v>
      </c>
      <c r="I1775" s="218">
        <f>'Survey Results'!G1775/'Survey Results'!G$1883</f>
        <v>1.110553268400442E-2</v>
      </c>
      <c r="J1775" s="217">
        <f t="shared" si="227"/>
        <v>3.5631608930776187E-2</v>
      </c>
      <c r="K1775" s="215">
        <f>'Survey Results'!H1775/'Survey Results'!H$1883</f>
        <v>0</v>
      </c>
      <c r="L1775" s="211">
        <f t="shared" si="228"/>
        <v>0</v>
      </c>
      <c r="M1775" s="221">
        <f t="shared" si="229"/>
        <v>1.7560768515468179E-3</v>
      </c>
      <c r="N1775" s="222">
        <f t="shared" si="223"/>
        <v>3.5631608930776187E-2</v>
      </c>
    </row>
    <row r="1776" spans="2:14" x14ac:dyDescent="0.45">
      <c r="B1776" t="s">
        <v>282</v>
      </c>
      <c r="C1776" s="215">
        <f>'Survey Results'!D1776/'Survey Results'!D$1883</f>
        <v>0</v>
      </c>
      <c r="D1776" s="211">
        <f t="shared" si="224"/>
        <v>0</v>
      </c>
      <c r="E1776" s="218">
        <f>'Survey Results'!E1776/'Survey Results'!E$1883</f>
        <v>0</v>
      </c>
      <c r="F1776" s="217">
        <f t="shared" si="225"/>
        <v>0</v>
      </c>
      <c r="G1776" s="215">
        <f>'Survey Results'!F1776/'Survey Results'!F$1883</f>
        <v>0</v>
      </c>
      <c r="H1776" s="212">
        <f t="shared" si="226"/>
        <v>0</v>
      </c>
      <c r="I1776" s="218">
        <f>'Survey Results'!G1776/'Survey Results'!G$1883</f>
        <v>0</v>
      </c>
      <c r="J1776" s="217">
        <f t="shared" si="227"/>
        <v>0</v>
      </c>
      <c r="K1776" s="215">
        <f>'Survey Results'!H1776/'Survey Results'!H$1883</f>
        <v>0</v>
      </c>
      <c r="L1776" s="211">
        <f t="shared" si="228"/>
        <v>0</v>
      </c>
      <c r="M1776" s="221">
        <f t="shared" si="229"/>
        <v>0</v>
      </c>
      <c r="N1776" s="222">
        <f t="shared" si="223"/>
        <v>0</v>
      </c>
    </row>
    <row r="1777" spans="2:14" x14ac:dyDescent="0.45">
      <c r="B1777" t="s">
        <v>283</v>
      </c>
      <c r="C1777" s="215">
        <f>'Survey Results'!D1777/'Survey Results'!D$1883</f>
        <v>0</v>
      </c>
      <c r="D1777" s="211">
        <f t="shared" si="224"/>
        <v>0</v>
      </c>
      <c r="E1777" s="218">
        <f>'Survey Results'!E1777/'Survey Results'!E$1883</f>
        <v>0</v>
      </c>
      <c r="F1777" s="217">
        <f t="shared" si="225"/>
        <v>0</v>
      </c>
      <c r="G1777" s="215">
        <f>'Survey Results'!F1777/'Survey Results'!F$1883</f>
        <v>0</v>
      </c>
      <c r="H1777" s="212">
        <f t="shared" si="226"/>
        <v>0</v>
      </c>
      <c r="I1777" s="218">
        <f>'Survey Results'!G1777/'Survey Results'!G$1883</f>
        <v>0</v>
      </c>
      <c r="J1777" s="217">
        <f t="shared" si="227"/>
        <v>0</v>
      </c>
      <c r="K1777" s="215">
        <f>'Survey Results'!H1777/'Survey Results'!H$1883</f>
        <v>0</v>
      </c>
      <c r="L1777" s="211">
        <f t="shared" si="228"/>
        <v>0</v>
      </c>
      <c r="M1777" s="221">
        <f t="shared" si="229"/>
        <v>0</v>
      </c>
      <c r="N1777" s="222">
        <f t="shared" si="223"/>
        <v>0</v>
      </c>
    </row>
    <row r="1778" spans="2:14" x14ac:dyDescent="0.45">
      <c r="B1778" t="s">
        <v>284</v>
      </c>
      <c r="C1778" s="215">
        <f>'Survey Results'!D1778/'Survey Results'!D$1883</f>
        <v>0</v>
      </c>
      <c r="D1778" s="211">
        <f t="shared" si="224"/>
        <v>0</v>
      </c>
      <c r="E1778" s="218">
        <f>'Survey Results'!E1778/'Survey Results'!E$1883</f>
        <v>9.1872945376962091E-3</v>
      </c>
      <c r="F1778" s="217">
        <f t="shared" si="225"/>
        <v>2.1205120840354433E-2</v>
      </c>
      <c r="G1778" s="215">
        <f>'Survey Results'!F1778/'Survey Results'!F$1883</f>
        <v>0</v>
      </c>
      <c r="H1778" s="212">
        <f t="shared" si="226"/>
        <v>0</v>
      </c>
      <c r="I1778" s="218">
        <f>'Survey Results'!G1778/'Survey Results'!G$1883</f>
        <v>0</v>
      </c>
      <c r="J1778" s="217">
        <f t="shared" si="227"/>
        <v>0</v>
      </c>
      <c r="K1778" s="215">
        <f>'Survey Results'!H1778/'Survey Results'!H$1883</f>
        <v>0</v>
      </c>
      <c r="L1778" s="211">
        <f t="shared" si="228"/>
        <v>0</v>
      </c>
      <c r="M1778" s="221">
        <f t="shared" si="229"/>
        <v>1.0450783155580689E-3</v>
      </c>
      <c r="N1778" s="222">
        <f t="shared" si="223"/>
        <v>2.1205120840354433E-2</v>
      </c>
    </row>
    <row r="1779" spans="2:14" x14ac:dyDescent="0.45">
      <c r="B1779" t="s">
        <v>285</v>
      </c>
      <c r="C1779" s="215">
        <f>'Survey Results'!D1779/'Survey Results'!D$1883</f>
        <v>0</v>
      </c>
      <c r="D1779" s="211">
        <f t="shared" si="224"/>
        <v>0</v>
      </c>
      <c r="E1779" s="218">
        <f>'Survey Results'!E1779/'Survey Results'!E$1883</f>
        <v>0</v>
      </c>
      <c r="F1779" s="217">
        <f t="shared" si="225"/>
        <v>0</v>
      </c>
      <c r="G1779" s="215">
        <f>'Survey Results'!F1779/'Survey Results'!F$1883</f>
        <v>0</v>
      </c>
      <c r="H1779" s="212">
        <f t="shared" si="226"/>
        <v>0</v>
      </c>
      <c r="I1779" s="218">
        <f>'Survey Results'!G1779/'Survey Results'!G$1883</f>
        <v>0</v>
      </c>
      <c r="J1779" s="217">
        <f t="shared" si="227"/>
        <v>0</v>
      </c>
      <c r="K1779" s="215">
        <f>'Survey Results'!H1779/'Survey Results'!H$1883</f>
        <v>0</v>
      </c>
      <c r="L1779" s="211">
        <f t="shared" si="228"/>
        <v>0</v>
      </c>
      <c r="M1779" s="221">
        <f t="shared" si="229"/>
        <v>0</v>
      </c>
      <c r="N1779" s="222">
        <f t="shared" si="223"/>
        <v>0</v>
      </c>
    </row>
    <row r="1780" spans="2:14" x14ac:dyDescent="0.45">
      <c r="B1780" t="s">
        <v>286</v>
      </c>
      <c r="C1780" s="215">
        <f>'Survey Results'!D1780/'Survey Results'!D$1883</f>
        <v>0</v>
      </c>
      <c r="D1780" s="211">
        <f t="shared" si="224"/>
        <v>0</v>
      </c>
      <c r="E1780" s="218">
        <f>'Survey Results'!E1780/'Survey Results'!E$1883</f>
        <v>0</v>
      </c>
      <c r="F1780" s="217">
        <f t="shared" si="225"/>
        <v>0</v>
      </c>
      <c r="G1780" s="215">
        <f>'Survey Results'!F1780/'Survey Results'!F$1883</f>
        <v>0</v>
      </c>
      <c r="H1780" s="212">
        <f t="shared" si="226"/>
        <v>0</v>
      </c>
      <c r="I1780" s="218">
        <f>'Survey Results'!G1780/'Survey Results'!G$1883</f>
        <v>0</v>
      </c>
      <c r="J1780" s="217">
        <f t="shared" si="227"/>
        <v>0</v>
      </c>
      <c r="K1780" s="215">
        <f>'Survey Results'!H1780/'Survey Results'!H$1883</f>
        <v>0</v>
      </c>
      <c r="L1780" s="211">
        <f t="shared" si="228"/>
        <v>0</v>
      </c>
      <c r="M1780" s="221">
        <f t="shared" si="229"/>
        <v>0</v>
      </c>
      <c r="N1780" s="222">
        <f t="shared" si="223"/>
        <v>0</v>
      </c>
    </row>
    <row r="1781" spans="2:14" x14ac:dyDescent="0.45">
      <c r="B1781" t="s">
        <v>287</v>
      </c>
      <c r="C1781" s="215">
        <f>'Survey Results'!D1781/'Survey Results'!D$1883</f>
        <v>0</v>
      </c>
      <c r="D1781" s="211">
        <f t="shared" si="224"/>
        <v>0</v>
      </c>
      <c r="E1781" s="218">
        <f>'Survey Results'!E1781/'Survey Results'!E$1883</f>
        <v>0</v>
      </c>
      <c r="F1781" s="217">
        <f t="shared" si="225"/>
        <v>0</v>
      </c>
      <c r="G1781" s="215">
        <f>'Survey Results'!F1781/'Survey Results'!F$1883</f>
        <v>0</v>
      </c>
      <c r="H1781" s="212">
        <f t="shared" si="226"/>
        <v>0</v>
      </c>
      <c r="I1781" s="218">
        <f>'Survey Results'!G1781/'Survey Results'!G$1883</f>
        <v>0</v>
      </c>
      <c r="J1781" s="217">
        <f t="shared" si="227"/>
        <v>0</v>
      </c>
      <c r="K1781" s="215">
        <f>'Survey Results'!H1781/'Survey Results'!H$1883</f>
        <v>0</v>
      </c>
      <c r="L1781" s="211">
        <f t="shared" si="228"/>
        <v>0</v>
      </c>
      <c r="M1781" s="221">
        <f t="shared" si="229"/>
        <v>0</v>
      </c>
      <c r="N1781" s="222">
        <f t="shared" si="223"/>
        <v>0</v>
      </c>
    </row>
    <row r="1782" spans="2:14" x14ac:dyDescent="0.45">
      <c r="B1782" t="s">
        <v>288</v>
      </c>
      <c r="C1782" s="215">
        <f>'Survey Results'!D1782/'Survey Results'!D$1883</f>
        <v>0</v>
      </c>
      <c r="D1782" s="211">
        <f t="shared" si="224"/>
        <v>0</v>
      </c>
      <c r="E1782" s="218">
        <f>'Survey Results'!E1782/'Survey Results'!E$1883</f>
        <v>0</v>
      </c>
      <c r="F1782" s="217">
        <f t="shared" si="225"/>
        <v>0</v>
      </c>
      <c r="G1782" s="215">
        <f>'Survey Results'!F1782/'Survey Results'!F$1883</f>
        <v>0</v>
      </c>
      <c r="H1782" s="212">
        <f t="shared" si="226"/>
        <v>0</v>
      </c>
      <c r="I1782" s="218">
        <f>'Survey Results'!G1782/'Survey Results'!G$1883</f>
        <v>0</v>
      </c>
      <c r="J1782" s="217">
        <f t="shared" si="227"/>
        <v>0</v>
      </c>
      <c r="K1782" s="215">
        <f>'Survey Results'!H1782/'Survey Results'!H$1883</f>
        <v>0</v>
      </c>
      <c r="L1782" s="211">
        <f t="shared" si="228"/>
        <v>0</v>
      </c>
      <c r="M1782" s="221">
        <f t="shared" si="229"/>
        <v>0</v>
      </c>
      <c r="N1782" s="222">
        <f t="shared" si="223"/>
        <v>0</v>
      </c>
    </row>
    <row r="1783" spans="2:14" x14ac:dyDescent="0.45">
      <c r="B1783" t="s">
        <v>289</v>
      </c>
      <c r="C1783" s="215">
        <f>'Survey Results'!D1783/'Survey Results'!D$1883</f>
        <v>0</v>
      </c>
      <c r="D1783" s="211">
        <f t="shared" si="224"/>
        <v>0</v>
      </c>
      <c r="E1783" s="218">
        <f>'Survey Results'!E1783/'Survey Results'!E$1883</f>
        <v>0</v>
      </c>
      <c r="F1783" s="217">
        <f t="shared" si="225"/>
        <v>0</v>
      </c>
      <c r="G1783" s="215">
        <f>'Survey Results'!F1783/'Survey Results'!F$1883</f>
        <v>0</v>
      </c>
      <c r="H1783" s="212">
        <f t="shared" si="226"/>
        <v>0</v>
      </c>
      <c r="I1783" s="218">
        <f>'Survey Results'!G1783/'Survey Results'!G$1883</f>
        <v>0</v>
      </c>
      <c r="J1783" s="217">
        <f t="shared" si="227"/>
        <v>0</v>
      </c>
      <c r="K1783" s="215">
        <f>'Survey Results'!H1783/'Survey Results'!H$1883</f>
        <v>0</v>
      </c>
      <c r="L1783" s="211">
        <f t="shared" si="228"/>
        <v>0</v>
      </c>
      <c r="M1783" s="221">
        <f t="shared" si="229"/>
        <v>0</v>
      </c>
      <c r="N1783" s="222">
        <f t="shared" si="223"/>
        <v>0</v>
      </c>
    </row>
    <row r="1784" spans="2:14" x14ac:dyDescent="0.45">
      <c r="B1784" t="s">
        <v>290</v>
      </c>
      <c r="C1784" s="215">
        <f>'Survey Results'!D1784/'Survey Results'!D$1883</f>
        <v>0</v>
      </c>
      <c r="D1784" s="211">
        <f t="shared" si="224"/>
        <v>0</v>
      </c>
      <c r="E1784" s="218">
        <f>'Survey Results'!E1784/'Survey Results'!E$1883</f>
        <v>0</v>
      </c>
      <c r="F1784" s="217">
        <f t="shared" si="225"/>
        <v>0</v>
      </c>
      <c r="G1784" s="215">
        <f>'Survey Results'!F1784/'Survey Results'!F$1883</f>
        <v>0</v>
      </c>
      <c r="H1784" s="212">
        <f t="shared" si="226"/>
        <v>0</v>
      </c>
      <c r="I1784" s="218">
        <f>'Survey Results'!G1784/'Survey Results'!G$1883</f>
        <v>0</v>
      </c>
      <c r="J1784" s="217">
        <f t="shared" si="227"/>
        <v>0</v>
      </c>
      <c r="K1784" s="215">
        <f>'Survey Results'!H1784/'Survey Results'!H$1883</f>
        <v>9.7843216713944789E-2</v>
      </c>
      <c r="L1784" s="211">
        <f t="shared" si="228"/>
        <v>0.34959916387523077</v>
      </c>
      <c r="M1784" s="221">
        <f t="shared" si="229"/>
        <v>1.7229729934287358E-2</v>
      </c>
      <c r="N1784" s="222">
        <f t="shared" si="223"/>
        <v>0.34959916387523077</v>
      </c>
    </row>
    <row r="1785" spans="2:14" x14ac:dyDescent="0.45">
      <c r="B1785" t="s">
        <v>291</v>
      </c>
      <c r="C1785" s="215">
        <f>'Survey Results'!D1785/'Survey Results'!D$1883</f>
        <v>7.5807146619001264E-3</v>
      </c>
      <c r="D1785" s="211">
        <f t="shared" si="224"/>
        <v>2.2572361554605087E-2</v>
      </c>
      <c r="E1785" s="218">
        <f>'Survey Results'!E1785/'Survey Results'!E$1883</f>
        <v>0</v>
      </c>
      <c r="F1785" s="217">
        <f t="shared" si="225"/>
        <v>0</v>
      </c>
      <c r="G1785" s="215">
        <f>'Survey Results'!F1785/'Survey Results'!F$1883</f>
        <v>0</v>
      </c>
      <c r="H1785" s="212">
        <f t="shared" si="226"/>
        <v>0</v>
      </c>
      <c r="I1785" s="218">
        <f>'Survey Results'!G1785/'Survey Results'!G$1883</f>
        <v>0</v>
      </c>
      <c r="J1785" s="217">
        <f t="shared" si="227"/>
        <v>0</v>
      </c>
      <c r="K1785" s="215">
        <f>'Survey Results'!H1785/'Survey Results'!H$1883</f>
        <v>0</v>
      </c>
      <c r="L1785" s="211">
        <f t="shared" si="228"/>
        <v>0</v>
      </c>
      <c r="M1785" s="221">
        <f t="shared" si="229"/>
        <v>1.1124617383345271E-3</v>
      </c>
      <c r="N1785" s="222">
        <f t="shared" si="223"/>
        <v>2.2572361554605087E-2</v>
      </c>
    </row>
    <row r="1786" spans="2:14" x14ac:dyDescent="0.45">
      <c r="B1786" t="s">
        <v>292</v>
      </c>
      <c r="C1786" s="215">
        <f>'Survey Results'!D1786/'Survey Results'!D$1883</f>
        <v>0</v>
      </c>
      <c r="D1786" s="211">
        <f t="shared" si="224"/>
        <v>0</v>
      </c>
      <c r="E1786" s="218">
        <f>'Survey Results'!E1786/'Survey Results'!E$1883</f>
        <v>0</v>
      </c>
      <c r="F1786" s="217">
        <f t="shared" si="225"/>
        <v>0</v>
      </c>
      <c r="G1786" s="215">
        <f>'Survey Results'!F1786/'Survey Results'!F$1883</f>
        <v>0</v>
      </c>
      <c r="H1786" s="212">
        <f t="shared" si="226"/>
        <v>0</v>
      </c>
      <c r="I1786" s="218">
        <f>'Survey Results'!G1786/'Survey Results'!G$1883</f>
        <v>0</v>
      </c>
      <c r="J1786" s="217">
        <f t="shared" si="227"/>
        <v>0</v>
      </c>
      <c r="K1786" s="215">
        <f>'Survey Results'!H1786/'Survey Results'!H$1883</f>
        <v>0</v>
      </c>
      <c r="L1786" s="211">
        <f t="shared" si="228"/>
        <v>0</v>
      </c>
      <c r="M1786" s="221">
        <f t="shared" si="229"/>
        <v>0</v>
      </c>
      <c r="N1786" s="222">
        <f t="shared" si="223"/>
        <v>0</v>
      </c>
    </row>
    <row r="1787" spans="2:14" x14ac:dyDescent="0.45">
      <c r="B1787" t="s">
        <v>293</v>
      </c>
      <c r="C1787" s="215">
        <f>'Survey Results'!D1787/'Survey Results'!D$1883</f>
        <v>0</v>
      </c>
      <c r="D1787" s="211">
        <f t="shared" si="224"/>
        <v>0</v>
      </c>
      <c r="E1787" s="218">
        <f>'Survey Results'!E1787/'Survey Results'!E$1883</f>
        <v>0</v>
      </c>
      <c r="F1787" s="217">
        <f t="shared" si="225"/>
        <v>0</v>
      </c>
      <c r="G1787" s="215">
        <f>'Survey Results'!F1787/'Survey Results'!F$1883</f>
        <v>0</v>
      </c>
      <c r="H1787" s="212">
        <f t="shared" si="226"/>
        <v>0</v>
      </c>
      <c r="I1787" s="218">
        <f>'Survey Results'!G1787/'Survey Results'!G$1883</f>
        <v>0</v>
      </c>
      <c r="J1787" s="217">
        <f t="shared" si="227"/>
        <v>0</v>
      </c>
      <c r="K1787" s="215">
        <f>'Survey Results'!H1787/'Survey Results'!H$1883</f>
        <v>0</v>
      </c>
      <c r="L1787" s="211">
        <f t="shared" si="228"/>
        <v>0</v>
      </c>
      <c r="M1787" s="221">
        <f t="shared" si="229"/>
        <v>0</v>
      </c>
      <c r="N1787" s="222">
        <f t="shared" si="223"/>
        <v>0</v>
      </c>
    </row>
    <row r="1788" spans="2:14" x14ac:dyDescent="0.45">
      <c r="B1788" t="s">
        <v>205</v>
      </c>
      <c r="C1788" s="215">
        <f>'Survey Results'!D1788/'Survey Results'!D$1883</f>
        <v>0</v>
      </c>
      <c r="D1788" s="211">
        <f t="shared" si="224"/>
        <v>0</v>
      </c>
      <c r="E1788" s="218">
        <f>'Survey Results'!E1788/'Survey Results'!E$1883</f>
        <v>0</v>
      </c>
      <c r="F1788" s="217">
        <f t="shared" si="225"/>
        <v>0</v>
      </c>
      <c r="G1788" s="215">
        <f>'Survey Results'!F1788/'Survey Results'!F$1883</f>
        <v>0</v>
      </c>
      <c r="H1788" s="212">
        <f t="shared" si="226"/>
        <v>0</v>
      </c>
      <c r="I1788" s="218">
        <f>'Survey Results'!G1788/'Survey Results'!G$1883</f>
        <v>0</v>
      </c>
      <c r="J1788" s="217">
        <f t="shared" si="227"/>
        <v>0</v>
      </c>
      <c r="K1788" s="215">
        <f>'Survey Results'!H1788/'Survey Results'!H$1883</f>
        <v>1.1571885271736682E-2</v>
      </c>
      <c r="L1788" s="211">
        <f t="shared" si="228"/>
        <v>4.1346978884461254E-2</v>
      </c>
      <c r="M1788" s="221">
        <f t="shared" si="229"/>
        <v>2.0377545297339396E-3</v>
      </c>
      <c r="N1788" s="222">
        <f t="shared" si="223"/>
        <v>4.1346978884461254E-2</v>
      </c>
    </row>
    <row r="1789" spans="2:14" x14ac:dyDescent="0.45">
      <c r="B1789" t="s">
        <v>294</v>
      </c>
      <c r="C1789" s="215">
        <f>'Survey Results'!D1789/'Survey Results'!D$1883</f>
        <v>0</v>
      </c>
      <c r="D1789" s="211">
        <f t="shared" si="224"/>
        <v>0</v>
      </c>
      <c r="E1789" s="218">
        <f>'Survey Results'!E1789/'Survey Results'!E$1883</f>
        <v>0</v>
      </c>
      <c r="F1789" s="217">
        <f t="shared" si="225"/>
        <v>0</v>
      </c>
      <c r="G1789" s="215">
        <f>'Survey Results'!F1789/'Survey Results'!F$1883</f>
        <v>0</v>
      </c>
      <c r="H1789" s="212">
        <f t="shared" si="226"/>
        <v>0</v>
      </c>
      <c r="I1789" s="218">
        <f>'Survey Results'!G1789/'Survey Results'!G$1883</f>
        <v>0</v>
      </c>
      <c r="J1789" s="217">
        <f t="shared" si="227"/>
        <v>0</v>
      </c>
      <c r="K1789" s="215">
        <f>'Survey Results'!H1789/'Survey Results'!H$1883</f>
        <v>0</v>
      </c>
      <c r="L1789" s="211">
        <f t="shared" si="228"/>
        <v>0</v>
      </c>
      <c r="M1789" s="221">
        <f t="shared" si="229"/>
        <v>0</v>
      </c>
      <c r="N1789" s="222">
        <f t="shared" si="223"/>
        <v>0</v>
      </c>
    </row>
    <row r="1790" spans="2:14" x14ac:dyDescent="0.45">
      <c r="B1790" t="s">
        <v>295</v>
      </c>
      <c r="C1790" s="215">
        <f>'Survey Results'!D1790/'Survey Results'!D$1883</f>
        <v>0</v>
      </c>
      <c r="D1790" s="211">
        <f t="shared" si="224"/>
        <v>0</v>
      </c>
      <c r="E1790" s="218">
        <f>'Survey Results'!E1790/'Survey Results'!E$1883</f>
        <v>0</v>
      </c>
      <c r="F1790" s="217">
        <f t="shared" si="225"/>
        <v>0</v>
      </c>
      <c r="G1790" s="215">
        <f>'Survey Results'!F1790/'Survey Results'!F$1883</f>
        <v>0</v>
      </c>
      <c r="H1790" s="212">
        <f t="shared" si="226"/>
        <v>0</v>
      </c>
      <c r="I1790" s="218">
        <f>'Survey Results'!G1790/'Survey Results'!G$1883</f>
        <v>0</v>
      </c>
      <c r="J1790" s="217">
        <f t="shared" si="227"/>
        <v>0</v>
      </c>
      <c r="K1790" s="215">
        <f>'Survey Results'!H1790/'Survey Results'!H$1883</f>
        <v>0</v>
      </c>
      <c r="L1790" s="211">
        <f t="shared" si="228"/>
        <v>0</v>
      </c>
      <c r="M1790" s="221">
        <f t="shared" si="229"/>
        <v>0</v>
      </c>
      <c r="N1790" s="222">
        <f t="shared" si="223"/>
        <v>0</v>
      </c>
    </row>
    <row r="1791" spans="2:14" x14ac:dyDescent="0.45">
      <c r="B1791" t="s">
        <v>296</v>
      </c>
      <c r="C1791" s="215">
        <f>'Survey Results'!D1791/'Survey Results'!D$1883</f>
        <v>0</v>
      </c>
      <c r="D1791" s="211">
        <f t="shared" si="224"/>
        <v>0</v>
      </c>
      <c r="E1791" s="218">
        <f>'Survey Results'!E1791/'Survey Results'!E$1883</f>
        <v>0</v>
      </c>
      <c r="F1791" s="217">
        <f t="shared" si="225"/>
        <v>0</v>
      </c>
      <c r="G1791" s="215">
        <f>'Survey Results'!F1791/'Survey Results'!F$1883</f>
        <v>0</v>
      </c>
      <c r="H1791" s="212">
        <f t="shared" si="226"/>
        <v>0</v>
      </c>
      <c r="I1791" s="218">
        <f>'Survey Results'!G1791/'Survey Results'!G$1883</f>
        <v>0</v>
      </c>
      <c r="J1791" s="217">
        <f t="shared" si="227"/>
        <v>0</v>
      </c>
      <c r="K1791" s="215">
        <f>'Survey Results'!H1791/'Survey Results'!H$1883</f>
        <v>0</v>
      </c>
      <c r="L1791" s="211">
        <f t="shared" si="228"/>
        <v>0</v>
      </c>
      <c r="M1791" s="221">
        <f t="shared" si="229"/>
        <v>0</v>
      </c>
      <c r="N1791" s="222">
        <f t="shared" si="223"/>
        <v>0</v>
      </c>
    </row>
    <row r="1792" spans="2:14" x14ac:dyDescent="0.45">
      <c r="B1792" t="s">
        <v>297</v>
      </c>
      <c r="C1792" s="215">
        <f>'Survey Results'!D1792/'Survey Results'!D$1883</f>
        <v>0</v>
      </c>
      <c r="D1792" s="211">
        <f t="shared" si="224"/>
        <v>0</v>
      </c>
      <c r="E1792" s="218">
        <f>'Survey Results'!E1792/'Survey Results'!E$1883</f>
        <v>0</v>
      </c>
      <c r="F1792" s="217">
        <f t="shared" si="225"/>
        <v>0</v>
      </c>
      <c r="G1792" s="215">
        <f>'Survey Results'!F1792/'Survey Results'!F$1883</f>
        <v>0</v>
      </c>
      <c r="H1792" s="212">
        <f t="shared" si="226"/>
        <v>0</v>
      </c>
      <c r="I1792" s="218">
        <f>'Survey Results'!G1792/'Survey Results'!G$1883</f>
        <v>0</v>
      </c>
      <c r="J1792" s="217">
        <f t="shared" si="227"/>
        <v>0</v>
      </c>
      <c r="K1792" s="215">
        <f>'Survey Results'!H1792/'Survey Results'!H$1883</f>
        <v>0</v>
      </c>
      <c r="L1792" s="211">
        <f t="shared" si="228"/>
        <v>0</v>
      </c>
      <c r="M1792" s="221">
        <f t="shared" si="229"/>
        <v>0</v>
      </c>
      <c r="N1792" s="222">
        <f t="shared" si="223"/>
        <v>0</v>
      </c>
    </row>
    <row r="1793" spans="2:14" x14ac:dyDescent="0.45">
      <c r="B1793" t="s">
        <v>298</v>
      </c>
      <c r="C1793" s="215">
        <f>'Survey Results'!D1793/'Survey Results'!D$1883</f>
        <v>0</v>
      </c>
      <c r="D1793" s="211">
        <f t="shared" si="224"/>
        <v>0</v>
      </c>
      <c r="E1793" s="218">
        <f>'Survey Results'!E1793/'Survey Results'!E$1883</f>
        <v>9.1872945376962091E-3</v>
      </c>
      <c r="F1793" s="217">
        <f t="shared" si="225"/>
        <v>2.1205120840354433E-2</v>
      </c>
      <c r="G1793" s="215">
        <f>'Survey Results'!F1793/'Survey Results'!F$1883</f>
        <v>0</v>
      </c>
      <c r="H1793" s="212">
        <f t="shared" si="226"/>
        <v>0</v>
      </c>
      <c r="I1793" s="218">
        <f>'Survey Results'!G1793/'Survey Results'!G$1883</f>
        <v>0</v>
      </c>
      <c r="J1793" s="217">
        <f t="shared" si="227"/>
        <v>0</v>
      </c>
      <c r="K1793" s="215">
        <f>'Survey Results'!H1793/'Survey Results'!H$1883</f>
        <v>0</v>
      </c>
      <c r="L1793" s="211">
        <f t="shared" si="228"/>
        <v>0</v>
      </c>
      <c r="M1793" s="221">
        <f t="shared" si="229"/>
        <v>1.0450783155580689E-3</v>
      </c>
      <c r="N1793" s="222">
        <f t="shared" si="223"/>
        <v>2.1205120840354433E-2</v>
      </c>
    </row>
    <row r="1794" spans="2:14" x14ac:dyDescent="0.45">
      <c r="B1794" t="s">
        <v>8</v>
      </c>
      <c r="C1794" s="215">
        <f>'Survey Results'!D1794/'Survey Results'!D$1883</f>
        <v>0</v>
      </c>
      <c r="D1794" s="211">
        <f t="shared" si="224"/>
        <v>0</v>
      </c>
      <c r="E1794" s="218">
        <f>'Survey Results'!E1794/'Survey Results'!E$1883</f>
        <v>0</v>
      </c>
      <c r="F1794" s="217">
        <f t="shared" si="225"/>
        <v>0</v>
      </c>
      <c r="G1794" s="215">
        <f>'Survey Results'!F1794/'Survey Results'!F$1883</f>
        <v>0</v>
      </c>
      <c r="H1794" s="212">
        <f t="shared" si="226"/>
        <v>0</v>
      </c>
      <c r="I1794" s="218">
        <f>'Survey Results'!G1794/'Survey Results'!G$1883</f>
        <v>0</v>
      </c>
      <c r="J1794" s="217">
        <f t="shared" si="227"/>
        <v>0</v>
      </c>
      <c r="K1794" s="215">
        <f>'Survey Results'!H1794/'Survey Results'!H$1883</f>
        <v>0</v>
      </c>
      <c r="L1794" s="211">
        <f t="shared" si="228"/>
        <v>0</v>
      </c>
      <c r="M1794" s="221">
        <f t="shared" si="229"/>
        <v>0</v>
      </c>
      <c r="N1794" s="222">
        <f t="shared" si="223"/>
        <v>0</v>
      </c>
    </row>
    <row r="1795" spans="2:14" x14ac:dyDescent="0.45">
      <c r="B1795" t="s">
        <v>299</v>
      </c>
      <c r="C1795" s="215">
        <f>'Survey Results'!D1795/'Survey Results'!D$1883</f>
        <v>0</v>
      </c>
      <c r="D1795" s="211">
        <f t="shared" si="224"/>
        <v>0</v>
      </c>
      <c r="E1795" s="218">
        <f>'Survey Results'!E1795/'Survey Results'!E$1883</f>
        <v>0</v>
      </c>
      <c r="F1795" s="217">
        <f t="shared" si="225"/>
        <v>0</v>
      </c>
      <c r="G1795" s="215">
        <f>'Survey Results'!F1795/'Survey Results'!F$1883</f>
        <v>0.13676810820430679</v>
      </c>
      <c r="H1795" s="212">
        <f t="shared" si="226"/>
        <v>1.1246790788681258</v>
      </c>
      <c r="I1795" s="218">
        <f>'Survey Results'!G1795/'Survey Results'!G$1883</f>
        <v>0</v>
      </c>
      <c r="J1795" s="217">
        <f t="shared" si="227"/>
        <v>0</v>
      </c>
      <c r="K1795" s="215">
        <f>'Survey Results'!H1795/'Survey Results'!H$1883</f>
        <v>0.11319735242469268</v>
      </c>
      <c r="L1795" s="211">
        <f t="shared" si="228"/>
        <v>0.40446033041064433</v>
      </c>
      <c r="M1795" s="221">
        <f t="shared" si="229"/>
        <v>7.5362477306015058E-2</v>
      </c>
      <c r="N1795" s="222">
        <f t="shared" si="223"/>
        <v>1.5291394092787702</v>
      </c>
    </row>
    <row r="1796" spans="2:14" x14ac:dyDescent="0.45">
      <c r="B1796" t="s">
        <v>300</v>
      </c>
      <c r="C1796" s="215">
        <f>'Survey Results'!D1796/'Survey Results'!D$1883</f>
        <v>0</v>
      </c>
      <c r="D1796" s="211">
        <f t="shared" si="224"/>
        <v>0</v>
      </c>
      <c r="E1796" s="218">
        <f>'Survey Results'!E1796/'Survey Results'!E$1883</f>
        <v>0</v>
      </c>
      <c r="F1796" s="217">
        <f t="shared" si="225"/>
        <v>0</v>
      </c>
      <c r="G1796" s="215">
        <f>'Survey Results'!F1796/'Survey Results'!F$1883</f>
        <v>0</v>
      </c>
      <c r="H1796" s="212">
        <f t="shared" si="226"/>
        <v>0</v>
      </c>
      <c r="I1796" s="218">
        <f>'Survey Results'!G1796/'Survey Results'!G$1883</f>
        <v>0</v>
      </c>
      <c r="J1796" s="217">
        <f t="shared" si="227"/>
        <v>0</v>
      </c>
      <c r="K1796" s="215">
        <f>'Survey Results'!H1796/'Survey Results'!H$1883</f>
        <v>0</v>
      </c>
      <c r="L1796" s="211">
        <f t="shared" si="228"/>
        <v>0</v>
      </c>
      <c r="M1796" s="221">
        <f t="shared" si="229"/>
        <v>0</v>
      </c>
      <c r="N1796" s="222">
        <f t="shared" ref="N1796:N1859" si="230">D1796+F1796+H1796+J1796+L1796</f>
        <v>0</v>
      </c>
    </row>
    <row r="1797" spans="2:14" x14ac:dyDescent="0.45">
      <c r="B1797" t="s">
        <v>94</v>
      </c>
      <c r="C1797" s="215">
        <f>'Survey Results'!D1797/'Survey Results'!D$1883</f>
        <v>0</v>
      </c>
      <c r="D1797" s="211">
        <f t="shared" si="224"/>
        <v>0</v>
      </c>
      <c r="E1797" s="218">
        <f>'Survey Results'!E1797/'Survey Results'!E$1883</f>
        <v>0</v>
      </c>
      <c r="F1797" s="217">
        <f t="shared" si="225"/>
        <v>0</v>
      </c>
      <c r="G1797" s="215">
        <f>'Survey Results'!F1797/'Survey Results'!F$1883</f>
        <v>0</v>
      </c>
      <c r="H1797" s="212">
        <f t="shared" si="226"/>
        <v>0</v>
      </c>
      <c r="I1797" s="218">
        <f>'Survey Results'!G1797/'Survey Results'!G$1883</f>
        <v>0</v>
      </c>
      <c r="J1797" s="217">
        <f t="shared" si="227"/>
        <v>0</v>
      </c>
      <c r="K1797" s="215">
        <f>'Survey Results'!H1797/'Survey Results'!H$1883</f>
        <v>0</v>
      </c>
      <c r="L1797" s="211">
        <f t="shared" si="228"/>
        <v>0</v>
      </c>
      <c r="M1797" s="221">
        <f t="shared" si="229"/>
        <v>0</v>
      </c>
      <c r="N1797" s="222">
        <f t="shared" si="230"/>
        <v>0</v>
      </c>
    </row>
    <row r="1798" spans="2:14" x14ac:dyDescent="0.45">
      <c r="B1798" t="s">
        <v>301</v>
      </c>
      <c r="C1798" s="215">
        <f>'Survey Results'!D1798/'Survey Results'!D$1883</f>
        <v>0</v>
      </c>
      <c r="D1798" s="211">
        <f t="shared" si="224"/>
        <v>0</v>
      </c>
      <c r="E1798" s="218">
        <f>'Survey Results'!E1798/'Survey Results'!E$1883</f>
        <v>0</v>
      </c>
      <c r="F1798" s="217">
        <f t="shared" si="225"/>
        <v>0</v>
      </c>
      <c r="G1798" s="215">
        <f>'Survey Results'!F1798/'Survey Results'!F$1883</f>
        <v>0</v>
      </c>
      <c r="H1798" s="212">
        <f t="shared" si="226"/>
        <v>0</v>
      </c>
      <c r="I1798" s="218">
        <f>'Survey Results'!G1798/'Survey Results'!G$1883</f>
        <v>0</v>
      </c>
      <c r="J1798" s="217">
        <f t="shared" si="227"/>
        <v>0</v>
      </c>
      <c r="K1798" s="215">
        <f>'Survey Results'!H1798/'Survey Results'!H$1883</f>
        <v>0</v>
      </c>
      <c r="L1798" s="211">
        <f t="shared" si="228"/>
        <v>0</v>
      </c>
      <c r="M1798" s="221">
        <f t="shared" si="229"/>
        <v>0</v>
      </c>
      <c r="N1798" s="222">
        <f t="shared" si="230"/>
        <v>0</v>
      </c>
    </row>
    <row r="1799" spans="2:14" x14ac:dyDescent="0.45">
      <c r="B1799" t="s">
        <v>302</v>
      </c>
      <c r="C1799" s="215">
        <f>'Survey Results'!D1799/'Survey Results'!D$1883</f>
        <v>0</v>
      </c>
      <c r="D1799" s="211">
        <f t="shared" si="224"/>
        <v>0</v>
      </c>
      <c r="E1799" s="218">
        <f>'Survey Results'!E1799/'Survey Results'!E$1883</f>
        <v>0</v>
      </c>
      <c r="F1799" s="217">
        <f t="shared" si="225"/>
        <v>0</v>
      </c>
      <c r="G1799" s="215">
        <f>'Survey Results'!F1799/'Survey Results'!F$1883</f>
        <v>0</v>
      </c>
      <c r="H1799" s="212">
        <f t="shared" si="226"/>
        <v>0</v>
      </c>
      <c r="I1799" s="218">
        <f>'Survey Results'!G1799/'Survey Results'!G$1883</f>
        <v>0</v>
      </c>
      <c r="J1799" s="217">
        <f t="shared" si="227"/>
        <v>0</v>
      </c>
      <c r="K1799" s="215">
        <f>'Survey Results'!H1799/'Survey Results'!H$1883</f>
        <v>0</v>
      </c>
      <c r="L1799" s="211">
        <f t="shared" si="228"/>
        <v>0</v>
      </c>
      <c r="M1799" s="221">
        <f t="shared" si="229"/>
        <v>0</v>
      </c>
      <c r="N1799" s="222">
        <f t="shared" si="230"/>
        <v>0</v>
      </c>
    </row>
    <row r="1800" spans="2:14" x14ac:dyDescent="0.45">
      <c r="B1800" t="s">
        <v>303</v>
      </c>
      <c r="C1800" s="215">
        <f>'Survey Results'!D1800/'Survey Results'!D$1883</f>
        <v>0</v>
      </c>
      <c r="D1800" s="211">
        <f t="shared" si="224"/>
        <v>0</v>
      </c>
      <c r="E1800" s="218">
        <f>'Survey Results'!E1800/'Survey Results'!E$1883</f>
        <v>0</v>
      </c>
      <c r="F1800" s="217">
        <f t="shared" si="225"/>
        <v>0</v>
      </c>
      <c r="G1800" s="215">
        <f>'Survey Results'!F1800/'Survey Results'!F$1883</f>
        <v>0</v>
      </c>
      <c r="H1800" s="212">
        <f t="shared" si="226"/>
        <v>0</v>
      </c>
      <c r="I1800" s="218">
        <f>'Survey Results'!G1800/'Survey Results'!G$1883</f>
        <v>1.110553268400442E-2</v>
      </c>
      <c r="J1800" s="217">
        <f t="shared" si="227"/>
        <v>3.5631608930776187E-2</v>
      </c>
      <c r="K1800" s="215">
        <f>'Survey Results'!H1800/'Survey Results'!H$1883</f>
        <v>0</v>
      </c>
      <c r="L1800" s="211">
        <f t="shared" si="228"/>
        <v>0</v>
      </c>
      <c r="M1800" s="221">
        <f t="shared" si="229"/>
        <v>1.7560768515468179E-3</v>
      </c>
      <c r="N1800" s="222">
        <f t="shared" si="230"/>
        <v>3.5631608930776187E-2</v>
      </c>
    </row>
    <row r="1801" spans="2:14" x14ac:dyDescent="0.45">
      <c r="B1801" t="s">
        <v>304</v>
      </c>
      <c r="C1801" s="215">
        <f>'Survey Results'!D1801/'Survey Results'!D$1883</f>
        <v>0</v>
      </c>
      <c r="D1801" s="211">
        <f t="shared" si="224"/>
        <v>0</v>
      </c>
      <c r="E1801" s="218">
        <f>'Survey Results'!E1801/'Survey Results'!E$1883</f>
        <v>0</v>
      </c>
      <c r="F1801" s="217">
        <f t="shared" si="225"/>
        <v>0</v>
      </c>
      <c r="G1801" s="215">
        <f>'Survey Results'!F1801/'Survey Results'!F$1883</f>
        <v>0</v>
      </c>
      <c r="H1801" s="212">
        <f t="shared" si="226"/>
        <v>0</v>
      </c>
      <c r="I1801" s="218">
        <f>'Survey Results'!G1801/'Survey Results'!G$1883</f>
        <v>0</v>
      </c>
      <c r="J1801" s="217">
        <f t="shared" si="227"/>
        <v>0</v>
      </c>
      <c r="K1801" s="215">
        <f>'Survey Results'!H1801/'Survey Results'!H$1883</f>
        <v>0</v>
      </c>
      <c r="L1801" s="211">
        <f t="shared" si="228"/>
        <v>0</v>
      </c>
      <c r="M1801" s="221">
        <f t="shared" si="229"/>
        <v>0</v>
      </c>
      <c r="N1801" s="222">
        <f t="shared" si="230"/>
        <v>0</v>
      </c>
    </row>
    <row r="1802" spans="2:14" x14ac:dyDescent="0.45">
      <c r="B1802" t="s">
        <v>305</v>
      </c>
      <c r="C1802" s="215">
        <f>'Survey Results'!D1802/'Survey Results'!D$1883</f>
        <v>0</v>
      </c>
      <c r="D1802" s="211">
        <f t="shared" si="224"/>
        <v>0</v>
      </c>
      <c r="E1802" s="218">
        <f>'Survey Results'!E1802/'Survey Results'!E$1883</f>
        <v>0</v>
      </c>
      <c r="F1802" s="217">
        <f t="shared" si="225"/>
        <v>0</v>
      </c>
      <c r="G1802" s="215">
        <f>'Survey Results'!F1802/'Survey Results'!F$1883</f>
        <v>0</v>
      </c>
      <c r="H1802" s="212">
        <f t="shared" si="226"/>
        <v>0</v>
      </c>
      <c r="I1802" s="218">
        <f>'Survey Results'!G1802/'Survey Results'!G$1883</f>
        <v>0</v>
      </c>
      <c r="J1802" s="217">
        <f t="shared" si="227"/>
        <v>0</v>
      </c>
      <c r="K1802" s="215">
        <f>'Survey Results'!H1802/'Survey Results'!H$1883</f>
        <v>0</v>
      </c>
      <c r="L1802" s="211">
        <f t="shared" si="228"/>
        <v>0</v>
      </c>
      <c r="M1802" s="221">
        <f t="shared" si="229"/>
        <v>0</v>
      </c>
      <c r="N1802" s="222">
        <f t="shared" si="230"/>
        <v>0</v>
      </c>
    </row>
    <row r="1803" spans="2:14" x14ac:dyDescent="0.45">
      <c r="B1803" t="s">
        <v>306</v>
      </c>
      <c r="C1803" s="215">
        <f>'Survey Results'!D1803/'Survey Results'!D$1883</f>
        <v>0</v>
      </c>
      <c r="D1803" s="211">
        <f t="shared" si="224"/>
        <v>0</v>
      </c>
      <c r="E1803" s="218">
        <f>'Survey Results'!E1803/'Survey Results'!E$1883</f>
        <v>0</v>
      </c>
      <c r="F1803" s="217">
        <f t="shared" si="225"/>
        <v>0</v>
      </c>
      <c r="G1803" s="215">
        <f>'Survey Results'!F1803/'Survey Results'!F$1883</f>
        <v>0</v>
      </c>
      <c r="H1803" s="212">
        <f t="shared" si="226"/>
        <v>0</v>
      </c>
      <c r="I1803" s="218">
        <f>'Survey Results'!G1803/'Survey Results'!G$1883</f>
        <v>0</v>
      </c>
      <c r="J1803" s="217">
        <f t="shared" si="227"/>
        <v>0</v>
      </c>
      <c r="K1803" s="215">
        <f>'Survey Results'!H1803/'Survey Results'!H$1883</f>
        <v>0</v>
      </c>
      <c r="L1803" s="211">
        <f t="shared" si="228"/>
        <v>0</v>
      </c>
      <c r="M1803" s="221">
        <f t="shared" si="229"/>
        <v>0</v>
      </c>
      <c r="N1803" s="222">
        <f t="shared" si="230"/>
        <v>0</v>
      </c>
    </row>
    <row r="1804" spans="2:14" x14ac:dyDescent="0.45">
      <c r="B1804" t="s">
        <v>307</v>
      </c>
      <c r="C1804" s="215">
        <f>'Survey Results'!D1804/'Survey Results'!D$1883</f>
        <v>0</v>
      </c>
      <c r="D1804" s="211">
        <f t="shared" si="224"/>
        <v>0</v>
      </c>
      <c r="E1804" s="218">
        <f>'Survey Results'!E1804/'Survey Results'!E$1883</f>
        <v>0</v>
      </c>
      <c r="F1804" s="217">
        <f t="shared" si="225"/>
        <v>0</v>
      </c>
      <c r="G1804" s="215">
        <f>'Survey Results'!F1804/'Survey Results'!F$1883</f>
        <v>0</v>
      </c>
      <c r="H1804" s="212">
        <f t="shared" si="226"/>
        <v>0</v>
      </c>
      <c r="I1804" s="218">
        <f>'Survey Results'!G1804/'Survey Results'!G$1883</f>
        <v>0</v>
      </c>
      <c r="J1804" s="217">
        <f t="shared" si="227"/>
        <v>0</v>
      </c>
      <c r="K1804" s="215">
        <f>'Survey Results'!H1804/'Survey Results'!H$1883</f>
        <v>0</v>
      </c>
      <c r="L1804" s="211">
        <f t="shared" si="228"/>
        <v>0</v>
      </c>
      <c r="M1804" s="221">
        <f t="shared" si="229"/>
        <v>0</v>
      </c>
      <c r="N1804" s="222">
        <f t="shared" si="230"/>
        <v>0</v>
      </c>
    </row>
    <row r="1805" spans="2:14" x14ac:dyDescent="0.45">
      <c r="B1805" t="s">
        <v>308</v>
      </c>
      <c r="C1805" s="215">
        <f>'Survey Results'!D1805/'Survey Results'!D$1883</f>
        <v>0</v>
      </c>
      <c r="D1805" s="211">
        <f t="shared" si="224"/>
        <v>0</v>
      </c>
      <c r="E1805" s="218">
        <f>'Survey Results'!E1805/'Survey Results'!E$1883</f>
        <v>0</v>
      </c>
      <c r="F1805" s="217">
        <f t="shared" si="225"/>
        <v>0</v>
      </c>
      <c r="G1805" s="215">
        <f>'Survey Results'!F1805/'Survey Results'!F$1883</f>
        <v>0</v>
      </c>
      <c r="H1805" s="212">
        <f t="shared" si="226"/>
        <v>0</v>
      </c>
      <c r="I1805" s="218">
        <f>'Survey Results'!G1805/'Survey Results'!G$1883</f>
        <v>0</v>
      </c>
      <c r="J1805" s="217">
        <f t="shared" si="227"/>
        <v>0</v>
      </c>
      <c r="K1805" s="215">
        <f>'Survey Results'!H1805/'Survey Results'!H$1883</f>
        <v>0</v>
      </c>
      <c r="L1805" s="211">
        <f t="shared" si="228"/>
        <v>0</v>
      </c>
      <c r="M1805" s="221">
        <f t="shared" si="229"/>
        <v>0</v>
      </c>
      <c r="N1805" s="222">
        <f t="shared" si="230"/>
        <v>0</v>
      </c>
    </row>
    <row r="1806" spans="2:14" x14ac:dyDescent="0.45">
      <c r="B1806" t="s">
        <v>309</v>
      </c>
      <c r="C1806" s="215">
        <f>'Survey Results'!D1806/'Survey Results'!D$1883</f>
        <v>0</v>
      </c>
      <c r="D1806" s="211">
        <f t="shared" si="224"/>
        <v>0</v>
      </c>
      <c r="E1806" s="218">
        <f>'Survey Results'!E1806/'Survey Results'!E$1883</f>
        <v>0</v>
      </c>
      <c r="F1806" s="217">
        <f t="shared" si="225"/>
        <v>0</v>
      </c>
      <c r="G1806" s="215">
        <f>'Survey Results'!F1806/'Survey Results'!F$1883</f>
        <v>0</v>
      </c>
      <c r="H1806" s="212">
        <f t="shared" si="226"/>
        <v>0</v>
      </c>
      <c r="I1806" s="218">
        <f>'Survey Results'!G1806/'Survey Results'!G$1883</f>
        <v>0</v>
      </c>
      <c r="J1806" s="217">
        <f t="shared" si="227"/>
        <v>0</v>
      </c>
      <c r="K1806" s="215">
        <f>'Survey Results'!H1806/'Survey Results'!H$1883</f>
        <v>0</v>
      </c>
      <c r="L1806" s="211">
        <f t="shared" si="228"/>
        <v>0</v>
      </c>
      <c r="M1806" s="221">
        <f t="shared" si="229"/>
        <v>0</v>
      </c>
      <c r="N1806" s="222">
        <f t="shared" si="230"/>
        <v>0</v>
      </c>
    </row>
    <row r="1807" spans="2:14" x14ac:dyDescent="0.45">
      <c r="B1807" t="s">
        <v>310</v>
      </c>
      <c r="C1807" s="215">
        <f>'Survey Results'!D1807/'Survey Results'!D$1883</f>
        <v>0</v>
      </c>
      <c r="D1807" s="211">
        <f t="shared" si="224"/>
        <v>0</v>
      </c>
      <c r="E1807" s="218">
        <f>'Survey Results'!E1807/'Survey Results'!E$1883</f>
        <v>0</v>
      </c>
      <c r="F1807" s="217">
        <f t="shared" si="225"/>
        <v>0</v>
      </c>
      <c r="G1807" s="215">
        <f>'Survey Results'!F1807/'Survey Results'!F$1883</f>
        <v>0</v>
      </c>
      <c r="H1807" s="212">
        <f t="shared" si="226"/>
        <v>0</v>
      </c>
      <c r="I1807" s="218">
        <f>'Survey Results'!G1807/'Survey Results'!G$1883</f>
        <v>0</v>
      </c>
      <c r="J1807" s="217">
        <f t="shared" si="227"/>
        <v>0</v>
      </c>
      <c r="K1807" s="215">
        <f>'Survey Results'!H1807/'Survey Results'!H$1883</f>
        <v>0</v>
      </c>
      <c r="L1807" s="211">
        <f t="shared" si="228"/>
        <v>0</v>
      </c>
      <c r="M1807" s="221">
        <f t="shared" si="229"/>
        <v>0</v>
      </c>
      <c r="N1807" s="222">
        <f t="shared" si="230"/>
        <v>0</v>
      </c>
    </row>
    <row r="1808" spans="2:14" x14ac:dyDescent="0.45">
      <c r="B1808" t="s">
        <v>311</v>
      </c>
      <c r="C1808" s="215">
        <f>'Survey Results'!D1808/'Survey Results'!D$1883</f>
        <v>0</v>
      </c>
      <c r="D1808" s="211">
        <f t="shared" si="224"/>
        <v>0</v>
      </c>
      <c r="E1808" s="218">
        <f>'Survey Results'!E1808/'Survey Results'!E$1883</f>
        <v>0</v>
      </c>
      <c r="F1808" s="217">
        <f t="shared" si="225"/>
        <v>0</v>
      </c>
      <c r="G1808" s="215">
        <f>'Survey Results'!F1808/'Survey Results'!F$1883</f>
        <v>0</v>
      </c>
      <c r="H1808" s="212">
        <f t="shared" si="226"/>
        <v>0</v>
      </c>
      <c r="I1808" s="218">
        <f>'Survey Results'!G1808/'Survey Results'!G$1883</f>
        <v>0</v>
      </c>
      <c r="J1808" s="217">
        <f t="shared" si="227"/>
        <v>0</v>
      </c>
      <c r="K1808" s="215">
        <f>'Survey Results'!H1808/'Survey Results'!H$1883</f>
        <v>0</v>
      </c>
      <c r="L1808" s="211">
        <f t="shared" si="228"/>
        <v>0</v>
      </c>
      <c r="M1808" s="221">
        <f t="shared" si="229"/>
        <v>0</v>
      </c>
      <c r="N1808" s="222">
        <f t="shared" si="230"/>
        <v>0</v>
      </c>
    </row>
    <row r="1809" spans="2:14" x14ac:dyDescent="0.45">
      <c r="B1809" t="s">
        <v>102</v>
      </c>
      <c r="C1809" s="215">
        <f>'Survey Results'!D1809/'Survey Results'!D$1883</f>
        <v>0</v>
      </c>
      <c r="D1809" s="211">
        <f t="shared" si="224"/>
        <v>0</v>
      </c>
      <c r="E1809" s="218">
        <f>'Survey Results'!E1809/'Survey Results'!E$1883</f>
        <v>0</v>
      </c>
      <c r="F1809" s="217">
        <f t="shared" si="225"/>
        <v>0</v>
      </c>
      <c r="G1809" s="215">
        <f>'Survey Results'!F1809/'Survey Results'!F$1883</f>
        <v>0</v>
      </c>
      <c r="H1809" s="212">
        <f t="shared" si="226"/>
        <v>0</v>
      </c>
      <c r="I1809" s="218">
        <f>'Survey Results'!G1809/'Survey Results'!G$1883</f>
        <v>0</v>
      </c>
      <c r="J1809" s="217">
        <f t="shared" si="227"/>
        <v>0</v>
      </c>
      <c r="K1809" s="215">
        <f>'Survey Results'!H1809/'Survey Results'!H$1883</f>
        <v>0</v>
      </c>
      <c r="L1809" s="211">
        <f t="shared" si="228"/>
        <v>0</v>
      </c>
      <c r="M1809" s="221">
        <f t="shared" si="229"/>
        <v>0</v>
      </c>
      <c r="N1809" s="222">
        <f t="shared" si="230"/>
        <v>0</v>
      </c>
    </row>
    <row r="1810" spans="2:14" x14ac:dyDescent="0.45">
      <c r="B1810" t="s">
        <v>109</v>
      </c>
      <c r="C1810" s="215">
        <f>'Survey Results'!D1810/'Survey Results'!D$1883</f>
        <v>0</v>
      </c>
      <c r="D1810" s="211">
        <f t="shared" si="224"/>
        <v>0</v>
      </c>
      <c r="E1810" s="218">
        <f>'Survey Results'!E1810/'Survey Results'!E$1883</f>
        <v>0</v>
      </c>
      <c r="F1810" s="217">
        <f t="shared" si="225"/>
        <v>0</v>
      </c>
      <c r="G1810" s="215">
        <f>'Survey Results'!F1810/'Survey Results'!F$1883</f>
        <v>0</v>
      </c>
      <c r="H1810" s="212">
        <f t="shared" si="226"/>
        <v>0</v>
      </c>
      <c r="I1810" s="218">
        <f>'Survey Results'!G1810/'Survey Results'!G$1883</f>
        <v>0</v>
      </c>
      <c r="J1810" s="217">
        <f t="shared" si="227"/>
        <v>0</v>
      </c>
      <c r="K1810" s="215">
        <f>'Survey Results'!H1810/'Survey Results'!H$1883</f>
        <v>0</v>
      </c>
      <c r="L1810" s="211">
        <f t="shared" si="228"/>
        <v>0</v>
      </c>
      <c r="M1810" s="221">
        <f t="shared" si="229"/>
        <v>0</v>
      </c>
      <c r="N1810" s="222">
        <f t="shared" si="230"/>
        <v>0</v>
      </c>
    </row>
    <row r="1811" spans="2:14" x14ac:dyDescent="0.45">
      <c r="B1811" t="s">
        <v>116</v>
      </c>
      <c r="C1811" s="215">
        <f>'Survey Results'!D1811/'Survey Results'!D$1883</f>
        <v>0</v>
      </c>
      <c r="D1811" s="211">
        <f t="shared" si="224"/>
        <v>0</v>
      </c>
      <c r="E1811" s="218">
        <f>'Survey Results'!E1811/'Survey Results'!E$1883</f>
        <v>0</v>
      </c>
      <c r="F1811" s="217">
        <f t="shared" si="225"/>
        <v>0</v>
      </c>
      <c r="G1811" s="215">
        <f>'Survey Results'!F1811/'Survey Results'!F$1883</f>
        <v>0</v>
      </c>
      <c r="H1811" s="212">
        <f t="shared" si="226"/>
        <v>0</v>
      </c>
      <c r="I1811" s="218">
        <f>'Survey Results'!G1811/'Survey Results'!G$1883</f>
        <v>0</v>
      </c>
      <c r="J1811" s="217">
        <f t="shared" si="227"/>
        <v>0</v>
      </c>
      <c r="K1811" s="215">
        <f>'Survey Results'!H1811/'Survey Results'!H$1883</f>
        <v>0</v>
      </c>
      <c r="L1811" s="211">
        <f t="shared" si="228"/>
        <v>0</v>
      </c>
      <c r="M1811" s="221">
        <f t="shared" si="229"/>
        <v>0</v>
      </c>
      <c r="N1811" s="222">
        <f t="shared" si="230"/>
        <v>0</v>
      </c>
    </row>
    <row r="1812" spans="2:14" x14ac:dyDescent="0.45">
      <c r="B1812" t="s">
        <v>312</v>
      </c>
      <c r="C1812" s="215">
        <f>'Survey Results'!D1812/'Survey Results'!D$1883</f>
        <v>0</v>
      </c>
      <c r="D1812" s="211">
        <f t="shared" si="224"/>
        <v>0</v>
      </c>
      <c r="E1812" s="218">
        <f>'Survey Results'!E1812/'Survey Results'!E$1883</f>
        <v>0</v>
      </c>
      <c r="F1812" s="217">
        <f t="shared" si="225"/>
        <v>0</v>
      </c>
      <c r="G1812" s="215">
        <f>'Survey Results'!F1812/'Survey Results'!F$1883</f>
        <v>0</v>
      </c>
      <c r="H1812" s="212">
        <f t="shared" si="226"/>
        <v>0</v>
      </c>
      <c r="I1812" s="218">
        <f>'Survey Results'!G1812/'Survey Results'!G$1883</f>
        <v>0</v>
      </c>
      <c r="J1812" s="217">
        <f t="shared" si="227"/>
        <v>0</v>
      </c>
      <c r="K1812" s="215">
        <f>'Survey Results'!H1812/'Survey Results'!H$1883</f>
        <v>0</v>
      </c>
      <c r="L1812" s="211">
        <f t="shared" si="228"/>
        <v>0</v>
      </c>
      <c r="M1812" s="221">
        <f t="shared" si="229"/>
        <v>0</v>
      </c>
      <c r="N1812" s="222">
        <f t="shared" si="230"/>
        <v>0</v>
      </c>
    </row>
    <row r="1813" spans="2:14" x14ac:dyDescent="0.45">
      <c r="B1813" t="s">
        <v>313</v>
      </c>
      <c r="C1813" s="215">
        <f>'Survey Results'!D1813/'Survey Results'!D$1883</f>
        <v>0</v>
      </c>
      <c r="D1813" s="211">
        <f t="shared" si="224"/>
        <v>0</v>
      </c>
      <c r="E1813" s="218">
        <f>'Survey Results'!E1813/'Survey Results'!E$1883</f>
        <v>0</v>
      </c>
      <c r="F1813" s="217">
        <f t="shared" si="225"/>
        <v>0</v>
      </c>
      <c r="G1813" s="215">
        <f>'Survey Results'!F1813/'Survey Results'!F$1883</f>
        <v>0</v>
      </c>
      <c r="H1813" s="212">
        <f t="shared" si="226"/>
        <v>0</v>
      </c>
      <c r="I1813" s="218">
        <f>'Survey Results'!G1813/'Survey Results'!G$1883</f>
        <v>0</v>
      </c>
      <c r="J1813" s="217">
        <f t="shared" si="227"/>
        <v>0</v>
      </c>
      <c r="K1813" s="215">
        <f>'Survey Results'!H1813/'Survey Results'!H$1883</f>
        <v>0</v>
      </c>
      <c r="L1813" s="211">
        <f t="shared" si="228"/>
        <v>0</v>
      </c>
      <c r="M1813" s="221">
        <f t="shared" si="229"/>
        <v>0</v>
      </c>
      <c r="N1813" s="222">
        <f t="shared" si="230"/>
        <v>0</v>
      </c>
    </row>
    <row r="1814" spans="2:14" x14ac:dyDescent="0.45">
      <c r="B1814" t="s">
        <v>314</v>
      </c>
      <c r="C1814" s="215">
        <f>'Survey Results'!D1814/'Survey Results'!D$1883</f>
        <v>0</v>
      </c>
      <c r="D1814" s="211">
        <f t="shared" si="224"/>
        <v>0</v>
      </c>
      <c r="E1814" s="218">
        <f>'Survey Results'!E1814/'Survey Results'!E$1883</f>
        <v>0</v>
      </c>
      <c r="F1814" s="217">
        <f t="shared" si="225"/>
        <v>0</v>
      </c>
      <c r="G1814" s="215">
        <f>'Survey Results'!F1814/'Survey Results'!F$1883</f>
        <v>0</v>
      </c>
      <c r="H1814" s="212">
        <f t="shared" si="226"/>
        <v>0</v>
      </c>
      <c r="I1814" s="218">
        <f>'Survey Results'!G1814/'Survey Results'!G$1883</f>
        <v>0</v>
      </c>
      <c r="J1814" s="217">
        <f t="shared" si="227"/>
        <v>0</v>
      </c>
      <c r="K1814" s="215">
        <f>'Survey Results'!H1814/'Survey Results'!H$1883</f>
        <v>0</v>
      </c>
      <c r="L1814" s="211">
        <f t="shared" si="228"/>
        <v>0</v>
      </c>
      <c r="M1814" s="221">
        <f t="shared" si="229"/>
        <v>0</v>
      </c>
      <c r="N1814" s="222">
        <f t="shared" si="230"/>
        <v>0</v>
      </c>
    </row>
    <row r="1815" spans="2:14" x14ac:dyDescent="0.45">
      <c r="B1815" t="s">
        <v>315</v>
      </c>
      <c r="C1815" s="215">
        <f>'Survey Results'!D1815/'Survey Results'!D$1883</f>
        <v>0</v>
      </c>
      <c r="D1815" s="211">
        <f t="shared" si="224"/>
        <v>0</v>
      </c>
      <c r="E1815" s="218">
        <f>'Survey Results'!E1815/'Survey Results'!E$1883</f>
        <v>0</v>
      </c>
      <c r="F1815" s="217">
        <f t="shared" si="225"/>
        <v>0</v>
      </c>
      <c r="G1815" s="215">
        <f>'Survey Results'!F1815/'Survey Results'!F$1883</f>
        <v>0</v>
      </c>
      <c r="H1815" s="212">
        <f t="shared" si="226"/>
        <v>0</v>
      </c>
      <c r="I1815" s="218">
        <f>'Survey Results'!G1815/'Survey Results'!G$1883</f>
        <v>0</v>
      </c>
      <c r="J1815" s="217">
        <f t="shared" si="227"/>
        <v>0</v>
      </c>
      <c r="K1815" s="215">
        <f>'Survey Results'!H1815/'Survey Results'!H$1883</f>
        <v>0</v>
      </c>
      <c r="L1815" s="211">
        <f t="shared" si="228"/>
        <v>0</v>
      </c>
      <c r="M1815" s="221">
        <f t="shared" si="229"/>
        <v>0</v>
      </c>
      <c r="N1815" s="222">
        <f t="shared" si="230"/>
        <v>0</v>
      </c>
    </row>
    <row r="1816" spans="2:14" x14ac:dyDescent="0.45">
      <c r="B1816" t="s">
        <v>316</v>
      </c>
      <c r="C1816" s="215">
        <f>'Survey Results'!D1816/'Survey Results'!D$1883</f>
        <v>0</v>
      </c>
      <c r="D1816" s="211">
        <f t="shared" si="224"/>
        <v>0</v>
      </c>
      <c r="E1816" s="218">
        <f>'Survey Results'!E1816/'Survey Results'!E$1883</f>
        <v>0</v>
      </c>
      <c r="F1816" s="217">
        <f t="shared" si="225"/>
        <v>0</v>
      </c>
      <c r="G1816" s="215">
        <f>'Survey Results'!F1816/'Survey Results'!F$1883</f>
        <v>0</v>
      </c>
      <c r="H1816" s="212">
        <f t="shared" si="226"/>
        <v>0</v>
      </c>
      <c r="I1816" s="218">
        <f>'Survey Results'!G1816/'Survey Results'!G$1883</f>
        <v>0</v>
      </c>
      <c r="J1816" s="217">
        <f t="shared" si="227"/>
        <v>0</v>
      </c>
      <c r="K1816" s="215">
        <f>'Survey Results'!H1816/'Survey Results'!H$1883</f>
        <v>0</v>
      </c>
      <c r="L1816" s="211">
        <f t="shared" si="228"/>
        <v>0</v>
      </c>
      <c r="M1816" s="221">
        <f t="shared" si="229"/>
        <v>0</v>
      </c>
      <c r="N1816" s="222">
        <f t="shared" si="230"/>
        <v>0</v>
      </c>
    </row>
    <row r="1817" spans="2:14" x14ac:dyDescent="0.45">
      <c r="B1817" t="s">
        <v>317</v>
      </c>
      <c r="C1817" s="215">
        <f>'Survey Results'!D1817/'Survey Results'!D$1883</f>
        <v>0</v>
      </c>
      <c r="D1817" s="211">
        <f t="shared" si="224"/>
        <v>0</v>
      </c>
      <c r="E1817" s="218">
        <f>'Survey Results'!E1817/'Survey Results'!E$1883</f>
        <v>0</v>
      </c>
      <c r="F1817" s="217">
        <f t="shared" si="225"/>
        <v>0</v>
      </c>
      <c r="G1817" s="215">
        <f>'Survey Results'!F1817/'Survey Results'!F$1883</f>
        <v>0</v>
      </c>
      <c r="H1817" s="212">
        <f t="shared" si="226"/>
        <v>0</v>
      </c>
      <c r="I1817" s="218">
        <f>'Survey Results'!G1817/'Survey Results'!G$1883</f>
        <v>0</v>
      </c>
      <c r="J1817" s="217">
        <f t="shared" si="227"/>
        <v>0</v>
      </c>
      <c r="K1817" s="215">
        <f>'Survey Results'!H1817/'Survey Results'!H$1883</f>
        <v>0</v>
      </c>
      <c r="L1817" s="211">
        <f t="shared" si="228"/>
        <v>0</v>
      </c>
      <c r="M1817" s="221">
        <f t="shared" si="229"/>
        <v>0</v>
      </c>
      <c r="N1817" s="222">
        <f t="shared" si="230"/>
        <v>0</v>
      </c>
    </row>
    <row r="1818" spans="2:14" x14ac:dyDescent="0.45">
      <c r="B1818" t="s">
        <v>318</v>
      </c>
      <c r="C1818" s="215">
        <f>'Survey Results'!D1818/'Survey Results'!D$1883</f>
        <v>0</v>
      </c>
      <c r="D1818" s="211">
        <f t="shared" si="224"/>
        <v>0</v>
      </c>
      <c r="E1818" s="218">
        <f>'Survey Results'!E1818/'Survey Results'!E$1883</f>
        <v>0</v>
      </c>
      <c r="F1818" s="217">
        <f t="shared" si="225"/>
        <v>0</v>
      </c>
      <c r="G1818" s="215">
        <f>'Survey Results'!F1818/'Survey Results'!F$1883</f>
        <v>0</v>
      </c>
      <c r="H1818" s="212">
        <f t="shared" si="226"/>
        <v>0</v>
      </c>
      <c r="I1818" s="218">
        <f>'Survey Results'!G1818/'Survey Results'!G$1883</f>
        <v>0</v>
      </c>
      <c r="J1818" s="217">
        <f t="shared" si="227"/>
        <v>0</v>
      </c>
      <c r="K1818" s="215">
        <f>'Survey Results'!H1818/'Survey Results'!H$1883</f>
        <v>0</v>
      </c>
      <c r="L1818" s="211">
        <f t="shared" si="228"/>
        <v>0</v>
      </c>
      <c r="M1818" s="221">
        <f t="shared" si="229"/>
        <v>0</v>
      </c>
      <c r="N1818" s="222">
        <f t="shared" si="230"/>
        <v>0</v>
      </c>
    </row>
    <row r="1819" spans="2:14" x14ac:dyDescent="0.45">
      <c r="B1819" t="s">
        <v>319</v>
      </c>
      <c r="C1819" s="215">
        <f>'Survey Results'!D1819/'Survey Results'!D$1883</f>
        <v>0</v>
      </c>
      <c r="D1819" s="211">
        <f t="shared" si="224"/>
        <v>0</v>
      </c>
      <c r="E1819" s="218">
        <f>'Survey Results'!E1819/'Survey Results'!E$1883</f>
        <v>0</v>
      </c>
      <c r="F1819" s="217">
        <f t="shared" si="225"/>
        <v>0</v>
      </c>
      <c r="G1819" s="215">
        <f>'Survey Results'!F1819/'Survey Results'!F$1883</f>
        <v>0</v>
      </c>
      <c r="H1819" s="212">
        <f t="shared" si="226"/>
        <v>0</v>
      </c>
      <c r="I1819" s="218">
        <f>'Survey Results'!G1819/'Survey Results'!G$1883</f>
        <v>0</v>
      </c>
      <c r="J1819" s="217">
        <f t="shared" si="227"/>
        <v>0</v>
      </c>
      <c r="K1819" s="215">
        <f>'Survey Results'!H1819/'Survey Results'!H$1883</f>
        <v>0</v>
      </c>
      <c r="L1819" s="211">
        <f t="shared" si="228"/>
        <v>0</v>
      </c>
      <c r="M1819" s="221">
        <f t="shared" si="229"/>
        <v>0</v>
      </c>
      <c r="N1819" s="222">
        <f t="shared" si="230"/>
        <v>0</v>
      </c>
    </row>
    <row r="1820" spans="2:14" x14ac:dyDescent="0.45">
      <c r="B1820" t="s">
        <v>320</v>
      </c>
      <c r="C1820" s="215">
        <f>'Survey Results'!D1820/'Survey Results'!D$1883</f>
        <v>0</v>
      </c>
      <c r="D1820" s="211">
        <f t="shared" si="224"/>
        <v>0</v>
      </c>
      <c r="E1820" s="218">
        <f>'Survey Results'!E1820/'Survey Results'!E$1883</f>
        <v>0</v>
      </c>
      <c r="F1820" s="217">
        <f t="shared" si="225"/>
        <v>0</v>
      </c>
      <c r="G1820" s="215">
        <f>'Survey Results'!F1820/'Survey Results'!F$1883</f>
        <v>0</v>
      </c>
      <c r="H1820" s="212">
        <f t="shared" si="226"/>
        <v>0</v>
      </c>
      <c r="I1820" s="218">
        <f>'Survey Results'!G1820/'Survey Results'!G$1883</f>
        <v>0</v>
      </c>
      <c r="J1820" s="217">
        <f t="shared" si="227"/>
        <v>0</v>
      </c>
      <c r="K1820" s="215">
        <f>'Survey Results'!H1820/'Survey Results'!H$1883</f>
        <v>0</v>
      </c>
      <c r="L1820" s="211">
        <f t="shared" si="228"/>
        <v>0</v>
      </c>
      <c r="M1820" s="221">
        <f t="shared" si="229"/>
        <v>0</v>
      </c>
      <c r="N1820" s="222">
        <f t="shared" si="230"/>
        <v>0</v>
      </c>
    </row>
    <row r="1821" spans="2:14" x14ac:dyDescent="0.45">
      <c r="B1821" t="s">
        <v>321</v>
      </c>
      <c r="C1821" s="215">
        <f>'Survey Results'!D1821/'Survey Results'!D$1883</f>
        <v>0</v>
      </c>
      <c r="D1821" s="211">
        <f t="shared" si="224"/>
        <v>0</v>
      </c>
      <c r="E1821" s="218">
        <f>'Survey Results'!E1821/'Survey Results'!E$1883</f>
        <v>0</v>
      </c>
      <c r="F1821" s="217">
        <f t="shared" si="225"/>
        <v>0</v>
      </c>
      <c r="G1821" s="215">
        <f>'Survey Results'!F1821/'Survey Results'!F$1883</f>
        <v>0</v>
      </c>
      <c r="H1821" s="212">
        <f t="shared" si="226"/>
        <v>0</v>
      </c>
      <c r="I1821" s="218">
        <f>'Survey Results'!G1821/'Survey Results'!G$1883</f>
        <v>0</v>
      </c>
      <c r="J1821" s="217">
        <f t="shared" si="227"/>
        <v>0</v>
      </c>
      <c r="K1821" s="215">
        <f>'Survey Results'!H1821/'Survey Results'!H$1883</f>
        <v>0</v>
      </c>
      <c r="L1821" s="211">
        <f t="shared" si="228"/>
        <v>0</v>
      </c>
      <c r="M1821" s="221">
        <f t="shared" si="229"/>
        <v>0</v>
      </c>
      <c r="N1821" s="222">
        <f t="shared" si="230"/>
        <v>0</v>
      </c>
    </row>
    <row r="1822" spans="2:14" x14ac:dyDescent="0.45">
      <c r="B1822" t="s">
        <v>322</v>
      </c>
      <c r="C1822" s="215">
        <f>'Survey Results'!D1822/'Survey Results'!D$1883</f>
        <v>0</v>
      </c>
      <c r="D1822" s="211">
        <f t="shared" si="224"/>
        <v>0</v>
      </c>
      <c r="E1822" s="218">
        <f>'Survey Results'!E1822/'Survey Results'!E$1883</f>
        <v>0</v>
      </c>
      <c r="F1822" s="217">
        <f t="shared" si="225"/>
        <v>0</v>
      </c>
      <c r="G1822" s="215">
        <f>'Survey Results'!F1822/'Survey Results'!F$1883</f>
        <v>0</v>
      </c>
      <c r="H1822" s="212">
        <f t="shared" si="226"/>
        <v>0</v>
      </c>
      <c r="I1822" s="218">
        <f>'Survey Results'!G1822/'Survey Results'!G$1883</f>
        <v>0</v>
      </c>
      <c r="J1822" s="217">
        <f t="shared" si="227"/>
        <v>0</v>
      </c>
      <c r="K1822" s="215">
        <f>'Survey Results'!H1822/'Survey Results'!H$1883</f>
        <v>0</v>
      </c>
      <c r="L1822" s="211">
        <f t="shared" si="228"/>
        <v>0</v>
      </c>
      <c r="M1822" s="221">
        <f t="shared" si="229"/>
        <v>0</v>
      </c>
      <c r="N1822" s="222">
        <f t="shared" si="230"/>
        <v>0</v>
      </c>
    </row>
    <row r="1823" spans="2:14" x14ac:dyDescent="0.45">
      <c r="B1823" t="s">
        <v>323</v>
      </c>
      <c r="C1823" s="215">
        <f>'Survey Results'!D1823/'Survey Results'!D$1883</f>
        <v>0</v>
      </c>
      <c r="D1823" s="211">
        <f t="shared" si="224"/>
        <v>0</v>
      </c>
      <c r="E1823" s="218">
        <f>'Survey Results'!E1823/'Survey Results'!E$1883</f>
        <v>0</v>
      </c>
      <c r="F1823" s="217">
        <f t="shared" si="225"/>
        <v>0</v>
      </c>
      <c r="G1823" s="215">
        <f>'Survey Results'!F1823/'Survey Results'!F$1883</f>
        <v>0</v>
      </c>
      <c r="H1823" s="212">
        <f t="shared" si="226"/>
        <v>0</v>
      </c>
      <c r="I1823" s="218">
        <f>'Survey Results'!G1823/'Survey Results'!G$1883</f>
        <v>0</v>
      </c>
      <c r="J1823" s="217">
        <f t="shared" si="227"/>
        <v>0</v>
      </c>
      <c r="K1823" s="215">
        <f>'Survey Results'!H1823/'Survey Results'!H$1883</f>
        <v>0</v>
      </c>
      <c r="L1823" s="211">
        <f t="shared" si="228"/>
        <v>0</v>
      </c>
      <c r="M1823" s="221">
        <f t="shared" si="229"/>
        <v>0</v>
      </c>
      <c r="N1823" s="222">
        <f t="shared" si="230"/>
        <v>0</v>
      </c>
    </row>
    <row r="1824" spans="2:14" x14ac:dyDescent="0.45">
      <c r="B1824" t="s">
        <v>324</v>
      </c>
      <c r="C1824" s="215">
        <f>'Survey Results'!D1824/'Survey Results'!D$1883</f>
        <v>0</v>
      </c>
      <c r="D1824" s="211">
        <f t="shared" si="224"/>
        <v>0</v>
      </c>
      <c r="E1824" s="218">
        <f>'Survey Results'!E1824/'Survey Results'!E$1883</f>
        <v>0</v>
      </c>
      <c r="F1824" s="217">
        <f t="shared" si="225"/>
        <v>0</v>
      </c>
      <c r="G1824" s="215">
        <f>'Survey Results'!F1824/'Survey Results'!F$1883</f>
        <v>0</v>
      </c>
      <c r="H1824" s="212">
        <f t="shared" si="226"/>
        <v>0</v>
      </c>
      <c r="I1824" s="218">
        <f>'Survey Results'!G1824/'Survey Results'!G$1883</f>
        <v>0</v>
      </c>
      <c r="J1824" s="217">
        <f t="shared" si="227"/>
        <v>0</v>
      </c>
      <c r="K1824" s="215">
        <f>'Survey Results'!H1824/'Survey Results'!H$1883</f>
        <v>0</v>
      </c>
      <c r="L1824" s="211">
        <f t="shared" si="228"/>
        <v>0</v>
      </c>
      <c r="M1824" s="221">
        <f t="shared" si="229"/>
        <v>0</v>
      </c>
      <c r="N1824" s="222">
        <f t="shared" si="230"/>
        <v>0</v>
      </c>
    </row>
    <row r="1825" spans="2:14" x14ac:dyDescent="0.45">
      <c r="B1825" t="s">
        <v>325</v>
      </c>
      <c r="C1825" s="215">
        <f>'Survey Results'!D1825/'Survey Results'!D$1883</f>
        <v>0</v>
      </c>
      <c r="D1825" s="211">
        <f t="shared" si="224"/>
        <v>0</v>
      </c>
      <c r="E1825" s="218">
        <f>'Survey Results'!E1825/'Survey Results'!E$1883</f>
        <v>0</v>
      </c>
      <c r="F1825" s="217">
        <f t="shared" si="225"/>
        <v>0</v>
      </c>
      <c r="G1825" s="215">
        <f>'Survey Results'!F1825/'Survey Results'!F$1883</f>
        <v>0</v>
      </c>
      <c r="H1825" s="212">
        <f t="shared" si="226"/>
        <v>0</v>
      </c>
      <c r="I1825" s="218">
        <f>'Survey Results'!G1825/'Survey Results'!G$1883</f>
        <v>0</v>
      </c>
      <c r="J1825" s="217">
        <f t="shared" si="227"/>
        <v>0</v>
      </c>
      <c r="K1825" s="215">
        <f>'Survey Results'!H1825/'Survey Results'!H$1883</f>
        <v>0</v>
      </c>
      <c r="L1825" s="211">
        <f t="shared" si="228"/>
        <v>0</v>
      </c>
      <c r="M1825" s="221">
        <f t="shared" si="229"/>
        <v>0</v>
      </c>
      <c r="N1825" s="222">
        <f t="shared" si="230"/>
        <v>0</v>
      </c>
    </row>
    <row r="1826" spans="2:14" x14ac:dyDescent="0.45">
      <c r="B1826" t="s">
        <v>326</v>
      </c>
      <c r="C1826" s="215">
        <f>'Survey Results'!D1826/'Survey Results'!D$1883</f>
        <v>0</v>
      </c>
      <c r="D1826" s="211">
        <f t="shared" si="224"/>
        <v>0</v>
      </c>
      <c r="E1826" s="218">
        <f>'Survey Results'!E1826/'Survey Results'!E$1883</f>
        <v>0</v>
      </c>
      <c r="F1826" s="217">
        <f t="shared" si="225"/>
        <v>0</v>
      </c>
      <c r="G1826" s="215">
        <f>'Survey Results'!F1826/'Survey Results'!F$1883</f>
        <v>0</v>
      </c>
      <c r="H1826" s="212">
        <f t="shared" si="226"/>
        <v>0</v>
      </c>
      <c r="I1826" s="218">
        <f>'Survey Results'!G1826/'Survey Results'!G$1883</f>
        <v>0</v>
      </c>
      <c r="J1826" s="217">
        <f t="shared" si="227"/>
        <v>0</v>
      </c>
      <c r="K1826" s="215">
        <f>'Survey Results'!H1826/'Survey Results'!H$1883</f>
        <v>0</v>
      </c>
      <c r="L1826" s="211">
        <f t="shared" si="228"/>
        <v>0</v>
      </c>
      <c r="M1826" s="221">
        <f t="shared" si="229"/>
        <v>0</v>
      </c>
      <c r="N1826" s="222">
        <f t="shared" si="230"/>
        <v>0</v>
      </c>
    </row>
    <row r="1827" spans="2:14" x14ac:dyDescent="0.45">
      <c r="B1827" t="s">
        <v>327</v>
      </c>
      <c r="C1827" s="215">
        <f>'Survey Results'!D1827/'Survey Results'!D$1883</f>
        <v>0</v>
      </c>
      <c r="D1827" s="211">
        <f t="shared" si="224"/>
        <v>0</v>
      </c>
      <c r="E1827" s="218">
        <f>'Survey Results'!E1827/'Survey Results'!E$1883</f>
        <v>0</v>
      </c>
      <c r="F1827" s="217">
        <f t="shared" si="225"/>
        <v>0</v>
      </c>
      <c r="G1827" s="215">
        <f>'Survey Results'!F1827/'Survey Results'!F$1883</f>
        <v>0</v>
      </c>
      <c r="H1827" s="212">
        <f t="shared" si="226"/>
        <v>0</v>
      </c>
      <c r="I1827" s="218">
        <f>'Survey Results'!G1827/'Survey Results'!G$1883</f>
        <v>0</v>
      </c>
      <c r="J1827" s="217">
        <f t="shared" si="227"/>
        <v>0</v>
      </c>
      <c r="K1827" s="215">
        <f>'Survey Results'!H1827/'Survey Results'!H$1883</f>
        <v>0</v>
      </c>
      <c r="L1827" s="211">
        <f t="shared" si="228"/>
        <v>0</v>
      </c>
      <c r="M1827" s="221">
        <f t="shared" si="229"/>
        <v>0</v>
      </c>
      <c r="N1827" s="222">
        <f t="shared" si="230"/>
        <v>0</v>
      </c>
    </row>
    <row r="1828" spans="2:14" x14ac:dyDescent="0.45">
      <c r="B1828" t="s">
        <v>328</v>
      </c>
      <c r="C1828" s="215">
        <f>'Survey Results'!D1828/'Survey Results'!D$1883</f>
        <v>0</v>
      </c>
      <c r="D1828" s="211">
        <f t="shared" si="224"/>
        <v>0</v>
      </c>
      <c r="E1828" s="218">
        <f>'Survey Results'!E1828/'Survey Results'!E$1883</f>
        <v>0</v>
      </c>
      <c r="F1828" s="217">
        <f t="shared" si="225"/>
        <v>0</v>
      </c>
      <c r="G1828" s="215">
        <f>'Survey Results'!F1828/'Survey Results'!F$1883</f>
        <v>0</v>
      </c>
      <c r="H1828" s="212">
        <f t="shared" si="226"/>
        <v>0</v>
      </c>
      <c r="I1828" s="218">
        <f>'Survey Results'!G1828/'Survey Results'!G$1883</f>
        <v>0</v>
      </c>
      <c r="J1828" s="217">
        <f t="shared" si="227"/>
        <v>0</v>
      </c>
      <c r="K1828" s="215">
        <f>'Survey Results'!H1828/'Survey Results'!H$1883</f>
        <v>0</v>
      </c>
      <c r="L1828" s="211">
        <f t="shared" si="228"/>
        <v>0</v>
      </c>
      <c r="M1828" s="221">
        <f t="shared" si="229"/>
        <v>0</v>
      </c>
      <c r="N1828" s="222">
        <f t="shared" si="230"/>
        <v>0</v>
      </c>
    </row>
    <row r="1829" spans="2:14" x14ac:dyDescent="0.45">
      <c r="B1829" t="s">
        <v>329</v>
      </c>
      <c r="C1829" s="215">
        <f>'Survey Results'!D1829/'Survey Results'!D$1883</f>
        <v>0</v>
      </c>
      <c r="D1829" s="211">
        <f t="shared" si="224"/>
        <v>0</v>
      </c>
      <c r="E1829" s="218">
        <f>'Survey Results'!E1829/'Survey Results'!E$1883</f>
        <v>0</v>
      </c>
      <c r="F1829" s="217">
        <f t="shared" si="225"/>
        <v>0</v>
      </c>
      <c r="G1829" s="215">
        <f>'Survey Results'!F1829/'Survey Results'!F$1883</f>
        <v>0</v>
      </c>
      <c r="H1829" s="212">
        <f t="shared" si="226"/>
        <v>0</v>
      </c>
      <c r="I1829" s="218">
        <f>'Survey Results'!G1829/'Survey Results'!G$1883</f>
        <v>1.110553268400442E-2</v>
      </c>
      <c r="J1829" s="217">
        <f t="shared" si="227"/>
        <v>3.5631608930776187E-2</v>
      </c>
      <c r="K1829" s="215">
        <f>'Survey Results'!H1829/'Survey Results'!H$1883</f>
        <v>0</v>
      </c>
      <c r="L1829" s="211">
        <f t="shared" si="228"/>
        <v>0</v>
      </c>
      <c r="M1829" s="221">
        <f t="shared" si="229"/>
        <v>1.7560768515468179E-3</v>
      </c>
      <c r="N1829" s="222">
        <f t="shared" si="230"/>
        <v>3.5631608930776187E-2</v>
      </c>
    </row>
    <row r="1830" spans="2:14" x14ac:dyDescent="0.45">
      <c r="B1830" t="s">
        <v>330</v>
      </c>
      <c r="C1830" s="215">
        <f>'Survey Results'!D1830/'Survey Results'!D$1883</f>
        <v>0</v>
      </c>
      <c r="D1830" s="211">
        <f t="shared" si="224"/>
        <v>0</v>
      </c>
      <c r="E1830" s="218">
        <f>'Survey Results'!E1830/'Survey Results'!E$1883</f>
        <v>0</v>
      </c>
      <c r="F1830" s="217">
        <f t="shared" si="225"/>
        <v>0</v>
      </c>
      <c r="G1830" s="215">
        <f>'Survey Results'!F1830/'Survey Results'!F$1883</f>
        <v>0</v>
      </c>
      <c r="H1830" s="212">
        <f t="shared" si="226"/>
        <v>0</v>
      </c>
      <c r="I1830" s="218">
        <f>'Survey Results'!G1830/'Survey Results'!G$1883</f>
        <v>0</v>
      </c>
      <c r="J1830" s="217">
        <f t="shared" si="227"/>
        <v>0</v>
      </c>
      <c r="K1830" s="215">
        <f>'Survey Results'!H1830/'Survey Results'!H$1883</f>
        <v>0</v>
      </c>
      <c r="L1830" s="211">
        <f t="shared" si="228"/>
        <v>0</v>
      </c>
      <c r="M1830" s="221">
        <f t="shared" si="229"/>
        <v>0</v>
      </c>
      <c r="N1830" s="222">
        <f t="shared" si="230"/>
        <v>0</v>
      </c>
    </row>
    <row r="1831" spans="2:14" x14ac:dyDescent="0.45">
      <c r="B1831" t="s">
        <v>331</v>
      </c>
      <c r="C1831" s="215">
        <f>'Survey Results'!D1831/'Survey Results'!D$1883</f>
        <v>0</v>
      </c>
      <c r="D1831" s="211">
        <f t="shared" si="224"/>
        <v>0</v>
      </c>
      <c r="E1831" s="218">
        <f>'Survey Results'!E1831/'Survey Results'!E$1883</f>
        <v>0</v>
      </c>
      <c r="F1831" s="217">
        <f t="shared" si="225"/>
        <v>0</v>
      </c>
      <c r="G1831" s="215">
        <f>'Survey Results'!F1831/'Survey Results'!F$1883</f>
        <v>0</v>
      </c>
      <c r="H1831" s="212">
        <f t="shared" si="226"/>
        <v>0</v>
      </c>
      <c r="I1831" s="218">
        <f>'Survey Results'!G1831/'Survey Results'!G$1883</f>
        <v>0</v>
      </c>
      <c r="J1831" s="217">
        <f t="shared" si="227"/>
        <v>0</v>
      </c>
      <c r="K1831" s="215">
        <f>'Survey Results'!H1831/'Survey Results'!H$1883</f>
        <v>0</v>
      </c>
      <c r="L1831" s="211">
        <f t="shared" si="228"/>
        <v>0</v>
      </c>
      <c r="M1831" s="221">
        <f t="shared" si="229"/>
        <v>0</v>
      </c>
      <c r="N1831" s="222">
        <f t="shared" si="230"/>
        <v>0</v>
      </c>
    </row>
    <row r="1832" spans="2:14" x14ac:dyDescent="0.45">
      <c r="B1832" t="s">
        <v>332</v>
      </c>
      <c r="C1832" s="215">
        <f>'Survey Results'!D1832/'Survey Results'!D$1883</f>
        <v>0</v>
      </c>
      <c r="D1832" s="211">
        <f t="shared" si="224"/>
        <v>0</v>
      </c>
      <c r="E1832" s="218">
        <f>'Survey Results'!E1832/'Survey Results'!E$1883</f>
        <v>0</v>
      </c>
      <c r="F1832" s="217">
        <f t="shared" si="225"/>
        <v>0</v>
      </c>
      <c r="G1832" s="215">
        <f>'Survey Results'!F1832/'Survey Results'!F$1883</f>
        <v>1.4459868303968676E-2</v>
      </c>
      <c r="H1832" s="212">
        <f t="shared" si="226"/>
        <v>0.11890718953550451</v>
      </c>
      <c r="I1832" s="218">
        <f>'Survey Results'!G1832/'Survey Results'!G$1883</f>
        <v>0</v>
      </c>
      <c r="J1832" s="217">
        <f t="shared" si="227"/>
        <v>0</v>
      </c>
      <c r="K1832" s="215">
        <f>'Survey Results'!H1832/'Survey Results'!H$1883</f>
        <v>0</v>
      </c>
      <c r="L1832" s="211">
        <f t="shared" si="228"/>
        <v>0</v>
      </c>
      <c r="M1832" s="221">
        <f t="shared" si="229"/>
        <v>5.8602507518383017E-3</v>
      </c>
      <c r="N1832" s="222">
        <f t="shared" si="230"/>
        <v>0.11890718953550451</v>
      </c>
    </row>
    <row r="1833" spans="2:14" x14ac:dyDescent="0.45">
      <c r="B1833" t="s">
        <v>333</v>
      </c>
      <c r="C1833" s="215">
        <f>'Survey Results'!D1833/'Survey Results'!D$1883</f>
        <v>0</v>
      </c>
      <c r="D1833" s="211">
        <f t="shared" ref="D1833:D1882" si="231">C1833*$D$1702</f>
        <v>0</v>
      </c>
      <c r="E1833" s="218">
        <f>'Survey Results'!E1833/'Survey Results'!E$1883</f>
        <v>0</v>
      </c>
      <c r="F1833" s="217">
        <f t="shared" ref="F1833:F1882" si="232">E1833*$F$1702</f>
        <v>0</v>
      </c>
      <c r="G1833" s="215">
        <f>'Survey Results'!F1833/'Survey Results'!F$1883</f>
        <v>0</v>
      </c>
      <c r="H1833" s="212">
        <f t="shared" ref="H1833:H1882" si="233">G1833*$H$1702</f>
        <v>0</v>
      </c>
      <c r="I1833" s="218">
        <f>'Survey Results'!G1833/'Survey Results'!G$1883</f>
        <v>0</v>
      </c>
      <c r="J1833" s="217">
        <f t="shared" ref="J1833:J1882" si="234">I1833*$J$1702</f>
        <v>0</v>
      </c>
      <c r="K1833" s="215">
        <f>'Survey Results'!H1833/'Survey Results'!H$1883</f>
        <v>0</v>
      </c>
      <c r="L1833" s="211">
        <f t="shared" ref="L1833:L1882" si="235">K1833*$L$1702</f>
        <v>0</v>
      </c>
      <c r="M1833" s="221">
        <f t="shared" ref="M1833:M1882" si="236">N1833/$N$1702</f>
        <v>0</v>
      </c>
      <c r="N1833" s="222">
        <f t="shared" si="230"/>
        <v>0</v>
      </c>
    </row>
    <row r="1834" spans="2:14" x14ac:dyDescent="0.45">
      <c r="B1834" t="s">
        <v>334</v>
      </c>
      <c r="C1834" s="215">
        <f>'Survey Results'!D1834/'Survey Results'!D$1883</f>
        <v>0</v>
      </c>
      <c r="D1834" s="211">
        <f t="shared" si="231"/>
        <v>0</v>
      </c>
      <c r="E1834" s="218">
        <f>'Survey Results'!E1834/'Survey Results'!E$1883</f>
        <v>3.2024905841116412E-2</v>
      </c>
      <c r="F1834" s="217">
        <f t="shared" si="232"/>
        <v>7.391642833213595E-2</v>
      </c>
      <c r="G1834" s="215">
        <f>'Survey Results'!F1834/'Survey Results'!F$1883</f>
        <v>0</v>
      </c>
      <c r="H1834" s="212">
        <f t="shared" si="233"/>
        <v>0</v>
      </c>
      <c r="I1834" s="218">
        <f>'Survey Results'!G1834/'Survey Results'!G$1883</f>
        <v>0</v>
      </c>
      <c r="J1834" s="217">
        <f t="shared" si="234"/>
        <v>0</v>
      </c>
      <c r="K1834" s="215">
        <f>'Survey Results'!H1834/'Survey Results'!H$1883</f>
        <v>0</v>
      </c>
      <c r="L1834" s="211">
        <f t="shared" si="235"/>
        <v>0</v>
      </c>
      <c r="M1834" s="221">
        <f t="shared" si="236"/>
        <v>3.6429151710566814E-3</v>
      </c>
      <c r="N1834" s="222">
        <f t="shared" si="230"/>
        <v>7.391642833213595E-2</v>
      </c>
    </row>
    <row r="1835" spans="2:14" x14ac:dyDescent="0.45">
      <c r="B1835" t="s">
        <v>335</v>
      </c>
      <c r="C1835" s="215">
        <f>'Survey Results'!D1835/'Survey Results'!D$1883</f>
        <v>0</v>
      </c>
      <c r="D1835" s="211">
        <f t="shared" si="231"/>
        <v>0</v>
      </c>
      <c r="E1835" s="218">
        <f>'Survey Results'!E1835/'Survey Results'!E$1883</f>
        <v>0</v>
      </c>
      <c r="F1835" s="217">
        <f t="shared" si="232"/>
        <v>0</v>
      </c>
      <c r="G1835" s="215">
        <f>'Survey Results'!F1835/'Survey Results'!F$1883</f>
        <v>0</v>
      </c>
      <c r="H1835" s="212">
        <f t="shared" si="233"/>
        <v>0</v>
      </c>
      <c r="I1835" s="218">
        <f>'Survey Results'!G1835/'Survey Results'!G$1883</f>
        <v>0</v>
      </c>
      <c r="J1835" s="217">
        <f t="shared" si="234"/>
        <v>0</v>
      </c>
      <c r="K1835" s="215">
        <f>'Survey Results'!H1835/'Survey Results'!H$1883</f>
        <v>0</v>
      </c>
      <c r="L1835" s="211">
        <f t="shared" si="235"/>
        <v>0</v>
      </c>
      <c r="M1835" s="221">
        <f t="shared" si="236"/>
        <v>0</v>
      </c>
      <c r="N1835" s="222">
        <f t="shared" si="230"/>
        <v>0</v>
      </c>
    </row>
    <row r="1836" spans="2:14" x14ac:dyDescent="0.45">
      <c r="B1836" t="s">
        <v>336</v>
      </c>
      <c r="C1836" s="215">
        <f>'Survey Results'!D1836/'Survey Results'!D$1883</f>
        <v>0</v>
      </c>
      <c r="D1836" s="211">
        <f t="shared" si="231"/>
        <v>0</v>
      </c>
      <c r="E1836" s="218">
        <f>'Survey Results'!E1836/'Survey Results'!E$1883</f>
        <v>0</v>
      </c>
      <c r="F1836" s="217">
        <f t="shared" si="232"/>
        <v>0</v>
      </c>
      <c r="G1836" s="215">
        <f>'Survey Results'!F1836/'Survey Results'!F$1883</f>
        <v>0</v>
      </c>
      <c r="H1836" s="212">
        <f t="shared" si="233"/>
        <v>0</v>
      </c>
      <c r="I1836" s="218">
        <f>'Survey Results'!G1836/'Survey Results'!G$1883</f>
        <v>0</v>
      </c>
      <c r="J1836" s="217">
        <f t="shared" si="234"/>
        <v>0</v>
      </c>
      <c r="K1836" s="215">
        <f>'Survey Results'!H1836/'Survey Results'!H$1883</f>
        <v>0</v>
      </c>
      <c r="L1836" s="211">
        <f t="shared" si="235"/>
        <v>0</v>
      </c>
      <c r="M1836" s="221">
        <f t="shared" si="236"/>
        <v>0</v>
      </c>
      <c r="N1836" s="222">
        <f t="shared" si="230"/>
        <v>0</v>
      </c>
    </row>
    <row r="1837" spans="2:14" x14ac:dyDescent="0.45">
      <c r="B1837" t="s">
        <v>337</v>
      </c>
      <c r="C1837" s="215">
        <f>'Survey Results'!D1837/'Survey Results'!D$1883</f>
        <v>0</v>
      </c>
      <c r="D1837" s="211">
        <f t="shared" si="231"/>
        <v>0</v>
      </c>
      <c r="E1837" s="218">
        <f>'Survey Results'!E1837/'Survey Results'!E$1883</f>
        <v>0</v>
      </c>
      <c r="F1837" s="217">
        <f t="shared" si="232"/>
        <v>0</v>
      </c>
      <c r="G1837" s="215">
        <f>'Survey Results'!F1837/'Survey Results'!F$1883</f>
        <v>0</v>
      </c>
      <c r="H1837" s="212">
        <f t="shared" si="233"/>
        <v>0</v>
      </c>
      <c r="I1837" s="218">
        <f>'Survey Results'!G1837/'Survey Results'!G$1883</f>
        <v>0</v>
      </c>
      <c r="J1837" s="217">
        <f t="shared" si="234"/>
        <v>0</v>
      </c>
      <c r="K1837" s="215">
        <f>'Survey Results'!H1837/'Survey Results'!H$1883</f>
        <v>0</v>
      </c>
      <c r="L1837" s="211">
        <f t="shared" si="235"/>
        <v>0</v>
      </c>
      <c r="M1837" s="221">
        <f t="shared" si="236"/>
        <v>0</v>
      </c>
      <c r="N1837" s="222">
        <f t="shared" si="230"/>
        <v>0</v>
      </c>
    </row>
    <row r="1838" spans="2:14" x14ac:dyDescent="0.45">
      <c r="B1838" t="s">
        <v>338</v>
      </c>
      <c r="C1838" s="215">
        <f>'Survey Results'!D1838/'Survey Results'!D$1883</f>
        <v>0</v>
      </c>
      <c r="D1838" s="211">
        <f t="shared" si="231"/>
        <v>0</v>
      </c>
      <c r="E1838" s="218">
        <f>'Survey Results'!E1838/'Survey Results'!E$1883</f>
        <v>0</v>
      </c>
      <c r="F1838" s="217">
        <f t="shared" si="232"/>
        <v>0</v>
      </c>
      <c r="G1838" s="215">
        <f>'Survey Results'!F1838/'Survey Results'!F$1883</f>
        <v>0</v>
      </c>
      <c r="H1838" s="212">
        <f t="shared" si="233"/>
        <v>0</v>
      </c>
      <c r="I1838" s="218">
        <f>'Survey Results'!G1838/'Survey Results'!G$1883</f>
        <v>0</v>
      </c>
      <c r="J1838" s="217">
        <f t="shared" si="234"/>
        <v>0</v>
      </c>
      <c r="K1838" s="215">
        <f>'Survey Results'!H1838/'Survey Results'!H$1883</f>
        <v>0</v>
      </c>
      <c r="L1838" s="211">
        <f t="shared" si="235"/>
        <v>0</v>
      </c>
      <c r="M1838" s="221">
        <f t="shared" si="236"/>
        <v>0</v>
      </c>
      <c r="N1838" s="222">
        <f t="shared" si="230"/>
        <v>0</v>
      </c>
    </row>
    <row r="1839" spans="2:14" x14ac:dyDescent="0.45">
      <c r="B1839" t="s">
        <v>339</v>
      </c>
      <c r="C1839" s="215">
        <f>'Survey Results'!D1839/'Survey Results'!D$1883</f>
        <v>0</v>
      </c>
      <c r="D1839" s="211">
        <f t="shared" si="231"/>
        <v>0</v>
      </c>
      <c r="E1839" s="218">
        <f>'Survey Results'!E1839/'Survey Results'!E$1883</f>
        <v>0</v>
      </c>
      <c r="F1839" s="217">
        <f t="shared" si="232"/>
        <v>0</v>
      </c>
      <c r="G1839" s="215">
        <f>'Survey Results'!F1839/'Survey Results'!F$1883</f>
        <v>0</v>
      </c>
      <c r="H1839" s="212">
        <f t="shared" si="233"/>
        <v>0</v>
      </c>
      <c r="I1839" s="218">
        <f>'Survey Results'!G1839/'Survey Results'!G$1883</f>
        <v>0</v>
      </c>
      <c r="J1839" s="217">
        <f t="shared" si="234"/>
        <v>0</v>
      </c>
      <c r="K1839" s="215">
        <f>'Survey Results'!H1839/'Survey Results'!H$1883</f>
        <v>0</v>
      </c>
      <c r="L1839" s="211">
        <f t="shared" si="235"/>
        <v>0</v>
      </c>
      <c r="M1839" s="221">
        <f t="shared" si="236"/>
        <v>0</v>
      </c>
      <c r="N1839" s="222">
        <f t="shared" si="230"/>
        <v>0</v>
      </c>
    </row>
    <row r="1840" spans="2:14" x14ac:dyDescent="0.45">
      <c r="B1840" t="s">
        <v>340</v>
      </c>
      <c r="C1840" s="215">
        <f>'Survey Results'!D1840/'Survey Results'!D$1883</f>
        <v>0</v>
      </c>
      <c r="D1840" s="211">
        <f t="shared" si="231"/>
        <v>0</v>
      </c>
      <c r="E1840" s="218">
        <f>'Survey Results'!E1840/'Survey Results'!E$1883</f>
        <v>0</v>
      </c>
      <c r="F1840" s="217">
        <f t="shared" si="232"/>
        <v>0</v>
      </c>
      <c r="G1840" s="215">
        <f>'Survey Results'!F1840/'Survey Results'!F$1883</f>
        <v>0</v>
      </c>
      <c r="H1840" s="212">
        <f t="shared" si="233"/>
        <v>0</v>
      </c>
      <c r="I1840" s="218">
        <f>'Survey Results'!G1840/'Survey Results'!G$1883</f>
        <v>0</v>
      </c>
      <c r="J1840" s="217">
        <f t="shared" si="234"/>
        <v>0</v>
      </c>
      <c r="K1840" s="215">
        <f>'Survey Results'!H1840/'Survey Results'!H$1883</f>
        <v>0</v>
      </c>
      <c r="L1840" s="211">
        <f t="shared" si="235"/>
        <v>0</v>
      </c>
      <c r="M1840" s="221">
        <f t="shared" si="236"/>
        <v>0</v>
      </c>
      <c r="N1840" s="222">
        <f t="shared" si="230"/>
        <v>0</v>
      </c>
    </row>
    <row r="1841" spans="2:14" x14ac:dyDescent="0.45">
      <c r="B1841" t="s">
        <v>341</v>
      </c>
      <c r="C1841" s="215">
        <f>'Survey Results'!D1841/'Survey Results'!D$1883</f>
        <v>0</v>
      </c>
      <c r="D1841" s="211">
        <f t="shared" si="231"/>
        <v>0</v>
      </c>
      <c r="E1841" s="218">
        <f>'Survey Results'!E1841/'Survey Results'!E$1883</f>
        <v>0</v>
      </c>
      <c r="F1841" s="217">
        <f t="shared" si="232"/>
        <v>0</v>
      </c>
      <c r="G1841" s="215">
        <f>'Survey Results'!F1841/'Survey Results'!F$1883</f>
        <v>0</v>
      </c>
      <c r="H1841" s="212">
        <f t="shared" si="233"/>
        <v>0</v>
      </c>
      <c r="I1841" s="218">
        <f>'Survey Results'!G1841/'Survey Results'!G$1883</f>
        <v>0</v>
      </c>
      <c r="J1841" s="217">
        <f t="shared" si="234"/>
        <v>0</v>
      </c>
      <c r="K1841" s="215">
        <f>'Survey Results'!H1841/'Survey Results'!H$1883</f>
        <v>0</v>
      </c>
      <c r="L1841" s="211">
        <f t="shared" si="235"/>
        <v>0</v>
      </c>
      <c r="M1841" s="221">
        <f t="shared" si="236"/>
        <v>0</v>
      </c>
      <c r="N1841" s="222">
        <f t="shared" si="230"/>
        <v>0</v>
      </c>
    </row>
    <row r="1842" spans="2:14" x14ac:dyDescent="0.45">
      <c r="B1842" t="s">
        <v>342</v>
      </c>
      <c r="C1842" s="215">
        <f>'Survey Results'!D1842/'Survey Results'!D$1883</f>
        <v>0</v>
      </c>
      <c r="D1842" s="211">
        <f t="shared" si="231"/>
        <v>0</v>
      </c>
      <c r="E1842" s="218">
        <f>'Survey Results'!E1842/'Survey Results'!E$1883</f>
        <v>0</v>
      </c>
      <c r="F1842" s="217">
        <f t="shared" si="232"/>
        <v>0</v>
      </c>
      <c r="G1842" s="215">
        <f>'Survey Results'!F1842/'Survey Results'!F$1883</f>
        <v>0</v>
      </c>
      <c r="H1842" s="212">
        <f t="shared" si="233"/>
        <v>0</v>
      </c>
      <c r="I1842" s="218">
        <f>'Survey Results'!G1842/'Survey Results'!G$1883</f>
        <v>0</v>
      </c>
      <c r="J1842" s="217">
        <f t="shared" si="234"/>
        <v>0</v>
      </c>
      <c r="K1842" s="215">
        <f>'Survey Results'!H1842/'Survey Results'!H$1883</f>
        <v>0</v>
      </c>
      <c r="L1842" s="211">
        <f t="shared" si="235"/>
        <v>0</v>
      </c>
      <c r="M1842" s="221">
        <f t="shared" si="236"/>
        <v>0</v>
      </c>
      <c r="N1842" s="222">
        <f t="shared" si="230"/>
        <v>0</v>
      </c>
    </row>
    <row r="1843" spans="2:14" x14ac:dyDescent="0.45">
      <c r="B1843" t="s">
        <v>343</v>
      </c>
      <c r="C1843" s="215">
        <f>'Survey Results'!D1843/'Survey Results'!D$1883</f>
        <v>0</v>
      </c>
      <c r="D1843" s="211">
        <f t="shared" si="231"/>
        <v>0</v>
      </c>
      <c r="E1843" s="218">
        <f>'Survey Results'!E1843/'Survey Results'!E$1883</f>
        <v>0</v>
      </c>
      <c r="F1843" s="217">
        <f t="shared" si="232"/>
        <v>0</v>
      </c>
      <c r="G1843" s="215">
        <f>'Survey Results'!F1843/'Survey Results'!F$1883</f>
        <v>0</v>
      </c>
      <c r="H1843" s="212">
        <f t="shared" si="233"/>
        <v>0</v>
      </c>
      <c r="I1843" s="218">
        <f>'Survey Results'!G1843/'Survey Results'!G$1883</f>
        <v>0.10878602269304148</v>
      </c>
      <c r="J1843" s="217">
        <f t="shared" si="234"/>
        <v>0.34903512762751282</v>
      </c>
      <c r="K1843" s="215">
        <f>'Survey Results'!H1843/'Survey Results'!H$1883</f>
        <v>0</v>
      </c>
      <c r="L1843" s="211">
        <f t="shared" si="235"/>
        <v>0</v>
      </c>
      <c r="M1843" s="221">
        <f t="shared" si="236"/>
        <v>1.7201931835134018E-2</v>
      </c>
      <c r="N1843" s="222">
        <f t="shared" si="230"/>
        <v>0.34903512762751282</v>
      </c>
    </row>
    <row r="1844" spans="2:14" x14ac:dyDescent="0.45">
      <c r="B1844" t="s">
        <v>344</v>
      </c>
      <c r="C1844" s="215">
        <f>'Survey Results'!D1844/'Survey Results'!D$1883</f>
        <v>0</v>
      </c>
      <c r="D1844" s="211">
        <f t="shared" si="231"/>
        <v>0</v>
      </c>
      <c r="E1844" s="218">
        <f>'Survey Results'!E1844/'Survey Results'!E$1883</f>
        <v>0</v>
      </c>
      <c r="F1844" s="217">
        <f t="shared" si="232"/>
        <v>0</v>
      </c>
      <c r="G1844" s="215">
        <f>'Survey Results'!F1844/'Survey Results'!F$1883</f>
        <v>0</v>
      </c>
      <c r="H1844" s="212">
        <f t="shared" si="233"/>
        <v>0</v>
      </c>
      <c r="I1844" s="218">
        <f>'Survey Results'!G1844/'Survey Results'!G$1883</f>
        <v>0</v>
      </c>
      <c r="J1844" s="217">
        <f t="shared" si="234"/>
        <v>0</v>
      </c>
      <c r="K1844" s="215">
        <f>'Survey Results'!H1844/'Survey Results'!H$1883</f>
        <v>0</v>
      </c>
      <c r="L1844" s="211">
        <f t="shared" si="235"/>
        <v>0</v>
      </c>
      <c r="M1844" s="221">
        <f t="shared" si="236"/>
        <v>0</v>
      </c>
      <c r="N1844" s="222">
        <f t="shared" si="230"/>
        <v>0</v>
      </c>
    </row>
    <row r="1845" spans="2:14" x14ac:dyDescent="0.45">
      <c r="B1845" t="s">
        <v>345</v>
      </c>
      <c r="C1845" s="215">
        <f>'Survey Results'!D1845/'Survey Results'!D$1883</f>
        <v>0</v>
      </c>
      <c r="D1845" s="211">
        <f t="shared" si="231"/>
        <v>0</v>
      </c>
      <c r="E1845" s="218">
        <f>'Survey Results'!E1845/'Survey Results'!E$1883</f>
        <v>0</v>
      </c>
      <c r="F1845" s="217">
        <f t="shared" si="232"/>
        <v>0</v>
      </c>
      <c r="G1845" s="215">
        <f>'Survey Results'!F1845/'Survey Results'!F$1883</f>
        <v>0</v>
      </c>
      <c r="H1845" s="212">
        <f t="shared" si="233"/>
        <v>0</v>
      </c>
      <c r="I1845" s="218">
        <f>'Survey Results'!G1845/'Survey Results'!G$1883</f>
        <v>0</v>
      </c>
      <c r="J1845" s="217">
        <f t="shared" si="234"/>
        <v>0</v>
      </c>
      <c r="K1845" s="215">
        <f>'Survey Results'!H1845/'Survey Results'!H$1883</f>
        <v>0</v>
      </c>
      <c r="L1845" s="211">
        <f t="shared" si="235"/>
        <v>0</v>
      </c>
      <c r="M1845" s="221">
        <f t="shared" si="236"/>
        <v>0</v>
      </c>
      <c r="N1845" s="222">
        <f t="shared" si="230"/>
        <v>0</v>
      </c>
    </row>
    <row r="1846" spans="2:14" x14ac:dyDescent="0.45">
      <c r="B1846" t="s">
        <v>133</v>
      </c>
      <c r="C1846" s="215">
        <f>'Survey Results'!D1846/'Survey Results'!D$1883</f>
        <v>0</v>
      </c>
      <c r="D1846" s="211">
        <f t="shared" si="231"/>
        <v>0</v>
      </c>
      <c r="E1846" s="218">
        <f>'Survey Results'!E1846/'Survey Results'!E$1883</f>
        <v>0</v>
      </c>
      <c r="F1846" s="217">
        <f t="shared" si="232"/>
        <v>0</v>
      </c>
      <c r="G1846" s="215">
        <f>'Survey Results'!F1846/'Survey Results'!F$1883</f>
        <v>0</v>
      </c>
      <c r="H1846" s="212">
        <f t="shared" si="233"/>
        <v>0</v>
      </c>
      <c r="I1846" s="218">
        <f>'Survey Results'!G1846/'Survey Results'!G$1883</f>
        <v>0</v>
      </c>
      <c r="J1846" s="217">
        <f t="shared" si="234"/>
        <v>0</v>
      </c>
      <c r="K1846" s="215">
        <f>'Survey Results'!H1846/'Survey Results'!H$1883</f>
        <v>0</v>
      </c>
      <c r="L1846" s="211">
        <f t="shared" si="235"/>
        <v>0</v>
      </c>
      <c r="M1846" s="221">
        <f t="shared" si="236"/>
        <v>0</v>
      </c>
      <c r="N1846" s="222">
        <f t="shared" si="230"/>
        <v>0</v>
      </c>
    </row>
    <row r="1847" spans="2:14" x14ac:dyDescent="0.45">
      <c r="B1847" t="s">
        <v>134</v>
      </c>
      <c r="C1847" s="215">
        <f>'Survey Results'!D1847/'Survey Results'!D$1883</f>
        <v>0</v>
      </c>
      <c r="D1847" s="211">
        <f t="shared" si="231"/>
        <v>0</v>
      </c>
      <c r="E1847" s="218">
        <f>'Survey Results'!E1847/'Survey Results'!E$1883</f>
        <v>0</v>
      </c>
      <c r="F1847" s="217">
        <f t="shared" si="232"/>
        <v>0</v>
      </c>
      <c r="G1847" s="215">
        <f>'Survey Results'!F1847/'Survey Results'!F$1883</f>
        <v>0</v>
      </c>
      <c r="H1847" s="212">
        <f t="shared" si="233"/>
        <v>0</v>
      </c>
      <c r="I1847" s="218">
        <f>'Survey Results'!G1847/'Survey Results'!G$1883</f>
        <v>0</v>
      </c>
      <c r="J1847" s="217">
        <f t="shared" si="234"/>
        <v>0</v>
      </c>
      <c r="K1847" s="215">
        <f>'Survey Results'!H1847/'Survey Results'!H$1883</f>
        <v>0</v>
      </c>
      <c r="L1847" s="211">
        <f t="shared" si="235"/>
        <v>0</v>
      </c>
      <c r="M1847" s="221">
        <f t="shared" si="236"/>
        <v>0</v>
      </c>
      <c r="N1847" s="222">
        <f t="shared" si="230"/>
        <v>0</v>
      </c>
    </row>
    <row r="1848" spans="2:14" x14ac:dyDescent="0.45">
      <c r="B1848" t="s">
        <v>346</v>
      </c>
      <c r="C1848" s="215">
        <f>'Survey Results'!D1848/'Survey Results'!D$1883</f>
        <v>0</v>
      </c>
      <c r="D1848" s="211">
        <f t="shared" si="231"/>
        <v>0</v>
      </c>
      <c r="E1848" s="218">
        <f>'Survey Results'!E1848/'Survey Results'!E$1883</f>
        <v>0</v>
      </c>
      <c r="F1848" s="217">
        <f t="shared" si="232"/>
        <v>0</v>
      </c>
      <c r="G1848" s="215">
        <f>'Survey Results'!F1848/'Survey Results'!F$1883</f>
        <v>0</v>
      </c>
      <c r="H1848" s="212">
        <f t="shared" si="233"/>
        <v>0</v>
      </c>
      <c r="I1848" s="218">
        <f>'Survey Results'!G1848/'Survey Results'!G$1883</f>
        <v>0</v>
      </c>
      <c r="J1848" s="217">
        <f t="shared" si="234"/>
        <v>0</v>
      </c>
      <c r="K1848" s="215">
        <f>'Survey Results'!H1848/'Survey Results'!H$1883</f>
        <v>0</v>
      </c>
      <c r="L1848" s="211">
        <f t="shared" si="235"/>
        <v>0</v>
      </c>
      <c r="M1848" s="221">
        <f t="shared" si="236"/>
        <v>0</v>
      </c>
      <c r="N1848" s="222">
        <f t="shared" si="230"/>
        <v>0</v>
      </c>
    </row>
    <row r="1849" spans="2:14" x14ac:dyDescent="0.45">
      <c r="B1849" t="s">
        <v>347</v>
      </c>
      <c r="C1849" s="215">
        <f>'Survey Results'!D1849/'Survey Results'!D$1883</f>
        <v>0</v>
      </c>
      <c r="D1849" s="211">
        <f t="shared" si="231"/>
        <v>0</v>
      </c>
      <c r="E1849" s="218">
        <f>'Survey Results'!E1849/'Survey Results'!E$1883</f>
        <v>0</v>
      </c>
      <c r="F1849" s="217">
        <f t="shared" si="232"/>
        <v>0</v>
      </c>
      <c r="G1849" s="215">
        <f>'Survey Results'!F1849/'Survey Results'!F$1883</f>
        <v>0</v>
      </c>
      <c r="H1849" s="212">
        <f t="shared" si="233"/>
        <v>0</v>
      </c>
      <c r="I1849" s="218">
        <f>'Survey Results'!G1849/'Survey Results'!G$1883</f>
        <v>0</v>
      </c>
      <c r="J1849" s="217">
        <f t="shared" si="234"/>
        <v>0</v>
      </c>
      <c r="K1849" s="215">
        <f>'Survey Results'!H1849/'Survey Results'!H$1883</f>
        <v>0</v>
      </c>
      <c r="L1849" s="211">
        <f t="shared" si="235"/>
        <v>0</v>
      </c>
      <c r="M1849" s="221">
        <f t="shared" si="236"/>
        <v>0</v>
      </c>
      <c r="N1849" s="222">
        <f t="shared" si="230"/>
        <v>0</v>
      </c>
    </row>
    <row r="1850" spans="2:14" x14ac:dyDescent="0.45">
      <c r="B1850" t="s">
        <v>348</v>
      </c>
      <c r="C1850" s="215">
        <f>'Survey Results'!D1850/'Survey Results'!D$1883</f>
        <v>0</v>
      </c>
      <c r="D1850" s="211">
        <f t="shared" si="231"/>
        <v>0</v>
      </c>
      <c r="E1850" s="218">
        <f>'Survey Results'!E1850/'Survey Results'!E$1883</f>
        <v>0</v>
      </c>
      <c r="F1850" s="217">
        <f t="shared" si="232"/>
        <v>0</v>
      </c>
      <c r="G1850" s="215">
        <f>'Survey Results'!F1850/'Survey Results'!F$1883</f>
        <v>0</v>
      </c>
      <c r="H1850" s="212">
        <f t="shared" si="233"/>
        <v>0</v>
      </c>
      <c r="I1850" s="218">
        <f>'Survey Results'!G1850/'Survey Results'!G$1883</f>
        <v>0</v>
      </c>
      <c r="J1850" s="217">
        <f t="shared" si="234"/>
        <v>0</v>
      </c>
      <c r="K1850" s="215">
        <f>'Survey Results'!H1850/'Survey Results'!H$1883</f>
        <v>0</v>
      </c>
      <c r="L1850" s="211">
        <f t="shared" si="235"/>
        <v>0</v>
      </c>
      <c r="M1850" s="221">
        <f t="shared" si="236"/>
        <v>0</v>
      </c>
      <c r="N1850" s="222">
        <f t="shared" si="230"/>
        <v>0</v>
      </c>
    </row>
    <row r="1851" spans="2:14" x14ac:dyDescent="0.45">
      <c r="B1851" t="s">
        <v>349</v>
      </c>
      <c r="C1851" s="215">
        <f>'Survey Results'!D1851/'Survey Results'!D$1883</f>
        <v>0</v>
      </c>
      <c r="D1851" s="211">
        <f t="shared" si="231"/>
        <v>0</v>
      </c>
      <c r="E1851" s="218">
        <f>'Survey Results'!E1851/'Survey Results'!E$1883</f>
        <v>0</v>
      </c>
      <c r="F1851" s="217">
        <f t="shared" si="232"/>
        <v>0</v>
      </c>
      <c r="G1851" s="215">
        <f>'Survey Results'!F1851/'Survey Results'!F$1883</f>
        <v>0</v>
      </c>
      <c r="H1851" s="212">
        <f t="shared" si="233"/>
        <v>0</v>
      </c>
      <c r="I1851" s="218">
        <f>'Survey Results'!G1851/'Survey Results'!G$1883</f>
        <v>0</v>
      </c>
      <c r="J1851" s="217">
        <f t="shared" si="234"/>
        <v>0</v>
      </c>
      <c r="K1851" s="215">
        <f>'Survey Results'!H1851/'Survey Results'!H$1883</f>
        <v>0</v>
      </c>
      <c r="L1851" s="211">
        <f t="shared" si="235"/>
        <v>0</v>
      </c>
      <c r="M1851" s="221">
        <f t="shared" si="236"/>
        <v>0</v>
      </c>
      <c r="N1851" s="222">
        <f t="shared" si="230"/>
        <v>0</v>
      </c>
    </row>
    <row r="1852" spans="2:14" x14ac:dyDescent="0.45">
      <c r="B1852" t="s">
        <v>350</v>
      </c>
      <c r="C1852" s="215">
        <f>'Survey Results'!D1852/'Survey Results'!D$1883</f>
        <v>0</v>
      </c>
      <c r="D1852" s="211">
        <f t="shared" si="231"/>
        <v>0</v>
      </c>
      <c r="E1852" s="218">
        <f>'Survey Results'!E1852/'Survey Results'!E$1883</f>
        <v>0</v>
      </c>
      <c r="F1852" s="217">
        <f t="shared" si="232"/>
        <v>0</v>
      </c>
      <c r="G1852" s="215">
        <f>'Survey Results'!F1852/'Survey Results'!F$1883</f>
        <v>0</v>
      </c>
      <c r="H1852" s="212">
        <f t="shared" si="233"/>
        <v>0</v>
      </c>
      <c r="I1852" s="218">
        <f>'Survey Results'!G1852/'Survey Results'!G$1883</f>
        <v>0</v>
      </c>
      <c r="J1852" s="217">
        <f t="shared" si="234"/>
        <v>0</v>
      </c>
      <c r="K1852" s="215">
        <f>'Survey Results'!H1852/'Survey Results'!H$1883</f>
        <v>0</v>
      </c>
      <c r="L1852" s="211">
        <f t="shared" si="235"/>
        <v>0</v>
      </c>
      <c r="M1852" s="221">
        <f t="shared" si="236"/>
        <v>0</v>
      </c>
      <c r="N1852" s="222">
        <f t="shared" si="230"/>
        <v>0</v>
      </c>
    </row>
    <row r="1853" spans="2:14" x14ac:dyDescent="0.45">
      <c r="B1853" t="s">
        <v>351</v>
      </c>
      <c r="C1853" s="215">
        <f>'Survey Results'!D1853/'Survey Results'!D$1883</f>
        <v>0</v>
      </c>
      <c r="D1853" s="211">
        <f t="shared" si="231"/>
        <v>0</v>
      </c>
      <c r="E1853" s="218">
        <f>'Survey Results'!E1853/'Survey Results'!E$1883</f>
        <v>0</v>
      </c>
      <c r="F1853" s="217">
        <f t="shared" si="232"/>
        <v>0</v>
      </c>
      <c r="G1853" s="215">
        <f>'Survey Results'!F1853/'Survey Results'!F$1883</f>
        <v>0</v>
      </c>
      <c r="H1853" s="212">
        <f t="shared" si="233"/>
        <v>0</v>
      </c>
      <c r="I1853" s="218">
        <f>'Survey Results'!G1853/'Survey Results'!G$1883</f>
        <v>0</v>
      </c>
      <c r="J1853" s="217">
        <f t="shared" si="234"/>
        <v>0</v>
      </c>
      <c r="K1853" s="215">
        <f>'Survey Results'!H1853/'Survey Results'!H$1883</f>
        <v>0</v>
      </c>
      <c r="L1853" s="211">
        <f t="shared" si="235"/>
        <v>0</v>
      </c>
      <c r="M1853" s="221">
        <f t="shared" si="236"/>
        <v>0</v>
      </c>
      <c r="N1853" s="222">
        <f t="shared" si="230"/>
        <v>0</v>
      </c>
    </row>
    <row r="1854" spans="2:14" x14ac:dyDescent="0.45">
      <c r="B1854" t="s">
        <v>352</v>
      </c>
      <c r="C1854" s="215">
        <f>'Survey Results'!D1854/'Survey Results'!D$1883</f>
        <v>0</v>
      </c>
      <c r="D1854" s="211">
        <f t="shared" si="231"/>
        <v>0</v>
      </c>
      <c r="E1854" s="218">
        <f>'Survey Results'!E1854/'Survey Results'!E$1883</f>
        <v>0</v>
      </c>
      <c r="F1854" s="217">
        <f t="shared" si="232"/>
        <v>0</v>
      </c>
      <c r="G1854" s="215">
        <f>'Survey Results'!F1854/'Survey Results'!F$1883</f>
        <v>0</v>
      </c>
      <c r="H1854" s="212">
        <f t="shared" si="233"/>
        <v>0</v>
      </c>
      <c r="I1854" s="218">
        <f>'Survey Results'!G1854/'Survey Results'!G$1883</f>
        <v>0</v>
      </c>
      <c r="J1854" s="217">
        <f t="shared" si="234"/>
        <v>0</v>
      </c>
      <c r="K1854" s="215">
        <f>'Survey Results'!H1854/'Survey Results'!H$1883</f>
        <v>0</v>
      </c>
      <c r="L1854" s="211">
        <f t="shared" si="235"/>
        <v>0</v>
      </c>
      <c r="M1854" s="221">
        <f t="shared" si="236"/>
        <v>0</v>
      </c>
      <c r="N1854" s="222">
        <f t="shared" si="230"/>
        <v>0</v>
      </c>
    </row>
    <row r="1855" spans="2:14" x14ac:dyDescent="0.45">
      <c r="B1855" t="s">
        <v>353</v>
      </c>
      <c r="C1855" s="215">
        <f>'Survey Results'!D1855/'Survey Results'!D$1883</f>
        <v>0</v>
      </c>
      <c r="D1855" s="211">
        <f t="shared" si="231"/>
        <v>0</v>
      </c>
      <c r="E1855" s="218">
        <f>'Survey Results'!E1855/'Survey Results'!E$1883</f>
        <v>0</v>
      </c>
      <c r="F1855" s="217">
        <f t="shared" si="232"/>
        <v>0</v>
      </c>
      <c r="G1855" s="215">
        <f>'Survey Results'!F1855/'Survey Results'!F$1883</f>
        <v>0</v>
      </c>
      <c r="H1855" s="212">
        <f t="shared" si="233"/>
        <v>0</v>
      </c>
      <c r="I1855" s="218">
        <f>'Survey Results'!G1855/'Survey Results'!G$1883</f>
        <v>0</v>
      </c>
      <c r="J1855" s="217">
        <f t="shared" si="234"/>
        <v>0</v>
      </c>
      <c r="K1855" s="215">
        <f>'Survey Results'!H1855/'Survey Results'!H$1883</f>
        <v>0</v>
      </c>
      <c r="L1855" s="211">
        <f t="shared" si="235"/>
        <v>0</v>
      </c>
      <c r="M1855" s="221">
        <f t="shared" si="236"/>
        <v>0</v>
      </c>
      <c r="N1855" s="222">
        <f t="shared" si="230"/>
        <v>0</v>
      </c>
    </row>
    <row r="1856" spans="2:14" x14ac:dyDescent="0.45">
      <c r="B1856" t="s">
        <v>354</v>
      </c>
      <c r="C1856" s="215">
        <f>'Survey Results'!D1856/'Survey Results'!D$1883</f>
        <v>0</v>
      </c>
      <c r="D1856" s="211">
        <f t="shared" si="231"/>
        <v>0</v>
      </c>
      <c r="E1856" s="218">
        <f>'Survey Results'!E1856/'Survey Results'!E$1883</f>
        <v>0</v>
      </c>
      <c r="F1856" s="217">
        <f t="shared" si="232"/>
        <v>0</v>
      </c>
      <c r="G1856" s="215">
        <f>'Survey Results'!F1856/'Survey Results'!F$1883</f>
        <v>0</v>
      </c>
      <c r="H1856" s="212">
        <f t="shared" si="233"/>
        <v>0</v>
      </c>
      <c r="I1856" s="218">
        <f>'Survey Results'!G1856/'Survey Results'!G$1883</f>
        <v>0</v>
      </c>
      <c r="J1856" s="217">
        <f t="shared" si="234"/>
        <v>0</v>
      </c>
      <c r="K1856" s="215">
        <f>'Survey Results'!H1856/'Survey Results'!H$1883</f>
        <v>0</v>
      </c>
      <c r="L1856" s="211">
        <f t="shared" si="235"/>
        <v>0</v>
      </c>
      <c r="M1856" s="221">
        <f t="shared" si="236"/>
        <v>0</v>
      </c>
      <c r="N1856" s="222">
        <f t="shared" si="230"/>
        <v>0</v>
      </c>
    </row>
    <row r="1857" spans="2:14" x14ac:dyDescent="0.45">
      <c r="B1857" t="s">
        <v>355</v>
      </c>
      <c r="C1857" s="215">
        <f>'Survey Results'!D1857/'Survey Results'!D$1883</f>
        <v>0</v>
      </c>
      <c r="D1857" s="211">
        <f t="shared" si="231"/>
        <v>0</v>
      </c>
      <c r="E1857" s="218">
        <f>'Survey Results'!E1857/'Survey Results'!E$1883</f>
        <v>0</v>
      </c>
      <c r="F1857" s="217">
        <f t="shared" si="232"/>
        <v>0</v>
      </c>
      <c r="G1857" s="215">
        <f>'Survey Results'!F1857/'Survey Results'!F$1883</f>
        <v>0</v>
      </c>
      <c r="H1857" s="212">
        <f t="shared" si="233"/>
        <v>0</v>
      </c>
      <c r="I1857" s="218">
        <f>'Survey Results'!G1857/'Survey Results'!G$1883</f>
        <v>0</v>
      </c>
      <c r="J1857" s="217">
        <f t="shared" si="234"/>
        <v>0</v>
      </c>
      <c r="K1857" s="215">
        <f>'Survey Results'!H1857/'Survey Results'!H$1883</f>
        <v>0</v>
      </c>
      <c r="L1857" s="211">
        <f t="shared" si="235"/>
        <v>0</v>
      </c>
      <c r="M1857" s="221">
        <f t="shared" si="236"/>
        <v>0</v>
      </c>
      <c r="N1857" s="222">
        <f t="shared" si="230"/>
        <v>0</v>
      </c>
    </row>
    <row r="1858" spans="2:14" x14ac:dyDescent="0.45">
      <c r="B1858" t="s">
        <v>356</v>
      </c>
      <c r="C1858" s="215">
        <f>'Survey Results'!D1858/'Survey Results'!D$1883</f>
        <v>0</v>
      </c>
      <c r="D1858" s="211">
        <f t="shared" si="231"/>
        <v>0</v>
      </c>
      <c r="E1858" s="218">
        <f>'Survey Results'!E1858/'Survey Results'!E$1883</f>
        <v>0</v>
      </c>
      <c r="F1858" s="217">
        <f t="shared" si="232"/>
        <v>0</v>
      </c>
      <c r="G1858" s="215">
        <f>'Survey Results'!F1858/'Survey Results'!F$1883</f>
        <v>0</v>
      </c>
      <c r="H1858" s="212">
        <f t="shared" si="233"/>
        <v>0</v>
      </c>
      <c r="I1858" s="218">
        <f>'Survey Results'!G1858/'Survey Results'!G$1883</f>
        <v>1.110553268400442E-2</v>
      </c>
      <c r="J1858" s="217">
        <f t="shared" si="234"/>
        <v>3.5631608930776187E-2</v>
      </c>
      <c r="K1858" s="215">
        <f>'Survey Results'!H1858/'Survey Results'!H$1883</f>
        <v>0</v>
      </c>
      <c r="L1858" s="211">
        <f t="shared" si="235"/>
        <v>0</v>
      </c>
      <c r="M1858" s="221">
        <f t="shared" si="236"/>
        <v>1.7560768515468179E-3</v>
      </c>
      <c r="N1858" s="222">
        <f t="shared" si="230"/>
        <v>3.5631608930776187E-2</v>
      </c>
    </row>
    <row r="1859" spans="2:14" x14ac:dyDescent="0.45">
      <c r="B1859" t="s">
        <v>357</v>
      </c>
      <c r="C1859" s="215">
        <f>'Survey Results'!D1859/'Survey Results'!D$1883</f>
        <v>0</v>
      </c>
      <c r="D1859" s="211">
        <f t="shared" si="231"/>
        <v>0</v>
      </c>
      <c r="E1859" s="218">
        <f>'Survey Results'!E1859/'Survey Results'!E$1883</f>
        <v>9.1872945376962091E-3</v>
      </c>
      <c r="F1859" s="217">
        <f t="shared" si="232"/>
        <v>2.1205120840354433E-2</v>
      </c>
      <c r="G1859" s="215">
        <f>'Survey Results'!F1859/'Survey Results'!F$1883</f>
        <v>0</v>
      </c>
      <c r="H1859" s="212">
        <f t="shared" si="233"/>
        <v>0</v>
      </c>
      <c r="I1859" s="218">
        <f>'Survey Results'!G1859/'Survey Results'!G$1883</f>
        <v>0</v>
      </c>
      <c r="J1859" s="217">
        <f t="shared" si="234"/>
        <v>0</v>
      </c>
      <c r="K1859" s="215">
        <f>'Survey Results'!H1859/'Survey Results'!H$1883</f>
        <v>0</v>
      </c>
      <c r="L1859" s="211">
        <f t="shared" si="235"/>
        <v>0</v>
      </c>
      <c r="M1859" s="221">
        <f t="shared" si="236"/>
        <v>1.0450783155580689E-3</v>
      </c>
      <c r="N1859" s="222">
        <f t="shared" si="230"/>
        <v>2.1205120840354433E-2</v>
      </c>
    </row>
    <row r="1860" spans="2:14" x14ac:dyDescent="0.45">
      <c r="B1860" t="s">
        <v>358</v>
      </c>
      <c r="C1860" s="215">
        <f>'Survey Results'!D1860/'Survey Results'!D$1883</f>
        <v>0</v>
      </c>
      <c r="D1860" s="211">
        <f t="shared" si="231"/>
        <v>0</v>
      </c>
      <c r="E1860" s="218">
        <f>'Survey Results'!E1860/'Survey Results'!E$1883</f>
        <v>0</v>
      </c>
      <c r="F1860" s="217">
        <f t="shared" si="232"/>
        <v>0</v>
      </c>
      <c r="G1860" s="215">
        <f>'Survey Results'!F1860/'Survey Results'!F$1883</f>
        <v>0</v>
      </c>
      <c r="H1860" s="212">
        <f t="shared" si="233"/>
        <v>0</v>
      </c>
      <c r="I1860" s="218">
        <f>'Survey Results'!G1860/'Survey Results'!G$1883</f>
        <v>0</v>
      </c>
      <c r="J1860" s="217">
        <f t="shared" si="234"/>
        <v>0</v>
      </c>
      <c r="K1860" s="215">
        <f>'Survey Results'!H1860/'Survey Results'!H$1883</f>
        <v>0</v>
      </c>
      <c r="L1860" s="211">
        <f t="shared" si="235"/>
        <v>0</v>
      </c>
      <c r="M1860" s="221">
        <f t="shared" si="236"/>
        <v>0</v>
      </c>
      <c r="N1860" s="222">
        <f t="shared" ref="N1860:N1923" si="237">D1860+F1860+H1860+J1860+L1860</f>
        <v>0</v>
      </c>
    </row>
    <row r="1861" spans="2:14" x14ac:dyDescent="0.45">
      <c r="B1861" t="s">
        <v>359</v>
      </c>
      <c r="C1861" s="215">
        <f>'Survey Results'!D1861/'Survey Results'!D$1883</f>
        <v>0</v>
      </c>
      <c r="D1861" s="211">
        <f t="shared" si="231"/>
        <v>0</v>
      </c>
      <c r="E1861" s="218">
        <f>'Survey Results'!E1861/'Survey Results'!E$1883</f>
        <v>0</v>
      </c>
      <c r="F1861" s="217">
        <f t="shared" si="232"/>
        <v>0</v>
      </c>
      <c r="G1861" s="215">
        <f>'Survey Results'!F1861/'Survey Results'!F$1883</f>
        <v>1.4459868303968676E-2</v>
      </c>
      <c r="H1861" s="212">
        <f t="shared" si="233"/>
        <v>0.11890718953550451</v>
      </c>
      <c r="I1861" s="218">
        <f>'Survey Results'!G1861/'Survey Results'!G$1883</f>
        <v>3.881915855005523E-2</v>
      </c>
      <c r="J1861" s="217">
        <f t="shared" si="234"/>
        <v>0.12454954803470229</v>
      </c>
      <c r="K1861" s="215">
        <f>'Survey Results'!H1861/'Survey Results'!H$1883</f>
        <v>0</v>
      </c>
      <c r="L1861" s="211">
        <f t="shared" si="235"/>
        <v>0</v>
      </c>
      <c r="M1861" s="221">
        <f t="shared" si="236"/>
        <v>1.1998580867643001E-2</v>
      </c>
      <c r="N1861" s="222">
        <f t="shared" si="237"/>
        <v>0.2434567375702068</v>
      </c>
    </row>
    <row r="1862" spans="2:14" x14ac:dyDescent="0.45">
      <c r="B1862" t="s">
        <v>360</v>
      </c>
      <c r="C1862" s="215">
        <f>'Survey Results'!D1862/'Survey Results'!D$1883</f>
        <v>0</v>
      </c>
      <c r="D1862" s="211">
        <f t="shared" si="231"/>
        <v>0</v>
      </c>
      <c r="E1862" s="218">
        <f>'Survey Results'!E1862/'Survey Results'!E$1883</f>
        <v>0</v>
      </c>
      <c r="F1862" s="217">
        <f t="shared" si="232"/>
        <v>0</v>
      </c>
      <c r="G1862" s="215">
        <f>'Survey Results'!F1862/'Survey Results'!F$1883</f>
        <v>0</v>
      </c>
      <c r="H1862" s="212">
        <f t="shared" si="233"/>
        <v>0</v>
      </c>
      <c r="I1862" s="218">
        <f>'Survey Results'!G1862/'Survey Results'!G$1883</f>
        <v>0</v>
      </c>
      <c r="J1862" s="217">
        <f t="shared" si="234"/>
        <v>0</v>
      </c>
      <c r="K1862" s="215">
        <f>'Survey Results'!H1862/'Survey Results'!H$1883</f>
        <v>0</v>
      </c>
      <c r="L1862" s="211">
        <f t="shared" si="235"/>
        <v>0</v>
      </c>
      <c r="M1862" s="221">
        <f t="shared" si="236"/>
        <v>0</v>
      </c>
      <c r="N1862" s="222">
        <f t="shared" si="237"/>
        <v>0</v>
      </c>
    </row>
    <row r="1863" spans="2:14" x14ac:dyDescent="0.45">
      <c r="B1863" t="s">
        <v>361</v>
      </c>
      <c r="C1863" s="215">
        <f>'Survey Results'!D1863/'Survey Results'!D$1883</f>
        <v>0</v>
      </c>
      <c r="D1863" s="211">
        <f t="shared" si="231"/>
        <v>0</v>
      </c>
      <c r="E1863" s="218">
        <f>'Survey Results'!E1863/'Survey Results'!E$1883</f>
        <v>0</v>
      </c>
      <c r="F1863" s="217">
        <f t="shared" si="232"/>
        <v>0</v>
      </c>
      <c r="G1863" s="215">
        <f>'Survey Results'!F1863/'Survey Results'!F$1883</f>
        <v>0</v>
      </c>
      <c r="H1863" s="212">
        <f t="shared" si="233"/>
        <v>0</v>
      </c>
      <c r="I1863" s="218">
        <f>'Survey Results'!G1863/'Survey Results'!G$1883</f>
        <v>0</v>
      </c>
      <c r="J1863" s="217">
        <f t="shared" si="234"/>
        <v>0</v>
      </c>
      <c r="K1863" s="215">
        <f>'Survey Results'!H1863/'Survey Results'!H$1883</f>
        <v>0</v>
      </c>
      <c r="L1863" s="211">
        <f t="shared" si="235"/>
        <v>0</v>
      </c>
      <c r="M1863" s="221">
        <f t="shared" si="236"/>
        <v>0</v>
      </c>
      <c r="N1863" s="222">
        <f t="shared" si="237"/>
        <v>0</v>
      </c>
    </row>
    <row r="1864" spans="2:14" x14ac:dyDescent="0.45">
      <c r="B1864" t="s">
        <v>362</v>
      </c>
      <c r="C1864" s="215">
        <f>'Survey Results'!D1864/'Survey Results'!D$1883</f>
        <v>0</v>
      </c>
      <c r="D1864" s="211">
        <f t="shared" si="231"/>
        <v>0</v>
      </c>
      <c r="E1864" s="218">
        <f>'Survey Results'!E1864/'Survey Results'!E$1883</f>
        <v>0</v>
      </c>
      <c r="F1864" s="217">
        <f t="shared" si="232"/>
        <v>0</v>
      </c>
      <c r="G1864" s="215">
        <f>'Survey Results'!F1864/'Survey Results'!F$1883</f>
        <v>0</v>
      </c>
      <c r="H1864" s="212">
        <f t="shared" si="233"/>
        <v>0</v>
      </c>
      <c r="I1864" s="218">
        <f>'Survey Results'!G1864/'Survey Results'!G$1883</f>
        <v>0</v>
      </c>
      <c r="J1864" s="217">
        <f t="shared" si="234"/>
        <v>0</v>
      </c>
      <c r="K1864" s="215">
        <f>'Survey Results'!H1864/'Survey Results'!H$1883</f>
        <v>0</v>
      </c>
      <c r="L1864" s="211">
        <f t="shared" si="235"/>
        <v>0</v>
      </c>
      <c r="M1864" s="221">
        <f t="shared" si="236"/>
        <v>0</v>
      </c>
      <c r="N1864" s="222">
        <f t="shared" si="237"/>
        <v>0</v>
      </c>
    </row>
    <row r="1865" spans="2:14" x14ac:dyDescent="0.45">
      <c r="B1865" t="s">
        <v>363</v>
      </c>
      <c r="C1865" s="215">
        <f>'Survey Results'!D1865/'Survey Results'!D$1883</f>
        <v>0</v>
      </c>
      <c r="D1865" s="211">
        <f t="shared" si="231"/>
        <v>0</v>
      </c>
      <c r="E1865" s="218">
        <f>'Survey Results'!E1865/'Survey Results'!E$1883</f>
        <v>0</v>
      </c>
      <c r="F1865" s="217">
        <f t="shared" si="232"/>
        <v>0</v>
      </c>
      <c r="G1865" s="215">
        <f>'Survey Results'!F1865/'Survey Results'!F$1883</f>
        <v>0</v>
      </c>
      <c r="H1865" s="212">
        <f t="shared" si="233"/>
        <v>0</v>
      </c>
      <c r="I1865" s="218">
        <f>'Survey Results'!G1865/'Survey Results'!G$1883</f>
        <v>0</v>
      </c>
      <c r="J1865" s="217">
        <f t="shared" si="234"/>
        <v>0</v>
      </c>
      <c r="K1865" s="215">
        <f>'Survey Results'!H1865/'Survey Results'!H$1883</f>
        <v>0</v>
      </c>
      <c r="L1865" s="211">
        <f t="shared" si="235"/>
        <v>0</v>
      </c>
      <c r="M1865" s="221">
        <f t="shared" si="236"/>
        <v>0</v>
      </c>
      <c r="N1865" s="222">
        <f t="shared" si="237"/>
        <v>0</v>
      </c>
    </row>
    <row r="1866" spans="2:14" x14ac:dyDescent="0.45">
      <c r="B1866" t="s">
        <v>364</v>
      </c>
      <c r="C1866" s="215">
        <f>'Survey Results'!D1866/'Survey Results'!D$1883</f>
        <v>0</v>
      </c>
      <c r="D1866" s="211">
        <f t="shared" si="231"/>
        <v>0</v>
      </c>
      <c r="E1866" s="218">
        <f>'Survey Results'!E1866/'Survey Results'!E$1883</f>
        <v>0</v>
      </c>
      <c r="F1866" s="217">
        <f t="shared" si="232"/>
        <v>0</v>
      </c>
      <c r="G1866" s="215">
        <f>'Survey Results'!F1866/'Survey Results'!F$1883</f>
        <v>0</v>
      </c>
      <c r="H1866" s="212">
        <f t="shared" si="233"/>
        <v>0</v>
      </c>
      <c r="I1866" s="218">
        <f>'Survey Results'!G1866/'Survey Results'!G$1883</f>
        <v>0</v>
      </c>
      <c r="J1866" s="217">
        <f t="shared" si="234"/>
        <v>0</v>
      </c>
      <c r="K1866" s="215">
        <f>'Survey Results'!H1866/'Survey Results'!H$1883</f>
        <v>0</v>
      </c>
      <c r="L1866" s="211">
        <f t="shared" si="235"/>
        <v>0</v>
      </c>
      <c r="M1866" s="221">
        <f t="shared" si="236"/>
        <v>0</v>
      </c>
      <c r="N1866" s="222">
        <f t="shared" si="237"/>
        <v>0</v>
      </c>
    </row>
    <row r="1867" spans="2:14" x14ac:dyDescent="0.45">
      <c r="B1867" t="s">
        <v>365</v>
      </c>
      <c r="C1867" s="215">
        <f>'Survey Results'!D1867/'Survey Results'!D$1883</f>
        <v>0</v>
      </c>
      <c r="D1867" s="211">
        <f t="shared" si="231"/>
        <v>0</v>
      </c>
      <c r="E1867" s="218">
        <f>'Survey Results'!E1867/'Survey Results'!E$1883</f>
        <v>0</v>
      </c>
      <c r="F1867" s="217">
        <f t="shared" si="232"/>
        <v>0</v>
      </c>
      <c r="G1867" s="215">
        <f>'Survey Results'!F1867/'Survey Results'!F$1883</f>
        <v>0</v>
      </c>
      <c r="H1867" s="212">
        <f t="shared" si="233"/>
        <v>0</v>
      </c>
      <c r="I1867" s="218">
        <f>'Survey Results'!G1867/'Survey Results'!G$1883</f>
        <v>0</v>
      </c>
      <c r="J1867" s="217">
        <f t="shared" si="234"/>
        <v>0</v>
      </c>
      <c r="K1867" s="215">
        <f>'Survey Results'!H1867/'Survey Results'!H$1883</f>
        <v>0</v>
      </c>
      <c r="L1867" s="211">
        <f t="shared" si="235"/>
        <v>0</v>
      </c>
      <c r="M1867" s="221">
        <f t="shared" si="236"/>
        <v>0</v>
      </c>
      <c r="N1867" s="222">
        <f t="shared" si="237"/>
        <v>0</v>
      </c>
    </row>
    <row r="1868" spans="2:14" x14ac:dyDescent="0.45">
      <c r="B1868" t="s">
        <v>366</v>
      </c>
      <c r="C1868" s="215">
        <f>'Survey Results'!D1868/'Survey Results'!D$1883</f>
        <v>0</v>
      </c>
      <c r="D1868" s="211">
        <f t="shared" si="231"/>
        <v>0</v>
      </c>
      <c r="E1868" s="218">
        <f>'Survey Results'!E1868/'Survey Results'!E$1883</f>
        <v>0</v>
      </c>
      <c r="F1868" s="217">
        <f t="shared" si="232"/>
        <v>0</v>
      </c>
      <c r="G1868" s="215">
        <f>'Survey Results'!F1868/'Survey Results'!F$1883</f>
        <v>0</v>
      </c>
      <c r="H1868" s="212">
        <f t="shared" si="233"/>
        <v>0</v>
      </c>
      <c r="I1868" s="218">
        <f>'Survey Results'!G1868/'Survey Results'!G$1883</f>
        <v>0</v>
      </c>
      <c r="J1868" s="217">
        <f t="shared" si="234"/>
        <v>0</v>
      </c>
      <c r="K1868" s="215">
        <f>'Survey Results'!H1868/'Survey Results'!H$1883</f>
        <v>0</v>
      </c>
      <c r="L1868" s="211">
        <f t="shared" si="235"/>
        <v>0</v>
      </c>
      <c r="M1868" s="221">
        <f t="shared" si="236"/>
        <v>0</v>
      </c>
      <c r="N1868" s="222">
        <f t="shared" si="237"/>
        <v>0</v>
      </c>
    </row>
    <row r="1869" spans="2:14" x14ac:dyDescent="0.45">
      <c r="B1869" t="s">
        <v>367</v>
      </c>
      <c r="C1869" s="215">
        <f>'Survey Results'!D1869/'Survey Results'!D$1883</f>
        <v>0</v>
      </c>
      <c r="D1869" s="211">
        <f t="shared" si="231"/>
        <v>0</v>
      </c>
      <c r="E1869" s="218">
        <f>'Survey Results'!E1869/'Survey Results'!E$1883</f>
        <v>0</v>
      </c>
      <c r="F1869" s="217">
        <f t="shared" si="232"/>
        <v>0</v>
      </c>
      <c r="G1869" s="215">
        <f>'Survey Results'!F1869/'Survey Results'!F$1883</f>
        <v>0</v>
      </c>
      <c r="H1869" s="212">
        <f t="shared" si="233"/>
        <v>0</v>
      </c>
      <c r="I1869" s="218">
        <f>'Survey Results'!G1869/'Survey Results'!G$1883</f>
        <v>0</v>
      </c>
      <c r="J1869" s="217">
        <f t="shared" si="234"/>
        <v>0</v>
      </c>
      <c r="K1869" s="215">
        <f>'Survey Results'!H1869/'Survey Results'!H$1883</f>
        <v>0</v>
      </c>
      <c r="L1869" s="211">
        <f t="shared" si="235"/>
        <v>0</v>
      </c>
      <c r="M1869" s="221">
        <f t="shared" si="236"/>
        <v>0</v>
      </c>
      <c r="N1869" s="222">
        <f t="shared" si="237"/>
        <v>0</v>
      </c>
    </row>
    <row r="1870" spans="2:14" x14ac:dyDescent="0.45">
      <c r="B1870" t="s">
        <v>368</v>
      </c>
      <c r="C1870" s="215">
        <f>'Survey Results'!D1870/'Survey Results'!D$1883</f>
        <v>0</v>
      </c>
      <c r="D1870" s="211">
        <f t="shared" si="231"/>
        <v>0</v>
      </c>
      <c r="E1870" s="218">
        <f>'Survey Results'!E1870/'Survey Results'!E$1883</f>
        <v>0</v>
      </c>
      <c r="F1870" s="217">
        <f t="shared" si="232"/>
        <v>0</v>
      </c>
      <c r="G1870" s="215">
        <f>'Survey Results'!F1870/'Survey Results'!F$1883</f>
        <v>0</v>
      </c>
      <c r="H1870" s="212">
        <f t="shared" si="233"/>
        <v>0</v>
      </c>
      <c r="I1870" s="218">
        <f>'Survey Results'!G1870/'Survey Results'!G$1883</f>
        <v>0</v>
      </c>
      <c r="J1870" s="217">
        <f t="shared" si="234"/>
        <v>0</v>
      </c>
      <c r="K1870" s="215">
        <f>'Survey Results'!H1870/'Survey Results'!H$1883</f>
        <v>0</v>
      </c>
      <c r="L1870" s="211">
        <f t="shared" si="235"/>
        <v>0</v>
      </c>
      <c r="M1870" s="221">
        <f t="shared" si="236"/>
        <v>0</v>
      </c>
      <c r="N1870" s="222">
        <f t="shared" si="237"/>
        <v>0</v>
      </c>
    </row>
    <row r="1871" spans="2:14" x14ac:dyDescent="0.45">
      <c r="B1871" t="s">
        <v>227</v>
      </c>
      <c r="C1871" s="215">
        <f>'Survey Results'!D1871/'Survey Results'!D$1883</f>
        <v>0</v>
      </c>
      <c r="D1871" s="211">
        <f t="shared" si="231"/>
        <v>0</v>
      </c>
      <c r="E1871" s="218">
        <f>'Survey Results'!E1871/'Survey Results'!E$1883</f>
        <v>0</v>
      </c>
      <c r="F1871" s="217">
        <f t="shared" si="232"/>
        <v>0</v>
      </c>
      <c r="G1871" s="215">
        <f>'Survey Results'!F1871/'Survey Results'!F$1883</f>
        <v>0</v>
      </c>
      <c r="H1871" s="212">
        <f t="shared" si="233"/>
        <v>0</v>
      </c>
      <c r="I1871" s="218">
        <f>'Survey Results'!G1871/'Survey Results'!G$1883</f>
        <v>0</v>
      </c>
      <c r="J1871" s="217">
        <f t="shared" si="234"/>
        <v>0</v>
      </c>
      <c r="K1871" s="215">
        <f>'Survey Results'!H1871/'Survey Results'!H$1883</f>
        <v>0</v>
      </c>
      <c r="L1871" s="211">
        <f t="shared" si="235"/>
        <v>0</v>
      </c>
      <c r="M1871" s="221">
        <f t="shared" si="236"/>
        <v>0</v>
      </c>
      <c r="N1871" s="222">
        <f t="shared" si="237"/>
        <v>0</v>
      </c>
    </row>
    <row r="1872" spans="2:14" x14ac:dyDescent="0.45">
      <c r="B1872" t="s">
        <v>369</v>
      </c>
      <c r="C1872" s="215">
        <f>'Survey Results'!D1872/'Survey Results'!D$1883</f>
        <v>0</v>
      </c>
      <c r="D1872" s="211">
        <f t="shared" si="231"/>
        <v>0</v>
      </c>
      <c r="E1872" s="218">
        <f>'Survey Results'!E1872/'Survey Results'!E$1883</f>
        <v>0</v>
      </c>
      <c r="F1872" s="217">
        <f t="shared" si="232"/>
        <v>0</v>
      </c>
      <c r="G1872" s="215">
        <f>'Survey Results'!F1872/'Survey Results'!F$1883</f>
        <v>0</v>
      </c>
      <c r="H1872" s="212">
        <f t="shared" si="233"/>
        <v>0</v>
      </c>
      <c r="I1872" s="218">
        <f>'Survey Results'!G1872/'Survey Results'!G$1883</f>
        <v>0</v>
      </c>
      <c r="J1872" s="217">
        <f t="shared" si="234"/>
        <v>0</v>
      </c>
      <c r="K1872" s="215">
        <f>'Survey Results'!H1872/'Survey Results'!H$1883</f>
        <v>0</v>
      </c>
      <c r="L1872" s="211">
        <f t="shared" si="235"/>
        <v>0</v>
      </c>
      <c r="M1872" s="221">
        <f t="shared" si="236"/>
        <v>0</v>
      </c>
      <c r="N1872" s="222">
        <f t="shared" si="237"/>
        <v>0</v>
      </c>
    </row>
    <row r="1873" spans="1:14" x14ac:dyDescent="0.45">
      <c r="B1873" t="s">
        <v>370</v>
      </c>
      <c r="C1873" s="215">
        <f>'Survey Results'!D1873/'Survey Results'!D$1883</f>
        <v>0</v>
      </c>
      <c r="D1873" s="211">
        <f t="shared" si="231"/>
        <v>0</v>
      </c>
      <c r="E1873" s="218">
        <f>'Survey Results'!E1873/'Survey Results'!E$1883</f>
        <v>0</v>
      </c>
      <c r="F1873" s="217">
        <f t="shared" si="232"/>
        <v>0</v>
      </c>
      <c r="G1873" s="215">
        <f>'Survey Results'!F1873/'Survey Results'!F$1883</f>
        <v>0</v>
      </c>
      <c r="H1873" s="212">
        <f t="shared" si="233"/>
        <v>0</v>
      </c>
      <c r="I1873" s="218">
        <f>'Survey Results'!G1873/'Survey Results'!G$1883</f>
        <v>0</v>
      </c>
      <c r="J1873" s="217">
        <f t="shared" si="234"/>
        <v>0</v>
      </c>
      <c r="K1873" s="215">
        <f>'Survey Results'!H1873/'Survey Results'!H$1883</f>
        <v>0</v>
      </c>
      <c r="L1873" s="211">
        <f t="shared" si="235"/>
        <v>0</v>
      </c>
      <c r="M1873" s="221">
        <f t="shared" si="236"/>
        <v>0</v>
      </c>
      <c r="N1873" s="222">
        <f t="shared" si="237"/>
        <v>0</v>
      </c>
    </row>
    <row r="1874" spans="1:14" x14ac:dyDescent="0.45">
      <c r="B1874" t="s">
        <v>371</v>
      </c>
      <c r="C1874" s="215">
        <f>'Survey Results'!D1874/'Survey Results'!D$1883</f>
        <v>0</v>
      </c>
      <c r="D1874" s="211">
        <f t="shared" si="231"/>
        <v>0</v>
      </c>
      <c r="E1874" s="218">
        <f>'Survey Results'!E1874/'Survey Results'!E$1883</f>
        <v>0</v>
      </c>
      <c r="F1874" s="217">
        <f t="shared" si="232"/>
        <v>0</v>
      </c>
      <c r="G1874" s="215">
        <f>'Survey Results'!F1874/'Survey Results'!F$1883</f>
        <v>0</v>
      </c>
      <c r="H1874" s="212">
        <f t="shared" si="233"/>
        <v>0</v>
      </c>
      <c r="I1874" s="218">
        <f>'Survey Results'!G1874/'Survey Results'!G$1883</f>
        <v>1.110553268400442E-2</v>
      </c>
      <c r="J1874" s="217">
        <f t="shared" si="234"/>
        <v>3.5631608930776187E-2</v>
      </c>
      <c r="K1874" s="215">
        <f>'Survey Results'!H1874/'Survey Results'!H$1883</f>
        <v>0.11319735242469268</v>
      </c>
      <c r="L1874" s="211">
        <f t="shared" si="235"/>
        <v>0.40446033041064433</v>
      </c>
      <c r="M1874" s="221">
        <f t="shared" si="236"/>
        <v>2.1689597815558976E-2</v>
      </c>
      <c r="N1874" s="222">
        <f t="shared" si="237"/>
        <v>0.44009193934142055</v>
      </c>
    </row>
    <row r="1875" spans="1:14" x14ac:dyDescent="0.45">
      <c r="B1875" t="s">
        <v>372</v>
      </c>
      <c r="C1875" s="215">
        <f>'Survey Results'!D1875/'Survey Results'!D$1883</f>
        <v>0</v>
      </c>
      <c r="D1875" s="211">
        <f t="shared" si="231"/>
        <v>0</v>
      </c>
      <c r="E1875" s="218">
        <f>'Survey Results'!E1875/'Survey Results'!E$1883</f>
        <v>0</v>
      </c>
      <c r="F1875" s="217">
        <f t="shared" si="232"/>
        <v>0</v>
      </c>
      <c r="G1875" s="215">
        <f>'Survey Results'!F1875/'Survey Results'!F$1883</f>
        <v>0</v>
      </c>
      <c r="H1875" s="212">
        <f t="shared" si="233"/>
        <v>0</v>
      </c>
      <c r="I1875" s="218">
        <f>'Survey Results'!G1875/'Survey Results'!G$1883</f>
        <v>0</v>
      </c>
      <c r="J1875" s="217">
        <f t="shared" si="234"/>
        <v>0</v>
      </c>
      <c r="K1875" s="215">
        <f>'Survey Results'!H1875/'Survey Results'!H$1883</f>
        <v>0</v>
      </c>
      <c r="L1875" s="211">
        <f t="shared" si="235"/>
        <v>0</v>
      </c>
      <c r="M1875" s="221">
        <f t="shared" si="236"/>
        <v>0</v>
      </c>
      <c r="N1875" s="222">
        <f t="shared" si="237"/>
        <v>0</v>
      </c>
    </row>
    <row r="1876" spans="1:14" x14ac:dyDescent="0.45">
      <c r="B1876" t="s">
        <v>373</v>
      </c>
      <c r="C1876" s="215">
        <f>'Survey Results'!D1876/'Survey Results'!D$1883</f>
        <v>0</v>
      </c>
      <c r="D1876" s="211">
        <f t="shared" si="231"/>
        <v>0</v>
      </c>
      <c r="E1876" s="218">
        <f>'Survey Results'!E1876/'Survey Results'!E$1883</f>
        <v>0</v>
      </c>
      <c r="F1876" s="217">
        <f t="shared" si="232"/>
        <v>0</v>
      </c>
      <c r="G1876" s="215">
        <f>'Survey Results'!F1876/'Survey Results'!F$1883</f>
        <v>0</v>
      </c>
      <c r="H1876" s="212">
        <f t="shared" si="233"/>
        <v>0</v>
      </c>
      <c r="I1876" s="218">
        <f>'Survey Results'!G1876/'Survey Results'!G$1883</f>
        <v>0</v>
      </c>
      <c r="J1876" s="217">
        <f t="shared" si="234"/>
        <v>0</v>
      </c>
      <c r="K1876" s="215">
        <f>'Survey Results'!H1876/'Survey Results'!H$1883</f>
        <v>0</v>
      </c>
      <c r="L1876" s="211">
        <f t="shared" si="235"/>
        <v>0</v>
      </c>
      <c r="M1876" s="221">
        <f t="shared" si="236"/>
        <v>0</v>
      </c>
      <c r="N1876" s="222">
        <f t="shared" si="237"/>
        <v>0</v>
      </c>
    </row>
    <row r="1877" spans="1:14" x14ac:dyDescent="0.45">
      <c r="B1877" t="s">
        <v>374</v>
      </c>
      <c r="C1877" s="215">
        <f>'Survey Results'!D1877/'Survey Results'!D$1883</f>
        <v>0</v>
      </c>
      <c r="D1877" s="211">
        <f t="shared" si="231"/>
        <v>0</v>
      </c>
      <c r="E1877" s="218">
        <f>'Survey Results'!E1877/'Survey Results'!E$1883</f>
        <v>0</v>
      </c>
      <c r="F1877" s="217">
        <f t="shared" si="232"/>
        <v>0</v>
      </c>
      <c r="G1877" s="215">
        <f>'Survey Results'!F1877/'Survey Results'!F$1883</f>
        <v>0</v>
      </c>
      <c r="H1877" s="212">
        <f t="shared" si="233"/>
        <v>0</v>
      </c>
      <c r="I1877" s="218">
        <f>'Survey Results'!G1877/'Survey Results'!G$1883</f>
        <v>0</v>
      </c>
      <c r="J1877" s="217">
        <f t="shared" si="234"/>
        <v>0</v>
      </c>
      <c r="K1877" s="215">
        <f>'Survey Results'!H1877/'Survey Results'!H$1883</f>
        <v>4.0411544869197173E-2</v>
      </c>
      <c r="L1877" s="211">
        <f t="shared" si="235"/>
        <v>0.14439265972297269</v>
      </c>
      <c r="M1877" s="221">
        <f t="shared" si="236"/>
        <v>7.1162828421642461E-3</v>
      </c>
      <c r="N1877" s="222">
        <f t="shared" si="237"/>
        <v>0.14439265972297269</v>
      </c>
    </row>
    <row r="1878" spans="1:14" x14ac:dyDescent="0.45">
      <c r="B1878" t="s">
        <v>375</v>
      </c>
      <c r="C1878" s="215">
        <f>'Survey Results'!D1878/'Survey Results'!D$1883</f>
        <v>0</v>
      </c>
      <c r="D1878" s="211">
        <f t="shared" si="231"/>
        <v>0</v>
      </c>
      <c r="E1878" s="218">
        <f>'Survey Results'!E1878/'Survey Results'!E$1883</f>
        <v>0</v>
      </c>
      <c r="F1878" s="217">
        <f t="shared" si="232"/>
        <v>0</v>
      </c>
      <c r="G1878" s="215">
        <f>'Survey Results'!F1878/'Survey Results'!F$1883</f>
        <v>0</v>
      </c>
      <c r="H1878" s="212">
        <f t="shared" si="233"/>
        <v>0</v>
      </c>
      <c r="I1878" s="218">
        <f>'Survey Results'!G1878/'Survey Results'!G$1883</f>
        <v>0</v>
      </c>
      <c r="J1878" s="217">
        <f t="shared" si="234"/>
        <v>0</v>
      </c>
      <c r="K1878" s="215">
        <f>'Survey Results'!H1878/'Survey Results'!H$1883</f>
        <v>0</v>
      </c>
      <c r="L1878" s="211">
        <f t="shared" si="235"/>
        <v>0</v>
      </c>
      <c r="M1878" s="221">
        <f t="shared" si="236"/>
        <v>0</v>
      </c>
      <c r="N1878" s="222">
        <f t="shared" si="237"/>
        <v>0</v>
      </c>
    </row>
    <row r="1879" spans="1:14" x14ac:dyDescent="0.45">
      <c r="B1879" t="s">
        <v>376</v>
      </c>
      <c r="C1879" s="215">
        <f>'Survey Results'!D1879/'Survey Results'!D$1883</f>
        <v>0</v>
      </c>
      <c r="D1879" s="211">
        <f t="shared" si="231"/>
        <v>0</v>
      </c>
      <c r="E1879" s="218">
        <f>'Survey Results'!E1879/'Survey Results'!E$1883</f>
        <v>0</v>
      </c>
      <c r="F1879" s="217">
        <f t="shared" si="232"/>
        <v>0</v>
      </c>
      <c r="G1879" s="215">
        <f>'Survey Results'!F1879/'Survey Results'!F$1883</f>
        <v>0</v>
      </c>
      <c r="H1879" s="212">
        <f t="shared" si="233"/>
        <v>0</v>
      </c>
      <c r="I1879" s="218">
        <f>'Survey Results'!G1879/'Survey Results'!G$1883</f>
        <v>0</v>
      </c>
      <c r="J1879" s="217">
        <f t="shared" si="234"/>
        <v>0</v>
      </c>
      <c r="K1879" s="215">
        <f>'Survey Results'!H1879/'Survey Results'!H$1883</f>
        <v>0</v>
      </c>
      <c r="L1879" s="211">
        <f t="shared" si="235"/>
        <v>0</v>
      </c>
      <c r="M1879" s="221">
        <f t="shared" si="236"/>
        <v>0</v>
      </c>
      <c r="N1879" s="222">
        <f t="shared" si="237"/>
        <v>0</v>
      </c>
    </row>
    <row r="1880" spans="1:14" x14ac:dyDescent="0.45">
      <c r="B1880" t="s">
        <v>377</v>
      </c>
      <c r="C1880" s="215">
        <f>'Survey Results'!D1880/'Survey Results'!D$1883</f>
        <v>0</v>
      </c>
      <c r="D1880" s="211">
        <f t="shared" si="231"/>
        <v>0</v>
      </c>
      <c r="E1880" s="218">
        <f>'Survey Results'!E1880/'Survey Results'!E$1883</f>
        <v>0</v>
      </c>
      <c r="F1880" s="217">
        <f t="shared" si="232"/>
        <v>0</v>
      </c>
      <c r="G1880" s="215">
        <f>'Survey Results'!F1880/'Survey Results'!F$1883</f>
        <v>0</v>
      </c>
      <c r="H1880" s="212">
        <f t="shared" si="233"/>
        <v>0</v>
      </c>
      <c r="I1880" s="218">
        <f>'Survey Results'!G1880/'Survey Results'!G$1883</f>
        <v>0</v>
      </c>
      <c r="J1880" s="217">
        <f t="shared" si="234"/>
        <v>0</v>
      </c>
      <c r="K1880" s="215">
        <f>'Survey Results'!H1880/'Survey Results'!H$1883</f>
        <v>0</v>
      </c>
      <c r="L1880" s="211">
        <f t="shared" si="235"/>
        <v>0</v>
      </c>
      <c r="M1880" s="221">
        <f t="shared" si="236"/>
        <v>0</v>
      </c>
      <c r="N1880" s="222">
        <f t="shared" si="237"/>
        <v>0</v>
      </c>
    </row>
    <row r="1881" spans="1:14" x14ac:dyDescent="0.45">
      <c r="B1881" t="s">
        <v>378</v>
      </c>
      <c r="C1881" s="215">
        <f>'Survey Results'!D1881/'Survey Results'!D$1883</f>
        <v>7.1769418599083937E-2</v>
      </c>
      <c r="D1881" s="211">
        <f t="shared" si="231"/>
        <v>0.21370086297065069</v>
      </c>
      <c r="E1881" s="218">
        <f>'Survey Results'!E1881/'Survey Results'!E$1883</f>
        <v>0</v>
      </c>
      <c r="F1881" s="217">
        <f t="shared" si="232"/>
        <v>0</v>
      </c>
      <c r="G1881" s="215">
        <f>'Survey Results'!F1881/'Survey Results'!F$1883</f>
        <v>0</v>
      </c>
      <c r="H1881" s="212">
        <f t="shared" si="233"/>
        <v>0</v>
      </c>
      <c r="I1881" s="218">
        <f>'Survey Results'!G1881/'Survey Results'!G$1883</f>
        <v>0</v>
      </c>
      <c r="J1881" s="217">
        <f t="shared" si="234"/>
        <v>0</v>
      </c>
      <c r="K1881" s="215">
        <f>'Survey Results'!H1881/'Survey Results'!H$1883</f>
        <v>0</v>
      </c>
      <c r="L1881" s="211">
        <f t="shared" si="235"/>
        <v>0</v>
      </c>
      <c r="M1881" s="221">
        <f t="shared" si="236"/>
        <v>1.0532085131137618E-2</v>
      </c>
      <c r="N1881" s="222">
        <f t="shared" si="237"/>
        <v>0.21370086297065069</v>
      </c>
    </row>
    <row r="1882" spans="1:14" x14ac:dyDescent="0.45">
      <c r="B1882" t="s">
        <v>379</v>
      </c>
      <c r="C1882" s="215">
        <f>'Survey Results'!D1882/'Survey Results'!D$1883</f>
        <v>0</v>
      </c>
      <c r="D1882" s="211">
        <f t="shared" si="231"/>
        <v>0</v>
      </c>
      <c r="E1882" s="218">
        <f>'Survey Results'!E1882/'Survey Results'!E$1883</f>
        <v>0</v>
      </c>
      <c r="F1882" s="217">
        <f t="shared" si="232"/>
        <v>0</v>
      </c>
      <c r="G1882" s="215">
        <f>'Survey Results'!F1882/'Survey Results'!F$1883</f>
        <v>0</v>
      </c>
      <c r="H1882" s="212">
        <f t="shared" si="233"/>
        <v>0</v>
      </c>
      <c r="I1882" s="218">
        <f>'Survey Results'!G1882/'Survey Results'!G$1883</f>
        <v>0</v>
      </c>
      <c r="J1882" s="217">
        <f t="shared" si="234"/>
        <v>0</v>
      </c>
      <c r="K1882" s="215">
        <f>'Survey Results'!H1882/'Survey Results'!H$1883</f>
        <v>0</v>
      </c>
      <c r="L1882" s="211">
        <f t="shared" si="235"/>
        <v>0</v>
      </c>
      <c r="M1882" s="221">
        <f t="shared" si="236"/>
        <v>0</v>
      </c>
      <c r="N1882" s="222">
        <f t="shared" si="237"/>
        <v>0</v>
      </c>
    </row>
    <row r="1883" spans="1:14" s="208" customFormat="1" x14ac:dyDescent="0.45">
      <c r="B1883" s="208" t="s">
        <v>1</v>
      </c>
      <c r="C1883" s="213">
        <f t="shared" ref="C1883:N1883" si="238">SUM(C1704:C1882)</f>
        <v>1.0000000000000002</v>
      </c>
      <c r="D1883" s="214">
        <f t="shared" si="238"/>
        <v>2.977603374000001</v>
      </c>
      <c r="E1883" s="219">
        <f t="shared" si="238"/>
        <v>0.99999999999999978</v>
      </c>
      <c r="F1883" s="220">
        <f t="shared" si="238"/>
        <v>2.3080919800000004</v>
      </c>
      <c r="G1883" s="213">
        <f t="shared" si="238"/>
        <v>1</v>
      </c>
      <c r="H1883" s="214">
        <f t="shared" si="238"/>
        <v>8.2232553599999996</v>
      </c>
      <c r="I1883" s="219">
        <f t="shared" si="238"/>
        <v>1</v>
      </c>
      <c r="J1883" s="220">
        <f t="shared" si="238"/>
        <v>3.2084556359999996</v>
      </c>
      <c r="K1883" s="213">
        <f t="shared" si="238"/>
        <v>0.99999999999999989</v>
      </c>
      <c r="L1883" s="214">
        <f t="shared" si="238"/>
        <v>3.5730546850000002</v>
      </c>
      <c r="M1883" s="221">
        <f t="shared" si="238"/>
        <v>1.0000000000000002</v>
      </c>
      <c r="N1883" s="222">
        <f t="shared" si="238"/>
        <v>20.290461034999989</v>
      </c>
    </row>
    <row r="1885" spans="1:14" x14ac:dyDescent="0.45">
      <c r="A1885" t="s">
        <v>401</v>
      </c>
      <c r="B1885" t="s">
        <v>402</v>
      </c>
      <c r="D1885" s="211">
        <f>'Pop &amp; Exp'!B127</f>
        <v>8.3035228110000006</v>
      </c>
      <c r="F1885" s="217">
        <f>'Pop &amp; Exp'!C127</f>
        <v>6.4088767600000001</v>
      </c>
      <c r="H1885" s="212">
        <f>'Pop &amp; Exp'!D127</f>
        <v>21.6858</v>
      </c>
      <c r="J1885" s="217">
        <f>'Pop &amp; Exp'!E127</f>
        <v>9.5867108160000001</v>
      </c>
      <c r="L1885" s="211">
        <f>'Pop &amp; Exp'!F127</f>
        <v>12.264717942000003</v>
      </c>
      <c r="N1885" s="222">
        <f>D1885+F1885+H1885+J1885+L1885</f>
        <v>58.249628329000004</v>
      </c>
    </row>
    <row r="1887" spans="1:14" x14ac:dyDescent="0.45">
      <c r="B1887" t="s">
        <v>97</v>
      </c>
      <c r="C1887" s="215">
        <f>'Survey Results'!D1887/'Survey Results'!D$2066</f>
        <v>0</v>
      </c>
      <c r="D1887" s="211">
        <f>C1887*$D$1885</f>
        <v>0</v>
      </c>
      <c r="E1887" s="218">
        <f>'Survey Results'!E1887/'Survey Results'!E$2066</f>
        <v>0</v>
      </c>
      <c r="F1887" s="217">
        <f>E1887*$F$1885</f>
        <v>0</v>
      </c>
      <c r="G1887" s="215">
        <f>'Survey Results'!F1887/'Survey Results'!F$2066</f>
        <v>0.22909012318997188</v>
      </c>
      <c r="H1887" s="212">
        <f>G1887*$H$1885</f>
        <v>4.9680025934730923</v>
      </c>
      <c r="I1887" s="218">
        <f>'Survey Results'!G1887/'Survey Results'!G$2066</f>
        <v>0</v>
      </c>
      <c r="J1887" s="217">
        <f>I1887*$J$1885</f>
        <v>0</v>
      </c>
      <c r="K1887" s="215">
        <f>'Survey Results'!H1887/'Survey Results'!H$2066</f>
        <v>4.3515069420927859E-2</v>
      </c>
      <c r="L1887" s="211">
        <f>K1887*$L$1885</f>
        <v>0.5337000526742296</v>
      </c>
      <c r="M1887" s="221">
        <f>N1887/$N$1885</f>
        <v>9.4450433487285601E-2</v>
      </c>
      <c r="N1887" s="222">
        <f t="shared" si="237"/>
        <v>5.5017026461473222</v>
      </c>
    </row>
    <row r="1888" spans="1:14" x14ac:dyDescent="0.45">
      <c r="B1888" t="s">
        <v>98</v>
      </c>
      <c r="C1888" s="215">
        <f>'Survey Results'!D1888/'Survey Results'!D$2066</f>
        <v>7.0024466379819461E-2</v>
      </c>
      <c r="D1888" s="211">
        <f t="shared" ref="D1888:D1951" si="239">C1888*$D$1885</f>
        <v>0.58144975391293352</v>
      </c>
      <c r="E1888" s="218">
        <f>'Survey Results'!E1888/'Survey Results'!E$2066</f>
        <v>0</v>
      </c>
      <c r="F1888" s="217">
        <f t="shared" ref="F1888:F1951" si="240">E1888*$F$1885</f>
        <v>0</v>
      </c>
      <c r="G1888" s="215">
        <f>'Survey Results'!F1888/'Survey Results'!F$2066</f>
        <v>0</v>
      </c>
      <c r="H1888" s="212">
        <f t="shared" ref="H1888:H1951" si="241">G1888*$H$1885</f>
        <v>0</v>
      </c>
      <c r="I1888" s="218">
        <f>'Survey Results'!G1888/'Survey Results'!G$2066</f>
        <v>0</v>
      </c>
      <c r="J1888" s="217">
        <f t="shared" ref="J1888:J1951" si="242">I1888*$J$1885</f>
        <v>0</v>
      </c>
      <c r="K1888" s="215">
        <f>'Survey Results'!H1888/'Survey Results'!H$2066</f>
        <v>4.3515069420927859E-2</v>
      </c>
      <c r="L1888" s="211">
        <f t="shared" ref="L1888:L1951" si="243">K1888*$L$1885</f>
        <v>0.5337000526742296</v>
      </c>
      <c r="M1888" s="221">
        <f t="shared" ref="M1888:M1951" si="244">N1888/$N$1885</f>
        <v>1.914432484081581E-2</v>
      </c>
      <c r="N1888" s="222">
        <f t="shared" si="237"/>
        <v>1.115149806587163</v>
      </c>
    </row>
    <row r="1889" spans="2:14" x14ac:dyDescent="0.45">
      <c r="B1889" t="s">
        <v>147</v>
      </c>
      <c r="C1889" s="215">
        <f>'Survey Results'!D1889/'Survey Results'!D$2066</f>
        <v>0</v>
      </c>
      <c r="D1889" s="211">
        <f t="shared" si="239"/>
        <v>0</v>
      </c>
      <c r="E1889" s="218">
        <f>'Survey Results'!E1889/'Survey Results'!E$2066</f>
        <v>0</v>
      </c>
      <c r="F1889" s="217">
        <f t="shared" si="240"/>
        <v>0</v>
      </c>
      <c r="G1889" s="215">
        <f>'Survey Results'!F1889/'Survey Results'!F$2066</f>
        <v>0</v>
      </c>
      <c r="H1889" s="212">
        <f t="shared" si="241"/>
        <v>0</v>
      </c>
      <c r="I1889" s="218">
        <f>'Survey Results'!G1889/'Survey Results'!G$2066</f>
        <v>0</v>
      </c>
      <c r="J1889" s="217">
        <f t="shared" si="242"/>
        <v>0</v>
      </c>
      <c r="K1889" s="215">
        <f>'Survey Results'!H1889/'Survey Results'!H$2066</f>
        <v>0</v>
      </c>
      <c r="L1889" s="211">
        <f t="shared" si="243"/>
        <v>0</v>
      </c>
      <c r="M1889" s="221">
        <f t="shared" si="244"/>
        <v>0</v>
      </c>
      <c r="N1889" s="222">
        <f t="shared" si="237"/>
        <v>0</v>
      </c>
    </row>
    <row r="1890" spans="2:14" x14ac:dyDescent="0.45">
      <c r="B1890" t="s">
        <v>148</v>
      </c>
      <c r="C1890" s="215">
        <f>'Survey Results'!D1890/'Survey Results'!D$2066</f>
        <v>0</v>
      </c>
      <c r="D1890" s="211">
        <f t="shared" si="239"/>
        <v>0</v>
      </c>
      <c r="E1890" s="218">
        <f>'Survey Results'!E1890/'Survey Results'!E$2066</f>
        <v>0</v>
      </c>
      <c r="F1890" s="217">
        <f t="shared" si="240"/>
        <v>0</v>
      </c>
      <c r="G1890" s="215">
        <f>'Survey Results'!F1890/'Survey Results'!F$2066</f>
        <v>0</v>
      </c>
      <c r="H1890" s="212">
        <f t="shared" si="241"/>
        <v>0</v>
      </c>
      <c r="I1890" s="218">
        <f>'Survey Results'!G1890/'Survey Results'!G$2066</f>
        <v>0</v>
      </c>
      <c r="J1890" s="217">
        <f t="shared" si="242"/>
        <v>0</v>
      </c>
      <c r="K1890" s="215">
        <f>'Survey Results'!H1890/'Survey Results'!H$2066</f>
        <v>0</v>
      </c>
      <c r="L1890" s="211">
        <f t="shared" si="243"/>
        <v>0</v>
      </c>
      <c r="M1890" s="221">
        <f t="shared" si="244"/>
        <v>0</v>
      </c>
      <c r="N1890" s="222">
        <f t="shared" si="237"/>
        <v>0</v>
      </c>
    </row>
    <row r="1891" spans="2:14" x14ac:dyDescent="0.45">
      <c r="B1891" t="s">
        <v>149</v>
      </c>
      <c r="C1891" s="215">
        <f>'Survey Results'!D1891/'Survey Results'!D$2066</f>
        <v>0</v>
      </c>
      <c r="D1891" s="211">
        <f t="shared" si="239"/>
        <v>0</v>
      </c>
      <c r="E1891" s="218">
        <f>'Survey Results'!E1891/'Survey Results'!E$2066</f>
        <v>0</v>
      </c>
      <c r="F1891" s="217">
        <f t="shared" si="240"/>
        <v>0</v>
      </c>
      <c r="G1891" s="215">
        <f>'Survey Results'!F1891/'Survey Results'!F$2066</f>
        <v>0</v>
      </c>
      <c r="H1891" s="212">
        <f t="shared" si="241"/>
        <v>0</v>
      </c>
      <c r="I1891" s="218">
        <f>'Survey Results'!G1891/'Survey Results'!G$2066</f>
        <v>0</v>
      </c>
      <c r="J1891" s="217">
        <f t="shared" si="242"/>
        <v>0</v>
      </c>
      <c r="K1891" s="215">
        <f>'Survey Results'!H1891/'Survey Results'!H$2066</f>
        <v>0</v>
      </c>
      <c r="L1891" s="211">
        <f t="shared" si="243"/>
        <v>0</v>
      </c>
      <c r="M1891" s="221">
        <f t="shared" si="244"/>
        <v>0</v>
      </c>
      <c r="N1891" s="222">
        <f t="shared" si="237"/>
        <v>0</v>
      </c>
    </row>
    <row r="1892" spans="2:14" x14ac:dyDescent="0.45">
      <c r="B1892" t="s">
        <v>156</v>
      </c>
      <c r="C1892" s="215">
        <f>'Survey Results'!D1892/'Survey Results'!D$2066</f>
        <v>0</v>
      </c>
      <c r="D1892" s="211">
        <f t="shared" si="239"/>
        <v>0</v>
      </c>
      <c r="E1892" s="218">
        <f>'Survey Results'!E1892/'Survey Results'!E$2066</f>
        <v>0</v>
      </c>
      <c r="F1892" s="217">
        <f t="shared" si="240"/>
        <v>0</v>
      </c>
      <c r="G1892" s="215">
        <f>'Survey Results'!F1892/'Survey Results'!F$2066</f>
        <v>0</v>
      </c>
      <c r="H1892" s="212">
        <f t="shared" si="241"/>
        <v>0</v>
      </c>
      <c r="I1892" s="218">
        <f>'Survey Results'!G1892/'Survey Results'!G$2066</f>
        <v>0</v>
      </c>
      <c r="J1892" s="217">
        <f t="shared" si="242"/>
        <v>0</v>
      </c>
      <c r="K1892" s="215">
        <f>'Survey Results'!H1892/'Survey Results'!H$2066</f>
        <v>0</v>
      </c>
      <c r="L1892" s="211">
        <f t="shared" si="243"/>
        <v>0</v>
      </c>
      <c r="M1892" s="221">
        <f t="shared" si="244"/>
        <v>0</v>
      </c>
      <c r="N1892" s="222">
        <f t="shared" si="237"/>
        <v>0</v>
      </c>
    </row>
    <row r="1893" spans="2:14" x14ac:dyDescent="0.45">
      <c r="B1893" t="s">
        <v>157</v>
      </c>
      <c r="C1893" s="215">
        <f>'Survey Results'!D1893/'Survey Results'!D$2066</f>
        <v>0</v>
      </c>
      <c r="D1893" s="211">
        <f t="shared" si="239"/>
        <v>0</v>
      </c>
      <c r="E1893" s="218">
        <f>'Survey Results'!E1893/'Survey Results'!E$2066</f>
        <v>0</v>
      </c>
      <c r="F1893" s="217">
        <f t="shared" si="240"/>
        <v>0</v>
      </c>
      <c r="G1893" s="215">
        <f>'Survey Results'!F1893/'Survey Results'!F$2066</f>
        <v>0</v>
      </c>
      <c r="H1893" s="212">
        <f t="shared" si="241"/>
        <v>0</v>
      </c>
      <c r="I1893" s="218">
        <f>'Survey Results'!G1893/'Survey Results'!G$2066</f>
        <v>2.6963772002535465E-2</v>
      </c>
      <c r="J1893" s="217">
        <f t="shared" si="242"/>
        <v>0.25849388469686474</v>
      </c>
      <c r="K1893" s="215">
        <f>'Survey Results'!H1893/'Survey Results'!H$2066</f>
        <v>0</v>
      </c>
      <c r="L1893" s="211">
        <f t="shared" si="243"/>
        <v>0</v>
      </c>
      <c r="M1893" s="221">
        <f t="shared" si="244"/>
        <v>4.4376915718133715E-3</v>
      </c>
      <c r="N1893" s="222">
        <f t="shared" si="237"/>
        <v>0.25849388469686474</v>
      </c>
    </row>
    <row r="1894" spans="2:14" x14ac:dyDescent="0.45">
      <c r="B1894" t="s">
        <v>158</v>
      </c>
      <c r="C1894" s="215">
        <f>'Survey Results'!D1894/'Survey Results'!D$2066</f>
        <v>0</v>
      </c>
      <c r="D1894" s="211">
        <f t="shared" si="239"/>
        <v>0</v>
      </c>
      <c r="E1894" s="218">
        <f>'Survey Results'!E1894/'Survey Results'!E$2066</f>
        <v>0</v>
      </c>
      <c r="F1894" s="217">
        <f t="shared" si="240"/>
        <v>0</v>
      </c>
      <c r="G1894" s="215">
        <f>'Survey Results'!F1894/'Survey Results'!F$2066</f>
        <v>0</v>
      </c>
      <c r="H1894" s="212">
        <f t="shared" si="241"/>
        <v>0</v>
      </c>
      <c r="I1894" s="218">
        <f>'Survey Results'!G1894/'Survey Results'!G$2066</f>
        <v>0</v>
      </c>
      <c r="J1894" s="217">
        <f t="shared" si="242"/>
        <v>0</v>
      </c>
      <c r="K1894" s="215">
        <f>'Survey Results'!H1894/'Survey Results'!H$2066</f>
        <v>0</v>
      </c>
      <c r="L1894" s="211">
        <f t="shared" si="243"/>
        <v>0</v>
      </c>
      <c r="M1894" s="221">
        <f t="shared" si="244"/>
        <v>0</v>
      </c>
      <c r="N1894" s="222">
        <f t="shared" si="237"/>
        <v>0</v>
      </c>
    </row>
    <row r="1895" spans="2:14" x14ac:dyDescent="0.45">
      <c r="B1895" t="s">
        <v>159</v>
      </c>
      <c r="C1895" s="215">
        <f>'Survey Results'!D1895/'Survey Results'!D$2066</f>
        <v>0</v>
      </c>
      <c r="D1895" s="211">
        <f t="shared" si="239"/>
        <v>0</v>
      </c>
      <c r="E1895" s="218">
        <f>'Survey Results'!E1895/'Survey Results'!E$2066</f>
        <v>0</v>
      </c>
      <c r="F1895" s="217">
        <f t="shared" si="240"/>
        <v>0</v>
      </c>
      <c r="G1895" s="215">
        <f>'Survey Results'!F1895/'Survey Results'!F$2066</f>
        <v>0</v>
      </c>
      <c r="H1895" s="212">
        <f t="shared" si="241"/>
        <v>0</v>
      </c>
      <c r="I1895" s="218">
        <f>'Survey Results'!G1895/'Survey Results'!G$2066</f>
        <v>0</v>
      </c>
      <c r="J1895" s="217">
        <f t="shared" si="242"/>
        <v>0</v>
      </c>
      <c r="K1895" s="215">
        <f>'Survey Results'!H1895/'Survey Results'!H$2066</f>
        <v>0</v>
      </c>
      <c r="L1895" s="211">
        <f t="shared" si="243"/>
        <v>0</v>
      </c>
      <c r="M1895" s="221">
        <f t="shared" si="244"/>
        <v>0</v>
      </c>
      <c r="N1895" s="222">
        <f t="shared" si="237"/>
        <v>0</v>
      </c>
    </row>
    <row r="1896" spans="2:14" x14ac:dyDescent="0.45">
      <c r="B1896" t="s">
        <v>176</v>
      </c>
      <c r="C1896" s="215">
        <f>'Survey Results'!D1896/'Survey Results'!D$2066</f>
        <v>0</v>
      </c>
      <c r="D1896" s="211">
        <f t="shared" si="239"/>
        <v>0</v>
      </c>
      <c r="E1896" s="218">
        <f>'Survey Results'!E1896/'Survey Results'!E$2066</f>
        <v>0</v>
      </c>
      <c r="F1896" s="217">
        <f t="shared" si="240"/>
        <v>0</v>
      </c>
      <c r="G1896" s="215">
        <f>'Survey Results'!F1896/'Survey Results'!F$2066</f>
        <v>0</v>
      </c>
      <c r="H1896" s="212">
        <f t="shared" si="241"/>
        <v>0</v>
      </c>
      <c r="I1896" s="218">
        <f>'Survey Results'!G1896/'Survey Results'!G$2066</f>
        <v>0</v>
      </c>
      <c r="J1896" s="217">
        <f t="shared" si="242"/>
        <v>0</v>
      </c>
      <c r="K1896" s="215">
        <f>'Survey Results'!H1896/'Survey Results'!H$2066</f>
        <v>0</v>
      </c>
      <c r="L1896" s="211">
        <f t="shared" si="243"/>
        <v>0</v>
      </c>
      <c r="M1896" s="221">
        <f t="shared" si="244"/>
        <v>0</v>
      </c>
      <c r="N1896" s="222">
        <f t="shared" si="237"/>
        <v>0</v>
      </c>
    </row>
    <row r="1897" spans="2:14" x14ac:dyDescent="0.45">
      <c r="B1897" t="s">
        <v>177</v>
      </c>
      <c r="C1897" s="215">
        <f>'Survey Results'!D1897/'Survey Results'!D$2066</f>
        <v>0</v>
      </c>
      <c r="D1897" s="211">
        <f t="shared" si="239"/>
        <v>0</v>
      </c>
      <c r="E1897" s="218">
        <f>'Survey Results'!E1897/'Survey Results'!E$2066</f>
        <v>7.3745425377249721E-2</v>
      </c>
      <c r="F1897" s="217">
        <f t="shared" si="240"/>
        <v>0.47262534285656999</v>
      </c>
      <c r="G1897" s="215">
        <f>'Survey Results'!F1897/'Survey Results'!F$2066</f>
        <v>0</v>
      </c>
      <c r="H1897" s="212">
        <f t="shared" si="241"/>
        <v>0</v>
      </c>
      <c r="I1897" s="218">
        <f>'Survey Results'!G1897/'Survey Results'!G$2066</f>
        <v>0</v>
      </c>
      <c r="J1897" s="217">
        <f t="shared" si="242"/>
        <v>0</v>
      </c>
      <c r="K1897" s="215">
        <f>'Survey Results'!H1897/'Survey Results'!H$2066</f>
        <v>0</v>
      </c>
      <c r="L1897" s="211">
        <f t="shared" si="243"/>
        <v>0</v>
      </c>
      <c r="M1897" s="221">
        <f t="shared" si="244"/>
        <v>8.1137915625337995E-3</v>
      </c>
      <c r="N1897" s="222">
        <f t="shared" si="237"/>
        <v>0.47262534285656999</v>
      </c>
    </row>
    <row r="1898" spans="2:14" x14ac:dyDescent="0.45">
      <c r="B1898" t="s">
        <v>178</v>
      </c>
      <c r="C1898" s="215">
        <f>'Survey Results'!D1898/'Survey Results'!D$2066</f>
        <v>0.22977305323546782</v>
      </c>
      <c r="D1898" s="211">
        <f t="shared" si="239"/>
        <v>1.9079257888938246</v>
      </c>
      <c r="E1898" s="218">
        <f>'Survey Results'!E1898/'Survey Results'!E$2066</f>
        <v>0.11595728681004665</v>
      </c>
      <c r="F1898" s="217">
        <f t="shared" si="240"/>
        <v>0.74315596058956246</v>
      </c>
      <c r="G1898" s="215">
        <f>'Survey Results'!F1898/'Survey Results'!F$2066</f>
        <v>0.10510770117426697</v>
      </c>
      <c r="H1898" s="212">
        <f t="shared" si="241"/>
        <v>2.2793445861249189</v>
      </c>
      <c r="I1898" s="218">
        <f>'Survey Results'!G1898/'Survey Results'!G$2066</f>
        <v>0.29104295675069475</v>
      </c>
      <c r="J1898" s="217">
        <f t="shared" si="242"/>
        <v>2.7901446614025054</v>
      </c>
      <c r="K1898" s="215">
        <f>'Survey Results'!H1898/'Survey Results'!H$2066</f>
        <v>4.3515069420927859E-2</v>
      </c>
      <c r="L1898" s="211">
        <f t="shared" si="243"/>
        <v>0.5337000526742296</v>
      </c>
      <c r="M1898" s="221">
        <f t="shared" si="244"/>
        <v>0.14170512819522305</v>
      </c>
      <c r="N1898" s="222">
        <f t="shared" si="237"/>
        <v>8.2542710496850411</v>
      </c>
    </row>
    <row r="1899" spans="2:14" x14ac:dyDescent="0.45">
      <c r="B1899" t="s">
        <v>179</v>
      </c>
      <c r="C1899" s="215">
        <f>'Survey Results'!D1899/'Survey Results'!D$2066</f>
        <v>0</v>
      </c>
      <c r="D1899" s="211">
        <f t="shared" si="239"/>
        <v>0</v>
      </c>
      <c r="E1899" s="218">
        <f>'Survey Results'!E1899/'Survey Results'!E$2066</f>
        <v>0</v>
      </c>
      <c r="F1899" s="217">
        <f t="shared" si="240"/>
        <v>0</v>
      </c>
      <c r="G1899" s="215">
        <f>'Survey Results'!F1899/'Survey Results'!F$2066</f>
        <v>0</v>
      </c>
      <c r="H1899" s="212">
        <f t="shared" si="241"/>
        <v>0</v>
      </c>
      <c r="I1899" s="218">
        <f>'Survey Results'!G1899/'Survey Results'!G$2066</f>
        <v>0</v>
      </c>
      <c r="J1899" s="217">
        <f t="shared" si="242"/>
        <v>0</v>
      </c>
      <c r="K1899" s="215">
        <f>'Survey Results'!H1899/'Survey Results'!H$2066</f>
        <v>0.15196410430071111</v>
      </c>
      <c r="L1899" s="211">
        <f t="shared" si="243"/>
        <v>1.8637968765568913</v>
      </c>
      <c r="M1899" s="221">
        <f t="shared" si="244"/>
        <v>3.1996717061093874E-2</v>
      </c>
      <c r="N1899" s="222">
        <f t="shared" si="237"/>
        <v>1.8637968765568913</v>
      </c>
    </row>
    <row r="1900" spans="2:14" x14ac:dyDescent="0.45">
      <c r="B1900" t="s">
        <v>180</v>
      </c>
      <c r="C1900" s="215">
        <f>'Survey Results'!D1900/'Survey Results'!D$2066</f>
        <v>0</v>
      </c>
      <c r="D1900" s="211">
        <f t="shared" si="239"/>
        <v>0</v>
      </c>
      <c r="E1900" s="218">
        <f>'Survey Results'!E1900/'Survey Results'!E$2066</f>
        <v>0</v>
      </c>
      <c r="F1900" s="217">
        <f t="shared" si="240"/>
        <v>0</v>
      </c>
      <c r="G1900" s="215">
        <f>'Survey Results'!F1900/'Survey Results'!F$2066</f>
        <v>0</v>
      </c>
      <c r="H1900" s="212">
        <f t="shared" si="241"/>
        <v>0</v>
      </c>
      <c r="I1900" s="218">
        <f>'Survey Results'!G1900/'Survey Results'!G$2066</f>
        <v>0</v>
      </c>
      <c r="J1900" s="217">
        <f t="shared" si="242"/>
        <v>0</v>
      </c>
      <c r="K1900" s="215">
        <f>'Survey Results'!H1900/'Survey Results'!H$2066</f>
        <v>0</v>
      </c>
      <c r="L1900" s="211">
        <f t="shared" si="243"/>
        <v>0</v>
      </c>
      <c r="M1900" s="221">
        <f t="shared" si="244"/>
        <v>0</v>
      </c>
      <c r="N1900" s="222">
        <f t="shared" si="237"/>
        <v>0</v>
      </c>
    </row>
    <row r="1901" spans="2:14" x14ac:dyDescent="0.45">
      <c r="B1901" t="s">
        <v>181</v>
      </c>
      <c r="C1901" s="215">
        <f>'Survey Results'!D1901/'Survey Results'!D$2066</f>
        <v>0</v>
      </c>
      <c r="D1901" s="211">
        <f t="shared" si="239"/>
        <v>0</v>
      </c>
      <c r="E1901" s="218">
        <f>'Survey Results'!E1901/'Survey Results'!E$2066</f>
        <v>0</v>
      </c>
      <c r="F1901" s="217">
        <f t="shared" si="240"/>
        <v>0</v>
      </c>
      <c r="G1901" s="215">
        <f>'Survey Results'!F1901/'Survey Results'!F$2066</f>
        <v>0</v>
      </c>
      <c r="H1901" s="212">
        <f t="shared" si="241"/>
        <v>0</v>
      </c>
      <c r="I1901" s="218">
        <f>'Survey Results'!G1901/'Survey Results'!G$2066</f>
        <v>0</v>
      </c>
      <c r="J1901" s="217">
        <f t="shared" si="242"/>
        <v>0</v>
      </c>
      <c r="K1901" s="215">
        <f>'Survey Results'!H1901/'Survey Results'!H$2066</f>
        <v>0</v>
      </c>
      <c r="L1901" s="211">
        <f t="shared" si="243"/>
        <v>0</v>
      </c>
      <c r="M1901" s="221">
        <f t="shared" si="244"/>
        <v>0</v>
      </c>
      <c r="N1901" s="222">
        <f t="shared" si="237"/>
        <v>0</v>
      </c>
    </row>
    <row r="1902" spans="2:14" x14ac:dyDescent="0.45">
      <c r="B1902" t="s">
        <v>190</v>
      </c>
      <c r="C1902" s="215">
        <f>'Survey Results'!D1902/'Survey Results'!D$2066</f>
        <v>0</v>
      </c>
      <c r="D1902" s="211">
        <f t="shared" si="239"/>
        <v>0</v>
      </c>
      <c r="E1902" s="218">
        <f>'Survey Results'!E1902/'Survey Results'!E$2066</f>
        <v>0</v>
      </c>
      <c r="F1902" s="217">
        <f t="shared" si="240"/>
        <v>0</v>
      </c>
      <c r="G1902" s="215">
        <f>'Survey Results'!F1902/'Survey Results'!F$2066</f>
        <v>0</v>
      </c>
      <c r="H1902" s="212">
        <f t="shared" si="241"/>
        <v>0</v>
      </c>
      <c r="I1902" s="218">
        <f>'Survey Results'!G1902/'Survey Results'!G$2066</f>
        <v>8.0940075088985305E-2</v>
      </c>
      <c r="J1902" s="217">
        <f t="shared" si="242"/>
        <v>0.77594909330342765</v>
      </c>
      <c r="K1902" s="215">
        <f>'Survey Results'!H1902/'Survey Results'!H$2066</f>
        <v>0</v>
      </c>
      <c r="L1902" s="211">
        <f t="shared" si="243"/>
        <v>0</v>
      </c>
      <c r="M1902" s="221">
        <f t="shared" si="244"/>
        <v>1.3321099474159489E-2</v>
      </c>
      <c r="N1902" s="222">
        <f t="shared" si="237"/>
        <v>0.77594909330342765</v>
      </c>
    </row>
    <row r="1903" spans="2:14" x14ac:dyDescent="0.45">
      <c r="B1903" t="s">
        <v>191</v>
      </c>
      <c r="C1903" s="215">
        <f>'Survey Results'!D1903/'Survey Results'!D$2066</f>
        <v>0</v>
      </c>
      <c r="D1903" s="211">
        <f t="shared" si="239"/>
        <v>0</v>
      </c>
      <c r="E1903" s="218">
        <f>'Survey Results'!E1903/'Survey Results'!E$2066</f>
        <v>0</v>
      </c>
      <c r="F1903" s="217">
        <f t="shared" si="240"/>
        <v>0</v>
      </c>
      <c r="G1903" s="215">
        <f>'Survey Results'!F1903/'Survey Results'!F$2066</f>
        <v>0</v>
      </c>
      <c r="H1903" s="212">
        <f t="shared" si="241"/>
        <v>0</v>
      </c>
      <c r="I1903" s="218">
        <f>'Survey Results'!G1903/'Survey Results'!G$2066</f>
        <v>0</v>
      </c>
      <c r="J1903" s="217">
        <f t="shared" si="242"/>
        <v>0</v>
      </c>
      <c r="K1903" s="215">
        <f>'Survey Results'!H1903/'Survey Results'!H$2066</f>
        <v>0</v>
      </c>
      <c r="L1903" s="211">
        <f t="shared" si="243"/>
        <v>0</v>
      </c>
      <c r="M1903" s="221">
        <f t="shared" si="244"/>
        <v>0</v>
      </c>
      <c r="N1903" s="222">
        <f t="shared" si="237"/>
        <v>0</v>
      </c>
    </row>
    <row r="1904" spans="2:14" x14ac:dyDescent="0.45">
      <c r="B1904" t="s">
        <v>192</v>
      </c>
      <c r="C1904" s="215">
        <f>'Survey Results'!D1904/'Survey Results'!D$2066</f>
        <v>0.11014089260102929</v>
      </c>
      <c r="D1904" s="211">
        <f t="shared" si="239"/>
        <v>0.9145574141365479</v>
      </c>
      <c r="E1904" s="218">
        <f>'Survey Results'!E1904/'Survey Results'!E$2066</f>
        <v>0.1996791497468291</v>
      </c>
      <c r="F1904" s="217">
        <f t="shared" si="240"/>
        <v>1.2797190622690129</v>
      </c>
      <c r="G1904" s="215">
        <f>'Survey Results'!F1904/'Survey Results'!F$2066</f>
        <v>0</v>
      </c>
      <c r="H1904" s="212">
        <f t="shared" si="241"/>
        <v>0</v>
      </c>
      <c r="I1904" s="218">
        <f>'Survey Results'!G1904/'Survey Results'!G$2066</f>
        <v>2.6963772002535465E-2</v>
      </c>
      <c r="J1904" s="217">
        <f t="shared" si="242"/>
        <v>0.25849388469686474</v>
      </c>
      <c r="K1904" s="215">
        <f>'Survey Results'!H1904/'Survey Results'!H$2066</f>
        <v>4.3515069420927859E-2</v>
      </c>
      <c r="L1904" s="211">
        <f t="shared" si="243"/>
        <v>0.5337000526742296</v>
      </c>
      <c r="M1904" s="221">
        <f t="shared" si="244"/>
        <v>5.1270205483694369E-2</v>
      </c>
      <c r="N1904" s="222">
        <f t="shared" si="237"/>
        <v>2.9864704137766549</v>
      </c>
    </row>
    <row r="1905" spans="2:14" x14ac:dyDescent="0.45">
      <c r="B1905" t="s">
        <v>193</v>
      </c>
      <c r="C1905" s="215">
        <f>'Survey Results'!D1905/'Survey Results'!D$2066</f>
        <v>0</v>
      </c>
      <c r="D1905" s="211">
        <f t="shared" si="239"/>
        <v>0</v>
      </c>
      <c r="E1905" s="218">
        <f>'Survey Results'!E1905/'Survey Results'!E$2066</f>
        <v>0</v>
      </c>
      <c r="F1905" s="217">
        <f t="shared" si="240"/>
        <v>0</v>
      </c>
      <c r="G1905" s="215">
        <f>'Survey Results'!F1905/'Survey Results'!F$2066</f>
        <v>0</v>
      </c>
      <c r="H1905" s="212">
        <f t="shared" si="241"/>
        <v>0</v>
      </c>
      <c r="I1905" s="218">
        <f>'Survey Results'!G1905/'Survey Results'!G$2066</f>
        <v>0</v>
      </c>
      <c r="J1905" s="217">
        <f t="shared" si="242"/>
        <v>0</v>
      </c>
      <c r="K1905" s="215">
        <f>'Survey Results'!H1905/'Survey Results'!H$2066</f>
        <v>0</v>
      </c>
      <c r="L1905" s="211">
        <f t="shared" si="243"/>
        <v>0</v>
      </c>
      <c r="M1905" s="221">
        <f t="shared" si="244"/>
        <v>0</v>
      </c>
      <c r="N1905" s="222">
        <f t="shared" si="237"/>
        <v>0</v>
      </c>
    </row>
    <row r="1906" spans="2:14" x14ac:dyDescent="0.45">
      <c r="B1906" t="s">
        <v>197</v>
      </c>
      <c r="C1906" s="215">
        <f>'Survey Results'!D1906/'Survey Results'!D$2066</f>
        <v>0</v>
      </c>
      <c r="D1906" s="211">
        <f t="shared" si="239"/>
        <v>0</v>
      </c>
      <c r="E1906" s="218">
        <f>'Survey Results'!E1906/'Survey Results'!E$2066</f>
        <v>0</v>
      </c>
      <c r="F1906" s="217">
        <f t="shared" si="240"/>
        <v>0</v>
      </c>
      <c r="G1906" s="215">
        <f>'Survey Results'!F1906/'Survey Results'!F$2066</f>
        <v>0</v>
      </c>
      <c r="H1906" s="212">
        <f t="shared" si="241"/>
        <v>0</v>
      </c>
      <c r="I1906" s="218">
        <f>'Survey Results'!G1906/'Survey Results'!G$2066</f>
        <v>0</v>
      </c>
      <c r="J1906" s="217">
        <f t="shared" si="242"/>
        <v>0</v>
      </c>
      <c r="K1906" s="215">
        <f>'Survey Results'!H1906/'Survey Results'!H$2066</f>
        <v>0</v>
      </c>
      <c r="L1906" s="211">
        <f t="shared" si="243"/>
        <v>0</v>
      </c>
      <c r="M1906" s="221">
        <f t="shared" si="244"/>
        <v>0</v>
      </c>
      <c r="N1906" s="222">
        <f t="shared" si="237"/>
        <v>0</v>
      </c>
    </row>
    <row r="1907" spans="2:14" x14ac:dyDescent="0.45">
      <c r="B1907" t="s">
        <v>198</v>
      </c>
      <c r="C1907" s="215">
        <f>'Survey Results'!D1907/'Survey Results'!D$2066</f>
        <v>0</v>
      </c>
      <c r="D1907" s="211">
        <f t="shared" si="239"/>
        <v>0</v>
      </c>
      <c r="E1907" s="218">
        <f>'Survey Results'!E1907/'Survey Results'!E$2066</f>
        <v>0</v>
      </c>
      <c r="F1907" s="217">
        <f t="shared" si="240"/>
        <v>0</v>
      </c>
      <c r="G1907" s="215">
        <f>'Survey Results'!F1907/'Survey Results'!F$2066</f>
        <v>0</v>
      </c>
      <c r="H1907" s="212">
        <f t="shared" si="241"/>
        <v>0</v>
      </c>
      <c r="I1907" s="218">
        <f>'Survey Results'!G1907/'Survey Results'!G$2066</f>
        <v>0</v>
      </c>
      <c r="J1907" s="217">
        <f t="shared" si="242"/>
        <v>0</v>
      </c>
      <c r="K1907" s="215">
        <f>'Survey Results'!H1907/'Survey Results'!H$2066</f>
        <v>0</v>
      </c>
      <c r="L1907" s="211">
        <f t="shared" si="243"/>
        <v>0</v>
      </c>
      <c r="M1907" s="221">
        <f t="shared" si="244"/>
        <v>0</v>
      </c>
      <c r="N1907" s="222">
        <f t="shared" si="237"/>
        <v>0</v>
      </c>
    </row>
    <row r="1908" spans="2:14" x14ac:dyDescent="0.45">
      <c r="B1908" t="s">
        <v>199</v>
      </c>
      <c r="C1908" s="215">
        <f>'Survey Results'!D1908/'Survey Results'!D$2066</f>
        <v>0</v>
      </c>
      <c r="D1908" s="211">
        <f t="shared" si="239"/>
        <v>0</v>
      </c>
      <c r="E1908" s="218">
        <f>'Survey Results'!E1908/'Survey Results'!E$2066</f>
        <v>0</v>
      </c>
      <c r="F1908" s="217">
        <f t="shared" si="240"/>
        <v>0</v>
      </c>
      <c r="G1908" s="215">
        <f>'Survey Results'!F1908/'Survey Results'!F$2066</f>
        <v>0</v>
      </c>
      <c r="H1908" s="212">
        <f t="shared" si="241"/>
        <v>0</v>
      </c>
      <c r="I1908" s="218">
        <f>'Survey Results'!G1908/'Survey Results'!G$2066</f>
        <v>0</v>
      </c>
      <c r="J1908" s="217">
        <f t="shared" si="242"/>
        <v>0</v>
      </c>
      <c r="K1908" s="215">
        <f>'Survey Results'!H1908/'Survey Results'!H$2066</f>
        <v>0</v>
      </c>
      <c r="L1908" s="211">
        <f t="shared" si="243"/>
        <v>0</v>
      </c>
      <c r="M1908" s="221">
        <f t="shared" si="244"/>
        <v>0</v>
      </c>
      <c r="N1908" s="222">
        <f t="shared" si="237"/>
        <v>0</v>
      </c>
    </row>
    <row r="1909" spans="2:14" x14ac:dyDescent="0.45">
      <c r="B1909" t="s">
        <v>200</v>
      </c>
      <c r="C1909" s="215">
        <f>'Survey Results'!D1909/'Survey Results'!D$2066</f>
        <v>0</v>
      </c>
      <c r="D1909" s="211">
        <f t="shared" si="239"/>
        <v>0</v>
      </c>
      <c r="E1909" s="218">
        <f>'Survey Results'!E1909/'Survey Results'!E$2066</f>
        <v>0</v>
      </c>
      <c r="F1909" s="217">
        <f t="shared" si="240"/>
        <v>0</v>
      </c>
      <c r="G1909" s="215">
        <f>'Survey Results'!F1909/'Survey Results'!F$2066</f>
        <v>0</v>
      </c>
      <c r="H1909" s="212">
        <f t="shared" si="241"/>
        <v>0</v>
      </c>
      <c r="I1909" s="218">
        <f>'Survey Results'!G1909/'Survey Results'!G$2066</f>
        <v>0</v>
      </c>
      <c r="J1909" s="217">
        <f t="shared" si="242"/>
        <v>0</v>
      </c>
      <c r="K1909" s="215">
        <f>'Survey Results'!H1909/'Survey Results'!H$2066</f>
        <v>0</v>
      </c>
      <c r="L1909" s="211">
        <f t="shared" si="243"/>
        <v>0</v>
      </c>
      <c r="M1909" s="221">
        <f t="shared" si="244"/>
        <v>0</v>
      </c>
      <c r="N1909" s="222">
        <f t="shared" si="237"/>
        <v>0</v>
      </c>
    </row>
    <row r="1910" spans="2:14" x14ac:dyDescent="0.45">
      <c r="B1910" t="s">
        <v>233</v>
      </c>
      <c r="C1910" s="215">
        <f>'Survey Results'!D1910/'Survey Results'!D$2066</f>
        <v>0</v>
      </c>
      <c r="D1910" s="211">
        <f t="shared" si="239"/>
        <v>0</v>
      </c>
      <c r="E1910" s="218">
        <f>'Survey Results'!E1910/'Survey Results'!E$2066</f>
        <v>0</v>
      </c>
      <c r="F1910" s="217">
        <f t="shared" si="240"/>
        <v>0</v>
      </c>
      <c r="G1910" s="215">
        <f>'Survey Results'!F1910/'Survey Results'!F$2066</f>
        <v>0</v>
      </c>
      <c r="H1910" s="212">
        <f t="shared" si="241"/>
        <v>0</v>
      </c>
      <c r="I1910" s="218">
        <f>'Survey Results'!G1910/'Survey Results'!G$2066</f>
        <v>0</v>
      </c>
      <c r="J1910" s="217">
        <f t="shared" si="242"/>
        <v>0</v>
      </c>
      <c r="K1910" s="215">
        <f>'Survey Results'!H1910/'Survey Results'!H$2066</f>
        <v>0</v>
      </c>
      <c r="L1910" s="211">
        <f t="shared" si="243"/>
        <v>0</v>
      </c>
      <c r="M1910" s="221">
        <f t="shared" si="244"/>
        <v>0</v>
      </c>
      <c r="N1910" s="222">
        <f t="shared" si="237"/>
        <v>0</v>
      </c>
    </row>
    <row r="1911" spans="2:14" x14ac:dyDescent="0.45">
      <c r="B1911" t="s">
        <v>234</v>
      </c>
      <c r="C1911" s="215">
        <f>'Survey Results'!D1911/'Survey Results'!D$2066</f>
        <v>2.0037121403863999E-2</v>
      </c>
      <c r="D1911" s="211">
        <f t="shared" si="239"/>
        <v>0.16637869464376107</v>
      </c>
      <c r="E1911" s="218">
        <f>'Survey Results'!E1911/'Survey Results'!E$2066</f>
        <v>4.221186143279692E-2</v>
      </c>
      <c r="F1911" s="217">
        <f t="shared" si="240"/>
        <v>0.27053061773299247</v>
      </c>
      <c r="G1911" s="215">
        <f>'Survey Results'!F1911/'Survey Results'!F$2066</f>
        <v>2.3413298753692094E-2</v>
      </c>
      <c r="H1911" s="212">
        <f t="shared" si="241"/>
        <v>0.50773611411281605</v>
      </c>
      <c r="I1911" s="218">
        <f>'Survey Results'!G1911/'Survey Results'!G$2066</f>
        <v>0</v>
      </c>
      <c r="J1911" s="217">
        <f t="shared" si="242"/>
        <v>0</v>
      </c>
      <c r="K1911" s="215">
        <f>'Survey Results'!H1911/'Survey Results'!H$2066</f>
        <v>4.3515069420927859E-2</v>
      </c>
      <c r="L1911" s="211">
        <f t="shared" si="243"/>
        <v>0.5337000526742296</v>
      </c>
      <c r="M1911" s="221">
        <f t="shared" si="244"/>
        <v>2.5379483467498697E-2</v>
      </c>
      <c r="N1911" s="222">
        <f t="shared" si="237"/>
        <v>1.4783454791637993</v>
      </c>
    </row>
    <row r="1912" spans="2:14" x14ac:dyDescent="0.45">
      <c r="B1912" t="s">
        <v>235</v>
      </c>
      <c r="C1912" s="215">
        <f>'Survey Results'!D1912/'Survey Results'!D$2066</f>
        <v>0</v>
      </c>
      <c r="D1912" s="211">
        <f t="shared" si="239"/>
        <v>0</v>
      </c>
      <c r="E1912" s="218">
        <f>'Survey Results'!E1912/'Survey Results'!E$2066</f>
        <v>0</v>
      </c>
      <c r="F1912" s="217">
        <f t="shared" si="240"/>
        <v>0</v>
      </c>
      <c r="G1912" s="215">
        <f>'Survey Results'!F1912/'Survey Results'!F$2066</f>
        <v>0</v>
      </c>
      <c r="H1912" s="212">
        <f t="shared" si="241"/>
        <v>0</v>
      </c>
      <c r="I1912" s="218">
        <f>'Survey Results'!G1912/'Survey Results'!G$2066</f>
        <v>0</v>
      </c>
      <c r="J1912" s="217">
        <f t="shared" si="242"/>
        <v>0</v>
      </c>
      <c r="K1912" s="215">
        <f>'Survey Results'!H1912/'Survey Results'!H$2066</f>
        <v>0</v>
      </c>
      <c r="L1912" s="211">
        <f t="shared" si="243"/>
        <v>0</v>
      </c>
      <c r="M1912" s="221">
        <f t="shared" si="244"/>
        <v>0</v>
      </c>
      <c r="N1912" s="222">
        <f t="shared" si="237"/>
        <v>0</v>
      </c>
    </row>
    <row r="1913" spans="2:14" x14ac:dyDescent="0.45">
      <c r="B1913" t="s">
        <v>236</v>
      </c>
      <c r="C1913" s="215">
        <f>'Survey Results'!D1913/'Survey Results'!D$2066</f>
        <v>0</v>
      </c>
      <c r="D1913" s="211">
        <f t="shared" si="239"/>
        <v>0</v>
      </c>
      <c r="E1913" s="218">
        <f>'Survey Results'!E1913/'Survey Results'!E$2066</f>
        <v>0</v>
      </c>
      <c r="F1913" s="217">
        <f t="shared" si="240"/>
        <v>0</v>
      </c>
      <c r="G1913" s="215">
        <f>'Survey Results'!F1913/'Survey Results'!F$2066</f>
        <v>0</v>
      </c>
      <c r="H1913" s="212">
        <f t="shared" si="241"/>
        <v>0</v>
      </c>
      <c r="I1913" s="218">
        <f>'Survey Results'!G1913/'Survey Results'!G$2066</f>
        <v>0</v>
      </c>
      <c r="J1913" s="217">
        <f t="shared" si="242"/>
        <v>0</v>
      </c>
      <c r="K1913" s="215">
        <f>'Survey Results'!H1913/'Survey Results'!H$2066</f>
        <v>0</v>
      </c>
      <c r="L1913" s="211">
        <f t="shared" si="243"/>
        <v>0</v>
      </c>
      <c r="M1913" s="221">
        <f t="shared" si="244"/>
        <v>0</v>
      </c>
      <c r="N1913" s="222">
        <f t="shared" si="237"/>
        <v>0</v>
      </c>
    </row>
    <row r="1914" spans="2:14" x14ac:dyDescent="0.45">
      <c r="B1914" t="s">
        <v>237</v>
      </c>
      <c r="C1914" s="215">
        <f>'Survey Results'!D1914/'Survey Results'!D$2066</f>
        <v>0</v>
      </c>
      <c r="D1914" s="211">
        <f t="shared" si="239"/>
        <v>0</v>
      </c>
      <c r="E1914" s="218">
        <f>'Survey Results'!E1914/'Survey Results'!E$2066</f>
        <v>0</v>
      </c>
      <c r="F1914" s="217">
        <f t="shared" si="240"/>
        <v>0</v>
      </c>
      <c r="G1914" s="215">
        <f>'Survey Results'!F1914/'Survey Results'!F$2066</f>
        <v>0</v>
      </c>
      <c r="H1914" s="212">
        <f t="shared" si="241"/>
        <v>0</v>
      </c>
      <c r="I1914" s="218">
        <f>'Survey Results'!G1914/'Survey Results'!G$2066</f>
        <v>0</v>
      </c>
      <c r="J1914" s="217">
        <f t="shared" si="242"/>
        <v>0</v>
      </c>
      <c r="K1914" s="215">
        <f>'Survey Results'!H1914/'Survey Results'!H$2066</f>
        <v>0</v>
      </c>
      <c r="L1914" s="211">
        <f t="shared" si="243"/>
        <v>0</v>
      </c>
      <c r="M1914" s="221">
        <f t="shared" si="244"/>
        <v>0</v>
      </c>
      <c r="N1914" s="222">
        <f t="shared" si="237"/>
        <v>0</v>
      </c>
    </row>
    <row r="1915" spans="2:14" x14ac:dyDescent="0.45">
      <c r="B1915" t="s">
        <v>238</v>
      </c>
      <c r="C1915" s="215">
        <f>'Survey Results'!D1915/'Survey Results'!D$2066</f>
        <v>0.16961950561039402</v>
      </c>
      <c r="D1915" s="211">
        <f t="shared" si="239"/>
        <v>1.4084394340264492</v>
      </c>
      <c r="E1915" s="218">
        <f>'Survey Results'!E1915/'Survey Results'!E$2066</f>
        <v>0</v>
      </c>
      <c r="F1915" s="217">
        <f t="shared" si="240"/>
        <v>0</v>
      </c>
      <c r="G1915" s="215">
        <f>'Survey Results'!F1915/'Survey Results'!F$2066</f>
        <v>0</v>
      </c>
      <c r="H1915" s="212">
        <f t="shared" si="241"/>
        <v>0</v>
      </c>
      <c r="I1915" s="218">
        <f>'Survey Results'!G1915/'Survey Results'!G$2066</f>
        <v>2.6963772002535465E-2</v>
      </c>
      <c r="J1915" s="217">
        <f t="shared" si="242"/>
        <v>0.25849388469686474</v>
      </c>
      <c r="K1915" s="215">
        <f>'Survey Results'!H1915/'Survey Results'!H$2066</f>
        <v>0.13046054859464948</v>
      </c>
      <c r="L1915" s="211">
        <f t="shared" si="243"/>
        <v>1.6000618310719608</v>
      </c>
      <c r="M1915" s="221">
        <f t="shared" si="244"/>
        <v>5.608611150860815E-2</v>
      </c>
      <c r="N1915" s="222">
        <f t="shared" si="237"/>
        <v>3.2669951497952745</v>
      </c>
    </row>
    <row r="1916" spans="2:14" x14ac:dyDescent="0.45">
      <c r="B1916" t="s">
        <v>239</v>
      </c>
      <c r="C1916" s="215">
        <f>'Survey Results'!D1916/'Survey Results'!D$2066</f>
        <v>0</v>
      </c>
      <c r="D1916" s="211">
        <f t="shared" si="239"/>
        <v>0</v>
      </c>
      <c r="E1916" s="218">
        <f>'Survey Results'!E1916/'Survey Results'!E$2066</f>
        <v>0</v>
      </c>
      <c r="F1916" s="217">
        <f t="shared" si="240"/>
        <v>0</v>
      </c>
      <c r="G1916" s="215">
        <f>'Survey Results'!F1916/'Survey Results'!F$2066</f>
        <v>0</v>
      </c>
      <c r="H1916" s="212">
        <f t="shared" si="241"/>
        <v>0</v>
      </c>
      <c r="I1916" s="218">
        <f>'Survey Results'!G1916/'Survey Results'!G$2066</f>
        <v>0</v>
      </c>
      <c r="J1916" s="217">
        <f t="shared" si="242"/>
        <v>0</v>
      </c>
      <c r="K1916" s="215">
        <f>'Survey Results'!H1916/'Survey Results'!H$2066</f>
        <v>0</v>
      </c>
      <c r="L1916" s="211">
        <f t="shared" si="243"/>
        <v>0</v>
      </c>
      <c r="M1916" s="221">
        <f t="shared" si="244"/>
        <v>0</v>
      </c>
      <c r="N1916" s="222">
        <f t="shared" si="237"/>
        <v>0</v>
      </c>
    </row>
    <row r="1917" spans="2:14" x14ac:dyDescent="0.45">
      <c r="B1917" t="s">
        <v>240</v>
      </c>
      <c r="C1917" s="215">
        <f>'Survey Results'!D1917/'Survey Results'!D$2066</f>
        <v>9.0061587783683464E-2</v>
      </c>
      <c r="D1917" s="211">
        <f t="shared" si="239"/>
        <v>0.74782844855669461</v>
      </c>
      <c r="E1917" s="218">
        <f>'Survey Results'!E1917/'Survey Results'!E$2066</f>
        <v>4.221186143279692E-2</v>
      </c>
      <c r="F1917" s="217">
        <f t="shared" si="240"/>
        <v>0.27053061773299247</v>
      </c>
      <c r="G1917" s="215">
        <f>'Survey Results'!F1917/'Survey Results'!F$2066</f>
        <v>0</v>
      </c>
      <c r="H1917" s="212">
        <f t="shared" si="241"/>
        <v>0</v>
      </c>
      <c r="I1917" s="218">
        <f>'Survey Results'!G1917/'Survey Results'!G$2066</f>
        <v>2.6963772002535465E-2</v>
      </c>
      <c r="J1917" s="217">
        <f t="shared" si="242"/>
        <v>0.25849388469686474</v>
      </c>
      <c r="K1917" s="215">
        <f>'Survey Results'!H1917/'Survey Results'!H$2066</f>
        <v>0</v>
      </c>
      <c r="L1917" s="211">
        <f t="shared" si="243"/>
        <v>0</v>
      </c>
      <c r="M1917" s="221">
        <f t="shared" si="244"/>
        <v>2.1920362199991262E-2</v>
      </c>
      <c r="N1917" s="222">
        <f t="shared" si="237"/>
        <v>1.2768529509865518</v>
      </c>
    </row>
    <row r="1918" spans="2:14" x14ac:dyDescent="0.45">
      <c r="B1918" t="s">
        <v>241</v>
      </c>
      <c r="C1918" s="215">
        <f>'Survey Results'!D1918/'Survey Results'!D$2066</f>
        <v>2.0037121403863999E-2</v>
      </c>
      <c r="D1918" s="211">
        <f t="shared" si="239"/>
        <v>0.16637869464376107</v>
      </c>
      <c r="E1918" s="218">
        <f>'Survey Results'!E1918/'Survey Results'!E$2066</f>
        <v>0</v>
      </c>
      <c r="F1918" s="217">
        <f t="shared" si="240"/>
        <v>0</v>
      </c>
      <c r="G1918" s="215">
        <f>'Survey Results'!F1918/'Survey Results'!F$2066</f>
        <v>0</v>
      </c>
      <c r="H1918" s="212">
        <f t="shared" si="241"/>
        <v>0</v>
      </c>
      <c r="I1918" s="218">
        <f>'Survey Results'!G1918/'Survey Results'!G$2066</f>
        <v>0</v>
      </c>
      <c r="J1918" s="217">
        <f t="shared" si="242"/>
        <v>0</v>
      </c>
      <c r="K1918" s="215">
        <f>'Survey Results'!H1918/'Survey Results'!H$2066</f>
        <v>0</v>
      </c>
      <c r="L1918" s="211">
        <f t="shared" si="243"/>
        <v>0</v>
      </c>
      <c r="M1918" s="221">
        <f t="shared" si="244"/>
        <v>2.8563048283164446E-3</v>
      </c>
      <c r="N1918" s="222">
        <f t="shared" si="237"/>
        <v>0.16637869464376107</v>
      </c>
    </row>
    <row r="1919" spans="2:14" x14ac:dyDescent="0.45">
      <c r="B1919" t="s">
        <v>242</v>
      </c>
      <c r="C1919" s="215">
        <f>'Survey Results'!D1919/'Survey Results'!D$2066</f>
        <v>0</v>
      </c>
      <c r="D1919" s="211">
        <f t="shared" si="239"/>
        <v>0</v>
      </c>
      <c r="E1919" s="218">
        <f>'Survey Results'!E1919/'Survey Results'!E$2066</f>
        <v>0</v>
      </c>
      <c r="F1919" s="217">
        <f t="shared" si="240"/>
        <v>0</v>
      </c>
      <c r="G1919" s="215">
        <f>'Survey Results'!F1919/'Survey Results'!F$2066</f>
        <v>0</v>
      </c>
      <c r="H1919" s="212">
        <f t="shared" si="241"/>
        <v>0</v>
      </c>
      <c r="I1919" s="218">
        <f>'Survey Results'!G1919/'Survey Results'!G$2066</f>
        <v>0</v>
      </c>
      <c r="J1919" s="217">
        <f t="shared" si="242"/>
        <v>0</v>
      </c>
      <c r="K1919" s="215">
        <f>'Survey Results'!H1919/'Survey Results'!H$2066</f>
        <v>0</v>
      </c>
      <c r="L1919" s="211">
        <f t="shared" si="243"/>
        <v>0</v>
      </c>
      <c r="M1919" s="221">
        <f t="shared" si="244"/>
        <v>0</v>
      </c>
      <c r="N1919" s="222">
        <f t="shared" si="237"/>
        <v>0</v>
      </c>
    </row>
    <row r="1920" spans="2:14" x14ac:dyDescent="0.45">
      <c r="B1920" t="s">
        <v>243</v>
      </c>
      <c r="C1920" s="215">
        <f>'Survey Results'!D1920/'Survey Results'!D$2066</f>
        <v>4.0116426221209818E-2</v>
      </c>
      <c r="D1920" s="211">
        <f t="shared" si="239"/>
        <v>0.33310766022361427</v>
      </c>
      <c r="E1920" s="218">
        <f>'Survey Results'!E1920/'Survey Results'!E$2066</f>
        <v>0</v>
      </c>
      <c r="F1920" s="217">
        <f t="shared" si="240"/>
        <v>0</v>
      </c>
      <c r="G1920" s="215">
        <f>'Survey Results'!F1920/'Survey Results'!F$2066</f>
        <v>0.31503493984583236</v>
      </c>
      <c r="H1920" s="212">
        <f t="shared" si="241"/>
        <v>6.8317846985087511</v>
      </c>
      <c r="I1920" s="218">
        <f>'Survey Results'!G1920/'Survey Results'!G$2066</f>
        <v>0.12121507630796233</v>
      </c>
      <c r="J1920" s="217">
        <f t="shared" si="242"/>
        <v>1.1620538831038079</v>
      </c>
      <c r="K1920" s="215">
        <f>'Survey Results'!H1920/'Survey Results'!H$2066</f>
        <v>0</v>
      </c>
      <c r="L1920" s="211">
        <f t="shared" si="243"/>
        <v>0</v>
      </c>
      <c r="M1920" s="221">
        <f t="shared" si="244"/>
        <v>0.14295277893971631</v>
      </c>
      <c r="N1920" s="222">
        <f t="shared" si="237"/>
        <v>8.3269462418361737</v>
      </c>
    </row>
    <row r="1921" spans="2:14" x14ac:dyDescent="0.45">
      <c r="B1921" t="s">
        <v>244</v>
      </c>
      <c r="C1921" s="215">
        <f>'Survey Results'!D1921/'Survey Results'!D$2066</f>
        <v>0</v>
      </c>
      <c r="D1921" s="211">
        <f t="shared" si="239"/>
        <v>0</v>
      </c>
      <c r="E1921" s="218">
        <f>'Survey Results'!E1921/'Survey Results'!E$2066</f>
        <v>0</v>
      </c>
      <c r="F1921" s="217">
        <f t="shared" si="240"/>
        <v>0</v>
      </c>
      <c r="G1921" s="215">
        <f>'Survey Results'!F1921/'Survey Results'!F$2066</f>
        <v>0</v>
      </c>
      <c r="H1921" s="212">
        <f t="shared" si="241"/>
        <v>0</v>
      </c>
      <c r="I1921" s="218">
        <f>'Survey Results'!G1921/'Survey Results'!G$2066</f>
        <v>0</v>
      </c>
      <c r="J1921" s="217">
        <f t="shared" si="242"/>
        <v>0</v>
      </c>
      <c r="K1921" s="215">
        <f>'Survey Results'!H1921/'Survey Results'!H$2066</f>
        <v>0</v>
      </c>
      <c r="L1921" s="211">
        <f t="shared" si="243"/>
        <v>0</v>
      </c>
      <c r="M1921" s="221">
        <f t="shared" si="244"/>
        <v>0</v>
      </c>
      <c r="N1921" s="222">
        <f t="shared" si="237"/>
        <v>0</v>
      </c>
    </row>
    <row r="1922" spans="2:14" x14ac:dyDescent="0.45">
      <c r="B1922" t="s">
        <v>245</v>
      </c>
      <c r="C1922" s="215">
        <f>'Survey Results'!D1922/'Survey Results'!D$2066</f>
        <v>0</v>
      </c>
      <c r="D1922" s="211">
        <f t="shared" si="239"/>
        <v>0</v>
      </c>
      <c r="E1922" s="218">
        <f>'Survey Results'!E1922/'Survey Results'!E$2066</f>
        <v>0</v>
      </c>
      <c r="F1922" s="217">
        <f t="shared" si="240"/>
        <v>0</v>
      </c>
      <c r="G1922" s="215">
        <f>'Survey Results'!F1922/'Survey Results'!F$2066</f>
        <v>2.3413298753692094E-2</v>
      </c>
      <c r="H1922" s="212">
        <f t="shared" si="241"/>
        <v>0.50773611411281605</v>
      </c>
      <c r="I1922" s="218">
        <f>'Survey Results'!G1922/'Survey Results'!G$2066</f>
        <v>0</v>
      </c>
      <c r="J1922" s="217">
        <f t="shared" si="242"/>
        <v>0</v>
      </c>
      <c r="K1922" s="215">
        <f>'Survey Results'!H1922/'Survey Results'!H$2066</f>
        <v>0</v>
      </c>
      <c r="L1922" s="211">
        <f t="shared" si="243"/>
        <v>0</v>
      </c>
      <c r="M1922" s="221">
        <f t="shared" si="244"/>
        <v>8.7165554301062535E-3</v>
      </c>
      <c r="N1922" s="222">
        <f t="shared" si="237"/>
        <v>0.50773611411281605</v>
      </c>
    </row>
    <row r="1923" spans="2:14" x14ac:dyDescent="0.45">
      <c r="B1923" t="s">
        <v>246</v>
      </c>
      <c r="C1923" s="215">
        <f>'Survey Results'!D1923/'Survey Results'!D$2066</f>
        <v>0</v>
      </c>
      <c r="D1923" s="211">
        <f t="shared" si="239"/>
        <v>0</v>
      </c>
      <c r="E1923" s="218">
        <f>'Survey Results'!E1923/'Survey Results'!E$2066</f>
        <v>0</v>
      </c>
      <c r="F1923" s="217">
        <f t="shared" si="240"/>
        <v>0</v>
      </c>
      <c r="G1923" s="215">
        <f>'Survey Results'!F1923/'Survey Results'!F$2066</f>
        <v>0</v>
      </c>
      <c r="H1923" s="212">
        <f t="shared" si="241"/>
        <v>0</v>
      </c>
      <c r="I1923" s="218">
        <f>'Survey Results'!G1923/'Survey Results'!G$2066</f>
        <v>2.6963772002535465E-2</v>
      </c>
      <c r="J1923" s="217">
        <f t="shared" si="242"/>
        <v>0.25849388469686474</v>
      </c>
      <c r="K1923" s="215">
        <f>'Survey Results'!H1923/'Survey Results'!H$2066</f>
        <v>0</v>
      </c>
      <c r="L1923" s="211">
        <f t="shared" si="243"/>
        <v>0</v>
      </c>
      <c r="M1923" s="221">
        <f t="shared" si="244"/>
        <v>4.4376915718133715E-3</v>
      </c>
      <c r="N1923" s="222">
        <f t="shared" si="237"/>
        <v>0.25849388469686474</v>
      </c>
    </row>
    <row r="1924" spans="2:14" x14ac:dyDescent="0.45">
      <c r="B1924" t="s">
        <v>247</v>
      </c>
      <c r="C1924" s="215">
        <f>'Survey Results'!D1924/'Survey Results'!D$2066</f>
        <v>0</v>
      </c>
      <c r="D1924" s="211">
        <f t="shared" si="239"/>
        <v>0</v>
      </c>
      <c r="E1924" s="218">
        <f>'Survey Results'!E1924/'Survey Results'!E$2066</f>
        <v>0</v>
      </c>
      <c r="F1924" s="217">
        <f t="shared" si="240"/>
        <v>0</v>
      </c>
      <c r="G1924" s="215">
        <f>'Survey Results'!F1924/'Survey Results'!F$2066</f>
        <v>0</v>
      </c>
      <c r="H1924" s="212">
        <f t="shared" si="241"/>
        <v>0</v>
      </c>
      <c r="I1924" s="218">
        <f>'Survey Results'!G1924/'Survey Results'!G$2066</f>
        <v>0</v>
      </c>
      <c r="J1924" s="217">
        <f t="shared" si="242"/>
        <v>0</v>
      </c>
      <c r="K1924" s="215">
        <f>'Survey Results'!H1924/'Survey Results'!H$2066</f>
        <v>0</v>
      </c>
      <c r="L1924" s="211">
        <f t="shared" si="243"/>
        <v>0</v>
      </c>
      <c r="M1924" s="221">
        <f t="shared" si="244"/>
        <v>0</v>
      </c>
      <c r="N1924" s="222">
        <f t="shared" ref="N1924:N1987" si="245">D1924+F1924+H1924+J1924+L1924</f>
        <v>0</v>
      </c>
    </row>
    <row r="1925" spans="2:14" x14ac:dyDescent="0.45">
      <c r="B1925" t="s">
        <v>248</v>
      </c>
      <c r="C1925" s="215">
        <f>'Survey Results'!D1925/'Survey Results'!D$2066</f>
        <v>0</v>
      </c>
      <c r="D1925" s="211">
        <f t="shared" si="239"/>
        <v>0</v>
      </c>
      <c r="E1925" s="218">
        <f>'Survey Results'!E1925/'Survey Results'!E$2066</f>
        <v>0</v>
      </c>
      <c r="F1925" s="217">
        <f t="shared" si="240"/>
        <v>0</v>
      </c>
      <c r="G1925" s="215">
        <f>'Survey Results'!F1925/'Survey Results'!F$2066</f>
        <v>0</v>
      </c>
      <c r="H1925" s="212">
        <f t="shared" si="241"/>
        <v>0</v>
      </c>
      <c r="I1925" s="218">
        <f>'Survey Results'!G1925/'Survey Results'!G$2066</f>
        <v>0</v>
      </c>
      <c r="J1925" s="217">
        <f t="shared" si="242"/>
        <v>0</v>
      </c>
      <c r="K1925" s="215">
        <f>'Survey Results'!H1925/'Survey Results'!H$2066</f>
        <v>0</v>
      </c>
      <c r="L1925" s="211">
        <f t="shared" si="243"/>
        <v>0</v>
      </c>
      <c r="M1925" s="221">
        <f t="shared" si="244"/>
        <v>0</v>
      </c>
      <c r="N1925" s="222">
        <f t="shared" si="245"/>
        <v>0</v>
      </c>
    </row>
    <row r="1926" spans="2:14" x14ac:dyDescent="0.45">
      <c r="B1926" t="s">
        <v>249</v>
      </c>
      <c r="C1926" s="215">
        <f>'Survey Results'!D1926/'Survey Results'!D$2066</f>
        <v>0</v>
      </c>
      <c r="D1926" s="211">
        <f t="shared" si="239"/>
        <v>0</v>
      </c>
      <c r="E1926" s="218">
        <f>'Survey Results'!E1926/'Survey Results'!E$2066</f>
        <v>0</v>
      </c>
      <c r="F1926" s="217">
        <f t="shared" si="240"/>
        <v>0</v>
      </c>
      <c r="G1926" s="215">
        <f>'Survey Results'!F1926/'Survey Results'!F$2066</f>
        <v>0</v>
      </c>
      <c r="H1926" s="212">
        <f t="shared" si="241"/>
        <v>0</v>
      </c>
      <c r="I1926" s="218">
        <f>'Survey Results'!G1926/'Survey Results'!G$2066</f>
        <v>0</v>
      </c>
      <c r="J1926" s="217">
        <f t="shared" si="242"/>
        <v>0</v>
      </c>
      <c r="K1926" s="215">
        <f>'Survey Results'!H1926/'Survey Results'!H$2066</f>
        <v>0</v>
      </c>
      <c r="L1926" s="211">
        <f t="shared" si="243"/>
        <v>0</v>
      </c>
      <c r="M1926" s="221">
        <f t="shared" si="244"/>
        <v>0</v>
      </c>
      <c r="N1926" s="222">
        <f t="shared" si="245"/>
        <v>0</v>
      </c>
    </row>
    <row r="1927" spans="2:14" x14ac:dyDescent="0.45">
      <c r="B1927" t="s">
        <v>250</v>
      </c>
      <c r="C1927" s="215">
        <f>'Survey Results'!D1927/'Survey Results'!D$2066</f>
        <v>0</v>
      </c>
      <c r="D1927" s="211">
        <f t="shared" si="239"/>
        <v>0</v>
      </c>
      <c r="E1927" s="218">
        <f>'Survey Results'!E1927/'Survey Results'!E$2066</f>
        <v>0</v>
      </c>
      <c r="F1927" s="217">
        <f t="shared" si="240"/>
        <v>0</v>
      </c>
      <c r="G1927" s="215">
        <f>'Survey Results'!F1927/'Survey Results'!F$2066</f>
        <v>0</v>
      </c>
      <c r="H1927" s="212">
        <f t="shared" si="241"/>
        <v>0</v>
      </c>
      <c r="I1927" s="218">
        <f>'Survey Results'!G1927/'Survey Results'!G$2066</f>
        <v>0</v>
      </c>
      <c r="J1927" s="217">
        <f t="shared" si="242"/>
        <v>0</v>
      </c>
      <c r="K1927" s="215">
        <f>'Survey Results'!H1927/'Survey Results'!H$2066</f>
        <v>0</v>
      </c>
      <c r="L1927" s="211">
        <f t="shared" si="243"/>
        <v>0</v>
      </c>
      <c r="M1927" s="221">
        <f t="shared" si="244"/>
        <v>0</v>
      </c>
      <c r="N1927" s="222">
        <f t="shared" si="245"/>
        <v>0</v>
      </c>
    </row>
    <row r="1928" spans="2:14" x14ac:dyDescent="0.45">
      <c r="B1928" t="s">
        <v>251</v>
      </c>
      <c r="C1928" s="215">
        <f>'Survey Results'!D1928/'Survey Results'!D$2066</f>
        <v>0</v>
      </c>
      <c r="D1928" s="211">
        <f t="shared" si="239"/>
        <v>0</v>
      </c>
      <c r="E1928" s="218">
        <f>'Survey Results'!E1928/'Survey Results'!E$2066</f>
        <v>0</v>
      </c>
      <c r="F1928" s="217">
        <f t="shared" si="240"/>
        <v>0</v>
      </c>
      <c r="G1928" s="215">
        <f>'Survey Results'!F1928/'Survey Results'!F$2066</f>
        <v>0</v>
      </c>
      <c r="H1928" s="212">
        <f t="shared" si="241"/>
        <v>0</v>
      </c>
      <c r="I1928" s="218">
        <f>'Survey Results'!G1928/'Survey Results'!G$2066</f>
        <v>0</v>
      </c>
      <c r="J1928" s="217">
        <f t="shared" si="242"/>
        <v>0</v>
      </c>
      <c r="K1928" s="215">
        <f>'Survey Results'!H1928/'Survey Results'!H$2066</f>
        <v>0</v>
      </c>
      <c r="L1928" s="211">
        <f t="shared" si="243"/>
        <v>0</v>
      </c>
      <c r="M1928" s="221">
        <f t="shared" si="244"/>
        <v>0</v>
      </c>
      <c r="N1928" s="222">
        <f t="shared" si="245"/>
        <v>0</v>
      </c>
    </row>
    <row r="1929" spans="2:14" x14ac:dyDescent="0.45">
      <c r="B1929" t="s">
        <v>252</v>
      </c>
      <c r="C1929" s="215">
        <f>'Survey Results'!D1929/'Survey Results'!D$2066</f>
        <v>0</v>
      </c>
      <c r="D1929" s="211">
        <f t="shared" si="239"/>
        <v>0</v>
      </c>
      <c r="E1929" s="218">
        <f>'Survey Results'!E1929/'Survey Results'!E$2066</f>
        <v>0</v>
      </c>
      <c r="F1929" s="217">
        <f t="shared" si="240"/>
        <v>0</v>
      </c>
      <c r="G1929" s="215">
        <f>'Survey Results'!F1929/'Survey Results'!F$2066</f>
        <v>0</v>
      </c>
      <c r="H1929" s="212">
        <f t="shared" si="241"/>
        <v>0</v>
      </c>
      <c r="I1929" s="218">
        <f>'Survey Results'!G1929/'Survey Results'!G$2066</f>
        <v>0</v>
      </c>
      <c r="J1929" s="217">
        <f t="shared" si="242"/>
        <v>0</v>
      </c>
      <c r="K1929" s="215">
        <f>'Survey Results'!H1929/'Survey Results'!H$2066</f>
        <v>0</v>
      </c>
      <c r="L1929" s="211">
        <f t="shared" si="243"/>
        <v>0</v>
      </c>
      <c r="M1929" s="221">
        <f t="shared" si="244"/>
        <v>0</v>
      </c>
      <c r="N1929" s="222">
        <f t="shared" si="245"/>
        <v>0</v>
      </c>
    </row>
    <row r="1930" spans="2:14" x14ac:dyDescent="0.45">
      <c r="B1930" t="s">
        <v>253</v>
      </c>
      <c r="C1930" s="215">
        <f>'Survey Results'!D1930/'Survey Results'!D$2066</f>
        <v>0</v>
      </c>
      <c r="D1930" s="211">
        <f t="shared" si="239"/>
        <v>0</v>
      </c>
      <c r="E1930" s="218">
        <f>'Survey Results'!E1930/'Survey Results'!E$2066</f>
        <v>0</v>
      </c>
      <c r="F1930" s="217">
        <f t="shared" si="240"/>
        <v>0</v>
      </c>
      <c r="G1930" s="215">
        <f>'Survey Results'!F1930/'Survey Results'!F$2066</f>
        <v>0</v>
      </c>
      <c r="H1930" s="212">
        <f t="shared" si="241"/>
        <v>0</v>
      </c>
      <c r="I1930" s="218">
        <f>'Survey Results'!G1930/'Survey Results'!G$2066</f>
        <v>0</v>
      </c>
      <c r="J1930" s="217">
        <f t="shared" si="242"/>
        <v>0</v>
      </c>
      <c r="K1930" s="215">
        <f>'Survey Results'!H1930/'Survey Results'!H$2066</f>
        <v>0</v>
      </c>
      <c r="L1930" s="211">
        <f t="shared" si="243"/>
        <v>0</v>
      </c>
      <c r="M1930" s="221">
        <f t="shared" si="244"/>
        <v>0</v>
      </c>
      <c r="N1930" s="222">
        <f t="shared" si="245"/>
        <v>0</v>
      </c>
    </row>
    <row r="1931" spans="2:14" x14ac:dyDescent="0.45">
      <c r="B1931" t="s">
        <v>254</v>
      </c>
      <c r="C1931" s="215">
        <f>'Survey Results'!D1931/'Survey Results'!D$2066</f>
        <v>0</v>
      </c>
      <c r="D1931" s="211">
        <f t="shared" si="239"/>
        <v>0</v>
      </c>
      <c r="E1931" s="218">
        <f>'Survey Results'!E1931/'Survey Results'!E$2066</f>
        <v>0</v>
      </c>
      <c r="F1931" s="217">
        <f t="shared" si="240"/>
        <v>0</v>
      </c>
      <c r="G1931" s="215">
        <f>'Survey Results'!F1931/'Survey Results'!F$2066</f>
        <v>0</v>
      </c>
      <c r="H1931" s="212">
        <f t="shared" si="241"/>
        <v>0</v>
      </c>
      <c r="I1931" s="218">
        <f>'Survey Results'!G1931/'Survey Results'!G$2066</f>
        <v>0</v>
      </c>
      <c r="J1931" s="217">
        <f t="shared" si="242"/>
        <v>0</v>
      </c>
      <c r="K1931" s="215">
        <f>'Survey Results'!H1931/'Survey Results'!H$2066</f>
        <v>0</v>
      </c>
      <c r="L1931" s="211">
        <f t="shared" si="243"/>
        <v>0</v>
      </c>
      <c r="M1931" s="221">
        <f t="shared" si="244"/>
        <v>0</v>
      </c>
      <c r="N1931" s="222">
        <f t="shared" si="245"/>
        <v>0</v>
      </c>
    </row>
    <row r="1932" spans="2:14" x14ac:dyDescent="0.45">
      <c r="B1932" t="s">
        <v>255</v>
      </c>
      <c r="C1932" s="215">
        <f>'Survey Results'!D1932/'Survey Results'!D$2066</f>
        <v>0</v>
      </c>
      <c r="D1932" s="211">
        <f t="shared" si="239"/>
        <v>0</v>
      </c>
      <c r="E1932" s="218">
        <f>'Survey Results'!E1932/'Survey Results'!E$2066</f>
        <v>0</v>
      </c>
      <c r="F1932" s="217">
        <f t="shared" si="240"/>
        <v>0</v>
      </c>
      <c r="G1932" s="215">
        <f>'Survey Results'!F1932/'Survey Results'!F$2066</f>
        <v>0</v>
      </c>
      <c r="H1932" s="212">
        <f t="shared" si="241"/>
        <v>0</v>
      </c>
      <c r="I1932" s="218">
        <f>'Survey Results'!G1932/'Survey Results'!G$2066</f>
        <v>0</v>
      </c>
      <c r="J1932" s="217">
        <f t="shared" si="242"/>
        <v>0</v>
      </c>
      <c r="K1932" s="215">
        <f>'Survey Results'!H1932/'Survey Results'!H$2066</f>
        <v>0</v>
      </c>
      <c r="L1932" s="211">
        <f t="shared" si="243"/>
        <v>0</v>
      </c>
      <c r="M1932" s="221">
        <f t="shared" si="244"/>
        <v>0</v>
      </c>
      <c r="N1932" s="222">
        <f t="shared" si="245"/>
        <v>0</v>
      </c>
    </row>
    <row r="1933" spans="2:14" x14ac:dyDescent="0.45">
      <c r="B1933" t="s">
        <v>256</v>
      </c>
      <c r="C1933" s="215">
        <f>'Survey Results'!D1933/'Survey Results'!D$2066</f>
        <v>0</v>
      </c>
      <c r="D1933" s="211">
        <f t="shared" si="239"/>
        <v>0</v>
      </c>
      <c r="E1933" s="218">
        <f>'Survey Results'!E1933/'Survey Results'!E$2066</f>
        <v>0</v>
      </c>
      <c r="F1933" s="217">
        <f t="shared" si="240"/>
        <v>0</v>
      </c>
      <c r="G1933" s="215">
        <f>'Survey Results'!F1933/'Survey Results'!F$2066</f>
        <v>0</v>
      </c>
      <c r="H1933" s="212">
        <f t="shared" si="241"/>
        <v>0</v>
      </c>
      <c r="I1933" s="218">
        <f>'Survey Results'!G1933/'Survey Results'!G$2066</f>
        <v>0</v>
      </c>
      <c r="J1933" s="217">
        <f t="shared" si="242"/>
        <v>0</v>
      </c>
      <c r="K1933" s="215">
        <f>'Survey Results'!H1933/'Survey Results'!H$2066</f>
        <v>0</v>
      </c>
      <c r="L1933" s="211">
        <f t="shared" si="243"/>
        <v>0</v>
      </c>
      <c r="M1933" s="221">
        <f t="shared" si="244"/>
        <v>0</v>
      </c>
      <c r="N1933" s="222">
        <f t="shared" si="245"/>
        <v>0</v>
      </c>
    </row>
    <row r="1934" spans="2:14" x14ac:dyDescent="0.45">
      <c r="B1934" t="s">
        <v>257</v>
      </c>
      <c r="C1934" s="215">
        <f>'Survey Results'!D1934/'Survey Results'!D$2066</f>
        <v>0</v>
      </c>
      <c r="D1934" s="211">
        <f t="shared" si="239"/>
        <v>0</v>
      </c>
      <c r="E1934" s="218">
        <f>'Survey Results'!E1934/'Survey Results'!E$2066</f>
        <v>0</v>
      </c>
      <c r="F1934" s="217">
        <f t="shared" si="240"/>
        <v>0</v>
      </c>
      <c r="G1934" s="215">
        <f>'Survey Results'!F1934/'Survey Results'!F$2066</f>
        <v>0</v>
      </c>
      <c r="H1934" s="212">
        <f t="shared" si="241"/>
        <v>0</v>
      </c>
      <c r="I1934" s="218">
        <f>'Survey Results'!G1934/'Survey Results'!G$2066</f>
        <v>0</v>
      </c>
      <c r="J1934" s="217">
        <f t="shared" si="242"/>
        <v>0</v>
      </c>
      <c r="K1934" s="215">
        <f>'Survey Results'!H1934/'Survey Results'!H$2066</f>
        <v>0</v>
      </c>
      <c r="L1934" s="211">
        <f t="shared" si="243"/>
        <v>0</v>
      </c>
      <c r="M1934" s="221">
        <f t="shared" si="244"/>
        <v>0</v>
      </c>
      <c r="N1934" s="222">
        <f t="shared" si="245"/>
        <v>0</v>
      </c>
    </row>
    <row r="1935" spans="2:14" x14ac:dyDescent="0.45">
      <c r="B1935" t="s">
        <v>258</v>
      </c>
      <c r="C1935" s="215">
        <f>'Survey Results'!D1935/'Survey Results'!D$2066</f>
        <v>0</v>
      </c>
      <c r="D1935" s="211">
        <f t="shared" si="239"/>
        <v>0</v>
      </c>
      <c r="E1935" s="218">
        <f>'Survey Results'!E1935/'Survey Results'!E$2066</f>
        <v>0</v>
      </c>
      <c r="F1935" s="217">
        <f t="shared" si="240"/>
        <v>0</v>
      </c>
      <c r="G1935" s="215">
        <f>'Survey Results'!F1935/'Survey Results'!F$2066</f>
        <v>0</v>
      </c>
      <c r="H1935" s="212">
        <f t="shared" si="241"/>
        <v>0</v>
      </c>
      <c r="I1935" s="218">
        <f>'Survey Results'!G1935/'Survey Results'!G$2066</f>
        <v>0</v>
      </c>
      <c r="J1935" s="217">
        <f t="shared" si="242"/>
        <v>0</v>
      </c>
      <c r="K1935" s="215">
        <f>'Survey Results'!H1935/'Survey Results'!H$2066</f>
        <v>0</v>
      </c>
      <c r="L1935" s="211">
        <f t="shared" si="243"/>
        <v>0</v>
      </c>
      <c r="M1935" s="221">
        <f t="shared" si="244"/>
        <v>0</v>
      </c>
      <c r="N1935" s="222">
        <f t="shared" si="245"/>
        <v>0</v>
      </c>
    </row>
    <row r="1936" spans="2:14" x14ac:dyDescent="0.45">
      <c r="B1936" t="s">
        <v>259</v>
      </c>
      <c r="C1936" s="215">
        <f>'Survey Results'!D1936/'Survey Results'!D$2066</f>
        <v>0</v>
      </c>
      <c r="D1936" s="211">
        <f t="shared" si="239"/>
        <v>0</v>
      </c>
      <c r="E1936" s="218">
        <f>'Survey Results'!E1936/'Survey Results'!E$2066</f>
        <v>0</v>
      </c>
      <c r="F1936" s="217">
        <f t="shared" si="240"/>
        <v>0</v>
      </c>
      <c r="G1936" s="215">
        <f>'Survey Results'!F1936/'Survey Results'!F$2066</f>
        <v>0</v>
      </c>
      <c r="H1936" s="212">
        <f t="shared" si="241"/>
        <v>0</v>
      </c>
      <c r="I1936" s="218">
        <f>'Survey Results'!G1936/'Survey Results'!G$2066</f>
        <v>0</v>
      </c>
      <c r="J1936" s="217">
        <f t="shared" si="242"/>
        <v>0</v>
      </c>
      <c r="K1936" s="215">
        <f>'Survey Results'!H1936/'Survey Results'!H$2066</f>
        <v>0</v>
      </c>
      <c r="L1936" s="211">
        <f t="shared" si="243"/>
        <v>0</v>
      </c>
      <c r="M1936" s="221">
        <f t="shared" si="244"/>
        <v>0</v>
      </c>
      <c r="N1936" s="222">
        <f t="shared" si="245"/>
        <v>0</v>
      </c>
    </row>
    <row r="1937" spans="2:14" x14ac:dyDescent="0.45">
      <c r="B1937" t="s">
        <v>260</v>
      </c>
      <c r="C1937" s="215">
        <f>'Survey Results'!D1937/'Survey Results'!D$2066</f>
        <v>0</v>
      </c>
      <c r="D1937" s="211">
        <f t="shared" si="239"/>
        <v>0</v>
      </c>
      <c r="E1937" s="218">
        <f>'Survey Results'!E1937/'Survey Results'!E$2066</f>
        <v>0</v>
      </c>
      <c r="F1937" s="217">
        <f t="shared" si="240"/>
        <v>0</v>
      </c>
      <c r="G1937" s="215">
        <f>'Survey Results'!F1937/'Survey Results'!F$2066</f>
        <v>0</v>
      </c>
      <c r="H1937" s="212">
        <f t="shared" si="241"/>
        <v>0</v>
      </c>
      <c r="I1937" s="218">
        <f>'Survey Results'!G1937/'Survey Results'!G$2066</f>
        <v>0</v>
      </c>
      <c r="J1937" s="217">
        <f t="shared" si="242"/>
        <v>0</v>
      </c>
      <c r="K1937" s="215">
        <f>'Survey Results'!H1937/'Survey Results'!H$2066</f>
        <v>0</v>
      </c>
      <c r="L1937" s="211">
        <f t="shared" si="243"/>
        <v>0</v>
      </c>
      <c r="M1937" s="221">
        <f t="shared" si="244"/>
        <v>0</v>
      </c>
      <c r="N1937" s="222">
        <f t="shared" si="245"/>
        <v>0</v>
      </c>
    </row>
    <row r="1938" spans="2:14" x14ac:dyDescent="0.45">
      <c r="B1938" t="s">
        <v>261</v>
      </c>
      <c r="C1938" s="215">
        <f>'Survey Results'!D1938/'Survey Results'!D$2066</f>
        <v>0</v>
      </c>
      <c r="D1938" s="211">
        <f t="shared" si="239"/>
        <v>0</v>
      </c>
      <c r="E1938" s="218">
        <f>'Survey Results'!E1938/'Survey Results'!E$2066</f>
        <v>0.37835263448137568</v>
      </c>
      <c r="F1938" s="217">
        <f t="shared" si="240"/>
        <v>2.4248154062124634</v>
      </c>
      <c r="G1938" s="215">
        <f>'Survey Results'!F1938/'Survey Results'!F$2066</f>
        <v>0.15193429868165118</v>
      </c>
      <c r="H1938" s="212">
        <f t="shared" si="241"/>
        <v>3.294816814350551</v>
      </c>
      <c r="I1938" s="218">
        <f>'Survey Results'!G1938/'Survey Results'!G$2066</f>
        <v>0</v>
      </c>
      <c r="J1938" s="217">
        <f t="shared" si="242"/>
        <v>0</v>
      </c>
      <c r="K1938" s="215">
        <f>'Survey Results'!H1938/'Survey Results'!H$2066</f>
        <v>4.3515069420927859E-2</v>
      </c>
      <c r="L1938" s="211">
        <f t="shared" si="243"/>
        <v>0.5337000526742296</v>
      </c>
      <c r="M1938" s="221">
        <f t="shared" si="244"/>
        <v>0.10735402873161298</v>
      </c>
      <c r="N1938" s="222">
        <f t="shared" si="245"/>
        <v>6.2533322732372438</v>
      </c>
    </row>
    <row r="1939" spans="2:14" x14ac:dyDescent="0.45">
      <c r="B1939" t="s">
        <v>262</v>
      </c>
      <c r="C1939" s="215">
        <f>'Survey Results'!D1939/'Survey Results'!D$2066</f>
        <v>0</v>
      </c>
      <c r="D1939" s="211">
        <f t="shared" si="239"/>
        <v>0</v>
      </c>
      <c r="E1939" s="218">
        <f>'Survey Results'!E1939/'Survey Results'!E$2066</f>
        <v>0</v>
      </c>
      <c r="F1939" s="217">
        <f t="shared" si="240"/>
        <v>0</v>
      </c>
      <c r="G1939" s="215">
        <f>'Survey Results'!F1939/'Survey Results'!F$2066</f>
        <v>0</v>
      </c>
      <c r="H1939" s="212">
        <f t="shared" si="241"/>
        <v>0</v>
      </c>
      <c r="I1939" s="218">
        <f>'Survey Results'!G1939/'Survey Results'!G$2066</f>
        <v>0</v>
      </c>
      <c r="J1939" s="217">
        <f t="shared" si="242"/>
        <v>0</v>
      </c>
      <c r="K1939" s="215">
        <f>'Survey Results'!H1939/'Survey Results'!H$2066</f>
        <v>0</v>
      </c>
      <c r="L1939" s="211">
        <f t="shared" si="243"/>
        <v>0</v>
      </c>
      <c r="M1939" s="221">
        <f t="shared" si="244"/>
        <v>0</v>
      </c>
      <c r="N1939" s="222">
        <f t="shared" si="245"/>
        <v>0</v>
      </c>
    </row>
    <row r="1940" spans="2:14" x14ac:dyDescent="0.45">
      <c r="B1940" t="s">
        <v>263</v>
      </c>
      <c r="C1940" s="215">
        <f>'Survey Results'!D1940/'Survey Results'!D$2066</f>
        <v>0</v>
      </c>
      <c r="D1940" s="211">
        <f t="shared" si="239"/>
        <v>0</v>
      </c>
      <c r="E1940" s="218">
        <f>'Survey Results'!E1940/'Survey Results'!E$2066</f>
        <v>0</v>
      </c>
      <c r="F1940" s="217">
        <f t="shared" si="240"/>
        <v>0</v>
      </c>
      <c r="G1940" s="215">
        <f>'Survey Results'!F1940/'Survey Results'!F$2066</f>
        <v>0</v>
      </c>
      <c r="H1940" s="212">
        <f t="shared" si="241"/>
        <v>0</v>
      </c>
      <c r="I1940" s="218">
        <f>'Survey Results'!G1940/'Survey Results'!G$2066</f>
        <v>0</v>
      </c>
      <c r="J1940" s="217">
        <f t="shared" si="242"/>
        <v>0</v>
      </c>
      <c r="K1940" s="215">
        <f>'Survey Results'!H1940/'Survey Results'!H$2066</f>
        <v>0</v>
      </c>
      <c r="L1940" s="211">
        <f t="shared" si="243"/>
        <v>0</v>
      </c>
      <c r="M1940" s="221">
        <f t="shared" si="244"/>
        <v>0</v>
      </c>
      <c r="N1940" s="222">
        <f t="shared" si="245"/>
        <v>0</v>
      </c>
    </row>
    <row r="1941" spans="2:14" x14ac:dyDescent="0.45">
      <c r="B1941" t="s">
        <v>264</v>
      </c>
      <c r="C1941" s="215">
        <f>'Survey Results'!D1941/'Survey Results'!D$2066</f>
        <v>0</v>
      </c>
      <c r="D1941" s="211">
        <f t="shared" si="239"/>
        <v>0</v>
      </c>
      <c r="E1941" s="218">
        <f>'Survey Results'!E1941/'Survey Results'!E$2066</f>
        <v>0</v>
      </c>
      <c r="F1941" s="217">
        <f t="shared" si="240"/>
        <v>0</v>
      </c>
      <c r="G1941" s="215">
        <f>'Survey Results'!F1941/'Survey Results'!F$2066</f>
        <v>0</v>
      </c>
      <c r="H1941" s="212">
        <f t="shared" si="241"/>
        <v>0</v>
      </c>
      <c r="I1941" s="218">
        <f>'Survey Results'!G1941/'Survey Results'!G$2066</f>
        <v>0</v>
      </c>
      <c r="J1941" s="217">
        <f t="shared" si="242"/>
        <v>0</v>
      </c>
      <c r="K1941" s="215">
        <f>'Survey Results'!H1941/'Survey Results'!H$2066</f>
        <v>0</v>
      </c>
      <c r="L1941" s="211">
        <f t="shared" si="243"/>
        <v>0</v>
      </c>
      <c r="M1941" s="221">
        <f t="shared" si="244"/>
        <v>0</v>
      </c>
      <c r="N1941" s="222">
        <f t="shared" si="245"/>
        <v>0</v>
      </c>
    </row>
    <row r="1942" spans="2:14" x14ac:dyDescent="0.45">
      <c r="B1942" t="s">
        <v>265</v>
      </c>
      <c r="C1942" s="215">
        <f>'Survey Results'!D1942/'Survey Results'!D$2066</f>
        <v>0</v>
      </c>
      <c r="D1942" s="211">
        <f t="shared" si="239"/>
        <v>0</v>
      </c>
      <c r="E1942" s="218">
        <f>'Survey Results'!E1942/'Survey Results'!E$2066</f>
        <v>0</v>
      </c>
      <c r="F1942" s="217">
        <f t="shared" si="240"/>
        <v>0</v>
      </c>
      <c r="G1942" s="215">
        <f>'Survey Results'!F1942/'Survey Results'!F$2066</f>
        <v>0</v>
      </c>
      <c r="H1942" s="212">
        <f t="shared" si="241"/>
        <v>0</v>
      </c>
      <c r="I1942" s="218">
        <f>'Survey Results'!G1942/'Survey Results'!G$2066</f>
        <v>0</v>
      </c>
      <c r="J1942" s="217">
        <f t="shared" si="242"/>
        <v>0</v>
      </c>
      <c r="K1942" s="215">
        <f>'Survey Results'!H1942/'Survey Results'!H$2066</f>
        <v>0</v>
      </c>
      <c r="L1942" s="211">
        <f t="shared" si="243"/>
        <v>0</v>
      </c>
      <c r="M1942" s="221">
        <f t="shared" si="244"/>
        <v>0</v>
      </c>
      <c r="N1942" s="222">
        <f t="shared" si="245"/>
        <v>0</v>
      </c>
    </row>
    <row r="1943" spans="2:14" x14ac:dyDescent="0.45">
      <c r="B1943" t="s">
        <v>266</v>
      </c>
      <c r="C1943" s="215">
        <f>'Survey Results'!D1943/'Survey Results'!D$2066</f>
        <v>0</v>
      </c>
      <c r="D1943" s="211">
        <f t="shared" si="239"/>
        <v>0</v>
      </c>
      <c r="E1943" s="218">
        <f>'Survey Results'!E1943/'Survey Results'!E$2066</f>
        <v>0</v>
      </c>
      <c r="F1943" s="217">
        <f t="shared" si="240"/>
        <v>0</v>
      </c>
      <c r="G1943" s="215">
        <f>'Survey Results'!F1943/'Survey Results'!F$2066</f>
        <v>0</v>
      </c>
      <c r="H1943" s="212">
        <f t="shared" si="241"/>
        <v>0</v>
      </c>
      <c r="I1943" s="218">
        <f>'Survey Results'!G1943/'Survey Results'!G$2066</f>
        <v>0</v>
      </c>
      <c r="J1943" s="217">
        <f t="shared" si="242"/>
        <v>0</v>
      </c>
      <c r="K1943" s="215">
        <f>'Survey Results'!H1943/'Survey Results'!H$2066</f>
        <v>0</v>
      </c>
      <c r="L1943" s="211">
        <f t="shared" si="243"/>
        <v>0</v>
      </c>
      <c r="M1943" s="221">
        <f t="shared" si="244"/>
        <v>0</v>
      </c>
      <c r="N1943" s="222">
        <f t="shared" si="245"/>
        <v>0</v>
      </c>
    </row>
    <row r="1944" spans="2:14" x14ac:dyDescent="0.45">
      <c r="B1944" t="s">
        <v>267</v>
      </c>
      <c r="C1944" s="215">
        <f>'Survey Results'!D1944/'Survey Results'!D$2066</f>
        <v>0</v>
      </c>
      <c r="D1944" s="211">
        <f t="shared" si="239"/>
        <v>0</v>
      </c>
      <c r="E1944" s="218">
        <f>'Survey Results'!E1944/'Survey Results'!E$2066</f>
        <v>0</v>
      </c>
      <c r="F1944" s="217">
        <f t="shared" si="240"/>
        <v>0</v>
      </c>
      <c r="G1944" s="215">
        <f>'Survey Results'!F1944/'Survey Results'!F$2066</f>
        <v>0</v>
      </c>
      <c r="H1944" s="212">
        <f t="shared" si="241"/>
        <v>0</v>
      </c>
      <c r="I1944" s="218">
        <f>'Survey Results'!G1944/'Survey Results'!G$2066</f>
        <v>0</v>
      </c>
      <c r="J1944" s="217">
        <f t="shared" si="242"/>
        <v>0</v>
      </c>
      <c r="K1944" s="215">
        <f>'Survey Results'!H1944/'Survey Results'!H$2066</f>
        <v>0</v>
      </c>
      <c r="L1944" s="211">
        <f t="shared" si="243"/>
        <v>0</v>
      </c>
      <c r="M1944" s="221">
        <f t="shared" si="244"/>
        <v>0</v>
      </c>
      <c r="N1944" s="222">
        <f t="shared" si="245"/>
        <v>0</v>
      </c>
    </row>
    <row r="1945" spans="2:14" x14ac:dyDescent="0.45">
      <c r="B1945" t="s">
        <v>268</v>
      </c>
      <c r="C1945" s="215">
        <f>'Survey Results'!D1945/'Survey Results'!D$2066</f>
        <v>0</v>
      </c>
      <c r="D1945" s="211">
        <f t="shared" si="239"/>
        <v>0</v>
      </c>
      <c r="E1945" s="218">
        <f>'Survey Results'!E1945/'Survey Results'!E$2066</f>
        <v>0</v>
      </c>
      <c r="F1945" s="217">
        <f t="shared" si="240"/>
        <v>0</v>
      </c>
      <c r="G1945" s="215">
        <f>'Survey Results'!F1945/'Survey Results'!F$2066</f>
        <v>0</v>
      </c>
      <c r="H1945" s="212">
        <f t="shared" si="241"/>
        <v>0</v>
      </c>
      <c r="I1945" s="218">
        <f>'Survey Results'!G1945/'Survey Results'!G$2066</f>
        <v>0</v>
      </c>
      <c r="J1945" s="217">
        <f t="shared" si="242"/>
        <v>0</v>
      </c>
      <c r="K1945" s="215">
        <f>'Survey Results'!H1945/'Survey Results'!H$2066</f>
        <v>0</v>
      </c>
      <c r="L1945" s="211">
        <f t="shared" si="243"/>
        <v>0</v>
      </c>
      <c r="M1945" s="221">
        <f t="shared" si="244"/>
        <v>0</v>
      </c>
      <c r="N1945" s="222">
        <f t="shared" si="245"/>
        <v>0</v>
      </c>
    </row>
    <row r="1946" spans="2:14" x14ac:dyDescent="0.45">
      <c r="B1946" t="s">
        <v>269</v>
      </c>
      <c r="C1946" s="215">
        <f>'Survey Results'!D1946/'Survey Results'!D$2066</f>
        <v>0</v>
      </c>
      <c r="D1946" s="211">
        <f t="shared" si="239"/>
        <v>0</v>
      </c>
      <c r="E1946" s="218">
        <f>'Survey Results'!E1946/'Survey Results'!E$2066</f>
        <v>0</v>
      </c>
      <c r="F1946" s="217">
        <f t="shared" si="240"/>
        <v>0</v>
      </c>
      <c r="G1946" s="215">
        <f>'Survey Results'!F1946/'Survey Results'!F$2066</f>
        <v>0</v>
      </c>
      <c r="H1946" s="212">
        <f t="shared" si="241"/>
        <v>0</v>
      </c>
      <c r="I1946" s="218">
        <f>'Survey Results'!G1946/'Survey Results'!G$2066</f>
        <v>0</v>
      </c>
      <c r="J1946" s="217">
        <f t="shared" si="242"/>
        <v>0</v>
      </c>
      <c r="K1946" s="215">
        <f>'Survey Results'!H1946/'Survey Results'!H$2066</f>
        <v>0</v>
      </c>
      <c r="L1946" s="211">
        <f t="shared" si="243"/>
        <v>0</v>
      </c>
      <c r="M1946" s="221">
        <f t="shared" si="244"/>
        <v>0</v>
      </c>
      <c r="N1946" s="222">
        <f t="shared" si="245"/>
        <v>0</v>
      </c>
    </row>
    <row r="1947" spans="2:14" x14ac:dyDescent="0.45">
      <c r="B1947" t="s">
        <v>270</v>
      </c>
      <c r="C1947" s="215">
        <f>'Survey Results'!D1947/'Survey Results'!D$2066</f>
        <v>0</v>
      </c>
      <c r="D1947" s="211">
        <f t="shared" si="239"/>
        <v>0</v>
      </c>
      <c r="E1947" s="218">
        <f>'Survey Results'!E1947/'Survey Results'!E$2066</f>
        <v>0</v>
      </c>
      <c r="F1947" s="217">
        <f t="shared" si="240"/>
        <v>0</v>
      </c>
      <c r="G1947" s="215">
        <f>'Survey Results'!F1947/'Survey Results'!F$2066</f>
        <v>0</v>
      </c>
      <c r="H1947" s="212">
        <f t="shared" si="241"/>
        <v>0</v>
      </c>
      <c r="I1947" s="218">
        <f>'Survey Results'!G1947/'Survey Results'!G$2066</f>
        <v>0</v>
      </c>
      <c r="J1947" s="217">
        <f t="shared" si="242"/>
        <v>0</v>
      </c>
      <c r="K1947" s="215">
        <f>'Survey Results'!H1947/'Survey Results'!H$2066</f>
        <v>0</v>
      </c>
      <c r="L1947" s="211">
        <f t="shared" si="243"/>
        <v>0</v>
      </c>
      <c r="M1947" s="221">
        <f t="shared" si="244"/>
        <v>0</v>
      </c>
      <c r="N1947" s="222">
        <f t="shared" si="245"/>
        <v>0</v>
      </c>
    </row>
    <row r="1948" spans="2:14" x14ac:dyDescent="0.45">
      <c r="B1948" t="s">
        <v>271</v>
      </c>
      <c r="C1948" s="215">
        <f>'Survey Results'!D1948/'Survey Results'!D$2066</f>
        <v>0</v>
      </c>
      <c r="D1948" s="211">
        <f t="shared" si="239"/>
        <v>0</v>
      </c>
      <c r="E1948" s="218">
        <f>'Survey Results'!E1948/'Survey Results'!E$2066</f>
        <v>0</v>
      </c>
      <c r="F1948" s="217">
        <f t="shared" si="240"/>
        <v>0</v>
      </c>
      <c r="G1948" s="215">
        <f>'Survey Results'!F1948/'Survey Results'!F$2066</f>
        <v>0</v>
      </c>
      <c r="H1948" s="212">
        <f t="shared" si="241"/>
        <v>0</v>
      </c>
      <c r="I1948" s="218">
        <f>'Survey Results'!G1948/'Survey Results'!G$2066</f>
        <v>0</v>
      </c>
      <c r="J1948" s="217">
        <f t="shared" si="242"/>
        <v>0</v>
      </c>
      <c r="K1948" s="215">
        <f>'Survey Results'!H1948/'Survey Results'!H$2066</f>
        <v>4.3515069420927859E-2</v>
      </c>
      <c r="L1948" s="211">
        <f t="shared" si="243"/>
        <v>0.5337000526742296</v>
      </c>
      <c r="M1948" s="221">
        <f t="shared" si="244"/>
        <v>9.1622911250151817E-3</v>
      </c>
      <c r="N1948" s="222">
        <f t="shared" si="245"/>
        <v>0.5337000526742296</v>
      </c>
    </row>
    <row r="1949" spans="2:14" x14ac:dyDescent="0.45">
      <c r="B1949" t="s">
        <v>272</v>
      </c>
      <c r="C1949" s="215">
        <f>'Survey Results'!D1949/'Survey Results'!D$2066</f>
        <v>0</v>
      </c>
      <c r="D1949" s="211">
        <f t="shared" si="239"/>
        <v>0</v>
      </c>
      <c r="E1949" s="218">
        <f>'Survey Results'!E1949/'Survey Results'!E$2066</f>
        <v>0</v>
      </c>
      <c r="F1949" s="217">
        <f t="shared" si="240"/>
        <v>0</v>
      </c>
      <c r="G1949" s="215">
        <f>'Survey Results'!F1949/'Survey Results'!F$2066</f>
        <v>0</v>
      </c>
      <c r="H1949" s="212">
        <f t="shared" si="241"/>
        <v>0</v>
      </c>
      <c r="I1949" s="218">
        <f>'Survey Results'!G1949/'Survey Results'!G$2066</f>
        <v>0</v>
      </c>
      <c r="J1949" s="217">
        <f t="shared" si="242"/>
        <v>0</v>
      </c>
      <c r="K1949" s="215">
        <f>'Survey Results'!H1949/'Survey Results'!H$2066</f>
        <v>0</v>
      </c>
      <c r="L1949" s="211">
        <f t="shared" si="243"/>
        <v>0</v>
      </c>
      <c r="M1949" s="221">
        <f t="shared" si="244"/>
        <v>0</v>
      </c>
      <c r="N1949" s="222">
        <f t="shared" si="245"/>
        <v>0</v>
      </c>
    </row>
    <row r="1950" spans="2:14" x14ac:dyDescent="0.45">
      <c r="B1950" t="s">
        <v>273</v>
      </c>
      <c r="C1950" s="215">
        <f>'Survey Results'!D1950/'Survey Results'!D$2066</f>
        <v>0</v>
      </c>
      <c r="D1950" s="211">
        <f t="shared" si="239"/>
        <v>0</v>
      </c>
      <c r="E1950" s="218">
        <f>'Survey Results'!E1950/'Survey Results'!E$2066</f>
        <v>0</v>
      </c>
      <c r="F1950" s="217">
        <f t="shared" si="240"/>
        <v>0</v>
      </c>
      <c r="G1950" s="215">
        <f>'Survey Results'!F1950/'Survey Results'!F$2066</f>
        <v>2.3413298753692094E-2</v>
      </c>
      <c r="H1950" s="212">
        <f t="shared" si="241"/>
        <v>0.50773611411281605</v>
      </c>
      <c r="I1950" s="218">
        <f>'Survey Results'!G1950/'Survey Results'!G$2066</f>
        <v>2.6963772002535465E-2</v>
      </c>
      <c r="J1950" s="217">
        <f t="shared" si="242"/>
        <v>0.25849388469686474</v>
      </c>
      <c r="K1950" s="215">
        <f>'Survey Results'!H1950/'Survey Results'!H$2066</f>
        <v>0.15196410430071111</v>
      </c>
      <c r="L1950" s="211">
        <f t="shared" si="243"/>
        <v>1.8637968765568913</v>
      </c>
      <c r="M1950" s="221">
        <f t="shared" si="244"/>
        <v>4.5150964063013499E-2</v>
      </c>
      <c r="N1950" s="222">
        <f t="shared" si="245"/>
        <v>2.6300268753665721</v>
      </c>
    </row>
    <row r="1951" spans="2:14" x14ac:dyDescent="0.45">
      <c r="B1951" t="s">
        <v>274</v>
      </c>
      <c r="C1951" s="215">
        <f>'Survey Results'!D1951/'Survey Results'!D$2066</f>
        <v>0</v>
      </c>
      <c r="D1951" s="211">
        <f t="shared" si="239"/>
        <v>0</v>
      </c>
      <c r="E1951" s="218">
        <f>'Survey Results'!E1951/'Survey Results'!E$2066</f>
        <v>0</v>
      </c>
      <c r="F1951" s="217">
        <f t="shared" si="240"/>
        <v>0</v>
      </c>
      <c r="G1951" s="215">
        <f>'Survey Results'!F1951/'Survey Results'!F$2066</f>
        <v>0</v>
      </c>
      <c r="H1951" s="212">
        <f t="shared" si="241"/>
        <v>0</v>
      </c>
      <c r="I1951" s="218">
        <f>'Survey Results'!G1951/'Survey Results'!G$2066</f>
        <v>0</v>
      </c>
      <c r="J1951" s="217">
        <f t="shared" si="242"/>
        <v>0</v>
      </c>
      <c r="K1951" s="215">
        <f>'Survey Results'!H1951/'Survey Results'!H$2066</f>
        <v>0</v>
      </c>
      <c r="L1951" s="211">
        <f t="shared" si="243"/>
        <v>0</v>
      </c>
      <c r="M1951" s="221">
        <f t="shared" si="244"/>
        <v>0</v>
      </c>
      <c r="N1951" s="222">
        <f t="shared" si="245"/>
        <v>0</v>
      </c>
    </row>
    <row r="1952" spans="2:14" x14ac:dyDescent="0.45">
      <c r="B1952" t="s">
        <v>275</v>
      </c>
      <c r="C1952" s="215">
        <f>'Survey Results'!D1952/'Survey Results'!D$2066</f>
        <v>0</v>
      </c>
      <c r="D1952" s="211">
        <f t="shared" ref="D1952:D2015" si="246">C1952*$D$1885</f>
        <v>0</v>
      </c>
      <c r="E1952" s="218">
        <f>'Survey Results'!E1952/'Survey Results'!E$2066</f>
        <v>0</v>
      </c>
      <c r="F1952" s="217">
        <f t="shared" ref="F1952:F2015" si="247">E1952*$F$1885</f>
        <v>0</v>
      </c>
      <c r="G1952" s="215">
        <f>'Survey Results'!F1952/'Survey Results'!F$2066</f>
        <v>0</v>
      </c>
      <c r="H1952" s="212">
        <f t="shared" ref="H1952:H2015" si="248">G1952*$H$1885</f>
        <v>0</v>
      </c>
      <c r="I1952" s="218">
        <f>'Survey Results'!G1952/'Survey Results'!G$2066</f>
        <v>0</v>
      </c>
      <c r="J1952" s="217">
        <f t="shared" ref="J1952:J2015" si="249">I1952*$J$1885</f>
        <v>0</v>
      </c>
      <c r="K1952" s="215">
        <f>'Survey Results'!H1952/'Survey Results'!H$2066</f>
        <v>0</v>
      </c>
      <c r="L1952" s="211">
        <f t="shared" ref="L1952:L2015" si="250">K1952*$L$1885</f>
        <v>0</v>
      </c>
      <c r="M1952" s="221">
        <f t="shared" ref="M1952:M2015" si="251">N1952/$N$1885</f>
        <v>0</v>
      </c>
      <c r="N1952" s="222">
        <f t="shared" si="245"/>
        <v>0</v>
      </c>
    </row>
    <row r="1953" spans="2:14" x14ac:dyDescent="0.45">
      <c r="B1953" t="s">
        <v>276</v>
      </c>
      <c r="C1953" s="215">
        <f>'Survey Results'!D1953/'Survey Results'!D$2066</f>
        <v>0</v>
      </c>
      <c r="D1953" s="211">
        <f t="shared" si="246"/>
        <v>0</v>
      </c>
      <c r="E1953" s="218">
        <f>'Survey Results'!E1953/'Survey Results'!E$2066</f>
        <v>0</v>
      </c>
      <c r="F1953" s="217">
        <f t="shared" si="247"/>
        <v>0</v>
      </c>
      <c r="G1953" s="215">
        <f>'Survey Results'!F1953/'Survey Results'!F$2066</f>
        <v>0</v>
      </c>
      <c r="H1953" s="212">
        <f t="shared" si="248"/>
        <v>0</v>
      </c>
      <c r="I1953" s="218">
        <f>'Survey Results'!G1953/'Survey Results'!G$2066</f>
        <v>0</v>
      </c>
      <c r="J1953" s="217">
        <f t="shared" si="249"/>
        <v>0</v>
      </c>
      <c r="K1953" s="215">
        <f>'Survey Results'!H1953/'Survey Results'!H$2066</f>
        <v>0</v>
      </c>
      <c r="L1953" s="211">
        <f t="shared" si="250"/>
        <v>0</v>
      </c>
      <c r="M1953" s="221">
        <f t="shared" si="251"/>
        <v>0</v>
      </c>
      <c r="N1953" s="222">
        <f t="shared" si="245"/>
        <v>0</v>
      </c>
    </row>
    <row r="1954" spans="2:14" x14ac:dyDescent="0.45">
      <c r="B1954" t="s">
        <v>277</v>
      </c>
      <c r="C1954" s="215">
        <f>'Survey Results'!D1954/'Survey Results'!D$2066</f>
        <v>0</v>
      </c>
      <c r="D1954" s="211">
        <f t="shared" si="246"/>
        <v>0</v>
      </c>
      <c r="E1954" s="218">
        <f>'Survey Results'!E1954/'Survey Results'!E$2066</f>
        <v>0</v>
      </c>
      <c r="F1954" s="217">
        <f t="shared" si="247"/>
        <v>0</v>
      </c>
      <c r="G1954" s="215">
        <f>'Survey Results'!F1954/'Survey Results'!F$2066</f>
        <v>0</v>
      </c>
      <c r="H1954" s="212">
        <f t="shared" si="248"/>
        <v>0</v>
      </c>
      <c r="I1954" s="218">
        <f>'Survey Results'!G1954/'Survey Results'!G$2066</f>
        <v>0</v>
      </c>
      <c r="J1954" s="217">
        <f t="shared" si="249"/>
        <v>0</v>
      </c>
      <c r="K1954" s="215">
        <f>'Survey Results'!H1954/'Survey Results'!H$2066</f>
        <v>0</v>
      </c>
      <c r="L1954" s="211">
        <f t="shared" si="250"/>
        <v>0</v>
      </c>
      <c r="M1954" s="221">
        <f t="shared" si="251"/>
        <v>0</v>
      </c>
      <c r="N1954" s="222">
        <f t="shared" si="245"/>
        <v>0</v>
      </c>
    </row>
    <row r="1955" spans="2:14" x14ac:dyDescent="0.45">
      <c r="B1955" t="s">
        <v>278</v>
      </c>
      <c r="C1955" s="215">
        <f>'Survey Results'!D1955/'Survey Results'!D$2066</f>
        <v>2.0037121403863999E-2</v>
      </c>
      <c r="D1955" s="211">
        <f t="shared" si="246"/>
        <v>0.16637869464376107</v>
      </c>
      <c r="E1955" s="218">
        <f>'Survey Results'!E1955/'Survey Results'!E$2066</f>
        <v>0</v>
      </c>
      <c r="F1955" s="217">
        <f t="shared" si="247"/>
        <v>0</v>
      </c>
      <c r="G1955" s="215">
        <f>'Survey Results'!F1955/'Survey Results'!F$2066</f>
        <v>0</v>
      </c>
      <c r="H1955" s="212">
        <f t="shared" si="248"/>
        <v>0</v>
      </c>
      <c r="I1955" s="218">
        <f>'Survey Results'!G1955/'Survey Results'!G$2066</f>
        <v>2.6963772002535465E-2</v>
      </c>
      <c r="J1955" s="217">
        <f t="shared" si="249"/>
        <v>0.25849388469686474</v>
      </c>
      <c r="K1955" s="215">
        <f>'Survey Results'!H1955/'Survey Results'!H$2066</f>
        <v>0</v>
      </c>
      <c r="L1955" s="211">
        <f t="shared" si="250"/>
        <v>0</v>
      </c>
      <c r="M1955" s="221">
        <f t="shared" si="251"/>
        <v>7.2939964001298169E-3</v>
      </c>
      <c r="N1955" s="222">
        <f t="shared" si="245"/>
        <v>0.42487257934062583</v>
      </c>
    </row>
    <row r="1956" spans="2:14" x14ac:dyDescent="0.45">
      <c r="B1956" t="s">
        <v>279</v>
      </c>
      <c r="C1956" s="215">
        <f>'Survey Results'!D1956/'Survey Results'!D$2066</f>
        <v>0.23015270395680418</v>
      </c>
      <c r="D1956" s="211">
        <f t="shared" si="246"/>
        <v>1.9110782273186535</v>
      </c>
      <c r="E1956" s="218">
        <f>'Survey Results'!E1956/'Survey Results'!E$2066</f>
        <v>0.12668571715044871</v>
      </c>
      <c r="F1956" s="217">
        <f t="shared" si="247"/>
        <v>0.81191314846944418</v>
      </c>
      <c r="G1956" s="215">
        <f>'Survey Results'!F1956/'Survey Results'!F$2066</f>
        <v>0</v>
      </c>
      <c r="H1956" s="212">
        <f t="shared" si="248"/>
        <v>0</v>
      </c>
      <c r="I1956" s="218">
        <f>'Survey Results'!G1956/'Survey Results'!G$2066</f>
        <v>2.6963772002535465E-2</v>
      </c>
      <c r="J1956" s="217">
        <f t="shared" si="249"/>
        <v>0.25849388469686474</v>
      </c>
      <c r="K1956" s="215">
        <f>'Survey Results'!H1956/'Survey Results'!H$2066</f>
        <v>0</v>
      </c>
      <c r="L1956" s="211">
        <f t="shared" si="250"/>
        <v>0</v>
      </c>
      <c r="M1956" s="221">
        <f t="shared" si="251"/>
        <v>5.118462290686597E-2</v>
      </c>
      <c r="N1956" s="222">
        <f t="shared" si="245"/>
        <v>2.9814852604849627</v>
      </c>
    </row>
    <row r="1957" spans="2:14" x14ac:dyDescent="0.45">
      <c r="B1957" t="s">
        <v>280</v>
      </c>
      <c r="C1957" s="215">
        <f>'Survey Results'!D1957/'Survey Results'!D$2066</f>
        <v>0</v>
      </c>
      <c r="D1957" s="211">
        <f t="shared" si="246"/>
        <v>0</v>
      </c>
      <c r="E1957" s="218">
        <f>'Survey Results'!E1957/'Survey Results'!E$2066</f>
        <v>0</v>
      </c>
      <c r="F1957" s="217">
        <f t="shared" si="247"/>
        <v>0</v>
      </c>
      <c r="G1957" s="215">
        <f>'Survey Results'!F1957/'Survey Results'!F$2066</f>
        <v>0</v>
      </c>
      <c r="H1957" s="212">
        <f t="shared" si="248"/>
        <v>0</v>
      </c>
      <c r="I1957" s="218">
        <f>'Survey Results'!G1957/'Survey Results'!G$2066</f>
        <v>0</v>
      </c>
      <c r="J1957" s="217">
        <f t="shared" si="249"/>
        <v>0</v>
      </c>
      <c r="K1957" s="215">
        <f>'Survey Results'!H1957/'Survey Results'!H$2066</f>
        <v>0</v>
      </c>
      <c r="L1957" s="211">
        <f t="shared" si="250"/>
        <v>0</v>
      </c>
      <c r="M1957" s="221">
        <f t="shared" si="251"/>
        <v>0</v>
      </c>
      <c r="N1957" s="222">
        <f t="shared" si="245"/>
        <v>0</v>
      </c>
    </row>
    <row r="1958" spans="2:14" x14ac:dyDescent="0.45">
      <c r="B1958" t="s">
        <v>281</v>
      </c>
      <c r="C1958" s="215">
        <f>'Survey Results'!D1958/'Survey Results'!D$2066</f>
        <v>0</v>
      </c>
      <c r="D1958" s="211">
        <f t="shared" si="246"/>
        <v>0</v>
      </c>
      <c r="E1958" s="218">
        <f>'Survey Results'!E1958/'Survey Results'!E$2066</f>
        <v>0</v>
      </c>
      <c r="F1958" s="217">
        <f t="shared" si="247"/>
        <v>0</v>
      </c>
      <c r="G1958" s="215">
        <f>'Survey Results'!F1958/'Survey Results'!F$2066</f>
        <v>0</v>
      </c>
      <c r="H1958" s="212">
        <f t="shared" si="248"/>
        <v>0</v>
      </c>
      <c r="I1958" s="218">
        <f>'Survey Results'!G1958/'Survey Results'!G$2066</f>
        <v>0</v>
      </c>
      <c r="J1958" s="217">
        <f t="shared" si="249"/>
        <v>0</v>
      </c>
      <c r="K1958" s="215">
        <f>'Survey Results'!H1958/'Survey Results'!H$2066</f>
        <v>0</v>
      </c>
      <c r="L1958" s="211">
        <f t="shared" si="250"/>
        <v>0</v>
      </c>
      <c r="M1958" s="221">
        <f t="shared" si="251"/>
        <v>0</v>
      </c>
      <c r="N1958" s="222">
        <f t="shared" si="245"/>
        <v>0</v>
      </c>
    </row>
    <row r="1959" spans="2:14" x14ac:dyDescent="0.45">
      <c r="B1959" t="s">
        <v>282</v>
      </c>
      <c r="C1959" s="215">
        <f>'Survey Results'!D1959/'Survey Results'!D$2066</f>
        <v>0</v>
      </c>
      <c r="D1959" s="211">
        <f t="shared" si="246"/>
        <v>0</v>
      </c>
      <c r="E1959" s="218">
        <f>'Survey Results'!E1959/'Survey Results'!E$2066</f>
        <v>0</v>
      </c>
      <c r="F1959" s="217">
        <f t="shared" si="247"/>
        <v>0</v>
      </c>
      <c r="G1959" s="215">
        <f>'Survey Results'!F1959/'Survey Results'!F$2066</f>
        <v>0</v>
      </c>
      <c r="H1959" s="212">
        <f t="shared" si="248"/>
        <v>0</v>
      </c>
      <c r="I1959" s="218">
        <f>'Survey Results'!G1959/'Survey Results'!G$2066</f>
        <v>0</v>
      </c>
      <c r="J1959" s="217">
        <f t="shared" si="249"/>
        <v>0</v>
      </c>
      <c r="K1959" s="215">
        <f>'Survey Results'!H1959/'Survey Results'!H$2066</f>
        <v>0</v>
      </c>
      <c r="L1959" s="211">
        <f t="shared" si="250"/>
        <v>0</v>
      </c>
      <c r="M1959" s="221">
        <f t="shared" si="251"/>
        <v>0</v>
      </c>
      <c r="N1959" s="222">
        <f t="shared" si="245"/>
        <v>0</v>
      </c>
    </row>
    <row r="1960" spans="2:14" x14ac:dyDescent="0.45">
      <c r="B1960" t="s">
        <v>283</v>
      </c>
      <c r="C1960" s="215">
        <f>'Survey Results'!D1960/'Survey Results'!D$2066</f>
        <v>0</v>
      </c>
      <c r="D1960" s="211">
        <f t="shared" si="246"/>
        <v>0</v>
      </c>
      <c r="E1960" s="218">
        <f>'Survey Results'!E1960/'Survey Results'!E$2066</f>
        <v>0</v>
      </c>
      <c r="F1960" s="217">
        <f t="shared" si="247"/>
        <v>0</v>
      </c>
      <c r="G1960" s="215">
        <f>'Survey Results'!F1960/'Survey Results'!F$2066</f>
        <v>0</v>
      </c>
      <c r="H1960" s="212">
        <f t="shared" si="248"/>
        <v>0</v>
      </c>
      <c r="I1960" s="218">
        <f>'Survey Results'!G1960/'Survey Results'!G$2066</f>
        <v>0</v>
      </c>
      <c r="J1960" s="217">
        <f t="shared" si="249"/>
        <v>0</v>
      </c>
      <c r="K1960" s="215">
        <f>'Survey Results'!H1960/'Survey Results'!H$2066</f>
        <v>0</v>
      </c>
      <c r="L1960" s="211">
        <f t="shared" si="250"/>
        <v>0</v>
      </c>
      <c r="M1960" s="221">
        <f t="shared" si="251"/>
        <v>0</v>
      </c>
      <c r="N1960" s="222">
        <f t="shared" si="245"/>
        <v>0</v>
      </c>
    </row>
    <row r="1961" spans="2:14" x14ac:dyDescent="0.45">
      <c r="B1961" t="s">
        <v>284</v>
      </c>
      <c r="C1961" s="215">
        <f>'Survey Results'!D1961/'Survey Results'!D$2066</f>
        <v>0</v>
      </c>
      <c r="D1961" s="211">
        <f t="shared" si="246"/>
        <v>0</v>
      </c>
      <c r="E1961" s="218">
        <f>'Survey Results'!E1961/'Survey Results'!E$2066</f>
        <v>0</v>
      </c>
      <c r="F1961" s="217">
        <f t="shared" si="247"/>
        <v>0</v>
      </c>
      <c r="G1961" s="215">
        <f>'Survey Results'!F1961/'Survey Results'!F$2066</f>
        <v>0</v>
      </c>
      <c r="H1961" s="212">
        <f t="shared" si="248"/>
        <v>0</v>
      </c>
      <c r="I1961" s="218">
        <f>'Survey Results'!G1961/'Survey Results'!G$2066</f>
        <v>0</v>
      </c>
      <c r="J1961" s="217">
        <f t="shared" si="249"/>
        <v>0</v>
      </c>
      <c r="K1961" s="215">
        <f>'Survey Results'!H1961/'Survey Results'!H$2066</f>
        <v>0</v>
      </c>
      <c r="L1961" s="211">
        <f t="shared" si="250"/>
        <v>0</v>
      </c>
      <c r="M1961" s="221">
        <f t="shared" si="251"/>
        <v>0</v>
      </c>
      <c r="N1961" s="222">
        <f t="shared" si="245"/>
        <v>0</v>
      </c>
    </row>
    <row r="1962" spans="2:14" x14ac:dyDescent="0.45">
      <c r="B1962" t="s">
        <v>285</v>
      </c>
      <c r="C1962" s="215">
        <f>'Survey Results'!D1962/'Survey Results'!D$2066</f>
        <v>0</v>
      </c>
      <c r="D1962" s="211">
        <f t="shared" si="246"/>
        <v>0</v>
      </c>
      <c r="E1962" s="218">
        <f>'Survey Results'!E1962/'Survey Results'!E$2066</f>
        <v>0</v>
      </c>
      <c r="F1962" s="217">
        <f t="shared" si="247"/>
        <v>0</v>
      </c>
      <c r="G1962" s="215">
        <f>'Survey Results'!F1962/'Survey Results'!F$2066</f>
        <v>0</v>
      </c>
      <c r="H1962" s="212">
        <f t="shared" si="248"/>
        <v>0</v>
      </c>
      <c r="I1962" s="218">
        <f>'Survey Results'!G1962/'Survey Results'!G$2066</f>
        <v>0</v>
      </c>
      <c r="J1962" s="217">
        <f t="shared" si="249"/>
        <v>0</v>
      </c>
      <c r="K1962" s="215">
        <f>'Survey Results'!H1962/'Survey Results'!H$2066</f>
        <v>0</v>
      </c>
      <c r="L1962" s="211">
        <f t="shared" si="250"/>
        <v>0</v>
      </c>
      <c r="M1962" s="221">
        <f t="shared" si="251"/>
        <v>0</v>
      </c>
      <c r="N1962" s="222">
        <f t="shared" si="245"/>
        <v>0</v>
      </c>
    </row>
    <row r="1963" spans="2:14" x14ac:dyDescent="0.45">
      <c r="B1963" t="s">
        <v>286</v>
      </c>
      <c r="C1963" s="215">
        <f>'Survey Results'!D1963/'Survey Results'!D$2066</f>
        <v>0</v>
      </c>
      <c r="D1963" s="211">
        <f t="shared" si="246"/>
        <v>0</v>
      </c>
      <c r="E1963" s="218">
        <f>'Survey Results'!E1963/'Survey Results'!E$2066</f>
        <v>0</v>
      </c>
      <c r="F1963" s="217">
        <f t="shared" si="247"/>
        <v>0</v>
      </c>
      <c r="G1963" s="215">
        <f>'Survey Results'!F1963/'Survey Results'!F$2066</f>
        <v>0</v>
      </c>
      <c r="H1963" s="212">
        <f t="shared" si="248"/>
        <v>0</v>
      </c>
      <c r="I1963" s="218">
        <f>'Survey Results'!G1963/'Survey Results'!G$2066</f>
        <v>0</v>
      </c>
      <c r="J1963" s="217">
        <f t="shared" si="249"/>
        <v>0</v>
      </c>
      <c r="K1963" s="215">
        <f>'Survey Results'!H1963/'Survey Results'!H$2066</f>
        <v>0</v>
      </c>
      <c r="L1963" s="211">
        <f t="shared" si="250"/>
        <v>0</v>
      </c>
      <c r="M1963" s="221">
        <f t="shared" si="251"/>
        <v>0</v>
      </c>
      <c r="N1963" s="222">
        <f t="shared" si="245"/>
        <v>0</v>
      </c>
    </row>
    <row r="1964" spans="2:14" x14ac:dyDescent="0.45">
      <c r="B1964" t="s">
        <v>287</v>
      </c>
      <c r="C1964" s="215">
        <f>'Survey Results'!D1964/'Survey Results'!D$2066</f>
        <v>0</v>
      </c>
      <c r="D1964" s="211">
        <f t="shared" si="246"/>
        <v>0</v>
      </c>
      <c r="E1964" s="218">
        <f>'Survey Results'!E1964/'Survey Results'!E$2066</f>
        <v>0</v>
      </c>
      <c r="F1964" s="217">
        <f t="shared" si="247"/>
        <v>0</v>
      </c>
      <c r="G1964" s="215">
        <f>'Survey Results'!F1964/'Survey Results'!F$2066</f>
        <v>0</v>
      </c>
      <c r="H1964" s="212">
        <f t="shared" si="248"/>
        <v>0</v>
      </c>
      <c r="I1964" s="218">
        <f>'Survey Results'!G1964/'Survey Results'!G$2066</f>
        <v>0</v>
      </c>
      <c r="J1964" s="217">
        <f t="shared" si="249"/>
        <v>0</v>
      </c>
      <c r="K1964" s="215">
        <f>'Survey Results'!H1964/'Survey Results'!H$2066</f>
        <v>0</v>
      </c>
      <c r="L1964" s="211">
        <f t="shared" si="250"/>
        <v>0</v>
      </c>
      <c r="M1964" s="221">
        <f t="shared" si="251"/>
        <v>0</v>
      </c>
      <c r="N1964" s="222">
        <f t="shared" si="245"/>
        <v>0</v>
      </c>
    </row>
    <row r="1965" spans="2:14" x14ac:dyDescent="0.45">
      <c r="B1965" t="s">
        <v>288</v>
      </c>
      <c r="C1965" s="215">
        <f>'Survey Results'!D1965/'Survey Results'!D$2066</f>
        <v>0</v>
      </c>
      <c r="D1965" s="211">
        <f t="shared" si="246"/>
        <v>0</v>
      </c>
      <c r="E1965" s="218">
        <f>'Survey Results'!E1965/'Survey Results'!E$2066</f>
        <v>0</v>
      </c>
      <c r="F1965" s="217">
        <f t="shared" si="247"/>
        <v>0</v>
      </c>
      <c r="G1965" s="215">
        <f>'Survey Results'!F1965/'Survey Results'!F$2066</f>
        <v>0</v>
      </c>
      <c r="H1965" s="212">
        <f t="shared" si="248"/>
        <v>0</v>
      </c>
      <c r="I1965" s="218">
        <f>'Survey Results'!G1965/'Survey Results'!G$2066</f>
        <v>0</v>
      </c>
      <c r="J1965" s="217">
        <f t="shared" si="249"/>
        <v>0</v>
      </c>
      <c r="K1965" s="215">
        <f>'Survey Results'!H1965/'Survey Results'!H$2066</f>
        <v>0</v>
      </c>
      <c r="L1965" s="211">
        <f t="shared" si="250"/>
        <v>0</v>
      </c>
      <c r="M1965" s="221">
        <f t="shared" si="251"/>
        <v>0</v>
      </c>
      <c r="N1965" s="222">
        <f t="shared" si="245"/>
        <v>0</v>
      </c>
    </row>
    <row r="1966" spans="2:14" x14ac:dyDescent="0.45">
      <c r="B1966" t="s">
        <v>289</v>
      </c>
      <c r="C1966" s="215">
        <f>'Survey Results'!D1966/'Survey Results'!D$2066</f>
        <v>0</v>
      </c>
      <c r="D1966" s="211">
        <f t="shared" si="246"/>
        <v>0</v>
      </c>
      <c r="E1966" s="218">
        <f>'Survey Results'!E1966/'Survey Results'!E$2066</f>
        <v>0</v>
      </c>
      <c r="F1966" s="217">
        <f t="shared" si="247"/>
        <v>0</v>
      </c>
      <c r="G1966" s="215">
        <f>'Survey Results'!F1966/'Survey Results'!F$2066</f>
        <v>0</v>
      </c>
      <c r="H1966" s="212">
        <f t="shared" si="248"/>
        <v>0</v>
      </c>
      <c r="I1966" s="218">
        <f>'Survey Results'!G1966/'Survey Results'!G$2066</f>
        <v>0</v>
      </c>
      <c r="J1966" s="217">
        <f t="shared" si="249"/>
        <v>0</v>
      </c>
      <c r="K1966" s="215">
        <f>'Survey Results'!H1966/'Survey Results'!H$2066</f>
        <v>0</v>
      </c>
      <c r="L1966" s="211">
        <f t="shared" si="250"/>
        <v>0</v>
      </c>
      <c r="M1966" s="221">
        <f t="shared" si="251"/>
        <v>0</v>
      </c>
      <c r="N1966" s="222">
        <f t="shared" si="245"/>
        <v>0</v>
      </c>
    </row>
    <row r="1967" spans="2:14" x14ac:dyDescent="0.45">
      <c r="B1967" t="s">
        <v>290</v>
      </c>
      <c r="C1967" s="215">
        <f>'Survey Results'!D1967/'Survey Results'!D$2066</f>
        <v>0</v>
      </c>
      <c r="D1967" s="211">
        <f t="shared" si="246"/>
        <v>0</v>
      </c>
      <c r="E1967" s="218">
        <f>'Survey Results'!E1967/'Survey Results'!E$2066</f>
        <v>0</v>
      </c>
      <c r="F1967" s="217">
        <f t="shared" si="247"/>
        <v>0</v>
      </c>
      <c r="G1967" s="215">
        <f>'Survey Results'!F1967/'Survey Results'!F$2066</f>
        <v>0</v>
      </c>
      <c r="H1967" s="212">
        <f t="shared" si="248"/>
        <v>0</v>
      </c>
      <c r="I1967" s="218">
        <f>'Survey Results'!G1967/'Survey Results'!G$2066</f>
        <v>0</v>
      </c>
      <c r="J1967" s="217">
        <f t="shared" si="249"/>
        <v>0</v>
      </c>
      <c r="K1967" s="215">
        <f>'Survey Results'!H1967/'Survey Results'!H$2066</f>
        <v>0</v>
      </c>
      <c r="L1967" s="211">
        <f t="shared" si="250"/>
        <v>0</v>
      </c>
      <c r="M1967" s="221">
        <f t="shared" si="251"/>
        <v>0</v>
      </c>
      <c r="N1967" s="222">
        <f t="shared" si="245"/>
        <v>0</v>
      </c>
    </row>
    <row r="1968" spans="2:14" x14ac:dyDescent="0.45">
      <c r="B1968" t="s">
        <v>291</v>
      </c>
      <c r="C1968" s="215">
        <f>'Survey Results'!D1968/'Survey Results'!D$2066</f>
        <v>0</v>
      </c>
      <c r="D1968" s="211">
        <f t="shared" si="246"/>
        <v>0</v>
      </c>
      <c r="E1968" s="218">
        <f>'Survey Results'!E1968/'Survey Results'!E$2066</f>
        <v>0</v>
      </c>
      <c r="F1968" s="217">
        <f t="shared" si="247"/>
        <v>0</v>
      </c>
      <c r="G1968" s="215">
        <f>'Survey Results'!F1968/'Survey Results'!F$2066</f>
        <v>0</v>
      </c>
      <c r="H1968" s="212">
        <f t="shared" si="248"/>
        <v>0</v>
      </c>
      <c r="I1968" s="218">
        <f>'Survey Results'!G1968/'Survey Results'!G$2066</f>
        <v>0</v>
      </c>
      <c r="J1968" s="217">
        <f t="shared" si="249"/>
        <v>0</v>
      </c>
      <c r="K1968" s="215">
        <f>'Survey Results'!H1968/'Survey Results'!H$2066</f>
        <v>0</v>
      </c>
      <c r="L1968" s="211">
        <f t="shared" si="250"/>
        <v>0</v>
      </c>
      <c r="M1968" s="221">
        <f t="shared" si="251"/>
        <v>0</v>
      </c>
      <c r="N1968" s="222">
        <f t="shared" si="245"/>
        <v>0</v>
      </c>
    </row>
    <row r="1969" spans="2:14" x14ac:dyDescent="0.45">
      <c r="B1969" t="s">
        <v>292</v>
      </c>
      <c r="C1969" s="215">
        <f>'Survey Results'!D1969/'Survey Results'!D$2066</f>
        <v>0</v>
      </c>
      <c r="D1969" s="211">
        <f t="shared" si="246"/>
        <v>0</v>
      </c>
      <c r="E1969" s="218">
        <f>'Survey Results'!E1969/'Survey Results'!E$2066</f>
        <v>0</v>
      </c>
      <c r="F1969" s="217">
        <f t="shared" si="247"/>
        <v>0</v>
      </c>
      <c r="G1969" s="215">
        <f>'Survey Results'!F1969/'Survey Results'!F$2066</f>
        <v>0</v>
      </c>
      <c r="H1969" s="212">
        <f t="shared" si="248"/>
        <v>0</v>
      </c>
      <c r="I1969" s="218">
        <f>'Survey Results'!G1969/'Survey Results'!G$2066</f>
        <v>0</v>
      </c>
      <c r="J1969" s="217">
        <f t="shared" si="249"/>
        <v>0</v>
      </c>
      <c r="K1969" s="215">
        <f>'Survey Results'!H1969/'Survey Results'!H$2066</f>
        <v>0</v>
      </c>
      <c r="L1969" s="211">
        <f t="shared" si="250"/>
        <v>0</v>
      </c>
      <c r="M1969" s="221">
        <f t="shared" si="251"/>
        <v>0</v>
      </c>
      <c r="N1969" s="222">
        <f t="shared" si="245"/>
        <v>0</v>
      </c>
    </row>
    <row r="1970" spans="2:14" x14ac:dyDescent="0.45">
      <c r="B1970" t="s">
        <v>293</v>
      </c>
      <c r="C1970" s="215">
        <f>'Survey Results'!D1970/'Survey Results'!D$2066</f>
        <v>0</v>
      </c>
      <c r="D1970" s="211">
        <f t="shared" si="246"/>
        <v>0</v>
      </c>
      <c r="E1970" s="218">
        <f>'Survey Results'!E1970/'Survey Results'!E$2066</f>
        <v>0</v>
      </c>
      <c r="F1970" s="217">
        <f t="shared" si="247"/>
        <v>0</v>
      </c>
      <c r="G1970" s="215">
        <f>'Survey Results'!F1970/'Survey Results'!F$2066</f>
        <v>0</v>
      </c>
      <c r="H1970" s="212">
        <f t="shared" si="248"/>
        <v>0</v>
      </c>
      <c r="I1970" s="218">
        <f>'Survey Results'!G1970/'Survey Results'!G$2066</f>
        <v>0</v>
      </c>
      <c r="J1970" s="217">
        <f t="shared" si="249"/>
        <v>0</v>
      </c>
      <c r="K1970" s="215">
        <f>'Survey Results'!H1970/'Survey Results'!H$2066</f>
        <v>0</v>
      </c>
      <c r="L1970" s="211">
        <f t="shared" si="250"/>
        <v>0</v>
      </c>
      <c r="M1970" s="221">
        <f t="shared" si="251"/>
        <v>0</v>
      </c>
      <c r="N1970" s="222">
        <f t="shared" si="245"/>
        <v>0</v>
      </c>
    </row>
    <row r="1971" spans="2:14" x14ac:dyDescent="0.45">
      <c r="B1971" t="s">
        <v>205</v>
      </c>
      <c r="C1971" s="215">
        <f>'Survey Results'!D1971/'Survey Results'!D$2066</f>
        <v>0</v>
      </c>
      <c r="D1971" s="211">
        <f t="shared" si="246"/>
        <v>0</v>
      </c>
      <c r="E1971" s="218">
        <f>'Survey Results'!E1971/'Survey Results'!E$2066</f>
        <v>0</v>
      </c>
      <c r="F1971" s="217">
        <f t="shared" si="247"/>
        <v>0</v>
      </c>
      <c r="G1971" s="215">
        <f>'Survey Results'!F1971/'Survey Results'!F$2066</f>
        <v>0</v>
      </c>
      <c r="H1971" s="212">
        <f t="shared" si="248"/>
        <v>0</v>
      </c>
      <c r="I1971" s="218">
        <f>'Survey Results'!G1971/'Survey Results'!G$2066</f>
        <v>0</v>
      </c>
      <c r="J1971" s="217">
        <f t="shared" si="249"/>
        <v>0</v>
      </c>
      <c r="K1971" s="215">
        <f>'Survey Results'!H1971/'Survey Results'!H$2066</f>
        <v>0</v>
      </c>
      <c r="L1971" s="211">
        <f t="shared" si="250"/>
        <v>0</v>
      </c>
      <c r="M1971" s="221">
        <f t="shared" si="251"/>
        <v>0</v>
      </c>
      <c r="N1971" s="222">
        <f t="shared" si="245"/>
        <v>0</v>
      </c>
    </row>
    <row r="1972" spans="2:14" x14ac:dyDescent="0.45">
      <c r="B1972" t="s">
        <v>294</v>
      </c>
      <c r="C1972" s="215">
        <f>'Survey Results'!D1972/'Survey Results'!D$2066</f>
        <v>0</v>
      </c>
      <c r="D1972" s="211">
        <f t="shared" si="246"/>
        <v>0</v>
      </c>
      <c r="E1972" s="218">
        <f>'Survey Results'!E1972/'Survey Results'!E$2066</f>
        <v>0</v>
      </c>
      <c r="F1972" s="217">
        <f t="shared" si="247"/>
        <v>0</v>
      </c>
      <c r="G1972" s="215">
        <f>'Survey Results'!F1972/'Survey Results'!F$2066</f>
        <v>0</v>
      </c>
      <c r="H1972" s="212">
        <f t="shared" si="248"/>
        <v>0</v>
      </c>
      <c r="I1972" s="218">
        <f>'Survey Results'!G1972/'Survey Results'!G$2066</f>
        <v>0</v>
      </c>
      <c r="J1972" s="217">
        <f t="shared" si="249"/>
        <v>0</v>
      </c>
      <c r="K1972" s="215">
        <f>'Survey Results'!H1972/'Survey Results'!H$2066</f>
        <v>0</v>
      </c>
      <c r="L1972" s="211">
        <f t="shared" si="250"/>
        <v>0</v>
      </c>
      <c r="M1972" s="221">
        <f t="shared" si="251"/>
        <v>0</v>
      </c>
      <c r="N1972" s="222">
        <f t="shared" si="245"/>
        <v>0</v>
      </c>
    </row>
    <row r="1973" spans="2:14" x14ac:dyDescent="0.45">
      <c r="B1973" t="s">
        <v>295</v>
      </c>
      <c r="C1973" s="215">
        <f>'Survey Results'!D1973/'Survey Results'!D$2066</f>
        <v>0</v>
      </c>
      <c r="D1973" s="211">
        <f t="shared" si="246"/>
        <v>0</v>
      </c>
      <c r="E1973" s="218">
        <f>'Survey Results'!E1973/'Survey Results'!E$2066</f>
        <v>0</v>
      </c>
      <c r="F1973" s="217">
        <f t="shared" si="247"/>
        <v>0</v>
      </c>
      <c r="G1973" s="215">
        <f>'Survey Results'!F1973/'Survey Results'!F$2066</f>
        <v>0</v>
      </c>
      <c r="H1973" s="212">
        <f t="shared" si="248"/>
        <v>0</v>
      </c>
      <c r="I1973" s="218">
        <f>'Survey Results'!G1973/'Survey Results'!G$2066</f>
        <v>0</v>
      </c>
      <c r="J1973" s="217">
        <f t="shared" si="249"/>
        <v>0</v>
      </c>
      <c r="K1973" s="215">
        <f>'Survey Results'!H1973/'Survey Results'!H$2066</f>
        <v>0</v>
      </c>
      <c r="L1973" s="211">
        <f t="shared" si="250"/>
        <v>0</v>
      </c>
      <c r="M1973" s="221">
        <f t="shared" si="251"/>
        <v>0</v>
      </c>
      <c r="N1973" s="222">
        <f t="shared" si="245"/>
        <v>0</v>
      </c>
    </row>
    <row r="1974" spans="2:14" x14ac:dyDescent="0.45">
      <c r="B1974" t="s">
        <v>296</v>
      </c>
      <c r="C1974" s="215">
        <f>'Survey Results'!D1974/'Survey Results'!D$2066</f>
        <v>0</v>
      </c>
      <c r="D1974" s="211">
        <f t="shared" si="246"/>
        <v>0</v>
      </c>
      <c r="E1974" s="218">
        <f>'Survey Results'!E1974/'Survey Results'!E$2066</f>
        <v>0</v>
      </c>
      <c r="F1974" s="217">
        <f t="shared" si="247"/>
        <v>0</v>
      </c>
      <c r="G1974" s="215">
        <f>'Survey Results'!F1974/'Survey Results'!F$2066</f>
        <v>0</v>
      </c>
      <c r="H1974" s="212">
        <f t="shared" si="248"/>
        <v>0</v>
      </c>
      <c r="I1974" s="218">
        <f>'Survey Results'!G1974/'Survey Results'!G$2066</f>
        <v>0</v>
      </c>
      <c r="J1974" s="217">
        <f t="shared" si="249"/>
        <v>0</v>
      </c>
      <c r="K1974" s="215">
        <f>'Survey Results'!H1974/'Survey Results'!H$2066</f>
        <v>0</v>
      </c>
      <c r="L1974" s="211">
        <f t="shared" si="250"/>
        <v>0</v>
      </c>
      <c r="M1974" s="221">
        <f t="shared" si="251"/>
        <v>0</v>
      </c>
      <c r="N1974" s="222">
        <f t="shared" si="245"/>
        <v>0</v>
      </c>
    </row>
    <row r="1975" spans="2:14" x14ac:dyDescent="0.45">
      <c r="B1975" t="s">
        <v>297</v>
      </c>
      <c r="C1975" s="215">
        <f>'Survey Results'!D1975/'Survey Results'!D$2066</f>
        <v>0</v>
      </c>
      <c r="D1975" s="211">
        <f t="shared" si="246"/>
        <v>0</v>
      </c>
      <c r="E1975" s="218">
        <f>'Survey Results'!E1975/'Survey Results'!E$2066</f>
        <v>0</v>
      </c>
      <c r="F1975" s="217">
        <f t="shared" si="247"/>
        <v>0</v>
      </c>
      <c r="G1975" s="215">
        <f>'Survey Results'!F1975/'Survey Results'!F$2066</f>
        <v>0</v>
      </c>
      <c r="H1975" s="212">
        <f t="shared" si="248"/>
        <v>0</v>
      </c>
      <c r="I1975" s="218">
        <f>'Survey Results'!G1975/'Survey Results'!G$2066</f>
        <v>0</v>
      </c>
      <c r="J1975" s="217">
        <f t="shared" si="249"/>
        <v>0</v>
      </c>
      <c r="K1975" s="215">
        <f>'Survey Results'!H1975/'Survey Results'!H$2066</f>
        <v>0</v>
      </c>
      <c r="L1975" s="211">
        <f t="shared" si="250"/>
        <v>0</v>
      </c>
      <c r="M1975" s="221">
        <f t="shared" si="251"/>
        <v>0</v>
      </c>
      <c r="N1975" s="222">
        <f t="shared" si="245"/>
        <v>0</v>
      </c>
    </row>
    <row r="1976" spans="2:14" x14ac:dyDescent="0.45">
      <c r="B1976" t="s">
        <v>298</v>
      </c>
      <c r="C1976" s="215">
        <f>'Survey Results'!D1976/'Survey Results'!D$2066</f>
        <v>0</v>
      </c>
      <c r="D1976" s="211">
        <f t="shared" si="246"/>
        <v>0</v>
      </c>
      <c r="E1976" s="218">
        <f>'Survey Results'!E1976/'Survey Results'!E$2066</f>
        <v>0</v>
      </c>
      <c r="F1976" s="217">
        <f t="shared" si="247"/>
        <v>0</v>
      </c>
      <c r="G1976" s="215">
        <f>'Survey Results'!F1976/'Survey Results'!F$2066</f>
        <v>0</v>
      </c>
      <c r="H1976" s="212">
        <f t="shared" si="248"/>
        <v>0</v>
      </c>
      <c r="I1976" s="218">
        <f>'Survey Results'!G1976/'Survey Results'!G$2066</f>
        <v>0</v>
      </c>
      <c r="J1976" s="217">
        <f t="shared" si="249"/>
        <v>0</v>
      </c>
      <c r="K1976" s="215">
        <f>'Survey Results'!H1976/'Survey Results'!H$2066</f>
        <v>0</v>
      </c>
      <c r="L1976" s="211">
        <f t="shared" si="250"/>
        <v>0</v>
      </c>
      <c r="M1976" s="221">
        <f t="shared" si="251"/>
        <v>0</v>
      </c>
      <c r="N1976" s="222">
        <f t="shared" si="245"/>
        <v>0</v>
      </c>
    </row>
    <row r="1977" spans="2:14" x14ac:dyDescent="0.45">
      <c r="B1977" t="s">
        <v>8</v>
      </c>
      <c r="C1977" s="215">
        <f>'Survey Results'!D1977/'Survey Results'!D$2066</f>
        <v>0</v>
      </c>
      <c r="D1977" s="211">
        <f t="shared" si="246"/>
        <v>0</v>
      </c>
      <c r="E1977" s="218">
        <f>'Survey Results'!E1977/'Survey Results'!E$2066</f>
        <v>0</v>
      </c>
      <c r="F1977" s="217">
        <f t="shared" si="247"/>
        <v>0</v>
      </c>
      <c r="G1977" s="215">
        <f>'Survey Results'!F1977/'Survey Results'!F$2066</f>
        <v>0</v>
      </c>
      <c r="H1977" s="212">
        <f t="shared" si="248"/>
        <v>0</v>
      </c>
      <c r="I1977" s="218">
        <f>'Survey Results'!G1977/'Survey Results'!G$2066</f>
        <v>0</v>
      </c>
      <c r="J1977" s="217">
        <f t="shared" si="249"/>
        <v>0</v>
      </c>
      <c r="K1977" s="215">
        <f>'Survey Results'!H1977/'Survey Results'!H$2066</f>
        <v>0</v>
      </c>
      <c r="L1977" s="211">
        <f t="shared" si="250"/>
        <v>0</v>
      </c>
      <c r="M1977" s="221">
        <f t="shared" si="251"/>
        <v>0</v>
      </c>
      <c r="N1977" s="222">
        <f t="shared" si="245"/>
        <v>0</v>
      </c>
    </row>
    <row r="1978" spans="2:14" x14ac:dyDescent="0.45">
      <c r="B1978" t="s">
        <v>299</v>
      </c>
      <c r="C1978" s="215">
        <f>'Survey Results'!D1978/'Survey Results'!D$2066</f>
        <v>0</v>
      </c>
      <c r="D1978" s="211">
        <f t="shared" si="246"/>
        <v>0</v>
      </c>
      <c r="E1978" s="218">
        <f>'Survey Results'!E1978/'Survey Results'!E$2066</f>
        <v>0</v>
      </c>
      <c r="F1978" s="217">
        <f t="shared" si="247"/>
        <v>0</v>
      </c>
      <c r="G1978" s="215">
        <f>'Survey Results'!F1978/'Survey Results'!F$2066</f>
        <v>0</v>
      </c>
      <c r="H1978" s="212">
        <f t="shared" si="248"/>
        <v>0</v>
      </c>
      <c r="I1978" s="218">
        <f>'Survey Results'!G1978/'Survey Results'!G$2066</f>
        <v>0</v>
      </c>
      <c r="J1978" s="217">
        <f t="shared" si="249"/>
        <v>0</v>
      </c>
      <c r="K1978" s="215">
        <f>'Survey Results'!H1978/'Survey Results'!H$2066</f>
        <v>0</v>
      </c>
      <c r="L1978" s="211">
        <f t="shared" si="250"/>
        <v>0</v>
      </c>
      <c r="M1978" s="221">
        <f t="shared" si="251"/>
        <v>0</v>
      </c>
      <c r="N1978" s="222">
        <f t="shared" si="245"/>
        <v>0</v>
      </c>
    </row>
    <row r="1979" spans="2:14" x14ac:dyDescent="0.45">
      <c r="B1979" t="s">
        <v>300</v>
      </c>
      <c r="C1979" s="215">
        <f>'Survey Results'!D1979/'Survey Results'!D$2066</f>
        <v>0</v>
      </c>
      <c r="D1979" s="211">
        <f t="shared" si="246"/>
        <v>0</v>
      </c>
      <c r="E1979" s="218">
        <f>'Survey Results'!E1979/'Survey Results'!E$2066</f>
        <v>0</v>
      </c>
      <c r="F1979" s="217">
        <f t="shared" si="247"/>
        <v>0</v>
      </c>
      <c r="G1979" s="215">
        <f>'Survey Results'!F1979/'Survey Results'!F$2066</f>
        <v>0</v>
      </c>
      <c r="H1979" s="212">
        <f t="shared" si="248"/>
        <v>0</v>
      </c>
      <c r="I1979" s="218">
        <f>'Survey Results'!G1979/'Survey Results'!G$2066</f>
        <v>0</v>
      </c>
      <c r="J1979" s="217">
        <f t="shared" si="249"/>
        <v>0</v>
      </c>
      <c r="K1979" s="215">
        <f>'Survey Results'!H1979/'Survey Results'!H$2066</f>
        <v>0</v>
      </c>
      <c r="L1979" s="211">
        <f t="shared" si="250"/>
        <v>0</v>
      </c>
      <c r="M1979" s="221">
        <f t="shared" si="251"/>
        <v>0</v>
      </c>
      <c r="N1979" s="222">
        <f t="shared" si="245"/>
        <v>0</v>
      </c>
    </row>
    <row r="1980" spans="2:14" x14ac:dyDescent="0.45">
      <c r="B1980" t="s">
        <v>94</v>
      </c>
      <c r="C1980" s="215">
        <f>'Survey Results'!D1980/'Survey Results'!D$2066</f>
        <v>0</v>
      </c>
      <c r="D1980" s="211">
        <f t="shared" si="246"/>
        <v>0</v>
      </c>
      <c r="E1980" s="218">
        <f>'Survey Results'!E1980/'Survey Results'!E$2066</f>
        <v>0</v>
      </c>
      <c r="F1980" s="217">
        <f t="shared" si="247"/>
        <v>0</v>
      </c>
      <c r="G1980" s="215">
        <f>'Survey Results'!F1980/'Survey Results'!F$2066</f>
        <v>0</v>
      </c>
      <c r="H1980" s="212">
        <f t="shared" si="248"/>
        <v>0</v>
      </c>
      <c r="I1980" s="218">
        <f>'Survey Results'!G1980/'Survey Results'!G$2066</f>
        <v>0</v>
      </c>
      <c r="J1980" s="217">
        <f t="shared" si="249"/>
        <v>0</v>
      </c>
      <c r="K1980" s="215">
        <f>'Survey Results'!H1980/'Survey Results'!H$2066</f>
        <v>0</v>
      </c>
      <c r="L1980" s="211">
        <f t="shared" si="250"/>
        <v>0</v>
      </c>
      <c r="M1980" s="221">
        <f t="shared" si="251"/>
        <v>0</v>
      </c>
      <c r="N1980" s="222">
        <f t="shared" si="245"/>
        <v>0</v>
      </c>
    </row>
    <row r="1981" spans="2:14" x14ac:dyDescent="0.45">
      <c r="B1981" t="s">
        <v>301</v>
      </c>
      <c r="C1981" s="215">
        <f>'Survey Results'!D1981/'Survey Results'!D$2066</f>
        <v>0</v>
      </c>
      <c r="D1981" s="211">
        <f t="shared" si="246"/>
        <v>0</v>
      </c>
      <c r="E1981" s="218">
        <f>'Survey Results'!E1981/'Survey Results'!E$2066</f>
        <v>0</v>
      </c>
      <c r="F1981" s="217">
        <f t="shared" si="247"/>
        <v>0</v>
      </c>
      <c r="G1981" s="215">
        <f>'Survey Results'!F1981/'Survey Results'!F$2066</f>
        <v>0</v>
      </c>
      <c r="H1981" s="212">
        <f t="shared" si="248"/>
        <v>0</v>
      </c>
      <c r="I1981" s="218">
        <f>'Survey Results'!G1981/'Survey Results'!G$2066</f>
        <v>0</v>
      </c>
      <c r="J1981" s="217">
        <f t="shared" si="249"/>
        <v>0</v>
      </c>
      <c r="K1981" s="215">
        <f>'Survey Results'!H1981/'Survey Results'!H$2066</f>
        <v>0</v>
      </c>
      <c r="L1981" s="211">
        <f t="shared" si="250"/>
        <v>0</v>
      </c>
      <c r="M1981" s="221">
        <f t="shared" si="251"/>
        <v>0</v>
      </c>
      <c r="N1981" s="222">
        <f t="shared" si="245"/>
        <v>0</v>
      </c>
    </row>
    <row r="1982" spans="2:14" x14ac:dyDescent="0.45">
      <c r="B1982" t="s">
        <v>302</v>
      </c>
      <c r="C1982" s="215">
        <f>'Survey Results'!D1982/'Survey Results'!D$2066</f>
        <v>0</v>
      </c>
      <c r="D1982" s="211">
        <f t="shared" si="246"/>
        <v>0</v>
      </c>
      <c r="E1982" s="218">
        <f>'Survey Results'!E1982/'Survey Results'!E$2066</f>
        <v>0</v>
      </c>
      <c r="F1982" s="217">
        <f t="shared" si="247"/>
        <v>0</v>
      </c>
      <c r="G1982" s="215">
        <f>'Survey Results'!F1982/'Survey Results'!F$2066</f>
        <v>0</v>
      </c>
      <c r="H1982" s="212">
        <f t="shared" si="248"/>
        <v>0</v>
      </c>
      <c r="I1982" s="218">
        <f>'Survey Results'!G1982/'Survey Results'!G$2066</f>
        <v>0</v>
      </c>
      <c r="J1982" s="217">
        <f t="shared" si="249"/>
        <v>0</v>
      </c>
      <c r="K1982" s="215">
        <f>'Survey Results'!H1982/'Survey Results'!H$2066</f>
        <v>0</v>
      </c>
      <c r="L1982" s="211">
        <f t="shared" si="250"/>
        <v>0</v>
      </c>
      <c r="M1982" s="221">
        <f t="shared" si="251"/>
        <v>0</v>
      </c>
      <c r="N1982" s="222">
        <f t="shared" si="245"/>
        <v>0</v>
      </c>
    </row>
    <row r="1983" spans="2:14" x14ac:dyDescent="0.45">
      <c r="B1983" t="s">
        <v>303</v>
      </c>
      <c r="C1983" s="215">
        <f>'Survey Results'!D1983/'Survey Results'!D$2066</f>
        <v>0</v>
      </c>
      <c r="D1983" s="211">
        <f t="shared" si="246"/>
        <v>0</v>
      </c>
      <c r="E1983" s="218">
        <f>'Survey Results'!E1983/'Survey Results'!E$2066</f>
        <v>0</v>
      </c>
      <c r="F1983" s="217">
        <f t="shared" si="247"/>
        <v>0</v>
      </c>
      <c r="G1983" s="215">
        <f>'Survey Results'!F1983/'Survey Results'!F$2066</f>
        <v>0</v>
      </c>
      <c r="H1983" s="212">
        <f t="shared" si="248"/>
        <v>0</v>
      </c>
      <c r="I1983" s="218">
        <f>'Survey Results'!G1983/'Survey Results'!G$2066</f>
        <v>0</v>
      </c>
      <c r="J1983" s="217">
        <f t="shared" si="249"/>
        <v>0</v>
      </c>
      <c r="K1983" s="215">
        <f>'Survey Results'!H1983/'Survey Results'!H$2066</f>
        <v>4.3515069420927859E-2</v>
      </c>
      <c r="L1983" s="211">
        <f t="shared" si="250"/>
        <v>0.5337000526742296</v>
      </c>
      <c r="M1983" s="221">
        <f t="shared" si="251"/>
        <v>9.1622911250151817E-3</v>
      </c>
      <c r="N1983" s="222">
        <f t="shared" si="245"/>
        <v>0.5337000526742296</v>
      </c>
    </row>
    <row r="1984" spans="2:14" x14ac:dyDescent="0.45">
      <c r="B1984" t="s">
        <v>304</v>
      </c>
      <c r="C1984" s="215">
        <f>'Survey Results'!D1984/'Survey Results'!D$2066</f>
        <v>0</v>
      </c>
      <c r="D1984" s="211">
        <f t="shared" si="246"/>
        <v>0</v>
      </c>
      <c r="E1984" s="218">
        <f>'Survey Results'!E1984/'Survey Results'!E$2066</f>
        <v>0</v>
      </c>
      <c r="F1984" s="217">
        <f t="shared" si="247"/>
        <v>0</v>
      </c>
      <c r="G1984" s="215">
        <f>'Survey Results'!F1984/'Survey Results'!F$2066</f>
        <v>0</v>
      </c>
      <c r="H1984" s="212">
        <f t="shared" si="248"/>
        <v>0</v>
      </c>
      <c r="I1984" s="218">
        <f>'Survey Results'!G1984/'Survey Results'!G$2066</f>
        <v>0</v>
      </c>
      <c r="J1984" s="217">
        <f t="shared" si="249"/>
        <v>0</v>
      </c>
      <c r="K1984" s="215">
        <f>'Survey Results'!H1984/'Survey Results'!H$2066</f>
        <v>0</v>
      </c>
      <c r="L1984" s="211">
        <f t="shared" si="250"/>
        <v>0</v>
      </c>
      <c r="M1984" s="221">
        <f t="shared" si="251"/>
        <v>0</v>
      </c>
      <c r="N1984" s="222">
        <f t="shared" si="245"/>
        <v>0</v>
      </c>
    </row>
    <row r="1985" spans="2:14" x14ac:dyDescent="0.45">
      <c r="B1985" t="s">
        <v>305</v>
      </c>
      <c r="C1985" s="215">
        <f>'Survey Results'!D1985/'Survey Results'!D$2066</f>
        <v>0</v>
      </c>
      <c r="D1985" s="211">
        <f t="shared" si="246"/>
        <v>0</v>
      </c>
      <c r="E1985" s="218">
        <f>'Survey Results'!E1985/'Survey Results'!E$2066</f>
        <v>0</v>
      </c>
      <c r="F1985" s="217">
        <f t="shared" si="247"/>
        <v>0</v>
      </c>
      <c r="G1985" s="215">
        <f>'Survey Results'!F1985/'Survey Results'!F$2066</f>
        <v>0</v>
      </c>
      <c r="H1985" s="212">
        <f t="shared" si="248"/>
        <v>0</v>
      </c>
      <c r="I1985" s="218">
        <f>'Survey Results'!G1985/'Survey Results'!G$2066</f>
        <v>2.6963772002535465E-2</v>
      </c>
      <c r="J1985" s="217">
        <f t="shared" si="249"/>
        <v>0.25849388469686474</v>
      </c>
      <c r="K1985" s="215">
        <f>'Survey Results'!H1985/'Survey Results'!H$2066</f>
        <v>0</v>
      </c>
      <c r="L1985" s="211">
        <f t="shared" si="250"/>
        <v>0</v>
      </c>
      <c r="M1985" s="221">
        <f t="shared" si="251"/>
        <v>4.4376915718133715E-3</v>
      </c>
      <c r="N1985" s="222">
        <f t="shared" si="245"/>
        <v>0.25849388469686474</v>
      </c>
    </row>
    <row r="1986" spans="2:14" x14ac:dyDescent="0.45">
      <c r="B1986" t="s">
        <v>306</v>
      </c>
      <c r="C1986" s="215">
        <f>'Survey Results'!D1986/'Survey Results'!D$2066</f>
        <v>0</v>
      </c>
      <c r="D1986" s="211">
        <f t="shared" si="246"/>
        <v>0</v>
      </c>
      <c r="E1986" s="218">
        <f>'Survey Results'!E1986/'Survey Results'!E$2066</f>
        <v>0</v>
      </c>
      <c r="F1986" s="217">
        <f t="shared" si="247"/>
        <v>0</v>
      </c>
      <c r="G1986" s="215">
        <f>'Survey Results'!F1986/'Survey Results'!F$2066</f>
        <v>0</v>
      </c>
      <c r="H1986" s="212">
        <f t="shared" si="248"/>
        <v>0</v>
      </c>
      <c r="I1986" s="218">
        <f>'Survey Results'!G1986/'Survey Results'!G$2066</f>
        <v>0</v>
      </c>
      <c r="J1986" s="217">
        <f t="shared" si="249"/>
        <v>0</v>
      </c>
      <c r="K1986" s="215">
        <f>'Survey Results'!H1986/'Survey Results'!H$2066</f>
        <v>0</v>
      </c>
      <c r="L1986" s="211">
        <f t="shared" si="250"/>
        <v>0</v>
      </c>
      <c r="M1986" s="221">
        <f t="shared" si="251"/>
        <v>0</v>
      </c>
      <c r="N1986" s="222">
        <f t="shared" si="245"/>
        <v>0</v>
      </c>
    </row>
    <row r="1987" spans="2:14" x14ac:dyDescent="0.45">
      <c r="B1987" t="s">
        <v>307</v>
      </c>
      <c r="C1987" s="215">
        <f>'Survey Results'!D1987/'Survey Results'!D$2066</f>
        <v>0</v>
      </c>
      <c r="D1987" s="211">
        <f t="shared" si="246"/>
        <v>0</v>
      </c>
      <c r="E1987" s="218">
        <f>'Survey Results'!E1987/'Survey Results'!E$2066</f>
        <v>0</v>
      </c>
      <c r="F1987" s="217">
        <f t="shared" si="247"/>
        <v>0</v>
      </c>
      <c r="G1987" s="215">
        <f>'Survey Results'!F1987/'Survey Results'!F$2066</f>
        <v>0</v>
      </c>
      <c r="H1987" s="212">
        <f t="shared" si="248"/>
        <v>0</v>
      </c>
      <c r="I1987" s="218">
        <f>'Survey Results'!G1987/'Survey Results'!G$2066</f>
        <v>0</v>
      </c>
      <c r="J1987" s="217">
        <f t="shared" si="249"/>
        <v>0</v>
      </c>
      <c r="K1987" s="215">
        <f>'Survey Results'!H1987/'Survey Results'!H$2066</f>
        <v>0</v>
      </c>
      <c r="L1987" s="211">
        <f t="shared" si="250"/>
        <v>0</v>
      </c>
      <c r="M1987" s="221">
        <f t="shared" si="251"/>
        <v>0</v>
      </c>
      <c r="N1987" s="222">
        <f t="shared" si="245"/>
        <v>0</v>
      </c>
    </row>
    <row r="1988" spans="2:14" x14ac:dyDescent="0.45">
      <c r="B1988" t="s">
        <v>308</v>
      </c>
      <c r="C1988" s="215">
        <f>'Survey Results'!D1988/'Survey Results'!D$2066</f>
        <v>0</v>
      </c>
      <c r="D1988" s="211">
        <f t="shared" si="246"/>
        <v>0</v>
      </c>
      <c r="E1988" s="218">
        <f>'Survey Results'!E1988/'Survey Results'!E$2066</f>
        <v>0</v>
      </c>
      <c r="F1988" s="217">
        <f t="shared" si="247"/>
        <v>0</v>
      </c>
      <c r="G1988" s="215">
        <f>'Survey Results'!F1988/'Survey Results'!F$2066</f>
        <v>0</v>
      </c>
      <c r="H1988" s="212">
        <f t="shared" si="248"/>
        <v>0</v>
      </c>
      <c r="I1988" s="218">
        <f>'Survey Results'!G1988/'Survey Results'!G$2066</f>
        <v>0</v>
      </c>
      <c r="J1988" s="217">
        <f t="shared" si="249"/>
        <v>0</v>
      </c>
      <c r="K1988" s="215">
        <f>'Survey Results'!H1988/'Survey Results'!H$2066</f>
        <v>0</v>
      </c>
      <c r="L1988" s="211">
        <f t="shared" si="250"/>
        <v>0</v>
      </c>
      <c r="M1988" s="221">
        <f t="shared" si="251"/>
        <v>0</v>
      </c>
      <c r="N1988" s="222">
        <f t="shared" ref="N1988:N2051" si="252">D1988+F1988+H1988+J1988+L1988</f>
        <v>0</v>
      </c>
    </row>
    <row r="1989" spans="2:14" x14ac:dyDescent="0.45">
      <c r="B1989" t="s">
        <v>309</v>
      </c>
      <c r="C1989" s="215">
        <f>'Survey Results'!D1989/'Survey Results'!D$2066</f>
        <v>0</v>
      </c>
      <c r="D1989" s="211">
        <f t="shared" si="246"/>
        <v>0</v>
      </c>
      <c r="E1989" s="218">
        <f>'Survey Results'!E1989/'Survey Results'!E$2066</f>
        <v>0</v>
      </c>
      <c r="F1989" s="217">
        <f t="shared" si="247"/>
        <v>0</v>
      </c>
      <c r="G1989" s="215">
        <f>'Survey Results'!F1989/'Survey Results'!F$2066</f>
        <v>0</v>
      </c>
      <c r="H1989" s="212">
        <f t="shared" si="248"/>
        <v>0</v>
      </c>
      <c r="I1989" s="218">
        <f>'Survey Results'!G1989/'Survey Results'!G$2066</f>
        <v>0</v>
      </c>
      <c r="J1989" s="217">
        <f t="shared" si="249"/>
        <v>0</v>
      </c>
      <c r="K1989" s="215">
        <f>'Survey Results'!H1989/'Survey Results'!H$2066</f>
        <v>0</v>
      </c>
      <c r="L1989" s="211">
        <f t="shared" si="250"/>
        <v>0</v>
      </c>
      <c r="M1989" s="221">
        <f t="shared" si="251"/>
        <v>0</v>
      </c>
      <c r="N1989" s="222">
        <f t="shared" si="252"/>
        <v>0</v>
      </c>
    </row>
    <row r="1990" spans="2:14" x14ac:dyDescent="0.45">
      <c r="B1990" t="s">
        <v>310</v>
      </c>
      <c r="C1990" s="215">
        <f>'Survey Results'!D1990/'Survey Results'!D$2066</f>
        <v>0</v>
      </c>
      <c r="D1990" s="211">
        <f t="shared" si="246"/>
        <v>0</v>
      </c>
      <c r="E1990" s="218">
        <f>'Survey Results'!E1990/'Survey Results'!E$2066</f>
        <v>0</v>
      </c>
      <c r="F1990" s="217">
        <f t="shared" si="247"/>
        <v>0</v>
      </c>
      <c r="G1990" s="215">
        <f>'Survey Results'!F1990/'Survey Results'!F$2066</f>
        <v>0</v>
      </c>
      <c r="H1990" s="212">
        <f t="shared" si="248"/>
        <v>0</v>
      </c>
      <c r="I1990" s="218">
        <f>'Survey Results'!G1990/'Survey Results'!G$2066</f>
        <v>0</v>
      </c>
      <c r="J1990" s="217">
        <f t="shared" si="249"/>
        <v>0</v>
      </c>
      <c r="K1990" s="215">
        <f>'Survey Results'!H1990/'Survey Results'!H$2066</f>
        <v>0</v>
      </c>
      <c r="L1990" s="211">
        <f t="shared" si="250"/>
        <v>0</v>
      </c>
      <c r="M1990" s="221">
        <f t="shared" si="251"/>
        <v>0</v>
      </c>
      <c r="N1990" s="222">
        <f t="shared" si="252"/>
        <v>0</v>
      </c>
    </row>
    <row r="1991" spans="2:14" x14ac:dyDescent="0.45">
      <c r="B1991" t="s">
        <v>311</v>
      </c>
      <c r="C1991" s="215">
        <f>'Survey Results'!D1991/'Survey Results'!D$2066</f>
        <v>0</v>
      </c>
      <c r="D1991" s="211">
        <f t="shared" si="246"/>
        <v>0</v>
      </c>
      <c r="E1991" s="218">
        <f>'Survey Results'!E1991/'Survey Results'!E$2066</f>
        <v>0</v>
      </c>
      <c r="F1991" s="217">
        <f t="shared" si="247"/>
        <v>0</v>
      </c>
      <c r="G1991" s="215">
        <f>'Survey Results'!F1991/'Survey Results'!F$2066</f>
        <v>0</v>
      </c>
      <c r="H1991" s="212">
        <f t="shared" si="248"/>
        <v>0</v>
      </c>
      <c r="I1991" s="218">
        <f>'Survey Results'!G1991/'Survey Results'!G$2066</f>
        <v>0</v>
      </c>
      <c r="J1991" s="217">
        <f t="shared" si="249"/>
        <v>0</v>
      </c>
      <c r="K1991" s="215">
        <f>'Survey Results'!H1991/'Survey Results'!H$2066</f>
        <v>0</v>
      </c>
      <c r="L1991" s="211">
        <f t="shared" si="250"/>
        <v>0</v>
      </c>
      <c r="M1991" s="221">
        <f t="shared" si="251"/>
        <v>0</v>
      </c>
      <c r="N1991" s="222">
        <f t="shared" si="252"/>
        <v>0</v>
      </c>
    </row>
    <row r="1992" spans="2:14" x14ac:dyDescent="0.45">
      <c r="B1992" t="s">
        <v>102</v>
      </c>
      <c r="C1992" s="215">
        <f>'Survey Results'!D1992/'Survey Results'!D$2066</f>
        <v>0</v>
      </c>
      <c r="D1992" s="211">
        <f t="shared" si="246"/>
        <v>0</v>
      </c>
      <c r="E1992" s="218">
        <f>'Survey Results'!E1992/'Survey Results'!E$2066</f>
        <v>0</v>
      </c>
      <c r="F1992" s="217">
        <f t="shared" si="247"/>
        <v>0</v>
      </c>
      <c r="G1992" s="215">
        <f>'Survey Results'!F1992/'Survey Results'!F$2066</f>
        <v>0</v>
      </c>
      <c r="H1992" s="212">
        <f t="shared" si="248"/>
        <v>0</v>
      </c>
      <c r="I1992" s="218">
        <f>'Survey Results'!G1992/'Survey Results'!G$2066</f>
        <v>0</v>
      </c>
      <c r="J1992" s="217">
        <f t="shared" si="249"/>
        <v>0</v>
      </c>
      <c r="K1992" s="215">
        <f>'Survey Results'!H1992/'Survey Results'!H$2066</f>
        <v>0</v>
      </c>
      <c r="L1992" s="211">
        <f t="shared" si="250"/>
        <v>0</v>
      </c>
      <c r="M1992" s="221">
        <f t="shared" si="251"/>
        <v>0</v>
      </c>
      <c r="N1992" s="222">
        <f t="shared" si="252"/>
        <v>0</v>
      </c>
    </row>
    <row r="1993" spans="2:14" x14ac:dyDescent="0.45">
      <c r="B1993" t="s">
        <v>109</v>
      </c>
      <c r="C1993" s="215">
        <f>'Survey Results'!D1993/'Survey Results'!D$2066</f>
        <v>0</v>
      </c>
      <c r="D1993" s="211">
        <f t="shared" si="246"/>
        <v>0</v>
      </c>
      <c r="E1993" s="218">
        <f>'Survey Results'!E1993/'Survey Results'!E$2066</f>
        <v>0</v>
      </c>
      <c r="F1993" s="217">
        <f t="shared" si="247"/>
        <v>0</v>
      </c>
      <c r="G1993" s="215">
        <f>'Survey Results'!F1993/'Survey Results'!F$2066</f>
        <v>0</v>
      </c>
      <c r="H1993" s="212">
        <f t="shared" si="248"/>
        <v>0</v>
      </c>
      <c r="I1993" s="218">
        <f>'Survey Results'!G1993/'Survey Results'!G$2066</f>
        <v>0</v>
      </c>
      <c r="J1993" s="217">
        <f t="shared" si="249"/>
        <v>0</v>
      </c>
      <c r="K1993" s="215">
        <f>'Survey Results'!H1993/'Survey Results'!H$2066</f>
        <v>0</v>
      </c>
      <c r="L1993" s="211">
        <f t="shared" si="250"/>
        <v>0</v>
      </c>
      <c r="M1993" s="221">
        <f t="shared" si="251"/>
        <v>0</v>
      </c>
      <c r="N1993" s="222">
        <f t="shared" si="252"/>
        <v>0</v>
      </c>
    </row>
    <row r="1994" spans="2:14" x14ac:dyDescent="0.45">
      <c r="B1994" t="s">
        <v>116</v>
      </c>
      <c r="C1994" s="215">
        <f>'Survey Results'!D1994/'Survey Results'!D$2066</f>
        <v>0</v>
      </c>
      <c r="D1994" s="211">
        <f t="shared" si="246"/>
        <v>0</v>
      </c>
      <c r="E1994" s="218">
        <f>'Survey Results'!E1994/'Survey Results'!E$2066</f>
        <v>0</v>
      </c>
      <c r="F1994" s="217">
        <f t="shared" si="247"/>
        <v>0</v>
      </c>
      <c r="G1994" s="215">
        <f>'Survey Results'!F1994/'Survey Results'!F$2066</f>
        <v>0</v>
      </c>
      <c r="H1994" s="212">
        <f t="shared" si="248"/>
        <v>0</v>
      </c>
      <c r="I1994" s="218">
        <f>'Survey Results'!G1994/'Survey Results'!G$2066</f>
        <v>0</v>
      </c>
      <c r="J1994" s="217">
        <f t="shared" si="249"/>
        <v>0</v>
      </c>
      <c r="K1994" s="215">
        <f>'Survey Results'!H1994/'Survey Results'!H$2066</f>
        <v>0</v>
      </c>
      <c r="L1994" s="211">
        <f t="shared" si="250"/>
        <v>0</v>
      </c>
      <c r="M1994" s="221">
        <f t="shared" si="251"/>
        <v>0</v>
      </c>
      <c r="N1994" s="222">
        <f t="shared" si="252"/>
        <v>0</v>
      </c>
    </row>
    <row r="1995" spans="2:14" x14ac:dyDescent="0.45">
      <c r="B1995" t="s">
        <v>312</v>
      </c>
      <c r="C1995" s="215">
        <f>'Survey Results'!D1995/'Survey Results'!D$2066</f>
        <v>0</v>
      </c>
      <c r="D1995" s="211">
        <f t="shared" si="246"/>
        <v>0</v>
      </c>
      <c r="E1995" s="218">
        <f>'Survey Results'!E1995/'Survey Results'!E$2066</f>
        <v>0</v>
      </c>
      <c r="F1995" s="217">
        <f t="shared" si="247"/>
        <v>0</v>
      </c>
      <c r="G1995" s="215">
        <f>'Survey Results'!F1995/'Survey Results'!F$2066</f>
        <v>2.3413298753692094E-2</v>
      </c>
      <c r="H1995" s="212">
        <f t="shared" si="248"/>
        <v>0.50773611411281605</v>
      </c>
      <c r="I1995" s="218">
        <f>'Survey Results'!G1995/'Survey Results'!G$2066</f>
        <v>0</v>
      </c>
      <c r="J1995" s="217">
        <f t="shared" si="249"/>
        <v>0</v>
      </c>
      <c r="K1995" s="215">
        <f>'Survey Results'!H1995/'Survey Results'!H$2066</f>
        <v>0</v>
      </c>
      <c r="L1995" s="211">
        <f t="shared" si="250"/>
        <v>0</v>
      </c>
      <c r="M1995" s="221">
        <f t="shared" si="251"/>
        <v>8.7165554301062535E-3</v>
      </c>
      <c r="N1995" s="222">
        <f t="shared" si="252"/>
        <v>0.50773611411281605</v>
      </c>
    </row>
    <row r="1996" spans="2:14" x14ac:dyDescent="0.45">
      <c r="B1996" t="s">
        <v>313</v>
      </c>
      <c r="C1996" s="215">
        <f>'Survey Results'!D1996/'Survey Results'!D$2066</f>
        <v>0</v>
      </c>
      <c r="D1996" s="211">
        <f t="shared" si="246"/>
        <v>0</v>
      </c>
      <c r="E1996" s="218">
        <f>'Survey Results'!E1996/'Survey Results'!E$2066</f>
        <v>0</v>
      </c>
      <c r="F1996" s="217">
        <f t="shared" si="247"/>
        <v>0</v>
      </c>
      <c r="G1996" s="215">
        <f>'Survey Results'!F1996/'Survey Results'!F$2066</f>
        <v>0</v>
      </c>
      <c r="H1996" s="212">
        <f t="shared" si="248"/>
        <v>0</v>
      </c>
      <c r="I1996" s="218">
        <f>'Survey Results'!G1996/'Survey Results'!G$2066</f>
        <v>0</v>
      </c>
      <c r="J1996" s="217">
        <f t="shared" si="249"/>
        <v>0</v>
      </c>
      <c r="K1996" s="215">
        <f>'Survey Results'!H1996/'Survey Results'!H$2066</f>
        <v>0</v>
      </c>
      <c r="L1996" s="211">
        <f t="shared" si="250"/>
        <v>0</v>
      </c>
      <c r="M1996" s="221">
        <f t="shared" si="251"/>
        <v>0</v>
      </c>
      <c r="N1996" s="222">
        <f t="shared" si="252"/>
        <v>0</v>
      </c>
    </row>
    <row r="1997" spans="2:14" x14ac:dyDescent="0.45">
      <c r="B1997" t="s">
        <v>314</v>
      </c>
      <c r="C1997" s="215">
        <f>'Survey Results'!D1997/'Survey Results'!D$2066</f>
        <v>0</v>
      </c>
      <c r="D1997" s="211">
        <f t="shared" si="246"/>
        <v>0</v>
      </c>
      <c r="E1997" s="218">
        <f>'Survey Results'!E1997/'Survey Results'!E$2066</f>
        <v>0</v>
      </c>
      <c r="F1997" s="217">
        <f t="shared" si="247"/>
        <v>0</v>
      </c>
      <c r="G1997" s="215">
        <f>'Survey Results'!F1997/'Survey Results'!F$2066</f>
        <v>0</v>
      </c>
      <c r="H1997" s="212">
        <f t="shared" si="248"/>
        <v>0</v>
      </c>
      <c r="I1997" s="218">
        <f>'Survey Results'!G1997/'Survey Results'!G$2066</f>
        <v>0</v>
      </c>
      <c r="J1997" s="217">
        <f t="shared" si="249"/>
        <v>0</v>
      </c>
      <c r="K1997" s="215">
        <f>'Survey Results'!H1997/'Survey Results'!H$2066</f>
        <v>0</v>
      </c>
      <c r="L1997" s="211">
        <f t="shared" si="250"/>
        <v>0</v>
      </c>
      <c r="M1997" s="221">
        <f t="shared" si="251"/>
        <v>0</v>
      </c>
      <c r="N1997" s="222">
        <f t="shared" si="252"/>
        <v>0</v>
      </c>
    </row>
    <row r="1998" spans="2:14" x14ac:dyDescent="0.45">
      <c r="B1998" t="s">
        <v>315</v>
      </c>
      <c r="C1998" s="215">
        <f>'Survey Results'!D1998/'Survey Results'!D$2066</f>
        <v>0</v>
      </c>
      <c r="D1998" s="211">
        <f t="shared" si="246"/>
        <v>0</v>
      </c>
      <c r="E1998" s="218">
        <f>'Survey Results'!E1998/'Survey Results'!E$2066</f>
        <v>0</v>
      </c>
      <c r="F1998" s="217">
        <f t="shared" si="247"/>
        <v>0</v>
      </c>
      <c r="G1998" s="215">
        <f>'Survey Results'!F1998/'Survey Results'!F$2066</f>
        <v>0</v>
      </c>
      <c r="H1998" s="212">
        <f t="shared" si="248"/>
        <v>0</v>
      </c>
      <c r="I1998" s="218">
        <f>'Survey Results'!G1998/'Survey Results'!G$2066</f>
        <v>0</v>
      </c>
      <c r="J1998" s="217">
        <f t="shared" si="249"/>
        <v>0</v>
      </c>
      <c r="K1998" s="215">
        <f>'Survey Results'!H1998/'Survey Results'!H$2066</f>
        <v>0</v>
      </c>
      <c r="L1998" s="211">
        <f t="shared" si="250"/>
        <v>0</v>
      </c>
      <c r="M1998" s="221">
        <f t="shared" si="251"/>
        <v>0</v>
      </c>
      <c r="N1998" s="222">
        <f t="shared" si="252"/>
        <v>0</v>
      </c>
    </row>
    <row r="1999" spans="2:14" x14ac:dyDescent="0.45">
      <c r="B1999" t="s">
        <v>316</v>
      </c>
      <c r="C1999" s="215">
        <f>'Survey Results'!D1999/'Survey Results'!D$2066</f>
        <v>0</v>
      </c>
      <c r="D1999" s="211">
        <f t="shared" si="246"/>
        <v>0</v>
      </c>
      <c r="E1999" s="218">
        <f>'Survey Results'!E1999/'Survey Results'!E$2066</f>
        <v>0</v>
      </c>
      <c r="F1999" s="217">
        <f t="shared" si="247"/>
        <v>0</v>
      </c>
      <c r="G1999" s="215">
        <f>'Survey Results'!F1999/'Survey Results'!F$2066</f>
        <v>0</v>
      </c>
      <c r="H1999" s="212">
        <f t="shared" si="248"/>
        <v>0</v>
      </c>
      <c r="I1999" s="218">
        <f>'Survey Results'!G1999/'Survey Results'!G$2066</f>
        <v>0</v>
      </c>
      <c r="J1999" s="217">
        <f t="shared" si="249"/>
        <v>0</v>
      </c>
      <c r="K1999" s="215">
        <f>'Survey Results'!H1999/'Survey Results'!H$2066</f>
        <v>0</v>
      </c>
      <c r="L1999" s="211">
        <f t="shared" si="250"/>
        <v>0</v>
      </c>
      <c r="M1999" s="221">
        <f t="shared" si="251"/>
        <v>0</v>
      </c>
      <c r="N1999" s="222">
        <f t="shared" si="252"/>
        <v>0</v>
      </c>
    </row>
    <row r="2000" spans="2:14" x14ac:dyDescent="0.45">
      <c r="B2000" t="s">
        <v>317</v>
      </c>
      <c r="C2000" s="215">
        <f>'Survey Results'!D2000/'Survey Results'!D$2066</f>
        <v>0</v>
      </c>
      <c r="D2000" s="211">
        <f t="shared" si="246"/>
        <v>0</v>
      </c>
      <c r="E2000" s="218">
        <f>'Survey Results'!E2000/'Survey Results'!E$2066</f>
        <v>0</v>
      </c>
      <c r="F2000" s="217">
        <f t="shared" si="247"/>
        <v>0</v>
      </c>
      <c r="G2000" s="215">
        <f>'Survey Results'!F2000/'Survey Results'!F$2066</f>
        <v>0</v>
      </c>
      <c r="H2000" s="212">
        <f t="shared" si="248"/>
        <v>0</v>
      </c>
      <c r="I2000" s="218">
        <f>'Survey Results'!G2000/'Survey Results'!G$2066</f>
        <v>0</v>
      </c>
      <c r="J2000" s="217">
        <f t="shared" si="249"/>
        <v>0</v>
      </c>
      <c r="K2000" s="215">
        <f>'Survey Results'!H2000/'Survey Results'!H$2066</f>
        <v>0</v>
      </c>
      <c r="L2000" s="211">
        <f t="shared" si="250"/>
        <v>0</v>
      </c>
      <c r="M2000" s="221">
        <f t="shared" si="251"/>
        <v>0</v>
      </c>
      <c r="N2000" s="222">
        <f t="shared" si="252"/>
        <v>0</v>
      </c>
    </row>
    <row r="2001" spans="2:14" x14ac:dyDescent="0.45">
      <c r="B2001" t="s">
        <v>318</v>
      </c>
      <c r="C2001" s="215">
        <f>'Survey Results'!D2001/'Survey Results'!D$2066</f>
        <v>0</v>
      </c>
      <c r="D2001" s="211">
        <f t="shared" si="246"/>
        <v>0</v>
      </c>
      <c r="E2001" s="218">
        <f>'Survey Results'!E2001/'Survey Results'!E$2066</f>
        <v>0</v>
      </c>
      <c r="F2001" s="217">
        <f t="shared" si="247"/>
        <v>0</v>
      </c>
      <c r="G2001" s="215">
        <f>'Survey Results'!F2001/'Survey Results'!F$2066</f>
        <v>0</v>
      </c>
      <c r="H2001" s="212">
        <f t="shared" si="248"/>
        <v>0</v>
      </c>
      <c r="I2001" s="218">
        <f>'Survey Results'!G2001/'Survey Results'!G$2066</f>
        <v>0</v>
      </c>
      <c r="J2001" s="217">
        <f t="shared" si="249"/>
        <v>0</v>
      </c>
      <c r="K2001" s="215">
        <f>'Survey Results'!H2001/'Survey Results'!H$2066</f>
        <v>0</v>
      </c>
      <c r="L2001" s="211">
        <f t="shared" si="250"/>
        <v>0</v>
      </c>
      <c r="M2001" s="221">
        <f t="shared" si="251"/>
        <v>0</v>
      </c>
      <c r="N2001" s="222">
        <f t="shared" si="252"/>
        <v>0</v>
      </c>
    </row>
    <row r="2002" spans="2:14" x14ac:dyDescent="0.45">
      <c r="B2002" t="s">
        <v>319</v>
      </c>
      <c r="C2002" s="215">
        <f>'Survey Results'!D2002/'Survey Results'!D$2066</f>
        <v>0</v>
      </c>
      <c r="D2002" s="211">
        <f t="shared" si="246"/>
        <v>0</v>
      </c>
      <c r="E2002" s="218">
        <f>'Survey Results'!E2002/'Survey Results'!E$2066</f>
        <v>0</v>
      </c>
      <c r="F2002" s="217">
        <f t="shared" si="247"/>
        <v>0</v>
      </c>
      <c r="G2002" s="215">
        <f>'Survey Results'!F2002/'Survey Results'!F$2066</f>
        <v>0</v>
      </c>
      <c r="H2002" s="212">
        <f t="shared" si="248"/>
        <v>0</v>
      </c>
      <c r="I2002" s="218">
        <f>'Survey Results'!G2002/'Survey Results'!G$2066</f>
        <v>0</v>
      </c>
      <c r="J2002" s="217">
        <f t="shared" si="249"/>
        <v>0</v>
      </c>
      <c r="K2002" s="215">
        <f>'Survey Results'!H2002/'Survey Results'!H$2066</f>
        <v>0</v>
      </c>
      <c r="L2002" s="211">
        <f t="shared" si="250"/>
        <v>0</v>
      </c>
      <c r="M2002" s="221">
        <f t="shared" si="251"/>
        <v>0</v>
      </c>
      <c r="N2002" s="222">
        <f t="shared" si="252"/>
        <v>0</v>
      </c>
    </row>
    <row r="2003" spans="2:14" x14ac:dyDescent="0.45">
      <c r="B2003" t="s">
        <v>320</v>
      </c>
      <c r="C2003" s="215">
        <f>'Survey Results'!D2003/'Survey Results'!D$2066</f>
        <v>0</v>
      </c>
      <c r="D2003" s="211">
        <f t="shared" si="246"/>
        <v>0</v>
      </c>
      <c r="E2003" s="218">
        <f>'Survey Results'!E2003/'Survey Results'!E$2066</f>
        <v>0</v>
      </c>
      <c r="F2003" s="217">
        <f t="shared" si="247"/>
        <v>0</v>
      </c>
      <c r="G2003" s="215">
        <f>'Survey Results'!F2003/'Survey Results'!F$2066</f>
        <v>0</v>
      </c>
      <c r="H2003" s="212">
        <f t="shared" si="248"/>
        <v>0</v>
      </c>
      <c r="I2003" s="218">
        <f>'Survey Results'!G2003/'Survey Results'!G$2066</f>
        <v>0</v>
      </c>
      <c r="J2003" s="217">
        <f t="shared" si="249"/>
        <v>0</v>
      </c>
      <c r="K2003" s="215">
        <f>'Survey Results'!H2003/'Survey Results'!H$2066</f>
        <v>0</v>
      </c>
      <c r="L2003" s="211">
        <f t="shared" si="250"/>
        <v>0</v>
      </c>
      <c r="M2003" s="221">
        <f t="shared" si="251"/>
        <v>0</v>
      </c>
      <c r="N2003" s="222">
        <f t="shared" si="252"/>
        <v>0</v>
      </c>
    </row>
    <row r="2004" spans="2:14" x14ac:dyDescent="0.45">
      <c r="B2004" t="s">
        <v>321</v>
      </c>
      <c r="C2004" s="215">
        <f>'Survey Results'!D2004/'Survey Results'!D$2066</f>
        <v>0</v>
      </c>
      <c r="D2004" s="211">
        <f t="shared" si="246"/>
        <v>0</v>
      </c>
      <c r="E2004" s="218">
        <f>'Survey Results'!E2004/'Survey Results'!E$2066</f>
        <v>0</v>
      </c>
      <c r="F2004" s="217">
        <f t="shared" si="247"/>
        <v>0</v>
      </c>
      <c r="G2004" s="215">
        <f>'Survey Results'!F2004/'Survey Results'!F$2066</f>
        <v>0</v>
      </c>
      <c r="H2004" s="212">
        <f t="shared" si="248"/>
        <v>0</v>
      </c>
      <c r="I2004" s="218">
        <f>'Survey Results'!G2004/'Survey Results'!G$2066</f>
        <v>0</v>
      </c>
      <c r="J2004" s="217">
        <f t="shared" si="249"/>
        <v>0</v>
      </c>
      <c r="K2004" s="215">
        <f>'Survey Results'!H2004/'Survey Results'!H$2066</f>
        <v>0</v>
      </c>
      <c r="L2004" s="211">
        <f t="shared" si="250"/>
        <v>0</v>
      </c>
      <c r="M2004" s="221">
        <f t="shared" si="251"/>
        <v>0</v>
      </c>
      <c r="N2004" s="222">
        <f t="shared" si="252"/>
        <v>0</v>
      </c>
    </row>
    <row r="2005" spans="2:14" x14ac:dyDescent="0.45">
      <c r="B2005" t="s">
        <v>322</v>
      </c>
      <c r="C2005" s="215">
        <f>'Survey Results'!D2005/'Survey Results'!D$2066</f>
        <v>0</v>
      </c>
      <c r="D2005" s="211">
        <f t="shared" si="246"/>
        <v>0</v>
      </c>
      <c r="E2005" s="218">
        <f>'Survey Results'!E2005/'Survey Results'!E$2066</f>
        <v>0</v>
      </c>
      <c r="F2005" s="217">
        <f t="shared" si="247"/>
        <v>0</v>
      </c>
      <c r="G2005" s="215">
        <f>'Survey Results'!F2005/'Survey Results'!F$2066</f>
        <v>0</v>
      </c>
      <c r="H2005" s="212">
        <f t="shared" si="248"/>
        <v>0</v>
      </c>
      <c r="I2005" s="218">
        <f>'Survey Results'!G2005/'Survey Results'!G$2066</f>
        <v>0</v>
      </c>
      <c r="J2005" s="217">
        <f t="shared" si="249"/>
        <v>0</v>
      </c>
      <c r="K2005" s="215">
        <f>'Survey Results'!H2005/'Survey Results'!H$2066</f>
        <v>0</v>
      </c>
      <c r="L2005" s="211">
        <f t="shared" si="250"/>
        <v>0</v>
      </c>
      <c r="M2005" s="221">
        <f t="shared" si="251"/>
        <v>0</v>
      </c>
      <c r="N2005" s="222">
        <f t="shared" si="252"/>
        <v>0</v>
      </c>
    </row>
    <row r="2006" spans="2:14" x14ac:dyDescent="0.45">
      <c r="B2006" t="s">
        <v>323</v>
      </c>
      <c r="C2006" s="215">
        <f>'Survey Results'!D2006/'Survey Results'!D$2066</f>
        <v>0</v>
      </c>
      <c r="D2006" s="211">
        <f t="shared" si="246"/>
        <v>0</v>
      </c>
      <c r="E2006" s="218">
        <f>'Survey Results'!E2006/'Survey Results'!E$2066</f>
        <v>0</v>
      </c>
      <c r="F2006" s="217">
        <f t="shared" si="247"/>
        <v>0</v>
      </c>
      <c r="G2006" s="215">
        <f>'Survey Results'!F2006/'Survey Results'!F$2066</f>
        <v>0</v>
      </c>
      <c r="H2006" s="212">
        <f t="shared" si="248"/>
        <v>0</v>
      </c>
      <c r="I2006" s="218">
        <f>'Survey Results'!G2006/'Survey Results'!G$2066</f>
        <v>0</v>
      </c>
      <c r="J2006" s="217">
        <f t="shared" si="249"/>
        <v>0</v>
      </c>
      <c r="K2006" s="215">
        <f>'Survey Results'!H2006/'Survey Results'!H$2066</f>
        <v>0</v>
      </c>
      <c r="L2006" s="211">
        <f t="shared" si="250"/>
        <v>0</v>
      </c>
      <c r="M2006" s="221">
        <f t="shared" si="251"/>
        <v>0</v>
      </c>
      <c r="N2006" s="222">
        <f t="shared" si="252"/>
        <v>0</v>
      </c>
    </row>
    <row r="2007" spans="2:14" x14ac:dyDescent="0.45">
      <c r="B2007" t="s">
        <v>324</v>
      </c>
      <c r="C2007" s="215">
        <f>'Survey Results'!D2007/'Survey Results'!D$2066</f>
        <v>0</v>
      </c>
      <c r="D2007" s="211">
        <f t="shared" si="246"/>
        <v>0</v>
      </c>
      <c r="E2007" s="218">
        <f>'Survey Results'!E2007/'Survey Results'!E$2066</f>
        <v>0</v>
      </c>
      <c r="F2007" s="217">
        <f t="shared" si="247"/>
        <v>0</v>
      </c>
      <c r="G2007" s="215">
        <f>'Survey Results'!F2007/'Survey Results'!F$2066</f>
        <v>0</v>
      </c>
      <c r="H2007" s="212">
        <f t="shared" si="248"/>
        <v>0</v>
      </c>
      <c r="I2007" s="218">
        <f>'Survey Results'!G2007/'Survey Results'!G$2066</f>
        <v>0</v>
      </c>
      <c r="J2007" s="217">
        <f t="shared" si="249"/>
        <v>0</v>
      </c>
      <c r="K2007" s="215">
        <f>'Survey Results'!H2007/'Survey Results'!H$2066</f>
        <v>0</v>
      </c>
      <c r="L2007" s="211">
        <f t="shared" si="250"/>
        <v>0</v>
      </c>
      <c r="M2007" s="221">
        <f t="shared" si="251"/>
        <v>0</v>
      </c>
      <c r="N2007" s="222">
        <f t="shared" si="252"/>
        <v>0</v>
      </c>
    </row>
    <row r="2008" spans="2:14" x14ac:dyDescent="0.45">
      <c r="B2008" t="s">
        <v>325</v>
      </c>
      <c r="C2008" s="215">
        <f>'Survey Results'!D2008/'Survey Results'!D$2066</f>
        <v>0</v>
      </c>
      <c r="D2008" s="211">
        <f t="shared" si="246"/>
        <v>0</v>
      </c>
      <c r="E2008" s="218">
        <f>'Survey Results'!E2008/'Survey Results'!E$2066</f>
        <v>0</v>
      </c>
      <c r="F2008" s="217">
        <f t="shared" si="247"/>
        <v>0</v>
      </c>
      <c r="G2008" s="215">
        <f>'Survey Results'!F2008/'Survey Results'!F$2066</f>
        <v>0</v>
      </c>
      <c r="H2008" s="212">
        <f t="shared" si="248"/>
        <v>0</v>
      </c>
      <c r="I2008" s="218">
        <f>'Survey Results'!G2008/'Survey Results'!G$2066</f>
        <v>0</v>
      </c>
      <c r="J2008" s="217">
        <f t="shared" si="249"/>
        <v>0</v>
      </c>
      <c r="K2008" s="215">
        <f>'Survey Results'!H2008/'Survey Results'!H$2066</f>
        <v>4.3515069420927859E-2</v>
      </c>
      <c r="L2008" s="211">
        <f t="shared" si="250"/>
        <v>0.5337000526742296</v>
      </c>
      <c r="M2008" s="221">
        <f t="shared" si="251"/>
        <v>9.1622911250151817E-3</v>
      </c>
      <c r="N2008" s="222">
        <f t="shared" si="252"/>
        <v>0.5337000526742296</v>
      </c>
    </row>
    <row r="2009" spans="2:14" x14ac:dyDescent="0.45">
      <c r="B2009" t="s">
        <v>326</v>
      </c>
      <c r="C2009" s="215">
        <f>'Survey Results'!D2009/'Survey Results'!D$2066</f>
        <v>0</v>
      </c>
      <c r="D2009" s="211">
        <f t="shared" si="246"/>
        <v>0</v>
      </c>
      <c r="E2009" s="218">
        <f>'Survey Results'!E2009/'Survey Results'!E$2066</f>
        <v>0</v>
      </c>
      <c r="F2009" s="217">
        <f t="shared" si="247"/>
        <v>0</v>
      </c>
      <c r="G2009" s="215">
        <f>'Survey Results'!F2009/'Survey Results'!F$2066</f>
        <v>0</v>
      </c>
      <c r="H2009" s="212">
        <f t="shared" si="248"/>
        <v>0</v>
      </c>
      <c r="I2009" s="218">
        <f>'Survey Results'!G2009/'Survey Results'!G$2066</f>
        <v>0</v>
      </c>
      <c r="J2009" s="217">
        <f t="shared" si="249"/>
        <v>0</v>
      </c>
      <c r="K2009" s="215">
        <f>'Survey Results'!H2009/'Survey Results'!H$2066</f>
        <v>0</v>
      </c>
      <c r="L2009" s="211">
        <f t="shared" si="250"/>
        <v>0</v>
      </c>
      <c r="M2009" s="221">
        <f t="shared" si="251"/>
        <v>0</v>
      </c>
      <c r="N2009" s="222">
        <f t="shared" si="252"/>
        <v>0</v>
      </c>
    </row>
    <row r="2010" spans="2:14" x14ac:dyDescent="0.45">
      <c r="B2010" t="s">
        <v>327</v>
      </c>
      <c r="C2010" s="215">
        <f>'Survey Results'!D2010/'Survey Results'!D$2066</f>
        <v>0</v>
      </c>
      <c r="D2010" s="211">
        <f t="shared" si="246"/>
        <v>0</v>
      </c>
      <c r="E2010" s="218">
        <f>'Survey Results'!E2010/'Survey Results'!E$2066</f>
        <v>0</v>
      </c>
      <c r="F2010" s="217">
        <f t="shared" si="247"/>
        <v>0</v>
      </c>
      <c r="G2010" s="215">
        <f>'Survey Results'!F2010/'Survey Results'!F$2066</f>
        <v>0</v>
      </c>
      <c r="H2010" s="212">
        <f t="shared" si="248"/>
        <v>0</v>
      </c>
      <c r="I2010" s="218">
        <f>'Survey Results'!G2010/'Survey Results'!G$2066</f>
        <v>0</v>
      </c>
      <c r="J2010" s="217">
        <f t="shared" si="249"/>
        <v>0</v>
      </c>
      <c r="K2010" s="215">
        <f>'Survey Results'!H2010/'Survey Results'!H$2066</f>
        <v>0</v>
      </c>
      <c r="L2010" s="211">
        <f t="shared" si="250"/>
        <v>0</v>
      </c>
      <c r="M2010" s="221">
        <f t="shared" si="251"/>
        <v>0</v>
      </c>
      <c r="N2010" s="222">
        <f t="shared" si="252"/>
        <v>0</v>
      </c>
    </row>
    <row r="2011" spans="2:14" x14ac:dyDescent="0.45">
      <c r="B2011" t="s">
        <v>328</v>
      </c>
      <c r="C2011" s="215">
        <f>'Survey Results'!D2011/'Survey Results'!D$2066</f>
        <v>0</v>
      </c>
      <c r="D2011" s="211">
        <f t="shared" si="246"/>
        <v>0</v>
      </c>
      <c r="E2011" s="218">
        <f>'Survey Results'!E2011/'Survey Results'!E$2066</f>
        <v>0</v>
      </c>
      <c r="F2011" s="217">
        <f t="shared" si="247"/>
        <v>0</v>
      </c>
      <c r="G2011" s="215">
        <f>'Survey Results'!F2011/'Survey Results'!F$2066</f>
        <v>0</v>
      </c>
      <c r="H2011" s="212">
        <f t="shared" si="248"/>
        <v>0</v>
      </c>
      <c r="I2011" s="218">
        <f>'Survey Results'!G2011/'Survey Results'!G$2066</f>
        <v>0</v>
      </c>
      <c r="J2011" s="217">
        <f t="shared" si="249"/>
        <v>0</v>
      </c>
      <c r="K2011" s="215">
        <f>'Survey Results'!H2011/'Survey Results'!H$2066</f>
        <v>0</v>
      </c>
      <c r="L2011" s="211">
        <f t="shared" si="250"/>
        <v>0</v>
      </c>
      <c r="M2011" s="221">
        <f t="shared" si="251"/>
        <v>0</v>
      </c>
      <c r="N2011" s="222">
        <f t="shared" si="252"/>
        <v>0</v>
      </c>
    </row>
    <row r="2012" spans="2:14" x14ac:dyDescent="0.45">
      <c r="B2012" t="s">
        <v>329</v>
      </c>
      <c r="C2012" s="215">
        <f>'Survey Results'!D2012/'Survey Results'!D$2066</f>
        <v>0</v>
      </c>
      <c r="D2012" s="211">
        <f t="shared" si="246"/>
        <v>0</v>
      </c>
      <c r="E2012" s="218">
        <f>'Survey Results'!E2012/'Survey Results'!E$2066</f>
        <v>0</v>
      </c>
      <c r="F2012" s="217">
        <f t="shared" si="247"/>
        <v>0</v>
      </c>
      <c r="G2012" s="215">
        <f>'Survey Results'!F2012/'Survey Results'!F$2066</f>
        <v>0</v>
      </c>
      <c r="H2012" s="212">
        <f t="shared" si="248"/>
        <v>0</v>
      </c>
      <c r="I2012" s="218">
        <f>'Survey Results'!G2012/'Survey Results'!G$2066</f>
        <v>0</v>
      </c>
      <c r="J2012" s="217">
        <f t="shared" si="249"/>
        <v>0</v>
      </c>
      <c r="K2012" s="215">
        <f>'Survey Results'!H2012/'Survey Results'!H$2066</f>
        <v>0</v>
      </c>
      <c r="L2012" s="211">
        <f t="shared" si="250"/>
        <v>0</v>
      </c>
      <c r="M2012" s="221">
        <f t="shared" si="251"/>
        <v>0</v>
      </c>
      <c r="N2012" s="222">
        <f t="shared" si="252"/>
        <v>0</v>
      </c>
    </row>
    <row r="2013" spans="2:14" x14ac:dyDescent="0.45">
      <c r="B2013" t="s">
        <v>330</v>
      </c>
      <c r="C2013" s="215">
        <f>'Survey Results'!D2013/'Survey Results'!D$2066</f>
        <v>0</v>
      </c>
      <c r="D2013" s="211">
        <f t="shared" si="246"/>
        <v>0</v>
      </c>
      <c r="E2013" s="218">
        <f>'Survey Results'!E2013/'Survey Results'!E$2066</f>
        <v>0</v>
      </c>
      <c r="F2013" s="217">
        <f t="shared" si="247"/>
        <v>0</v>
      </c>
      <c r="G2013" s="215">
        <f>'Survey Results'!F2013/'Survey Results'!F$2066</f>
        <v>0</v>
      </c>
      <c r="H2013" s="212">
        <f t="shared" si="248"/>
        <v>0</v>
      </c>
      <c r="I2013" s="218">
        <f>'Survey Results'!G2013/'Survey Results'!G$2066</f>
        <v>0</v>
      </c>
      <c r="J2013" s="217">
        <f t="shared" si="249"/>
        <v>0</v>
      </c>
      <c r="K2013" s="215">
        <f>'Survey Results'!H2013/'Survey Results'!H$2066</f>
        <v>0</v>
      </c>
      <c r="L2013" s="211">
        <f t="shared" si="250"/>
        <v>0</v>
      </c>
      <c r="M2013" s="221">
        <f t="shared" si="251"/>
        <v>0</v>
      </c>
      <c r="N2013" s="222">
        <f t="shared" si="252"/>
        <v>0</v>
      </c>
    </row>
    <row r="2014" spans="2:14" x14ac:dyDescent="0.45">
      <c r="B2014" t="s">
        <v>331</v>
      </c>
      <c r="C2014" s="215">
        <f>'Survey Results'!D2014/'Survey Results'!D$2066</f>
        <v>0</v>
      </c>
      <c r="D2014" s="211">
        <f t="shared" si="246"/>
        <v>0</v>
      </c>
      <c r="E2014" s="218">
        <f>'Survey Results'!E2014/'Survey Results'!E$2066</f>
        <v>0</v>
      </c>
      <c r="F2014" s="217">
        <f t="shared" si="247"/>
        <v>0</v>
      </c>
      <c r="G2014" s="215">
        <f>'Survey Results'!F2014/'Survey Results'!F$2066</f>
        <v>0</v>
      </c>
      <c r="H2014" s="212">
        <f t="shared" si="248"/>
        <v>0</v>
      </c>
      <c r="I2014" s="218">
        <f>'Survey Results'!G2014/'Survey Results'!G$2066</f>
        <v>0</v>
      </c>
      <c r="J2014" s="217">
        <f t="shared" si="249"/>
        <v>0</v>
      </c>
      <c r="K2014" s="215">
        <f>'Survey Results'!H2014/'Survey Results'!H$2066</f>
        <v>0</v>
      </c>
      <c r="L2014" s="211">
        <f t="shared" si="250"/>
        <v>0</v>
      </c>
      <c r="M2014" s="221">
        <f t="shared" si="251"/>
        <v>0</v>
      </c>
      <c r="N2014" s="222">
        <f t="shared" si="252"/>
        <v>0</v>
      </c>
    </row>
    <row r="2015" spans="2:14" x14ac:dyDescent="0.45">
      <c r="B2015" t="s">
        <v>332</v>
      </c>
      <c r="C2015" s="215">
        <f>'Survey Results'!D2015/'Survey Results'!D$2066</f>
        <v>0</v>
      </c>
      <c r="D2015" s="211">
        <f t="shared" si="246"/>
        <v>0</v>
      </c>
      <c r="E2015" s="218">
        <f>'Survey Results'!E2015/'Survey Results'!E$2066</f>
        <v>0</v>
      </c>
      <c r="F2015" s="217">
        <f t="shared" si="247"/>
        <v>0</v>
      </c>
      <c r="G2015" s="215">
        <f>'Survey Results'!F2015/'Survey Results'!F$2066</f>
        <v>0</v>
      </c>
      <c r="H2015" s="212">
        <f t="shared" si="248"/>
        <v>0</v>
      </c>
      <c r="I2015" s="218">
        <f>'Survey Results'!G2015/'Survey Results'!G$2066</f>
        <v>0</v>
      </c>
      <c r="J2015" s="217">
        <f t="shared" si="249"/>
        <v>0</v>
      </c>
      <c r="K2015" s="215">
        <f>'Survey Results'!H2015/'Survey Results'!H$2066</f>
        <v>0</v>
      </c>
      <c r="L2015" s="211">
        <f t="shared" si="250"/>
        <v>0</v>
      </c>
      <c r="M2015" s="221">
        <f t="shared" si="251"/>
        <v>0</v>
      </c>
      <c r="N2015" s="222">
        <f t="shared" si="252"/>
        <v>0</v>
      </c>
    </row>
    <row r="2016" spans="2:14" x14ac:dyDescent="0.45">
      <c r="B2016" t="s">
        <v>333</v>
      </c>
      <c r="C2016" s="215">
        <f>'Survey Results'!D2016/'Survey Results'!D$2066</f>
        <v>0</v>
      </c>
      <c r="D2016" s="211">
        <f t="shared" ref="D2016:D2065" si="253">C2016*$D$1885</f>
        <v>0</v>
      </c>
      <c r="E2016" s="218">
        <f>'Survey Results'!E2016/'Survey Results'!E$2066</f>
        <v>2.115606356845641E-2</v>
      </c>
      <c r="F2016" s="217">
        <f t="shared" ref="F2016:F2065" si="254">E2016*$F$1885</f>
        <v>0.13558660413696294</v>
      </c>
      <c r="G2016" s="215">
        <f>'Survey Results'!F2016/'Survey Results'!F$2066</f>
        <v>0</v>
      </c>
      <c r="H2016" s="212">
        <f t="shared" ref="H2016:H2065" si="255">G2016*$H$1885</f>
        <v>0</v>
      </c>
      <c r="I2016" s="218">
        <f>'Survey Results'!G2016/'Survey Results'!G$2066</f>
        <v>0</v>
      </c>
      <c r="J2016" s="217">
        <f t="shared" ref="J2016:J2065" si="256">I2016*$J$1885</f>
        <v>0</v>
      </c>
      <c r="K2016" s="215">
        <f>'Survey Results'!H2016/'Survey Results'!H$2066</f>
        <v>0</v>
      </c>
      <c r="L2016" s="211">
        <f t="shared" ref="L2016:L2065" si="257">K2016*$L$1885</f>
        <v>0</v>
      </c>
      <c r="M2016" s="221">
        <f t="shared" ref="M2016:M2065" si="258">N2016/$N$1885</f>
        <v>2.3276818758594577E-3</v>
      </c>
      <c r="N2016" s="222">
        <f t="shared" si="252"/>
        <v>0.13558660413696294</v>
      </c>
    </row>
    <row r="2017" spans="2:14" x14ac:dyDescent="0.45">
      <c r="B2017" t="s">
        <v>334</v>
      </c>
      <c r="C2017" s="215">
        <f>'Survey Results'!D2017/'Survey Results'!D$2066</f>
        <v>0</v>
      </c>
      <c r="D2017" s="211">
        <f t="shared" si="253"/>
        <v>0</v>
      </c>
      <c r="E2017" s="218">
        <f>'Survey Results'!E2017/'Survey Results'!E$2066</f>
        <v>0</v>
      </c>
      <c r="F2017" s="217">
        <f t="shared" si="254"/>
        <v>0</v>
      </c>
      <c r="G2017" s="215">
        <f>'Survey Results'!F2017/'Survey Results'!F$2066</f>
        <v>2.3413298753692094E-2</v>
      </c>
      <c r="H2017" s="212">
        <f t="shared" si="255"/>
        <v>0.50773611411281605</v>
      </c>
      <c r="I2017" s="218">
        <f>'Survey Results'!G2017/'Survey Results'!G$2066</f>
        <v>0</v>
      </c>
      <c r="J2017" s="217">
        <f t="shared" si="256"/>
        <v>0</v>
      </c>
      <c r="K2017" s="215">
        <f>'Survey Results'!H2017/'Survey Results'!H$2066</f>
        <v>0</v>
      </c>
      <c r="L2017" s="211">
        <f t="shared" si="257"/>
        <v>0</v>
      </c>
      <c r="M2017" s="221">
        <f t="shared" si="258"/>
        <v>8.7165554301062535E-3</v>
      </c>
      <c r="N2017" s="222">
        <f t="shared" si="252"/>
        <v>0.50773611411281605</v>
      </c>
    </row>
    <row r="2018" spans="2:14" x14ac:dyDescent="0.45">
      <c r="B2018" t="s">
        <v>335</v>
      </c>
      <c r="C2018" s="215">
        <f>'Survey Results'!D2018/'Survey Results'!D$2066</f>
        <v>0</v>
      </c>
      <c r="D2018" s="211">
        <f t="shared" si="253"/>
        <v>0</v>
      </c>
      <c r="E2018" s="218">
        <f>'Survey Results'!E2018/'Survey Results'!E$2066</f>
        <v>0</v>
      </c>
      <c r="F2018" s="217">
        <f t="shared" si="254"/>
        <v>0</v>
      </c>
      <c r="G2018" s="215">
        <f>'Survey Results'!F2018/'Survey Results'!F$2066</f>
        <v>0</v>
      </c>
      <c r="H2018" s="212">
        <f t="shared" si="255"/>
        <v>0</v>
      </c>
      <c r="I2018" s="218">
        <f>'Survey Results'!G2018/'Survey Results'!G$2066</f>
        <v>0</v>
      </c>
      <c r="J2018" s="217">
        <f t="shared" si="256"/>
        <v>0</v>
      </c>
      <c r="K2018" s="215">
        <f>'Survey Results'!H2018/'Survey Results'!H$2066</f>
        <v>0</v>
      </c>
      <c r="L2018" s="211">
        <f t="shared" si="257"/>
        <v>0</v>
      </c>
      <c r="M2018" s="221">
        <f t="shared" si="258"/>
        <v>0</v>
      </c>
      <c r="N2018" s="222">
        <f t="shared" si="252"/>
        <v>0</v>
      </c>
    </row>
    <row r="2019" spans="2:14" x14ac:dyDescent="0.45">
      <c r="B2019" t="s">
        <v>336</v>
      </c>
      <c r="C2019" s="215">
        <f>'Survey Results'!D2019/'Survey Results'!D$2066</f>
        <v>0</v>
      </c>
      <c r="D2019" s="211">
        <f t="shared" si="253"/>
        <v>0</v>
      </c>
      <c r="E2019" s="218">
        <f>'Survey Results'!E2019/'Survey Results'!E$2066</f>
        <v>0</v>
      </c>
      <c r="F2019" s="217">
        <f t="shared" si="254"/>
        <v>0</v>
      </c>
      <c r="G2019" s="215">
        <f>'Survey Results'!F2019/'Survey Results'!F$2066</f>
        <v>0</v>
      </c>
      <c r="H2019" s="212">
        <f t="shared" si="255"/>
        <v>0</v>
      </c>
      <c r="I2019" s="218">
        <f>'Survey Results'!G2019/'Survey Results'!G$2066</f>
        <v>0</v>
      </c>
      <c r="J2019" s="217">
        <f t="shared" si="256"/>
        <v>0</v>
      </c>
      <c r="K2019" s="215">
        <f>'Survey Results'!H2019/'Survey Results'!H$2066</f>
        <v>0</v>
      </c>
      <c r="L2019" s="211">
        <f t="shared" si="257"/>
        <v>0</v>
      </c>
      <c r="M2019" s="221">
        <f t="shared" si="258"/>
        <v>0</v>
      </c>
      <c r="N2019" s="222">
        <f t="shared" si="252"/>
        <v>0</v>
      </c>
    </row>
    <row r="2020" spans="2:14" x14ac:dyDescent="0.45">
      <c r="B2020" t="s">
        <v>337</v>
      </c>
      <c r="C2020" s="215">
        <f>'Survey Results'!D2020/'Survey Results'!D$2066</f>
        <v>0</v>
      </c>
      <c r="D2020" s="211">
        <f t="shared" si="253"/>
        <v>0</v>
      </c>
      <c r="E2020" s="218">
        <f>'Survey Results'!E2020/'Survey Results'!E$2066</f>
        <v>0</v>
      </c>
      <c r="F2020" s="217">
        <f t="shared" si="254"/>
        <v>0</v>
      </c>
      <c r="G2020" s="215">
        <f>'Survey Results'!F2020/'Survey Results'!F$2066</f>
        <v>0</v>
      </c>
      <c r="H2020" s="212">
        <f t="shared" si="255"/>
        <v>0</v>
      </c>
      <c r="I2020" s="218">
        <f>'Survey Results'!G2020/'Survey Results'!G$2066</f>
        <v>0</v>
      </c>
      <c r="J2020" s="217">
        <f t="shared" si="256"/>
        <v>0</v>
      </c>
      <c r="K2020" s="215">
        <f>'Survey Results'!H2020/'Survey Results'!H$2066</f>
        <v>4.3515069420927859E-2</v>
      </c>
      <c r="L2020" s="211">
        <f t="shared" si="257"/>
        <v>0.5337000526742296</v>
      </c>
      <c r="M2020" s="221">
        <f t="shared" si="258"/>
        <v>9.1622911250151817E-3</v>
      </c>
      <c r="N2020" s="222">
        <f t="shared" si="252"/>
        <v>0.5337000526742296</v>
      </c>
    </row>
    <row r="2021" spans="2:14" x14ac:dyDescent="0.45">
      <c r="B2021" t="s">
        <v>338</v>
      </c>
      <c r="C2021" s="215">
        <f>'Survey Results'!D2021/'Survey Results'!D$2066</f>
        <v>0</v>
      </c>
      <c r="D2021" s="211">
        <f t="shared" si="253"/>
        <v>0</v>
      </c>
      <c r="E2021" s="218">
        <f>'Survey Results'!E2021/'Survey Results'!E$2066</f>
        <v>0</v>
      </c>
      <c r="F2021" s="217">
        <f t="shared" si="254"/>
        <v>0</v>
      </c>
      <c r="G2021" s="215">
        <f>'Survey Results'!F2021/'Survey Results'!F$2066</f>
        <v>0</v>
      </c>
      <c r="H2021" s="212">
        <f t="shared" si="255"/>
        <v>0</v>
      </c>
      <c r="I2021" s="218">
        <f>'Survey Results'!G2021/'Survey Results'!G$2066</f>
        <v>0</v>
      </c>
      <c r="J2021" s="217">
        <f t="shared" si="256"/>
        <v>0</v>
      </c>
      <c r="K2021" s="215">
        <f>'Survey Results'!H2021/'Survey Results'!H$2066</f>
        <v>0</v>
      </c>
      <c r="L2021" s="211">
        <f t="shared" si="257"/>
        <v>0</v>
      </c>
      <c r="M2021" s="221">
        <f t="shared" si="258"/>
        <v>0</v>
      </c>
      <c r="N2021" s="222">
        <f t="shared" si="252"/>
        <v>0</v>
      </c>
    </row>
    <row r="2022" spans="2:14" x14ac:dyDescent="0.45">
      <c r="B2022" t="s">
        <v>339</v>
      </c>
      <c r="C2022" s="215">
        <f>'Survey Results'!D2022/'Survey Results'!D$2066</f>
        <v>0</v>
      </c>
      <c r="D2022" s="211">
        <f t="shared" si="253"/>
        <v>0</v>
      </c>
      <c r="E2022" s="218">
        <f>'Survey Results'!E2022/'Survey Results'!E$2066</f>
        <v>0</v>
      </c>
      <c r="F2022" s="217">
        <f t="shared" si="254"/>
        <v>0</v>
      </c>
      <c r="G2022" s="215">
        <f>'Survey Results'!F2022/'Survey Results'!F$2066</f>
        <v>0</v>
      </c>
      <c r="H2022" s="212">
        <f t="shared" si="255"/>
        <v>0</v>
      </c>
      <c r="I2022" s="218">
        <f>'Survey Results'!G2022/'Survey Results'!G$2066</f>
        <v>0</v>
      </c>
      <c r="J2022" s="217">
        <f t="shared" si="256"/>
        <v>0</v>
      </c>
      <c r="K2022" s="215">
        <f>'Survey Results'!H2022/'Survey Results'!H$2066</f>
        <v>0</v>
      </c>
      <c r="L2022" s="211">
        <f t="shared" si="257"/>
        <v>0</v>
      </c>
      <c r="M2022" s="221">
        <f t="shared" si="258"/>
        <v>0</v>
      </c>
      <c r="N2022" s="222">
        <f t="shared" si="252"/>
        <v>0</v>
      </c>
    </row>
    <row r="2023" spans="2:14" x14ac:dyDescent="0.45">
      <c r="B2023" t="s">
        <v>340</v>
      </c>
      <c r="C2023" s="215">
        <f>'Survey Results'!D2023/'Survey Results'!D$2066</f>
        <v>0</v>
      </c>
      <c r="D2023" s="211">
        <f t="shared" si="253"/>
        <v>0</v>
      </c>
      <c r="E2023" s="218">
        <f>'Survey Results'!E2023/'Survey Results'!E$2066</f>
        <v>0</v>
      </c>
      <c r="F2023" s="217">
        <f t="shared" si="254"/>
        <v>0</v>
      </c>
      <c r="G2023" s="215">
        <f>'Survey Results'!F2023/'Survey Results'!F$2066</f>
        <v>0</v>
      </c>
      <c r="H2023" s="212">
        <f t="shared" si="255"/>
        <v>0</v>
      </c>
      <c r="I2023" s="218">
        <f>'Survey Results'!G2023/'Survey Results'!G$2066</f>
        <v>0</v>
      </c>
      <c r="J2023" s="217">
        <f t="shared" si="256"/>
        <v>0</v>
      </c>
      <c r="K2023" s="215">
        <f>'Survey Results'!H2023/'Survey Results'!H$2066</f>
        <v>0</v>
      </c>
      <c r="L2023" s="211">
        <f t="shared" si="257"/>
        <v>0</v>
      </c>
      <c r="M2023" s="221">
        <f t="shared" si="258"/>
        <v>0</v>
      </c>
      <c r="N2023" s="222">
        <f t="shared" si="252"/>
        <v>0</v>
      </c>
    </row>
    <row r="2024" spans="2:14" x14ac:dyDescent="0.45">
      <c r="B2024" t="s">
        <v>341</v>
      </c>
      <c r="C2024" s="215">
        <f>'Survey Results'!D2024/'Survey Results'!D$2066</f>
        <v>0</v>
      </c>
      <c r="D2024" s="211">
        <f t="shared" si="253"/>
        <v>0</v>
      </c>
      <c r="E2024" s="218">
        <f>'Survey Results'!E2024/'Survey Results'!E$2066</f>
        <v>0</v>
      </c>
      <c r="F2024" s="217">
        <f t="shared" si="254"/>
        <v>0</v>
      </c>
      <c r="G2024" s="215">
        <f>'Survey Results'!F2024/'Survey Results'!F$2066</f>
        <v>0</v>
      </c>
      <c r="H2024" s="212">
        <f t="shared" si="255"/>
        <v>0</v>
      </c>
      <c r="I2024" s="218">
        <f>'Survey Results'!G2024/'Survey Results'!G$2066</f>
        <v>0</v>
      </c>
      <c r="J2024" s="217">
        <f t="shared" si="256"/>
        <v>0</v>
      </c>
      <c r="K2024" s="215">
        <f>'Survey Results'!H2024/'Survey Results'!H$2066</f>
        <v>0</v>
      </c>
      <c r="L2024" s="211">
        <f t="shared" si="257"/>
        <v>0</v>
      </c>
      <c r="M2024" s="221">
        <f t="shared" si="258"/>
        <v>0</v>
      </c>
      <c r="N2024" s="222">
        <f t="shared" si="252"/>
        <v>0</v>
      </c>
    </row>
    <row r="2025" spans="2:14" x14ac:dyDescent="0.45">
      <c r="B2025" t="s">
        <v>342</v>
      </c>
      <c r="C2025" s="215">
        <f>'Survey Results'!D2025/'Survey Results'!D$2066</f>
        <v>0</v>
      </c>
      <c r="D2025" s="211">
        <f t="shared" si="253"/>
        <v>0</v>
      </c>
      <c r="E2025" s="218">
        <f>'Survey Results'!E2025/'Survey Results'!E$2066</f>
        <v>0</v>
      </c>
      <c r="F2025" s="217">
        <f t="shared" si="254"/>
        <v>0</v>
      </c>
      <c r="G2025" s="215">
        <f>'Survey Results'!F2025/'Survey Results'!F$2066</f>
        <v>0</v>
      </c>
      <c r="H2025" s="212">
        <f t="shared" si="255"/>
        <v>0</v>
      </c>
      <c r="I2025" s="218">
        <f>'Survey Results'!G2025/'Survey Results'!G$2066</f>
        <v>0</v>
      </c>
      <c r="J2025" s="217">
        <f t="shared" si="256"/>
        <v>0</v>
      </c>
      <c r="K2025" s="215">
        <f>'Survey Results'!H2025/'Survey Results'!H$2066</f>
        <v>0</v>
      </c>
      <c r="L2025" s="211">
        <f t="shared" si="257"/>
        <v>0</v>
      </c>
      <c r="M2025" s="221">
        <f t="shared" si="258"/>
        <v>0</v>
      </c>
      <c r="N2025" s="222">
        <f t="shared" si="252"/>
        <v>0</v>
      </c>
    </row>
    <row r="2026" spans="2:14" x14ac:dyDescent="0.45">
      <c r="B2026" t="s">
        <v>343</v>
      </c>
      <c r="C2026" s="215">
        <f>'Survey Results'!D2026/'Survey Results'!D$2066</f>
        <v>0</v>
      </c>
      <c r="D2026" s="211">
        <f t="shared" si="253"/>
        <v>0</v>
      </c>
      <c r="E2026" s="218">
        <f>'Survey Results'!E2026/'Survey Results'!E$2066</f>
        <v>0</v>
      </c>
      <c r="F2026" s="217">
        <f t="shared" si="254"/>
        <v>0</v>
      </c>
      <c r="G2026" s="215">
        <f>'Survey Results'!F2026/'Survey Results'!F$2066</f>
        <v>0</v>
      </c>
      <c r="H2026" s="212">
        <f t="shared" si="255"/>
        <v>0</v>
      </c>
      <c r="I2026" s="218">
        <f>'Survey Results'!G2026/'Survey Results'!G$2066</f>
        <v>0.26412794382953819</v>
      </c>
      <c r="J2026" s="217">
        <f t="shared" si="256"/>
        <v>2.5321182159184743</v>
      </c>
      <c r="K2026" s="215">
        <f>'Survey Results'!H2026/'Survey Results'!H$2066</f>
        <v>0</v>
      </c>
      <c r="L2026" s="211">
        <f t="shared" si="257"/>
        <v>0</v>
      </c>
      <c r="M2026" s="221">
        <f t="shared" si="258"/>
        <v>4.3470117982844551E-2</v>
      </c>
      <c r="N2026" s="222">
        <f t="shared" si="252"/>
        <v>2.5321182159184743</v>
      </c>
    </row>
    <row r="2027" spans="2:14" x14ac:dyDescent="0.45">
      <c r="B2027" t="s">
        <v>344</v>
      </c>
      <c r="C2027" s="215">
        <f>'Survey Results'!D2027/'Survey Results'!D$2066</f>
        <v>0</v>
      </c>
      <c r="D2027" s="211">
        <f t="shared" si="253"/>
        <v>0</v>
      </c>
      <c r="E2027" s="218">
        <f>'Survey Results'!E2027/'Survey Results'!E$2066</f>
        <v>0</v>
      </c>
      <c r="F2027" s="217">
        <f t="shared" si="254"/>
        <v>0</v>
      </c>
      <c r="G2027" s="215">
        <f>'Survey Results'!F2027/'Survey Results'!F$2066</f>
        <v>0</v>
      </c>
      <c r="H2027" s="212">
        <f t="shared" si="255"/>
        <v>0</v>
      </c>
      <c r="I2027" s="218">
        <f>'Survey Results'!G2027/'Survey Results'!G$2066</f>
        <v>0</v>
      </c>
      <c r="J2027" s="217">
        <f t="shared" si="256"/>
        <v>0</v>
      </c>
      <c r="K2027" s="215">
        <f>'Survey Results'!H2027/'Survey Results'!H$2066</f>
        <v>0</v>
      </c>
      <c r="L2027" s="211">
        <f t="shared" si="257"/>
        <v>0</v>
      </c>
      <c r="M2027" s="221">
        <f t="shared" si="258"/>
        <v>0</v>
      </c>
      <c r="N2027" s="222">
        <f t="shared" si="252"/>
        <v>0</v>
      </c>
    </row>
    <row r="2028" spans="2:14" x14ac:dyDescent="0.45">
      <c r="B2028" t="s">
        <v>345</v>
      </c>
      <c r="C2028" s="215">
        <f>'Survey Results'!D2028/'Survey Results'!D$2066</f>
        <v>0</v>
      </c>
      <c r="D2028" s="211">
        <f t="shared" si="253"/>
        <v>0</v>
      </c>
      <c r="E2028" s="218">
        <f>'Survey Results'!E2028/'Survey Results'!E$2066</f>
        <v>0</v>
      </c>
      <c r="F2028" s="217">
        <f t="shared" si="254"/>
        <v>0</v>
      </c>
      <c r="G2028" s="215">
        <f>'Survey Results'!F2028/'Survey Results'!F$2066</f>
        <v>0</v>
      </c>
      <c r="H2028" s="212">
        <f t="shared" si="255"/>
        <v>0</v>
      </c>
      <c r="I2028" s="218">
        <f>'Survey Results'!G2028/'Survey Results'!G$2066</f>
        <v>0</v>
      </c>
      <c r="J2028" s="217">
        <f t="shared" si="256"/>
        <v>0</v>
      </c>
      <c r="K2028" s="215">
        <f>'Survey Results'!H2028/'Survey Results'!H$2066</f>
        <v>0</v>
      </c>
      <c r="L2028" s="211">
        <f t="shared" si="257"/>
        <v>0</v>
      </c>
      <c r="M2028" s="221">
        <f t="shared" si="258"/>
        <v>0</v>
      </c>
      <c r="N2028" s="222">
        <f t="shared" si="252"/>
        <v>0</v>
      </c>
    </row>
    <row r="2029" spans="2:14" x14ac:dyDescent="0.45">
      <c r="B2029" t="s">
        <v>133</v>
      </c>
      <c r="C2029" s="215">
        <f>'Survey Results'!D2029/'Survey Results'!D$2066</f>
        <v>0</v>
      </c>
      <c r="D2029" s="211">
        <f t="shared" si="253"/>
        <v>0</v>
      </c>
      <c r="E2029" s="218">
        <f>'Survey Results'!E2029/'Survey Results'!E$2066</f>
        <v>0</v>
      </c>
      <c r="F2029" s="217">
        <f t="shared" si="254"/>
        <v>0</v>
      </c>
      <c r="G2029" s="215">
        <f>'Survey Results'!F2029/'Survey Results'!F$2066</f>
        <v>0</v>
      </c>
      <c r="H2029" s="212">
        <f t="shared" si="255"/>
        <v>0</v>
      </c>
      <c r="I2029" s="218">
        <f>'Survey Results'!G2029/'Survey Results'!G$2066</f>
        <v>0</v>
      </c>
      <c r="J2029" s="217">
        <f t="shared" si="256"/>
        <v>0</v>
      </c>
      <c r="K2029" s="215">
        <f>'Survey Results'!H2029/'Survey Results'!H$2066</f>
        <v>0</v>
      </c>
      <c r="L2029" s="211">
        <f t="shared" si="257"/>
        <v>0</v>
      </c>
      <c r="M2029" s="221">
        <f t="shared" si="258"/>
        <v>0</v>
      </c>
      <c r="N2029" s="222">
        <f t="shared" si="252"/>
        <v>0</v>
      </c>
    </row>
    <row r="2030" spans="2:14" x14ac:dyDescent="0.45">
      <c r="B2030" t="s">
        <v>134</v>
      </c>
      <c r="C2030" s="215">
        <f>'Survey Results'!D2030/'Survey Results'!D$2066</f>
        <v>0</v>
      </c>
      <c r="D2030" s="211">
        <f t="shared" si="253"/>
        <v>0</v>
      </c>
      <c r="E2030" s="218">
        <f>'Survey Results'!E2030/'Survey Results'!E$2066</f>
        <v>0</v>
      </c>
      <c r="F2030" s="217">
        <f t="shared" si="254"/>
        <v>0</v>
      </c>
      <c r="G2030" s="215">
        <f>'Survey Results'!F2030/'Survey Results'!F$2066</f>
        <v>0</v>
      </c>
      <c r="H2030" s="212">
        <f t="shared" si="255"/>
        <v>0</v>
      </c>
      <c r="I2030" s="218">
        <f>'Survey Results'!G2030/'Survey Results'!G$2066</f>
        <v>0</v>
      </c>
      <c r="J2030" s="217">
        <f t="shared" si="256"/>
        <v>0</v>
      </c>
      <c r="K2030" s="215">
        <f>'Survey Results'!H2030/'Survey Results'!H$2066</f>
        <v>0</v>
      </c>
      <c r="L2030" s="211">
        <f t="shared" si="257"/>
        <v>0</v>
      </c>
      <c r="M2030" s="221">
        <f t="shared" si="258"/>
        <v>0</v>
      </c>
      <c r="N2030" s="222">
        <f t="shared" si="252"/>
        <v>0</v>
      </c>
    </row>
    <row r="2031" spans="2:14" x14ac:dyDescent="0.45">
      <c r="B2031" t="s">
        <v>346</v>
      </c>
      <c r="C2031" s="215">
        <f>'Survey Results'!D2031/'Survey Results'!D$2066</f>
        <v>0</v>
      </c>
      <c r="D2031" s="211">
        <f t="shared" si="253"/>
        <v>0</v>
      </c>
      <c r="E2031" s="218">
        <f>'Survey Results'!E2031/'Survey Results'!E$2066</f>
        <v>0</v>
      </c>
      <c r="F2031" s="217">
        <f t="shared" si="254"/>
        <v>0</v>
      </c>
      <c r="G2031" s="215">
        <f>'Survey Results'!F2031/'Survey Results'!F$2066</f>
        <v>8.1766443339817016E-2</v>
      </c>
      <c r="H2031" s="212">
        <f t="shared" si="255"/>
        <v>1.7731707369786038</v>
      </c>
      <c r="I2031" s="218">
        <f>'Survey Results'!G2031/'Survey Results'!G$2066</f>
        <v>0</v>
      </c>
      <c r="J2031" s="217">
        <f t="shared" si="256"/>
        <v>0</v>
      </c>
      <c r="K2031" s="215">
        <f>'Survey Results'!H2031/'Survey Results'!H$2066</f>
        <v>0</v>
      </c>
      <c r="L2031" s="211">
        <f t="shared" si="257"/>
        <v>0</v>
      </c>
      <c r="M2031" s="221">
        <f t="shared" si="258"/>
        <v>3.0440893578986456E-2</v>
      </c>
      <c r="N2031" s="222">
        <f t="shared" si="252"/>
        <v>1.7731707369786038</v>
      </c>
    </row>
    <row r="2032" spans="2:14" x14ac:dyDescent="0.45">
      <c r="B2032" t="s">
        <v>347</v>
      </c>
      <c r="C2032" s="215">
        <f>'Survey Results'!D2032/'Survey Results'!D$2066</f>
        <v>0</v>
      </c>
      <c r="D2032" s="211">
        <f t="shared" si="253"/>
        <v>0</v>
      </c>
      <c r="E2032" s="218">
        <f>'Survey Results'!E2032/'Survey Results'!E$2066</f>
        <v>0</v>
      </c>
      <c r="F2032" s="217">
        <f t="shared" si="254"/>
        <v>0</v>
      </c>
      <c r="G2032" s="215">
        <f>'Survey Results'!F2032/'Survey Results'!F$2066</f>
        <v>0</v>
      </c>
      <c r="H2032" s="212">
        <f t="shared" si="255"/>
        <v>0</v>
      </c>
      <c r="I2032" s="218">
        <f>'Survey Results'!G2032/'Survey Results'!G$2066</f>
        <v>0</v>
      </c>
      <c r="J2032" s="217">
        <f t="shared" si="256"/>
        <v>0</v>
      </c>
      <c r="K2032" s="215">
        <f>'Survey Results'!H2032/'Survey Results'!H$2066</f>
        <v>0</v>
      </c>
      <c r="L2032" s="211">
        <f t="shared" si="257"/>
        <v>0</v>
      </c>
      <c r="M2032" s="221">
        <f t="shared" si="258"/>
        <v>0</v>
      </c>
      <c r="N2032" s="222">
        <f t="shared" si="252"/>
        <v>0</v>
      </c>
    </row>
    <row r="2033" spans="2:14" x14ac:dyDescent="0.45">
      <c r="B2033" t="s">
        <v>348</v>
      </c>
      <c r="C2033" s="215">
        <f>'Survey Results'!D2033/'Survey Results'!D$2066</f>
        <v>0</v>
      </c>
      <c r="D2033" s="211">
        <f t="shared" si="253"/>
        <v>0</v>
      </c>
      <c r="E2033" s="218">
        <f>'Survey Results'!E2033/'Survey Results'!E$2066</f>
        <v>0</v>
      </c>
      <c r="F2033" s="217">
        <f t="shared" si="254"/>
        <v>0</v>
      </c>
      <c r="G2033" s="215">
        <f>'Survey Results'!F2033/'Survey Results'!F$2066</f>
        <v>0</v>
      </c>
      <c r="H2033" s="212">
        <f t="shared" si="255"/>
        <v>0</v>
      </c>
      <c r="I2033" s="218">
        <f>'Survey Results'!G2033/'Survey Results'!G$2066</f>
        <v>0</v>
      </c>
      <c r="J2033" s="217">
        <f t="shared" si="256"/>
        <v>0</v>
      </c>
      <c r="K2033" s="215">
        <f>'Survey Results'!H2033/'Survey Results'!H$2066</f>
        <v>0</v>
      </c>
      <c r="L2033" s="211">
        <f t="shared" si="257"/>
        <v>0</v>
      </c>
      <c r="M2033" s="221">
        <f t="shared" si="258"/>
        <v>0</v>
      </c>
      <c r="N2033" s="222">
        <f t="shared" si="252"/>
        <v>0</v>
      </c>
    </row>
    <row r="2034" spans="2:14" x14ac:dyDescent="0.45">
      <c r="B2034" t="s">
        <v>349</v>
      </c>
      <c r="C2034" s="215">
        <f>'Survey Results'!D2034/'Survey Results'!D$2066</f>
        <v>0</v>
      </c>
      <c r="D2034" s="211">
        <f t="shared" si="253"/>
        <v>0</v>
      </c>
      <c r="E2034" s="218">
        <f>'Survey Results'!E2034/'Survey Results'!E$2066</f>
        <v>0</v>
      </c>
      <c r="F2034" s="217">
        <f t="shared" si="254"/>
        <v>0</v>
      </c>
      <c r="G2034" s="215">
        <f>'Survey Results'!F2034/'Survey Results'!F$2066</f>
        <v>0</v>
      </c>
      <c r="H2034" s="212">
        <f t="shared" si="255"/>
        <v>0</v>
      </c>
      <c r="I2034" s="218">
        <f>'Survey Results'!G2034/'Survey Results'!G$2066</f>
        <v>0</v>
      </c>
      <c r="J2034" s="217">
        <f t="shared" si="256"/>
        <v>0</v>
      </c>
      <c r="K2034" s="215">
        <f>'Survey Results'!H2034/'Survey Results'!H$2066</f>
        <v>0</v>
      </c>
      <c r="L2034" s="211">
        <f t="shared" si="257"/>
        <v>0</v>
      </c>
      <c r="M2034" s="221">
        <f t="shared" si="258"/>
        <v>0</v>
      </c>
      <c r="N2034" s="222">
        <f t="shared" si="252"/>
        <v>0</v>
      </c>
    </row>
    <row r="2035" spans="2:14" x14ac:dyDescent="0.45">
      <c r="B2035" t="s">
        <v>350</v>
      </c>
      <c r="C2035" s="215">
        <f>'Survey Results'!D2035/'Survey Results'!D$2066</f>
        <v>0</v>
      </c>
      <c r="D2035" s="211">
        <f t="shared" si="253"/>
        <v>0</v>
      </c>
      <c r="E2035" s="218">
        <f>'Survey Results'!E2035/'Survey Results'!E$2066</f>
        <v>0</v>
      </c>
      <c r="F2035" s="217">
        <f t="shared" si="254"/>
        <v>0</v>
      </c>
      <c r="G2035" s="215">
        <f>'Survey Results'!F2035/'Survey Results'!F$2066</f>
        <v>0</v>
      </c>
      <c r="H2035" s="212">
        <f t="shared" si="255"/>
        <v>0</v>
      </c>
      <c r="I2035" s="218">
        <f>'Survey Results'!G2035/'Survey Results'!G$2066</f>
        <v>0</v>
      </c>
      <c r="J2035" s="217">
        <f t="shared" si="256"/>
        <v>0</v>
      </c>
      <c r="K2035" s="215">
        <f>'Survey Results'!H2035/'Survey Results'!H$2066</f>
        <v>0</v>
      </c>
      <c r="L2035" s="211">
        <f t="shared" si="257"/>
        <v>0</v>
      </c>
      <c r="M2035" s="221">
        <f t="shared" si="258"/>
        <v>0</v>
      </c>
      <c r="N2035" s="222">
        <f t="shared" si="252"/>
        <v>0</v>
      </c>
    </row>
    <row r="2036" spans="2:14" x14ac:dyDescent="0.45">
      <c r="B2036" t="s">
        <v>351</v>
      </c>
      <c r="C2036" s="215">
        <f>'Survey Results'!D2036/'Survey Results'!D$2066</f>
        <v>0</v>
      </c>
      <c r="D2036" s="211">
        <f t="shared" si="253"/>
        <v>0</v>
      </c>
      <c r="E2036" s="218">
        <f>'Survey Results'!E2036/'Survey Results'!E$2066</f>
        <v>0</v>
      </c>
      <c r="F2036" s="217">
        <f t="shared" si="254"/>
        <v>0</v>
      </c>
      <c r="G2036" s="215">
        <f>'Survey Results'!F2036/'Survey Results'!F$2066</f>
        <v>0</v>
      </c>
      <c r="H2036" s="212">
        <f t="shared" si="255"/>
        <v>0</v>
      </c>
      <c r="I2036" s="218">
        <f>'Survey Results'!G2036/'Survey Results'!G$2066</f>
        <v>0</v>
      </c>
      <c r="J2036" s="217">
        <f t="shared" si="256"/>
        <v>0</v>
      </c>
      <c r="K2036" s="215">
        <f>'Survey Results'!H2036/'Survey Results'!H$2066</f>
        <v>0</v>
      </c>
      <c r="L2036" s="211">
        <f t="shared" si="257"/>
        <v>0</v>
      </c>
      <c r="M2036" s="221">
        <f t="shared" si="258"/>
        <v>0</v>
      </c>
      <c r="N2036" s="222">
        <f t="shared" si="252"/>
        <v>0</v>
      </c>
    </row>
    <row r="2037" spans="2:14" x14ac:dyDescent="0.45">
      <c r="B2037" t="s">
        <v>352</v>
      </c>
      <c r="C2037" s="215">
        <f>'Survey Results'!D2037/'Survey Results'!D$2066</f>
        <v>0</v>
      </c>
      <c r="D2037" s="211">
        <f t="shared" si="253"/>
        <v>0</v>
      </c>
      <c r="E2037" s="218">
        <f>'Survey Results'!E2037/'Survey Results'!E$2066</f>
        <v>0</v>
      </c>
      <c r="F2037" s="217">
        <f t="shared" si="254"/>
        <v>0</v>
      </c>
      <c r="G2037" s="215">
        <f>'Survey Results'!F2037/'Survey Results'!F$2066</f>
        <v>0</v>
      </c>
      <c r="H2037" s="212">
        <f t="shared" si="255"/>
        <v>0</v>
      </c>
      <c r="I2037" s="218">
        <f>'Survey Results'!G2037/'Survey Results'!G$2066</f>
        <v>0</v>
      </c>
      <c r="J2037" s="217">
        <f t="shared" si="256"/>
        <v>0</v>
      </c>
      <c r="K2037" s="215">
        <f>'Survey Results'!H2037/'Survey Results'!H$2066</f>
        <v>0</v>
      </c>
      <c r="L2037" s="211">
        <f t="shared" si="257"/>
        <v>0</v>
      </c>
      <c r="M2037" s="221">
        <f t="shared" si="258"/>
        <v>0</v>
      </c>
      <c r="N2037" s="222">
        <f t="shared" si="252"/>
        <v>0</v>
      </c>
    </row>
    <row r="2038" spans="2:14" x14ac:dyDescent="0.45">
      <c r="B2038" t="s">
        <v>353</v>
      </c>
      <c r="C2038" s="215">
        <f>'Survey Results'!D2038/'Survey Results'!D$2066</f>
        <v>0</v>
      </c>
      <c r="D2038" s="211">
        <f t="shared" si="253"/>
        <v>0</v>
      </c>
      <c r="E2038" s="218">
        <f>'Survey Results'!E2038/'Survey Results'!E$2066</f>
        <v>0</v>
      </c>
      <c r="F2038" s="217">
        <f t="shared" si="254"/>
        <v>0</v>
      </c>
      <c r="G2038" s="215">
        <f>'Survey Results'!F2038/'Survey Results'!F$2066</f>
        <v>0</v>
      </c>
      <c r="H2038" s="212">
        <f t="shared" si="255"/>
        <v>0</v>
      </c>
      <c r="I2038" s="218">
        <f>'Survey Results'!G2038/'Survey Results'!G$2066</f>
        <v>0</v>
      </c>
      <c r="J2038" s="217">
        <f t="shared" si="256"/>
        <v>0</v>
      </c>
      <c r="K2038" s="215">
        <f>'Survey Results'!H2038/'Survey Results'!H$2066</f>
        <v>4.3515069420927859E-2</v>
      </c>
      <c r="L2038" s="211">
        <f t="shared" si="257"/>
        <v>0.5337000526742296</v>
      </c>
      <c r="M2038" s="221">
        <f t="shared" si="258"/>
        <v>9.1622911250151817E-3</v>
      </c>
      <c r="N2038" s="222">
        <f t="shared" si="252"/>
        <v>0.5337000526742296</v>
      </c>
    </row>
    <row r="2039" spans="2:14" x14ac:dyDescent="0.45">
      <c r="B2039" t="s">
        <v>354</v>
      </c>
      <c r="C2039" s="215">
        <f>'Survey Results'!D2039/'Survey Results'!D$2066</f>
        <v>0</v>
      </c>
      <c r="D2039" s="211">
        <f t="shared" si="253"/>
        <v>0</v>
      </c>
      <c r="E2039" s="218">
        <f>'Survey Results'!E2039/'Survey Results'!E$2066</f>
        <v>0</v>
      </c>
      <c r="F2039" s="217">
        <f t="shared" si="254"/>
        <v>0</v>
      </c>
      <c r="G2039" s="215">
        <f>'Survey Results'!F2039/'Survey Results'!F$2066</f>
        <v>0</v>
      </c>
      <c r="H2039" s="212">
        <f t="shared" si="255"/>
        <v>0</v>
      </c>
      <c r="I2039" s="218">
        <f>'Survey Results'!G2039/'Survey Results'!G$2066</f>
        <v>0</v>
      </c>
      <c r="J2039" s="217">
        <f t="shared" si="256"/>
        <v>0</v>
      </c>
      <c r="K2039" s="215">
        <f>'Survey Results'!H2039/'Survey Results'!H$2066</f>
        <v>0</v>
      </c>
      <c r="L2039" s="211">
        <f t="shared" si="257"/>
        <v>0</v>
      </c>
      <c r="M2039" s="221">
        <f t="shared" si="258"/>
        <v>0</v>
      </c>
      <c r="N2039" s="222">
        <f t="shared" si="252"/>
        <v>0</v>
      </c>
    </row>
    <row r="2040" spans="2:14" x14ac:dyDescent="0.45">
      <c r="B2040" t="s">
        <v>355</v>
      </c>
      <c r="C2040" s="215">
        <f>'Survey Results'!D2040/'Survey Results'!D$2066</f>
        <v>0</v>
      </c>
      <c r="D2040" s="211">
        <f t="shared" si="253"/>
        <v>0</v>
      </c>
      <c r="E2040" s="218">
        <f>'Survey Results'!E2040/'Survey Results'!E$2066</f>
        <v>0</v>
      </c>
      <c r="F2040" s="217">
        <f t="shared" si="254"/>
        <v>0</v>
      </c>
      <c r="G2040" s="215">
        <f>'Survey Results'!F2040/'Survey Results'!F$2066</f>
        <v>0</v>
      </c>
      <c r="H2040" s="212">
        <f t="shared" si="255"/>
        <v>0</v>
      </c>
      <c r="I2040" s="218">
        <f>'Survey Results'!G2040/'Survey Results'!G$2066</f>
        <v>0</v>
      </c>
      <c r="J2040" s="217">
        <f t="shared" si="256"/>
        <v>0</v>
      </c>
      <c r="K2040" s="215">
        <f>'Survey Results'!H2040/'Survey Results'!H$2066</f>
        <v>0</v>
      </c>
      <c r="L2040" s="211">
        <f t="shared" si="257"/>
        <v>0</v>
      </c>
      <c r="M2040" s="221">
        <f t="shared" si="258"/>
        <v>0</v>
      </c>
      <c r="N2040" s="222">
        <f t="shared" si="252"/>
        <v>0</v>
      </c>
    </row>
    <row r="2041" spans="2:14" x14ac:dyDescent="0.45">
      <c r="B2041" t="s">
        <v>356</v>
      </c>
      <c r="C2041" s="215">
        <f>'Survey Results'!D2041/'Survey Results'!D$2066</f>
        <v>0</v>
      </c>
      <c r="D2041" s="211">
        <f t="shared" si="253"/>
        <v>0</v>
      </c>
      <c r="E2041" s="218">
        <f>'Survey Results'!E2041/'Survey Results'!E$2066</f>
        <v>0</v>
      </c>
      <c r="F2041" s="217">
        <f t="shared" si="254"/>
        <v>0</v>
      </c>
      <c r="G2041" s="215">
        <f>'Survey Results'!F2041/'Survey Results'!F$2066</f>
        <v>0</v>
      </c>
      <c r="H2041" s="212">
        <f t="shared" si="255"/>
        <v>0</v>
      </c>
      <c r="I2041" s="218">
        <f>'Survey Results'!G2041/'Survey Results'!G$2066</f>
        <v>0</v>
      </c>
      <c r="J2041" s="217">
        <f t="shared" si="256"/>
        <v>0</v>
      </c>
      <c r="K2041" s="215">
        <f>'Survey Results'!H2041/'Survey Results'!H$2066</f>
        <v>0</v>
      </c>
      <c r="L2041" s="211">
        <f t="shared" si="257"/>
        <v>0</v>
      </c>
      <c r="M2041" s="221">
        <f t="shared" si="258"/>
        <v>0</v>
      </c>
      <c r="N2041" s="222">
        <f t="shared" si="252"/>
        <v>0</v>
      </c>
    </row>
    <row r="2042" spans="2:14" x14ac:dyDescent="0.45">
      <c r="B2042" t="s">
        <v>357</v>
      </c>
      <c r="C2042" s="215">
        <f>'Survey Results'!D2042/'Survey Results'!D$2066</f>
        <v>0</v>
      </c>
      <c r="D2042" s="211">
        <f t="shared" si="253"/>
        <v>0</v>
      </c>
      <c r="E2042" s="218">
        <f>'Survey Results'!E2042/'Survey Results'!E$2066</f>
        <v>0</v>
      </c>
      <c r="F2042" s="217">
        <f t="shared" si="254"/>
        <v>0</v>
      </c>
      <c r="G2042" s="215">
        <f>'Survey Results'!F2042/'Survey Results'!F$2066</f>
        <v>0</v>
      </c>
      <c r="H2042" s="212">
        <f t="shared" si="255"/>
        <v>0</v>
      </c>
      <c r="I2042" s="218">
        <f>'Survey Results'!G2042/'Survey Results'!G$2066</f>
        <v>0</v>
      </c>
      <c r="J2042" s="217">
        <f t="shared" si="256"/>
        <v>0</v>
      </c>
      <c r="K2042" s="215">
        <f>'Survey Results'!H2042/'Survey Results'!H$2066</f>
        <v>0</v>
      </c>
      <c r="L2042" s="211">
        <f t="shared" si="257"/>
        <v>0</v>
      </c>
      <c r="M2042" s="221">
        <f t="shared" si="258"/>
        <v>0</v>
      </c>
      <c r="N2042" s="222">
        <f t="shared" si="252"/>
        <v>0</v>
      </c>
    </row>
    <row r="2043" spans="2:14" x14ac:dyDescent="0.45">
      <c r="B2043" t="s">
        <v>358</v>
      </c>
      <c r="C2043" s="215">
        <f>'Survey Results'!D2043/'Survey Results'!D$2066</f>
        <v>0</v>
      </c>
      <c r="D2043" s="211">
        <f t="shared" si="253"/>
        <v>0</v>
      </c>
      <c r="E2043" s="218">
        <f>'Survey Results'!E2043/'Survey Results'!E$2066</f>
        <v>0</v>
      </c>
      <c r="F2043" s="217">
        <f t="shared" si="254"/>
        <v>0</v>
      </c>
      <c r="G2043" s="215">
        <f>'Survey Results'!F2043/'Survey Results'!F$2066</f>
        <v>0</v>
      </c>
      <c r="H2043" s="212">
        <f t="shared" si="255"/>
        <v>0</v>
      </c>
      <c r="I2043" s="218">
        <f>'Survey Results'!G2043/'Survey Results'!G$2066</f>
        <v>0</v>
      </c>
      <c r="J2043" s="217">
        <f t="shared" si="256"/>
        <v>0</v>
      </c>
      <c r="K2043" s="215">
        <f>'Survey Results'!H2043/'Survey Results'!H$2066</f>
        <v>0</v>
      </c>
      <c r="L2043" s="211">
        <f t="shared" si="257"/>
        <v>0</v>
      </c>
      <c r="M2043" s="221">
        <f t="shared" si="258"/>
        <v>0</v>
      </c>
      <c r="N2043" s="222">
        <f t="shared" si="252"/>
        <v>0</v>
      </c>
    </row>
    <row r="2044" spans="2:14" x14ac:dyDescent="0.45">
      <c r="B2044" t="s">
        <v>359</v>
      </c>
      <c r="C2044" s="215">
        <f>'Survey Results'!D2044/'Survey Results'!D$2066</f>
        <v>0</v>
      </c>
      <c r="D2044" s="211">
        <f t="shared" si="253"/>
        <v>0</v>
      </c>
      <c r="E2044" s="218">
        <f>'Survey Results'!E2044/'Survey Results'!E$2066</f>
        <v>0</v>
      </c>
      <c r="F2044" s="217">
        <f t="shared" si="254"/>
        <v>0</v>
      </c>
      <c r="G2044" s="215">
        <f>'Survey Results'!F2044/'Survey Results'!F$2066</f>
        <v>0</v>
      </c>
      <c r="H2044" s="212">
        <f t="shared" si="255"/>
        <v>0</v>
      </c>
      <c r="I2044" s="218">
        <f>'Survey Results'!G2044/'Survey Results'!G$2066</f>
        <v>0</v>
      </c>
      <c r="J2044" s="217">
        <f t="shared" si="256"/>
        <v>0</v>
      </c>
      <c r="K2044" s="215">
        <f>'Survey Results'!H2044/'Survey Results'!H$2066</f>
        <v>0</v>
      </c>
      <c r="L2044" s="211">
        <f t="shared" si="257"/>
        <v>0</v>
      </c>
      <c r="M2044" s="221">
        <f t="shared" si="258"/>
        <v>0</v>
      </c>
      <c r="N2044" s="222">
        <f t="shared" si="252"/>
        <v>0</v>
      </c>
    </row>
    <row r="2045" spans="2:14" x14ac:dyDescent="0.45">
      <c r="B2045" t="s">
        <v>360</v>
      </c>
      <c r="C2045" s="215">
        <f>'Survey Results'!D2045/'Survey Results'!D$2066</f>
        <v>0</v>
      </c>
      <c r="D2045" s="211">
        <f t="shared" si="253"/>
        <v>0</v>
      </c>
      <c r="E2045" s="218">
        <f>'Survey Results'!E2045/'Survey Results'!E$2066</f>
        <v>0</v>
      </c>
      <c r="F2045" s="217">
        <f t="shared" si="254"/>
        <v>0</v>
      </c>
      <c r="G2045" s="215">
        <f>'Survey Results'!F2045/'Survey Results'!F$2066</f>
        <v>0</v>
      </c>
      <c r="H2045" s="212">
        <f t="shared" si="255"/>
        <v>0</v>
      </c>
      <c r="I2045" s="218">
        <f>'Survey Results'!G2045/'Survey Results'!G$2066</f>
        <v>0</v>
      </c>
      <c r="J2045" s="217">
        <f t="shared" si="256"/>
        <v>0</v>
      </c>
      <c r="K2045" s="215">
        <f>'Survey Results'!H2045/'Survey Results'!H$2066</f>
        <v>0</v>
      </c>
      <c r="L2045" s="211">
        <f t="shared" si="257"/>
        <v>0</v>
      </c>
      <c r="M2045" s="221">
        <f t="shared" si="258"/>
        <v>0</v>
      </c>
      <c r="N2045" s="222">
        <f t="shared" si="252"/>
        <v>0</v>
      </c>
    </row>
    <row r="2046" spans="2:14" x14ac:dyDescent="0.45">
      <c r="B2046" t="s">
        <v>361</v>
      </c>
      <c r="C2046" s="215">
        <f>'Survey Results'!D2046/'Survey Results'!D$2066</f>
        <v>0</v>
      </c>
      <c r="D2046" s="211">
        <f t="shared" si="253"/>
        <v>0</v>
      </c>
      <c r="E2046" s="218">
        <f>'Survey Results'!E2046/'Survey Results'!E$2066</f>
        <v>0</v>
      </c>
      <c r="F2046" s="217">
        <f t="shared" si="254"/>
        <v>0</v>
      </c>
      <c r="G2046" s="215">
        <f>'Survey Results'!F2046/'Survey Results'!F$2066</f>
        <v>0</v>
      </c>
      <c r="H2046" s="212">
        <f t="shared" si="255"/>
        <v>0</v>
      </c>
      <c r="I2046" s="218">
        <f>'Survey Results'!G2046/'Survey Results'!G$2066</f>
        <v>0</v>
      </c>
      <c r="J2046" s="217">
        <f t="shared" si="256"/>
        <v>0</v>
      </c>
      <c r="K2046" s="215">
        <f>'Survey Results'!H2046/'Survey Results'!H$2066</f>
        <v>0</v>
      </c>
      <c r="L2046" s="211">
        <f t="shared" si="257"/>
        <v>0</v>
      </c>
      <c r="M2046" s="221">
        <f t="shared" si="258"/>
        <v>0</v>
      </c>
      <c r="N2046" s="222">
        <f t="shared" si="252"/>
        <v>0</v>
      </c>
    </row>
    <row r="2047" spans="2:14" x14ac:dyDescent="0.45">
      <c r="B2047" t="s">
        <v>362</v>
      </c>
      <c r="C2047" s="215">
        <f>'Survey Results'!D2047/'Survey Results'!D$2066</f>
        <v>0</v>
      </c>
      <c r="D2047" s="211">
        <f t="shared" si="253"/>
        <v>0</v>
      </c>
      <c r="E2047" s="218">
        <f>'Survey Results'!E2047/'Survey Results'!E$2066</f>
        <v>0</v>
      </c>
      <c r="F2047" s="217">
        <f t="shared" si="254"/>
        <v>0</v>
      </c>
      <c r="G2047" s="215">
        <f>'Survey Results'!F2047/'Survey Results'!F$2066</f>
        <v>0</v>
      </c>
      <c r="H2047" s="212">
        <f t="shared" si="255"/>
        <v>0</v>
      </c>
      <c r="I2047" s="218">
        <f>'Survey Results'!G2047/'Survey Results'!G$2066</f>
        <v>0</v>
      </c>
      <c r="J2047" s="217">
        <f t="shared" si="256"/>
        <v>0</v>
      </c>
      <c r="K2047" s="215">
        <f>'Survey Results'!H2047/'Survey Results'!H$2066</f>
        <v>0</v>
      </c>
      <c r="L2047" s="211">
        <f t="shared" si="257"/>
        <v>0</v>
      </c>
      <c r="M2047" s="221">
        <f t="shared" si="258"/>
        <v>0</v>
      </c>
      <c r="N2047" s="222">
        <f t="shared" si="252"/>
        <v>0</v>
      </c>
    </row>
    <row r="2048" spans="2:14" x14ac:dyDescent="0.45">
      <c r="B2048" t="s">
        <v>363</v>
      </c>
      <c r="C2048" s="215">
        <f>'Survey Results'!D2048/'Survey Results'!D$2066</f>
        <v>0</v>
      </c>
      <c r="D2048" s="211">
        <f t="shared" si="253"/>
        <v>0</v>
      </c>
      <c r="E2048" s="218">
        <f>'Survey Results'!E2048/'Survey Results'!E$2066</f>
        <v>0</v>
      </c>
      <c r="F2048" s="217">
        <f t="shared" si="254"/>
        <v>0</v>
      </c>
      <c r="G2048" s="215">
        <f>'Survey Results'!F2048/'Survey Results'!F$2066</f>
        <v>0</v>
      </c>
      <c r="H2048" s="212">
        <f t="shared" si="255"/>
        <v>0</v>
      </c>
      <c r="I2048" s="218">
        <f>'Survey Results'!G2048/'Survey Results'!G$2066</f>
        <v>0</v>
      </c>
      <c r="J2048" s="217">
        <f t="shared" si="256"/>
        <v>0</v>
      </c>
      <c r="K2048" s="215">
        <f>'Survey Results'!H2048/'Survey Results'!H$2066</f>
        <v>0</v>
      </c>
      <c r="L2048" s="211">
        <f t="shared" si="257"/>
        <v>0</v>
      </c>
      <c r="M2048" s="221">
        <f t="shared" si="258"/>
        <v>0</v>
      </c>
      <c r="N2048" s="222">
        <f t="shared" si="252"/>
        <v>0</v>
      </c>
    </row>
    <row r="2049" spans="2:14" x14ac:dyDescent="0.45">
      <c r="B2049" t="s">
        <v>364</v>
      </c>
      <c r="C2049" s="215">
        <f>'Survey Results'!D2049/'Survey Results'!D$2066</f>
        <v>0</v>
      </c>
      <c r="D2049" s="211">
        <f t="shared" si="253"/>
        <v>0</v>
      </c>
      <c r="E2049" s="218">
        <f>'Survey Results'!E2049/'Survey Results'!E$2066</f>
        <v>0</v>
      </c>
      <c r="F2049" s="217">
        <f t="shared" si="254"/>
        <v>0</v>
      </c>
      <c r="G2049" s="215">
        <f>'Survey Results'!F2049/'Survey Results'!F$2066</f>
        <v>0</v>
      </c>
      <c r="H2049" s="212">
        <f t="shared" si="255"/>
        <v>0</v>
      </c>
      <c r="I2049" s="218">
        <f>'Survey Results'!G2049/'Survey Results'!G$2066</f>
        <v>0</v>
      </c>
      <c r="J2049" s="217">
        <f t="shared" si="256"/>
        <v>0</v>
      </c>
      <c r="K2049" s="215">
        <f>'Survey Results'!H2049/'Survey Results'!H$2066</f>
        <v>0</v>
      </c>
      <c r="L2049" s="211">
        <f t="shared" si="257"/>
        <v>0</v>
      </c>
      <c r="M2049" s="221">
        <f t="shared" si="258"/>
        <v>0</v>
      </c>
      <c r="N2049" s="222">
        <f t="shared" si="252"/>
        <v>0</v>
      </c>
    </row>
    <row r="2050" spans="2:14" x14ac:dyDescent="0.45">
      <c r="B2050" t="s">
        <v>365</v>
      </c>
      <c r="C2050" s="215">
        <f>'Survey Results'!D2050/'Survey Results'!D$2066</f>
        <v>0</v>
      </c>
      <c r="D2050" s="211">
        <f t="shared" si="253"/>
        <v>0</v>
      </c>
      <c r="E2050" s="218">
        <f>'Survey Results'!E2050/'Survey Results'!E$2066</f>
        <v>0</v>
      </c>
      <c r="F2050" s="217">
        <f t="shared" si="254"/>
        <v>0</v>
      </c>
      <c r="G2050" s="215">
        <f>'Survey Results'!F2050/'Survey Results'!F$2066</f>
        <v>0</v>
      </c>
      <c r="H2050" s="212">
        <f t="shared" si="255"/>
        <v>0</v>
      </c>
      <c r="I2050" s="218">
        <f>'Survey Results'!G2050/'Survey Results'!G$2066</f>
        <v>0</v>
      </c>
      <c r="J2050" s="217">
        <f t="shared" si="256"/>
        <v>0</v>
      </c>
      <c r="K2050" s="215">
        <f>'Survey Results'!H2050/'Survey Results'!H$2066</f>
        <v>0</v>
      </c>
      <c r="L2050" s="211">
        <f t="shared" si="257"/>
        <v>0</v>
      </c>
      <c r="M2050" s="221">
        <f t="shared" si="258"/>
        <v>0</v>
      </c>
      <c r="N2050" s="222">
        <f t="shared" si="252"/>
        <v>0</v>
      </c>
    </row>
    <row r="2051" spans="2:14" x14ac:dyDescent="0.45">
      <c r="B2051" t="s">
        <v>366</v>
      </c>
      <c r="C2051" s="215">
        <f>'Survey Results'!D2051/'Survey Results'!D$2066</f>
        <v>0</v>
      </c>
      <c r="D2051" s="211">
        <f t="shared" si="253"/>
        <v>0</v>
      </c>
      <c r="E2051" s="218">
        <f>'Survey Results'!E2051/'Survey Results'!E$2066</f>
        <v>0</v>
      </c>
      <c r="F2051" s="217">
        <f t="shared" si="254"/>
        <v>0</v>
      </c>
      <c r="G2051" s="215">
        <f>'Survey Results'!F2051/'Survey Results'!F$2066</f>
        <v>0</v>
      </c>
      <c r="H2051" s="212">
        <f t="shared" si="255"/>
        <v>0</v>
      </c>
      <c r="I2051" s="218">
        <f>'Survey Results'!G2051/'Survey Results'!G$2066</f>
        <v>0</v>
      </c>
      <c r="J2051" s="217">
        <f t="shared" si="256"/>
        <v>0</v>
      </c>
      <c r="K2051" s="215">
        <f>'Survey Results'!H2051/'Survey Results'!H$2066</f>
        <v>0</v>
      </c>
      <c r="L2051" s="211">
        <f t="shared" si="257"/>
        <v>0</v>
      </c>
      <c r="M2051" s="221">
        <f t="shared" si="258"/>
        <v>0</v>
      </c>
      <c r="N2051" s="222">
        <f t="shared" si="252"/>
        <v>0</v>
      </c>
    </row>
    <row r="2052" spans="2:14" x14ac:dyDescent="0.45">
      <c r="B2052" t="s">
        <v>367</v>
      </c>
      <c r="C2052" s="215">
        <f>'Survey Results'!D2052/'Survey Results'!D$2066</f>
        <v>0</v>
      </c>
      <c r="D2052" s="211">
        <f t="shared" si="253"/>
        <v>0</v>
      </c>
      <c r="E2052" s="218">
        <f>'Survey Results'!E2052/'Survey Results'!E$2066</f>
        <v>0</v>
      </c>
      <c r="F2052" s="217">
        <f t="shared" si="254"/>
        <v>0</v>
      </c>
      <c r="G2052" s="215">
        <f>'Survey Results'!F2052/'Survey Results'!F$2066</f>
        <v>0</v>
      </c>
      <c r="H2052" s="212">
        <f t="shared" si="255"/>
        <v>0</v>
      </c>
      <c r="I2052" s="218">
        <f>'Survey Results'!G2052/'Survey Results'!G$2066</f>
        <v>0</v>
      </c>
      <c r="J2052" s="217">
        <f t="shared" si="256"/>
        <v>0</v>
      </c>
      <c r="K2052" s="215">
        <f>'Survey Results'!H2052/'Survey Results'!H$2066</f>
        <v>0</v>
      </c>
      <c r="L2052" s="211">
        <f t="shared" si="257"/>
        <v>0</v>
      </c>
      <c r="M2052" s="221">
        <f t="shared" si="258"/>
        <v>0</v>
      </c>
      <c r="N2052" s="222">
        <f t="shared" ref="N2052:N2115" si="259">D2052+F2052+H2052+J2052+L2052</f>
        <v>0</v>
      </c>
    </row>
    <row r="2053" spans="2:14" x14ac:dyDescent="0.45">
      <c r="B2053" t="s">
        <v>368</v>
      </c>
      <c r="C2053" s="215">
        <f>'Survey Results'!D2053/'Survey Results'!D$2066</f>
        <v>0</v>
      </c>
      <c r="D2053" s="211">
        <f t="shared" si="253"/>
        <v>0</v>
      </c>
      <c r="E2053" s="218">
        <f>'Survey Results'!E2053/'Survey Results'!E$2066</f>
        <v>0</v>
      </c>
      <c r="F2053" s="217">
        <f t="shared" si="254"/>
        <v>0</v>
      </c>
      <c r="G2053" s="215">
        <f>'Survey Results'!F2053/'Survey Results'!F$2066</f>
        <v>0</v>
      </c>
      <c r="H2053" s="212">
        <f t="shared" si="255"/>
        <v>0</v>
      </c>
      <c r="I2053" s="218">
        <f>'Survey Results'!G2053/'Survey Results'!G$2066</f>
        <v>0</v>
      </c>
      <c r="J2053" s="217">
        <f t="shared" si="256"/>
        <v>0</v>
      </c>
      <c r="K2053" s="215">
        <f>'Survey Results'!H2053/'Survey Results'!H$2066</f>
        <v>0</v>
      </c>
      <c r="L2053" s="211">
        <f t="shared" si="257"/>
        <v>0</v>
      </c>
      <c r="M2053" s="221">
        <f t="shared" si="258"/>
        <v>0</v>
      </c>
      <c r="N2053" s="222">
        <f t="shared" si="259"/>
        <v>0</v>
      </c>
    </row>
    <row r="2054" spans="2:14" x14ac:dyDescent="0.45">
      <c r="B2054" t="s">
        <v>227</v>
      </c>
      <c r="C2054" s="215">
        <f>'Survey Results'!D2054/'Survey Results'!D$2066</f>
        <v>0</v>
      </c>
      <c r="D2054" s="211">
        <f t="shared" si="253"/>
        <v>0</v>
      </c>
      <c r="E2054" s="218">
        <f>'Survey Results'!E2054/'Survey Results'!E$2066</f>
        <v>0</v>
      </c>
      <c r="F2054" s="217">
        <f t="shared" si="254"/>
        <v>0</v>
      </c>
      <c r="G2054" s="215">
        <f>'Survey Results'!F2054/'Survey Results'!F$2066</f>
        <v>0</v>
      </c>
      <c r="H2054" s="212">
        <f t="shared" si="255"/>
        <v>0</v>
      </c>
      <c r="I2054" s="218">
        <f>'Survey Results'!G2054/'Survey Results'!G$2066</f>
        <v>0</v>
      </c>
      <c r="J2054" s="217">
        <f t="shared" si="256"/>
        <v>0</v>
      </c>
      <c r="K2054" s="215">
        <f>'Survey Results'!H2054/'Survey Results'!H$2066</f>
        <v>0</v>
      </c>
      <c r="L2054" s="211">
        <f t="shared" si="257"/>
        <v>0</v>
      </c>
      <c r="M2054" s="221">
        <f t="shared" si="258"/>
        <v>0</v>
      </c>
      <c r="N2054" s="222">
        <f t="shared" si="259"/>
        <v>0</v>
      </c>
    </row>
    <row r="2055" spans="2:14" x14ac:dyDescent="0.45">
      <c r="B2055" t="s">
        <v>369</v>
      </c>
      <c r="C2055" s="215">
        <f>'Survey Results'!D2055/'Survey Results'!D$2066</f>
        <v>0</v>
      </c>
      <c r="D2055" s="211">
        <f t="shared" si="253"/>
        <v>0</v>
      </c>
      <c r="E2055" s="218">
        <f>'Survey Results'!E2055/'Survey Results'!E$2066</f>
        <v>0</v>
      </c>
      <c r="F2055" s="217">
        <f t="shared" si="254"/>
        <v>0</v>
      </c>
      <c r="G2055" s="215">
        <f>'Survey Results'!F2055/'Survey Results'!F$2066</f>
        <v>0</v>
      </c>
      <c r="H2055" s="212">
        <f t="shared" si="255"/>
        <v>0</v>
      </c>
      <c r="I2055" s="218">
        <f>'Survey Results'!G2055/'Survey Results'!G$2066</f>
        <v>0</v>
      </c>
      <c r="J2055" s="217">
        <f t="shared" si="256"/>
        <v>0</v>
      </c>
      <c r="K2055" s="215">
        <f>'Survey Results'!H2055/'Survey Results'!H$2066</f>
        <v>0</v>
      </c>
      <c r="L2055" s="211">
        <f t="shared" si="257"/>
        <v>0</v>
      </c>
      <c r="M2055" s="221">
        <f t="shared" si="258"/>
        <v>0</v>
      </c>
      <c r="N2055" s="222">
        <f t="shared" si="259"/>
        <v>0</v>
      </c>
    </row>
    <row r="2056" spans="2:14" x14ac:dyDescent="0.45">
      <c r="B2056" t="s">
        <v>370</v>
      </c>
      <c r="C2056" s="215">
        <f>'Survey Results'!D2056/'Survey Results'!D$2066</f>
        <v>0</v>
      </c>
      <c r="D2056" s="211">
        <f t="shared" si="253"/>
        <v>0</v>
      </c>
      <c r="E2056" s="218">
        <f>'Survey Results'!E2056/'Survey Results'!E$2066</f>
        <v>0</v>
      </c>
      <c r="F2056" s="217">
        <f t="shared" si="254"/>
        <v>0</v>
      </c>
      <c r="G2056" s="215">
        <f>'Survey Results'!F2056/'Survey Results'!F$2066</f>
        <v>0</v>
      </c>
      <c r="H2056" s="212">
        <f t="shared" si="255"/>
        <v>0</v>
      </c>
      <c r="I2056" s="218">
        <f>'Survey Results'!G2056/'Survey Results'!G$2066</f>
        <v>0</v>
      </c>
      <c r="J2056" s="217">
        <f t="shared" si="256"/>
        <v>0</v>
      </c>
      <c r="K2056" s="215">
        <f>'Survey Results'!H2056/'Survey Results'!H$2066</f>
        <v>0</v>
      </c>
      <c r="L2056" s="211">
        <f t="shared" si="257"/>
        <v>0</v>
      </c>
      <c r="M2056" s="221">
        <f t="shared" si="258"/>
        <v>0</v>
      </c>
      <c r="N2056" s="222">
        <f t="shared" si="259"/>
        <v>0</v>
      </c>
    </row>
    <row r="2057" spans="2:14" x14ac:dyDescent="0.45">
      <c r="B2057" t="s">
        <v>371</v>
      </c>
      <c r="C2057" s="215">
        <f>'Survey Results'!D2057/'Survey Results'!D$2066</f>
        <v>0</v>
      </c>
      <c r="D2057" s="211">
        <f t="shared" si="253"/>
        <v>0</v>
      </c>
      <c r="E2057" s="218">
        <f>'Survey Results'!E2057/'Survey Results'!E$2066</f>
        <v>0</v>
      </c>
      <c r="F2057" s="217">
        <f t="shared" si="254"/>
        <v>0</v>
      </c>
      <c r="G2057" s="215">
        <f>'Survey Results'!F2057/'Survey Results'!F$2066</f>
        <v>0</v>
      </c>
      <c r="H2057" s="212">
        <f t="shared" si="255"/>
        <v>0</v>
      </c>
      <c r="I2057" s="218">
        <f>'Survey Results'!G2057/'Survey Results'!G$2066</f>
        <v>0</v>
      </c>
      <c r="J2057" s="217">
        <f t="shared" si="256"/>
        <v>0</v>
      </c>
      <c r="K2057" s="215">
        <f>'Survey Results'!H2057/'Survey Results'!H$2066</f>
        <v>8.6945479173721613E-2</v>
      </c>
      <c r="L2057" s="211">
        <f t="shared" si="257"/>
        <v>1.0663617783977311</v>
      </c>
      <c r="M2057" s="221">
        <f t="shared" si="258"/>
        <v>1.8306756780915544E-2</v>
      </c>
      <c r="N2057" s="222">
        <f t="shared" si="259"/>
        <v>1.0663617783977311</v>
      </c>
    </row>
    <row r="2058" spans="2:14" x14ac:dyDescent="0.45">
      <c r="B2058" t="s">
        <v>372</v>
      </c>
      <c r="C2058" s="215">
        <f>'Survey Results'!D2058/'Survey Results'!D$2066</f>
        <v>0</v>
      </c>
      <c r="D2058" s="211">
        <f t="shared" si="253"/>
        <v>0</v>
      </c>
      <c r="E2058" s="218">
        <f>'Survey Results'!E2058/'Survey Results'!E$2066</f>
        <v>0</v>
      </c>
      <c r="F2058" s="217">
        <f t="shared" si="254"/>
        <v>0</v>
      </c>
      <c r="G2058" s="215">
        <f>'Survey Results'!F2058/'Survey Results'!F$2066</f>
        <v>0</v>
      </c>
      <c r="H2058" s="212">
        <f t="shared" si="255"/>
        <v>0</v>
      </c>
      <c r="I2058" s="218">
        <f>'Survey Results'!G2058/'Survey Results'!G$2066</f>
        <v>0</v>
      </c>
      <c r="J2058" s="217">
        <f t="shared" si="256"/>
        <v>0</v>
      </c>
      <c r="K2058" s="215">
        <f>'Survey Results'!H2058/'Survey Results'!H$2066</f>
        <v>0</v>
      </c>
      <c r="L2058" s="211">
        <f t="shared" si="257"/>
        <v>0</v>
      </c>
      <c r="M2058" s="221">
        <f t="shared" si="258"/>
        <v>0</v>
      </c>
      <c r="N2058" s="222">
        <f t="shared" si="259"/>
        <v>0</v>
      </c>
    </row>
    <row r="2059" spans="2:14" x14ac:dyDescent="0.45">
      <c r="B2059" t="s">
        <v>373</v>
      </c>
      <c r="C2059" s="215">
        <f>'Survey Results'!D2059/'Survey Results'!D$2066</f>
        <v>0</v>
      </c>
      <c r="D2059" s="211">
        <f t="shared" si="253"/>
        <v>0</v>
      </c>
      <c r="E2059" s="218">
        <f>'Survey Results'!E2059/'Survey Results'!E$2066</f>
        <v>0</v>
      </c>
      <c r="F2059" s="217">
        <f t="shared" si="254"/>
        <v>0</v>
      </c>
      <c r="G2059" s="215">
        <f>'Survey Results'!F2059/'Survey Results'!F$2066</f>
        <v>0</v>
      </c>
      <c r="H2059" s="212">
        <f t="shared" si="255"/>
        <v>0</v>
      </c>
      <c r="I2059" s="218">
        <f>'Survey Results'!G2059/'Survey Results'!G$2066</f>
        <v>0</v>
      </c>
      <c r="J2059" s="217">
        <f t="shared" si="256"/>
        <v>0</v>
      </c>
      <c r="K2059" s="215">
        <f>'Survey Results'!H2059/'Survey Results'!H$2066</f>
        <v>0</v>
      </c>
      <c r="L2059" s="211">
        <f t="shared" si="257"/>
        <v>0</v>
      </c>
      <c r="M2059" s="221">
        <f t="shared" si="258"/>
        <v>0</v>
      </c>
      <c r="N2059" s="222">
        <f t="shared" si="259"/>
        <v>0</v>
      </c>
    </row>
    <row r="2060" spans="2:14" x14ac:dyDescent="0.45">
      <c r="B2060" t="s">
        <v>374</v>
      </c>
      <c r="C2060" s="215">
        <f>'Survey Results'!D2060/'Survey Results'!D$2066</f>
        <v>0</v>
      </c>
      <c r="D2060" s="211">
        <f t="shared" si="253"/>
        <v>0</v>
      </c>
      <c r="E2060" s="218">
        <f>'Survey Results'!E2060/'Survey Results'!E$2066</f>
        <v>0</v>
      </c>
      <c r="F2060" s="217">
        <f t="shared" si="254"/>
        <v>0</v>
      </c>
      <c r="G2060" s="215">
        <f>'Survey Results'!F2060/'Survey Results'!F$2066</f>
        <v>0</v>
      </c>
      <c r="H2060" s="212">
        <f t="shared" si="255"/>
        <v>0</v>
      </c>
      <c r="I2060" s="218">
        <f>'Survey Results'!G2060/'Survey Results'!G$2066</f>
        <v>0</v>
      </c>
      <c r="J2060" s="217">
        <f t="shared" si="256"/>
        <v>0</v>
      </c>
      <c r="K2060" s="215">
        <f>'Survey Results'!H2060/'Survey Results'!H$2066</f>
        <v>0</v>
      </c>
      <c r="L2060" s="211">
        <f t="shared" si="257"/>
        <v>0</v>
      </c>
      <c r="M2060" s="221">
        <f t="shared" si="258"/>
        <v>0</v>
      </c>
      <c r="N2060" s="222">
        <f t="shared" si="259"/>
        <v>0</v>
      </c>
    </row>
    <row r="2061" spans="2:14" x14ac:dyDescent="0.45">
      <c r="B2061" t="s">
        <v>375</v>
      </c>
      <c r="C2061" s="215">
        <f>'Survey Results'!D2061/'Survey Results'!D$2066</f>
        <v>0</v>
      </c>
      <c r="D2061" s="211">
        <f t="shared" si="253"/>
        <v>0</v>
      </c>
      <c r="E2061" s="218">
        <f>'Survey Results'!E2061/'Survey Results'!E$2066</f>
        <v>0</v>
      </c>
      <c r="F2061" s="217">
        <f t="shared" si="254"/>
        <v>0</v>
      </c>
      <c r="G2061" s="215">
        <f>'Survey Results'!F2061/'Survey Results'!F$2066</f>
        <v>0</v>
      </c>
      <c r="H2061" s="212">
        <f t="shared" si="255"/>
        <v>0</v>
      </c>
      <c r="I2061" s="218">
        <f>'Survey Results'!G2061/'Survey Results'!G$2066</f>
        <v>0</v>
      </c>
      <c r="J2061" s="217">
        <f t="shared" si="256"/>
        <v>0</v>
      </c>
      <c r="K2061" s="215">
        <f>'Survey Results'!H2061/'Survey Results'!H$2066</f>
        <v>0</v>
      </c>
      <c r="L2061" s="211">
        <f t="shared" si="257"/>
        <v>0</v>
      </c>
      <c r="M2061" s="221">
        <f t="shared" si="258"/>
        <v>0</v>
      </c>
      <c r="N2061" s="222">
        <f t="shared" si="259"/>
        <v>0</v>
      </c>
    </row>
    <row r="2062" spans="2:14" x14ac:dyDescent="0.45">
      <c r="B2062" t="s">
        <v>376</v>
      </c>
      <c r="C2062" s="215">
        <f>'Survey Results'!D2062/'Survey Results'!D$2066</f>
        <v>0</v>
      </c>
      <c r="D2062" s="211">
        <f t="shared" si="253"/>
        <v>0</v>
      </c>
      <c r="E2062" s="218">
        <f>'Survey Results'!E2062/'Survey Results'!E$2066</f>
        <v>0</v>
      </c>
      <c r="F2062" s="217">
        <f t="shared" si="254"/>
        <v>0</v>
      </c>
      <c r="G2062" s="215">
        <f>'Survey Results'!F2062/'Survey Results'!F$2066</f>
        <v>0</v>
      </c>
      <c r="H2062" s="212">
        <f t="shared" si="255"/>
        <v>0</v>
      </c>
      <c r="I2062" s="218">
        <f>'Survey Results'!G2062/'Survey Results'!G$2066</f>
        <v>0</v>
      </c>
      <c r="J2062" s="217">
        <f t="shared" si="256"/>
        <v>0</v>
      </c>
      <c r="K2062" s="215">
        <f>'Survey Results'!H2062/'Survey Results'!H$2066</f>
        <v>0</v>
      </c>
      <c r="L2062" s="211">
        <f t="shared" si="257"/>
        <v>0</v>
      </c>
      <c r="M2062" s="221">
        <f t="shared" si="258"/>
        <v>0</v>
      </c>
      <c r="N2062" s="222">
        <f t="shared" si="259"/>
        <v>0</v>
      </c>
    </row>
    <row r="2063" spans="2:14" x14ac:dyDescent="0.45">
      <c r="B2063" t="s">
        <v>377</v>
      </c>
      <c r="C2063" s="215">
        <f>'Survey Results'!D2063/'Survey Results'!D$2066</f>
        <v>0</v>
      </c>
      <c r="D2063" s="211">
        <f t="shared" si="253"/>
        <v>0</v>
      </c>
      <c r="E2063" s="218">
        <f>'Survey Results'!E2063/'Survey Results'!E$2066</f>
        <v>0</v>
      </c>
      <c r="F2063" s="217">
        <f t="shared" si="254"/>
        <v>0</v>
      </c>
      <c r="G2063" s="215">
        <f>'Survey Results'!F2063/'Survey Results'!F$2066</f>
        <v>0</v>
      </c>
      <c r="H2063" s="212">
        <f t="shared" si="255"/>
        <v>0</v>
      </c>
      <c r="I2063" s="218">
        <f>'Survey Results'!G2063/'Survey Results'!G$2066</f>
        <v>0</v>
      </c>
      <c r="J2063" s="217">
        <f t="shared" si="256"/>
        <v>0</v>
      </c>
      <c r="K2063" s="215">
        <f>'Survey Results'!H2063/'Survey Results'!H$2066</f>
        <v>0</v>
      </c>
      <c r="L2063" s="211">
        <f t="shared" si="257"/>
        <v>0</v>
      </c>
      <c r="M2063" s="221">
        <f t="shared" si="258"/>
        <v>0</v>
      </c>
      <c r="N2063" s="222">
        <f t="shared" si="259"/>
        <v>0</v>
      </c>
    </row>
    <row r="2064" spans="2:14" x14ac:dyDescent="0.45">
      <c r="B2064" t="s">
        <v>378</v>
      </c>
      <c r="C2064" s="215">
        <f>'Survey Results'!D2064/'Survey Results'!D$2066</f>
        <v>0</v>
      </c>
      <c r="D2064" s="211">
        <f t="shared" si="253"/>
        <v>0</v>
      </c>
      <c r="E2064" s="218">
        <f>'Survey Results'!E2064/'Survey Results'!E$2066</f>
        <v>0</v>
      </c>
      <c r="F2064" s="217">
        <f t="shared" si="254"/>
        <v>0</v>
      </c>
      <c r="G2064" s="215">
        <f>'Survey Results'!F2064/'Survey Results'!F$2066</f>
        <v>0</v>
      </c>
      <c r="H2064" s="212">
        <f t="shared" si="255"/>
        <v>0</v>
      </c>
      <c r="I2064" s="218">
        <f>'Survey Results'!G2064/'Survey Results'!G$2066</f>
        <v>0</v>
      </c>
      <c r="J2064" s="217">
        <f t="shared" si="256"/>
        <v>0</v>
      </c>
      <c r="K2064" s="215">
        <f>'Survey Results'!H2064/'Survey Results'!H$2066</f>
        <v>0</v>
      </c>
      <c r="L2064" s="211">
        <f t="shared" si="257"/>
        <v>0</v>
      </c>
      <c r="M2064" s="221">
        <f t="shared" si="258"/>
        <v>0</v>
      </c>
      <c r="N2064" s="222">
        <f t="shared" si="259"/>
        <v>0</v>
      </c>
    </row>
    <row r="2065" spans="1:14" x14ac:dyDescent="0.45">
      <c r="B2065" t="s">
        <v>379</v>
      </c>
      <c r="C2065" s="215">
        <f>'Survey Results'!D2065/'Survey Results'!D$2066</f>
        <v>0</v>
      </c>
      <c r="D2065" s="211">
        <f t="shared" si="253"/>
        <v>0</v>
      </c>
      <c r="E2065" s="218">
        <f>'Survey Results'!E2065/'Survey Results'!E$2066</f>
        <v>0</v>
      </c>
      <c r="F2065" s="217">
        <f t="shared" si="254"/>
        <v>0</v>
      </c>
      <c r="G2065" s="215">
        <f>'Survey Results'!F2065/'Survey Results'!F$2066</f>
        <v>0</v>
      </c>
      <c r="H2065" s="212">
        <f t="shared" si="255"/>
        <v>0</v>
      </c>
      <c r="I2065" s="218">
        <f>'Survey Results'!G2065/'Survey Results'!G$2066</f>
        <v>0</v>
      </c>
      <c r="J2065" s="217">
        <f t="shared" si="256"/>
        <v>0</v>
      </c>
      <c r="K2065" s="215">
        <f>'Survey Results'!H2065/'Survey Results'!H$2066</f>
        <v>0</v>
      </c>
      <c r="L2065" s="211">
        <f t="shared" si="257"/>
        <v>0</v>
      </c>
      <c r="M2065" s="221">
        <f t="shared" si="258"/>
        <v>0</v>
      </c>
      <c r="N2065" s="222">
        <f t="shared" si="259"/>
        <v>0</v>
      </c>
    </row>
    <row r="2066" spans="1:14" s="208" customFormat="1" x14ac:dyDescent="0.45">
      <c r="B2066" s="208" t="s">
        <v>1</v>
      </c>
      <c r="C2066" s="213">
        <f t="shared" ref="C2066:N2066" si="260">SUM(C1887:C2065)</f>
        <v>1</v>
      </c>
      <c r="D2066" s="214">
        <f t="shared" si="260"/>
        <v>8.3035228110000006</v>
      </c>
      <c r="E2066" s="219">
        <f t="shared" si="260"/>
        <v>1.0000000000000002</v>
      </c>
      <c r="F2066" s="220">
        <f t="shared" si="260"/>
        <v>6.4088767600000009</v>
      </c>
      <c r="G2066" s="213">
        <f t="shared" si="260"/>
        <v>1</v>
      </c>
      <c r="H2066" s="214">
        <f t="shared" si="260"/>
        <v>21.685799999999997</v>
      </c>
      <c r="I2066" s="219">
        <f t="shared" si="260"/>
        <v>0.99999999999999956</v>
      </c>
      <c r="J2066" s="220">
        <f t="shared" si="260"/>
        <v>9.5867108159999983</v>
      </c>
      <c r="K2066" s="213">
        <f t="shared" si="260"/>
        <v>0.99999999999999978</v>
      </c>
      <c r="L2066" s="214">
        <f t="shared" si="260"/>
        <v>12.264717941999999</v>
      </c>
      <c r="M2066" s="221">
        <f t="shared" si="260"/>
        <v>1.0000000000000002</v>
      </c>
      <c r="N2066" s="222">
        <f t="shared" si="260"/>
        <v>58.249628328999989</v>
      </c>
    </row>
    <row r="2068" spans="1:14" x14ac:dyDescent="0.45">
      <c r="A2068" t="s">
        <v>403</v>
      </c>
      <c r="B2068" t="s">
        <v>404</v>
      </c>
      <c r="D2068" s="211">
        <f>'Pop &amp; Exp'!B128</f>
        <v>3.6375876270000003</v>
      </c>
      <c r="F2068" s="217">
        <f>'Pop &amp; Exp'!C128</f>
        <v>2.8234911600000001</v>
      </c>
      <c r="H2068" s="212">
        <f>'Pop &amp; Exp'!D128</f>
        <v>9.7152384000000005</v>
      </c>
      <c r="J2068" s="217">
        <f>'Pop &amp; Exp'!E128</f>
        <v>3.7625262880000001</v>
      </c>
      <c r="L2068" s="211">
        <f>'Pop &amp; Exp'!F128</f>
        <v>4.6200428020000004</v>
      </c>
      <c r="N2068" s="222">
        <f>D2068+F2068+H2068+J2068+L2068</f>
        <v>24.558886277000003</v>
      </c>
    </row>
    <row r="2070" spans="1:14" x14ac:dyDescent="0.45">
      <c r="B2070" t="s">
        <v>97</v>
      </c>
      <c r="C2070" s="215">
        <f>'Survey Results'!D2070/'Survey Results'!D$2249</f>
        <v>0</v>
      </c>
      <c r="D2070" s="211">
        <f>C2070*$D$2068</f>
        <v>0</v>
      </c>
      <c r="E2070" s="218">
        <f>'Survey Results'!E2070/'Survey Results'!E$2249</f>
        <v>0</v>
      </c>
      <c r="F2070" s="217">
        <f>E2070*$F$2068</f>
        <v>0</v>
      </c>
      <c r="G2070" s="215">
        <f>'Survey Results'!F2070/'Survey Results'!F$2249</f>
        <v>0</v>
      </c>
      <c r="H2070" s="212">
        <f>G2070*$H$2068</f>
        <v>0</v>
      </c>
      <c r="I2070" s="218">
        <f>'Survey Results'!G2070/'Survey Results'!G$2249</f>
        <v>0</v>
      </c>
      <c r="J2070" s="217">
        <f>I2070*$J$2068</f>
        <v>0</v>
      </c>
      <c r="K2070" s="215">
        <f>'Survey Results'!H2070/'Survey Results'!H$2249</f>
        <v>0</v>
      </c>
      <c r="L2070" s="211">
        <f>K2070*$L$2068</f>
        <v>0</v>
      </c>
      <c r="M2070" s="221">
        <f>N2070/$N$2068</f>
        <v>0</v>
      </c>
      <c r="N2070" s="222">
        <f t="shared" si="259"/>
        <v>0</v>
      </c>
    </row>
    <row r="2071" spans="1:14" x14ac:dyDescent="0.45">
      <c r="B2071" t="s">
        <v>98</v>
      </c>
      <c r="C2071" s="215">
        <f>'Survey Results'!D2071/'Survey Results'!D$2249</f>
        <v>1.5516283931663018E-2</v>
      </c>
      <c r="D2071" s="211">
        <f t="shared" ref="D2071:D2134" si="261">C2071*$D$2068</f>
        <v>5.644184244683631E-2</v>
      </c>
      <c r="E2071" s="218">
        <f>'Survey Results'!E2071/'Survey Results'!E$2249</f>
        <v>0</v>
      </c>
      <c r="F2071" s="217">
        <f t="shared" ref="F2071:F2134" si="262">E2071*$F$2068</f>
        <v>0</v>
      </c>
      <c r="G2071" s="215">
        <f>'Survey Results'!F2071/'Survey Results'!F$2249</f>
        <v>0</v>
      </c>
      <c r="H2071" s="212">
        <f t="shared" ref="H2071:H2134" si="263">G2071*$H$2068</f>
        <v>0</v>
      </c>
      <c r="I2071" s="218">
        <f>'Survey Results'!G2071/'Survey Results'!G$2249</f>
        <v>0</v>
      </c>
      <c r="J2071" s="217">
        <f t="shared" ref="J2071:J2134" si="264">I2071*$J$2068</f>
        <v>0</v>
      </c>
      <c r="K2071" s="215">
        <f>'Survey Results'!H2071/'Survey Results'!H$2249</f>
        <v>0</v>
      </c>
      <c r="L2071" s="211">
        <f t="shared" ref="L2071:L2134" si="265">K2071*$L$2068</f>
        <v>0</v>
      </c>
      <c r="M2071" s="221">
        <f t="shared" ref="M2071:M2134" si="266">N2071/$N$2068</f>
        <v>2.2982248384649053E-3</v>
      </c>
      <c r="N2071" s="222">
        <f t="shared" si="259"/>
        <v>5.644184244683631E-2</v>
      </c>
    </row>
    <row r="2072" spans="1:14" x14ac:dyDescent="0.45">
      <c r="B2072" t="s">
        <v>147</v>
      </c>
      <c r="C2072" s="215">
        <f>'Survey Results'!D2072/'Survey Results'!D$2249</f>
        <v>0</v>
      </c>
      <c r="D2072" s="211">
        <f t="shared" si="261"/>
        <v>0</v>
      </c>
      <c r="E2072" s="218">
        <f>'Survey Results'!E2072/'Survey Results'!E$2249</f>
        <v>0</v>
      </c>
      <c r="F2072" s="217">
        <f t="shared" si="262"/>
        <v>0</v>
      </c>
      <c r="G2072" s="215">
        <f>'Survey Results'!F2072/'Survey Results'!F$2249</f>
        <v>0</v>
      </c>
      <c r="H2072" s="212">
        <f t="shared" si="263"/>
        <v>0</v>
      </c>
      <c r="I2072" s="218">
        <f>'Survey Results'!G2072/'Survey Results'!G$2249</f>
        <v>0</v>
      </c>
      <c r="J2072" s="217">
        <f t="shared" si="264"/>
        <v>0</v>
      </c>
      <c r="K2072" s="215">
        <f>'Survey Results'!H2072/'Survey Results'!H$2249</f>
        <v>0</v>
      </c>
      <c r="L2072" s="211">
        <f t="shared" si="265"/>
        <v>0</v>
      </c>
      <c r="M2072" s="221">
        <f t="shared" si="266"/>
        <v>0</v>
      </c>
      <c r="N2072" s="222">
        <f t="shared" si="259"/>
        <v>0</v>
      </c>
    </row>
    <row r="2073" spans="1:14" x14ac:dyDescent="0.45">
      <c r="B2073" t="s">
        <v>148</v>
      </c>
      <c r="C2073" s="215">
        <f>'Survey Results'!D2073/'Survey Results'!D$2249</f>
        <v>0</v>
      </c>
      <c r="D2073" s="211">
        <f t="shared" si="261"/>
        <v>0</v>
      </c>
      <c r="E2073" s="218">
        <f>'Survey Results'!E2073/'Survey Results'!E$2249</f>
        <v>0</v>
      </c>
      <c r="F2073" s="217">
        <f t="shared" si="262"/>
        <v>0</v>
      </c>
      <c r="G2073" s="215">
        <f>'Survey Results'!F2073/'Survey Results'!F$2249</f>
        <v>0</v>
      </c>
      <c r="H2073" s="212">
        <f t="shared" si="263"/>
        <v>0</v>
      </c>
      <c r="I2073" s="218">
        <f>'Survey Results'!G2073/'Survey Results'!G$2249</f>
        <v>0</v>
      </c>
      <c r="J2073" s="217">
        <f t="shared" si="264"/>
        <v>0</v>
      </c>
      <c r="K2073" s="215">
        <f>'Survey Results'!H2073/'Survey Results'!H$2249</f>
        <v>0</v>
      </c>
      <c r="L2073" s="211">
        <f t="shared" si="265"/>
        <v>0</v>
      </c>
      <c r="M2073" s="221">
        <f t="shared" si="266"/>
        <v>0</v>
      </c>
      <c r="N2073" s="222">
        <f t="shared" si="259"/>
        <v>0</v>
      </c>
    </row>
    <row r="2074" spans="1:14" x14ac:dyDescent="0.45">
      <c r="B2074" t="s">
        <v>149</v>
      </c>
      <c r="C2074" s="215">
        <f>'Survey Results'!D2074/'Survey Results'!D$2249</f>
        <v>0</v>
      </c>
      <c r="D2074" s="211">
        <f t="shared" si="261"/>
        <v>0</v>
      </c>
      <c r="E2074" s="218">
        <f>'Survey Results'!E2074/'Survey Results'!E$2249</f>
        <v>0</v>
      </c>
      <c r="F2074" s="217">
        <f t="shared" si="262"/>
        <v>0</v>
      </c>
      <c r="G2074" s="215">
        <f>'Survey Results'!F2074/'Survey Results'!F$2249</f>
        <v>0</v>
      </c>
      <c r="H2074" s="212">
        <f t="shared" si="263"/>
        <v>0</v>
      </c>
      <c r="I2074" s="218">
        <f>'Survey Results'!G2074/'Survey Results'!G$2249</f>
        <v>0</v>
      </c>
      <c r="J2074" s="217">
        <f t="shared" si="264"/>
        <v>0</v>
      </c>
      <c r="K2074" s="215">
        <f>'Survey Results'!H2074/'Survey Results'!H$2249</f>
        <v>0</v>
      </c>
      <c r="L2074" s="211">
        <f t="shared" si="265"/>
        <v>0</v>
      </c>
      <c r="M2074" s="221">
        <f t="shared" si="266"/>
        <v>0</v>
      </c>
      <c r="N2074" s="222">
        <f t="shared" si="259"/>
        <v>0</v>
      </c>
    </row>
    <row r="2075" spans="1:14" x14ac:dyDescent="0.45">
      <c r="B2075" t="s">
        <v>156</v>
      </c>
      <c r="C2075" s="215">
        <f>'Survey Results'!D2075/'Survey Results'!D$2249</f>
        <v>0</v>
      </c>
      <c r="D2075" s="211">
        <f t="shared" si="261"/>
        <v>0</v>
      </c>
      <c r="E2075" s="218">
        <f>'Survey Results'!E2075/'Survey Results'!E$2249</f>
        <v>0</v>
      </c>
      <c r="F2075" s="217">
        <f t="shared" si="262"/>
        <v>0</v>
      </c>
      <c r="G2075" s="215">
        <f>'Survey Results'!F2075/'Survey Results'!F$2249</f>
        <v>0</v>
      </c>
      <c r="H2075" s="212">
        <f t="shared" si="263"/>
        <v>0</v>
      </c>
      <c r="I2075" s="218">
        <f>'Survey Results'!G2075/'Survey Results'!G$2249</f>
        <v>0</v>
      </c>
      <c r="J2075" s="217">
        <f t="shared" si="264"/>
        <v>0</v>
      </c>
      <c r="K2075" s="215">
        <f>'Survey Results'!H2075/'Survey Results'!H$2249</f>
        <v>0</v>
      </c>
      <c r="L2075" s="211">
        <f t="shared" si="265"/>
        <v>0</v>
      </c>
      <c r="M2075" s="221">
        <f t="shared" si="266"/>
        <v>0</v>
      </c>
      <c r="N2075" s="222">
        <f t="shared" si="259"/>
        <v>0</v>
      </c>
    </row>
    <row r="2076" spans="1:14" x14ac:dyDescent="0.45">
      <c r="B2076" t="s">
        <v>157</v>
      </c>
      <c r="C2076" s="215">
        <f>'Survey Results'!D2076/'Survey Results'!D$2249</f>
        <v>5.4225329108548652E-2</v>
      </c>
      <c r="D2076" s="211">
        <f t="shared" si="261"/>
        <v>0.19724938623525953</v>
      </c>
      <c r="E2076" s="218">
        <f>'Survey Results'!E2076/'Survey Results'!E$2249</f>
        <v>1.8088298328332617E-2</v>
      </c>
      <c r="F2076" s="217">
        <f t="shared" si="262"/>
        <v>5.1072150429489926E-2</v>
      </c>
      <c r="G2076" s="215">
        <f>'Survey Results'!F2076/'Survey Results'!F$2249</f>
        <v>1.872767085398179E-2</v>
      </c>
      <c r="H2076" s="212">
        <f t="shared" si="263"/>
        <v>0.18194378702316469</v>
      </c>
      <c r="I2076" s="218">
        <f>'Survey Results'!G2076/'Survey Results'!G$2249</f>
        <v>1.6514364211909459E-2</v>
      </c>
      <c r="J2076" s="217">
        <f t="shared" si="264"/>
        <v>6.2135729476915744E-2</v>
      </c>
      <c r="K2076" s="215">
        <f>'Survey Results'!H2076/'Survey Results'!H$2249</f>
        <v>1.6388738322226828E-2</v>
      </c>
      <c r="L2076" s="211">
        <f t="shared" si="265"/>
        <v>7.5716672519465622E-2</v>
      </c>
      <c r="M2076" s="221">
        <f t="shared" si="266"/>
        <v>2.3132878228942801E-2</v>
      </c>
      <c r="N2076" s="222">
        <f t="shared" si="259"/>
        <v>0.56811772568429553</v>
      </c>
    </row>
    <row r="2077" spans="1:14" x14ac:dyDescent="0.45">
      <c r="B2077" t="s">
        <v>158</v>
      </c>
      <c r="C2077" s="215">
        <f>'Survey Results'!D2077/'Survey Results'!D$2249</f>
        <v>0</v>
      </c>
      <c r="D2077" s="211">
        <f t="shared" si="261"/>
        <v>0</v>
      </c>
      <c r="E2077" s="218">
        <f>'Survey Results'!E2077/'Survey Results'!E$2249</f>
        <v>0</v>
      </c>
      <c r="F2077" s="217">
        <f t="shared" si="262"/>
        <v>0</v>
      </c>
      <c r="G2077" s="215">
        <f>'Survey Results'!F2077/'Survey Results'!F$2249</f>
        <v>0</v>
      </c>
      <c r="H2077" s="212">
        <f t="shared" si="263"/>
        <v>0</v>
      </c>
      <c r="I2077" s="218">
        <f>'Survey Results'!G2077/'Survey Results'!G$2249</f>
        <v>0</v>
      </c>
      <c r="J2077" s="217">
        <f t="shared" si="264"/>
        <v>0</v>
      </c>
      <c r="K2077" s="215">
        <f>'Survey Results'!H2077/'Survey Results'!H$2249</f>
        <v>0</v>
      </c>
      <c r="L2077" s="211">
        <f t="shared" si="265"/>
        <v>0</v>
      </c>
      <c r="M2077" s="221">
        <f t="shared" si="266"/>
        <v>0</v>
      </c>
      <c r="N2077" s="222">
        <f t="shared" si="259"/>
        <v>0</v>
      </c>
    </row>
    <row r="2078" spans="1:14" x14ac:dyDescent="0.45">
      <c r="B2078" t="s">
        <v>159</v>
      </c>
      <c r="C2078" s="215">
        <f>'Survey Results'!D2078/'Survey Results'!D$2249</f>
        <v>0</v>
      </c>
      <c r="D2078" s="211">
        <f t="shared" si="261"/>
        <v>0</v>
      </c>
      <c r="E2078" s="218">
        <f>'Survey Results'!E2078/'Survey Results'!E$2249</f>
        <v>0</v>
      </c>
      <c r="F2078" s="217">
        <f t="shared" si="262"/>
        <v>0</v>
      </c>
      <c r="G2078" s="215">
        <f>'Survey Results'!F2078/'Survey Results'!F$2249</f>
        <v>0</v>
      </c>
      <c r="H2078" s="212">
        <f t="shared" si="263"/>
        <v>0</v>
      </c>
      <c r="I2078" s="218">
        <f>'Survey Results'!G2078/'Survey Results'!G$2249</f>
        <v>0</v>
      </c>
      <c r="J2078" s="217">
        <f t="shared" si="264"/>
        <v>0</v>
      </c>
      <c r="K2078" s="215">
        <f>'Survey Results'!H2078/'Survey Results'!H$2249</f>
        <v>0</v>
      </c>
      <c r="L2078" s="211">
        <f t="shared" si="265"/>
        <v>0</v>
      </c>
      <c r="M2078" s="221">
        <f t="shared" si="266"/>
        <v>0</v>
      </c>
      <c r="N2078" s="222">
        <f t="shared" si="259"/>
        <v>0</v>
      </c>
    </row>
    <row r="2079" spans="1:14" x14ac:dyDescent="0.45">
      <c r="B2079" t="s">
        <v>176</v>
      </c>
      <c r="C2079" s="215">
        <f>'Survey Results'!D2079/'Survey Results'!D$2249</f>
        <v>0</v>
      </c>
      <c r="D2079" s="211">
        <f t="shared" si="261"/>
        <v>0</v>
      </c>
      <c r="E2079" s="218">
        <f>'Survey Results'!E2079/'Survey Results'!E$2249</f>
        <v>0</v>
      </c>
      <c r="F2079" s="217">
        <f t="shared" si="262"/>
        <v>0</v>
      </c>
      <c r="G2079" s="215">
        <f>'Survey Results'!F2079/'Survey Results'!F$2249</f>
        <v>0</v>
      </c>
      <c r="H2079" s="212">
        <f t="shared" si="263"/>
        <v>0</v>
      </c>
      <c r="I2079" s="218">
        <f>'Survey Results'!G2079/'Survey Results'!G$2249</f>
        <v>0</v>
      </c>
      <c r="J2079" s="217">
        <f t="shared" si="264"/>
        <v>0</v>
      </c>
      <c r="K2079" s="215">
        <f>'Survey Results'!H2079/'Survey Results'!H$2249</f>
        <v>0</v>
      </c>
      <c r="L2079" s="211">
        <f t="shared" si="265"/>
        <v>0</v>
      </c>
      <c r="M2079" s="221">
        <f t="shared" si="266"/>
        <v>0</v>
      </c>
      <c r="N2079" s="222">
        <f t="shared" si="259"/>
        <v>0</v>
      </c>
    </row>
    <row r="2080" spans="1:14" x14ac:dyDescent="0.45">
      <c r="B2080" t="s">
        <v>177</v>
      </c>
      <c r="C2080" s="215">
        <f>'Survey Results'!D2080/'Survey Results'!D$2249</f>
        <v>0</v>
      </c>
      <c r="D2080" s="211">
        <f t="shared" si="261"/>
        <v>0</v>
      </c>
      <c r="E2080" s="218">
        <f>'Survey Results'!E2080/'Survey Results'!E$2249</f>
        <v>0</v>
      </c>
      <c r="F2080" s="217">
        <f t="shared" si="262"/>
        <v>0</v>
      </c>
      <c r="G2080" s="215">
        <f>'Survey Results'!F2080/'Survey Results'!F$2249</f>
        <v>0</v>
      </c>
      <c r="H2080" s="212">
        <f t="shared" si="263"/>
        <v>0</v>
      </c>
      <c r="I2080" s="218">
        <f>'Survey Results'!G2080/'Survey Results'!G$2249</f>
        <v>0</v>
      </c>
      <c r="J2080" s="217">
        <f t="shared" si="264"/>
        <v>0</v>
      </c>
      <c r="K2080" s="215">
        <f>'Survey Results'!H2080/'Survey Results'!H$2249</f>
        <v>0</v>
      </c>
      <c r="L2080" s="211">
        <f t="shared" si="265"/>
        <v>0</v>
      </c>
      <c r="M2080" s="221">
        <f t="shared" si="266"/>
        <v>0</v>
      </c>
      <c r="N2080" s="222">
        <f t="shared" si="259"/>
        <v>0</v>
      </c>
    </row>
    <row r="2081" spans="2:14" x14ac:dyDescent="0.45">
      <c r="B2081" t="s">
        <v>178</v>
      </c>
      <c r="C2081" s="215">
        <f>'Survey Results'!D2081/'Survey Results'!D$2249</f>
        <v>1.5516283931663018E-2</v>
      </c>
      <c r="D2081" s="211">
        <f t="shared" si="261"/>
        <v>5.644184244683631E-2</v>
      </c>
      <c r="E2081" s="218">
        <f>'Survey Results'!E2081/'Survey Results'!E$2249</f>
        <v>8.1140162880411482E-2</v>
      </c>
      <c r="F2081" s="217">
        <f t="shared" si="262"/>
        <v>0.22909853261380198</v>
      </c>
      <c r="G2081" s="215">
        <f>'Survey Results'!F2081/'Survey Results'!F$2249</f>
        <v>1.872767085398179E-2</v>
      </c>
      <c r="H2081" s="212">
        <f t="shared" si="263"/>
        <v>0.18194378702316469</v>
      </c>
      <c r="I2081" s="218">
        <f>'Survey Results'!G2081/'Survey Results'!G$2249</f>
        <v>3.30585916502419E-2</v>
      </c>
      <c r="J2081" s="217">
        <f t="shared" si="264"/>
        <v>0.12438382012829245</v>
      </c>
      <c r="K2081" s="215">
        <f>'Survey Results'!H2081/'Survey Results'!H$2249</f>
        <v>0</v>
      </c>
      <c r="L2081" s="211">
        <f t="shared" si="265"/>
        <v>0</v>
      </c>
      <c r="M2081" s="221">
        <f t="shared" si="266"/>
        <v>2.4099952071784062E-2</v>
      </c>
      <c r="N2081" s="222">
        <f t="shared" si="259"/>
        <v>0.59186798221209536</v>
      </c>
    </row>
    <row r="2082" spans="2:14" x14ac:dyDescent="0.45">
      <c r="B2082" t="s">
        <v>179</v>
      </c>
      <c r="C2082" s="215">
        <f>'Survey Results'!D2082/'Survey Results'!D$2249</f>
        <v>0</v>
      </c>
      <c r="D2082" s="211">
        <f t="shared" si="261"/>
        <v>0</v>
      </c>
      <c r="E2082" s="218">
        <f>'Survey Results'!E2082/'Survey Results'!E$2249</f>
        <v>0</v>
      </c>
      <c r="F2082" s="217">
        <f t="shared" si="262"/>
        <v>0</v>
      </c>
      <c r="G2082" s="215">
        <f>'Survey Results'!F2082/'Survey Results'!F$2249</f>
        <v>0</v>
      </c>
      <c r="H2082" s="212">
        <f t="shared" si="263"/>
        <v>0</v>
      </c>
      <c r="I2082" s="218">
        <f>'Survey Results'!G2082/'Survey Results'!G$2249</f>
        <v>0</v>
      </c>
      <c r="J2082" s="217">
        <f t="shared" si="264"/>
        <v>0</v>
      </c>
      <c r="K2082" s="215">
        <f>'Survey Results'!H2082/'Survey Results'!H$2249</f>
        <v>3.2745591939546605E-2</v>
      </c>
      <c r="L2082" s="211">
        <f t="shared" si="265"/>
        <v>0.15128603633753152</v>
      </c>
      <c r="M2082" s="221">
        <f t="shared" si="266"/>
        <v>6.1601342435147225E-3</v>
      </c>
      <c r="N2082" s="222">
        <f t="shared" si="259"/>
        <v>0.15128603633753152</v>
      </c>
    </row>
    <row r="2083" spans="2:14" x14ac:dyDescent="0.45">
      <c r="B2083" t="s">
        <v>180</v>
      </c>
      <c r="C2083" s="215">
        <f>'Survey Results'!D2083/'Survey Results'!D$2249</f>
        <v>0</v>
      </c>
      <c r="D2083" s="211">
        <f t="shared" si="261"/>
        <v>0</v>
      </c>
      <c r="E2083" s="218">
        <f>'Survey Results'!E2083/'Survey Results'!E$2249</f>
        <v>0</v>
      </c>
      <c r="F2083" s="217">
        <f t="shared" si="262"/>
        <v>0</v>
      </c>
      <c r="G2083" s="215">
        <f>'Survey Results'!F2083/'Survey Results'!F$2249</f>
        <v>0</v>
      </c>
      <c r="H2083" s="212">
        <f t="shared" si="263"/>
        <v>0</v>
      </c>
      <c r="I2083" s="218">
        <f>'Survey Results'!G2083/'Survey Results'!G$2249</f>
        <v>0</v>
      </c>
      <c r="J2083" s="217">
        <f t="shared" si="264"/>
        <v>0</v>
      </c>
      <c r="K2083" s="215">
        <f>'Survey Results'!H2083/'Survey Results'!H$2249</f>
        <v>0</v>
      </c>
      <c r="L2083" s="211">
        <f t="shared" si="265"/>
        <v>0</v>
      </c>
      <c r="M2083" s="221">
        <f t="shared" si="266"/>
        <v>0</v>
      </c>
      <c r="N2083" s="222">
        <f t="shared" si="259"/>
        <v>0</v>
      </c>
    </row>
    <row r="2084" spans="2:14" x14ac:dyDescent="0.45">
      <c r="B2084" t="s">
        <v>181</v>
      </c>
      <c r="C2084" s="215">
        <f>'Survey Results'!D2084/'Survey Results'!D$2249</f>
        <v>0</v>
      </c>
      <c r="D2084" s="211">
        <f t="shared" si="261"/>
        <v>0</v>
      </c>
      <c r="E2084" s="218">
        <f>'Survey Results'!E2084/'Survey Results'!E$2249</f>
        <v>0</v>
      </c>
      <c r="F2084" s="217">
        <f t="shared" si="262"/>
        <v>0</v>
      </c>
      <c r="G2084" s="215">
        <f>'Survey Results'!F2084/'Survey Results'!F$2249</f>
        <v>0</v>
      </c>
      <c r="H2084" s="212">
        <f t="shared" si="263"/>
        <v>0</v>
      </c>
      <c r="I2084" s="218">
        <f>'Survey Results'!G2084/'Survey Results'!G$2249</f>
        <v>0</v>
      </c>
      <c r="J2084" s="217">
        <f t="shared" si="264"/>
        <v>0</v>
      </c>
      <c r="K2084" s="215">
        <f>'Survey Results'!H2084/'Survey Results'!H$2249</f>
        <v>0</v>
      </c>
      <c r="L2084" s="211">
        <f t="shared" si="265"/>
        <v>0</v>
      </c>
      <c r="M2084" s="221">
        <f t="shared" si="266"/>
        <v>0</v>
      </c>
      <c r="N2084" s="222">
        <f t="shared" si="259"/>
        <v>0</v>
      </c>
    </row>
    <row r="2085" spans="2:14" x14ac:dyDescent="0.45">
      <c r="B2085" t="s">
        <v>190</v>
      </c>
      <c r="C2085" s="215">
        <f>'Survey Results'!D2085/'Survey Results'!D$2249</f>
        <v>0</v>
      </c>
      <c r="D2085" s="211">
        <f t="shared" si="261"/>
        <v>0</v>
      </c>
      <c r="E2085" s="218">
        <f>'Survey Results'!E2085/'Survey Results'!E$2249</f>
        <v>0</v>
      </c>
      <c r="F2085" s="217">
        <f t="shared" si="262"/>
        <v>0</v>
      </c>
      <c r="G2085" s="215">
        <f>'Survey Results'!F2085/'Survey Results'!F$2249</f>
        <v>0</v>
      </c>
      <c r="H2085" s="212">
        <f t="shared" si="263"/>
        <v>0</v>
      </c>
      <c r="I2085" s="218">
        <f>'Survey Results'!G2085/'Survey Results'!G$2249</f>
        <v>3.30585916502419E-2</v>
      </c>
      <c r="J2085" s="217">
        <f t="shared" si="264"/>
        <v>0.12438382012829245</v>
      </c>
      <c r="K2085" s="215">
        <f>'Survey Results'!H2085/'Survey Results'!H$2249</f>
        <v>0</v>
      </c>
      <c r="L2085" s="211">
        <f t="shared" si="265"/>
        <v>0</v>
      </c>
      <c r="M2085" s="221">
        <f t="shared" si="266"/>
        <v>5.0647174601228129E-3</v>
      </c>
      <c r="N2085" s="222">
        <f t="shared" si="259"/>
        <v>0.12438382012829245</v>
      </c>
    </row>
    <row r="2086" spans="2:14" x14ac:dyDescent="0.45">
      <c r="B2086" t="s">
        <v>191</v>
      </c>
      <c r="C2086" s="215">
        <f>'Survey Results'!D2086/'Survey Results'!D$2249</f>
        <v>0</v>
      </c>
      <c r="D2086" s="211">
        <f t="shared" si="261"/>
        <v>0</v>
      </c>
      <c r="E2086" s="218">
        <f>'Survey Results'!E2086/'Survey Results'!E$2249</f>
        <v>0</v>
      </c>
      <c r="F2086" s="217">
        <f t="shared" si="262"/>
        <v>0</v>
      </c>
      <c r="G2086" s="215">
        <f>'Survey Results'!F2086/'Survey Results'!F$2249</f>
        <v>0</v>
      </c>
      <c r="H2086" s="212">
        <f t="shared" si="263"/>
        <v>0</v>
      </c>
      <c r="I2086" s="218">
        <f>'Survey Results'!G2086/'Survey Results'!G$2249</f>
        <v>0</v>
      </c>
      <c r="J2086" s="217">
        <f t="shared" si="264"/>
        <v>0</v>
      </c>
      <c r="K2086" s="215">
        <f>'Survey Results'!H2086/'Survey Results'!H$2249</f>
        <v>0</v>
      </c>
      <c r="L2086" s="211">
        <f t="shared" si="265"/>
        <v>0</v>
      </c>
      <c r="M2086" s="221">
        <f t="shared" si="266"/>
        <v>0</v>
      </c>
      <c r="N2086" s="222">
        <f t="shared" si="259"/>
        <v>0</v>
      </c>
    </row>
    <row r="2087" spans="2:14" x14ac:dyDescent="0.45">
      <c r="B2087" t="s">
        <v>192</v>
      </c>
      <c r="C2087" s="215">
        <f>'Survey Results'!D2087/'Survey Results'!D$2249</f>
        <v>7.7614085519223858E-2</v>
      </c>
      <c r="D2087" s="211">
        <f t="shared" si="261"/>
        <v>0.28232803716564858</v>
      </c>
      <c r="E2087" s="218">
        <f>'Survey Results'!E2087/'Survey Results'!E$2249</f>
        <v>0</v>
      </c>
      <c r="F2087" s="217">
        <f t="shared" si="262"/>
        <v>0</v>
      </c>
      <c r="G2087" s="215">
        <f>'Survey Results'!F2087/'Survey Results'!F$2249</f>
        <v>0</v>
      </c>
      <c r="H2087" s="212">
        <f t="shared" si="263"/>
        <v>0</v>
      </c>
      <c r="I2087" s="218">
        <f>'Survey Results'!G2087/'Survey Results'!G$2249</f>
        <v>3.30585916502419E-2</v>
      </c>
      <c r="J2087" s="217">
        <f t="shared" si="264"/>
        <v>0.12438382012829245</v>
      </c>
      <c r="K2087" s="215">
        <f>'Survey Results'!H2087/'Survey Results'!H$2249</f>
        <v>0.12269234448235183</v>
      </c>
      <c r="L2087" s="211">
        <f t="shared" si="265"/>
        <v>0.56684388298619404</v>
      </c>
      <c r="M2087" s="221">
        <f t="shared" si="266"/>
        <v>3.9641689338001204E-2</v>
      </c>
      <c r="N2087" s="222">
        <f t="shared" si="259"/>
        <v>0.97355574028013514</v>
      </c>
    </row>
    <row r="2088" spans="2:14" x14ac:dyDescent="0.45">
      <c r="B2088" t="s">
        <v>193</v>
      </c>
      <c r="C2088" s="215">
        <f>'Survey Results'!D2088/'Survey Results'!D$2249</f>
        <v>0</v>
      </c>
      <c r="D2088" s="211">
        <f t="shared" si="261"/>
        <v>0</v>
      </c>
      <c r="E2088" s="218">
        <f>'Survey Results'!E2088/'Survey Results'!E$2249</f>
        <v>0</v>
      </c>
      <c r="F2088" s="217">
        <f t="shared" si="262"/>
        <v>0</v>
      </c>
      <c r="G2088" s="215">
        <f>'Survey Results'!F2088/'Survey Results'!F$2249</f>
        <v>0</v>
      </c>
      <c r="H2088" s="212">
        <f t="shared" si="263"/>
        <v>0</v>
      </c>
      <c r="I2088" s="218">
        <f>'Survey Results'!G2088/'Survey Results'!G$2249</f>
        <v>0</v>
      </c>
      <c r="J2088" s="217">
        <f t="shared" si="264"/>
        <v>0</v>
      </c>
      <c r="K2088" s="215">
        <f>'Survey Results'!H2088/'Survey Results'!H$2249</f>
        <v>1.6388738322226828E-2</v>
      </c>
      <c r="L2088" s="211">
        <f t="shared" si="265"/>
        <v>7.5716672519465622E-2</v>
      </c>
      <c r="M2088" s="221">
        <f t="shared" si="266"/>
        <v>3.0830662134046418E-3</v>
      </c>
      <c r="N2088" s="222">
        <f t="shared" si="259"/>
        <v>7.5716672519465622E-2</v>
      </c>
    </row>
    <row r="2089" spans="2:14" x14ac:dyDescent="0.45">
      <c r="B2089" t="s">
        <v>197</v>
      </c>
      <c r="C2089" s="215">
        <f>'Survey Results'!D2089/'Survey Results'!D$2249</f>
        <v>0</v>
      </c>
      <c r="D2089" s="211">
        <f t="shared" si="261"/>
        <v>0</v>
      </c>
      <c r="E2089" s="218">
        <f>'Survey Results'!E2089/'Survey Results'!E$2249</f>
        <v>0</v>
      </c>
      <c r="F2089" s="217">
        <f t="shared" si="262"/>
        <v>0</v>
      </c>
      <c r="G2089" s="215">
        <f>'Survey Results'!F2089/'Survey Results'!F$2249</f>
        <v>0</v>
      </c>
      <c r="H2089" s="212">
        <f t="shared" si="263"/>
        <v>0</v>
      </c>
      <c r="I2089" s="218">
        <f>'Survey Results'!G2089/'Survey Results'!G$2249</f>
        <v>0</v>
      </c>
      <c r="J2089" s="217">
        <f t="shared" si="264"/>
        <v>0</v>
      </c>
      <c r="K2089" s="215">
        <f>'Survey Results'!H2089/'Survey Results'!H$2249</f>
        <v>0</v>
      </c>
      <c r="L2089" s="211">
        <f t="shared" si="265"/>
        <v>0</v>
      </c>
      <c r="M2089" s="221">
        <f t="shared" si="266"/>
        <v>0</v>
      </c>
      <c r="N2089" s="222">
        <f t="shared" si="259"/>
        <v>0</v>
      </c>
    </row>
    <row r="2090" spans="2:14" x14ac:dyDescent="0.45">
      <c r="B2090" t="s">
        <v>198</v>
      </c>
      <c r="C2090" s="215">
        <f>'Survey Results'!D2090/'Survey Results'!D$2249</f>
        <v>0</v>
      </c>
      <c r="D2090" s="211">
        <f t="shared" si="261"/>
        <v>0</v>
      </c>
      <c r="E2090" s="218">
        <f>'Survey Results'!E2090/'Survey Results'!E$2249</f>
        <v>0</v>
      </c>
      <c r="F2090" s="217">
        <f t="shared" si="262"/>
        <v>0</v>
      </c>
      <c r="G2090" s="215">
        <f>'Survey Results'!F2090/'Survey Results'!F$2249</f>
        <v>0</v>
      </c>
      <c r="H2090" s="212">
        <f t="shared" si="263"/>
        <v>0</v>
      </c>
      <c r="I2090" s="218">
        <f>'Survey Results'!G2090/'Survey Results'!G$2249</f>
        <v>0</v>
      </c>
      <c r="J2090" s="217">
        <f t="shared" si="264"/>
        <v>0</v>
      </c>
      <c r="K2090" s="215">
        <f>'Survey Results'!H2090/'Survey Results'!H$2249</f>
        <v>0</v>
      </c>
      <c r="L2090" s="211">
        <f t="shared" si="265"/>
        <v>0</v>
      </c>
      <c r="M2090" s="221">
        <f t="shared" si="266"/>
        <v>0</v>
      </c>
      <c r="N2090" s="222">
        <f t="shared" si="259"/>
        <v>0</v>
      </c>
    </row>
    <row r="2091" spans="2:14" x14ac:dyDescent="0.45">
      <c r="B2091" t="s">
        <v>199</v>
      </c>
      <c r="C2091" s="215">
        <f>'Survey Results'!D2091/'Survey Results'!D$2249</f>
        <v>0</v>
      </c>
      <c r="D2091" s="211">
        <f t="shared" si="261"/>
        <v>0</v>
      </c>
      <c r="E2091" s="218">
        <f>'Survey Results'!E2091/'Survey Results'!E$2249</f>
        <v>0</v>
      </c>
      <c r="F2091" s="217">
        <f t="shared" si="262"/>
        <v>0</v>
      </c>
      <c r="G2091" s="215">
        <f>'Survey Results'!F2091/'Survey Results'!F$2249</f>
        <v>0</v>
      </c>
      <c r="H2091" s="212">
        <f t="shared" si="263"/>
        <v>0</v>
      </c>
      <c r="I2091" s="218">
        <f>'Survey Results'!G2091/'Survey Results'!G$2249</f>
        <v>0</v>
      </c>
      <c r="J2091" s="217">
        <f t="shared" si="264"/>
        <v>0</v>
      </c>
      <c r="K2091" s="215">
        <f>'Survey Results'!H2091/'Survey Results'!H$2249</f>
        <v>0</v>
      </c>
      <c r="L2091" s="211">
        <f t="shared" si="265"/>
        <v>0</v>
      </c>
      <c r="M2091" s="221">
        <f t="shared" si="266"/>
        <v>0</v>
      </c>
      <c r="N2091" s="222">
        <f t="shared" si="259"/>
        <v>0</v>
      </c>
    </row>
    <row r="2092" spans="2:14" x14ac:dyDescent="0.45">
      <c r="B2092" t="s">
        <v>200</v>
      </c>
      <c r="C2092" s="215">
        <f>'Survey Results'!D2092/'Survey Results'!D$2249</f>
        <v>0</v>
      </c>
      <c r="D2092" s="211">
        <f t="shared" si="261"/>
        <v>0</v>
      </c>
      <c r="E2092" s="218">
        <f>'Survey Results'!E2092/'Survey Results'!E$2249</f>
        <v>0</v>
      </c>
      <c r="F2092" s="217">
        <f t="shared" si="262"/>
        <v>0</v>
      </c>
      <c r="G2092" s="215">
        <f>'Survey Results'!F2092/'Survey Results'!F$2249</f>
        <v>0</v>
      </c>
      <c r="H2092" s="212">
        <f t="shared" si="263"/>
        <v>0</v>
      </c>
      <c r="I2092" s="218">
        <f>'Survey Results'!G2092/'Survey Results'!G$2249</f>
        <v>0</v>
      </c>
      <c r="J2092" s="217">
        <f t="shared" si="264"/>
        <v>0</v>
      </c>
      <c r="K2092" s="215">
        <f>'Survey Results'!H2092/'Survey Results'!H$2249</f>
        <v>0</v>
      </c>
      <c r="L2092" s="211">
        <f t="shared" si="265"/>
        <v>0</v>
      </c>
      <c r="M2092" s="221">
        <f t="shared" si="266"/>
        <v>0</v>
      </c>
      <c r="N2092" s="222">
        <f t="shared" si="259"/>
        <v>0</v>
      </c>
    </row>
    <row r="2093" spans="2:14" x14ac:dyDescent="0.45">
      <c r="B2093" t="s">
        <v>233</v>
      </c>
      <c r="C2093" s="215">
        <f>'Survey Results'!D2093/'Survey Results'!D$2249</f>
        <v>1.5516283931663018E-2</v>
      </c>
      <c r="D2093" s="211">
        <f t="shared" si="261"/>
        <v>5.644184244683631E-2</v>
      </c>
      <c r="E2093" s="218">
        <f>'Survey Results'!E2093/'Survey Results'!E$2249</f>
        <v>0</v>
      </c>
      <c r="F2093" s="217">
        <f t="shared" si="262"/>
        <v>0</v>
      </c>
      <c r="G2093" s="215">
        <f>'Survey Results'!F2093/'Survey Results'!F$2249</f>
        <v>0</v>
      </c>
      <c r="H2093" s="212">
        <f t="shared" si="263"/>
        <v>0</v>
      </c>
      <c r="I2093" s="218">
        <f>'Survey Results'!G2093/'Survey Results'!G$2249</f>
        <v>0.2443707818192678</v>
      </c>
      <c r="J2093" s="217">
        <f t="shared" si="264"/>
        <v>0.91945149061410758</v>
      </c>
      <c r="K2093" s="215">
        <f>'Survey Results'!H2093/'Survey Results'!H$2249</f>
        <v>0</v>
      </c>
      <c r="L2093" s="211">
        <f t="shared" si="265"/>
        <v>0</v>
      </c>
      <c r="M2093" s="221">
        <f t="shared" si="266"/>
        <v>3.9736872513428743E-2</v>
      </c>
      <c r="N2093" s="222">
        <f t="shared" si="259"/>
        <v>0.97589333306094384</v>
      </c>
    </row>
    <row r="2094" spans="2:14" x14ac:dyDescent="0.45">
      <c r="B2094" t="s">
        <v>234</v>
      </c>
      <c r="C2094" s="215">
        <f>'Survey Results'!D2094/'Survey Results'!D$2249</f>
        <v>8.5290562832783454E-2</v>
      </c>
      <c r="D2094" s="211">
        <f t="shared" si="261"/>
        <v>0.31025189606039916</v>
      </c>
      <c r="E2094" s="218">
        <f>'Survey Results'!E2094/'Survey Results'!E$2249</f>
        <v>0</v>
      </c>
      <c r="F2094" s="217">
        <f t="shared" si="262"/>
        <v>0</v>
      </c>
      <c r="G2094" s="215">
        <f>'Survey Results'!F2094/'Survey Results'!F$2249</f>
        <v>0</v>
      </c>
      <c r="H2094" s="212">
        <f t="shared" si="263"/>
        <v>0</v>
      </c>
      <c r="I2094" s="218">
        <f>'Survey Results'!G2094/'Survey Results'!G$2249</f>
        <v>0</v>
      </c>
      <c r="J2094" s="217">
        <f t="shared" si="264"/>
        <v>0</v>
      </c>
      <c r="K2094" s="215">
        <f>'Survey Results'!H2094/'Survey Results'!H$2249</f>
        <v>0.19631412811274435</v>
      </c>
      <c r="L2094" s="211">
        <f t="shared" si="265"/>
        <v>0.90697967451819039</v>
      </c>
      <c r="M2094" s="221">
        <f t="shared" si="266"/>
        <v>4.956379360405104E-2</v>
      </c>
      <c r="N2094" s="222">
        <f t="shared" si="259"/>
        <v>1.2172315705785897</v>
      </c>
    </row>
    <row r="2095" spans="2:14" x14ac:dyDescent="0.45">
      <c r="B2095" t="s">
        <v>235</v>
      </c>
      <c r="C2095" s="215">
        <f>'Survey Results'!D2095/'Survey Results'!D$2249</f>
        <v>0</v>
      </c>
      <c r="D2095" s="211">
        <f t="shared" si="261"/>
        <v>0</v>
      </c>
      <c r="E2095" s="218">
        <f>'Survey Results'!E2095/'Survey Results'!E$2249</f>
        <v>0</v>
      </c>
      <c r="F2095" s="217">
        <f t="shared" si="262"/>
        <v>0</v>
      </c>
      <c r="G2095" s="215">
        <f>'Survey Results'!F2095/'Survey Results'!F$2249</f>
        <v>0</v>
      </c>
      <c r="H2095" s="212">
        <f t="shared" si="263"/>
        <v>0</v>
      </c>
      <c r="I2095" s="218">
        <f>'Survey Results'!G2095/'Survey Results'!G$2249</f>
        <v>0</v>
      </c>
      <c r="J2095" s="217">
        <f t="shared" si="264"/>
        <v>0</v>
      </c>
      <c r="K2095" s="215">
        <f>'Survey Results'!H2095/'Survey Results'!H$2249</f>
        <v>0</v>
      </c>
      <c r="L2095" s="211">
        <f t="shared" si="265"/>
        <v>0</v>
      </c>
      <c r="M2095" s="221">
        <f t="shared" si="266"/>
        <v>0</v>
      </c>
      <c r="N2095" s="222">
        <f t="shared" si="259"/>
        <v>0</v>
      </c>
    </row>
    <row r="2096" spans="2:14" x14ac:dyDescent="0.45">
      <c r="B2096" t="s">
        <v>236</v>
      </c>
      <c r="C2096" s="215">
        <f>'Survey Results'!D2096/'Survey Results'!D$2249</f>
        <v>0</v>
      </c>
      <c r="D2096" s="211">
        <f t="shared" si="261"/>
        <v>0</v>
      </c>
      <c r="E2096" s="218">
        <f>'Survey Results'!E2096/'Survey Results'!E$2249</f>
        <v>0</v>
      </c>
      <c r="F2096" s="217">
        <f t="shared" si="262"/>
        <v>0</v>
      </c>
      <c r="G2096" s="215">
        <f>'Survey Results'!F2096/'Survey Results'!F$2249</f>
        <v>0</v>
      </c>
      <c r="H2096" s="212">
        <f t="shared" si="263"/>
        <v>0</v>
      </c>
      <c r="I2096" s="218">
        <f>'Survey Results'!G2096/'Survey Results'!G$2249</f>
        <v>0</v>
      </c>
      <c r="J2096" s="217">
        <f t="shared" si="264"/>
        <v>0</v>
      </c>
      <c r="K2096" s="215">
        <f>'Survey Results'!H2096/'Survey Results'!H$2249</f>
        <v>0</v>
      </c>
      <c r="L2096" s="211">
        <f t="shared" si="265"/>
        <v>0</v>
      </c>
      <c r="M2096" s="221">
        <f t="shared" si="266"/>
        <v>0</v>
      </c>
      <c r="N2096" s="222">
        <f t="shared" si="259"/>
        <v>0</v>
      </c>
    </row>
    <row r="2097" spans="2:14" x14ac:dyDescent="0.45">
      <c r="B2097" t="s">
        <v>237</v>
      </c>
      <c r="C2097" s="215">
        <f>'Survey Results'!D2097/'Survey Results'!D$2249</f>
        <v>0</v>
      </c>
      <c r="D2097" s="211">
        <f t="shared" si="261"/>
        <v>0</v>
      </c>
      <c r="E2097" s="218">
        <f>'Survey Results'!E2097/'Survey Results'!E$2249</f>
        <v>0</v>
      </c>
      <c r="F2097" s="217">
        <f t="shared" si="262"/>
        <v>0</v>
      </c>
      <c r="G2097" s="215">
        <f>'Survey Results'!F2097/'Survey Results'!F$2249</f>
        <v>0</v>
      </c>
      <c r="H2097" s="212">
        <f t="shared" si="263"/>
        <v>0</v>
      </c>
      <c r="I2097" s="218">
        <f>'Survey Results'!G2097/'Survey Results'!G$2249</f>
        <v>0</v>
      </c>
      <c r="J2097" s="217">
        <f t="shared" si="264"/>
        <v>0</v>
      </c>
      <c r="K2097" s="215">
        <f>'Survey Results'!H2097/'Survey Results'!H$2249</f>
        <v>0</v>
      </c>
      <c r="L2097" s="211">
        <f t="shared" si="265"/>
        <v>0</v>
      </c>
      <c r="M2097" s="221">
        <f t="shared" si="266"/>
        <v>0</v>
      </c>
      <c r="N2097" s="222">
        <f t="shared" si="259"/>
        <v>0</v>
      </c>
    </row>
    <row r="2098" spans="2:14" x14ac:dyDescent="0.45">
      <c r="B2098" t="s">
        <v>238</v>
      </c>
      <c r="C2098" s="215">
        <f>'Survey Results'!D2098/'Survey Results'!D$2249</f>
        <v>1.5516283931663018E-2</v>
      </c>
      <c r="D2098" s="211">
        <f t="shared" si="261"/>
        <v>5.644184244683631E-2</v>
      </c>
      <c r="E2098" s="218">
        <f>'Survey Results'!E2098/'Survey Results'!E$2249</f>
        <v>1.8088298328332617E-2</v>
      </c>
      <c r="F2098" s="217">
        <f t="shared" si="262"/>
        <v>5.1072150429489926E-2</v>
      </c>
      <c r="G2098" s="215">
        <f>'Survey Results'!F2098/'Survey Results'!F$2249</f>
        <v>0</v>
      </c>
      <c r="H2098" s="212">
        <f t="shared" si="263"/>
        <v>0</v>
      </c>
      <c r="I2098" s="218">
        <f>'Survey Results'!G2098/'Survey Results'!G$2249</f>
        <v>0.13981962611240523</v>
      </c>
      <c r="J2098" s="217">
        <f t="shared" si="264"/>
        <v>0.52607501882625596</v>
      </c>
      <c r="K2098" s="215">
        <f>'Survey Results'!H2098/'Survey Results'!H$2249</f>
        <v>0.27497369511845171</v>
      </c>
      <c r="L2098" s="211">
        <f t="shared" si="265"/>
        <v>1.2703902408713454</v>
      </c>
      <c r="M2098" s="221">
        <f t="shared" si="266"/>
        <v>7.7527100826109155E-2</v>
      </c>
      <c r="N2098" s="222">
        <f t="shared" si="259"/>
        <v>1.9039792525739276</v>
      </c>
    </row>
    <row r="2099" spans="2:14" x14ac:dyDescent="0.45">
      <c r="B2099" t="s">
        <v>239</v>
      </c>
      <c r="C2099" s="215">
        <f>'Survey Results'!D2099/'Survey Results'!D$2249</f>
        <v>0</v>
      </c>
      <c r="D2099" s="211">
        <f t="shared" si="261"/>
        <v>0</v>
      </c>
      <c r="E2099" s="218">
        <f>'Survey Results'!E2099/'Survey Results'!E$2249</f>
        <v>0</v>
      </c>
      <c r="F2099" s="217">
        <f t="shared" si="262"/>
        <v>0</v>
      </c>
      <c r="G2099" s="215">
        <f>'Survey Results'!F2099/'Survey Results'!F$2249</f>
        <v>0</v>
      </c>
      <c r="H2099" s="212">
        <f t="shared" si="263"/>
        <v>0</v>
      </c>
      <c r="I2099" s="218">
        <f>'Survey Results'!G2099/'Survey Results'!G$2249</f>
        <v>0</v>
      </c>
      <c r="J2099" s="217">
        <f t="shared" si="264"/>
        <v>0</v>
      </c>
      <c r="K2099" s="215">
        <f>'Survey Results'!H2099/'Survey Results'!H$2249</f>
        <v>0</v>
      </c>
      <c r="L2099" s="211">
        <f t="shared" si="265"/>
        <v>0</v>
      </c>
      <c r="M2099" s="221">
        <f t="shared" si="266"/>
        <v>0</v>
      </c>
      <c r="N2099" s="222">
        <f t="shared" si="259"/>
        <v>0</v>
      </c>
    </row>
    <row r="2100" spans="2:14" x14ac:dyDescent="0.45">
      <c r="B2100" t="s">
        <v>240</v>
      </c>
      <c r="C2100" s="215">
        <f>'Survey Results'!D2100/'Survey Results'!D$2249</f>
        <v>0.36399568810636002</v>
      </c>
      <c r="D2100" s="211">
        <f t="shared" si="261"/>
        <v>1.3240662113370463</v>
      </c>
      <c r="E2100" s="218">
        <f>'Survey Results'!E2100/'Survey Results'!E$2249</f>
        <v>0.36009429918559793</v>
      </c>
      <c r="F2100" s="217">
        <f t="shared" si="262"/>
        <v>1.016723070516931</v>
      </c>
      <c r="G2100" s="215">
        <f>'Survey Results'!F2100/'Survey Results'!F$2249</f>
        <v>1.872767085398179E-2</v>
      </c>
      <c r="H2100" s="212">
        <f t="shared" si="263"/>
        <v>0.18194378702316469</v>
      </c>
      <c r="I2100" s="218">
        <f>'Survey Results'!G2100/'Survey Results'!G$2249</f>
        <v>1.6514364211909459E-2</v>
      </c>
      <c r="J2100" s="217">
        <f t="shared" si="264"/>
        <v>6.2135729476915744E-2</v>
      </c>
      <c r="K2100" s="215">
        <f>'Survey Results'!H2100/'Survey Results'!H$2249</f>
        <v>3.2745591939546605E-2</v>
      </c>
      <c r="L2100" s="211">
        <f t="shared" si="265"/>
        <v>0.15128603633753152</v>
      </c>
      <c r="M2100" s="221">
        <f t="shared" si="266"/>
        <v>0.1114120080133302</v>
      </c>
      <c r="N2100" s="222">
        <f t="shared" si="259"/>
        <v>2.7361548346915896</v>
      </c>
    </row>
    <row r="2101" spans="2:14" x14ac:dyDescent="0.45">
      <c r="B2101" t="s">
        <v>241</v>
      </c>
      <c r="C2101" s="215">
        <f>'Survey Results'!D2101/'Survey Results'!D$2249</f>
        <v>0</v>
      </c>
      <c r="D2101" s="211">
        <f t="shared" si="261"/>
        <v>0</v>
      </c>
      <c r="E2101" s="218">
        <f>'Survey Results'!E2101/'Survey Results'!E$2249</f>
        <v>0</v>
      </c>
      <c r="F2101" s="217">
        <f t="shared" si="262"/>
        <v>0</v>
      </c>
      <c r="G2101" s="215">
        <f>'Survey Results'!F2101/'Survey Results'!F$2249</f>
        <v>0</v>
      </c>
      <c r="H2101" s="212">
        <f t="shared" si="263"/>
        <v>0</v>
      </c>
      <c r="I2101" s="218">
        <f>'Survey Results'!G2101/'Survey Results'!G$2249</f>
        <v>0</v>
      </c>
      <c r="J2101" s="217">
        <f t="shared" si="264"/>
        <v>0</v>
      </c>
      <c r="K2101" s="215">
        <f>'Survey Results'!H2101/'Survey Results'!H$2249</f>
        <v>0</v>
      </c>
      <c r="L2101" s="211">
        <f t="shared" si="265"/>
        <v>0</v>
      </c>
      <c r="M2101" s="221">
        <f t="shared" si="266"/>
        <v>0</v>
      </c>
      <c r="N2101" s="222">
        <f t="shared" si="259"/>
        <v>0</v>
      </c>
    </row>
    <row r="2102" spans="2:14" x14ac:dyDescent="0.45">
      <c r="B2102" t="s">
        <v>242</v>
      </c>
      <c r="C2102" s="215">
        <f>'Survey Results'!D2102/'Survey Results'!D$2249</f>
        <v>0</v>
      </c>
      <c r="D2102" s="211">
        <f t="shared" si="261"/>
        <v>0</v>
      </c>
      <c r="E2102" s="218">
        <f>'Survey Results'!E2102/'Survey Results'!E$2249</f>
        <v>0</v>
      </c>
      <c r="F2102" s="217">
        <f t="shared" si="262"/>
        <v>0</v>
      </c>
      <c r="G2102" s="215">
        <f>'Survey Results'!F2102/'Survey Results'!F$2249</f>
        <v>0</v>
      </c>
      <c r="H2102" s="212">
        <f t="shared" si="263"/>
        <v>0</v>
      </c>
      <c r="I2102" s="218">
        <f>'Survey Results'!G2102/'Survey Results'!G$2249</f>
        <v>0</v>
      </c>
      <c r="J2102" s="217">
        <f t="shared" si="264"/>
        <v>0</v>
      </c>
      <c r="K2102" s="215">
        <f>'Survey Results'!H2102/'Survey Results'!H$2249</f>
        <v>0</v>
      </c>
      <c r="L2102" s="211">
        <f t="shared" si="265"/>
        <v>0</v>
      </c>
      <c r="M2102" s="221">
        <f t="shared" si="266"/>
        <v>0</v>
      </c>
      <c r="N2102" s="222">
        <f t="shared" si="259"/>
        <v>0</v>
      </c>
    </row>
    <row r="2103" spans="2:14" x14ac:dyDescent="0.45">
      <c r="B2103" t="s">
        <v>243</v>
      </c>
      <c r="C2103" s="215">
        <f>'Survey Results'!D2103/'Survey Results'!D$2249</f>
        <v>4.6548851794989056E-2</v>
      </c>
      <c r="D2103" s="211">
        <f t="shared" si="261"/>
        <v>0.16932552734050893</v>
      </c>
      <c r="E2103" s="218">
        <f>'Survey Results'!E2103/'Survey Results'!E$2249</f>
        <v>8.1140162880411482E-2</v>
      </c>
      <c r="F2103" s="217">
        <f t="shared" si="262"/>
        <v>0.22909853261380198</v>
      </c>
      <c r="G2103" s="215">
        <f>'Survey Results'!F2103/'Survey Results'!F$2249</f>
        <v>0.3735161922323384</v>
      </c>
      <c r="H2103" s="212">
        <f t="shared" si="263"/>
        <v>3.6287988537973961</v>
      </c>
      <c r="I2103" s="218">
        <f>'Survey Results'!G2103/'Survey Results'!G$2249</f>
        <v>0.1486890043600311</v>
      </c>
      <c r="J2103" s="217">
        <f t="shared" si="264"/>
        <v>0.55944628764116366</v>
      </c>
      <c r="K2103" s="215">
        <f>'Survey Results'!H2103/'Survey Results'!H$2249</f>
        <v>0</v>
      </c>
      <c r="L2103" s="211">
        <f t="shared" si="265"/>
        <v>0</v>
      </c>
      <c r="M2103" s="221">
        <f t="shared" si="266"/>
        <v>0.18676210108470589</v>
      </c>
      <c r="N2103" s="222">
        <f t="shared" si="259"/>
        <v>4.5866692013928709</v>
      </c>
    </row>
    <row r="2104" spans="2:14" x14ac:dyDescent="0.45">
      <c r="B2104" t="s">
        <v>244</v>
      </c>
      <c r="C2104" s="215">
        <f>'Survey Results'!D2104/'Survey Results'!D$2249</f>
        <v>0</v>
      </c>
      <c r="D2104" s="211">
        <f t="shared" si="261"/>
        <v>0</v>
      </c>
      <c r="E2104" s="218">
        <f>'Survey Results'!E2104/'Survey Results'!E$2249</f>
        <v>0</v>
      </c>
      <c r="F2104" s="217">
        <f t="shared" si="262"/>
        <v>0</v>
      </c>
      <c r="G2104" s="215">
        <f>'Survey Results'!F2104/'Survey Results'!F$2249</f>
        <v>0</v>
      </c>
      <c r="H2104" s="212">
        <f t="shared" si="263"/>
        <v>0</v>
      </c>
      <c r="I2104" s="218">
        <f>'Survey Results'!G2104/'Survey Results'!G$2249</f>
        <v>0</v>
      </c>
      <c r="J2104" s="217">
        <f t="shared" si="264"/>
        <v>0</v>
      </c>
      <c r="K2104" s="215">
        <f>'Survey Results'!H2104/'Survey Results'!H$2249</f>
        <v>0</v>
      </c>
      <c r="L2104" s="211">
        <f t="shared" si="265"/>
        <v>0</v>
      </c>
      <c r="M2104" s="221">
        <f t="shared" si="266"/>
        <v>0</v>
      </c>
      <c r="N2104" s="222">
        <f t="shared" si="259"/>
        <v>0</v>
      </c>
    </row>
    <row r="2105" spans="2:14" x14ac:dyDescent="0.45">
      <c r="B2105" t="s">
        <v>245</v>
      </c>
      <c r="C2105" s="215">
        <f>'Survey Results'!D2105/'Survey Results'!D$2249</f>
        <v>0</v>
      </c>
      <c r="D2105" s="211">
        <f t="shared" si="261"/>
        <v>0</v>
      </c>
      <c r="E2105" s="218">
        <f>'Survey Results'!E2105/'Survey Results'!E$2249</f>
        <v>0</v>
      </c>
      <c r="F2105" s="217">
        <f t="shared" si="262"/>
        <v>0</v>
      </c>
      <c r="G2105" s="215">
        <f>'Survey Results'!F2105/'Survey Results'!F$2249</f>
        <v>3.745534170796358E-2</v>
      </c>
      <c r="H2105" s="212">
        <f t="shared" si="263"/>
        <v>0.36388757404632938</v>
      </c>
      <c r="I2105" s="218">
        <f>'Survey Results'!G2105/'Survey Results'!G$2249</f>
        <v>0</v>
      </c>
      <c r="J2105" s="217">
        <f t="shared" si="264"/>
        <v>0</v>
      </c>
      <c r="K2105" s="215">
        <f>'Survey Results'!H2105/'Survey Results'!H$2249</f>
        <v>0</v>
      </c>
      <c r="L2105" s="211">
        <f t="shared" si="265"/>
        <v>0</v>
      </c>
      <c r="M2105" s="221">
        <f t="shared" si="266"/>
        <v>1.4816941205803741E-2</v>
      </c>
      <c r="N2105" s="222">
        <f t="shared" si="259"/>
        <v>0.36388757404632938</v>
      </c>
    </row>
    <row r="2106" spans="2:14" x14ac:dyDescent="0.45">
      <c r="B2106" t="s">
        <v>246</v>
      </c>
      <c r="C2106" s="215">
        <f>'Survey Results'!D2106/'Survey Results'!D$2249</f>
        <v>0</v>
      </c>
      <c r="D2106" s="211">
        <f t="shared" si="261"/>
        <v>0</v>
      </c>
      <c r="E2106" s="218">
        <f>'Survey Results'!E2106/'Survey Results'!E$2249</f>
        <v>0</v>
      </c>
      <c r="F2106" s="217">
        <f t="shared" si="262"/>
        <v>0</v>
      </c>
      <c r="G2106" s="215">
        <f>'Survey Results'!F2106/'Survey Results'!F$2249</f>
        <v>0</v>
      </c>
      <c r="H2106" s="212">
        <f t="shared" si="263"/>
        <v>0</v>
      </c>
      <c r="I2106" s="218">
        <f>'Survey Results'!G2106/'Survey Results'!G$2249</f>
        <v>8.2631547512393252E-2</v>
      </c>
      <c r="J2106" s="217">
        <f t="shared" si="264"/>
        <v>0.31090336973350063</v>
      </c>
      <c r="K2106" s="215">
        <f>'Survey Results'!H2106/'Survey Results'!H$2249</f>
        <v>0</v>
      </c>
      <c r="L2106" s="211">
        <f t="shared" si="265"/>
        <v>0</v>
      </c>
      <c r="M2106" s="221">
        <f t="shared" si="266"/>
        <v>1.265950606337834E-2</v>
      </c>
      <c r="N2106" s="222">
        <f t="shared" si="259"/>
        <v>0.31090336973350063</v>
      </c>
    </row>
    <row r="2107" spans="2:14" x14ac:dyDescent="0.45">
      <c r="B2107" t="s">
        <v>247</v>
      </c>
      <c r="C2107" s="215">
        <f>'Survey Results'!D2107/'Survey Results'!D$2249</f>
        <v>0</v>
      </c>
      <c r="D2107" s="211">
        <f t="shared" si="261"/>
        <v>0</v>
      </c>
      <c r="E2107" s="218">
        <f>'Survey Results'!E2107/'Survey Results'!E$2249</f>
        <v>0</v>
      </c>
      <c r="F2107" s="217">
        <f t="shared" si="262"/>
        <v>0</v>
      </c>
      <c r="G2107" s="215">
        <f>'Survey Results'!F2107/'Survey Results'!F$2249</f>
        <v>0</v>
      </c>
      <c r="H2107" s="212">
        <f t="shared" si="263"/>
        <v>0</v>
      </c>
      <c r="I2107" s="218">
        <f>'Survey Results'!G2107/'Survey Results'!G$2249</f>
        <v>0</v>
      </c>
      <c r="J2107" s="217">
        <f t="shared" si="264"/>
        <v>0</v>
      </c>
      <c r="K2107" s="215">
        <f>'Survey Results'!H2107/'Survey Results'!H$2249</f>
        <v>0</v>
      </c>
      <c r="L2107" s="211">
        <f t="shared" si="265"/>
        <v>0</v>
      </c>
      <c r="M2107" s="221">
        <f t="shared" si="266"/>
        <v>0</v>
      </c>
      <c r="N2107" s="222">
        <f t="shared" si="259"/>
        <v>0</v>
      </c>
    </row>
    <row r="2108" spans="2:14" x14ac:dyDescent="0.45">
      <c r="B2108" t="s">
        <v>248</v>
      </c>
      <c r="C2108" s="215">
        <f>'Survey Results'!D2108/'Survey Results'!D$2249</f>
        <v>0</v>
      </c>
      <c r="D2108" s="211">
        <f t="shared" si="261"/>
        <v>0</v>
      </c>
      <c r="E2108" s="218">
        <f>'Survey Results'!E2108/'Survey Results'!E$2249</f>
        <v>0</v>
      </c>
      <c r="F2108" s="217">
        <f t="shared" si="262"/>
        <v>0</v>
      </c>
      <c r="G2108" s="215">
        <f>'Survey Results'!F2108/'Survey Results'!F$2249</f>
        <v>0</v>
      </c>
      <c r="H2108" s="212">
        <f t="shared" si="263"/>
        <v>0</v>
      </c>
      <c r="I2108" s="218">
        <f>'Survey Results'!G2108/'Survey Results'!G$2249</f>
        <v>0</v>
      </c>
      <c r="J2108" s="217">
        <f t="shared" si="264"/>
        <v>0</v>
      </c>
      <c r="K2108" s="215">
        <f>'Survey Results'!H2108/'Survey Results'!H$2249</f>
        <v>0</v>
      </c>
      <c r="L2108" s="211">
        <f t="shared" si="265"/>
        <v>0</v>
      </c>
      <c r="M2108" s="221">
        <f t="shared" si="266"/>
        <v>0</v>
      </c>
      <c r="N2108" s="222">
        <f t="shared" si="259"/>
        <v>0</v>
      </c>
    </row>
    <row r="2109" spans="2:14" x14ac:dyDescent="0.45">
      <c r="B2109" t="s">
        <v>249</v>
      </c>
      <c r="C2109" s="215">
        <f>'Survey Results'!D2109/'Survey Results'!D$2249</f>
        <v>0</v>
      </c>
      <c r="D2109" s="211">
        <f t="shared" si="261"/>
        <v>0</v>
      </c>
      <c r="E2109" s="218">
        <f>'Survey Results'!E2109/'Survey Results'!E$2249</f>
        <v>0</v>
      </c>
      <c r="F2109" s="217">
        <f t="shared" si="262"/>
        <v>0</v>
      </c>
      <c r="G2109" s="215">
        <f>'Survey Results'!F2109/'Survey Results'!F$2249</f>
        <v>0</v>
      </c>
      <c r="H2109" s="212">
        <f t="shared" si="263"/>
        <v>0</v>
      </c>
      <c r="I2109" s="218">
        <f>'Survey Results'!G2109/'Survey Results'!G$2249</f>
        <v>0</v>
      </c>
      <c r="J2109" s="217">
        <f t="shared" si="264"/>
        <v>0</v>
      </c>
      <c r="K2109" s="215">
        <f>'Survey Results'!H2109/'Survey Results'!H$2249</f>
        <v>0</v>
      </c>
      <c r="L2109" s="211">
        <f t="shared" si="265"/>
        <v>0</v>
      </c>
      <c r="M2109" s="221">
        <f t="shared" si="266"/>
        <v>0</v>
      </c>
      <c r="N2109" s="222">
        <f t="shared" si="259"/>
        <v>0</v>
      </c>
    </row>
    <row r="2110" spans="2:14" x14ac:dyDescent="0.45">
      <c r="B2110" t="s">
        <v>250</v>
      </c>
      <c r="C2110" s="215">
        <f>'Survey Results'!D2110/'Survey Results'!D$2249</f>
        <v>0</v>
      </c>
      <c r="D2110" s="211">
        <f t="shared" si="261"/>
        <v>0</v>
      </c>
      <c r="E2110" s="218">
        <f>'Survey Results'!E2110/'Survey Results'!E$2249</f>
        <v>0</v>
      </c>
      <c r="F2110" s="217">
        <f t="shared" si="262"/>
        <v>0</v>
      </c>
      <c r="G2110" s="215">
        <f>'Survey Results'!F2110/'Survey Results'!F$2249</f>
        <v>0</v>
      </c>
      <c r="H2110" s="212">
        <f t="shared" si="263"/>
        <v>0</v>
      </c>
      <c r="I2110" s="218">
        <f>'Survey Results'!G2110/'Survey Results'!G$2249</f>
        <v>0</v>
      </c>
      <c r="J2110" s="217">
        <f t="shared" si="264"/>
        <v>0</v>
      </c>
      <c r="K2110" s="215">
        <f>'Survey Results'!H2110/'Survey Results'!H$2249</f>
        <v>0</v>
      </c>
      <c r="L2110" s="211">
        <f t="shared" si="265"/>
        <v>0</v>
      </c>
      <c r="M2110" s="221">
        <f t="shared" si="266"/>
        <v>0</v>
      </c>
      <c r="N2110" s="222">
        <f t="shared" si="259"/>
        <v>0</v>
      </c>
    </row>
    <row r="2111" spans="2:14" x14ac:dyDescent="0.45">
      <c r="B2111" t="s">
        <v>251</v>
      </c>
      <c r="C2111" s="215">
        <f>'Survey Results'!D2111/'Survey Results'!D$2249</f>
        <v>0</v>
      </c>
      <c r="D2111" s="211">
        <f t="shared" si="261"/>
        <v>0</v>
      </c>
      <c r="E2111" s="218">
        <f>'Survey Results'!E2111/'Survey Results'!E$2249</f>
        <v>0</v>
      </c>
      <c r="F2111" s="217">
        <f t="shared" si="262"/>
        <v>0</v>
      </c>
      <c r="G2111" s="215">
        <f>'Survey Results'!F2111/'Survey Results'!F$2249</f>
        <v>0</v>
      </c>
      <c r="H2111" s="212">
        <f t="shared" si="263"/>
        <v>0</v>
      </c>
      <c r="I2111" s="218">
        <f>'Survey Results'!G2111/'Survey Results'!G$2249</f>
        <v>0</v>
      </c>
      <c r="J2111" s="217">
        <f t="shared" si="264"/>
        <v>0</v>
      </c>
      <c r="K2111" s="215">
        <f>'Survey Results'!H2111/'Survey Results'!H$2249</f>
        <v>0</v>
      </c>
      <c r="L2111" s="211">
        <f t="shared" si="265"/>
        <v>0</v>
      </c>
      <c r="M2111" s="221">
        <f t="shared" si="266"/>
        <v>0</v>
      </c>
      <c r="N2111" s="222">
        <f t="shared" si="259"/>
        <v>0</v>
      </c>
    </row>
    <row r="2112" spans="2:14" x14ac:dyDescent="0.45">
      <c r="B2112" t="s">
        <v>252</v>
      </c>
      <c r="C2112" s="215">
        <f>'Survey Results'!D2112/'Survey Results'!D$2249</f>
        <v>0</v>
      </c>
      <c r="D2112" s="211">
        <f t="shared" si="261"/>
        <v>0</v>
      </c>
      <c r="E2112" s="218">
        <f>'Survey Results'!E2112/'Survey Results'!E$2249</f>
        <v>0</v>
      </c>
      <c r="F2112" s="217">
        <f t="shared" si="262"/>
        <v>0</v>
      </c>
      <c r="G2112" s="215">
        <f>'Survey Results'!F2112/'Survey Results'!F$2249</f>
        <v>0</v>
      </c>
      <c r="H2112" s="212">
        <f t="shared" si="263"/>
        <v>0</v>
      </c>
      <c r="I2112" s="218">
        <f>'Survey Results'!G2112/'Survey Results'!G$2249</f>
        <v>0</v>
      </c>
      <c r="J2112" s="217">
        <f t="shared" si="264"/>
        <v>0</v>
      </c>
      <c r="K2112" s="215">
        <f>'Survey Results'!H2112/'Survey Results'!H$2249</f>
        <v>0</v>
      </c>
      <c r="L2112" s="211">
        <f t="shared" si="265"/>
        <v>0</v>
      </c>
      <c r="M2112" s="221">
        <f t="shared" si="266"/>
        <v>0</v>
      </c>
      <c r="N2112" s="222">
        <f t="shared" si="259"/>
        <v>0</v>
      </c>
    </row>
    <row r="2113" spans="2:14" x14ac:dyDescent="0.45">
      <c r="B2113" t="s">
        <v>253</v>
      </c>
      <c r="C2113" s="215">
        <f>'Survey Results'!D2113/'Survey Results'!D$2249</f>
        <v>0</v>
      </c>
      <c r="D2113" s="211">
        <f t="shared" si="261"/>
        <v>0</v>
      </c>
      <c r="E2113" s="218">
        <f>'Survey Results'!E2113/'Survey Results'!E$2249</f>
        <v>0</v>
      </c>
      <c r="F2113" s="217">
        <f t="shared" si="262"/>
        <v>0</v>
      </c>
      <c r="G2113" s="215">
        <f>'Survey Results'!F2113/'Survey Results'!F$2249</f>
        <v>0</v>
      </c>
      <c r="H2113" s="212">
        <f t="shared" si="263"/>
        <v>0</v>
      </c>
      <c r="I2113" s="218">
        <f>'Survey Results'!G2113/'Survey Results'!G$2249</f>
        <v>1.6514364211909459E-2</v>
      </c>
      <c r="J2113" s="217">
        <f t="shared" si="264"/>
        <v>6.2135729476915744E-2</v>
      </c>
      <c r="K2113" s="215">
        <f>'Survey Results'!H2113/'Survey Results'!H$2249</f>
        <v>0</v>
      </c>
      <c r="L2113" s="211">
        <f t="shared" si="265"/>
        <v>0</v>
      </c>
      <c r="M2113" s="221">
        <f t="shared" si="266"/>
        <v>2.5300711431327149E-3</v>
      </c>
      <c r="N2113" s="222">
        <f t="shared" si="259"/>
        <v>6.2135729476915744E-2</v>
      </c>
    </row>
    <row r="2114" spans="2:14" x14ac:dyDescent="0.45">
      <c r="B2114" t="s">
        <v>254</v>
      </c>
      <c r="C2114" s="215">
        <f>'Survey Results'!D2114/'Survey Results'!D$2249</f>
        <v>0</v>
      </c>
      <c r="D2114" s="211">
        <f t="shared" si="261"/>
        <v>0</v>
      </c>
      <c r="E2114" s="218">
        <f>'Survey Results'!E2114/'Survey Results'!E$2249</f>
        <v>0</v>
      </c>
      <c r="F2114" s="217">
        <f t="shared" si="262"/>
        <v>0</v>
      </c>
      <c r="G2114" s="215">
        <f>'Survey Results'!F2114/'Survey Results'!F$2249</f>
        <v>0</v>
      </c>
      <c r="H2114" s="212">
        <f t="shared" si="263"/>
        <v>0</v>
      </c>
      <c r="I2114" s="218">
        <f>'Survey Results'!G2114/'Survey Results'!G$2249</f>
        <v>0</v>
      </c>
      <c r="J2114" s="217">
        <f t="shared" si="264"/>
        <v>0</v>
      </c>
      <c r="K2114" s="215">
        <f>'Survey Results'!H2114/'Survey Results'!H$2249</f>
        <v>0</v>
      </c>
      <c r="L2114" s="211">
        <f t="shared" si="265"/>
        <v>0</v>
      </c>
      <c r="M2114" s="221">
        <f t="shared" si="266"/>
        <v>0</v>
      </c>
      <c r="N2114" s="222">
        <f t="shared" si="259"/>
        <v>0</v>
      </c>
    </row>
    <row r="2115" spans="2:14" x14ac:dyDescent="0.45">
      <c r="B2115" t="s">
        <v>255</v>
      </c>
      <c r="C2115" s="215">
        <f>'Survey Results'!D2115/'Survey Results'!D$2249</f>
        <v>0</v>
      </c>
      <c r="D2115" s="211">
        <f t="shared" si="261"/>
        <v>0</v>
      </c>
      <c r="E2115" s="218">
        <f>'Survey Results'!E2115/'Survey Results'!E$2249</f>
        <v>0</v>
      </c>
      <c r="F2115" s="217">
        <f t="shared" si="262"/>
        <v>0</v>
      </c>
      <c r="G2115" s="215">
        <f>'Survey Results'!F2115/'Survey Results'!F$2249</f>
        <v>0</v>
      </c>
      <c r="H2115" s="212">
        <f t="shared" si="263"/>
        <v>0</v>
      </c>
      <c r="I2115" s="218">
        <f>'Survey Results'!G2115/'Survey Results'!G$2249</f>
        <v>0</v>
      </c>
      <c r="J2115" s="217">
        <f t="shared" si="264"/>
        <v>0</v>
      </c>
      <c r="K2115" s="215">
        <f>'Survey Results'!H2115/'Survey Results'!H$2249</f>
        <v>0</v>
      </c>
      <c r="L2115" s="211">
        <f t="shared" si="265"/>
        <v>0</v>
      </c>
      <c r="M2115" s="221">
        <f t="shared" si="266"/>
        <v>0</v>
      </c>
      <c r="N2115" s="222">
        <f t="shared" si="259"/>
        <v>0</v>
      </c>
    </row>
    <row r="2116" spans="2:14" x14ac:dyDescent="0.45">
      <c r="B2116" t="s">
        <v>256</v>
      </c>
      <c r="C2116" s="215">
        <f>'Survey Results'!D2116/'Survey Results'!D$2249</f>
        <v>0</v>
      </c>
      <c r="D2116" s="211">
        <f t="shared" si="261"/>
        <v>0</v>
      </c>
      <c r="E2116" s="218">
        <f>'Survey Results'!E2116/'Survey Results'!E$2249</f>
        <v>0</v>
      </c>
      <c r="F2116" s="217">
        <f t="shared" si="262"/>
        <v>0</v>
      </c>
      <c r="G2116" s="215">
        <f>'Survey Results'!F2116/'Survey Results'!F$2249</f>
        <v>0</v>
      </c>
      <c r="H2116" s="212">
        <f t="shared" si="263"/>
        <v>0</v>
      </c>
      <c r="I2116" s="218">
        <f>'Survey Results'!G2116/'Survey Results'!G$2249</f>
        <v>0</v>
      </c>
      <c r="J2116" s="217">
        <f t="shared" si="264"/>
        <v>0</v>
      </c>
      <c r="K2116" s="215">
        <f>'Survey Results'!H2116/'Survey Results'!H$2249</f>
        <v>0</v>
      </c>
      <c r="L2116" s="211">
        <f t="shared" si="265"/>
        <v>0</v>
      </c>
      <c r="M2116" s="221">
        <f t="shared" si="266"/>
        <v>0</v>
      </c>
      <c r="N2116" s="222">
        <f t="shared" ref="N2116:N2179" si="267">D2116+F2116+H2116+J2116+L2116</f>
        <v>0</v>
      </c>
    </row>
    <row r="2117" spans="2:14" x14ac:dyDescent="0.45">
      <c r="B2117" t="s">
        <v>257</v>
      </c>
      <c r="C2117" s="215">
        <f>'Survey Results'!D2117/'Survey Results'!D$2249</f>
        <v>0</v>
      </c>
      <c r="D2117" s="211">
        <f t="shared" si="261"/>
        <v>0</v>
      </c>
      <c r="E2117" s="218">
        <f>'Survey Results'!E2117/'Survey Results'!E$2249</f>
        <v>0</v>
      </c>
      <c r="F2117" s="217">
        <f t="shared" si="262"/>
        <v>0</v>
      </c>
      <c r="G2117" s="215">
        <f>'Survey Results'!F2117/'Survey Results'!F$2249</f>
        <v>0</v>
      </c>
      <c r="H2117" s="212">
        <f t="shared" si="263"/>
        <v>0</v>
      </c>
      <c r="I2117" s="218">
        <f>'Survey Results'!G2117/'Survey Results'!G$2249</f>
        <v>0</v>
      </c>
      <c r="J2117" s="217">
        <f t="shared" si="264"/>
        <v>0</v>
      </c>
      <c r="K2117" s="215">
        <f>'Survey Results'!H2117/'Survey Results'!H$2249</f>
        <v>0</v>
      </c>
      <c r="L2117" s="211">
        <f t="shared" si="265"/>
        <v>0</v>
      </c>
      <c r="M2117" s="221">
        <f t="shared" si="266"/>
        <v>0</v>
      </c>
      <c r="N2117" s="222">
        <f t="shared" si="267"/>
        <v>0</v>
      </c>
    </row>
    <row r="2118" spans="2:14" x14ac:dyDescent="0.45">
      <c r="B2118" t="s">
        <v>258</v>
      </c>
      <c r="C2118" s="215">
        <f>'Survey Results'!D2118/'Survey Results'!D$2249</f>
        <v>0</v>
      </c>
      <c r="D2118" s="211">
        <f t="shared" si="261"/>
        <v>0</v>
      </c>
      <c r="E2118" s="218">
        <f>'Survey Results'!E2118/'Survey Results'!E$2249</f>
        <v>0</v>
      </c>
      <c r="F2118" s="217">
        <f t="shared" si="262"/>
        <v>0</v>
      </c>
      <c r="G2118" s="215">
        <f>'Survey Results'!F2118/'Survey Results'!F$2249</f>
        <v>0</v>
      </c>
      <c r="H2118" s="212">
        <f t="shared" si="263"/>
        <v>0</v>
      </c>
      <c r="I2118" s="218">
        <f>'Survey Results'!G2118/'Survey Results'!G$2249</f>
        <v>0</v>
      </c>
      <c r="J2118" s="217">
        <f t="shared" si="264"/>
        <v>0</v>
      </c>
      <c r="K2118" s="215">
        <f>'Survey Results'!H2118/'Survey Results'!H$2249</f>
        <v>0</v>
      </c>
      <c r="L2118" s="211">
        <f t="shared" si="265"/>
        <v>0</v>
      </c>
      <c r="M2118" s="221">
        <f t="shared" si="266"/>
        <v>0</v>
      </c>
      <c r="N2118" s="222">
        <f t="shared" si="267"/>
        <v>0</v>
      </c>
    </row>
    <row r="2119" spans="2:14" x14ac:dyDescent="0.45">
      <c r="B2119" t="s">
        <v>259</v>
      </c>
      <c r="C2119" s="215">
        <f>'Survey Results'!D2119/'Survey Results'!D$2249</f>
        <v>0</v>
      </c>
      <c r="D2119" s="211">
        <f t="shared" si="261"/>
        <v>0</v>
      </c>
      <c r="E2119" s="218">
        <f>'Survey Results'!E2119/'Survey Results'!E$2249</f>
        <v>0</v>
      </c>
      <c r="F2119" s="217">
        <f t="shared" si="262"/>
        <v>0</v>
      </c>
      <c r="G2119" s="215">
        <f>'Survey Results'!F2119/'Survey Results'!F$2249</f>
        <v>0</v>
      </c>
      <c r="H2119" s="212">
        <f t="shared" si="263"/>
        <v>0</v>
      </c>
      <c r="I2119" s="218">
        <f>'Survey Results'!G2119/'Survey Results'!G$2249</f>
        <v>0</v>
      </c>
      <c r="J2119" s="217">
        <f t="shared" si="264"/>
        <v>0</v>
      </c>
      <c r="K2119" s="215">
        <f>'Survey Results'!H2119/'Survey Results'!H$2249</f>
        <v>0</v>
      </c>
      <c r="L2119" s="211">
        <f t="shared" si="265"/>
        <v>0</v>
      </c>
      <c r="M2119" s="221">
        <f t="shared" si="266"/>
        <v>0</v>
      </c>
      <c r="N2119" s="222">
        <f t="shared" si="267"/>
        <v>0</v>
      </c>
    </row>
    <row r="2120" spans="2:14" x14ac:dyDescent="0.45">
      <c r="B2120" t="s">
        <v>260</v>
      </c>
      <c r="C2120" s="215">
        <f>'Survey Results'!D2120/'Survey Results'!D$2249</f>
        <v>0</v>
      </c>
      <c r="D2120" s="211">
        <f t="shared" si="261"/>
        <v>0</v>
      </c>
      <c r="E2120" s="218">
        <f>'Survey Results'!E2120/'Survey Results'!E$2249</f>
        <v>0</v>
      </c>
      <c r="F2120" s="217">
        <f t="shared" si="262"/>
        <v>0</v>
      </c>
      <c r="G2120" s="215">
        <f>'Survey Results'!F2120/'Survey Results'!F$2249</f>
        <v>0</v>
      </c>
      <c r="H2120" s="212">
        <f t="shared" si="263"/>
        <v>0</v>
      </c>
      <c r="I2120" s="218">
        <f>'Survey Results'!G2120/'Survey Results'!G$2249</f>
        <v>0</v>
      </c>
      <c r="J2120" s="217">
        <f t="shared" si="264"/>
        <v>0</v>
      </c>
      <c r="K2120" s="215">
        <f>'Survey Results'!H2120/'Survey Results'!H$2249</f>
        <v>0</v>
      </c>
      <c r="L2120" s="211">
        <f t="shared" si="265"/>
        <v>0</v>
      </c>
      <c r="M2120" s="221">
        <f t="shared" si="266"/>
        <v>0</v>
      </c>
      <c r="N2120" s="222">
        <f t="shared" si="267"/>
        <v>0</v>
      </c>
    </row>
    <row r="2121" spans="2:14" x14ac:dyDescent="0.45">
      <c r="B2121" t="s">
        <v>261</v>
      </c>
      <c r="C2121" s="215">
        <f>'Survey Results'!D2121/'Survey Results'!D$2249</f>
        <v>0.15522817103844772</v>
      </c>
      <c r="D2121" s="211">
        <f t="shared" si="261"/>
        <v>0.56465607433129716</v>
      </c>
      <c r="E2121" s="218">
        <f>'Survey Results'!E2121/'Survey Results'!E$2249</f>
        <v>0.44144877839691382</v>
      </c>
      <c r="F2121" s="217">
        <f t="shared" si="262"/>
        <v>1.2464267233964852</v>
      </c>
      <c r="G2121" s="215">
        <f>'Survey Results'!F2121/'Survey Results'!F$2249</f>
        <v>0.26207214475048979</v>
      </c>
      <c r="H2121" s="212">
        <f t="shared" si="263"/>
        <v>2.546093364250317</v>
      </c>
      <c r="I2121" s="218">
        <f>'Survey Results'!G2121/'Survey Results'!G$2249</f>
        <v>3.30585916502419E-2</v>
      </c>
      <c r="J2121" s="217">
        <f t="shared" si="264"/>
        <v>0.12438382012829245</v>
      </c>
      <c r="K2121" s="215">
        <f>'Survey Results'!H2121/'Survey Results'!H$2249</f>
        <v>8.1911806906227097E-2</v>
      </c>
      <c r="L2121" s="211">
        <f t="shared" si="265"/>
        <v>0.37843605389592844</v>
      </c>
      <c r="M2121" s="221">
        <f t="shared" si="266"/>
        <v>0.19789154854932592</v>
      </c>
      <c r="N2121" s="222">
        <f t="shared" si="267"/>
        <v>4.85999603600232</v>
      </c>
    </row>
    <row r="2122" spans="2:14" x14ac:dyDescent="0.45">
      <c r="B2122" t="s">
        <v>262</v>
      </c>
      <c r="C2122" s="215">
        <f>'Survey Results'!D2122/'Survey Results'!D$2249</f>
        <v>0</v>
      </c>
      <c r="D2122" s="211">
        <f t="shared" si="261"/>
        <v>0</v>
      </c>
      <c r="E2122" s="218">
        <f>'Survey Results'!E2122/'Survey Results'!E$2249</f>
        <v>0</v>
      </c>
      <c r="F2122" s="217">
        <f t="shared" si="262"/>
        <v>0</v>
      </c>
      <c r="G2122" s="215">
        <f>'Survey Results'!F2122/'Survey Results'!F$2249</f>
        <v>0</v>
      </c>
      <c r="H2122" s="212">
        <f t="shared" si="263"/>
        <v>0</v>
      </c>
      <c r="I2122" s="218">
        <f>'Survey Results'!G2122/'Survey Results'!G$2249</f>
        <v>0</v>
      </c>
      <c r="J2122" s="217">
        <f t="shared" si="264"/>
        <v>0</v>
      </c>
      <c r="K2122" s="215">
        <f>'Survey Results'!H2122/'Survey Results'!H$2249</f>
        <v>0</v>
      </c>
      <c r="L2122" s="211">
        <f t="shared" si="265"/>
        <v>0</v>
      </c>
      <c r="M2122" s="221">
        <f t="shared" si="266"/>
        <v>0</v>
      </c>
      <c r="N2122" s="222">
        <f t="shared" si="267"/>
        <v>0</v>
      </c>
    </row>
    <row r="2123" spans="2:14" x14ac:dyDescent="0.45">
      <c r="B2123" t="s">
        <v>263</v>
      </c>
      <c r="C2123" s="215">
        <f>'Survey Results'!D2123/'Survey Results'!D$2249</f>
        <v>0</v>
      </c>
      <c r="D2123" s="211">
        <f t="shared" si="261"/>
        <v>0</v>
      </c>
      <c r="E2123" s="218">
        <f>'Survey Results'!E2123/'Survey Results'!E$2249</f>
        <v>0</v>
      </c>
      <c r="F2123" s="217">
        <f t="shared" si="262"/>
        <v>0</v>
      </c>
      <c r="G2123" s="215">
        <f>'Survey Results'!F2123/'Survey Results'!F$2249</f>
        <v>0</v>
      </c>
      <c r="H2123" s="212">
        <f t="shared" si="263"/>
        <v>0</v>
      </c>
      <c r="I2123" s="218">
        <f>'Survey Results'!G2123/'Survey Results'!G$2249</f>
        <v>0</v>
      </c>
      <c r="J2123" s="217">
        <f t="shared" si="264"/>
        <v>0</v>
      </c>
      <c r="K2123" s="215">
        <f>'Survey Results'!H2123/'Survey Results'!H$2249</f>
        <v>0</v>
      </c>
      <c r="L2123" s="211">
        <f t="shared" si="265"/>
        <v>0</v>
      </c>
      <c r="M2123" s="221">
        <f t="shared" si="266"/>
        <v>0</v>
      </c>
      <c r="N2123" s="222">
        <f t="shared" si="267"/>
        <v>0</v>
      </c>
    </row>
    <row r="2124" spans="2:14" x14ac:dyDescent="0.45">
      <c r="B2124" t="s">
        <v>264</v>
      </c>
      <c r="C2124" s="215">
        <f>'Survey Results'!D2124/'Survey Results'!D$2249</f>
        <v>0</v>
      </c>
      <c r="D2124" s="211">
        <f t="shared" si="261"/>
        <v>0</v>
      </c>
      <c r="E2124" s="218">
        <f>'Survey Results'!E2124/'Survey Results'!E$2249</f>
        <v>0</v>
      </c>
      <c r="F2124" s="217">
        <f t="shared" si="262"/>
        <v>0</v>
      </c>
      <c r="G2124" s="215">
        <f>'Survey Results'!F2124/'Survey Results'!F$2249</f>
        <v>0</v>
      </c>
      <c r="H2124" s="212">
        <f t="shared" si="263"/>
        <v>0</v>
      </c>
      <c r="I2124" s="218">
        <f>'Survey Results'!G2124/'Survey Results'!G$2249</f>
        <v>0</v>
      </c>
      <c r="J2124" s="217">
        <f t="shared" si="264"/>
        <v>0</v>
      </c>
      <c r="K2124" s="215">
        <f>'Survey Results'!H2124/'Survey Results'!H$2249</f>
        <v>0</v>
      </c>
      <c r="L2124" s="211">
        <f t="shared" si="265"/>
        <v>0</v>
      </c>
      <c r="M2124" s="221">
        <f t="shared" si="266"/>
        <v>0</v>
      </c>
      <c r="N2124" s="222">
        <f t="shared" si="267"/>
        <v>0</v>
      </c>
    </row>
    <row r="2125" spans="2:14" x14ac:dyDescent="0.45">
      <c r="B2125" t="s">
        <v>265</v>
      </c>
      <c r="C2125" s="215">
        <f>'Survey Results'!D2125/'Survey Results'!D$2249</f>
        <v>0</v>
      </c>
      <c r="D2125" s="211">
        <f t="shared" si="261"/>
        <v>0</v>
      </c>
      <c r="E2125" s="218">
        <f>'Survey Results'!E2125/'Survey Results'!E$2249</f>
        <v>0</v>
      </c>
      <c r="F2125" s="217">
        <f t="shared" si="262"/>
        <v>0</v>
      </c>
      <c r="G2125" s="215">
        <f>'Survey Results'!F2125/'Survey Results'!F$2249</f>
        <v>0</v>
      </c>
      <c r="H2125" s="212">
        <f t="shared" si="263"/>
        <v>0</v>
      </c>
      <c r="I2125" s="218">
        <f>'Survey Results'!G2125/'Survey Results'!G$2249</f>
        <v>0</v>
      </c>
      <c r="J2125" s="217">
        <f t="shared" si="264"/>
        <v>0</v>
      </c>
      <c r="K2125" s="215">
        <f>'Survey Results'!H2125/'Survey Results'!H$2249</f>
        <v>0</v>
      </c>
      <c r="L2125" s="211">
        <f t="shared" si="265"/>
        <v>0</v>
      </c>
      <c r="M2125" s="221">
        <f t="shared" si="266"/>
        <v>0</v>
      </c>
      <c r="N2125" s="222">
        <f t="shared" si="267"/>
        <v>0</v>
      </c>
    </row>
    <row r="2126" spans="2:14" x14ac:dyDescent="0.45">
      <c r="B2126" t="s">
        <v>266</v>
      </c>
      <c r="C2126" s="215">
        <f>'Survey Results'!D2126/'Survey Results'!D$2249</f>
        <v>0</v>
      </c>
      <c r="D2126" s="211">
        <f t="shared" si="261"/>
        <v>0</v>
      </c>
      <c r="E2126" s="218">
        <f>'Survey Results'!E2126/'Survey Results'!E$2249</f>
        <v>0</v>
      </c>
      <c r="F2126" s="217">
        <f t="shared" si="262"/>
        <v>0</v>
      </c>
      <c r="G2126" s="215">
        <f>'Survey Results'!F2126/'Survey Results'!F$2249</f>
        <v>0</v>
      </c>
      <c r="H2126" s="212">
        <f t="shared" si="263"/>
        <v>0</v>
      </c>
      <c r="I2126" s="218">
        <f>'Survey Results'!G2126/'Survey Results'!G$2249</f>
        <v>0</v>
      </c>
      <c r="J2126" s="217">
        <f t="shared" si="264"/>
        <v>0</v>
      </c>
      <c r="K2126" s="215">
        <f>'Survey Results'!H2126/'Survey Results'!H$2249</f>
        <v>0</v>
      </c>
      <c r="L2126" s="211">
        <f t="shared" si="265"/>
        <v>0</v>
      </c>
      <c r="M2126" s="221">
        <f t="shared" si="266"/>
        <v>0</v>
      </c>
      <c r="N2126" s="222">
        <f t="shared" si="267"/>
        <v>0</v>
      </c>
    </row>
    <row r="2127" spans="2:14" x14ac:dyDescent="0.45">
      <c r="B2127" t="s">
        <v>267</v>
      </c>
      <c r="C2127" s="215">
        <f>'Survey Results'!D2127/'Survey Results'!D$2249</f>
        <v>0</v>
      </c>
      <c r="D2127" s="211">
        <f t="shared" si="261"/>
        <v>0</v>
      </c>
      <c r="E2127" s="218">
        <f>'Survey Results'!E2127/'Survey Results'!E$2249</f>
        <v>0</v>
      </c>
      <c r="F2127" s="217">
        <f t="shared" si="262"/>
        <v>0</v>
      </c>
      <c r="G2127" s="215">
        <f>'Survey Results'!F2127/'Survey Results'!F$2249</f>
        <v>0</v>
      </c>
      <c r="H2127" s="212">
        <f t="shared" si="263"/>
        <v>0</v>
      </c>
      <c r="I2127" s="218">
        <f>'Survey Results'!G2127/'Survey Results'!G$2249</f>
        <v>0</v>
      </c>
      <c r="J2127" s="217">
        <f t="shared" si="264"/>
        <v>0</v>
      </c>
      <c r="K2127" s="215">
        <f>'Survey Results'!H2127/'Survey Results'!H$2249</f>
        <v>0</v>
      </c>
      <c r="L2127" s="211">
        <f t="shared" si="265"/>
        <v>0</v>
      </c>
      <c r="M2127" s="221">
        <f t="shared" si="266"/>
        <v>0</v>
      </c>
      <c r="N2127" s="222">
        <f t="shared" si="267"/>
        <v>0</v>
      </c>
    </row>
    <row r="2128" spans="2:14" x14ac:dyDescent="0.45">
      <c r="B2128" t="s">
        <v>268</v>
      </c>
      <c r="C2128" s="215">
        <f>'Survey Results'!D2128/'Survey Results'!D$2249</f>
        <v>0</v>
      </c>
      <c r="D2128" s="211">
        <f t="shared" si="261"/>
        <v>0</v>
      </c>
      <c r="E2128" s="218">
        <f>'Survey Results'!E2128/'Survey Results'!E$2249</f>
        <v>0</v>
      </c>
      <c r="F2128" s="217">
        <f t="shared" si="262"/>
        <v>0</v>
      </c>
      <c r="G2128" s="215">
        <f>'Survey Results'!F2128/'Survey Results'!F$2249</f>
        <v>0</v>
      </c>
      <c r="H2128" s="212">
        <f t="shared" si="263"/>
        <v>0</v>
      </c>
      <c r="I2128" s="218">
        <f>'Survey Results'!G2128/'Survey Results'!G$2249</f>
        <v>0</v>
      </c>
      <c r="J2128" s="217">
        <f t="shared" si="264"/>
        <v>0</v>
      </c>
      <c r="K2128" s="215">
        <f>'Survey Results'!H2128/'Survey Results'!H$2249</f>
        <v>0</v>
      </c>
      <c r="L2128" s="211">
        <f t="shared" si="265"/>
        <v>0</v>
      </c>
      <c r="M2128" s="221">
        <f t="shared" si="266"/>
        <v>0</v>
      </c>
      <c r="N2128" s="222">
        <f t="shared" si="267"/>
        <v>0</v>
      </c>
    </row>
    <row r="2129" spans="2:14" x14ac:dyDescent="0.45">
      <c r="B2129" t="s">
        <v>269</v>
      </c>
      <c r="C2129" s="215">
        <f>'Survey Results'!D2129/'Survey Results'!D$2249</f>
        <v>0</v>
      </c>
      <c r="D2129" s="211">
        <f t="shared" si="261"/>
        <v>0</v>
      </c>
      <c r="E2129" s="218">
        <f>'Survey Results'!E2129/'Survey Results'!E$2249</f>
        <v>0</v>
      </c>
      <c r="F2129" s="217">
        <f t="shared" si="262"/>
        <v>0</v>
      </c>
      <c r="G2129" s="215">
        <f>'Survey Results'!F2129/'Survey Results'!F$2249</f>
        <v>0</v>
      </c>
      <c r="H2129" s="212">
        <f t="shared" si="263"/>
        <v>0</v>
      </c>
      <c r="I2129" s="218">
        <f>'Survey Results'!G2129/'Survey Results'!G$2249</f>
        <v>0</v>
      </c>
      <c r="J2129" s="217">
        <f t="shared" si="264"/>
        <v>0</v>
      </c>
      <c r="K2129" s="215">
        <f>'Survey Results'!H2129/'Survey Results'!H$2249</f>
        <v>0</v>
      </c>
      <c r="L2129" s="211">
        <f t="shared" si="265"/>
        <v>0</v>
      </c>
      <c r="M2129" s="221">
        <f t="shared" si="266"/>
        <v>0</v>
      </c>
      <c r="N2129" s="222">
        <f t="shared" si="267"/>
        <v>0</v>
      </c>
    </row>
    <row r="2130" spans="2:14" x14ac:dyDescent="0.45">
      <c r="B2130" t="s">
        <v>270</v>
      </c>
      <c r="C2130" s="215">
        <f>'Survey Results'!D2130/'Survey Results'!D$2249</f>
        <v>3.1065233724234798E-2</v>
      </c>
      <c r="D2130" s="211">
        <f t="shared" si="261"/>
        <v>0.11300250982513964</v>
      </c>
      <c r="E2130" s="218">
        <f>'Survey Results'!E2130/'Survey Results'!E$2249</f>
        <v>0</v>
      </c>
      <c r="F2130" s="217">
        <f t="shared" si="262"/>
        <v>0</v>
      </c>
      <c r="G2130" s="215">
        <f>'Survey Results'!F2130/'Survey Results'!F$2249</f>
        <v>0</v>
      </c>
      <c r="H2130" s="212">
        <f t="shared" si="263"/>
        <v>0</v>
      </c>
      <c r="I2130" s="218">
        <f>'Survey Results'!G2130/'Survey Results'!G$2249</f>
        <v>0.15316848832347851</v>
      </c>
      <c r="J2130" s="217">
        <f t="shared" si="264"/>
        <v>0.57630046381030897</v>
      </c>
      <c r="K2130" s="215">
        <f>'Survey Results'!H2130/'Survey Results'!H$2249</f>
        <v>0</v>
      </c>
      <c r="L2130" s="211">
        <f t="shared" si="265"/>
        <v>0</v>
      </c>
      <c r="M2130" s="221">
        <f t="shared" si="266"/>
        <v>2.8067354759527416E-2</v>
      </c>
      <c r="N2130" s="222">
        <f t="shared" si="267"/>
        <v>0.68930297363544857</v>
      </c>
    </row>
    <row r="2131" spans="2:14" x14ac:dyDescent="0.45">
      <c r="B2131" t="s">
        <v>271</v>
      </c>
      <c r="C2131" s="215">
        <f>'Survey Results'!D2131/'Survey Results'!D$2249</f>
        <v>0</v>
      </c>
      <c r="D2131" s="211">
        <f t="shared" si="261"/>
        <v>0</v>
      </c>
      <c r="E2131" s="218">
        <f>'Survey Results'!E2131/'Survey Results'!E$2249</f>
        <v>0</v>
      </c>
      <c r="F2131" s="217">
        <f t="shared" si="262"/>
        <v>0</v>
      </c>
      <c r="G2131" s="215">
        <f>'Survey Results'!F2131/'Survey Results'!F$2249</f>
        <v>0</v>
      </c>
      <c r="H2131" s="212">
        <f t="shared" si="263"/>
        <v>0</v>
      </c>
      <c r="I2131" s="218">
        <f>'Survey Results'!G2131/'Survey Results'!G$2249</f>
        <v>0</v>
      </c>
      <c r="J2131" s="217">
        <f t="shared" si="264"/>
        <v>0</v>
      </c>
      <c r="K2131" s="215">
        <f>'Survey Results'!H2131/'Survey Results'!H$2249</f>
        <v>0</v>
      </c>
      <c r="L2131" s="211">
        <f t="shared" si="265"/>
        <v>0</v>
      </c>
      <c r="M2131" s="221">
        <f t="shared" si="266"/>
        <v>0</v>
      </c>
      <c r="N2131" s="222">
        <f t="shared" si="267"/>
        <v>0</v>
      </c>
    </row>
    <row r="2132" spans="2:14" x14ac:dyDescent="0.45">
      <c r="B2132" t="s">
        <v>272</v>
      </c>
      <c r="C2132" s="215">
        <f>'Survey Results'!D2132/'Survey Results'!D$2249</f>
        <v>0</v>
      </c>
      <c r="D2132" s="211">
        <f t="shared" si="261"/>
        <v>0</v>
      </c>
      <c r="E2132" s="218">
        <f>'Survey Results'!E2132/'Survey Results'!E$2249</f>
        <v>0</v>
      </c>
      <c r="F2132" s="217">
        <f t="shared" si="262"/>
        <v>0</v>
      </c>
      <c r="G2132" s="215">
        <f>'Survey Results'!F2132/'Survey Results'!F$2249</f>
        <v>0</v>
      </c>
      <c r="H2132" s="212">
        <f t="shared" si="263"/>
        <v>0</v>
      </c>
      <c r="I2132" s="218">
        <f>'Survey Results'!G2132/'Survey Results'!G$2249</f>
        <v>0</v>
      </c>
      <c r="J2132" s="217">
        <f t="shared" si="264"/>
        <v>0</v>
      </c>
      <c r="K2132" s="215">
        <f>'Survey Results'!H2132/'Survey Results'!H$2249</f>
        <v>0</v>
      </c>
      <c r="L2132" s="211">
        <f t="shared" si="265"/>
        <v>0</v>
      </c>
      <c r="M2132" s="221">
        <f t="shared" si="266"/>
        <v>0</v>
      </c>
      <c r="N2132" s="222">
        <f t="shared" si="267"/>
        <v>0</v>
      </c>
    </row>
    <row r="2133" spans="2:14" x14ac:dyDescent="0.45">
      <c r="B2133" t="s">
        <v>273</v>
      </c>
      <c r="C2133" s="215">
        <f>'Survey Results'!D2133/'Survey Results'!D$2249</f>
        <v>0</v>
      </c>
      <c r="D2133" s="211">
        <f t="shared" si="261"/>
        <v>0</v>
      </c>
      <c r="E2133" s="218">
        <f>'Survey Results'!E2133/'Survey Results'!E$2249</f>
        <v>0</v>
      </c>
      <c r="F2133" s="217">
        <f t="shared" si="262"/>
        <v>0</v>
      </c>
      <c r="G2133" s="215">
        <f>'Survey Results'!F2133/'Survey Results'!F$2249</f>
        <v>0</v>
      </c>
      <c r="H2133" s="212">
        <f t="shared" si="263"/>
        <v>0</v>
      </c>
      <c r="I2133" s="218">
        <f>'Survey Results'!G2133/'Survey Results'!G$2249</f>
        <v>0</v>
      </c>
      <c r="J2133" s="217">
        <f t="shared" si="264"/>
        <v>0</v>
      </c>
      <c r="K2133" s="215">
        <f>'Survey Results'!H2133/'Survey Results'!H$2249</f>
        <v>0</v>
      </c>
      <c r="L2133" s="211">
        <f t="shared" si="265"/>
        <v>0</v>
      </c>
      <c r="M2133" s="221">
        <f t="shared" si="266"/>
        <v>0</v>
      </c>
      <c r="N2133" s="222">
        <f t="shared" si="267"/>
        <v>0</v>
      </c>
    </row>
    <row r="2134" spans="2:14" x14ac:dyDescent="0.45">
      <c r="B2134" t="s">
        <v>274</v>
      </c>
      <c r="C2134" s="215">
        <f>'Survey Results'!D2134/'Survey Results'!D$2249</f>
        <v>0</v>
      </c>
      <c r="D2134" s="211">
        <f t="shared" si="261"/>
        <v>0</v>
      </c>
      <c r="E2134" s="218">
        <f>'Survey Results'!E2134/'Survey Results'!E$2249</f>
        <v>0</v>
      </c>
      <c r="F2134" s="217">
        <f t="shared" si="262"/>
        <v>0</v>
      </c>
      <c r="G2134" s="215">
        <f>'Survey Results'!F2134/'Survey Results'!F$2249</f>
        <v>0</v>
      </c>
      <c r="H2134" s="212">
        <f t="shared" si="263"/>
        <v>0</v>
      </c>
      <c r="I2134" s="218">
        <f>'Survey Results'!G2134/'Survey Results'!G$2249</f>
        <v>0</v>
      </c>
      <c r="J2134" s="217">
        <f t="shared" si="264"/>
        <v>0</v>
      </c>
      <c r="K2134" s="215">
        <f>'Survey Results'!H2134/'Survey Results'!H$2249</f>
        <v>0</v>
      </c>
      <c r="L2134" s="211">
        <f t="shared" si="265"/>
        <v>0</v>
      </c>
      <c r="M2134" s="221">
        <f t="shared" si="266"/>
        <v>0</v>
      </c>
      <c r="N2134" s="222">
        <f t="shared" si="267"/>
        <v>0</v>
      </c>
    </row>
    <row r="2135" spans="2:14" x14ac:dyDescent="0.45">
      <c r="B2135" t="s">
        <v>275</v>
      </c>
      <c r="C2135" s="215">
        <f>'Survey Results'!D2135/'Survey Results'!D$2249</f>
        <v>0</v>
      </c>
      <c r="D2135" s="211">
        <f t="shared" ref="D2135:D2198" si="268">C2135*$D$2068</f>
        <v>0</v>
      </c>
      <c r="E2135" s="218">
        <f>'Survey Results'!E2135/'Survey Results'!E$2249</f>
        <v>0</v>
      </c>
      <c r="F2135" s="217">
        <f t="shared" ref="F2135:F2198" si="269">E2135*$F$2068</f>
        <v>0</v>
      </c>
      <c r="G2135" s="215">
        <f>'Survey Results'!F2135/'Survey Results'!F$2249</f>
        <v>0</v>
      </c>
      <c r="H2135" s="212">
        <f t="shared" ref="H2135:H2198" si="270">G2135*$H$2068</f>
        <v>0</v>
      </c>
      <c r="I2135" s="218">
        <f>'Survey Results'!G2135/'Survey Results'!G$2249</f>
        <v>0</v>
      </c>
      <c r="J2135" s="217">
        <f t="shared" ref="J2135:J2198" si="271">I2135*$J$2068</f>
        <v>0</v>
      </c>
      <c r="K2135" s="215">
        <f>'Survey Results'!H2135/'Survey Results'!H$2249</f>
        <v>0</v>
      </c>
      <c r="L2135" s="211">
        <f t="shared" ref="L2135:L2198" si="272">K2135*$L$2068</f>
        <v>0</v>
      </c>
      <c r="M2135" s="221">
        <f t="shared" ref="M2135:M2198" si="273">N2135/$N$2068</f>
        <v>0</v>
      </c>
      <c r="N2135" s="222">
        <f t="shared" si="267"/>
        <v>0</v>
      </c>
    </row>
    <row r="2136" spans="2:14" x14ac:dyDescent="0.45">
      <c r="B2136" t="s">
        <v>276</v>
      </c>
      <c r="C2136" s="215">
        <f>'Survey Results'!D2136/'Survey Results'!D$2249</f>
        <v>0</v>
      </c>
      <c r="D2136" s="211">
        <f t="shared" si="268"/>
        <v>0</v>
      </c>
      <c r="E2136" s="218">
        <f>'Survey Results'!E2136/'Survey Results'!E$2249</f>
        <v>0</v>
      </c>
      <c r="F2136" s="217">
        <f t="shared" si="269"/>
        <v>0</v>
      </c>
      <c r="G2136" s="215">
        <f>'Survey Results'!F2136/'Survey Results'!F$2249</f>
        <v>0</v>
      </c>
      <c r="H2136" s="212">
        <f t="shared" si="270"/>
        <v>0</v>
      </c>
      <c r="I2136" s="218">
        <f>'Survey Results'!G2136/'Survey Results'!G$2249</f>
        <v>0</v>
      </c>
      <c r="J2136" s="217">
        <f t="shared" si="271"/>
        <v>0</v>
      </c>
      <c r="K2136" s="215">
        <f>'Survey Results'!H2136/'Survey Results'!H$2249</f>
        <v>0</v>
      </c>
      <c r="L2136" s="211">
        <f t="shared" si="272"/>
        <v>0</v>
      </c>
      <c r="M2136" s="221">
        <f t="shared" si="273"/>
        <v>0</v>
      </c>
      <c r="N2136" s="222">
        <f t="shared" si="267"/>
        <v>0</v>
      </c>
    </row>
    <row r="2137" spans="2:14" x14ac:dyDescent="0.45">
      <c r="B2137" t="s">
        <v>277</v>
      </c>
      <c r="C2137" s="215">
        <f>'Survey Results'!D2137/'Survey Results'!D$2249</f>
        <v>0</v>
      </c>
      <c r="D2137" s="211">
        <f t="shared" si="268"/>
        <v>0</v>
      </c>
      <c r="E2137" s="218">
        <f>'Survey Results'!E2137/'Survey Results'!E$2249</f>
        <v>0</v>
      </c>
      <c r="F2137" s="217">
        <f t="shared" si="269"/>
        <v>0</v>
      </c>
      <c r="G2137" s="215">
        <f>'Survey Results'!F2137/'Survey Results'!F$2249</f>
        <v>0</v>
      </c>
      <c r="H2137" s="212">
        <f t="shared" si="270"/>
        <v>0</v>
      </c>
      <c r="I2137" s="218">
        <f>'Survey Results'!G2137/'Survey Results'!G$2249</f>
        <v>0</v>
      </c>
      <c r="J2137" s="217">
        <f t="shared" si="271"/>
        <v>0</v>
      </c>
      <c r="K2137" s="215">
        <f>'Survey Results'!H2137/'Survey Results'!H$2249</f>
        <v>0</v>
      </c>
      <c r="L2137" s="211">
        <f t="shared" si="272"/>
        <v>0</v>
      </c>
      <c r="M2137" s="221">
        <f t="shared" si="273"/>
        <v>0</v>
      </c>
      <c r="N2137" s="222">
        <f t="shared" si="267"/>
        <v>0</v>
      </c>
    </row>
    <row r="2138" spans="2:14" x14ac:dyDescent="0.45">
      <c r="B2138" t="s">
        <v>278</v>
      </c>
      <c r="C2138" s="215">
        <f>'Survey Results'!D2138/'Survey Results'!D$2249</f>
        <v>0</v>
      </c>
      <c r="D2138" s="211">
        <f t="shared" si="268"/>
        <v>0</v>
      </c>
      <c r="E2138" s="218">
        <f>'Survey Results'!E2138/'Survey Results'!E$2249</f>
        <v>0</v>
      </c>
      <c r="F2138" s="217">
        <f t="shared" si="269"/>
        <v>0</v>
      </c>
      <c r="G2138" s="215">
        <f>'Survey Results'!F2138/'Survey Results'!F$2249</f>
        <v>0</v>
      </c>
      <c r="H2138" s="212">
        <f t="shared" si="270"/>
        <v>0</v>
      </c>
      <c r="I2138" s="218">
        <f>'Survey Results'!G2138/'Survey Results'!G$2249</f>
        <v>0</v>
      </c>
      <c r="J2138" s="217">
        <f t="shared" si="271"/>
        <v>0</v>
      </c>
      <c r="K2138" s="215">
        <f>'Survey Results'!H2138/'Survey Results'!H$2249</f>
        <v>0</v>
      </c>
      <c r="L2138" s="211">
        <f t="shared" si="272"/>
        <v>0</v>
      </c>
      <c r="M2138" s="221">
        <f t="shared" si="273"/>
        <v>0</v>
      </c>
      <c r="N2138" s="222">
        <f t="shared" si="267"/>
        <v>0</v>
      </c>
    </row>
    <row r="2139" spans="2:14" x14ac:dyDescent="0.45">
      <c r="B2139" t="s">
        <v>279</v>
      </c>
      <c r="C2139" s="215">
        <f>'Survey Results'!D2139/'Survey Results'!D$2249</f>
        <v>0</v>
      </c>
      <c r="D2139" s="211">
        <f t="shared" si="268"/>
        <v>0</v>
      </c>
      <c r="E2139" s="218">
        <f>'Survey Results'!E2139/'Survey Results'!E$2249</f>
        <v>0</v>
      </c>
      <c r="F2139" s="217">
        <f t="shared" si="269"/>
        <v>0</v>
      </c>
      <c r="G2139" s="215">
        <f>'Survey Results'!F2139/'Survey Results'!F$2249</f>
        <v>0.17713495447735392</v>
      </c>
      <c r="H2139" s="212">
        <f t="shared" si="270"/>
        <v>1.7209083117206407</v>
      </c>
      <c r="I2139" s="218">
        <f>'Survey Results'!G2139/'Survey Results'!G$2249</f>
        <v>0</v>
      </c>
      <c r="J2139" s="217">
        <f t="shared" si="271"/>
        <v>0</v>
      </c>
      <c r="K2139" s="215">
        <f>'Survey Results'!H2139/'Survey Results'!H$2249</f>
        <v>0</v>
      </c>
      <c r="L2139" s="211">
        <f t="shared" si="272"/>
        <v>0</v>
      </c>
      <c r="M2139" s="221">
        <f t="shared" si="273"/>
        <v>7.0072734256370312E-2</v>
      </c>
      <c r="N2139" s="222">
        <f t="shared" si="267"/>
        <v>1.7209083117206407</v>
      </c>
    </row>
    <row r="2140" spans="2:14" x14ac:dyDescent="0.45">
      <c r="B2140" t="s">
        <v>280</v>
      </c>
      <c r="C2140" s="215">
        <f>'Survey Results'!D2140/'Survey Results'!D$2249</f>
        <v>0</v>
      </c>
      <c r="D2140" s="211">
        <f t="shared" si="268"/>
        <v>0</v>
      </c>
      <c r="E2140" s="218">
        <f>'Survey Results'!E2140/'Survey Results'!E$2249</f>
        <v>0</v>
      </c>
      <c r="F2140" s="217">
        <f t="shared" si="269"/>
        <v>0</v>
      </c>
      <c r="G2140" s="215">
        <f>'Survey Results'!F2140/'Survey Results'!F$2249</f>
        <v>0</v>
      </c>
      <c r="H2140" s="212">
        <f t="shared" si="270"/>
        <v>0</v>
      </c>
      <c r="I2140" s="218">
        <f>'Survey Results'!G2140/'Survey Results'!G$2249</f>
        <v>0</v>
      </c>
      <c r="J2140" s="217">
        <f t="shared" si="271"/>
        <v>0</v>
      </c>
      <c r="K2140" s="215">
        <f>'Survey Results'!H2140/'Survey Results'!H$2249</f>
        <v>0</v>
      </c>
      <c r="L2140" s="211">
        <f t="shared" si="272"/>
        <v>0</v>
      </c>
      <c r="M2140" s="221">
        <f t="shared" si="273"/>
        <v>0</v>
      </c>
      <c r="N2140" s="222">
        <f t="shared" si="267"/>
        <v>0</v>
      </c>
    </row>
    <row r="2141" spans="2:14" x14ac:dyDescent="0.45">
      <c r="B2141" t="s">
        <v>281</v>
      </c>
      <c r="C2141" s="215">
        <f>'Survey Results'!D2141/'Survey Results'!D$2249</f>
        <v>0</v>
      </c>
      <c r="D2141" s="211">
        <f t="shared" si="268"/>
        <v>0</v>
      </c>
      <c r="E2141" s="218">
        <f>'Survey Results'!E2141/'Survey Results'!E$2249</f>
        <v>0</v>
      </c>
      <c r="F2141" s="217">
        <f t="shared" si="269"/>
        <v>0</v>
      </c>
      <c r="G2141" s="215">
        <f>'Survey Results'!F2141/'Survey Results'!F$2249</f>
        <v>0</v>
      </c>
      <c r="H2141" s="212">
        <f t="shared" si="270"/>
        <v>0</v>
      </c>
      <c r="I2141" s="218">
        <f>'Survey Results'!G2141/'Survey Results'!G$2249</f>
        <v>0</v>
      </c>
      <c r="J2141" s="217">
        <f t="shared" si="271"/>
        <v>0</v>
      </c>
      <c r="K2141" s="215">
        <f>'Survey Results'!H2141/'Survey Results'!H$2249</f>
        <v>0</v>
      </c>
      <c r="L2141" s="211">
        <f t="shared" si="272"/>
        <v>0</v>
      </c>
      <c r="M2141" s="221">
        <f t="shared" si="273"/>
        <v>0</v>
      </c>
      <c r="N2141" s="222">
        <f t="shared" si="267"/>
        <v>0</v>
      </c>
    </row>
    <row r="2142" spans="2:14" x14ac:dyDescent="0.45">
      <c r="B2142" t="s">
        <v>282</v>
      </c>
      <c r="C2142" s="215">
        <f>'Survey Results'!D2142/'Survey Results'!D$2249</f>
        <v>0</v>
      </c>
      <c r="D2142" s="211">
        <f t="shared" si="268"/>
        <v>0</v>
      </c>
      <c r="E2142" s="218">
        <f>'Survey Results'!E2142/'Survey Results'!E$2249</f>
        <v>0</v>
      </c>
      <c r="F2142" s="217">
        <f t="shared" si="269"/>
        <v>0</v>
      </c>
      <c r="G2142" s="215">
        <f>'Survey Results'!F2142/'Survey Results'!F$2249</f>
        <v>0</v>
      </c>
      <c r="H2142" s="212">
        <f t="shared" si="270"/>
        <v>0</v>
      </c>
      <c r="I2142" s="218">
        <f>'Survey Results'!G2142/'Survey Results'!G$2249</f>
        <v>0</v>
      </c>
      <c r="J2142" s="217">
        <f t="shared" si="271"/>
        <v>0</v>
      </c>
      <c r="K2142" s="215">
        <f>'Survey Results'!H2142/'Survey Results'!H$2249</f>
        <v>0</v>
      </c>
      <c r="L2142" s="211">
        <f t="shared" si="272"/>
        <v>0</v>
      </c>
      <c r="M2142" s="221">
        <f t="shared" si="273"/>
        <v>0</v>
      </c>
      <c r="N2142" s="222">
        <f t="shared" si="267"/>
        <v>0</v>
      </c>
    </row>
    <row r="2143" spans="2:14" x14ac:dyDescent="0.45">
      <c r="B2143" t="s">
        <v>283</v>
      </c>
      <c r="C2143" s="215">
        <f>'Survey Results'!D2143/'Survey Results'!D$2249</f>
        <v>0</v>
      </c>
      <c r="D2143" s="211">
        <f t="shared" si="268"/>
        <v>0</v>
      </c>
      <c r="E2143" s="218">
        <f>'Survey Results'!E2143/'Survey Results'!E$2249</f>
        <v>0</v>
      </c>
      <c r="F2143" s="217">
        <f t="shared" si="269"/>
        <v>0</v>
      </c>
      <c r="G2143" s="215">
        <f>'Survey Results'!F2143/'Survey Results'!F$2249</f>
        <v>0</v>
      </c>
      <c r="H2143" s="212">
        <f t="shared" si="270"/>
        <v>0</v>
      </c>
      <c r="I2143" s="218">
        <f>'Survey Results'!G2143/'Survey Results'!G$2249</f>
        <v>0</v>
      </c>
      <c r="J2143" s="217">
        <f t="shared" si="271"/>
        <v>0</v>
      </c>
      <c r="K2143" s="215">
        <f>'Survey Results'!H2143/'Survey Results'!H$2249</f>
        <v>0</v>
      </c>
      <c r="L2143" s="211">
        <f t="shared" si="272"/>
        <v>0</v>
      </c>
      <c r="M2143" s="221">
        <f t="shared" si="273"/>
        <v>0</v>
      </c>
      <c r="N2143" s="222">
        <f t="shared" si="267"/>
        <v>0</v>
      </c>
    </row>
    <row r="2144" spans="2:14" x14ac:dyDescent="0.45">
      <c r="B2144" t="s">
        <v>284</v>
      </c>
      <c r="C2144" s="215">
        <f>'Survey Results'!D2144/'Survey Results'!D$2249</f>
        <v>0</v>
      </c>
      <c r="D2144" s="211">
        <f t="shared" si="268"/>
        <v>0</v>
      </c>
      <c r="E2144" s="218">
        <f>'Survey Results'!E2144/'Survey Results'!E$2249</f>
        <v>0</v>
      </c>
      <c r="F2144" s="217">
        <f t="shared" si="269"/>
        <v>0</v>
      </c>
      <c r="G2144" s="215">
        <f>'Survey Results'!F2144/'Survey Results'!F$2249</f>
        <v>0</v>
      </c>
      <c r="H2144" s="212">
        <f t="shared" si="270"/>
        <v>0</v>
      </c>
      <c r="I2144" s="218">
        <f>'Survey Results'!G2144/'Survey Results'!G$2249</f>
        <v>0</v>
      </c>
      <c r="J2144" s="217">
        <f t="shared" si="271"/>
        <v>0</v>
      </c>
      <c r="K2144" s="215">
        <f>'Survey Results'!H2144/'Survey Results'!H$2249</f>
        <v>0</v>
      </c>
      <c r="L2144" s="211">
        <f t="shared" si="272"/>
        <v>0</v>
      </c>
      <c r="M2144" s="221">
        <f t="shared" si="273"/>
        <v>0</v>
      </c>
      <c r="N2144" s="222">
        <f t="shared" si="267"/>
        <v>0</v>
      </c>
    </row>
    <row r="2145" spans="2:14" x14ac:dyDescent="0.45">
      <c r="B2145" t="s">
        <v>285</v>
      </c>
      <c r="C2145" s="215">
        <f>'Survey Results'!D2145/'Survey Results'!D$2249</f>
        <v>0</v>
      </c>
      <c r="D2145" s="211">
        <f t="shared" si="268"/>
        <v>0</v>
      </c>
      <c r="E2145" s="218">
        <f>'Survey Results'!E2145/'Survey Results'!E$2249</f>
        <v>0</v>
      </c>
      <c r="F2145" s="217">
        <f t="shared" si="269"/>
        <v>0</v>
      </c>
      <c r="G2145" s="215">
        <f>'Survey Results'!F2145/'Survey Results'!F$2249</f>
        <v>0</v>
      </c>
      <c r="H2145" s="212">
        <f t="shared" si="270"/>
        <v>0</v>
      </c>
      <c r="I2145" s="218">
        <f>'Survey Results'!G2145/'Survey Results'!G$2249</f>
        <v>0</v>
      </c>
      <c r="J2145" s="217">
        <f t="shared" si="271"/>
        <v>0</v>
      </c>
      <c r="K2145" s="215">
        <f>'Survey Results'!H2145/'Survey Results'!H$2249</f>
        <v>0</v>
      </c>
      <c r="L2145" s="211">
        <f t="shared" si="272"/>
        <v>0</v>
      </c>
      <c r="M2145" s="221">
        <f t="shared" si="273"/>
        <v>0</v>
      </c>
      <c r="N2145" s="222">
        <f t="shared" si="267"/>
        <v>0</v>
      </c>
    </row>
    <row r="2146" spans="2:14" x14ac:dyDescent="0.45">
      <c r="B2146" t="s">
        <v>286</v>
      </c>
      <c r="C2146" s="215">
        <f>'Survey Results'!D2146/'Survey Results'!D$2249</f>
        <v>0</v>
      </c>
      <c r="D2146" s="211">
        <f t="shared" si="268"/>
        <v>0</v>
      </c>
      <c r="E2146" s="218">
        <f>'Survey Results'!E2146/'Survey Results'!E$2249</f>
        <v>0</v>
      </c>
      <c r="F2146" s="217">
        <f t="shared" si="269"/>
        <v>0</v>
      </c>
      <c r="G2146" s="215">
        <f>'Survey Results'!F2146/'Survey Results'!F$2249</f>
        <v>0</v>
      </c>
      <c r="H2146" s="212">
        <f t="shared" si="270"/>
        <v>0</v>
      </c>
      <c r="I2146" s="218">
        <f>'Survey Results'!G2146/'Survey Results'!G$2249</f>
        <v>0</v>
      </c>
      <c r="J2146" s="217">
        <f t="shared" si="271"/>
        <v>0</v>
      </c>
      <c r="K2146" s="215">
        <f>'Survey Results'!H2146/'Survey Results'!H$2249</f>
        <v>0</v>
      </c>
      <c r="L2146" s="211">
        <f t="shared" si="272"/>
        <v>0</v>
      </c>
      <c r="M2146" s="221">
        <f t="shared" si="273"/>
        <v>0</v>
      </c>
      <c r="N2146" s="222">
        <f t="shared" si="267"/>
        <v>0</v>
      </c>
    </row>
    <row r="2147" spans="2:14" x14ac:dyDescent="0.45">
      <c r="B2147" t="s">
        <v>287</v>
      </c>
      <c r="C2147" s="215">
        <f>'Survey Results'!D2147/'Survey Results'!D$2249</f>
        <v>0</v>
      </c>
      <c r="D2147" s="211">
        <f t="shared" si="268"/>
        <v>0</v>
      </c>
      <c r="E2147" s="218">
        <f>'Survey Results'!E2147/'Survey Results'!E$2249</f>
        <v>0</v>
      </c>
      <c r="F2147" s="217">
        <f t="shared" si="269"/>
        <v>0</v>
      </c>
      <c r="G2147" s="215">
        <f>'Survey Results'!F2147/'Survey Results'!F$2249</f>
        <v>0</v>
      </c>
      <c r="H2147" s="212">
        <f t="shared" si="270"/>
        <v>0</v>
      </c>
      <c r="I2147" s="218">
        <f>'Survey Results'!G2147/'Survey Results'!G$2249</f>
        <v>0</v>
      </c>
      <c r="J2147" s="217">
        <f t="shared" si="271"/>
        <v>0</v>
      </c>
      <c r="K2147" s="215">
        <f>'Survey Results'!H2147/'Survey Results'!H$2249</f>
        <v>0</v>
      </c>
      <c r="L2147" s="211">
        <f t="shared" si="272"/>
        <v>0</v>
      </c>
      <c r="M2147" s="221">
        <f t="shared" si="273"/>
        <v>0</v>
      </c>
      <c r="N2147" s="222">
        <f t="shared" si="267"/>
        <v>0</v>
      </c>
    </row>
    <row r="2148" spans="2:14" x14ac:dyDescent="0.45">
      <c r="B2148" t="s">
        <v>288</v>
      </c>
      <c r="C2148" s="215">
        <f>'Survey Results'!D2148/'Survey Results'!D$2249</f>
        <v>0</v>
      </c>
      <c r="D2148" s="211">
        <f t="shared" si="268"/>
        <v>0</v>
      </c>
      <c r="E2148" s="218">
        <f>'Survey Results'!E2148/'Survey Results'!E$2249</f>
        <v>0</v>
      </c>
      <c r="F2148" s="217">
        <f t="shared" si="269"/>
        <v>0</v>
      </c>
      <c r="G2148" s="215">
        <f>'Survey Results'!F2148/'Survey Results'!F$2249</f>
        <v>0</v>
      </c>
      <c r="H2148" s="212">
        <f t="shared" si="270"/>
        <v>0</v>
      </c>
      <c r="I2148" s="218">
        <f>'Survey Results'!G2148/'Survey Results'!G$2249</f>
        <v>0</v>
      </c>
      <c r="J2148" s="217">
        <f t="shared" si="271"/>
        <v>0</v>
      </c>
      <c r="K2148" s="215">
        <f>'Survey Results'!H2148/'Survey Results'!H$2249</f>
        <v>0</v>
      </c>
      <c r="L2148" s="211">
        <f t="shared" si="272"/>
        <v>0</v>
      </c>
      <c r="M2148" s="221">
        <f t="shared" si="273"/>
        <v>0</v>
      </c>
      <c r="N2148" s="222">
        <f t="shared" si="267"/>
        <v>0</v>
      </c>
    </row>
    <row r="2149" spans="2:14" x14ac:dyDescent="0.45">
      <c r="B2149" t="s">
        <v>289</v>
      </c>
      <c r="C2149" s="215">
        <f>'Survey Results'!D2149/'Survey Results'!D$2249</f>
        <v>0</v>
      </c>
      <c r="D2149" s="211">
        <f t="shared" si="268"/>
        <v>0</v>
      </c>
      <c r="E2149" s="218">
        <f>'Survey Results'!E2149/'Survey Results'!E$2249</f>
        <v>0</v>
      </c>
      <c r="F2149" s="217">
        <f t="shared" si="269"/>
        <v>0</v>
      </c>
      <c r="G2149" s="215">
        <f>'Survey Results'!F2149/'Survey Results'!F$2249</f>
        <v>0</v>
      </c>
      <c r="H2149" s="212">
        <f t="shared" si="270"/>
        <v>0</v>
      </c>
      <c r="I2149" s="218">
        <f>'Survey Results'!G2149/'Survey Results'!G$2249</f>
        <v>0</v>
      </c>
      <c r="J2149" s="217">
        <f t="shared" si="271"/>
        <v>0</v>
      </c>
      <c r="K2149" s="215">
        <f>'Survey Results'!H2149/'Survey Results'!H$2249</f>
        <v>0</v>
      </c>
      <c r="L2149" s="211">
        <f t="shared" si="272"/>
        <v>0</v>
      </c>
      <c r="M2149" s="221">
        <f t="shared" si="273"/>
        <v>0</v>
      </c>
      <c r="N2149" s="222">
        <f t="shared" si="267"/>
        <v>0</v>
      </c>
    </row>
    <row r="2150" spans="2:14" x14ac:dyDescent="0.45">
      <c r="B2150" t="s">
        <v>290</v>
      </c>
      <c r="C2150" s="215">
        <f>'Survey Results'!D2150/'Survey Results'!D$2249</f>
        <v>0</v>
      </c>
      <c r="D2150" s="211">
        <f t="shared" si="268"/>
        <v>0</v>
      </c>
      <c r="E2150" s="218">
        <f>'Survey Results'!E2150/'Survey Results'!E$2249</f>
        <v>0</v>
      </c>
      <c r="F2150" s="217">
        <f t="shared" si="269"/>
        <v>0</v>
      </c>
      <c r="G2150" s="215">
        <f>'Survey Results'!F2150/'Survey Results'!F$2249</f>
        <v>1.872767085398179E-2</v>
      </c>
      <c r="H2150" s="212">
        <f t="shared" si="270"/>
        <v>0.18194378702316469</v>
      </c>
      <c r="I2150" s="218">
        <f>'Survey Results'!G2150/'Survey Results'!G$2249</f>
        <v>0</v>
      </c>
      <c r="J2150" s="217">
        <f t="shared" si="271"/>
        <v>0</v>
      </c>
      <c r="K2150" s="215">
        <f>'Survey Results'!H2150/'Survey Results'!H$2249</f>
        <v>1.6388738322226828E-2</v>
      </c>
      <c r="L2150" s="211">
        <f t="shared" si="272"/>
        <v>7.5716672519465622E-2</v>
      </c>
      <c r="M2150" s="221">
        <f t="shared" si="273"/>
        <v>1.0491536816306511E-2</v>
      </c>
      <c r="N2150" s="222">
        <f t="shared" si="267"/>
        <v>0.25766045954263028</v>
      </c>
    </row>
    <row r="2151" spans="2:14" x14ac:dyDescent="0.45">
      <c r="B2151" t="s">
        <v>291</v>
      </c>
      <c r="C2151" s="215">
        <f>'Survey Results'!D2151/'Survey Results'!D$2249</f>
        <v>0</v>
      </c>
      <c r="D2151" s="211">
        <f t="shared" si="268"/>
        <v>0</v>
      </c>
      <c r="E2151" s="218">
        <f>'Survey Results'!E2151/'Survey Results'!E$2249</f>
        <v>0</v>
      </c>
      <c r="F2151" s="217">
        <f t="shared" si="269"/>
        <v>0</v>
      </c>
      <c r="G2151" s="215">
        <f>'Survey Results'!F2151/'Survey Results'!F$2249</f>
        <v>0</v>
      </c>
      <c r="H2151" s="212">
        <f t="shared" si="270"/>
        <v>0</v>
      </c>
      <c r="I2151" s="218">
        <f>'Survey Results'!G2151/'Survey Results'!G$2249</f>
        <v>1.6514364211909459E-2</v>
      </c>
      <c r="J2151" s="217">
        <f t="shared" si="271"/>
        <v>6.2135729476915744E-2</v>
      </c>
      <c r="K2151" s="215">
        <f>'Survey Results'!H2151/'Survey Results'!H$2249</f>
        <v>0</v>
      </c>
      <c r="L2151" s="211">
        <f t="shared" si="272"/>
        <v>0</v>
      </c>
      <c r="M2151" s="221">
        <f t="shared" si="273"/>
        <v>2.5300711431327149E-3</v>
      </c>
      <c r="N2151" s="222">
        <f t="shared" si="267"/>
        <v>6.2135729476915744E-2</v>
      </c>
    </row>
    <row r="2152" spans="2:14" x14ac:dyDescent="0.45">
      <c r="B2152" t="s">
        <v>292</v>
      </c>
      <c r="C2152" s="215">
        <f>'Survey Results'!D2152/'Survey Results'!D$2249</f>
        <v>0</v>
      </c>
      <c r="D2152" s="211">
        <f t="shared" si="268"/>
        <v>0</v>
      </c>
      <c r="E2152" s="218">
        <f>'Survey Results'!E2152/'Survey Results'!E$2249</f>
        <v>0</v>
      </c>
      <c r="F2152" s="217">
        <f t="shared" si="269"/>
        <v>0</v>
      </c>
      <c r="G2152" s="215">
        <f>'Survey Results'!F2152/'Survey Results'!F$2249</f>
        <v>0</v>
      </c>
      <c r="H2152" s="212">
        <f t="shared" si="270"/>
        <v>0</v>
      </c>
      <c r="I2152" s="218">
        <f>'Survey Results'!G2152/'Survey Results'!G$2249</f>
        <v>0</v>
      </c>
      <c r="J2152" s="217">
        <f t="shared" si="271"/>
        <v>0</v>
      </c>
      <c r="K2152" s="215">
        <f>'Survey Results'!H2152/'Survey Results'!H$2249</f>
        <v>0</v>
      </c>
      <c r="L2152" s="211">
        <f t="shared" si="272"/>
        <v>0</v>
      </c>
      <c r="M2152" s="221">
        <f t="shared" si="273"/>
        <v>0</v>
      </c>
      <c r="N2152" s="222">
        <f t="shared" si="267"/>
        <v>0</v>
      </c>
    </row>
    <row r="2153" spans="2:14" x14ac:dyDescent="0.45">
      <c r="B2153" t="s">
        <v>293</v>
      </c>
      <c r="C2153" s="215">
        <f>'Survey Results'!D2153/'Survey Results'!D$2249</f>
        <v>0</v>
      </c>
      <c r="D2153" s="211">
        <f t="shared" si="268"/>
        <v>0</v>
      </c>
      <c r="E2153" s="218">
        <f>'Survey Results'!E2153/'Survey Results'!E$2249</f>
        <v>0</v>
      </c>
      <c r="F2153" s="217">
        <f t="shared" si="269"/>
        <v>0</v>
      </c>
      <c r="G2153" s="215">
        <f>'Survey Results'!F2153/'Survey Results'!F$2249</f>
        <v>0</v>
      </c>
      <c r="H2153" s="212">
        <f t="shared" si="270"/>
        <v>0</v>
      </c>
      <c r="I2153" s="218">
        <f>'Survey Results'!G2153/'Survey Results'!G$2249</f>
        <v>0</v>
      </c>
      <c r="J2153" s="217">
        <f t="shared" si="271"/>
        <v>0</v>
      </c>
      <c r="K2153" s="215">
        <f>'Survey Results'!H2153/'Survey Results'!H$2249</f>
        <v>0</v>
      </c>
      <c r="L2153" s="211">
        <f t="shared" si="272"/>
        <v>0</v>
      </c>
      <c r="M2153" s="221">
        <f t="shared" si="273"/>
        <v>0</v>
      </c>
      <c r="N2153" s="222">
        <f t="shared" si="267"/>
        <v>0</v>
      </c>
    </row>
    <row r="2154" spans="2:14" x14ac:dyDescent="0.45">
      <c r="B2154" t="s">
        <v>205</v>
      </c>
      <c r="C2154" s="215">
        <f>'Survey Results'!D2154/'Survey Results'!D$2249</f>
        <v>0</v>
      </c>
      <c r="D2154" s="211">
        <f t="shared" si="268"/>
        <v>0</v>
      </c>
      <c r="E2154" s="218">
        <f>'Survey Results'!E2154/'Survey Results'!E$2249</f>
        <v>0</v>
      </c>
      <c r="F2154" s="217">
        <f t="shared" si="269"/>
        <v>0</v>
      </c>
      <c r="G2154" s="215">
        <f>'Survey Results'!F2154/'Survey Results'!F$2249</f>
        <v>0</v>
      </c>
      <c r="H2154" s="212">
        <f t="shared" si="270"/>
        <v>0</v>
      </c>
      <c r="I2154" s="218">
        <f>'Survey Results'!G2154/'Survey Results'!G$2249</f>
        <v>0</v>
      </c>
      <c r="J2154" s="217">
        <f t="shared" si="271"/>
        <v>0</v>
      </c>
      <c r="K2154" s="215">
        <f>'Survey Results'!H2154/'Survey Results'!H$2249</f>
        <v>1.6388738322226828E-2</v>
      </c>
      <c r="L2154" s="211">
        <f t="shared" si="272"/>
        <v>7.5716672519465622E-2</v>
      </c>
      <c r="M2154" s="221">
        <f t="shared" si="273"/>
        <v>3.0830662134046418E-3</v>
      </c>
      <c r="N2154" s="222">
        <f t="shared" si="267"/>
        <v>7.5716672519465622E-2</v>
      </c>
    </row>
    <row r="2155" spans="2:14" x14ac:dyDescent="0.45">
      <c r="B2155" t="s">
        <v>294</v>
      </c>
      <c r="C2155" s="215">
        <f>'Survey Results'!D2155/'Survey Results'!D$2249</f>
        <v>0</v>
      </c>
      <c r="D2155" s="211">
        <f t="shared" si="268"/>
        <v>0</v>
      </c>
      <c r="E2155" s="218">
        <f>'Survey Results'!E2155/'Survey Results'!E$2249</f>
        <v>0</v>
      </c>
      <c r="F2155" s="217">
        <f t="shared" si="269"/>
        <v>0</v>
      </c>
      <c r="G2155" s="215">
        <f>'Survey Results'!F2155/'Survey Results'!F$2249</f>
        <v>0</v>
      </c>
      <c r="H2155" s="212">
        <f t="shared" si="270"/>
        <v>0</v>
      </c>
      <c r="I2155" s="218">
        <f>'Survey Results'!G2155/'Survey Results'!G$2249</f>
        <v>0</v>
      </c>
      <c r="J2155" s="217">
        <f t="shared" si="271"/>
        <v>0</v>
      </c>
      <c r="K2155" s="215">
        <f>'Survey Results'!H2155/'Survey Results'!H$2249</f>
        <v>0</v>
      </c>
      <c r="L2155" s="211">
        <f t="shared" si="272"/>
        <v>0</v>
      </c>
      <c r="M2155" s="221">
        <f t="shared" si="273"/>
        <v>0</v>
      </c>
      <c r="N2155" s="222">
        <f t="shared" si="267"/>
        <v>0</v>
      </c>
    </row>
    <row r="2156" spans="2:14" x14ac:dyDescent="0.45">
      <c r="B2156" t="s">
        <v>295</v>
      </c>
      <c r="C2156" s="215">
        <f>'Survey Results'!D2156/'Survey Results'!D$2249</f>
        <v>0</v>
      </c>
      <c r="D2156" s="211">
        <f t="shared" si="268"/>
        <v>0</v>
      </c>
      <c r="E2156" s="218">
        <f>'Survey Results'!E2156/'Survey Results'!E$2249</f>
        <v>0</v>
      </c>
      <c r="F2156" s="217">
        <f t="shared" si="269"/>
        <v>0</v>
      </c>
      <c r="G2156" s="215">
        <f>'Survey Results'!F2156/'Survey Results'!F$2249</f>
        <v>0</v>
      </c>
      <c r="H2156" s="212">
        <f t="shared" si="270"/>
        <v>0</v>
      </c>
      <c r="I2156" s="218">
        <f>'Survey Results'!G2156/'Survey Results'!G$2249</f>
        <v>0</v>
      </c>
      <c r="J2156" s="217">
        <f t="shared" si="271"/>
        <v>0</v>
      </c>
      <c r="K2156" s="215">
        <f>'Survey Results'!H2156/'Survey Results'!H$2249</f>
        <v>0</v>
      </c>
      <c r="L2156" s="211">
        <f t="shared" si="272"/>
        <v>0</v>
      </c>
      <c r="M2156" s="221">
        <f t="shared" si="273"/>
        <v>0</v>
      </c>
      <c r="N2156" s="222">
        <f t="shared" si="267"/>
        <v>0</v>
      </c>
    </row>
    <row r="2157" spans="2:14" x14ac:dyDescent="0.45">
      <c r="B2157" t="s">
        <v>296</v>
      </c>
      <c r="C2157" s="215">
        <f>'Survey Results'!D2157/'Survey Results'!D$2249</f>
        <v>0</v>
      </c>
      <c r="D2157" s="211">
        <f t="shared" si="268"/>
        <v>0</v>
      </c>
      <c r="E2157" s="218">
        <f>'Survey Results'!E2157/'Survey Results'!E$2249</f>
        <v>0</v>
      </c>
      <c r="F2157" s="217">
        <f t="shared" si="269"/>
        <v>0</v>
      </c>
      <c r="G2157" s="215">
        <f>'Survey Results'!F2157/'Survey Results'!F$2249</f>
        <v>0</v>
      </c>
      <c r="H2157" s="212">
        <f t="shared" si="270"/>
        <v>0</v>
      </c>
      <c r="I2157" s="218">
        <f>'Survey Results'!G2157/'Survey Results'!G$2249</f>
        <v>0</v>
      </c>
      <c r="J2157" s="217">
        <f t="shared" si="271"/>
        <v>0</v>
      </c>
      <c r="K2157" s="215">
        <f>'Survey Results'!H2157/'Survey Results'!H$2249</f>
        <v>0</v>
      </c>
      <c r="L2157" s="211">
        <f t="shared" si="272"/>
        <v>0</v>
      </c>
      <c r="M2157" s="221">
        <f t="shared" si="273"/>
        <v>0</v>
      </c>
      <c r="N2157" s="222">
        <f t="shared" si="267"/>
        <v>0</v>
      </c>
    </row>
    <row r="2158" spans="2:14" x14ac:dyDescent="0.45">
      <c r="B2158" t="s">
        <v>297</v>
      </c>
      <c r="C2158" s="215">
        <f>'Survey Results'!D2158/'Survey Results'!D$2249</f>
        <v>1.5516283931663018E-2</v>
      </c>
      <c r="D2158" s="211">
        <f t="shared" si="268"/>
        <v>5.644184244683631E-2</v>
      </c>
      <c r="E2158" s="218">
        <f>'Survey Results'!E2158/'Survey Results'!E$2249</f>
        <v>0</v>
      </c>
      <c r="F2158" s="217">
        <f t="shared" si="269"/>
        <v>0</v>
      </c>
      <c r="G2158" s="215">
        <f>'Survey Results'!F2158/'Survey Results'!F$2249</f>
        <v>0</v>
      </c>
      <c r="H2158" s="212">
        <f t="shared" si="270"/>
        <v>0</v>
      </c>
      <c r="I2158" s="218">
        <f>'Survey Results'!G2158/'Survey Results'!G$2249</f>
        <v>0</v>
      </c>
      <c r="J2158" s="217">
        <f t="shared" si="271"/>
        <v>0</v>
      </c>
      <c r="K2158" s="215">
        <f>'Survey Results'!H2158/'Survey Results'!H$2249</f>
        <v>0</v>
      </c>
      <c r="L2158" s="211">
        <f t="shared" si="272"/>
        <v>0</v>
      </c>
      <c r="M2158" s="221">
        <f t="shared" si="273"/>
        <v>2.2982248384649053E-3</v>
      </c>
      <c r="N2158" s="222">
        <f t="shared" si="267"/>
        <v>5.644184244683631E-2</v>
      </c>
    </row>
    <row r="2159" spans="2:14" x14ac:dyDescent="0.45">
      <c r="B2159" t="s">
        <v>298</v>
      </c>
      <c r="C2159" s="215">
        <f>'Survey Results'!D2159/'Survey Results'!D$2249</f>
        <v>0</v>
      </c>
      <c r="D2159" s="211">
        <f t="shared" si="268"/>
        <v>0</v>
      </c>
      <c r="E2159" s="218">
        <f>'Survey Results'!E2159/'Survey Results'!E$2249</f>
        <v>0</v>
      </c>
      <c r="F2159" s="217">
        <f t="shared" si="269"/>
        <v>0</v>
      </c>
      <c r="G2159" s="215">
        <f>'Survey Results'!F2159/'Survey Results'!F$2249</f>
        <v>0</v>
      </c>
      <c r="H2159" s="212">
        <f t="shared" si="270"/>
        <v>0</v>
      </c>
      <c r="I2159" s="218">
        <f>'Survey Results'!G2159/'Survey Results'!G$2249</f>
        <v>0</v>
      </c>
      <c r="J2159" s="217">
        <f t="shared" si="271"/>
        <v>0</v>
      </c>
      <c r="K2159" s="215">
        <f>'Survey Results'!H2159/'Survey Results'!H$2249</f>
        <v>0</v>
      </c>
      <c r="L2159" s="211">
        <f t="shared" si="272"/>
        <v>0</v>
      </c>
      <c r="M2159" s="221">
        <f t="shared" si="273"/>
        <v>0</v>
      </c>
      <c r="N2159" s="222">
        <f t="shared" si="267"/>
        <v>0</v>
      </c>
    </row>
    <row r="2160" spans="2:14" x14ac:dyDescent="0.45">
      <c r="B2160" t="s">
        <v>8</v>
      </c>
      <c r="C2160" s="215">
        <f>'Survey Results'!D2160/'Survey Results'!D$2249</f>
        <v>0</v>
      </c>
      <c r="D2160" s="211">
        <f t="shared" si="268"/>
        <v>0</v>
      </c>
      <c r="E2160" s="218">
        <f>'Survey Results'!E2160/'Survey Results'!E$2249</f>
        <v>0</v>
      </c>
      <c r="F2160" s="217">
        <f t="shared" si="269"/>
        <v>0</v>
      </c>
      <c r="G2160" s="215">
        <f>'Survey Results'!F2160/'Survey Results'!F$2249</f>
        <v>0</v>
      </c>
      <c r="H2160" s="212">
        <f t="shared" si="270"/>
        <v>0</v>
      </c>
      <c r="I2160" s="218">
        <f>'Survey Results'!G2160/'Survey Results'!G$2249</f>
        <v>0</v>
      </c>
      <c r="J2160" s="217">
        <f t="shared" si="271"/>
        <v>0</v>
      </c>
      <c r="K2160" s="215">
        <f>'Survey Results'!H2160/'Survey Results'!H$2249</f>
        <v>0</v>
      </c>
      <c r="L2160" s="211">
        <f t="shared" si="272"/>
        <v>0</v>
      </c>
      <c r="M2160" s="221">
        <f t="shared" si="273"/>
        <v>0</v>
      </c>
      <c r="N2160" s="222">
        <f t="shared" si="267"/>
        <v>0</v>
      </c>
    </row>
    <row r="2161" spans="2:14" x14ac:dyDescent="0.45">
      <c r="B2161" t="s">
        <v>299</v>
      </c>
      <c r="C2161" s="215">
        <f>'Survey Results'!D2161/'Survey Results'!D$2249</f>
        <v>0</v>
      </c>
      <c r="D2161" s="211">
        <f t="shared" si="268"/>
        <v>0</v>
      </c>
      <c r="E2161" s="218">
        <f>'Survey Results'!E2161/'Survey Results'!E$2249</f>
        <v>0</v>
      </c>
      <c r="F2161" s="217">
        <f t="shared" si="269"/>
        <v>0</v>
      </c>
      <c r="G2161" s="215">
        <f>'Survey Results'!F2161/'Survey Results'!F$2249</f>
        <v>0</v>
      </c>
      <c r="H2161" s="212">
        <f t="shared" si="270"/>
        <v>0</v>
      </c>
      <c r="I2161" s="218">
        <f>'Survey Results'!G2161/'Survey Results'!G$2249</f>
        <v>0</v>
      </c>
      <c r="J2161" s="217">
        <f t="shared" si="271"/>
        <v>0</v>
      </c>
      <c r="K2161" s="215">
        <f>'Survey Results'!H2161/'Survey Results'!H$2249</f>
        <v>0</v>
      </c>
      <c r="L2161" s="211">
        <f t="shared" si="272"/>
        <v>0</v>
      </c>
      <c r="M2161" s="221">
        <f t="shared" si="273"/>
        <v>0</v>
      </c>
      <c r="N2161" s="222">
        <f t="shared" si="267"/>
        <v>0</v>
      </c>
    </row>
    <row r="2162" spans="2:14" x14ac:dyDescent="0.45">
      <c r="B2162" t="s">
        <v>300</v>
      </c>
      <c r="C2162" s="215">
        <f>'Survey Results'!D2162/'Survey Results'!D$2249</f>
        <v>0</v>
      </c>
      <c r="D2162" s="211">
        <f t="shared" si="268"/>
        <v>0</v>
      </c>
      <c r="E2162" s="218">
        <f>'Survey Results'!E2162/'Survey Results'!E$2249</f>
        <v>0</v>
      </c>
      <c r="F2162" s="217">
        <f t="shared" si="269"/>
        <v>0</v>
      </c>
      <c r="G2162" s="215">
        <f>'Survey Results'!F2162/'Survey Results'!F$2249</f>
        <v>0</v>
      </c>
      <c r="H2162" s="212">
        <f t="shared" si="270"/>
        <v>0</v>
      </c>
      <c r="I2162" s="218">
        <f>'Survey Results'!G2162/'Survey Results'!G$2249</f>
        <v>0</v>
      </c>
      <c r="J2162" s="217">
        <f t="shared" si="271"/>
        <v>0</v>
      </c>
      <c r="K2162" s="215">
        <f>'Survey Results'!H2162/'Survey Results'!H$2249</f>
        <v>0</v>
      </c>
      <c r="L2162" s="211">
        <f t="shared" si="272"/>
        <v>0</v>
      </c>
      <c r="M2162" s="221">
        <f t="shared" si="273"/>
        <v>0</v>
      </c>
      <c r="N2162" s="222">
        <f t="shared" si="267"/>
        <v>0</v>
      </c>
    </row>
    <row r="2163" spans="2:14" x14ac:dyDescent="0.45">
      <c r="B2163" t="s">
        <v>94</v>
      </c>
      <c r="C2163" s="215">
        <f>'Survey Results'!D2163/'Survey Results'!D$2249</f>
        <v>0</v>
      </c>
      <c r="D2163" s="211">
        <f t="shared" si="268"/>
        <v>0</v>
      </c>
      <c r="E2163" s="218">
        <f>'Survey Results'!E2163/'Survey Results'!E$2249</f>
        <v>0</v>
      </c>
      <c r="F2163" s="217">
        <f t="shared" si="269"/>
        <v>0</v>
      </c>
      <c r="G2163" s="215">
        <f>'Survey Results'!F2163/'Survey Results'!F$2249</f>
        <v>0</v>
      </c>
      <c r="H2163" s="212">
        <f t="shared" si="270"/>
        <v>0</v>
      </c>
      <c r="I2163" s="218">
        <f>'Survey Results'!G2163/'Survey Results'!G$2249</f>
        <v>0</v>
      </c>
      <c r="J2163" s="217">
        <f t="shared" si="271"/>
        <v>0</v>
      </c>
      <c r="K2163" s="215">
        <f>'Survey Results'!H2163/'Survey Results'!H$2249</f>
        <v>0</v>
      </c>
      <c r="L2163" s="211">
        <f t="shared" si="272"/>
        <v>0</v>
      </c>
      <c r="M2163" s="221">
        <f t="shared" si="273"/>
        <v>0</v>
      </c>
      <c r="N2163" s="222">
        <f t="shared" si="267"/>
        <v>0</v>
      </c>
    </row>
    <row r="2164" spans="2:14" x14ac:dyDescent="0.45">
      <c r="B2164" t="s">
        <v>301</v>
      </c>
      <c r="C2164" s="215">
        <f>'Survey Results'!D2164/'Survey Results'!D$2249</f>
        <v>0</v>
      </c>
      <c r="D2164" s="211">
        <f t="shared" si="268"/>
        <v>0</v>
      </c>
      <c r="E2164" s="218">
        <f>'Survey Results'!E2164/'Survey Results'!E$2249</f>
        <v>0</v>
      </c>
      <c r="F2164" s="217">
        <f t="shared" si="269"/>
        <v>0</v>
      </c>
      <c r="G2164" s="215">
        <f>'Survey Results'!F2164/'Survey Results'!F$2249</f>
        <v>0</v>
      </c>
      <c r="H2164" s="212">
        <f t="shared" si="270"/>
        <v>0</v>
      </c>
      <c r="I2164" s="218">
        <f>'Survey Results'!G2164/'Survey Results'!G$2249</f>
        <v>0</v>
      </c>
      <c r="J2164" s="217">
        <f t="shared" si="271"/>
        <v>0</v>
      </c>
      <c r="K2164" s="215">
        <f>'Survey Results'!H2164/'Survey Results'!H$2249</f>
        <v>0</v>
      </c>
      <c r="L2164" s="211">
        <f t="shared" si="272"/>
        <v>0</v>
      </c>
      <c r="M2164" s="221">
        <f t="shared" si="273"/>
        <v>0</v>
      </c>
      <c r="N2164" s="222">
        <f t="shared" si="267"/>
        <v>0</v>
      </c>
    </row>
    <row r="2165" spans="2:14" x14ac:dyDescent="0.45">
      <c r="B2165" t="s">
        <v>302</v>
      </c>
      <c r="C2165" s="215">
        <f>'Survey Results'!D2165/'Survey Results'!D$2249</f>
        <v>0</v>
      </c>
      <c r="D2165" s="211">
        <f t="shared" si="268"/>
        <v>0</v>
      </c>
      <c r="E2165" s="218">
        <f>'Survey Results'!E2165/'Survey Results'!E$2249</f>
        <v>0</v>
      </c>
      <c r="F2165" s="217">
        <f t="shared" si="269"/>
        <v>0</v>
      </c>
      <c r="G2165" s="215">
        <f>'Survey Results'!F2165/'Survey Results'!F$2249</f>
        <v>0</v>
      </c>
      <c r="H2165" s="212">
        <f t="shared" si="270"/>
        <v>0</v>
      </c>
      <c r="I2165" s="218">
        <f>'Survey Results'!G2165/'Survey Results'!G$2249</f>
        <v>0</v>
      </c>
      <c r="J2165" s="217">
        <f t="shared" si="271"/>
        <v>0</v>
      </c>
      <c r="K2165" s="215">
        <f>'Survey Results'!H2165/'Survey Results'!H$2249</f>
        <v>0</v>
      </c>
      <c r="L2165" s="211">
        <f t="shared" si="272"/>
        <v>0</v>
      </c>
      <c r="M2165" s="221">
        <f t="shared" si="273"/>
        <v>0</v>
      </c>
      <c r="N2165" s="222">
        <f t="shared" si="267"/>
        <v>0</v>
      </c>
    </row>
    <row r="2166" spans="2:14" x14ac:dyDescent="0.45">
      <c r="B2166" t="s">
        <v>303</v>
      </c>
      <c r="C2166" s="215">
        <f>'Survey Results'!D2166/'Survey Results'!D$2249</f>
        <v>0</v>
      </c>
      <c r="D2166" s="211">
        <f t="shared" si="268"/>
        <v>0</v>
      </c>
      <c r="E2166" s="218">
        <f>'Survey Results'!E2166/'Survey Results'!E$2249</f>
        <v>0</v>
      </c>
      <c r="F2166" s="217">
        <f t="shared" si="269"/>
        <v>0</v>
      </c>
      <c r="G2166" s="215">
        <f>'Survey Results'!F2166/'Survey Results'!F$2249</f>
        <v>0</v>
      </c>
      <c r="H2166" s="212">
        <f t="shared" si="270"/>
        <v>0</v>
      </c>
      <c r="I2166" s="218">
        <f>'Survey Results'!G2166/'Survey Results'!G$2249</f>
        <v>0</v>
      </c>
      <c r="J2166" s="217">
        <f t="shared" si="271"/>
        <v>0</v>
      </c>
      <c r="K2166" s="215">
        <f>'Survey Results'!H2166/'Survey Results'!H$2249</f>
        <v>0.16031629627267802</v>
      </c>
      <c r="L2166" s="211">
        <f t="shared" si="272"/>
        <v>0.7406681506378856</v>
      </c>
      <c r="M2166" s="221">
        <f t="shared" si="273"/>
        <v>3.015886560505553E-2</v>
      </c>
      <c r="N2166" s="222">
        <f t="shared" si="267"/>
        <v>0.7406681506378856</v>
      </c>
    </row>
    <row r="2167" spans="2:14" x14ac:dyDescent="0.45">
      <c r="B2167" t="s">
        <v>304</v>
      </c>
      <c r="C2167" s="215">
        <f>'Survey Results'!D2167/'Survey Results'!D$2249</f>
        <v>0</v>
      </c>
      <c r="D2167" s="211">
        <f t="shared" si="268"/>
        <v>0</v>
      </c>
      <c r="E2167" s="218">
        <f>'Survey Results'!E2167/'Survey Results'!E$2249</f>
        <v>0</v>
      </c>
      <c r="F2167" s="217">
        <f t="shared" si="269"/>
        <v>0</v>
      </c>
      <c r="G2167" s="215">
        <f>'Survey Results'!F2167/'Survey Results'!F$2249</f>
        <v>0</v>
      </c>
      <c r="H2167" s="212">
        <f t="shared" si="270"/>
        <v>0</v>
      </c>
      <c r="I2167" s="218">
        <f>'Survey Results'!G2167/'Survey Results'!G$2249</f>
        <v>0</v>
      </c>
      <c r="J2167" s="217">
        <f t="shared" si="271"/>
        <v>0</v>
      </c>
      <c r="K2167" s="215">
        <f>'Survey Results'!H2167/'Survey Results'!H$2249</f>
        <v>0</v>
      </c>
      <c r="L2167" s="211">
        <f t="shared" si="272"/>
        <v>0</v>
      </c>
      <c r="M2167" s="221">
        <f t="shared" si="273"/>
        <v>0</v>
      </c>
      <c r="N2167" s="222">
        <f t="shared" si="267"/>
        <v>0</v>
      </c>
    </row>
    <row r="2168" spans="2:14" x14ac:dyDescent="0.45">
      <c r="B2168" t="s">
        <v>305</v>
      </c>
      <c r="C2168" s="215">
        <f>'Survey Results'!D2168/'Survey Results'!D$2249</f>
        <v>0</v>
      </c>
      <c r="D2168" s="211">
        <f t="shared" si="268"/>
        <v>0</v>
      </c>
      <c r="E2168" s="218">
        <f>'Survey Results'!E2168/'Survey Results'!E$2249</f>
        <v>0</v>
      </c>
      <c r="F2168" s="217">
        <f t="shared" si="269"/>
        <v>0</v>
      </c>
      <c r="G2168" s="215">
        <f>'Survey Results'!F2168/'Survey Results'!F$2249</f>
        <v>0</v>
      </c>
      <c r="H2168" s="212">
        <f t="shared" si="270"/>
        <v>0</v>
      </c>
      <c r="I2168" s="218">
        <f>'Survey Results'!G2168/'Survey Results'!G$2249</f>
        <v>0</v>
      </c>
      <c r="J2168" s="217">
        <f t="shared" si="271"/>
        <v>0</v>
      </c>
      <c r="K2168" s="215">
        <f>'Survey Results'!H2168/'Survey Results'!H$2249</f>
        <v>0</v>
      </c>
      <c r="L2168" s="211">
        <f t="shared" si="272"/>
        <v>0</v>
      </c>
      <c r="M2168" s="221">
        <f t="shared" si="273"/>
        <v>0</v>
      </c>
      <c r="N2168" s="222">
        <f t="shared" si="267"/>
        <v>0</v>
      </c>
    </row>
    <row r="2169" spans="2:14" x14ac:dyDescent="0.45">
      <c r="B2169" t="s">
        <v>306</v>
      </c>
      <c r="C2169" s="215">
        <f>'Survey Results'!D2169/'Survey Results'!D$2249</f>
        <v>0</v>
      </c>
      <c r="D2169" s="211">
        <f t="shared" si="268"/>
        <v>0</v>
      </c>
      <c r="E2169" s="218">
        <f>'Survey Results'!E2169/'Survey Results'!E$2249</f>
        <v>0</v>
      </c>
      <c r="F2169" s="217">
        <f t="shared" si="269"/>
        <v>0</v>
      </c>
      <c r="G2169" s="215">
        <f>'Survey Results'!F2169/'Survey Results'!F$2249</f>
        <v>0</v>
      </c>
      <c r="H2169" s="212">
        <f t="shared" si="270"/>
        <v>0</v>
      </c>
      <c r="I2169" s="218">
        <f>'Survey Results'!G2169/'Survey Results'!G$2249</f>
        <v>0</v>
      </c>
      <c r="J2169" s="217">
        <f t="shared" si="271"/>
        <v>0</v>
      </c>
      <c r="K2169" s="215">
        <f>'Survey Results'!H2169/'Survey Results'!H$2249</f>
        <v>0</v>
      </c>
      <c r="L2169" s="211">
        <f t="shared" si="272"/>
        <v>0</v>
      </c>
      <c r="M2169" s="221">
        <f t="shared" si="273"/>
        <v>0</v>
      </c>
      <c r="N2169" s="222">
        <f t="shared" si="267"/>
        <v>0</v>
      </c>
    </row>
    <row r="2170" spans="2:14" x14ac:dyDescent="0.45">
      <c r="B2170" t="s">
        <v>307</v>
      </c>
      <c r="C2170" s="215">
        <f>'Survey Results'!D2170/'Survey Results'!D$2249</f>
        <v>0</v>
      </c>
      <c r="D2170" s="211">
        <f t="shared" si="268"/>
        <v>0</v>
      </c>
      <c r="E2170" s="218">
        <f>'Survey Results'!E2170/'Survey Results'!E$2249</f>
        <v>0</v>
      </c>
      <c r="F2170" s="217">
        <f t="shared" si="269"/>
        <v>0</v>
      </c>
      <c r="G2170" s="215">
        <f>'Survey Results'!F2170/'Survey Results'!F$2249</f>
        <v>0</v>
      </c>
      <c r="H2170" s="212">
        <f t="shared" si="270"/>
        <v>0</v>
      </c>
      <c r="I2170" s="218">
        <f>'Survey Results'!G2170/'Survey Results'!G$2249</f>
        <v>0</v>
      </c>
      <c r="J2170" s="217">
        <f t="shared" si="271"/>
        <v>0</v>
      </c>
      <c r="K2170" s="215">
        <f>'Survey Results'!H2170/'Survey Results'!H$2249</f>
        <v>0</v>
      </c>
      <c r="L2170" s="211">
        <f t="shared" si="272"/>
        <v>0</v>
      </c>
      <c r="M2170" s="221">
        <f t="shared" si="273"/>
        <v>0</v>
      </c>
      <c r="N2170" s="222">
        <f t="shared" si="267"/>
        <v>0</v>
      </c>
    </row>
    <row r="2171" spans="2:14" x14ac:dyDescent="0.45">
      <c r="B2171" t="s">
        <v>308</v>
      </c>
      <c r="C2171" s="215">
        <f>'Survey Results'!D2171/'Survey Results'!D$2249</f>
        <v>0</v>
      </c>
      <c r="D2171" s="211">
        <f t="shared" si="268"/>
        <v>0</v>
      </c>
      <c r="E2171" s="218">
        <f>'Survey Results'!E2171/'Survey Results'!E$2249</f>
        <v>0</v>
      </c>
      <c r="F2171" s="217">
        <f t="shared" si="269"/>
        <v>0</v>
      </c>
      <c r="G2171" s="215">
        <f>'Survey Results'!F2171/'Survey Results'!F$2249</f>
        <v>0</v>
      </c>
      <c r="H2171" s="212">
        <f t="shared" si="270"/>
        <v>0</v>
      </c>
      <c r="I2171" s="218">
        <f>'Survey Results'!G2171/'Survey Results'!G$2249</f>
        <v>0</v>
      </c>
      <c r="J2171" s="217">
        <f t="shared" si="271"/>
        <v>0</v>
      </c>
      <c r="K2171" s="215">
        <f>'Survey Results'!H2171/'Survey Results'!H$2249</f>
        <v>0</v>
      </c>
      <c r="L2171" s="211">
        <f t="shared" si="272"/>
        <v>0</v>
      </c>
      <c r="M2171" s="221">
        <f t="shared" si="273"/>
        <v>0</v>
      </c>
      <c r="N2171" s="222">
        <f t="shared" si="267"/>
        <v>0</v>
      </c>
    </row>
    <row r="2172" spans="2:14" x14ac:dyDescent="0.45">
      <c r="B2172" t="s">
        <v>309</v>
      </c>
      <c r="C2172" s="215">
        <f>'Survey Results'!D2172/'Survey Results'!D$2249</f>
        <v>0</v>
      </c>
      <c r="D2172" s="211">
        <f t="shared" si="268"/>
        <v>0</v>
      </c>
      <c r="E2172" s="218">
        <f>'Survey Results'!E2172/'Survey Results'!E$2249</f>
        <v>0</v>
      </c>
      <c r="F2172" s="217">
        <f t="shared" si="269"/>
        <v>0</v>
      </c>
      <c r="G2172" s="215">
        <f>'Survey Results'!F2172/'Survey Results'!F$2249</f>
        <v>0</v>
      </c>
      <c r="H2172" s="212">
        <f t="shared" si="270"/>
        <v>0</v>
      </c>
      <c r="I2172" s="218">
        <f>'Survey Results'!G2172/'Survey Results'!G$2249</f>
        <v>0</v>
      </c>
      <c r="J2172" s="217">
        <f t="shared" si="271"/>
        <v>0</v>
      </c>
      <c r="K2172" s="215">
        <f>'Survey Results'!H2172/'Survey Results'!H$2249</f>
        <v>0</v>
      </c>
      <c r="L2172" s="211">
        <f t="shared" si="272"/>
        <v>0</v>
      </c>
      <c r="M2172" s="221">
        <f t="shared" si="273"/>
        <v>0</v>
      </c>
      <c r="N2172" s="222">
        <f t="shared" si="267"/>
        <v>0</v>
      </c>
    </row>
    <row r="2173" spans="2:14" x14ac:dyDescent="0.45">
      <c r="B2173" t="s">
        <v>310</v>
      </c>
      <c r="C2173" s="215">
        <f>'Survey Results'!D2173/'Survey Results'!D$2249</f>
        <v>0</v>
      </c>
      <c r="D2173" s="211">
        <f t="shared" si="268"/>
        <v>0</v>
      </c>
      <c r="E2173" s="218">
        <f>'Survey Results'!E2173/'Survey Results'!E$2249</f>
        <v>0</v>
      </c>
      <c r="F2173" s="217">
        <f t="shared" si="269"/>
        <v>0</v>
      </c>
      <c r="G2173" s="215">
        <f>'Survey Results'!F2173/'Survey Results'!F$2249</f>
        <v>0</v>
      </c>
      <c r="H2173" s="212">
        <f t="shared" si="270"/>
        <v>0</v>
      </c>
      <c r="I2173" s="218">
        <f>'Survey Results'!G2173/'Survey Results'!G$2249</f>
        <v>0</v>
      </c>
      <c r="J2173" s="217">
        <f t="shared" si="271"/>
        <v>0</v>
      </c>
      <c r="K2173" s="215">
        <f>'Survey Results'!H2173/'Survey Results'!H$2249</f>
        <v>0</v>
      </c>
      <c r="L2173" s="211">
        <f t="shared" si="272"/>
        <v>0</v>
      </c>
      <c r="M2173" s="221">
        <f t="shared" si="273"/>
        <v>0</v>
      </c>
      <c r="N2173" s="222">
        <f t="shared" si="267"/>
        <v>0</v>
      </c>
    </row>
    <row r="2174" spans="2:14" x14ac:dyDescent="0.45">
      <c r="B2174" t="s">
        <v>311</v>
      </c>
      <c r="C2174" s="215">
        <f>'Survey Results'!D2174/'Survey Results'!D$2249</f>
        <v>0</v>
      </c>
      <c r="D2174" s="211">
        <f t="shared" si="268"/>
        <v>0</v>
      </c>
      <c r="E2174" s="218">
        <f>'Survey Results'!E2174/'Survey Results'!E$2249</f>
        <v>0</v>
      </c>
      <c r="F2174" s="217">
        <f t="shared" si="269"/>
        <v>0</v>
      </c>
      <c r="G2174" s="215">
        <f>'Survey Results'!F2174/'Survey Results'!F$2249</f>
        <v>0</v>
      </c>
      <c r="H2174" s="212">
        <f t="shared" si="270"/>
        <v>0</v>
      </c>
      <c r="I2174" s="218">
        <f>'Survey Results'!G2174/'Survey Results'!G$2249</f>
        <v>0</v>
      </c>
      <c r="J2174" s="217">
        <f t="shared" si="271"/>
        <v>0</v>
      </c>
      <c r="K2174" s="215">
        <f>'Survey Results'!H2174/'Survey Results'!H$2249</f>
        <v>0</v>
      </c>
      <c r="L2174" s="211">
        <f t="shared" si="272"/>
        <v>0</v>
      </c>
      <c r="M2174" s="221">
        <f t="shared" si="273"/>
        <v>0</v>
      </c>
      <c r="N2174" s="222">
        <f t="shared" si="267"/>
        <v>0</v>
      </c>
    </row>
    <row r="2175" spans="2:14" x14ac:dyDescent="0.45">
      <c r="B2175" t="s">
        <v>102</v>
      </c>
      <c r="C2175" s="215">
        <f>'Survey Results'!D2175/'Survey Results'!D$2249</f>
        <v>0</v>
      </c>
      <c r="D2175" s="211">
        <f t="shared" si="268"/>
        <v>0</v>
      </c>
      <c r="E2175" s="218">
        <f>'Survey Results'!E2175/'Survey Results'!E$2249</f>
        <v>0</v>
      </c>
      <c r="F2175" s="217">
        <f t="shared" si="269"/>
        <v>0</v>
      </c>
      <c r="G2175" s="215">
        <f>'Survey Results'!F2175/'Survey Results'!F$2249</f>
        <v>1.872767085398179E-2</v>
      </c>
      <c r="H2175" s="212">
        <f t="shared" si="270"/>
        <v>0.18194378702316469</v>
      </c>
      <c r="I2175" s="218">
        <f>'Survey Results'!G2175/'Survey Results'!G$2249</f>
        <v>0</v>
      </c>
      <c r="J2175" s="217">
        <f t="shared" si="271"/>
        <v>0</v>
      </c>
      <c r="K2175" s="215">
        <f>'Survey Results'!H2175/'Survey Results'!H$2249</f>
        <v>0</v>
      </c>
      <c r="L2175" s="211">
        <f t="shared" si="272"/>
        <v>0</v>
      </c>
      <c r="M2175" s="221">
        <f t="shared" si="273"/>
        <v>7.4084706029018703E-3</v>
      </c>
      <c r="N2175" s="222">
        <f t="shared" si="267"/>
        <v>0.18194378702316469</v>
      </c>
    </row>
    <row r="2176" spans="2:14" x14ac:dyDescent="0.45">
      <c r="B2176" t="s">
        <v>109</v>
      </c>
      <c r="C2176" s="215">
        <f>'Survey Results'!D2176/'Survey Results'!D$2249</f>
        <v>0</v>
      </c>
      <c r="D2176" s="211">
        <f t="shared" si="268"/>
        <v>0</v>
      </c>
      <c r="E2176" s="218">
        <f>'Survey Results'!E2176/'Survey Results'!E$2249</f>
        <v>0</v>
      </c>
      <c r="F2176" s="217">
        <f t="shared" si="269"/>
        <v>0</v>
      </c>
      <c r="G2176" s="215">
        <f>'Survey Results'!F2176/'Survey Results'!F$2249</f>
        <v>0</v>
      </c>
      <c r="H2176" s="212">
        <f t="shared" si="270"/>
        <v>0</v>
      </c>
      <c r="I2176" s="218">
        <f>'Survey Results'!G2176/'Survey Results'!G$2249</f>
        <v>0</v>
      </c>
      <c r="J2176" s="217">
        <f t="shared" si="271"/>
        <v>0</v>
      </c>
      <c r="K2176" s="215">
        <f>'Survey Results'!H2176/'Survey Results'!H$2249</f>
        <v>0</v>
      </c>
      <c r="L2176" s="211">
        <f t="shared" si="272"/>
        <v>0</v>
      </c>
      <c r="M2176" s="221">
        <f t="shared" si="273"/>
        <v>0</v>
      </c>
      <c r="N2176" s="222">
        <f t="shared" si="267"/>
        <v>0</v>
      </c>
    </row>
    <row r="2177" spans="2:14" x14ac:dyDescent="0.45">
      <c r="B2177" t="s">
        <v>116</v>
      </c>
      <c r="C2177" s="215">
        <f>'Survey Results'!D2177/'Survey Results'!D$2249</f>
        <v>0</v>
      </c>
      <c r="D2177" s="211">
        <f t="shared" si="268"/>
        <v>0</v>
      </c>
      <c r="E2177" s="218">
        <f>'Survey Results'!E2177/'Survey Results'!E$2249</f>
        <v>0</v>
      </c>
      <c r="F2177" s="217">
        <f t="shared" si="269"/>
        <v>0</v>
      </c>
      <c r="G2177" s="215">
        <f>'Survey Results'!F2177/'Survey Results'!F$2249</f>
        <v>0</v>
      </c>
      <c r="H2177" s="212">
        <f t="shared" si="270"/>
        <v>0</v>
      </c>
      <c r="I2177" s="218">
        <f>'Survey Results'!G2177/'Survey Results'!G$2249</f>
        <v>0</v>
      </c>
      <c r="J2177" s="217">
        <f t="shared" si="271"/>
        <v>0</v>
      </c>
      <c r="K2177" s="215">
        <f>'Survey Results'!H2177/'Survey Results'!H$2249</f>
        <v>0</v>
      </c>
      <c r="L2177" s="211">
        <f t="shared" si="272"/>
        <v>0</v>
      </c>
      <c r="M2177" s="221">
        <f t="shared" si="273"/>
        <v>0</v>
      </c>
      <c r="N2177" s="222">
        <f t="shared" si="267"/>
        <v>0</v>
      </c>
    </row>
    <row r="2178" spans="2:14" x14ac:dyDescent="0.45">
      <c r="B2178" t="s">
        <v>312</v>
      </c>
      <c r="C2178" s="215">
        <f>'Survey Results'!D2178/'Survey Results'!D$2249</f>
        <v>0</v>
      </c>
      <c r="D2178" s="211">
        <f t="shared" si="268"/>
        <v>0</v>
      </c>
      <c r="E2178" s="218">
        <f>'Survey Results'!E2178/'Survey Results'!E$2249</f>
        <v>0</v>
      </c>
      <c r="F2178" s="217">
        <f t="shared" si="269"/>
        <v>0</v>
      </c>
      <c r="G2178" s="215">
        <f>'Survey Results'!F2178/'Survey Results'!F$2249</f>
        <v>0</v>
      </c>
      <c r="H2178" s="212">
        <f t="shared" si="270"/>
        <v>0</v>
      </c>
      <c r="I2178" s="218">
        <f>'Survey Results'!G2178/'Survey Results'!G$2249</f>
        <v>0</v>
      </c>
      <c r="J2178" s="217">
        <f t="shared" si="271"/>
        <v>0</v>
      </c>
      <c r="K2178" s="215">
        <f>'Survey Results'!H2178/'Survey Results'!H$2249</f>
        <v>0</v>
      </c>
      <c r="L2178" s="211">
        <f t="shared" si="272"/>
        <v>0</v>
      </c>
      <c r="M2178" s="221">
        <f t="shared" si="273"/>
        <v>0</v>
      </c>
      <c r="N2178" s="222">
        <f t="shared" si="267"/>
        <v>0</v>
      </c>
    </row>
    <row r="2179" spans="2:14" x14ac:dyDescent="0.45">
      <c r="B2179" t="s">
        <v>313</v>
      </c>
      <c r="C2179" s="215">
        <f>'Survey Results'!D2179/'Survey Results'!D$2249</f>
        <v>0</v>
      </c>
      <c r="D2179" s="211">
        <f t="shared" si="268"/>
        <v>0</v>
      </c>
      <c r="E2179" s="218">
        <f>'Survey Results'!E2179/'Survey Results'!E$2249</f>
        <v>0</v>
      </c>
      <c r="F2179" s="217">
        <f t="shared" si="269"/>
        <v>0</v>
      </c>
      <c r="G2179" s="215">
        <f>'Survey Results'!F2179/'Survey Results'!F$2249</f>
        <v>0</v>
      </c>
      <c r="H2179" s="212">
        <f t="shared" si="270"/>
        <v>0</v>
      </c>
      <c r="I2179" s="218">
        <f>'Survey Results'!G2179/'Survey Results'!G$2249</f>
        <v>0</v>
      </c>
      <c r="J2179" s="217">
        <f t="shared" si="271"/>
        <v>0</v>
      </c>
      <c r="K2179" s="215">
        <f>'Survey Results'!H2179/'Survey Results'!H$2249</f>
        <v>0</v>
      </c>
      <c r="L2179" s="211">
        <f t="shared" si="272"/>
        <v>0</v>
      </c>
      <c r="M2179" s="221">
        <f t="shared" si="273"/>
        <v>0</v>
      </c>
      <c r="N2179" s="222">
        <f t="shared" si="267"/>
        <v>0</v>
      </c>
    </row>
    <row r="2180" spans="2:14" x14ac:dyDescent="0.45">
      <c r="B2180" t="s">
        <v>314</v>
      </c>
      <c r="C2180" s="215">
        <f>'Survey Results'!D2180/'Survey Results'!D$2249</f>
        <v>0</v>
      </c>
      <c r="D2180" s="211">
        <f t="shared" si="268"/>
        <v>0</v>
      </c>
      <c r="E2180" s="218">
        <f>'Survey Results'!E2180/'Survey Results'!E$2249</f>
        <v>0</v>
      </c>
      <c r="F2180" s="217">
        <f t="shared" si="269"/>
        <v>0</v>
      </c>
      <c r="G2180" s="215">
        <f>'Survey Results'!F2180/'Survey Results'!F$2249</f>
        <v>0</v>
      </c>
      <c r="H2180" s="212">
        <f t="shared" si="270"/>
        <v>0</v>
      </c>
      <c r="I2180" s="218">
        <f>'Survey Results'!G2180/'Survey Results'!G$2249</f>
        <v>0</v>
      </c>
      <c r="J2180" s="217">
        <f t="shared" si="271"/>
        <v>0</v>
      </c>
      <c r="K2180" s="215">
        <f>'Survey Results'!H2180/'Survey Results'!H$2249</f>
        <v>0</v>
      </c>
      <c r="L2180" s="211">
        <f t="shared" si="272"/>
        <v>0</v>
      </c>
      <c r="M2180" s="221">
        <f t="shared" si="273"/>
        <v>0</v>
      </c>
      <c r="N2180" s="222">
        <f t="shared" ref="N2180:N2243" si="274">D2180+F2180+H2180+J2180+L2180</f>
        <v>0</v>
      </c>
    </row>
    <row r="2181" spans="2:14" x14ac:dyDescent="0.45">
      <c r="B2181" t="s">
        <v>315</v>
      </c>
      <c r="C2181" s="215">
        <f>'Survey Results'!D2181/'Survey Results'!D$2249</f>
        <v>0</v>
      </c>
      <c r="D2181" s="211">
        <f t="shared" si="268"/>
        <v>0</v>
      </c>
      <c r="E2181" s="218">
        <f>'Survey Results'!E2181/'Survey Results'!E$2249</f>
        <v>0</v>
      </c>
      <c r="F2181" s="217">
        <f t="shared" si="269"/>
        <v>0</v>
      </c>
      <c r="G2181" s="215">
        <f>'Survey Results'!F2181/'Survey Results'!F$2249</f>
        <v>0</v>
      </c>
      <c r="H2181" s="212">
        <f t="shared" si="270"/>
        <v>0</v>
      </c>
      <c r="I2181" s="218">
        <f>'Survey Results'!G2181/'Survey Results'!G$2249</f>
        <v>0</v>
      </c>
      <c r="J2181" s="217">
        <f t="shared" si="271"/>
        <v>0</v>
      </c>
      <c r="K2181" s="215">
        <f>'Survey Results'!H2181/'Survey Results'!H$2249</f>
        <v>0</v>
      </c>
      <c r="L2181" s="211">
        <f t="shared" si="272"/>
        <v>0</v>
      </c>
      <c r="M2181" s="221">
        <f t="shared" si="273"/>
        <v>0</v>
      </c>
      <c r="N2181" s="222">
        <f t="shared" si="274"/>
        <v>0</v>
      </c>
    </row>
    <row r="2182" spans="2:14" x14ac:dyDescent="0.45">
      <c r="B2182" t="s">
        <v>316</v>
      </c>
      <c r="C2182" s="215">
        <f>'Survey Results'!D2182/'Survey Results'!D$2249</f>
        <v>0</v>
      </c>
      <c r="D2182" s="211">
        <f t="shared" si="268"/>
        <v>0</v>
      </c>
      <c r="E2182" s="218">
        <f>'Survey Results'!E2182/'Survey Results'!E$2249</f>
        <v>0</v>
      </c>
      <c r="F2182" s="217">
        <f t="shared" si="269"/>
        <v>0</v>
      </c>
      <c r="G2182" s="215">
        <f>'Survey Results'!F2182/'Survey Results'!F$2249</f>
        <v>0</v>
      </c>
      <c r="H2182" s="212">
        <f t="shared" si="270"/>
        <v>0</v>
      </c>
      <c r="I2182" s="218">
        <f>'Survey Results'!G2182/'Survey Results'!G$2249</f>
        <v>0</v>
      </c>
      <c r="J2182" s="217">
        <f t="shared" si="271"/>
        <v>0</v>
      </c>
      <c r="K2182" s="215">
        <f>'Survey Results'!H2182/'Survey Results'!H$2249</f>
        <v>0</v>
      </c>
      <c r="L2182" s="211">
        <f t="shared" si="272"/>
        <v>0</v>
      </c>
      <c r="M2182" s="221">
        <f t="shared" si="273"/>
        <v>0</v>
      </c>
      <c r="N2182" s="222">
        <f t="shared" si="274"/>
        <v>0</v>
      </c>
    </row>
    <row r="2183" spans="2:14" x14ac:dyDescent="0.45">
      <c r="B2183" t="s">
        <v>317</v>
      </c>
      <c r="C2183" s="215">
        <f>'Survey Results'!D2183/'Survey Results'!D$2249</f>
        <v>0</v>
      </c>
      <c r="D2183" s="211">
        <f t="shared" si="268"/>
        <v>0</v>
      </c>
      <c r="E2183" s="218">
        <f>'Survey Results'!E2183/'Survey Results'!E$2249</f>
        <v>0</v>
      </c>
      <c r="F2183" s="217">
        <f t="shared" si="269"/>
        <v>0</v>
      </c>
      <c r="G2183" s="215">
        <f>'Survey Results'!F2183/'Survey Results'!F$2249</f>
        <v>0</v>
      </c>
      <c r="H2183" s="212">
        <f t="shared" si="270"/>
        <v>0</v>
      </c>
      <c r="I2183" s="218">
        <f>'Survey Results'!G2183/'Survey Results'!G$2249</f>
        <v>0</v>
      </c>
      <c r="J2183" s="217">
        <f t="shared" si="271"/>
        <v>0</v>
      </c>
      <c r="K2183" s="215">
        <f>'Survey Results'!H2183/'Survey Results'!H$2249</f>
        <v>0</v>
      </c>
      <c r="L2183" s="211">
        <f t="shared" si="272"/>
        <v>0</v>
      </c>
      <c r="M2183" s="221">
        <f t="shared" si="273"/>
        <v>0</v>
      </c>
      <c r="N2183" s="222">
        <f t="shared" si="274"/>
        <v>0</v>
      </c>
    </row>
    <row r="2184" spans="2:14" x14ac:dyDescent="0.45">
      <c r="B2184" t="s">
        <v>318</v>
      </c>
      <c r="C2184" s="215">
        <f>'Survey Results'!D2184/'Survey Results'!D$2249</f>
        <v>0</v>
      </c>
      <c r="D2184" s="211">
        <f t="shared" si="268"/>
        <v>0</v>
      </c>
      <c r="E2184" s="218">
        <f>'Survey Results'!E2184/'Survey Results'!E$2249</f>
        <v>0</v>
      </c>
      <c r="F2184" s="217">
        <f t="shared" si="269"/>
        <v>0</v>
      </c>
      <c r="G2184" s="215">
        <f>'Survey Results'!F2184/'Survey Results'!F$2249</f>
        <v>0</v>
      </c>
      <c r="H2184" s="212">
        <f t="shared" si="270"/>
        <v>0</v>
      </c>
      <c r="I2184" s="218">
        <f>'Survey Results'!G2184/'Survey Results'!G$2249</f>
        <v>0</v>
      </c>
      <c r="J2184" s="217">
        <f t="shared" si="271"/>
        <v>0</v>
      </c>
      <c r="K2184" s="215">
        <f>'Survey Results'!H2184/'Survey Results'!H$2249</f>
        <v>0</v>
      </c>
      <c r="L2184" s="211">
        <f t="shared" si="272"/>
        <v>0</v>
      </c>
      <c r="M2184" s="221">
        <f t="shared" si="273"/>
        <v>0</v>
      </c>
      <c r="N2184" s="222">
        <f t="shared" si="274"/>
        <v>0</v>
      </c>
    </row>
    <row r="2185" spans="2:14" x14ac:dyDescent="0.45">
      <c r="B2185" t="s">
        <v>319</v>
      </c>
      <c r="C2185" s="215">
        <f>'Survey Results'!D2185/'Survey Results'!D$2249</f>
        <v>0</v>
      </c>
      <c r="D2185" s="211">
        <f t="shared" si="268"/>
        <v>0</v>
      </c>
      <c r="E2185" s="218">
        <f>'Survey Results'!E2185/'Survey Results'!E$2249</f>
        <v>0</v>
      </c>
      <c r="F2185" s="217">
        <f t="shared" si="269"/>
        <v>0</v>
      </c>
      <c r="G2185" s="215">
        <f>'Survey Results'!F2185/'Survey Results'!F$2249</f>
        <v>0</v>
      </c>
      <c r="H2185" s="212">
        <f t="shared" si="270"/>
        <v>0</v>
      </c>
      <c r="I2185" s="218">
        <f>'Survey Results'!G2185/'Survey Results'!G$2249</f>
        <v>0</v>
      </c>
      <c r="J2185" s="217">
        <f t="shared" si="271"/>
        <v>0</v>
      </c>
      <c r="K2185" s="215">
        <f>'Survey Results'!H2185/'Survey Results'!H$2249</f>
        <v>0</v>
      </c>
      <c r="L2185" s="211">
        <f t="shared" si="272"/>
        <v>0</v>
      </c>
      <c r="M2185" s="221">
        <f t="shared" si="273"/>
        <v>0</v>
      </c>
      <c r="N2185" s="222">
        <f t="shared" si="274"/>
        <v>0</v>
      </c>
    </row>
    <row r="2186" spans="2:14" x14ac:dyDescent="0.45">
      <c r="B2186" t="s">
        <v>320</v>
      </c>
      <c r="C2186" s="215">
        <f>'Survey Results'!D2186/'Survey Results'!D$2249</f>
        <v>0</v>
      </c>
      <c r="D2186" s="211">
        <f t="shared" si="268"/>
        <v>0</v>
      </c>
      <c r="E2186" s="218">
        <f>'Survey Results'!E2186/'Survey Results'!E$2249</f>
        <v>0</v>
      </c>
      <c r="F2186" s="217">
        <f t="shared" si="269"/>
        <v>0</v>
      </c>
      <c r="G2186" s="215">
        <f>'Survey Results'!F2186/'Survey Results'!F$2249</f>
        <v>0</v>
      </c>
      <c r="H2186" s="212">
        <f t="shared" si="270"/>
        <v>0</v>
      </c>
      <c r="I2186" s="218">
        <f>'Survey Results'!G2186/'Survey Results'!G$2249</f>
        <v>0</v>
      </c>
      <c r="J2186" s="217">
        <f t="shared" si="271"/>
        <v>0</v>
      </c>
      <c r="K2186" s="215">
        <f>'Survey Results'!H2186/'Survey Results'!H$2249</f>
        <v>0</v>
      </c>
      <c r="L2186" s="211">
        <f t="shared" si="272"/>
        <v>0</v>
      </c>
      <c r="M2186" s="221">
        <f t="shared" si="273"/>
        <v>0</v>
      </c>
      <c r="N2186" s="222">
        <f t="shared" si="274"/>
        <v>0</v>
      </c>
    </row>
    <row r="2187" spans="2:14" x14ac:dyDescent="0.45">
      <c r="B2187" t="s">
        <v>321</v>
      </c>
      <c r="C2187" s="215">
        <f>'Survey Results'!D2187/'Survey Results'!D$2249</f>
        <v>0</v>
      </c>
      <c r="D2187" s="211">
        <f t="shared" si="268"/>
        <v>0</v>
      </c>
      <c r="E2187" s="218">
        <f>'Survey Results'!E2187/'Survey Results'!E$2249</f>
        <v>0</v>
      </c>
      <c r="F2187" s="217">
        <f t="shared" si="269"/>
        <v>0</v>
      </c>
      <c r="G2187" s="215">
        <f>'Survey Results'!F2187/'Survey Results'!F$2249</f>
        <v>0</v>
      </c>
      <c r="H2187" s="212">
        <f t="shared" si="270"/>
        <v>0</v>
      </c>
      <c r="I2187" s="218">
        <f>'Survey Results'!G2187/'Survey Results'!G$2249</f>
        <v>0</v>
      </c>
      <c r="J2187" s="217">
        <f t="shared" si="271"/>
        <v>0</v>
      </c>
      <c r="K2187" s="215">
        <f>'Survey Results'!H2187/'Survey Results'!H$2249</f>
        <v>0</v>
      </c>
      <c r="L2187" s="211">
        <f t="shared" si="272"/>
        <v>0</v>
      </c>
      <c r="M2187" s="221">
        <f t="shared" si="273"/>
        <v>0</v>
      </c>
      <c r="N2187" s="222">
        <f t="shared" si="274"/>
        <v>0</v>
      </c>
    </row>
    <row r="2188" spans="2:14" x14ac:dyDescent="0.45">
      <c r="B2188" t="s">
        <v>322</v>
      </c>
      <c r="C2188" s="215">
        <f>'Survey Results'!D2188/'Survey Results'!D$2249</f>
        <v>0</v>
      </c>
      <c r="D2188" s="211">
        <f t="shared" si="268"/>
        <v>0</v>
      </c>
      <c r="E2188" s="218">
        <f>'Survey Results'!E2188/'Survey Results'!E$2249</f>
        <v>0</v>
      </c>
      <c r="F2188" s="217">
        <f t="shared" si="269"/>
        <v>0</v>
      </c>
      <c r="G2188" s="215">
        <f>'Survey Results'!F2188/'Survey Results'!F$2249</f>
        <v>0</v>
      </c>
      <c r="H2188" s="212">
        <f t="shared" si="270"/>
        <v>0</v>
      </c>
      <c r="I2188" s="218">
        <f>'Survey Results'!G2188/'Survey Results'!G$2249</f>
        <v>0</v>
      </c>
      <c r="J2188" s="217">
        <f t="shared" si="271"/>
        <v>0</v>
      </c>
      <c r="K2188" s="215">
        <f>'Survey Results'!H2188/'Survey Results'!H$2249</f>
        <v>0</v>
      </c>
      <c r="L2188" s="211">
        <f t="shared" si="272"/>
        <v>0</v>
      </c>
      <c r="M2188" s="221">
        <f t="shared" si="273"/>
        <v>0</v>
      </c>
      <c r="N2188" s="222">
        <f t="shared" si="274"/>
        <v>0</v>
      </c>
    </row>
    <row r="2189" spans="2:14" x14ac:dyDescent="0.45">
      <c r="B2189" t="s">
        <v>323</v>
      </c>
      <c r="C2189" s="215">
        <f>'Survey Results'!D2189/'Survey Results'!D$2249</f>
        <v>0</v>
      </c>
      <c r="D2189" s="211">
        <f t="shared" si="268"/>
        <v>0</v>
      </c>
      <c r="E2189" s="218">
        <f>'Survey Results'!E2189/'Survey Results'!E$2249</f>
        <v>0</v>
      </c>
      <c r="F2189" s="217">
        <f t="shared" si="269"/>
        <v>0</v>
      </c>
      <c r="G2189" s="215">
        <f>'Survey Results'!F2189/'Survey Results'!F$2249</f>
        <v>0</v>
      </c>
      <c r="H2189" s="212">
        <f t="shared" si="270"/>
        <v>0</v>
      </c>
      <c r="I2189" s="218">
        <f>'Survey Results'!G2189/'Survey Results'!G$2249</f>
        <v>0</v>
      </c>
      <c r="J2189" s="217">
        <f t="shared" si="271"/>
        <v>0</v>
      </c>
      <c r="K2189" s="215">
        <f>'Survey Results'!H2189/'Survey Results'!H$2249</f>
        <v>0</v>
      </c>
      <c r="L2189" s="211">
        <f t="shared" si="272"/>
        <v>0</v>
      </c>
      <c r="M2189" s="221">
        <f t="shared" si="273"/>
        <v>0</v>
      </c>
      <c r="N2189" s="222">
        <f t="shared" si="274"/>
        <v>0</v>
      </c>
    </row>
    <row r="2190" spans="2:14" x14ac:dyDescent="0.45">
      <c r="B2190" t="s">
        <v>324</v>
      </c>
      <c r="C2190" s="215">
        <f>'Survey Results'!D2190/'Survey Results'!D$2249</f>
        <v>0</v>
      </c>
      <c r="D2190" s="211">
        <f t="shared" si="268"/>
        <v>0</v>
      </c>
      <c r="E2190" s="218">
        <f>'Survey Results'!E2190/'Survey Results'!E$2249</f>
        <v>0</v>
      </c>
      <c r="F2190" s="217">
        <f t="shared" si="269"/>
        <v>0</v>
      </c>
      <c r="G2190" s="215">
        <f>'Survey Results'!F2190/'Survey Results'!F$2249</f>
        <v>0</v>
      </c>
      <c r="H2190" s="212">
        <f t="shared" si="270"/>
        <v>0</v>
      </c>
      <c r="I2190" s="218">
        <f>'Survey Results'!G2190/'Survey Results'!G$2249</f>
        <v>0</v>
      </c>
      <c r="J2190" s="217">
        <f t="shared" si="271"/>
        <v>0</v>
      </c>
      <c r="K2190" s="215">
        <f>'Survey Results'!H2190/'Survey Results'!H$2249</f>
        <v>0</v>
      </c>
      <c r="L2190" s="211">
        <f t="shared" si="272"/>
        <v>0</v>
      </c>
      <c r="M2190" s="221">
        <f t="shared" si="273"/>
        <v>0</v>
      </c>
      <c r="N2190" s="222">
        <f t="shared" si="274"/>
        <v>0</v>
      </c>
    </row>
    <row r="2191" spans="2:14" x14ac:dyDescent="0.45">
      <c r="B2191" t="s">
        <v>325</v>
      </c>
      <c r="C2191" s="215">
        <f>'Survey Results'!D2191/'Survey Results'!D$2249</f>
        <v>0</v>
      </c>
      <c r="D2191" s="211">
        <f t="shared" si="268"/>
        <v>0</v>
      </c>
      <c r="E2191" s="218">
        <f>'Survey Results'!E2191/'Survey Results'!E$2249</f>
        <v>0</v>
      </c>
      <c r="F2191" s="217">
        <f t="shared" si="269"/>
        <v>0</v>
      </c>
      <c r="G2191" s="215">
        <f>'Survey Results'!F2191/'Survey Results'!F$2249</f>
        <v>0</v>
      </c>
      <c r="H2191" s="212">
        <f t="shared" si="270"/>
        <v>0</v>
      </c>
      <c r="I2191" s="218">
        <f>'Survey Results'!G2191/'Survey Results'!G$2249</f>
        <v>0</v>
      </c>
      <c r="J2191" s="217">
        <f t="shared" si="271"/>
        <v>0</v>
      </c>
      <c r="K2191" s="215">
        <f>'Survey Results'!H2191/'Survey Results'!H$2249</f>
        <v>0</v>
      </c>
      <c r="L2191" s="211">
        <f t="shared" si="272"/>
        <v>0</v>
      </c>
      <c r="M2191" s="221">
        <f t="shared" si="273"/>
        <v>0</v>
      </c>
      <c r="N2191" s="222">
        <f t="shared" si="274"/>
        <v>0</v>
      </c>
    </row>
    <row r="2192" spans="2:14" x14ac:dyDescent="0.45">
      <c r="B2192" t="s">
        <v>326</v>
      </c>
      <c r="C2192" s="215">
        <f>'Survey Results'!D2192/'Survey Results'!D$2249</f>
        <v>0</v>
      </c>
      <c r="D2192" s="211">
        <f t="shared" si="268"/>
        <v>0</v>
      </c>
      <c r="E2192" s="218">
        <f>'Survey Results'!E2192/'Survey Results'!E$2249</f>
        <v>0</v>
      </c>
      <c r="F2192" s="217">
        <f t="shared" si="269"/>
        <v>0</v>
      </c>
      <c r="G2192" s="215">
        <f>'Survey Results'!F2192/'Survey Results'!F$2249</f>
        <v>0</v>
      </c>
      <c r="H2192" s="212">
        <f t="shared" si="270"/>
        <v>0</v>
      </c>
      <c r="I2192" s="218">
        <f>'Survey Results'!G2192/'Survey Results'!G$2249</f>
        <v>0</v>
      </c>
      <c r="J2192" s="217">
        <f t="shared" si="271"/>
        <v>0</v>
      </c>
      <c r="K2192" s="215">
        <f>'Survey Results'!H2192/'Survey Results'!H$2249</f>
        <v>0</v>
      </c>
      <c r="L2192" s="211">
        <f t="shared" si="272"/>
        <v>0</v>
      </c>
      <c r="M2192" s="221">
        <f t="shared" si="273"/>
        <v>0</v>
      </c>
      <c r="N2192" s="222">
        <f t="shared" si="274"/>
        <v>0</v>
      </c>
    </row>
    <row r="2193" spans="2:14" x14ac:dyDescent="0.45">
      <c r="B2193" t="s">
        <v>327</v>
      </c>
      <c r="C2193" s="215">
        <f>'Survey Results'!D2193/'Survey Results'!D$2249</f>
        <v>0</v>
      </c>
      <c r="D2193" s="211">
        <f t="shared" si="268"/>
        <v>0</v>
      </c>
      <c r="E2193" s="218">
        <f>'Survey Results'!E2193/'Survey Results'!E$2249</f>
        <v>0</v>
      </c>
      <c r="F2193" s="217">
        <f t="shared" si="269"/>
        <v>0</v>
      </c>
      <c r="G2193" s="215">
        <f>'Survey Results'!F2193/'Survey Results'!F$2249</f>
        <v>3.745534170796358E-2</v>
      </c>
      <c r="H2193" s="212">
        <f t="shared" si="270"/>
        <v>0.36388757404632938</v>
      </c>
      <c r="I2193" s="218">
        <f>'Survey Results'!G2193/'Survey Results'!G$2249</f>
        <v>0</v>
      </c>
      <c r="J2193" s="217">
        <f t="shared" si="271"/>
        <v>0</v>
      </c>
      <c r="K2193" s="215">
        <f>'Survey Results'!H2193/'Survey Results'!H$2249</f>
        <v>0</v>
      </c>
      <c r="L2193" s="211">
        <f t="shared" si="272"/>
        <v>0</v>
      </c>
      <c r="M2193" s="221">
        <f t="shared" si="273"/>
        <v>1.4816941205803741E-2</v>
      </c>
      <c r="N2193" s="222">
        <f t="shared" si="274"/>
        <v>0.36388757404632938</v>
      </c>
    </row>
    <row r="2194" spans="2:14" x14ac:dyDescent="0.45">
      <c r="B2194" t="s">
        <v>328</v>
      </c>
      <c r="C2194" s="215">
        <f>'Survey Results'!D2194/'Survey Results'!D$2249</f>
        <v>0</v>
      </c>
      <c r="D2194" s="211">
        <f t="shared" si="268"/>
        <v>0</v>
      </c>
      <c r="E2194" s="218">
        <f>'Survey Results'!E2194/'Survey Results'!E$2249</f>
        <v>0</v>
      </c>
      <c r="F2194" s="217">
        <f t="shared" si="269"/>
        <v>0</v>
      </c>
      <c r="G2194" s="215">
        <f>'Survey Results'!F2194/'Survey Results'!F$2249</f>
        <v>0</v>
      </c>
      <c r="H2194" s="212">
        <f t="shared" si="270"/>
        <v>0</v>
      </c>
      <c r="I2194" s="218">
        <f>'Survey Results'!G2194/'Survey Results'!G$2249</f>
        <v>0</v>
      </c>
      <c r="J2194" s="217">
        <f t="shared" si="271"/>
        <v>0</v>
      </c>
      <c r="K2194" s="215">
        <f>'Survey Results'!H2194/'Survey Results'!H$2249</f>
        <v>0</v>
      </c>
      <c r="L2194" s="211">
        <f t="shared" si="272"/>
        <v>0</v>
      </c>
      <c r="M2194" s="221">
        <f t="shared" si="273"/>
        <v>0</v>
      </c>
      <c r="N2194" s="222">
        <f t="shared" si="274"/>
        <v>0</v>
      </c>
    </row>
    <row r="2195" spans="2:14" x14ac:dyDescent="0.45">
      <c r="B2195" t="s">
        <v>329</v>
      </c>
      <c r="C2195" s="215">
        <f>'Survey Results'!D2195/'Survey Results'!D$2249</f>
        <v>0</v>
      </c>
      <c r="D2195" s="211">
        <f t="shared" si="268"/>
        <v>0</v>
      </c>
      <c r="E2195" s="218">
        <f>'Survey Results'!E2195/'Survey Results'!E$2249</f>
        <v>0</v>
      </c>
      <c r="F2195" s="217">
        <f t="shared" si="269"/>
        <v>0</v>
      </c>
      <c r="G2195" s="215">
        <f>'Survey Results'!F2195/'Survey Results'!F$2249</f>
        <v>0</v>
      </c>
      <c r="H2195" s="212">
        <f t="shared" si="270"/>
        <v>0</v>
      </c>
      <c r="I2195" s="218">
        <f>'Survey Results'!G2195/'Survey Results'!G$2249</f>
        <v>0</v>
      </c>
      <c r="J2195" s="217">
        <f t="shared" si="271"/>
        <v>0</v>
      </c>
      <c r="K2195" s="215">
        <f>'Survey Results'!H2195/'Survey Results'!H$2249</f>
        <v>0</v>
      </c>
      <c r="L2195" s="211">
        <f t="shared" si="272"/>
        <v>0</v>
      </c>
      <c r="M2195" s="221">
        <f t="shared" si="273"/>
        <v>0</v>
      </c>
      <c r="N2195" s="222">
        <f t="shared" si="274"/>
        <v>0</v>
      </c>
    </row>
    <row r="2196" spans="2:14" x14ac:dyDescent="0.45">
      <c r="B2196" t="s">
        <v>330</v>
      </c>
      <c r="C2196" s="215">
        <f>'Survey Results'!D2196/'Survey Results'!D$2249</f>
        <v>0</v>
      </c>
      <c r="D2196" s="211">
        <f t="shared" si="268"/>
        <v>0</v>
      </c>
      <c r="E2196" s="218">
        <f>'Survey Results'!E2196/'Survey Results'!E$2249</f>
        <v>0</v>
      </c>
      <c r="F2196" s="217">
        <f t="shared" si="269"/>
        <v>0</v>
      </c>
      <c r="G2196" s="215">
        <f>'Survey Results'!F2196/'Survey Results'!F$2249</f>
        <v>0</v>
      </c>
      <c r="H2196" s="212">
        <f t="shared" si="270"/>
        <v>0</v>
      </c>
      <c r="I2196" s="218">
        <f>'Survey Results'!G2196/'Survey Results'!G$2249</f>
        <v>0</v>
      </c>
      <c r="J2196" s="217">
        <f t="shared" si="271"/>
        <v>0</v>
      </c>
      <c r="K2196" s="215">
        <f>'Survey Results'!H2196/'Survey Results'!H$2249</f>
        <v>0</v>
      </c>
      <c r="L2196" s="211">
        <f t="shared" si="272"/>
        <v>0</v>
      </c>
      <c r="M2196" s="221">
        <f t="shared" si="273"/>
        <v>0</v>
      </c>
      <c r="N2196" s="222">
        <f t="shared" si="274"/>
        <v>0</v>
      </c>
    </row>
    <row r="2197" spans="2:14" x14ac:dyDescent="0.45">
      <c r="B2197" t="s">
        <v>331</v>
      </c>
      <c r="C2197" s="215">
        <f>'Survey Results'!D2197/'Survey Results'!D$2249</f>
        <v>0</v>
      </c>
      <c r="D2197" s="211">
        <f t="shared" si="268"/>
        <v>0</v>
      </c>
      <c r="E2197" s="218">
        <f>'Survey Results'!E2197/'Survey Results'!E$2249</f>
        <v>0</v>
      </c>
      <c r="F2197" s="217">
        <f t="shared" si="269"/>
        <v>0</v>
      </c>
      <c r="G2197" s="215">
        <f>'Survey Results'!F2197/'Survey Results'!F$2249</f>
        <v>0</v>
      </c>
      <c r="H2197" s="212">
        <f t="shared" si="270"/>
        <v>0</v>
      </c>
      <c r="I2197" s="218">
        <f>'Survey Results'!G2197/'Survey Results'!G$2249</f>
        <v>0</v>
      </c>
      <c r="J2197" s="217">
        <f t="shared" si="271"/>
        <v>0</v>
      </c>
      <c r="K2197" s="215">
        <f>'Survey Results'!H2197/'Survey Results'!H$2249</f>
        <v>0</v>
      </c>
      <c r="L2197" s="211">
        <f t="shared" si="272"/>
        <v>0</v>
      </c>
      <c r="M2197" s="221">
        <f t="shared" si="273"/>
        <v>0</v>
      </c>
      <c r="N2197" s="222">
        <f t="shared" si="274"/>
        <v>0</v>
      </c>
    </row>
    <row r="2198" spans="2:14" x14ac:dyDescent="0.45">
      <c r="B2198" t="s">
        <v>332</v>
      </c>
      <c r="C2198" s="215">
        <f>'Survey Results'!D2198/'Survey Results'!D$2249</f>
        <v>0</v>
      </c>
      <c r="D2198" s="211">
        <f t="shared" si="268"/>
        <v>0</v>
      </c>
      <c r="E2198" s="218">
        <f>'Survey Results'!E2198/'Survey Results'!E$2249</f>
        <v>0</v>
      </c>
      <c r="F2198" s="217">
        <f t="shared" si="269"/>
        <v>0</v>
      </c>
      <c r="G2198" s="215">
        <f>'Survey Results'!F2198/'Survey Results'!F$2249</f>
        <v>0</v>
      </c>
      <c r="H2198" s="212">
        <f t="shared" si="270"/>
        <v>0</v>
      </c>
      <c r="I2198" s="218">
        <f>'Survey Results'!G2198/'Survey Results'!G$2249</f>
        <v>0</v>
      </c>
      <c r="J2198" s="217">
        <f t="shared" si="271"/>
        <v>0</v>
      </c>
      <c r="K2198" s="215">
        <f>'Survey Results'!H2198/'Survey Results'!H$2249</f>
        <v>0</v>
      </c>
      <c r="L2198" s="211">
        <f t="shared" si="272"/>
        <v>0</v>
      </c>
      <c r="M2198" s="221">
        <f t="shared" si="273"/>
        <v>0</v>
      </c>
      <c r="N2198" s="222">
        <f t="shared" si="274"/>
        <v>0</v>
      </c>
    </row>
    <row r="2199" spans="2:14" x14ac:dyDescent="0.45">
      <c r="B2199" t="s">
        <v>333</v>
      </c>
      <c r="C2199" s="215">
        <f>'Survey Results'!D2199/'Survey Results'!D$2249</f>
        <v>0</v>
      </c>
      <c r="D2199" s="211">
        <f t="shared" ref="D2199:D2248" si="275">C2199*$D$2068</f>
        <v>0</v>
      </c>
      <c r="E2199" s="218">
        <f>'Survey Results'!E2199/'Survey Results'!E$2249</f>
        <v>0</v>
      </c>
      <c r="F2199" s="217">
        <f t="shared" ref="F2199:F2248" si="276">E2199*$F$2068</f>
        <v>0</v>
      </c>
      <c r="G2199" s="215">
        <f>'Survey Results'!F2199/'Survey Results'!F$2249</f>
        <v>0</v>
      </c>
      <c r="H2199" s="212">
        <f t="shared" ref="H2199:H2248" si="277">G2199*$H$2068</f>
        <v>0</v>
      </c>
      <c r="I2199" s="218">
        <f>'Survey Results'!G2199/'Survey Results'!G$2249</f>
        <v>0</v>
      </c>
      <c r="J2199" s="217">
        <f t="shared" ref="J2199:J2248" si="278">I2199*$J$2068</f>
        <v>0</v>
      </c>
      <c r="K2199" s="215">
        <f>'Survey Results'!H2199/'Survey Results'!H$2249</f>
        <v>0</v>
      </c>
      <c r="L2199" s="211">
        <f t="shared" ref="L2199:L2248" si="279">K2199*$L$2068</f>
        <v>0</v>
      </c>
      <c r="M2199" s="221">
        <f t="shared" ref="M2199:M2248" si="280">N2199/$N$2068</f>
        <v>0</v>
      </c>
      <c r="N2199" s="222">
        <f t="shared" si="274"/>
        <v>0</v>
      </c>
    </row>
    <row r="2200" spans="2:14" x14ac:dyDescent="0.45">
      <c r="B2200" t="s">
        <v>334</v>
      </c>
      <c r="C2200" s="215">
        <f>'Survey Results'!D2200/'Survey Results'!D$2249</f>
        <v>0</v>
      </c>
      <c r="D2200" s="211">
        <f t="shared" si="275"/>
        <v>0</v>
      </c>
      <c r="E2200" s="218">
        <f>'Survey Results'!E2200/'Survey Results'!E$2249</f>
        <v>0</v>
      </c>
      <c r="F2200" s="217">
        <f t="shared" si="276"/>
        <v>0</v>
      </c>
      <c r="G2200" s="215">
        <f>'Survey Results'!F2200/'Survey Results'!F$2249</f>
        <v>0</v>
      </c>
      <c r="H2200" s="212">
        <f t="shared" si="277"/>
        <v>0</v>
      </c>
      <c r="I2200" s="218">
        <f>'Survey Results'!G2200/'Survey Results'!G$2249</f>
        <v>0</v>
      </c>
      <c r="J2200" s="217">
        <f t="shared" si="278"/>
        <v>0</v>
      </c>
      <c r="K2200" s="215">
        <f>'Survey Results'!H2200/'Survey Results'!H$2249</f>
        <v>0</v>
      </c>
      <c r="L2200" s="211">
        <f t="shared" si="279"/>
        <v>0</v>
      </c>
      <c r="M2200" s="221">
        <f t="shared" si="280"/>
        <v>0</v>
      </c>
      <c r="N2200" s="222">
        <f t="shared" si="274"/>
        <v>0</v>
      </c>
    </row>
    <row r="2201" spans="2:14" x14ac:dyDescent="0.45">
      <c r="B2201" t="s">
        <v>335</v>
      </c>
      <c r="C2201" s="215">
        <f>'Survey Results'!D2201/'Survey Results'!D$2249</f>
        <v>5.4225329108548652E-2</v>
      </c>
      <c r="D2201" s="211">
        <f t="shared" si="275"/>
        <v>0.19724938623525953</v>
      </c>
      <c r="E2201" s="218">
        <f>'Survey Results'!E2201/'Survey Results'!E$2249</f>
        <v>0</v>
      </c>
      <c r="F2201" s="217">
        <f t="shared" si="276"/>
        <v>0</v>
      </c>
      <c r="G2201" s="215">
        <f>'Survey Results'!F2201/'Survey Results'!F$2249</f>
        <v>0</v>
      </c>
      <c r="H2201" s="212">
        <f t="shared" si="277"/>
        <v>0</v>
      </c>
      <c r="I2201" s="218">
        <f>'Survey Results'!G2201/'Survey Results'!G$2249</f>
        <v>0</v>
      </c>
      <c r="J2201" s="217">
        <f t="shared" si="278"/>
        <v>0</v>
      </c>
      <c r="K2201" s="215">
        <f>'Survey Results'!H2201/'Survey Results'!H$2249</f>
        <v>0</v>
      </c>
      <c r="L2201" s="211">
        <f t="shared" si="279"/>
        <v>0</v>
      </c>
      <c r="M2201" s="221">
        <f t="shared" si="280"/>
        <v>8.0316910144247224E-3</v>
      </c>
      <c r="N2201" s="222">
        <f t="shared" si="274"/>
        <v>0.19724938623525953</v>
      </c>
    </row>
    <row r="2202" spans="2:14" x14ac:dyDescent="0.45">
      <c r="B2202" t="s">
        <v>336</v>
      </c>
      <c r="C2202" s="215">
        <f>'Survey Results'!D2202/'Survey Results'!D$2249</f>
        <v>0</v>
      </c>
      <c r="D2202" s="211">
        <f t="shared" si="275"/>
        <v>0</v>
      </c>
      <c r="E2202" s="218">
        <f>'Survey Results'!E2202/'Survey Results'!E$2249</f>
        <v>0</v>
      </c>
      <c r="F2202" s="217">
        <f t="shared" si="276"/>
        <v>0</v>
      </c>
      <c r="G2202" s="215">
        <f>'Survey Results'!F2202/'Survey Results'!F$2249</f>
        <v>0</v>
      </c>
      <c r="H2202" s="212">
        <f t="shared" si="277"/>
        <v>0</v>
      </c>
      <c r="I2202" s="218">
        <f>'Survey Results'!G2202/'Survey Results'!G$2249</f>
        <v>0</v>
      </c>
      <c r="J2202" s="217">
        <f t="shared" si="278"/>
        <v>0</v>
      </c>
      <c r="K2202" s="215">
        <f>'Survey Results'!H2202/'Survey Results'!H$2249</f>
        <v>0</v>
      </c>
      <c r="L2202" s="211">
        <f t="shared" si="279"/>
        <v>0</v>
      </c>
      <c r="M2202" s="221">
        <f t="shared" si="280"/>
        <v>0</v>
      </c>
      <c r="N2202" s="222">
        <f t="shared" si="274"/>
        <v>0</v>
      </c>
    </row>
    <row r="2203" spans="2:14" x14ac:dyDescent="0.45">
      <c r="B2203" t="s">
        <v>337</v>
      </c>
      <c r="C2203" s="215">
        <f>'Survey Results'!D2203/'Survey Results'!D$2249</f>
        <v>0</v>
      </c>
      <c r="D2203" s="211">
        <f t="shared" si="275"/>
        <v>0</v>
      </c>
      <c r="E2203" s="218">
        <f>'Survey Results'!E2203/'Survey Results'!E$2249</f>
        <v>0</v>
      </c>
      <c r="F2203" s="217">
        <f t="shared" si="276"/>
        <v>0</v>
      </c>
      <c r="G2203" s="215">
        <f>'Survey Results'!F2203/'Survey Results'!F$2249</f>
        <v>0</v>
      </c>
      <c r="H2203" s="212">
        <f t="shared" si="277"/>
        <v>0</v>
      </c>
      <c r="I2203" s="218">
        <f>'Survey Results'!G2203/'Survey Results'!G$2249</f>
        <v>0</v>
      </c>
      <c r="J2203" s="217">
        <f t="shared" si="278"/>
        <v>0</v>
      </c>
      <c r="K2203" s="215">
        <f>'Survey Results'!H2203/'Survey Results'!H$2249</f>
        <v>0</v>
      </c>
      <c r="L2203" s="211">
        <f t="shared" si="279"/>
        <v>0</v>
      </c>
      <c r="M2203" s="221">
        <f t="shared" si="280"/>
        <v>0</v>
      </c>
      <c r="N2203" s="222">
        <f t="shared" si="274"/>
        <v>0</v>
      </c>
    </row>
    <row r="2204" spans="2:14" x14ac:dyDescent="0.45">
      <c r="B2204" t="s">
        <v>338</v>
      </c>
      <c r="C2204" s="215">
        <f>'Survey Results'!D2204/'Survey Results'!D$2249</f>
        <v>0</v>
      </c>
      <c r="D2204" s="211">
        <f t="shared" si="275"/>
        <v>0</v>
      </c>
      <c r="E2204" s="218">
        <f>'Survey Results'!E2204/'Survey Results'!E$2249</f>
        <v>0</v>
      </c>
      <c r="F2204" s="217">
        <f t="shared" si="276"/>
        <v>0</v>
      </c>
      <c r="G2204" s="215">
        <f>'Survey Results'!F2204/'Survey Results'!F$2249</f>
        <v>0</v>
      </c>
      <c r="H2204" s="212">
        <f t="shared" si="277"/>
        <v>0</v>
      </c>
      <c r="I2204" s="218">
        <f>'Survey Results'!G2204/'Survey Results'!G$2249</f>
        <v>0</v>
      </c>
      <c r="J2204" s="217">
        <f t="shared" si="278"/>
        <v>0</v>
      </c>
      <c r="K2204" s="215">
        <f>'Survey Results'!H2204/'Survey Results'!H$2249</f>
        <v>0</v>
      </c>
      <c r="L2204" s="211">
        <f t="shared" si="279"/>
        <v>0</v>
      </c>
      <c r="M2204" s="221">
        <f t="shared" si="280"/>
        <v>0</v>
      </c>
      <c r="N2204" s="222">
        <f t="shared" si="274"/>
        <v>0</v>
      </c>
    </row>
    <row r="2205" spans="2:14" x14ac:dyDescent="0.45">
      <c r="B2205" t="s">
        <v>339</v>
      </c>
      <c r="C2205" s="215">
        <f>'Survey Results'!D2205/'Survey Results'!D$2249</f>
        <v>0</v>
      </c>
      <c r="D2205" s="211">
        <f t="shared" si="275"/>
        <v>0</v>
      </c>
      <c r="E2205" s="218">
        <f>'Survey Results'!E2205/'Survey Results'!E$2249</f>
        <v>0</v>
      </c>
      <c r="F2205" s="217">
        <f t="shared" si="276"/>
        <v>0</v>
      </c>
      <c r="G2205" s="215">
        <f>'Survey Results'!F2205/'Survey Results'!F$2249</f>
        <v>0</v>
      </c>
      <c r="H2205" s="212">
        <f t="shared" si="277"/>
        <v>0</v>
      </c>
      <c r="I2205" s="218">
        <f>'Survey Results'!G2205/'Survey Results'!G$2249</f>
        <v>1.6514364211909459E-2</v>
      </c>
      <c r="J2205" s="217">
        <f t="shared" si="278"/>
        <v>6.2135729476915744E-2</v>
      </c>
      <c r="K2205" s="215">
        <f>'Survey Results'!H2205/'Survey Results'!H$2249</f>
        <v>0</v>
      </c>
      <c r="L2205" s="211">
        <f t="shared" si="279"/>
        <v>0</v>
      </c>
      <c r="M2205" s="221">
        <f t="shared" si="280"/>
        <v>2.5300711431327149E-3</v>
      </c>
      <c r="N2205" s="222">
        <f t="shared" si="274"/>
        <v>6.2135729476915744E-2</v>
      </c>
    </row>
    <row r="2206" spans="2:14" x14ac:dyDescent="0.45">
      <c r="B2206" t="s">
        <v>340</v>
      </c>
      <c r="C2206" s="215">
        <f>'Survey Results'!D2206/'Survey Results'!D$2249</f>
        <v>0</v>
      </c>
      <c r="D2206" s="211">
        <f t="shared" si="275"/>
        <v>0</v>
      </c>
      <c r="E2206" s="218">
        <f>'Survey Results'!E2206/'Survey Results'!E$2249</f>
        <v>0</v>
      </c>
      <c r="F2206" s="217">
        <f t="shared" si="276"/>
        <v>0</v>
      </c>
      <c r="G2206" s="215">
        <f>'Survey Results'!F2206/'Survey Results'!F$2249</f>
        <v>0</v>
      </c>
      <c r="H2206" s="212">
        <f t="shared" si="277"/>
        <v>0</v>
      </c>
      <c r="I2206" s="218">
        <f>'Survey Results'!G2206/'Survey Results'!G$2249</f>
        <v>0</v>
      </c>
      <c r="J2206" s="217">
        <f t="shared" si="278"/>
        <v>0</v>
      </c>
      <c r="K2206" s="215">
        <f>'Survey Results'!H2206/'Survey Results'!H$2249</f>
        <v>0</v>
      </c>
      <c r="L2206" s="211">
        <f t="shared" si="279"/>
        <v>0</v>
      </c>
      <c r="M2206" s="221">
        <f t="shared" si="280"/>
        <v>0</v>
      </c>
      <c r="N2206" s="222">
        <f t="shared" si="274"/>
        <v>0</v>
      </c>
    </row>
    <row r="2207" spans="2:14" x14ac:dyDescent="0.45">
      <c r="B2207" t="s">
        <v>341</v>
      </c>
      <c r="C2207" s="215">
        <f>'Survey Results'!D2207/'Survey Results'!D$2249</f>
        <v>0</v>
      </c>
      <c r="D2207" s="211">
        <f t="shared" si="275"/>
        <v>0</v>
      </c>
      <c r="E2207" s="218">
        <f>'Survey Results'!E2207/'Survey Results'!E$2249</f>
        <v>0</v>
      </c>
      <c r="F2207" s="217">
        <f t="shared" si="276"/>
        <v>0</v>
      </c>
      <c r="G2207" s="215">
        <f>'Survey Results'!F2207/'Survey Results'!F$2249</f>
        <v>0</v>
      </c>
      <c r="H2207" s="212">
        <f t="shared" si="277"/>
        <v>0</v>
      </c>
      <c r="I2207" s="218">
        <f>'Survey Results'!G2207/'Survey Results'!G$2249</f>
        <v>0</v>
      </c>
      <c r="J2207" s="217">
        <f t="shared" si="278"/>
        <v>0</v>
      </c>
      <c r="K2207" s="215">
        <f>'Survey Results'!H2207/'Survey Results'!H$2249</f>
        <v>0</v>
      </c>
      <c r="L2207" s="211">
        <f t="shared" si="279"/>
        <v>0</v>
      </c>
      <c r="M2207" s="221">
        <f t="shared" si="280"/>
        <v>0</v>
      </c>
      <c r="N2207" s="222">
        <f t="shared" si="274"/>
        <v>0</v>
      </c>
    </row>
    <row r="2208" spans="2:14" x14ac:dyDescent="0.45">
      <c r="B2208" t="s">
        <v>342</v>
      </c>
      <c r="C2208" s="215">
        <f>'Survey Results'!D2208/'Survey Results'!D$2249</f>
        <v>0</v>
      </c>
      <c r="D2208" s="211">
        <f t="shared" si="275"/>
        <v>0</v>
      </c>
      <c r="E2208" s="218">
        <f>'Survey Results'!E2208/'Survey Results'!E$2249</f>
        <v>0</v>
      </c>
      <c r="F2208" s="217">
        <f t="shared" si="276"/>
        <v>0</v>
      </c>
      <c r="G2208" s="215">
        <f>'Survey Results'!F2208/'Survey Results'!F$2249</f>
        <v>0</v>
      </c>
      <c r="H2208" s="212">
        <f t="shared" si="277"/>
        <v>0</v>
      </c>
      <c r="I2208" s="218">
        <f>'Survey Results'!G2208/'Survey Results'!G$2249</f>
        <v>0</v>
      </c>
      <c r="J2208" s="217">
        <f t="shared" si="278"/>
        <v>0</v>
      </c>
      <c r="K2208" s="215">
        <f>'Survey Results'!H2208/'Survey Results'!H$2249</f>
        <v>0</v>
      </c>
      <c r="L2208" s="211">
        <f t="shared" si="279"/>
        <v>0</v>
      </c>
      <c r="M2208" s="221">
        <f t="shared" si="280"/>
        <v>0</v>
      </c>
      <c r="N2208" s="222">
        <f t="shared" si="274"/>
        <v>0</v>
      </c>
    </row>
    <row r="2209" spans="2:14" x14ac:dyDescent="0.45">
      <c r="B2209" t="s">
        <v>343</v>
      </c>
      <c r="C2209" s="215">
        <f>'Survey Results'!D2209/'Survey Results'!D$2249</f>
        <v>0</v>
      </c>
      <c r="D2209" s="211">
        <f t="shared" si="275"/>
        <v>0</v>
      </c>
      <c r="E2209" s="218">
        <f>'Survey Results'!E2209/'Survey Results'!E$2249</f>
        <v>0</v>
      </c>
      <c r="F2209" s="217">
        <f t="shared" si="276"/>
        <v>0</v>
      </c>
      <c r="G2209" s="215">
        <f>'Survey Results'!F2209/'Survey Results'!F$2249</f>
        <v>0</v>
      </c>
      <c r="H2209" s="212">
        <f t="shared" si="277"/>
        <v>0</v>
      </c>
      <c r="I2209" s="218">
        <f>'Survey Results'!G2209/'Survey Results'!G$2249</f>
        <v>0</v>
      </c>
      <c r="J2209" s="217">
        <f t="shared" si="278"/>
        <v>0</v>
      </c>
      <c r="K2209" s="215">
        <f>'Survey Results'!H2209/'Survey Results'!H$2249</f>
        <v>0</v>
      </c>
      <c r="L2209" s="211">
        <f t="shared" si="279"/>
        <v>0</v>
      </c>
      <c r="M2209" s="221">
        <f t="shared" si="280"/>
        <v>0</v>
      </c>
      <c r="N2209" s="222">
        <f t="shared" si="274"/>
        <v>0</v>
      </c>
    </row>
    <row r="2210" spans="2:14" x14ac:dyDescent="0.45">
      <c r="B2210" t="s">
        <v>344</v>
      </c>
      <c r="C2210" s="215">
        <f>'Survey Results'!D2210/'Survey Results'!D$2249</f>
        <v>0</v>
      </c>
      <c r="D2210" s="211">
        <f t="shared" si="275"/>
        <v>0</v>
      </c>
      <c r="E2210" s="218">
        <f>'Survey Results'!E2210/'Survey Results'!E$2249</f>
        <v>0</v>
      </c>
      <c r="F2210" s="217">
        <f t="shared" si="276"/>
        <v>0</v>
      </c>
      <c r="G2210" s="215">
        <f>'Survey Results'!F2210/'Survey Results'!F$2249</f>
        <v>0</v>
      </c>
      <c r="H2210" s="212">
        <f t="shared" si="277"/>
        <v>0</v>
      </c>
      <c r="I2210" s="218">
        <f>'Survey Results'!G2210/'Survey Results'!G$2249</f>
        <v>0</v>
      </c>
      <c r="J2210" s="217">
        <f t="shared" si="278"/>
        <v>0</v>
      </c>
      <c r="K2210" s="215">
        <f>'Survey Results'!H2210/'Survey Results'!H$2249</f>
        <v>0</v>
      </c>
      <c r="L2210" s="211">
        <f t="shared" si="279"/>
        <v>0</v>
      </c>
      <c r="M2210" s="221">
        <f t="shared" si="280"/>
        <v>0</v>
      </c>
      <c r="N2210" s="222">
        <f t="shared" si="274"/>
        <v>0</v>
      </c>
    </row>
    <row r="2211" spans="2:14" x14ac:dyDescent="0.45">
      <c r="B2211" t="s">
        <v>345</v>
      </c>
      <c r="C2211" s="215">
        <f>'Survey Results'!D2211/'Survey Results'!D$2249</f>
        <v>0</v>
      </c>
      <c r="D2211" s="211">
        <f t="shared" si="275"/>
        <v>0</v>
      </c>
      <c r="E2211" s="218">
        <f>'Survey Results'!E2211/'Survey Results'!E$2249</f>
        <v>0</v>
      </c>
      <c r="F2211" s="217">
        <f t="shared" si="276"/>
        <v>0</v>
      </c>
      <c r="G2211" s="215">
        <f>'Survey Results'!F2211/'Survey Results'!F$2249</f>
        <v>0</v>
      </c>
      <c r="H2211" s="212">
        <f t="shared" si="277"/>
        <v>0</v>
      </c>
      <c r="I2211" s="218">
        <f>'Survey Results'!G2211/'Survey Results'!G$2249</f>
        <v>0</v>
      </c>
      <c r="J2211" s="217">
        <f t="shared" si="278"/>
        <v>0</v>
      </c>
      <c r="K2211" s="215">
        <f>'Survey Results'!H2211/'Survey Results'!H$2249</f>
        <v>0</v>
      </c>
      <c r="L2211" s="211">
        <f t="shared" si="279"/>
        <v>0</v>
      </c>
      <c r="M2211" s="221">
        <f t="shared" si="280"/>
        <v>0</v>
      </c>
      <c r="N2211" s="222">
        <f t="shared" si="274"/>
        <v>0</v>
      </c>
    </row>
    <row r="2212" spans="2:14" x14ac:dyDescent="0.45">
      <c r="B2212" t="s">
        <v>133</v>
      </c>
      <c r="C2212" s="215">
        <f>'Survey Results'!D2212/'Survey Results'!D$2249</f>
        <v>0</v>
      </c>
      <c r="D2212" s="211">
        <f t="shared" si="275"/>
        <v>0</v>
      </c>
      <c r="E2212" s="218">
        <f>'Survey Results'!E2212/'Survey Results'!E$2249</f>
        <v>0</v>
      </c>
      <c r="F2212" s="217">
        <f t="shared" si="276"/>
        <v>0</v>
      </c>
      <c r="G2212" s="215">
        <f>'Survey Results'!F2212/'Survey Results'!F$2249</f>
        <v>1.872767085398179E-2</v>
      </c>
      <c r="H2212" s="212">
        <f t="shared" si="277"/>
        <v>0.18194378702316469</v>
      </c>
      <c r="I2212" s="218">
        <f>'Survey Results'!G2212/'Survey Results'!G$2249</f>
        <v>0</v>
      </c>
      <c r="J2212" s="217">
        <f t="shared" si="278"/>
        <v>0</v>
      </c>
      <c r="K2212" s="215">
        <f>'Survey Results'!H2212/'Survey Results'!H$2249</f>
        <v>0</v>
      </c>
      <c r="L2212" s="211">
        <f t="shared" si="279"/>
        <v>0</v>
      </c>
      <c r="M2212" s="221">
        <f t="shared" si="280"/>
        <v>7.4084706029018703E-3</v>
      </c>
      <c r="N2212" s="222">
        <f t="shared" si="274"/>
        <v>0.18194378702316469</v>
      </c>
    </row>
    <row r="2213" spans="2:14" x14ac:dyDescent="0.45">
      <c r="B2213" t="s">
        <v>134</v>
      </c>
      <c r="C2213" s="215">
        <f>'Survey Results'!D2213/'Survey Results'!D$2249</f>
        <v>0</v>
      </c>
      <c r="D2213" s="211">
        <f t="shared" si="275"/>
        <v>0</v>
      </c>
      <c r="E2213" s="218">
        <f>'Survey Results'!E2213/'Survey Results'!E$2249</f>
        <v>0</v>
      </c>
      <c r="F2213" s="217">
        <f t="shared" si="276"/>
        <v>0</v>
      </c>
      <c r="G2213" s="215">
        <f>'Survey Results'!F2213/'Survey Results'!F$2249</f>
        <v>0</v>
      </c>
      <c r="H2213" s="212">
        <f t="shared" si="277"/>
        <v>0</v>
      </c>
      <c r="I2213" s="218">
        <f>'Survey Results'!G2213/'Survey Results'!G$2249</f>
        <v>0</v>
      </c>
      <c r="J2213" s="217">
        <f t="shared" si="278"/>
        <v>0</v>
      </c>
      <c r="K2213" s="215">
        <f>'Survey Results'!H2213/'Survey Results'!H$2249</f>
        <v>0</v>
      </c>
      <c r="L2213" s="211">
        <f t="shared" si="279"/>
        <v>0</v>
      </c>
      <c r="M2213" s="221">
        <f t="shared" si="280"/>
        <v>0</v>
      </c>
      <c r="N2213" s="222">
        <f t="shared" si="274"/>
        <v>0</v>
      </c>
    </row>
    <row r="2214" spans="2:14" x14ac:dyDescent="0.45">
      <c r="B2214" t="s">
        <v>346</v>
      </c>
      <c r="C2214" s="215">
        <f>'Survey Results'!D2214/'Survey Results'!D$2249</f>
        <v>0</v>
      </c>
      <c r="D2214" s="211">
        <f t="shared" si="275"/>
        <v>0</v>
      </c>
      <c r="E2214" s="218">
        <f>'Survey Results'!E2214/'Survey Results'!E$2249</f>
        <v>0</v>
      </c>
      <c r="F2214" s="217">
        <f t="shared" si="276"/>
        <v>0</v>
      </c>
      <c r="G2214" s="215">
        <f>'Survey Results'!F2214/'Survey Results'!F$2249</f>
        <v>0</v>
      </c>
      <c r="H2214" s="212">
        <f t="shared" si="277"/>
        <v>0</v>
      </c>
      <c r="I2214" s="218">
        <f>'Survey Results'!G2214/'Survey Results'!G$2249</f>
        <v>0</v>
      </c>
      <c r="J2214" s="217">
        <f t="shared" si="278"/>
        <v>0</v>
      </c>
      <c r="K2214" s="215">
        <f>'Survey Results'!H2214/'Survey Results'!H$2249</f>
        <v>0</v>
      </c>
      <c r="L2214" s="211">
        <f t="shared" si="279"/>
        <v>0</v>
      </c>
      <c r="M2214" s="221">
        <f t="shared" si="280"/>
        <v>0</v>
      </c>
      <c r="N2214" s="222">
        <f t="shared" si="274"/>
        <v>0</v>
      </c>
    </row>
    <row r="2215" spans="2:14" x14ac:dyDescent="0.45">
      <c r="B2215" t="s">
        <v>347</v>
      </c>
      <c r="C2215" s="215">
        <f>'Survey Results'!D2215/'Survey Results'!D$2249</f>
        <v>0</v>
      </c>
      <c r="D2215" s="211">
        <f t="shared" si="275"/>
        <v>0</v>
      </c>
      <c r="E2215" s="218">
        <f>'Survey Results'!E2215/'Survey Results'!E$2249</f>
        <v>0</v>
      </c>
      <c r="F2215" s="217">
        <f t="shared" si="276"/>
        <v>0</v>
      </c>
      <c r="G2215" s="215">
        <f>'Survey Results'!F2215/'Survey Results'!F$2249</f>
        <v>0</v>
      </c>
      <c r="H2215" s="212">
        <f t="shared" si="277"/>
        <v>0</v>
      </c>
      <c r="I2215" s="218">
        <f>'Survey Results'!G2215/'Survey Results'!G$2249</f>
        <v>0</v>
      </c>
      <c r="J2215" s="217">
        <f t="shared" si="278"/>
        <v>0</v>
      </c>
      <c r="K2215" s="215">
        <f>'Survey Results'!H2215/'Survey Results'!H$2249</f>
        <v>0</v>
      </c>
      <c r="L2215" s="211">
        <f t="shared" si="279"/>
        <v>0</v>
      </c>
      <c r="M2215" s="221">
        <f t="shared" si="280"/>
        <v>0</v>
      </c>
      <c r="N2215" s="222">
        <f t="shared" si="274"/>
        <v>0</v>
      </c>
    </row>
    <row r="2216" spans="2:14" x14ac:dyDescent="0.45">
      <c r="B2216" t="s">
        <v>348</v>
      </c>
      <c r="C2216" s="215">
        <f>'Survey Results'!D2216/'Survey Results'!D$2249</f>
        <v>0</v>
      </c>
      <c r="D2216" s="211">
        <f t="shared" si="275"/>
        <v>0</v>
      </c>
      <c r="E2216" s="218">
        <f>'Survey Results'!E2216/'Survey Results'!E$2249</f>
        <v>0</v>
      </c>
      <c r="F2216" s="217">
        <f t="shared" si="276"/>
        <v>0</v>
      </c>
      <c r="G2216" s="215">
        <f>'Survey Results'!F2216/'Survey Results'!F$2249</f>
        <v>0</v>
      </c>
      <c r="H2216" s="212">
        <f t="shared" si="277"/>
        <v>0</v>
      </c>
      <c r="I2216" s="218">
        <f>'Survey Results'!G2216/'Survey Results'!G$2249</f>
        <v>0</v>
      </c>
      <c r="J2216" s="217">
        <f t="shared" si="278"/>
        <v>0</v>
      </c>
      <c r="K2216" s="215">
        <f>'Survey Results'!H2216/'Survey Results'!H$2249</f>
        <v>0</v>
      </c>
      <c r="L2216" s="211">
        <f t="shared" si="279"/>
        <v>0</v>
      </c>
      <c r="M2216" s="221">
        <f t="shared" si="280"/>
        <v>0</v>
      </c>
      <c r="N2216" s="222">
        <f t="shared" si="274"/>
        <v>0</v>
      </c>
    </row>
    <row r="2217" spans="2:14" x14ac:dyDescent="0.45">
      <c r="B2217" t="s">
        <v>349</v>
      </c>
      <c r="C2217" s="215">
        <f>'Survey Results'!D2217/'Survey Results'!D$2249</f>
        <v>0</v>
      </c>
      <c r="D2217" s="211">
        <f t="shared" si="275"/>
        <v>0</v>
      </c>
      <c r="E2217" s="218">
        <f>'Survey Results'!E2217/'Survey Results'!E$2249</f>
        <v>0</v>
      </c>
      <c r="F2217" s="217">
        <f t="shared" si="276"/>
        <v>0</v>
      </c>
      <c r="G2217" s="215">
        <f>'Survey Results'!F2217/'Survey Results'!F$2249</f>
        <v>0</v>
      </c>
      <c r="H2217" s="212">
        <f t="shared" si="277"/>
        <v>0</v>
      </c>
      <c r="I2217" s="218">
        <f>'Survey Results'!G2217/'Survey Results'!G$2249</f>
        <v>0</v>
      </c>
      <c r="J2217" s="217">
        <f t="shared" si="278"/>
        <v>0</v>
      </c>
      <c r="K2217" s="215">
        <f>'Survey Results'!H2217/'Survey Results'!H$2249</f>
        <v>0</v>
      </c>
      <c r="L2217" s="211">
        <f t="shared" si="279"/>
        <v>0</v>
      </c>
      <c r="M2217" s="221">
        <f t="shared" si="280"/>
        <v>0</v>
      </c>
      <c r="N2217" s="222">
        <f t="shared" si="274"/>
        <v>0</v>
      </c>
    </row>
    <row r="2218" spans="2:14" x14ac:dyDescent="0.45">
      <c r="B2218" t="s">
        <v>350</v>
      </c>
      <c r="C2218" s="215">
        <f>'Survey Results'!D2218/'Survey Results'!D$2249</f>
        <v>0</v>
      </c>
      <c r="D2218" s="211">
        <f t="shared" si="275"/>
        <v>0</v>
      </c>
      <c r="E2218" s="218">
        <f>'Survey Results'!E2218/'Survey Results'!E$2249</f>
        <v>0</v>
      </c>
      <c r="F2218" s="217">
        <f t="shared" si="276"/>
        <v>0</v>
      </c>
      <c r="G2218" s="215">
        <f>'Survey Results'!F2218/'Survey Results'!F$2249</f>
        <v>0</v>
      </c>
      <c r="H2218" s="212">
        <f t="shared" si="277"/>
        <v>0</v>
      </c>
      <c r="I2218" s="218">
        <f>'Survey Results'!G2218/'Survey Results'!G$2249</f>
        <v>0</v>
      </c>
      <c r="J2218" s="217">
        <f t="shared" si="278"/>
        <v>0</v>
      </c>
      <c r="K2218" s="215">
        <f>'Survey Results'!H2218/'Survey Results'!H$2249</f>
        <v>0</v>
      </c>
      <c r="L2218" s="211">
        <f t="shared" si="279"/>
        <v>0</v>
      </c>
      <c r="M2218" s="221">
        <f t="shared" si="280"/>
        <v>0</v>
      </c>
      <c r="N2218" s="222">
        <f t="shared" si="274"/>
        <v>0</v>
      </c>
    </row>
    <row r="2219" spans="2:14" x14ac:dyDescent="0.45">
      <c r="B2219" t="s">
        <v>351</v>
      </c>
      <c r="C2219" s="215">
        <f>'Survey Results'!D2219/'Survey Results'!D$2249</f>
        <v>0</v>
      </c>
      <c r="D2219" s="211">
        <f t="shared" si="275"/>
        <v>0</v>
      </c>
      <c r="E2219" s="218">
        <f>'Survey Results'!E2219/'Survey Results'!E$2249</f>
        <v>0</v>
      </c>
      <c r="F2219" s="217">
        <f t="shared" si="276"/>
        <v>0</v>
      </c>
      <c r="G2219" s="215">
        <f>'Survey Results'!F2219/'Survey Results'!F$2249</f>
        <v>0</v>
      </c>
      <c r="H2219" s="212">
        <f t="shared" si="277"/>
        <v>0</v>
      </c>
      <c r="I2219" s="218">
        <f>'Survey Results'!G2219/'Survey Results'!G$2249</f>
        <v>0</v>
      </c>
      <c r="J2219" s="217">
        <f t="shared" si="278"/>
        <v>0</v>
      </c>
      <c r="K2219" s="215">
        <f>'Survey Results'!H2219/'Survey Results'!H$2249</f>
        <v>0</v>
      </c>
      <c r="L2219" s="211">
        <f t="shared" si="279"/>
        <v>0</v>
      </c>
      <c r="M2219" s="221">
        <f t="shared" si="280"/>
        <v>0</v>
      </c>
      <c r="N2219" s="222">
        <f t="shared" si="274"/>
        <v>0</v>
      </c>
    </row>
    <row r="2220" spans="2:14" x14ac:dyDescent="0.45">
      <c r="B2220" t="s">
        <v>352</v>
      </c>
      <c r="C2220" s="215">
        <f>'Survey Results'!D2220/'Survey Results'!D$2249</f>
        <v>0</v>
      </c>
      <c r="D2220" s="211">
        <f t="shared" si="275"/>
        <v>0</v>
      </c>
      <c r="E2220" s="218">
        <f>'Survey Results'!E2220/'Survey Results'!E$2249</f>
        <v>0</v>
      </c>
      <c r="F2220" s="217">
        <f t="shared" si="276"/>
        <v>0</v>
      </c>
      <c r="G2220" s="215">
        <f>'Survey Results'!F2220/'Survey Results'!F$2249</f>
        <v>0</v>
      </c>
      <c r="H2220" s="212">
        <f t="shared" si="277"/>
        <v>0</v>
      </c>
      <c r="I2220" s="218">
        <f>'Survey Results'!G2220/'Survey Results'!G$2249</f>
        <v>0</v>
      </c>
      <c r="J2220" s="217">
        <f t="shared" si="278"/>
        <v>0</v>
      </c>
      <c r="K2220" s="215">
        <f>'Survey Results'!H2220/'Survey Results'!H$2249</f>
        <v>0</v>
      </c>
      <c r="L2220" s="211">
        <f t="shared" si="279"/>
        <v>0</v>
      </c>
      <c r="M2220" s="221">
        <f t="shared" si="280"/>
        <v>0</v>
      </c>
      <c r="N2220" s="222">
        <f t="shared" si="274"/>
        <v>0</v>
      </c>
    </row>
    <row r="2221" spans="2:14" x14ac:dyDescent="0.45">
      <c r="B2221" t="s">
        <v>353</v>
      </c>
      <c r="C2221" s="215">
        <f>'Survey Results'!D2221/'Survey Results'!D$2249</f>
        <v>0</v>
      </c>
      <c r="D2221" s="211">
        <f t="shared" si="275"/>
        <v>0</v>
      </c>
      <c r="E2221" s="218">
        <f>'Survey Results'!E2221/'Survey Results'!E$2249</f>
        <v>0</v>
      </c>
      <c r="F2221" s="217">
        <f t="shared" si="276"/>
        <v>0</v>
      </c>
      <c r="G2221" s="215">
        <f>'Survey Results'!F2221/'Survey Results'!F$2249</f>
        <v>0</v>
      </c>
      <c r="H2221" s="212">
        <f t="shared" si="277"/>
        <v>0</v>
      </c>
      <c r="I2221" s="218">
        <f>'Survey Results'!G2221/'Survey Results'!G$2249</f>
        <v>0</v>
      </c>
      <c r="J2221" s="217">
        <f t="shared" si="278"/>
        <v>0</v>
      </c>
      <c r="K2221" s="215">
        <f>'Survey Results'!H2221/'Survey Results'!H$2249</f>
        <v>3.2745591939546605E-2</v>
      </c>
      <c r="L2221" s="211">
        <f t="shared" si="279"/>
        <v>0.15128603633753152</v>
      </c>
      <c r="M2221" s="221">
        <f t="shared" si="280"/>
        <v>6.1601342435147225E-3</v>
      </c>
      <c r="N2221" s="222">
        <f t="shared" si="274"/>
        <v>0.15128603633753152</v>
      </c>
    </row>
    <row r="2222" spans="2:14" x14ac:dyDescent="0.45">
      <c r="B2222" t="s">
        <v>354</v>
      </c>
      <c r="C2222" s="215">
        <f>'Survey Results'!D2222/'Survey Results'!D$2249</f>
        <v>0</v>
      </c>
      <c r="D2222" s="211">
        <f t="shared" si="275"/>
        <v>0</v>
      </c>
      <c r="E2222" s="218">
        <f>'Survey Results'!E2222/'Survey Results'!E$2249</f>
        <v>0</v>
      </c>
      <c r="F2222" s="217">
        <f t="shared" si="276"/>
        <v>0</v>
      </c>
      <c r="G2222" s="215">
        <f>'Survey Results'!F2222/'Survey Results'!F$2249</f>
        <v>0</v>
      </c>
      <c r="H2222" s="212">
        <f t="shared" si="277"/>
        <v>0</v>
      </c>
      <c r="I2222" s="218">
        <f>'Survey Results'!G2222/'Survey Results'!G$2249</f>
        <v>0</v>
      </c>
      <c r="J2222" s="217">
        <f t="shared" si="278"/>
        <v>0</v>
      </c>
      <c r="K2222" s="215">
        <f>'Survey Results'!H2222/'Survey Results'!H$2249</f>
        <v>0</v>
      </c>
      <c r="L2222" s="211">
        <f t="shared" si="279"/>
        <v>0</v>
      </c>
      <c r="M2222" s="221">
        <f t="shared" si="280"/>
        <v>0</v>
      </c>
      <c r="N2222" s="222">
        <f t="shared" si="274"/>
        <v>0</v>
      </c>
    </row>
    <row r="2223" spans="2:14" x14ac:dyDescent="0.45">
      <c r="B2223" t="s">
        <v>355</v>
      </c>
      <c r="C2223" s="215">
        <f>'Survey Results'!D2223/'Survey Results'!D$2249</f>
        <v>0</v>
      </c>
      <c r="D2223" s="211">
        <f t="shared" si="275"/>
        <v>0</v>
      </c>
      <c r="E2223" s="218">
        <f>'Survey Results'!E2223/'Survey Results'!E$2249</f>
        <v>0</v>
      </c>
      <c r="F2223" s="217">
        <f t="shared" si="276"/>
        <v>0</v>
      </c>
      <c r="G2223" s="215">
        <f>'Survey Results'!F2223/'Survey Results'!F$2249</f>
        <v>0</v>
      </c>
      <c r="H2223" s="212">
        <f t="shared" si="277"/>
        <v>0</v>
      </c>
      <c r="I2223" s="218">
        <f>'Survey Results'!G2223/'Survey Results'!G$2249</f>
        <v>0</v>
      </c>
      <c r="J2223" s="217">
        <f t="shared" si="278"/>
        <v>0</v>
      </c>
      <c r="K2223" s="215">
        <f>'Survey Results'!H2223/'Survey Results'!H$2249</f>
        <v>0</v>
      </c>
      <c r="L2223" s="211">
        <f t="shared" si="279"/>
        <v>0</v>
      </c>
      <c r="M2223" s="221">
        <f t="shared" si="280"/>
        <v>0</v>
      </c>
      <c r="N2223" s="222">
        <f t="shared" si="274"/>
        <v>0</v>
      </c>
    </row>
    <row r="2224" spans="2:14" x14ac:dyDescent="0.45">
      <c r="B2224" t="s">
        <v>356</v>
      </c>
      <c r="C2224" s="215">
        <f>'Survey Results'!D2224/'Survey Results'!D$2249</f>
        <v>0</v>
      </c>
      <c r="D2224" s="211">
        <f t="shared" si="275"/>
        <v>0</v>
      </c>
      <c r="E2224" s="218">
        <f>'Survey Results'!E2224/'Survey Results'!E$2249</f>
        <v>0</v>
      </c>
      <c r="F2224" s="217">
        <f t="shared" si="276"/>
        <v>0</v>
      </c>
      <c r="G2224" s="215">
        <f>'Survey Results'!F2224/'Survey Results'!F$2249</f>
        <v>0</v>
      </c>
      <c r="H2224" s="212">
        <f t="shared" si="277"/>
        <v>0</v>
      </c>
      <c r="I2224" s="218">
        <f>'Survey Results'!G2224/'Survey Results'!G$2249</f>
        <v>0</v>
      </c>
      <c r="J2224" s="217">
        <f t="shared" si="278"/>
        <v>0</v>
      </c>
      <c r="K2224" s="215">
        <f>'Survey Results'!H2224/'Survey Results'!H$2249</f>
        <v>0</v>
      </c>
      <c r="L2224" s="211">
        <f t="shared" si="279"/>
        <v>0</v>
      </c>
      <c r="M2224" s="221">
        <f t="shared" si="280"/>
        <v>0</v>
      </c>
      <c r="N2224" s="222">
        <f t="shared" si="274"/>
        <v>0</v>
      </c>
    </row>
    <row r="2225" spans="2:14" x14ac:dyDescent="0.45">
      <c r="B2225" t="s">
        <v>357</v>
      </c>
      <c r="C2225" s="215">
        <f>'Survey Results'!D2225/'Survey Results'!D$2249</f>
        <v>0</v>
      </c>
      <c r="D2225" s="211">
        <f t="shared" si="275"/>
        <v>0</v>
      </c>
      <c r="E2225" s="218">
        <f>'Survey Results'!E2225/'Survey Results'!E$2249</f>
        <v>0</v>
      </c>
      <c r="F2225" s="217">
        <f t="shared" si="276"/>
        <v>0</v>
      </c>
      <c r="G2225" s="215">
        <f>'Survey Results'!F2225/'Survey Results'!F$2249</f>
        <v>0</v>
      </c>
      <c r="H2225" s="212">
        <f t="shared" si="277"/>
        <v>0</v>
      </c>
      <c r="I2225" s="218">
        <f>'Survey Results'!G2225/'Survey Results'!G$2249</f>
        <v>0</v>
      </c>
      <c r="J2225" s="217">
        <f t="shared" si="278"/>
        <v>0</v>
      </c>
      <c r="K2225" s="215">
        <f>'Survey Results'!H2225/'Survey Results'!H$2249</f>
        <v>0</v>
      </c>
      <c r="L2225" s="211">
        <f t="shared" si="279"/>
        <v>0</v>
      </c>
      <c r="M2225" s="221">
        <f t="shared" si="280"/>
        <v>0</v>
      </c>
      <c r="N2225" s="222">
        <f t="shared" si="274"/>
        <v>0</v>
      </c>
    </row>
    <row r="2226" spans="2:14" x14ac:dyDescent="0.45">
      <c r="B2226" t="s">
        <v>358</v>
      </c>
      <c r="C2226" s="215">
        <f>'Survey Results'!D2226/'Survey Results'!D$2249</f>
        <v>0</v>
      </c>
      <c r="D2226" s="211">
        <f t="shared" si="275"/>
        <v>0</v>
      </c>
      <c r="E2226" s="218">
        <f>'Survey Results'!E2226/'Survey Results'!E$2249</f>
        <v>0</v>
      </c>
      <c r="F2226" s="217">
        <f t="shared" si="276"/>
        <v>0</v>
      </c>
      <c r="G2226" s="215">
        <f>'Survey Results'!F2226/'Survey Results'!F$2249</f>
        <v>0</v>
      </c>
      <c r="H2226" s="212">
        <f t="shared" si="277"/>
        <v>0</v>
      </c>
      <c r="I2226" s="218">
        <f>'Survey Results'!G2226/'Survey Results'!G$2249</f>
        <v>0</v>
      </c>
      <c r="J2226" s="217">
        <f t="shared" si="278"/>
        <v>0</v>
      </c>
      <c r="K2226" s="215">
        <f>'Survey Results'!H2226/'Survey Results'!H$2249</f>
        <v>0</v>
      </c>
      <c r="L2226" s="211">
        <f t="shared" si="279"/>
        <v>0</v>
      </c>
      <c r="M2226" s="221">
        <f t="shared" si="280"/>
        <v>0</v>
      </c>
      <c r="N2226" s="222">
        <f t="shared" si="274"/>
        <v>0</v>
      </c>
    </row>
    <row r="2227" spans="2:14" x14ac:dyDescent="0.45">
      <c r="B2227" t="s">
        <v>359</v>
      </c>
      <c r="C2227" s="215">
        <f>'Survey Results'!D2227/'Survey Results'!D$2249</f>
        <v>0</v>
      </c>
      <c r="D2227" s="211">
        <f t="shared" si="275"/>
        <v>0</v>
      </c>
      <c r="E2227" s="218">
        <f>'Survey Results'!E2227/'Survey Results'!E$2249</f>
        <v>0</v>
      </c>
      <c r="F2227" s="217">
        <f t="shared" si="276"/>
        <v>0</v>
      </c>
      <c r="G2227" s="215">
        <f>'Survey Results'!F2227/'Survey Results'!F$2249</f>
        <v>0</v>
      </c>
      <c r="H2227" s="212">
        <f t="shared" si="277"/>
        <v>0</v>
      </c>
      <c r="I2227" s="218">
        <f>'Survey Results'!G2227/'Survey Results'!G$2249</f>
        <v>0</v>
      </c>
      <c r="J2227" s="217">
        <f t="shared" si="278"/>
        <v>0</v>
      </c>
      <c r="K2227" s="215">
        <f>'Survey Results'!H2227/'Survey Results'!H$2249</f>
        <v>0</v>
      </c>
      <c r="L2227" s="211">
        <f t="shared" si="279"/>
        <v>0</v>
      </c>
      <c r="M2227" s="221">
        <f t="shared" si="280"/>
        <v>0</v>
      </c>
      <c r="N2227" s="222">
        <f t="shared" si="274"/>
        <v>0</v>
      </c>
    </row>
    <row r="2228" spans="2:14" x14ac:dyDescent="0.45">
      <c r="B2228" t="s">
        <v>360</v>
      </c>
      <c r="C2228" s="215">
        <f>'Survey Results'!D2228/'Survey Results'!D$2249</f>
        <v>0</v>
      </c>
      <c r="D2228" s="211">
        <f t="shared" si="275"/>
        <v>0</v>
      </c>
      <c r="E2228" s="218">
        <f>'Survey Results'!E2228/'Survey Results'!E$2249</f>
        <v>0</v>
      </c>
      <c r="F2228" s="217">
        <f t="shared" si="276"/>
        <v>0</v>
      </c>
      <c r="G2228" s="215">
        <f>'Survey Results'!F2228/'Survey Results'!F$2249</f>
        <v>0</v>
      </c>
      <c r="H2228" s="212">
        <f t="shared" si="277"/>
        <v>0</v>
      </c>
      <c r="I2228" s="218">
        <f>'Survey Results'!G2228/'Survey Results'!G$2249</f>
        <v>0</v>
      </c>
      <c r="J2228" s="217">
        <f t="shared" si="278"/>
        <v>0</v>
      </c>
      <c r="K2228" s="215">
        <f>'Survey Results'!H2228/'Survey Results'!H$2249</f>
        <v>0</v>
      </c>
      <c r="L2228" s="211">
        <f t="shared" si="279"/>
        <v>0</v>
      </c>
      <c r="M2228" s="221">
        <f t="shared" si="280"/>
        <v>0</v>
      </c>
      <c r="N2228" s="222">
        <f t="shared" si="274"/>
        <v>0</v>
      </c>
    </row>
    <row r="2229" spans="2:14" x14ac:dyDescent="0.45">
      <c r="B2229" t="s">
        <v>361</v>
      </c>
      <c r="C2229" s="215">
        <f>'Survey Results'!D2229/'Survey Results'!D$2249</f>
        <v>0</v>
      </c>
      <c r="D2229" s="211">
        <f t="shared" si="275"/>
        <v>0</v>
      </c>
      <c r="E2229" s="218">
        <f>'Survey Results'!E2229/'Survey Results'!E$2249</f>
        <v>0</v>
      </c>
      <c r="F2229" s="217">
        <f t="shared" si="276"/>
        <v>0</v>
      </c>
      <c r="G2229" s="215">
        <f>'Survey Results'!F2229/'Survey Results'!F$2249</f>
        <v>0</v>
      </c>
      <c r="H2229" s="212">
        <f t="shared" si="277"/>
        <v>0</v>
      </c>
      <c r="I2229" s="218">
        <f>'Survey Results'!G2229/'Survey Results'!G$2249</f>
        <v>0</v>
      </c>
      <c r="J2229" s="217">
        <f t="shared" si="278"/>
        <v>0</v>
      </c>
      <c r="K2229" s="215">
        <f>'Survey Results'!H2229/'Survey Results'!H$2249</f>
        <v>0</v>
      </c>
      <c r="L2229" s="211">
        <f t="shared" si="279"/>
        <v>0</v>
      </c>
      <c r="M2229" s="221">
        <f t="shared" si="280"/>
        <v>0</v>
      </c>
      <c r="N2229" s="222">
        <f t="shared" si="274"/>
        <v>0</v>
      </c>
    </row>
    <row r="2230" spans="2:14" x14ac:dyDescent="0.45">
      <c r="B2230" t="s">
        <v>362</v>
      </c>
      <c r="C2230" s="215">
        <f>'Survey Results'!D2230/'Survey Results'!D$2249</f>
        <v>0</v>
      </c>
      <c r="D2230" s="211">
        <f t="shared" si="275"/>
        <v>0</v>
      </c>
      <c r="E2230" s="218">
        <f>'Survey Results'!E2230/'Survey Results'!E$2249</f>
        <v>0</v>
      </c>
      <c r="F2230" s="217">
        <f t="shared" si="276"/>
        <v>0</v>
      </c>
      <c r="G2230" s="215">
        <f>'Survey Results'!F2230/'Survey Results'!F$2249</f>
        <v>0</v>
      </c>
      <c r="H2230" s="212">
        <f t="shared" si="277"/>
        <v>0</v>
      </c>
      <c r="I2230" s="218">
        <f>'Survey Results'!G2230/'Survey Results'!G$2249</f>
        <v>0</v>
      </c>
      <c r="J2230" s="217">
        <f t="shared" si="278"/>
        <v>0</v>
      </c>
      <c r="K2230" s="215">
        <f>'Survey Results'!H2230/'Survey Results'!H$2249</f>
        <v>0</v>
      </c>
      <c r="L2230" s="211">
        <f t="shared" si="279"/>
        <v>0</v>
      </c>
      <c r="M2230" s="221">
        <f t="shared" si="280"/>
        <v>0</v>
      </c>
      <c r="N2230" s="222">
        <f t="shared" si="274"/>
        <v>0</v>
      </c>
    </row>
    <row r="2231" spans="2:14" x14ac:dyDescent="0.45">
      <c r="B2231" t="s">
        <v>363</v>
      </c>
      <c r="C2231" s="215">
        <f>'Survey Results'!D2231/'Survey Results'!D$2249</f>
        <v>0</v>
      </c>
      <c r="D2231" s="211">
        <f t="shared" si="275"/>
        <v>0</v>
      </c>
      <c r="E2231" s="218">
        <f>'Survey Results'!E2231/'Survey Results'!E$2249</f>
        <v>0</v>
      </c>
      <c r="F2231" s="217">
        <f t="shared" si="276"/>
        <v>0</v>
      </c>
      <c r="G2231" s="215">
        <f>'Survey Results'!F2231/'Survey Results'!F$2249</f>
        <v>0</v>
      </c>
      <c r="H2231" s="212">
        <f t="shared" si="277"/>
        <v>0</v>
      </c>
      <c r="I2231" s="218">
        <f>'Survey Results'!G2231/'Survey Results'!G$2249</f>
        <v>0</v>
      </c>
      <c r="J2231" s="217">
        <f t="shared" si="278"/>
        <v>0</v>
      </c>
      <c r="K2231" s="215">
        <f>'Survey Results'!H2231/'Survey Results'!H$2249</f>
        <v>0</v>
      </c>
      <c r="L2231" s="211">
        <f t="shared" si="279"/>
        <v>0</v>
      </c>
      <c r="M2231" s="221">
        <f t="shared" si="280"/>
        <v>0</v>
      </c>
      <c r="N2231" s="222">
        <f t="shared" si="274"/>
        <v>0</v>
      </c>
    </row>
    <row r="2232" spans="2:14" x14ac:dyDescent="0.45">
      <c r="B2232" t="s">
        <v>364</v>
      </c>
      <c r="C2232" s="215">
        <f>'Survey Results'!D2232/'Survey Results'!D$2249</f>
        <v>5.4225329108548652E-2</v>
      </c>
      <c r="D2232" s="211">
        <f t="shared" si="275"/>
        <v>0.19724938623525953</v>
      </c>
      <c r="E2232" s="218">
        <f>'Survey Results'!E2232/'Survey Results'!E$2249</f>
        <v>0</v>
      </c>
      <c r="F2232" s="217">
        <f t="shared" si="276"/>
        <v>0</v>
      </c>
      <c r="G2232" s="215">
        <f>'Survey Results'!F2232/'Survey Results'!F$2249</f>
        <v>0</v>
      </c>
      <c r="H2232" s="212">
        <f t="shared" si="277"/>
        <v>0</v>
      </c>
      <c r="I2232" s="218">
        <f>'Survey Results'!G2232/'Survey Results'!G$2249</f>
        <v>0</v>
      </c>
      <c r="J2232" s="217">
        <f t="shared" si="278"/>
        <v>0</v>
      </c>
      <c r="K2232" s="215">
        <f>'Survey Results'!H2232/'Survey Results'!H$2249</f>
        <v>0</v>
      </c>
      <c r="L2232" s="211">
        <f t="shared" si="279"/>
        <v>0</v>
      </c>
      <c r="M2232" s="221">
        <f t="shared" si="280"/>
        <v>8.0316910144247224E-3</v>
      </c>
      <c r="N2232" s="222">
        <f t="shared" si="274"/>
        <v>0.19724938623525953</v>
      </c>
    </row>
    <row r="2233" spans="2:14" x14ac:dyDescent="0.45">
      <c r="B2233" t="s">
        <v>365</v>
      </c>
      <c r="C2233" s="215">
        <f>'Survey Results'!D2233/'Survey Results'!D$2249</f>
        <v>0</v>
      </c>
      <c r="D2233" s="211">
        <f t="shared" si="275"/>
        <v>0</v>
      </c>
      <c r="E2233" s="218">
        <f>'Survey Results'!E2233/'Survey Results'!E$2249</f>
        <v>0</v>
      </c>
      <c r="F2233" s="217">
        <f t="shared" si="276"/>
        <v>0</v>
      </c>
      <c r="G2233" s="215">
        <f>'Survey Results'!F2233/'Survey Results'!F$2249</f>
        <v>0</v>
      </c>
      <c r="H2233" s="212">
        <f t="shared" si="277"/>
        <v>0</v>
      </c>
      <c r="I2233" s="218">
        <f>'Survey Results'!G2233/'Survey Results'!G$2249</f>
        <v>0</v>
      </c>
      <c r="J2233" s="217">
        <f t="shared" si="278"/>
        <v>0</v>
      </c>
      <c r="K2233" s="215">
        <f>'Survey Results'!H2233/'Survey Results'!H$2249</f>
        <v>0</v>
      </c>
      <c r="L2233" s="211">
        <f t="shared" si="279"/>
        <v>0</v>
      </c>
      <c r="M2233" s="221">
        <f t="shared" si="280"/>
        <v>0</v>
      </c>
      <c r="N2233" s="222">
        <f t="shared" si="274"/>
        <v>0</v>
      </c>
    </row>
    <row r="2234" spans="2:14" x14ac:dyDescent="0.45">
      <c r="B2234" t="s">
        <v>366</v>
      </c>
      <c r="C2234" s="215">
        <f>'Survey Results'!D2234/'Survey Results'!D$2249</f>
        <v>0</v>
      </c>
      <c r="D2234" s="211">
        <f t="shared" si="275"/>
        <v>0</v>
      </c>
      <c r="E2234" s="218">
        <f>'Survey Results'!E2234/'Survey Results'!E$2249</f>
        <v>0</v>
      </c>
      <c r="F2234" s="217">
        <f t="shared" si="276"/>
        <v>0</v>
      </c>
      <c r="G2234" s="215">
        <f>'Survey Results'!F2234/'Survey Results'!F$2249</f>
        <v>0</v>
      </c>
      <c r="H2234" s="212">
        <f t="shared" si="277"/>
        <v>0</v>
      </c>
      <c r="I2234" s="218">
        <f>'Survey Results'!G2234/'Survey Results'!G$2249</f>
        <v>1.6514364211909459E-2</v>
      </c>
      <c r="J2234" s="217">
        <f t="shared" si="278"/>
        <v>6.2135729476915744E-2</v>
      </c>
      <c r="K2234" s="215">
        <f>'Survey Results'!H2234/'Survey Results'!H$2249</f>
        <v>0</v>
      </c>
      <c r="L2234" s="211">
        <f t="shared" si="279"/>
        <v>0</v>
      </c>
      <c r="M2234" s="221">
        <f t="shared" si="280"/>
        <v>2.5300711431327149E-3</v>
      </c>
      <c r="N2234" s="222">
        <f t="shared" si="274"/>
        <v>6.2135729476915744E-2</v>
      </c>
    </row>
    <row r="2235" spans="2:14" x14ac:dyDescent="0.45">
      <c r="B2235" t="s">
        <v>367</v>
      </c>
      <c r="C2235" s="215">
        <f>'Survey Results'!D2235/'Survey Results'!D$2249</f>
        <v>0</v>
      </c>
      <c r="D2235" s="211">
        <f t="shared" si="275"/>
        <v>0</v>
      </c>
      <c r="E2235" s="218">
        <f>'Survey Results'!E2235/'Survey Results'!E$2249</f>
        <v>0</v>
      </c>
      <c r="F2235" s="217">
        <f t="shared" si="276"/>
        <v>0</v>
      </c>
      <c r="G2235" s="215">
        <f>'Survey Results'!F2235/'Survey Results'!F$2249</f>
        <v>0</v>
      </c>
      <c r="H2235" s="212">
        <f t="shared" si="277"/>
        <v>0</v>
      </c>
      <c r="I2235" s="218">
        <f>'Survey Results'!G2235/'Survey Results'!G$2249</f>
        <v>0</v>
      </c>
      <c r="J2235" s="217">
        <f t="shared" si="278"/>
        <v>0</v>
      </c>
      <c r="K2235" s="215">
        <f>'Survey Results'!H2235/'Survey Results'!H$2249</f>
        <v>0</v>
      </c>
      <c r="L2235" s="211">
        <f t="shared" si="279"/>
        <v>0</v>
      </c>
      <c r="M2235" s="221">
        <f t="shared" si="280"/>
        <v>0</v>
      </c>
      <c r="N2235" s="222">
        <f t="shared" si="274"/>
        <v>0</v>
      </c>
    </row>
    <row r="2236" spans="2:14" x14ac:dyDescent="0.45">
      <c r="B2236" t="s">
        <v>368</v>
      </c>
      <c r="C2236" s="215">
        <f>'Survey Results'!D2236/'Survey Results'!D$2249</f>
        <v>0</v>
      </c>
      <c r="D2236" s="211">
        <f t="shared" si="275"/>
        <v>0</v>
      </c>
      <c r="E2236" s="218">
        <f>'Survey Results'!E2236/'Survey Results'!E$2249</f>
        <v>0</v>
      </c>
      <c r="F2236" s="217">
        <f t="shared" si="276"/>
        <v>0</v>
      </c>
      <c r="G2236" s="215">
        <f>'Survey Results'!F2236/'Survey Results'!F$2249</f>
        <v>0</v>
      </c>
      <c r="H2236" s="212">
        <f t="shared" si="277"/>
        <v>0</v>
      </c>
      <c r="I2236" s="218">
        <f>'Survey Results'!G2236/'Survey Results'!G$2249</f>
        <v>0</v>
      </c>
      <c r="J2236" s="217">
        <f t="shared" si="278"/>
        <v>0</v>
      </c>
      <c r="K2236" s="215">
        <f>'Survey Results'!H2236/'Survey Results'!H$2249</f>
        <v>0</v>
      </c>
      <c r="L2236" s="211">
        <f t="shared" si="279"/>
        <v>0</v>
      </c>
      <c r="M2236" s="221">
        <f t="shared" si="280"/>
        <v>0</v>
      </c>
      <c r="N2236" s="222">
        <f t="shared" si="274"/>
        <v>0</v>
      </c>
    </row>
    <row r="2237" spans="2:14" x14ac:dyDescent="0.45">
      <c r="B2237" t="s">
        <v>227</v>
      </c>
      <c r="C2237" s="215">
        <f>'Survey Results'!D2237/'Survey Results'!D$2249</f>
        <v>0</v>
      </c>
      <c r="D2237" s="211">
        <f t="shared" si="275"/>
        <v>0</v>
      </c>
      <c r="E2237" s="218">
        <f>'Survey Results'!E2237/'Survey Results'!E$2249</f>
        <v>0</v>
      </c>
      <c r="F2237" s="217">
        <f t="shared" si="276"/>
        <v>0</v>
      </c>
      <c r="G2237" s="215">
        <f>'Survey Results'!F2237/'Survey Results'!F$2249</f>
        <v>0</v>
      </c>
      <c r="H2237" s="212">
        <f t="shared" si="277"/>
        <v>0</v>
      </c>
      <c r="I2237" s="218">
        <f>'Survey Results'!G2237/'Survey Results'!G$2249</f>
        <v>0</v>
      </c>
      <c r="J2237" s="217">
        <f t="shared" si="278"/>
        <v>0</v>
      </c>
      <c r="K2237" s="215">
        <f>'Survey Results'!H2237/'Survey Results'!H$2249</f>
        <v>0</v>
      </c>
      <c r="L2237" s="211">
        <f t="shared" si="279"/>
        <v>0</v>
      </c>
      <c r="M2237" s="221">
        <f t="shared" si="280"/>
        <v>0</v>
      </c>
      <c r="N2237" s="222">
        <f t="shared" si="274"/>
        <v>0</v>
      </c>
    </row>
    <row r="2238" spans="2:14" x14ac:dyDescent="0.45">
      <c r="B2238" t="s">
        <v>369</v>
      </c>
      <c r="C2238" s="215">
        <f>'Survey Results'!D2238/'Survey Results'!D$2249</f>
        <v>0</v>
      </c>
      <c r="D2238" s="211">
        <f t="shared" si="275"/>
        <v>0</v>
      </c>
      <c r="E2238" s="218">
        <f>'Survey Results'!E2238/'Survey Results'!E$2249</f>
        <v>0</v>
      </c>
      <c r="F2238" s="217">
        <f t="shared" si="276"/>
        <v>0</v>
      </c>
      <c r="G2238" s="215">
        <f>'Survey Results'!F2238/'Survey Results'!F$2249</f>
        <v>0</v>
      </c>
      <c r="H2238" s="212">
        <f t="shared" si="277"/>
        <v>0</v>
      </c>
      <c r="I2238" s="218">
        <f>'Survey Results'!G2238/'Survey Results'!G$2249</f>
        <v>0</v>
      </c>
      <c r="J2238" s="217">
        <f t="shared" si="278"/>
        <v>0</v>
      </c>
      <c r="K2238" s="215">
        <f>'Survey Results'!H2238/'Survey Results'!H$2249</f>
        <v>0</v>
      </c>
      <c r="L2238" s="211">
        <f t="shared" si="279"/>
        <v>0</v>
      </c>
      <c r="M2238" s="221">
        <f t="shared" si="280"/>
        <v>0</v>
      </c>
      <c r="N2238" s="222">
        <f t="shared" si="274"/>
        <v>0</v>
      </c>
    </row>
    <row r="2239" spans="2:14" x14ac:dyDescent="0.45">
      <c r="B2239" t="s">
        <v>370</v>
      </c>
      <c r="C2239" s="215">
        <f>'Survey Results'!D2239/'Survey Results'!D$2249</f>
        <v>0</v>
      </c>
      <c r="D2239" s="211">
        <f t="shared" si="275"/>
        <v>0</v>
      </c>
      <c r="E2239" s="218">
        <f>'Survey Results'!E2239/'Survey Results'!E$2249</f>
        <v>0</v>
      </c>
      <c r="F2239" s="217">
        <f t="shared" si="276"/>
        <v>0</v>
      </c>
      <c r="G2239" s="215">
        <f>'Survey Results'!F2239/'Survey Results'!F$2249</f>
        <v>0</v>
      </c>
      <c r="H2239" s="212">
        <f t="shared" si="277"/>
        <v>0</v>
      </c>
      <c r="I2239" s="218">
        <f>'Survey Results'!G2239/'Survey Results'!G$2249</f>
        <v>0</v>
      </c>
      <c r="J2239" s="217">
        <f t="shared" si="278"/>
        <v>0</v>
      </c>
      <c r="K2239" s="215">
        <f>'Survey Results'!H2239/'Survey Results'!H$2249</f>
        <v>0</v>
      </c>
      <c r="L2239" s="211">
        <f t="shared" si="279"/>
        <v>0</v>
      </c>
      <c r="M2239" s="221">
        <f t="shared" si="280"/>
        <v>0</v>
      </c>
      <c r="N2239" s="222">
        <f t="shared" si="274"/>
        <v>0</v>
      </c>
    </row>
    <row r="2240" spans="2:14" x14ac:dyDescent="0.45">
      <c r="B2240" t="s">
        <v>371</v>
      </c>
      <c r="C2240" s="215">
        <f>'Survey Results'!D2240/'Survey Results'!D$2249</f>
        <v>0</v>
      </c>
      <c r="D2240" s="211">
        <f t="shared" si="275"/>
        <v>0</v>
      </c>
      <c r="E2240" s="218">
        <f>'Survey Results'!E2240/'Survey Results'!E$2249</f>
        <v>0</v>
      </c>
      <c r="F2240" s="217">
        <f t="shared" si="276"/>
        <v>0</v>
      </c>
      <c r="G2240" s="215">
        <f>'Survey Results'!F2240/'Survey Results'!F$2249</f>
        <v>0</v>
      </c>
      <c r="H2240" s="212">
        <f t="shared" si="277"/>
        <v>0</v>
      </c>
      <c r="I2240" s="218">
        <f>'Survey Results'!G2240/'Survey Results'!G$2249</f>
        <v>0</v>
      </c>
      <c r="J2240" s="217">
        <f t="shared" si="278"/>
        <v>0</v>
      </c>
      <c r="K2240" s="215">
        <f>'Survey Results'!H2240/'Survey Results'!H$2249</f>
        <v>0</v>
      </c>
      <c r="L2240" s="211">
        <f t="shared" si="279"/>
        <v>0</v>
      </c>
      <c r="M2240" s="221">
        <f t="shared" si="280"/>
        <v>0</v>
      </c>
      <c r="N2240" s="222">
        <f t="shared" si="274"/>
        <v>0</v>
      </c>
    </row>
    <row r="2241" spans="2:14" x14ac:dyDescent="0.45">
      <c r="B2241" t="s">
        <v>372</v>
      </c>
      <c r="C2241" s="215">
        <f>'Survey Results'!D2241/'Survey Results'!D$2249</f>
        <v>0</v>
      </c>
      <c r="D2241" s="211">
        <f t="shared" si="275"/>
        <v>0</v>
      </c>
      <c r="E2241" s="218">
        <f>'Survey Results'!E2241/'Survey Results'!E$2249</f>
        <v>0</v>
      </c>
      <c r="F2241" s="217">
        <f t="shared" si="276"/>
        <v>0</v>
      </c>
      <c r="G2241" s="215">
        <f>'Survey Results'!F2241/'Survey Results'!F$2249</f>
        <v>0</v>
      </c>
      <c r="H2241" s="212">
        <f t="shared" si="277"/>
        <v>0</v>
      </c>
      <c r="I2241" s="218">
        <f>'Survey Results'!G2241/'Survey Results'!G$2249</f>
        <v>0</v>
      </c>
      <c r="J2241" s="217">
        <f t="shared" si="278"/>
        <v>0</v>
      </c>
      <c r="K2241" s="215">
        <f>'Survey Results'!H2241/'Survey Results'!H$2249</f>
        <v>0</v>
      </c>
      <c r="L2241" s="211">
        <f t="shared" si="279"/>
        <v>0</v>
      </c>
      <c r="M2241" s="221">
        <f t="shared" si="280"/>
        <v>0</v>
      </c>
      <c r="N2241" s="222">
        <f t="shared" si="274"/>
        <v>0</v>
      </c>
    </row>
    <row r="2242" spans="2:14" x14ac:dyDescent="0.45">
      <c r="B2242" t="s">
        <v>373</v>
      </c>
      <c r="C2242" s="215">
        <f>'Survey Results'!D2242/'Survey Results'!D$2249</f>
        <v>0</v>
      </c>
      <c r="D2242" s="211">
        <f t="shared" si="275"/>
        <v>0</v>
      </c>
      <c r="E2242" s="218">
        <f>'Survey Results'!E2242/'Survey Results'!E$2249</f>
        <v>0</v>
      </c>
      <c r="F2242" s="217">
        <f t="shared" si="276"/>
        <v>0</v>
      </c>
      <c r="G2242" s="215">
        <f>'Survey Results'!F2242/'Survey Results'!F$2249</f>
        <v>0</v>
      </c>
      <c r="H2242" s="212">
        <f t="shared" si="277"/>
        <v>0</v>
      </c>
      <c r="I2242" s="218">
        <f>'Survey Results'!G2242/'Survey Results'!G$2249</f>
        <v>0</v>
      </c>
      <c r="J2242" s="217">
        <f t="shared" si="278"/>
        <v>0</v>
      </c>
      <c r="K2242" s="215">
        <f>'Survey Results'!H2242/'Survey Results'!H$2249</f>
        <v>0</v>
      </c>
      <c r="L2242" s="211">
        <f t="shared" si="279"/>
        <v>0</v>
      </c>
      <c r="M2242" s="221">
        <f t="shared" si="280"/>
        <v>0</v>
      </c>
      <c r="N2242" s="222">
        <f t="shared" si="274"/>
        <v>0</v>
      </c>
    </row>
    <row r="2243" spans="2:14" x14ac:dyDescent="0.45">
      <c r="B2243" t="s">
        <v>374</v>
      </c>
      <c r="C2243" s="215">
        <f>'Survey Results'!D2243/'Survey Results'!D$2249</f>
        <v>0</v>
      </c>
      <c r="D2243" s="211">
        <f t="shared" si="275"/>
        <v>0</v>
      </c>
      <c r="E2243" s="218">
        <f>'Survey Results'!E2243/'Survey Results'!E$2249</f>
        <v>0</v>
      </c>
      <c r="F2243" s="217">
        <f t="shared" si="276"/>
        <v>0</v>
      </c>
      <c r="G2243" s="215">
        <f>'Survey Results'!F2243/'Survey Results'!F$2249</f>
        <v>0</v>
      </c>
      <c r="H2243" s="212">
        <f t="shared" si="277"/>
        <v>0</v>
      </c>
      <c r="I2243" s="218">
        <f>'Survey Results'!G2243/'Survey Results'!G$2249</f>
        <v>0</v>
      </c>
      <c r="J2243" s="217">
        <f t="shared" si="278"/>
        <v>0</v>
      </c>
      <c r="K2243" s="215">
        <f>'Survey Results'!H2243/'Survey Results'!H$2249</f>
        <v>0</v>
      </c>
      <c r="L2243" s="211">
        <f t="shared" si="279"/>
        <v>0</v>
      </c>
      <c r="M2243" s="221">
        <f t="shared" si="280"/>
        <v>0</v>
      </c>
      <c r="N2243" s="222">
        <f t="shared" si="274"/>
        <v>0</v>
      </c>
    </row>
    <row r="2244" spans="2:14" x14ac:dyDescent="0.45">
      <c r="B2244" t="s">
        <v>375</v>
      </c>
      <c r="C2244" s="215">
        <f>'Survey Results'!D2244/'Survey Results'!D$2249</f>
        <v>0</v>
      </c>
      <c r="D2244" s="211">
        <f t="shared" si="275"/>
        <v>0</v>
      </c>
      <c r="E2244" s="218">
        <f>'Survey Results'!E2244/'Survey Results'!E$2249</f>
        <v>0</v>
      </c>
      <c r="F2244" s="217">
        <f t="shared" si="276"/>
        <v>0</v>
      </c>
      <c r="G2244" s="215">
        <f>'Survey Results'!F2244/'Survey Results'!F$2249</f>
        <v>0</v>
      </c>
      <c r="H2244" s="212">
        <f t="shared" si="277"/>
        <v>0</v>
      </c>
      <c r="I2244" s="218">
        <f>'Survey Results'!G2244/'Survey Results'!G$2249</f>
        <v>0</v>
      </c>
      <c r="J2244" s="217">
        <f t="shared" si="278"/>
        <v>0</v>
      </c>
      <c r="K2244" s="215">
        <f>'Survey Results'!H2244/'Survey Results'!H$2249</f>
        <v>0</v>
      </c>
      <c r="L2244" s="211">
        <f t="shared" si="279"/>
        <v>0</v>
      </c>
      <c r="M2244" s="221">
        <f t="shared" si="280"/>
        <v>0</v>
      </c>
      <c r="N2244" s="222">
        <f t="shared" ref="N2244:N2248" si="281">D2244+F2244+H2244+J2244+L2244</f>
        <v>0</v>
      </c>
    </row>
    <row r="2245" spans="2:14" x14ac:dyDescent="0.45">
      <c r="B2245" t="s">
        <v>376</v>
      </c>
      <c r="C2245" s="215">
        <f>'Survey Results'!D2245/'Survey Results'!D$2249</f>
        <v>0</v>
      </c>
      <c r="D2245" s="211">
        <f t="shared" si="275"/>
        <v>0</v>
      </c>
      <c r="E2245" s="218">
        <f>'Survey Results'!E2245/'Survey Results'!E$2249</f>
        <v>0</v>
      </c>
      <c r="F2245" s="217">
        <f t="shared" si="276"/>
        <v>0</v>
      </c>
      <c r="G2245" s="215">
        <f>'Survey Results'!F2245/'Survey Results'!F$2249</f>
        <v>0</v>
      </c>
      <c r="H2245" s="212">
        <f t="shared" si="277"/>
        <v>0</v>
      </c>
      <c r="I2245" s="218">
        <f>'Survey Results'!G2245/'Survey Results'!G$2249</f>
        <v>0</v>
      </c>
      <c r="J2245" s="217">
        <f t="shared" si="278"/>
        <v>0</v>
      </c>
      <c r="K2245" s="215">
        <f>'Survey Results'!H2245/'Survey Results'!H$2249</f>
        <v>0</v>
      </c>
      <c r="L2245" s="211">
        <f t="shared" si="279"/>
        <v>0</v>
      </c>
      <c r="M2245" s="221">
        <f t="shared" si="280"/>
        <v>0</v>
      </c>
      <c r="N2245" s="222">
        <f t="shared" si="281"/>
        <v>0</v>
      </c>
    </row>
    <row r="2246" spans="2:14" x14ac:dyDescent="0.45">
      <c r="B2246" t="s">
        <v>377</v>
      </c>
      <c r="C2246" s="215">
        <f>'Survey Results'!D2246/'Survey Results'!D$2249</f>
        <v>0</v>
      </c>
      <c r="D2246" s="211">
        <f t="shared" si="275"/>
        <v>0</v>
      </c>
      <c r="E2246" s="218">
        <f>'Survey Results'!E2246/'Survey Results'!E$2249</f>
        <v>0</v>
      </c>
      <c r="F2246" s="217">
        <f t="shared" si="276"/>
        <v>0</v>
      </c>
      <c r="G2246" s="215">
        <f>'Survey Results'!F2246/'Survey Results'!F$2249</f>
        <v>0</v>
      </c>
      <c r="H2246" s="212">
        <f t="shared" si="277"/>
        <v>0</v>
      </c>
      <c r="I2246" s="218">
        <f>'Survey Results'!G2246/'Survey Results'!G$2249</f>
        <v>0</v>
      </c>
      <c r="J2246" s="217">
        <f t="shared" si="278"/>
        <v>0</v>
      </c>
      <c r="K2246" s="215">
        <f>'Survey Results'!H2246/'Survey Results'!H$2249</f>
        <v>0</v>
      </c>
      <c r="L2246" s="211">
        <f t="shared" si="279"/>
        <v>0</v>
      </c>
      <c r="M2246" s="221">
        <f t="shared" si="280"/>
        <v>0</v>
      </c>
      <c r="N2246" s="222">
        <f t="shared" si="281"/>
        <v>0</v>
      </c>
    </row>
    <row r="2247" spans="2:14" x14ac:dyDescent="0.45">
      <c r="B2247" t="s">
        <v>378</v>
      </c>
      <c r="C2247" s="215">
        <f>'Survey Results'!D2247/'Survey Results'!D$2249</f>
        <v>0</v>
      </c>
      <c r="D2247" s="211">
        <f t="shared" si="275"/>
        <v>0</v>
      </c>
      <c r="E2247" s="218">
        <f>'Survey Results'!E2247/'Survey Results'!E$2249</f>
        <v>0</v>
      </c>
      <c r="F2247" s="217">
        <f t="shared" si="276"/>
        <v>0</v>
      </c>
      <c r="G2247" s="215">
        <f>'Survey Results'!F2247/'Survey Results'!F$2249</f>
        <v>0</v>
      </c>
      <c r="H2247" s="212">
        <f t="shared" si="277"/>
        <v>0</v>
      </c>
      <c r="I2247" s="218">
        <f>'Survey Results'!G2247/'Survey Results'!G$2249</f>
        <v>0</v>
      </c>
      <c r="J2247" s="217">
        <f t="shared" si="278"/>
        <v>0</v>
      </c>
      <c r="K2247" s="215">
        <f>'Survey Results'!H2247/'Survey Results'!H$2249</f>
        <v>0</v>
      </c>
      <c r="L2247" s="211">
        <f t="shared" si="279"/>
        <v>0</v>
      </c>
      <c r="M2247" s="221">
        <f t="shared" si="280"/>
        <v>0</v>
      </c>
      <c r="N2247" s="222">
        <f t="shared" si="281"/>
        <v>0</v>
      </c>
    </row>
    <row r="2248" spans="2:14" x14ac:dyDescent="0.45">
      <c r="B2248" t="s">
        <v>379</v>
      </c>
      <c r="C2248" s="215">
        <f>'Survey Results'!D2248/'Survey Results'!D$2249</f>
        <v>0</v>
      </c>
      <c r="D2248" s="211">
        <f t="shared" si="275"/>
        <v>0</v>
      </c>
      <c r="E2248" s="218">
        <f>'Survey Results'!E2248/'Survey Results'!E$2249</f>
        <v>0</v>
      </c>
      <c r="F2248" s="217">
        <f t="shared" si="276"/>
        <v>0</v>
      </c>
      <c r="G2248" s="215">
        <f>'Survey Results'!F2248/'Survey Results'!F$2249</f>
        <v>0</v>
      </c>
      <c r="H2248" s="212">
        <f t="shared" si="277"/>
        <v>0</v>
      </c>
      <c r="I2248" s="218">
        <f>'Survey Results'!G2248/'Survey Results'!G$2249</f>
        <v>0</v>
      </c>
      <c r="J2248" s="217">
        <f t="shared" si="278"/>
        <v>0</v>
      </c>
      <c r="K2248" s="215">
        <f>'Survey Results'!H2248/'Survey Results'!H$2249</f>
        <v>0</v>
      </c>
      <c r="L2248" s="211">
        <f t="shared" si="279"/>
        <v>0</v>
      </c>
      <c r="M2248" s="221">
        <f t="shared" si="280"/>
        <v>0</v>
      </c>
      <c r="N2248" s="222">
        <f t="shared" si="281"/>
        <v>0</v>
      </c>
    </row>
    <row r="2249" spans="2:14" s="208" customFormat="1" x14ac:dyDescent="0.45">
      <c r="B2249" s="208" t="s">
        <v>1</v>
      </c>
      <c r="C2249" s="213">
        <f t="shared" ref="C2249:N2249" si="282">SUM(C2070:C2248)</f>
        <v>0.99999999999999989</v>
      </c>
      <c r="D2249" s="214">
        <f t="shared" si="282"/>
        <v>3.6375876269999998</v>
      </c>
      <c r="E2249" s="219">
        <f t="shared" si="282"/>
        <v>1</v>
      </c>
      <c r="F2249" s="220">
        <f t="shared" si="282"/>
        <v>2.8234911599999997</v>
      </c>
      <c r="G2249" s="213">
        <f t="shared" si="282"/>
        <v>0.99999999999999989</v>
      </c>
      <c r="H2249" s="214">
        <f t="shared" si="282"/>
        <v>9.7152384000000023</v>
      </c>
      <c r="I2249" s="219">
        <f t="shared" si="282"/>
        <v>1.0000000000000002</v>
      </c>
      <c r="J2249" s="220">
        <f t="shared" si="282"/>
        <v>3.762526288000001</v>
      </c>
      <c r="K2249" s="213">
        <f t="shared" si="282"/>
        <v>1.0000000000000002</v>
      </c>
      <c r="L2249" s="214">
        <f t="shared" si="282"/>
        <v>4.6200428020000013</v>
      </c>
      <c r="M2249" s="221">
        <f t="shared" si="282"/>
        <v>0.99999999999999989</v>
      </c>
      <c r="N2249" s="222">
        <f t="shared" si="282"/>
        <v>24.558886277000006</v>
      </c>
    </row>
  </sheetData>
  <sheetProtection algorithmName="SHA-512" hashValue="llyZhrtS9/IXIVCSnGMGIpl64uGFxNyFN0Qi8wihcv2IqWRaQ0D9xSjrab86MCxFQ2g3oeIyUX/tm43ZDr5m2Q==" saltValue="60v5N26ELKJwYB3fO3GsnQ==" spinCount="100000" sheet="1" objects="1" scenarios="1"/>
  <mergeCells count="6">
    <mergeCell ref="C1:D1"/>
    <mergeCell ref="M1:N1"/>
    <mergeCell ref="K1:L1"/>
    <mergeCell ref="I1:J1"/>
    <mergeCell ref="G1:H1"/>
    <mergeCell ref="E1:F1"/>
  </mergeCells>
  <pageMargins left="0.7" right="0.7" top="0.75" bottom="0.75" header="0.3" footer="0.3"/>
  <pageSetup paperSize="9" scale="1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3310D-91E8-48A9-984A-31CA0E113D33}">
  <sheetPr>
    <pageSetUpPr fitToPage="1"/>
  </sheetPr>
  <dimension ref="A1:AQ103"/>
  <sheetViews>
    <sheetView workbookViewId="0">
      <pane xSplit="1" ySplit="2" topLeftCell="B57" activePane="bottomRight" state="frozen"/>
      <selection pane="topRight" activeCell="B1" sqref="B1"/>
      <selection pane="bottomLeft" activeCell="A3" sqref="A3"/>
      <selection pane="bottomRight" activeCell="A62" sqref="A62"/>
    </sheetView>
  </sheetViews>
  <sheetFormatPr defaultColWidth="9" defaultRowHeight="14.25" x14ac:dyDescent="0.45"/>
  <cols>
    <col min="1" max="1" width="84" style="223" customWidth="1"/>
    <col min="2" max="36" width="9" style="224"/>
    <col min="37" max="43" width="9" style="226"/>
    <col min="44" max="16384" width="9" style="223"/>
  </cols>
  <sheetData>
    <row r="1" spans="1:43" s="225" customFormat="1" x14ac:dyDescent="0.45">
      <c r="B1" s="764" t="s">
        <v>81</v>
      </c>
      <c r="C1" s="764"/>
      <c r="D1" s="764"/>
      <c r="E1" s="764"/>
      <c r="F1" s="764"/>
      <c r="G1" s="764"/>
      <c r="H1" s="764"/>
      <c r="I1" s="763" t="s">
        <v>82</v>
      </c>
      <c r="J1" s="763"/>
      <c r="K1" s="763"/>
      <c r="L1" s="763"/>
      <c r="M1" s="763"/>
      <c r="N1" s="763"/>
      <c r="O1" s="763"/>
      <c r="P1" s="764" t="s">
        <v>83</v>
      </c>
      <c r="Q1" s="764"/>
      <c r="R1" s="764"/>
      <c r="S1" s="764"/>
      <c r="T1" s="764"/>
      <c r="U1" s="764"/>
      <c r="V1" s="764"/>
      <c r="W1" s="763" t="s">
        <v>84</v>
      </c>
      <c r="X1" s="763"/>
      <c r="Y1" s="763"/>
      <c r="Z1" s="763"/>
      <c r="AA1" s="763"/>
      <c r="AB1" s="763"/>
      <c r="AC1" s="763"/>
      <c r="AD1" s="764" t="s">
        <v>85</v>
      </c>
      <c r="AE1" s="764"/>
      <c r="AF1" s="764"/>
      <c r="AG1" s="764"/>
      <c r="AH1" s="764"/>
      <c r="AI1" s="764"/>
      <c r="AJ1" s="764"/>
      <c r="AK1" s="763" t="s">
        <v>1</v>
      </c>
      <c r="AL1" s="763"/>
      <c r="AM1" s="763"/>
      <c r="AN1" s="763"/>
      <c r="AO1" s="763"/>
      <c r="AP1" s="763"/>
      <c r="AQ1" s="763"/>
    </row>
    <row r="2" spans="1:43" s="225" customFormat="1" x14ac:dyDescent="0.45">
      <c r="B2" s="765" t="s">
        <v>405</v>
      </c>
      <c r="C2" s="765"/>
      <c r="D2" s="765"/>
      <c r="E2" s="765" t="s">
        <v>406</v>
      </c>
      <c r="F2" s="765"/>
      <c r="G2" s="765"/>
      <c r="H2" s="227" t="s">
        <v>407</v>
      </c>
      <c r="I2" s="762" t="s">
        <v>405</v>
      </c>
      <c r="J2" s="762"/>
      <c r="K2" s="762"/>
      <c r="L2" s="762" t="s">
        <v>406</v>
      </c>
      <c r="M2" s="762"/>
      <c r="N2" s="762"/>
      <c r="O2" s="226" t="s">
        <v>407</v>
      </c>
      <c r="P2" s="765" t="s">
        <v>405</v>
      </c>
      <c r="Q2" s="765"/>
      <c r="R2" s="765"/>
      <c r="S2" s="765" t="s">
        <v>406</v>
      </c>
      <c r="T2" s="765"/>
      <c r="U2" s="765"/>
      <c r="V2" s="227" t="s">
        <v>407</v>
      </c>
      <c r="W2" s="762" t="s">
        <v>405</v>
      </c>
      <c r="X2" s="762"/>
      <c r="Y2" s="762"/>
      <c r="Z2" s="762" t="s">
        <v>406</v>
      </c>
      <c r="AA2" s="762"/>
      <c r="AB2" s="762"/>
      <c r="AC2" s="226" t="s">
        <v>407</v>
      </c>
      <c r="AD2" s="765" t="s">
        <v>405</v>
      </c>
      <c r="AE2" s="765"/>
      <c r="AF2" s="765"/>
      <c r="AG2" s="765" t="s">
        <v>406</v>
      </c>
      <c r="AH2" s="765"/>
      <c r="AI2" s="765"/>
      <c r="AJ2" s="227" t="s">
        <v>407</v>
      </c>
      <c r="AK2" s="762" t="s">
        <v>405</v>
      </c>
      <c r="AL2" s="762"/>
      <c r="AM2" s="762"/>
      <c r="AN2" s="762" t="s">
        <v>406</v>
      </c>
      <c r="AO2" s="762"/>
      <c r="AP2" s="762"/>
      <c r="AQ2" s="226" t="s">
        <v>407</v>
      </c>
    </row>
    <row r="3" spans="1:43" s="225" customFormat="1" x14ac:dyDescent="0.45">
      <c r="B3" s="227" t="s">
        <v>48</v>
      </c>
      <c r="C3" s="227" t="s">
        <v>8</v>
      </c>
      <c r="D3" s="227" t="s">
        <v>1</v>
      </c>
      <c r="E3" s="227" t="s">
        <v>48</v>
      </c>
      <c r="F3" s="227" t="s">
        <v>8</v>
      </c>
      <c r="G3" s="227" t="s">
        <v>1</v>
      </c>
      <c r="H3" s="227"/>
      <c r="I3" s="226" t="s">
        <v>48</v>
      </c>
      <c r="J3" s="226" t="s">
        <v>8</v>
      </c>
      <c r="K3" s="226" t="s">
        <v>1</v>
      </c>
      <c r="L3" s="226" t="s">
        <v>48</v>
      </c>
      <c r="M3" s="226" t="s">
        <v>8</v>
      </c>
      <c r="N3" s="226" t="s">
        <v>1</v>
      </c>
      <c r="O3" s="226"/>
      <c r="P3" s="227" t="s">
        <v>48</v>
      </c>
      <c r="Q3" s="227" t="s">
        <v>8</v>
      </c>
      <c r="R3" s="227" t="s">
        <v>1</v>
      </c>
      <c r="S3" s="227" t="s">
        <v>48</v>
      </c>
      <c r="T3" s="227" t="s">
        <v>8</v>
      </c>
      <c r="U3" s="227" t="s">
        <v>1</v>
      </c>
      <c r="V3" s="227"/>
      <c r="W3" s="226" t="s">
        <v>48</v>
      </c>
      <c r="X3" s="226" t="s">
        <v>8</v>
      </c>
      <c r="Y3" s="226" t="s">
        <v>1</v>
      </c>
      <c r="Z3" s="226" t="s">
        <v>48</v>
      </c>
      <c r="AA3" s="226" t="s">
        <v>8</v>
      </c>
      <c r="AB3" s="226" t="s">
        <v>1</v>
      </c>
      <c r="AC3" s="226"/>
      <c r="AD3" s="227" t="s">
        <v>48</v>
      </c>
      <c r="AE3" s="227" t="s">
        <v>8</v>
      </c>
      <c r="AF3" s="227" t="s">
        <v>1</v>
      </c>
      <c r="AG3" s="227" t="s">
        <v>48</v>
      </c>
      <c r="AH3" s="227" t="s">
        <v>8</v>
      </c>
      <c r="AI3" s="227" t="s">
        <v>1</v>
      </c>
      <c r="AJ3" s="227"/>
      <c r="AK3" s="226" t="s">
        <v>48</v>
      </c>
      <c r="AL3" s="226" t="s">
        <v>8</v>
      </c>
      <c r="AM3" s="226" t="s">
        <v>1</v>
      </c>
      <c r="AN3" s="226" t="s">
        <v>48</v>
      </c>
      <c r="AO3" s="226" t="s">
        <v>8</v>
      </c>
      <c r="AP3" s="226" t="s">
        <v>1</v>
      </c>
      <c r="AQ3" s="226"/>
    </row>
    <row r="4" spans="1:43" x14ac:dyDescent="0.45">
      <c r="B4" s="228"/>
      <c r="C4" s="228"/>
      <c r="D4" s="228"/>
      <c r="E4" s="228"/>
      <c r="F4" s="228"/>
      <c r="G4" s="228"/>
      <c r="H4" s="228"/>
      <c r="P4" s="228"/>
      <c r="Q4" s="228"/>
      <c r="R4" s="228"/>
      <c r="S4" s="228"/>
      <c r="T4" s="228"/>
      <c r="U4" s="228"/>
      <c r="V4" s="228"/>
      <c r="AD4" s="228"/>
      <c r="AE4" s="228"/>
      <c r="AF4" s="228"/>
      <c r="AG4" s="228"/>
      <c r="AH4" s="228"/>
      <c r="AI4" s="228"/>
      <c r="AJ4" s="228"/>
    </row>
    <row r="5" spans="1:43" s="229" customFormat="1" x14ac:dyDescent="0.45">
      <c r="A5" s="229" t="s">
        <v>408</v>
      </c>
      <c r="B5" s="230">
        <f>'Survey Results (RB)'!D5</f>
        <v>0</v>
      </c>
      <c r="C5" s="230">
        <f>'Survey Results (RB)'!D155</f>
        <v>0</v>
      </c>
      <c r="D5" s="230">
        <f>B5+C5</f>
        <v>0</v>
      </c>
      <c r="E5" s="230">
        <f>'Survey Results (RB)'!D305</f>
        <v>0</v>
      </c>
      <c r="F5" s="230">
        <f>'Survey Results (RB)'!D456</f>
        <v>0</v>
      </c>
      <c r="G5" s="230">
        <f>E5+F5</f>
        <v>0</v>
      </c>
      <c r="H5" s="230">
        <f>D5+G5</f>
        <v>0</v>
      </c>
      <c r="I5" s="230">
        <f>'Survey Results (RB)'!F5</f>
        <v>0</v>
      </c>
      <c r="J5" s="230">
        <f>'Survey Results (RB)'!F155</f>
        <v>0</v>
      </c>
      <c r="K5" s="230">
        <f>I5+J5</f>
        <v>0</v>
      </c>
      <c r="L5" s="230">
        <f>'Survey Results (RB)'!F305</f>
        <v>0</v>
      </c>
      <c r="M5" s="230">
        <f>'Survey Results (RB)'!F456</f>
        <v>0</v>
      </c>
      <c r="N5" s="230">
        <f>L5+M5</f>
        <v>0</v>
      </c>
      <c r="O5" s="230">
        <f>K5+N5</f>
        <v>0</v>
      </c>
      <c r="P5" s="230">
        <f>'Survey Results (RB)'!H5</f>
        <v>0</v>
      </c>
      <c r="Q5" s="230">
        <f>'Survey Results (RB)'!H155</f>
        <v>0</v>
      </c>
      <c r="R5" s="230">
        <f>P5+Q5</f>
        <v>0</v>
      </c>
      <c r="S5" s="230">
        <f>'Survey Results (RB)'!H305</f>
        <v>0</v>
      </c>
      <c r="T5" s="230">
        <f>'Survey Results (RB)'!H456</f>
        <v>0</v>
      </c>
      <c r="U5" s="230">
        <f>S5+T5</f>
        <v>0</v>
      </c>
      <c r="V5" s="230">
        <f>R5+U5</f>
        <v>0</v>
      </c>
      <c r="W5" s="230">
        <f>'Survey Results (RB)'!J5</f>
        <v>0.20680642058416979</v>
      </c>
      <c r="X5" s="230">
        <f>'Survey Results (RB)'!J155</f>
        <v>0</v>
      </c>
      <c r="Y5" s="230">
        <f>W5+X5</f>
        <v>0.20680642058416979</v>
      </c>
      <c r="Z5" s="230">
        <f>'Survey Results (RB)'!J305</f>
        <v>0</v>
      </c>
      <c r="AA5" s="230">
        <f>'Survey Results (RB)'!J456</f>
        <v>0</v>
      </c>
      <c r="AB5" s="230">
        <f>Z5+AA5</f>
        <v>0</v>
      </c>
      <c r="AC5" s="230">
        <f>Y5+AB5</f>
        <v>0.20680642058416979</v>
      </c>
      <c r="AD5" s="230">
        <f>'Survey Results (RB)'!L5</f>
        <v>0.9219515965897821</v>
      </c>
      <c r="AE5" s="230">
        <f>'Survey Results (RB)'!L155</f>
        <v>0.20994571170090098</v>
      </c>
      <c r="AF5" s="230">
        <f>AD5+AE5</f>
        <v>1.1318973082906831</v>
      </c>
      <c r="AG5" s="230">
        <f>'Survey Results (RB)'!L305</f>
        <v>0</v>
      </c>
      <c r="AH5" s="230">
        <f>'Survey Results (RB)'!L456</f>
        <v>0</v>
      </c>
      <c r="AI5" s="230">
        <f>AG5+AH5</f>
        <v>0</v>
      </c>
      <c r="AJ5" s="230">
        <f>AF5+AI5</f>
        <v>1.1318973082906831</v>
      </c>
      <c r="AK5" s="231">
        <f>B5+I5+P5+W5+AD5</f>
        <v>1.128758017173952</v>
      </c>
      <c r="AL5" s="231">
        <f>C5+J5+Q5+X5+AE5</f>
        <v>0.20994571170090098</v>
      </c>
      <c r="AM5" s="231">
        <f>AK5+AL5</f>
        <v>1.3387037288748529</v>
      </c>
      <c r="AN5" s="231">
        <f t="shared" ref="AN5:AN18" si="0">E5+L5+S5+Z5+AG5</f>
        <v>0</v>
      </c>
      <c r="AO5" s="231">
        <f t="shared" ref="AO5:AO18" si="1">F5+M5+T5+AA5+AH5</f>
        <v>0</v>
      </c>
      <c r="AP5" s="231">
        <f>AN5+AO5</f>
        <v>0</v>
      </c>
      <c r="AQ5" s="231">
        <f>AM5+AP5</f>
        <v>1.3387037288748529</v>
      </c>
    </row>
    <row r="6" spans="1:43" s="229" customFormat="1" x14ac:dyDescent="0.45">
      <c r="A6" s="229" t="s">
        <v>409</v>
      </c>
      <c r="B6" s="230">
        <f>'Survey Results (RB)'!D6</f>
        <v>0</v>
      </c>
      <c r="C6" s="230">
        <f>'Survey Results (RB)'!D156</f>
        <v>0</v>
      </c>
      <c r="D6" s="230">
        <f t="shared" ref="D6:D40" si="2">B6+C6</f>
        <v>0</v>
      </c>
      <c r="E6" s="230">
        <f>'Survey Results (RB)'!D306</f>
        <v>0</v>
      </c>
      <c r="F6" s="230">
        <f>'Survey Results (RB)'!D457</f>
        <v>0</v>
      </c>
      <c r="G6" s="230">
        <f t="shared" ref="G6:G40" si="3">E6+F6</f>
        <v>0</v>
      </c>
      <c r="H6" s="230">
        <f t="shared" ref="H6:H40" si="4">D6+G6</f>
        <v>0</v>
      </c>
      <c r="I6" s="230">
        <f>'Survey Results (RB)'!F6</f>
        <v>0</v>
      </c>
      <c r="J6" s="230">
        <f>'Survey Results (RB)'!F156</f>
        <v>0</v>
      </c>
      <c r="K6" s="230">
        <f t="shared" ref="K6:K40" si="5">I6+J6</f>
        <v>0</v>
      </c>
      <c r="L6" s="230">
        <f>'Survey Results (RB)'!F306</f>
        <v>0</v>
      </c>
      <c r="M6" s="230">
        <f>'Survey Results (RB)'!F457</f>
        <v>0</v>
      </c>
      <c r="N6" s="230">
        <f t="shared" ref="N6:N40" si="6">L6+M6</f>
        <v>0</v>
      </c>
      <c r="O6" s="230">
        <f t="shared" ref="O6:O40" si="7">K6+N6</f>
        <v>0</v>
      </c>
      <c r="P6" s="230">
        <f>'Survey Results (RB)'!H6</f>
        <v>0</v>
      </c>
      <c r="Q6" s="230">
        <f>'Survey Results (RB)'!H156</f>
        <v>0</v>
      </c>
      <c r="R6" s="230">
        <f t="shared" ref="R6:R40" si="8">P6+Q6</f>
        <v>0</v>
      </c>
      <c r="S6" s="230">
        <f>'Survey Results (RB)'!H306</f>
        <v>0.92528569835039243</v>
      </c>
      <c r="T6" s="230">
        <f>'Survey Results (RB)'!H457</f>
        <v>0</v>
      </c>
      <c r="U6" s="230">
        <f t="shared" ref="U6:U40" si="9">S6+T6</f>
        <v>0.92528569835039243</v>
      </c>
      <c r="V6" s="230">
        <f t="shared" ref="V6:V40" si="10">R6+U6</f>
        <v>0.92528569835039243</v>
      </c>
      <c r="W6" s="230">
        <f>'Survey Results (RB)'!J6</f>
        <v>0</v>
      </c>
      <c r="X6" s="230">
        <f>'Survey Results (RB)'!J156</f>
        <v>0</v>
      </c>
      <c r="Y6" s="230">
        <f t="shared" ref="Y6:Y40" si="11">W6+X6</f>
        <v>0</v>
      </c>
      <c r="Z6" s="230">
        <f>'Survey Results (RB)'!J306</f>
        <v>0</v>
      </c>
      <c r="AA6" s="230">
        <f>'Survey Results (RB)'!J457</f>
        <v>0</v>
      </c>
      <c r="AB6" s="230">
        <f t="shared" ref="AB6:AB40" si="12">Z6+AA6</f>
        <v>0</v>
      </c>
      <c r="AC6" s="230">
        <f t="shared" ref="AC6:AC40" si="13">Y6+AB6</f>
        <v>0</v>
      </c>
      <c r="AD6" s="230">
        <f>'Survey Results (RB)'!L6</f>
        <v>0</v>
      </c>
      <c r="AE6" s="230">
        <f>'Survey Results (RB)'!L156</f>
        <v>0</v>
      </c>
      <c r="AF6" s="230">
        <f t="shared" ref="AF6:AF40" si="14">AD6+AE6</f>
        <v>0</v>
      </c>
      <c r="AG6" s="230">
        <f>'Survey Results (RB)'!L306</f>
        <v>0</v>
      </c>
      <c r="AH6" s="230">
        <f>'Survey Results (RB)'!L457</f>
        <v>0</v>
      </c>
      <c r="AI6" s="230">
        <f t="shared" ref="AI6:AI40" si="15">AG6+AH6</f>
        <v>0</v>
      </c>
      <c r="AJ6" s="230">
        <f t="shared" ref="AJ6:AJ40" si="16">AF6+AI6</f>
        <v>0</v>
      </c>
      <c r="AK6" s="231">
        <f t="shared" ref="AK6:AK40" si="17">B6+I6+P6+W6+AD6</f>
        <v>0</v>
      </c>
      <c r="AL6" s="231">
        <f t="shared" ref="AL6:AL39" si="18">C6+J6+Q6+X6+AE6</f>
        <v>0</v>
      </c>
      <c r="AM6" s="231">
        <f t="shared" ref="AM6:AM40" si="19">AK6+AL6</f>
        <v>0</v>
      </c>
      <c r="AN6" s="231">
        <f t="shared" si="0"/>
        <v>0.92528569835039243</v>
      </c>
      <c r="AO6" s="231">
        <f t="shared" si="1"/>
        <v>0</v>
      </c>
      <c r="AP6" s="231">
        <f t="shared" ref="AP6:AP40" si="20">AN6+AO6</f>
        <v>0.92528569835039243</v>
      </c>
      <c r="AQ6" s="231">
        <f t="shared" ref="AQ6:AQ40" si="21">AM6+AP6</f>
        <v>0.92528569835039243</v>
      </c>
    </row>
    <row r="7" spans="1:43" s="229" customFormat="1" x14ac:dyDescent="0.45">
      <c r="A7" s="229" t="s">
        <v>410</v>
      </c>
      <c r="B7" s="230">
        <f>'Survey Results (RB)'!D8</f>
        <v>0</v>
      </c>
      <c r="C7" s="230">
        <f>'Survey Results (RB)'!D158</f>
        <v>0</v>
      </c>
      <c r="D7" s="230">
        <f t="shared" si="2"/>
        <v>0</v>
      </c>
      <c r="E7" s="230">
        <f>'Survey Results (RB)'!D308</f>
        <v>0</v>
      </c>
      <c r="F7" s="230">
        <f>'Survey Results (RB)'!D459</f>
        <v>0</v>
      </c>
      <c r="G7" s="230">
        <f t="shared" si="3"/>
        <v>0</v>
      </c>
      <c r="H7" s="230">
        <f t="shared" si="4"/>
        <v>0</v>
      </c>
      <c r="I7" s="230">
        <f>'Survey Results (RB)'!F8</f>
        <v>0</v>
      </c>
      <c r="J7" s="230">
        <f>'Survey Results (RB)'!F158</f>
        <v>0</v>
      </c>
      <c r="K7" s="230">
        <f t="shared" si="5"/>
        <v>0</v>
      </c>
      <c r="L7" s="230">
        <f>'Survey Results (RB)'!F308</f>
        <v>0</v>
      </c>
      <c r="M7" s="230">
        <f>'Survey Results (RB)'!F459</f>
        <v>0</v>
      </c>
      <c r="N7" s="230">
        <f t="shared" si="6"/>
        <v>0</v>
      </c>
      <c r="O7" s="230">
        <f t="shared" si="7"/>
        <v>0</v>
      </c>
      <c r="P7" s="230">
        <f>'Survey Results (RB)'!H8</f>
        <v>6.3693936412536072</v>
      </c>
      <c r="Q7" s="230">
        <f>'Survey Results (RB)'!H158</f>
        <v>0.81033665295934287</v>
      </c>
      <c r="R7" s="230">
        <f t="shared" si="8"/>
        <v>7.1797302942129502</v>
      </c>
      <c r="S7" s="230">
        <f>'Survey Results (RB)'!H308</f>
        <v>0</v>
      </c>
      <c r="T7" s="230">
        <f>'Survey Results (RB)'!H459</f>
        <v>0</v>
      </c>
      <c r="U7" s="230">
        <f t="shared" si="9"/>
        <v>0</v>
      </c>
      <c r="V7" s="230">
        <f t="shared" si="10"/>
        <v>7.1797302942129502</v>
      </c>
      <c r="W7" s="230">
        <f>'Survey Results (RB)'!J8</f>
        <v>0</v>
      </c>
      <c r="X7" s="230">
        <f>'Survey Results (RB)'!J158</f>
        <v>0</v>
      </c>
      <c r="Y7" s="230">
        <f t="shared" si="11"/>
        <v>0</v>
      </c>
      <c r="Z7" s="230">
        <f>'Survey Results (RB)'!J308</f>
        <v>0</v>
      </c>
      <c r="AA7" s="230">
        <f>'Survey Results (RB)'!J459</f>
        <v>0</v>
      </c>
      <c r="AB7" s="230">
        <f t="shared" si="12"/>
        <v>0</v>
      </c>
      <c r="AC7" s="230">
        <f t="shared" si="13"/>
        <v>0</v>
      </c>
      <c r="AD7" s="230">
        <f>'Survey Results (RB)'!L8</f>
        <v>0</v>
      </c>
      <c r="AE7" s="230">
        <f>'Survey Results (RB)'!L158</f>
        <v>0</v>
      </c>
      <c r="AF7" s="230">
        <f t="shared" si="14"/>
        <v>0</v>
      </c>
      <c r="AG7" s="230">
        <f>'Survey Results (RB)'!L308</f>
        <v>0</v>
      </c>
      <c r="AH7" s="230">
        <f>'Survey Results (RB)'!L459</f>
        <v>0</v>
      </c>
      <c r="AI7" s="230">
        <f t="shared" si="15"/>
        <v>0</v>
      </c>
      <c r="AJ7" s="230">
        <f t="shared" si="16"/>
        <v>0</v>
      </c>
      <c r="AK7" s="231">
        <f t="shared" si="17"/>
        <v>6.3693936412536072</v>
      </c>
      <c r="AL7" s="231">
        <f t="shared" si="18"/>
        <v>0.81033665295934287</v>
      </c>
      <c r="AM7" s="231">
        <f t="shared" si="19"/>
        <v>7.1797302942129502</v>
      </c>
      <c r="AN7" s="231">
        <f t="shared" si="0"/>
        <v>0</v>
      </c>
      <c r="AO7" s="231">
        <f t="shared" si="1"/>
        <v>0</v>
      </c>
      <c r="AP7" s="231">
        <f t="shared" si="20"/>
        <v>0</v>
      </c>
      <c r="AQ7" s="231">
        <f t="shared" si="21"/>
        <v>7.1797302942129502</v>
      </c>
    </row>
    <row r="8" spans="1:43" s="238" customFormat="1" x14ac:dyDescent="0.45">
      <c r="A8" s="238" t="s">
        <v>411</v>
      </c>
      <c r="B8" s="239">
        <f>'Survey Results (RB)'!D9</f>
        <v>3.0707824866155362</v>
      </c>
      <c r="C8" s="239">
        <f>'Survey Results (RB)'!D159</f>
        <v>0.78887013973202458</v>
      </c>
      <c r="D8" s="239">
        <f t="shared" si="2"/>
        <v>3.859652626347561</v>
      </c>
      <c r="E8" s="239">
        <f>'Survey Results (RB)'!D309</f>
        <v>0</v>
      </c>
      <c r="F8" s="239">
        <f>'Survey Results (RB)'!D460</f>
        <v>0</v>
      </c>
      <c r="G8" s="239">
        <f t="shared" si="3"/>
        <v>0</v>
      </c>
      <c r="H8" s="239">
        <f t="shared" si="4"/>
        <v>3.859652626347561</v>
      </c>
      <c r="I8" s="239">
        <f>'Survey Results (RB)'!F9</f>
        <v>0.69379730786114013</v>
      </c>
      <c r="J8" s="239">
        <f>'Survey Results (RB)'!F159</f>
        <v>0.77562218436181851</v>
      </c>
      <c r="K8" s="239">
        <f t="shared" si="5"/>
        <v>1.4694194922229586</v>
      </c>
      <c r="L8" s="239">
        <f>'Survey Results (RB)'!F309</f>
        <v>0.32841373767647225</v>
      </c>
      <c r="M8" s="239">
        <f>'Survey Results (RB)'!F460</f>
        <v>0.11502764605982335</v>
      </c>
      <c r="N8" s="239">
        <f t="shared" si="6"/>
        <v>0.4434413837362956</v>
      </c>
      <c r="O8" s="239">
        <f t="shared" si="7"/>
        <v>1.9128608759592542</v>
      </c>
      <c r="P8" s="239">
        <f>'Survey Results (RB)'!H9</f>
        <v>5.2675327803615684</v>
      </c>
      <c r="Q8" s="239">
        <f>'Survey Results (RB)'!H159</f>
        <v>0.70305623443862486</v>
      </c>
      <c r="R8" s="239">
        <f t="shared" si="8"/>
        <v>5.9705890148001934</v>
      </c>
      <c r="S8" s="239">
        <f>'Survey Results (RB)'!H309</f>
        <v>1.0442114921935017</v>
      </c>
      <c r="T8" s="239">
        <f>'Survey Results (RB)'!H460</f>
        <v>0.30333869342241948</v>
      </c>
      <c r="U8" s="239">
        <f t="shared" si="9"/>
        <v>1.3475501856159213</v>
      </c>
      <c r="V8" s="239">
        <f t="shared" si="10"/>
        <v>7.3181392004161143</v>
      </c>
      <c r="W8" s="239">
        <f>'Survey Results (RB)'!J9</f>
        <v>0.41398681299579743</v>
      </c>
      <c r="X8" s="239">
        <f>'Survey Results (RB)'!J159</f>
        <v>0.11207634788836449</v>
      </c>
      <c r="Y8" s="239">
        <f t="shared" si="11"/>
        <v>0.52606316088416194</v>
      </c>
      <c r="Z8" s="239">
        <f>'Survey Results (RB)'!J309</f>
        <v>0</v>
      </c>
      <c r="AA8" s="239">
        <f>'Survey Results (RB)'!J460</f>
        <v>1.1490581784666396E-2</v>
      </c>
      <c r="AB8" s="239">
        <f t="shared" si="12"/>
        <v>1.1490581784666396E-2</v>
      </c>
      <c r="AC8" s="239">
        <f t="shared" si="13"/>
        <v>0.53755374266882838</v>
      </c>
      <c r="AD8" s="239">
        <f>'Survey Results (RB)'!L9</f>
        <v>0.5274898549847945</v>
      </c>
      <c r="AE8" s="239">
        <f>'Survey Results (RB)'!L159</f>
        <v>0.12011935705672717</v>
      </c>
      <c r="AF8" s="239">
        <f t="shared" si="14"/>
        <v>0.64760921204152166</v>
      </c>
      <c r="AG8" s="239">
        <f>'Survey Results (RB)'!L309</f>
        <v>0</v>
      </c>
      <c r="AH8" s="239">
        <f>'Survey Results (RB)'!L460</f>
        <v>0</v>
      </c>
      <c r="AI8" s="239">
        <f t="shared" si="15"/>
        <v>0</v>
      </c>
      <c r="AJ8" s="239">
        <f t="shared" si="16"/>
        <v>0.64760921204152166</v>
      </c>
      <c r="AK8" s="240">
        <f t="shared" si="17"/>
        <v>9.9735892428188375</v>
      </c>
      <c r="AL8" s="240">
        <f t="shared" si="18"/>
        <v>2.4997442634775595</v>
      </c>
      <c r="AM8" s="240">
        <f t="shared" si="19"/>
        <v>12.473333506296397</v>
      </c>
      <c r="AN8" s="240">
        <f t="shared" si="0"/>
        <v>1.3726252298699739</v>
      </c>
      <c r="AO8" s="240">
        <f t="shared" si="1"/>
        <v>0.42985692126690922</v>
      </c>
      <c r="AP8" s="240">
        <f t="shared" si="20"/>
        <v>1.8024821511368831</v>
      </c>
      <c r="AQ8" s="240">
        <f t="shared" si="21"/>
        <v>14.275815657433281</v>
      </c>
    </row>
    <row r="9" spans="1:43" s="229" customFormat="1" x14ac:dyDescent="0.45">
      <c r="A9" s="229" t="s">
        <v>412</v>
      </c>
      <c r="B9" s="230">
        <f>'Survey Results (RB)'!D10</f>
        <v>0</v>
      </c>
      <c r="C9" s="230">
        <f>'Survey Results (RB)'!D160</f>
        <v>0</v>
      </c>
      <c r="D9" s="230">
        <f t="shared" si="2"/>
        <v>0</v>
      </c>
      <c r="E9" s="230">
        <f>'Survey Results (RB)'!D310</f>
        <v>0</v>
      </c>
      <c r="F9" s="230">
        <f>'Survey Results (RB)'!D461</f>
        <v>0</v>
      </c>
      <c r="G9" s="230">
        <f t="shared" si="3"/>
        <v>0</v>
      </c>
      <c r="H9" s="230">
        <f t="shared" si="4"/>
        <v>0</v>
      </c>
      <c r="I9" s="230">
        <f>'Survey Results (RB)'!F10</f>
        <v>0</v>
      </c>
      <c r="J9" s="230">
        <f>'Survey Results (RB)'!F160</f>
        <v>0</v>
      </c>
      <c r="K9" s="230">
        <f t="shared" si="5"/>
        <v>0</v>
      </c>
      <c r="L9" s="230">
        <f>'Survey Results (RB)'!F310</f>
        <v>0</v>
      </c>
      <c r="M9" s="230">
        <f>'Survey Results (RB)'!F461</f>
        <v>0</v>
      </c>
      <c r="N9" s="230">
        <f t="shared" si="6"/>
        <v>0</v>
      </c>
      <c r="O9" s="230">
        <f t="shared" si="7"/>
        <v>0</v>
      </c>
      <c r="P9" s="230">
        <f>'Survey Results (RB)'!H10</f>
        <v>3.2716316878026928</v>
      </c>
      <c r="Q9" s="230">
        <f>'Survey Results (RB)'!H160</f>
        <v>0</v>
      </c>
      <c r="R9" s="230">
        <f t="shared" si="8"/>
        <v>3.2716316878026928</v>
      </c>
      <c r="S9" s="230">
        <f>'Survey Results (RB)'!H310</f>
        <v>0.97721970134647906</v>
      </c>
      <c r="T9" s="230">
        <f>'Survey Results (RB)'!H461</f>
        <v>0</v>
      </c>
      <c r="U9" s="230">
        <f t="shared" si="9"/>
        <v>0.97721970134647906</v>
      </c>
      <c r="V9" s="230">
        <f t="shared" si="10"/>
        <v>4.2488513891491717</v>
      </c>
      <c r="W9" s="230">
        <f>'Survey Results (RB)'!J10</f>
        <v>0</v>
      </c>
      <c r="X9" s="230">
        <f>'Survey Results (RB)'!J160</f>
        <v>0</v>
      </c>
      <c r="Y9" s="230">
        <f t="shared" si="11"/>
        <v>0</v>
      </c>
      <c r="Z9" s="230">
        <f>'Survey Results (RB)'!J310</f>
        <v>0</v>
      </c>
      <c r="AA9" s="230">
        <f>'Survey Results (RB)'!J461</f>
        <v>0</v>
      </c>
      <c r="AB9" s="230">
        <f t="shared" si="12"/>
        <v>0</v>
      </c>
      <c r="AC9" s="230">
        <f t="shared" si="13"/>
        <v>0</v>
      </c>
      <c r="AD9" s="230">
        <f>'Survey Results (RB)'!L10</f>
        <v>0</v>
      </c>
      <c r="AE9" s="230">
        <f>'Survey Results (RB)'!L160</f>
        <v>0</v>
      </c>
      <c r="AF9" s="230">
        <f t="shared" si="14"/>
        <v>0</v>
      </c>
      <c r="AG9" s="230">
        <f>'Survey Results (RB)'!L310</f>
        <v>0</v>
      </c>
      <c r="AH9" s="230">
        <f>'Survey Results (RB)'!L461</f>
        <v>0</v>
      </c>
      <c r="AI9" s="230">
        <f t="shared" si="15"/>
        <v>0</v>
      </c>
      <c r="AJ9" s="230">
        <f t="shared" si="16"/>
        <v>0</v>
      </c>
      <c r="AK9" s="231">
        <f t="shared" si="17"/>
        <v>3.2716316878026928</v>
      </c>
      <c r="AL9" s="231">
        <f t="shared" si="18"/>
        <v>0</v>
      </c>
      <c r="AM9" s="231">
        <f t="shared" si="19"/>
        <v>3.2716316878026928</v>
      </c>
      <c r="AN9" s="231">
        <f t="shared" si="0"/>
        <v>0.97721970134647906</v>
      </c>
      <c r="AO9" s="231">
        <f t="shared" si="1"/>
        <v>0</v>
      </c>
      <c r="AP9" s="231">
        <f t="shared" si="20"/>
        <v>0.97721970134647906</v>
      </c>
      <c r="AQ9" s="231">
        <f t="shared" si="21"/>
        <v>4.2488513891491717</v>
      </c>
    </row>
    <row r="10" spans="1:43" s="229" customFormat="1" x14ac:dyDescent="0.45">
      <c r="A10" s="229" t="s">
        <v>413</v>
      </c>
      <c r="B10" s="230">
        <f>'Survey Results (RB)'!D11</f>
        <v>0.18103781570589297</v>
      </c>
      <c r="C10" s="230">
        <f>'Survey Results (RB)'!D161</f>
        <v>4.2027065542026884E-2</v>
      </c>
      <c r="D10" s="230">
        <f t="shared" si="2"/>
        <v>0.22306488124791984</v>
      </c>
      <c r="E10" s="230">
        <f>'Survey Results (RB)'!D311</f>
        <v>0</v>
      </c>
      <c r="F10" s="230">
        <f>'Survey Results (RB)'!D462</f>
        <v>0</v>
      </c>
      <c r="G10" s="230">
        <f t="shared" si="3"/>
        <v>0</v>
      </c>
      <c r="H10" s="230">
        <f t="shared" si="4"/>
        <v>0.22306488124791984</v>
      </c>
      <c r="I10" s="230">
        <f>'Survey Results (RB)'!F11</f>
        <v>0</v>
      </c>
      <c r="J10" s="230">
        <f>'Survey Results (RB)'!F161</f>
        <v>6.6234673350167472E-2</v>
      </c>
      <c r="K10" s="230">
        <f t="shared" si="5"/>
        <v>6.6234673350167472E-2</v>
      </c>
      <c r="L10" s="230">
        <f>'Survey Results (RB)'!F311</f>
        <v>0</v>
      </c>
      <c r="M10" s="230">
        <f>'Survey Results (RB)'!F462</f>
        <v>0</v>
      </c>
      <c r="N10" s="230">
        <f t="shared" si="6"/>
        <v>0</v>
      </c>
      <c r="O10" s="230">
        <f t="shared" si="7"/>
        <v>6.6234673350167472E-2</v>
      </c>
      <c r="P10" s="230">
        <f>'Survey Results (RB)'!H11</f>
        <v>0</v>
      </c>
      <c r="Q10" s="230">
        <f>'Survey Results (RB)'!H161</f>
        <v>0</v>
      </c>
      <c r="R10" s="230">
        <f t="shared" si="8"/>
        <v>0</v>
      </c>
      <c r="S10" s="230">
        <f>'Survey Results (RB)'!H311</f>
        <v>0</v>
      </c>
      <c r="T10" s="230">
        <f>'Survey Results (RB)'!H462</f>
        <v>0</v>
      </c>
      <c r="U10" s="230">
        <f t="shared" si="9"/>
        <v>0</v>
      </c>
      <c r="V10" s="230">
        <f t="shared" si="10"/>
        <v>0</v>
      </c>
      <c r="W10" s="230">
        <f>'Survey Results (RB)'!J11</f>
        <v>0.72288754247594977</v>
      </c>
      <c r="X10" s="230">
        <f>'Survey Results (RB)'!J161</f>
        <v>0.19570332472286231</v>
      </c>
      <c r="Y10" s="230">
        <f t="shared" si="11"/>
        <v>0.91859086719881211</v>
      </c>
      <c r="Z10" s="230">
        <f>'Survey Results (RB)'!J311</f>
        <v>0</v>
      </c>
      <c r="AA10" s="230">
        <f>'Survey Results (RB)'!J462</f>
        <v>0</v>
      </c>
      <c r="AB10" s="230">
        <f t="shared" si="12"/>
        <v>0</v>
      </c>
      <c r="AC10" s="230">
        <f t="shared" si="13"/>
        <v>0.91859086719881211</v>
      </c>
      <c r="AD10" s="230">
        <f>'Survey Results (RB)'!L11</f>
        <v>1.9764176844999897</v>
      </c>
      <c r="AE10" s="230">
        <f>'Survey Results (RB)'!L161</f>
        <v>0.39006626658635363</v>
      </c>
      <c r="AF10" s="230">
        <f t="shared" si="14"/>
        <v>2.3664839510863431</v>
      </c>
      <c r="AG10" s="230">
        <f>'Survey Results (RB)'!L311</f>
        <v>0</v>
      </c>
      <c r="AH10" s="230">
        <f>'Survey Results (RB)'!L462</f>
        <v>8.4874324186793706E-2</v>
      </c>
      <c r="AI10" s="230">
        <f t="shared" si="15"/>
        <v>8.4874324186793706E-2</v>
      </c>
      <c r="AJ10" s="230">
        <f t="shared" si="16"/>
        <v>2.4513582752731367</v>
      </c>
      <c r="AK10" s="231">
        <f t="shared" si="17"/>
        <v>2.8803430426818322</v>
      </c>
      <c r="AL10" s="231">
        <f t="shared" si="18"/>
        <v>0.69403133020141028</v>
      </c>
      <c r="AM10" s="231">
        <f t="shared" si="19"/>
        <v>3.5743743728832422</v>
      </c>
      <c r="AN10" s="231">
        <f t="shared" si="0"/>
        <v>0</v>
      </c>
      <c r="AO10" s="231">
        <f t="shared" si="1"/>
        <v>8.4874324186793706E-2</v>
      </c>
      <c r="AP10" s="231">
        <f t="shared" si="20"/>
        <v>8.4874324186793706E-2</v>
      </c>
      <c r="AQ10" s="231">
        <f t="shared" si="21"/>
        <v>3.6592486970700357</v>
      </c>
    </row>
    <row r="11" spans="1:43" s="229" customFormat="1" x14ac:dyDescent="0.45">
      <c r="A11" s="229" t="s">
        <v>414</v>
      </c>
      <c r="B11" s="230">
        <f>'Survey Results (RB)'!D12</f>
        <v>0</v>
      </c>
      <c r="C11" s="230">
        <f>'Survey Results (RB)'!D162</f>
        <v>0</v>
      </c>
      <c r="D11" s="230">
        <f t="shared" si="2"/>
        <v>0</v>
      </c>
      <c r="E11" s="230">
        <f>'Survey Results (RB)'!D312</f>
        <v>0</v>
      </c>
      <c r="F11" s="230">
        <f>'Survey Results (RB)'!D463</f>
        <v>0</v>
      </c>
      <c r="G11" s="230">
        <f t="shared" si="3"/>
        <v>0</v>
      </c>
      <c r="H11" s="230">
        <f t="shared" si="4"/>
        <v>0</v>
      </c>
      <c r="I11" s="230">
        <f>'Survey Results (RB)'!F12</f>
        <v>0</v>
      </c>
      <c r="J11" s="230">
        <f>'Survey Results (RB)'!F162</f>
        <v>0</v>
      </c>
      <c r="K11" s="230">
        <f t="shared" si="5"/>
        <v>0</v>
      </c>
      <c r="L11" s="230">
        <f>'Survey Results (RB)'!F312</f>
        <v>0</v>
      </c>
      <c r="M11" s="230">
        <f>'Survey Results (RB)'!F463</f>
        <v>0</v>
      </c>
      <c r="N11" s="230">
        <f t="shared" si="6"/>
        <v>0</v>
      </c>
      <c r="O11" s="230">
        <f t="shared" si="7"/>
        <v>0</v>
      </c>
      <c r="P11" s="230">
        <f>'Survey Results (RB)'!H12</f>
        <v>3.2716316878026928</v>
      </c>
      <c r="Q11" s="230">
        <f>'Survey Results (RB)'!H162</f>
        <v>0</v>
      </c>
      <c r="R11" s="230">
        <f t="shared" si="8"/>
        <v>3.2716316878026928</v>
      </c>
      <c r="S11" s="230">
        <f>'Survey Results (RB)'!H312</f>
        <v>0</v>
      </c>
      <c r="T11" s="230">
        <f>'Survey Results (RB)'!H463</f>
        <v>0</v>
      </c>
      <c r="U11" s="230">
        <f t="shared" si="9"/>
        <v>0</v>
      </c>
      <c r="V11" s="230">
        <f t="shared" si="10"/>
        <v>3.2716316878026928</v>
      </c>
      <c r="W11" s="230">
        <f>'Survey Results (RB)'!J12</f>
        <v>0</v>
      </c>
      <c r="X11" s="230">
        <f>'Survey Results (RB)'!J162</f>
        <v>0</v>
      </c>
      <c r="Y11" s="230">
        <f t="shared" si="11"/>
        <v>0</v>
      </c>
      <c r="Z11" s="230">
        <f>'Survey Results (RB)'!J312</f>
        <v>0</v>
      </c>
      <c r="AA11" s="230">
        <f>'Survey Results (RB)'!J463</f>
        <v>0</v>
      </c>
      <c r="AB11" s="230">
        <f t="shared" si="12"/>
        <v>0</v>
      </c>
      <c r="AC11" s="230">
        <f t="shared" si="13"/>
        <v>0</v>
      </c>
      <c r="AD11" s="230">
        <f>'Survey Results (RB)'!L12</f>
        <v>2.4453546247152937</v>
      </c>
      <c r="AE11" s="230">
        <f>'Survey Results (RB)'!L162</f>
        <v>0.55685322195431175</v>
      </c>
      <c r="AF11" s="230">
        <f t="shared" si="14"/>
        <v>3.0022078466696054</v>
      </c>
      <c r="AG11" s="230">
        <f>'Survey Results (RB)'!L312</f>
        <v>0</v>
      </c>
      <c r="AH11" s="230">
        <f>'Survey Results (RB)'!L463</f>
        <v>0</v>
      </c>
      <c r="AI11" s="230">
        <f t="shared" si="15"/>
        <v>0</v>
      </c>
      <c r="AJ11" s="230">
        <f t="shared" si="16"/>
        <v>3.0022078466696054</v>
      </c>
      <c r="AK11" s="231">
        <f t="shared" si="17"/>
        <v>5.7169863125179869</v>
      </c>
      <c r="AL11" s="231">
        <f t="shared" si="18"/>
        <v>0.55685322195431175</v>
      </c>
      <c r="AM11" s="231">
        <f t="shared" si="19"/>
        <v>6.273839534472299</v>
      </c>
      <c r="AN11" s="231">
        <f t="shared" si="0"/>
        <v>0</v>
      </c>
      <c r="AO11" s="231">
        <f t="shared" si="1"/>
        <v>0</v>
      </c>
      <c r="AP11" s="231">
        <f t="shared" si="20"/>
        <v>0</v>
      </c>
      <c r="AQ11" s="231">
        <f t="shared" si="21"/>
        <v>6.273839534472299</v>
      </c>
    </row>
    <row r="12" spans="1:43" s="229" customFormat="1" x14ac:dyDescent="0.45">
      <c r="A12" s="229" t="s">
        <v>415</v>
      </c>
      <c r="B12" s="230">
        <f>'Survey Results (RB)'!D13</f>
        <v>0</v>
      </c>
      <c r="C12" s="230">
        <f>'Survey Results (RB)'!D163</f>
        <v>0</v>
      </c>
      <c r="D12" s="230">
        <f t="shared" si="2"/>
        <v>0</v>
      </c>
      <c r="E12" s="230">
        <f>'Survey Results (RB)'!D313</f>
        <v>0</v>
      </c>
      <c r="F12" s="230">
        <f>'Survey Results (RB)'!D464</f>
        <v>0</v>
      </c>
      <c r="G12" s="230">
        <f t="shared" si="3"/>
        <v>0</v>
      </c>
      <c r="H12" s="230">
        <f t="shared" si="4"/>
        <v>0</v>
      </c>
      <c r="I12" s="230">
        <f>'Survey Results (RB)'!F13</f>
        <v>0</v>
      </c>
      <c r="J12" s="230">
        <f>'Survey Results (RB)'!F163</f>
        <v>0</v>
      </c>
      <c r="K12" s="230">
        <f t="shared" si="5"/>
        <v>0</v>
      </c>
      <c r="L12" s="230">
        <f>'Survey Results (RB)'!F313</f>
        <v>0</v>
      </c>
      <c r="M12" s="230">
        <f>'Survey Results (RB)'!F464</f>
        <v>0</v>
      </c>
      <c r="N12" s="230">
        <f t="shared" si="6"/>
        <v>0</v>
      </c>
      <c r="O12" s="230">
        <f t="shared" si="7"/>
        <v>0</v>
      </c>
      <c r="P12" s="230">
        <f>'Survey Results (RB)'!H13</f>
        <v>0</v>
      </c>
      <c r="Q12" s="230">
        <f>'Survey Results (RB)'!H163</f>
        <v>0.76727159184295024</v>
      </c>
      <c r="R12" s="230">
        <f t="shared" si="8"/>
        <v>0.76727159184295024</v>
      </c>
      <c r="S12" s="230">
        <f>'Survey Results (RB)'!H313</f>
        <v>0.92528569835039243</v>
      </c>
      <c r="T12" s="230">
        <f>'Survey Results (RB)'!H464</f>
        <v>0</v>
      </c>
      <c r="U12" s="230">
        <f t="shared" si="9"/>
        <v>0.92528569835039243</v>
      </c>
      <c r="V12" s="230">
        <f t="shared" si="10"/>
        <v>1.6925572901933426</v>
      </c>
      <c r="W12" s="230">
        <f>'Survey Results (RB)'!J13</f>
        <v>0</v>
      </c>
      <c r="X12" s="230">
        <f>'Survey Results (RB)'!J163</f>
        <v>0</v>
      </c>
      <c r="Y12" s="230">
        <f t="shared" si="11"/>
        <v>0</v>
      </c>
      <c r="Z12" s="230">
        <f>'Survey Results (RB)'!J313</f>
        <v>0</v>
      </c>
      <c r="AA12" s="230">
        <f>'Survey Results (RB)'!J464</f>
        <v>0</v>
      </c>
      <c r="AB12" s="230">
        <f t="shared" si="12"/>
        <v>0</v>
      </c>
      <c r="AC12" s="230">
        <f t="shared" si="13"/>
        <v>0</v>
      </c>
      <c r="AD12" s="230">
        <f>'Survey Results (RB)'!L13</f>
        <v>0</v>
      </c>
      <c r="AE12" s="230">
        <f>'Survey Results (RB)'!L163</f>
        <v>0</v>
      </c>
      <c r="AF12" s="230">
        <f t="shared" si="14"/>
        <v>0</v>
      </c>
      <c r="AG12" s="230">
        <f>'Survey Results (RB)'!L313</f>
        <v>0</v>
      </c>
      <c r="AH12" s="230">
        <f>'Survey Results (RB)'!L464</f>
        <v>0</v>
      </c>
      <c r="AI12" s="230">
        <f t="shared" si="15"/>
        <v>0</v>
      </c>
      <c r="AJ12" s="230">
        <f t="shared" si="16"/>
        <v>0</v>
      </c>
      <c r="AK12" s="231">
        <f t="shared" si="17"/>
        <v>0</v>
      </c>
      <c r="AL12" s="231">
        <f t="shared" si="18"/>
        <v>0.76727159184295024</v>
      </c>
      <c r="AM12" s="231">
        <f t="shared" si="19"/>
        <v>0.76727159184295024</v>
      </c>
      <c r="AN12" s="231">
        <f t="shared" si="0"/>
        <v>0.92528569835039243</v>
      </c>
      <c r="AO12" s="231">
        <f t="shared" si="1"/>
        <v>0</v>
      </c>
      <c r="AP12" s="231">
        <f t="shared" si="20"/>
        <v>0.92528569835039243</v>
      </c>
      <c r="AQ12" s="231">
        <f t="shared" si="21"/>
        <v>1.6925572901933426</v>
      </c>
    </row>
    <row r="13" spans="1:43" s="229" customFormat="1" x14ac:dyDescent="0.45">
      <c r="A13" s="229" t="s">
        <v>416</v>
      </c>
      <c r="B13" s="230">
        <f>'Survey Results (RB)'!D14</f>
        <v>0</v>
      </c>
      <c r="C13" s="230">
        <f>'Survey Results (RB)'!D164</f>
        <v>0</v>
      </c>
      <c r="D13" s="230">
        <f t="shared" si="2"/>
        <v>0</v>
      </c>
      <c r="E13" s="230">
        <f>'Survey Results (RB)'!D314</f>
        <v>0</v>
      </c>
      <c r="F13" s="230">
        <f>'Survey Results (RB)'!D465</f>
        <v>0</v>
      </c>
      <c r="G13" s="230">
        <f t="shared" si="3"/>
        <v>0</v>
      </c>
      <c r="H13" s="230">
        <f t="shared" si="4"/>
        <v>0</v>
      </c>
      <c r="I13" s="230">
        <f>'Survey Results (RB)'!F14</f>
        <v>0</v>
      </c>
      <c r="J13" s="230">
        <f>'Survey Results (RB)'!F164</f>
        <v>0</v>
      </c>
      <c r="K13" s="230">
        <f t="shared" si="5"/>
        <v>0</v>
      </c>
      <c r="L13" s="230">
        <f>'Survey Results (RB)'!F314</f>
        <v>0</v>
      </c>
      <c r="M13" s="230">
        <f>'Survey Results (RB)'!F465</f>
        <v>0</v>
      </c>
      <c r="N13" s="230">
        <f t="shared" si="6"/>
        <v>0</v>
      </c>
      <c r="O13" s="230">
        <f t="shared" si="7"/>
        <v>0</v>
      </c>
      <c r="P13" s="230">
        <f>'Survey Results (RB)'!H14</f>
        <v>0</v>
      </c>
      <c r="Q13" s="230">
        <f>'Survey Results (RB)'!H164</f>
        <v>0</v>
      </c>
      <c r="R13" s="230">
        <f t="shared" si="8"/>
        <v>0</v>
      </c>
      <c r="S13" s="230">
        <f>'Survey Results (RB)'!H314</f>
        <v>0.84477262861681457</v>
      </c>
      <c r="T13" s="230">
        <f>'Survey Results (RB)'!H465</f>
        <v>0</v>
      </c>
      <c r="U13" s="230">
        <f t="shared" si="9"/>
        <v>0.84477262861681457</v>
      </c>
      <c r="V13" s="230">
        <f t="shared" si="10"/>
        <v>0.84477262861681457</v>
      </c>
      <c r="W13" s="230">
        <f>'Survey Results (RB)'!J14</f>
        <v>0</v>
      </c>
      <c r="X13" s="230">
        <f>'Survey Results (RB)'!J164</f>
        <v>0</v>
      </c>
      <c r="Y13" s="230">
        <f t="shared" si="11"/>
        <v>0</v>
      </c>
      <c r="Z13" s="230">
        <f>'Survey Results (RB)'!J314</f>
        <v>0</v>
      </c>
      <c r="AA13" s="230">
        <f>'Survey Results (RB)'!J465</f>
        <v>0</v>
      </c>
      <c r="AB13" s="230">
        <f t="shared" si="12"/>
        <v>0</v>
      </c>
      <c r="AC13" s="230">
        <f t="shared" si="13"/>
        <v>0</v>
      </c>
      <c r="AD13" s="230">
        <f>'Survey Results (RB)'!L14</f>
        <v>0</v>
      </c>
      <c r="AE13" s="230">
        <f>'Survey Results (RB)'!L164</f>
        <v>0</v>
      </c>
      <c r="AF13" s="230">
        <f t="shared" si="14"/>
        <v>0</v>
      </c>
      <c r="AG13" s="230">
        <f>'Survey Results (RB)'!L314</f>
        <v>0</v>
      </c>
      <c r="AH13" s="230">
        <f>'Survey Results (RB)'!L465</f>
        <v>0</v>
      </c>
      <c r="AI13" s="230">
        <f t="shared" si="15"/>
        <v>0</v>
      </c>
      <c r="AJ13" s="230">
        <f t="shared" si="16"/>
        <v>0</v>
      </c>
      <c r="AK13" s="231">
        <f t="shared" si="17"/>
        <v>0</v>
      </c>
      <c r="AL13" s="231">
        <f t="shared" si="18"/>
        <v>0</v>
      </c>
      <c r="AM13" s="231">
        <f t="shared" si="19"/>
        <v>0</v>
      </c>
      <c r="AN13" s="231">
        <f t="shared" si="0"/>
        <v>0.84477262861681457</v>
      </c>
      <c r="AO13" s="231">
        <f t="shared" si="1"/>
        <v>0</v>
      </c>
      <c r="AP13" s="231">
        <f t="shared" si="20"/>
        <v>0.84477262861681457</v>
      </c>
      <c r="AQ13" s="231">
        <f t="shared" si="21"/>
        <v>0.84477262861681457</v>
      </c>
    </row>
    <row r="14" spans="1:43" s="238" customFormat="1" x14ac:dyDescent="0.45">
      <c r="A14" s="238" t="s">
        <v>417</v>
      </c>
      <c r="B14" s="239">
        <f>'Survey Results (RB)'!D15</f>
        <v>0.99513628801702436</v>
      </c>
      <c r="C14" s="239">
        <f>'Survey Results (RB)'!D165</f>
        <v>8.414260911677382E-2</v>
      </c>
      <c r="D14" s="239">
        <f t="shared" si="2"/>
        <v>1.0792788971337981</v>
      </c>
      <c r="E14" s="239">
        <f>'Survey Results (RB)'!D315</f>
        <v>6.3552134709978239E-2</v>
      </c>
      <c r="F14" s="239">
        <f>'Survey Results (RB)'!D466</f>
        <v>0</v>
      </c>
      <c r="G14" s="239">
        <f t="shared" si="3"/>
        <v>6.3552134709978239E-2</v>
      </c>
      <c r="H14" s="239">
        <f t="shared" si="4"/>
        <v>1.1428310318437764</v>
      </c>
      <c r="I14" s="239">
        <f>'Survey Results (RB)'!F15</f>
        <v>1.8684736048763915</v>
      </c>
      <c r="J14" s="239">
        <f>'Survey Results (RB)'!F165</f>
        <v>9.9352010025251195E-2</v>
      </c>
      <c r="K14" s="239">
        <f t="shared" si="5"/>
        <v>1.9678256149016427</v>
      </c>
      <c r="L14" s="239">
        <f>'Survey Results (RB)'!F315</f>
        <v>0.33987482468049685</v>
      </c>
      <c r="M14" s="239">
        <f>'Survey Results (RB)'!F466</f>
        <v>8.2525353133427338E-3</v>
      </c>
      <c r="N14" s="239">
        <f t="shared" si="6"/>
        <v>0.34812735999383959</v>
      </c>
      <c r="O14" s="239">
        <f t="shared" si="7"/>
        <v>2.3159529748954824</v>
      </c>
      <c r="P14" s="239">
        <f>'Survey Results (RB)'!H15</f>
        <v>7.836483825783997</v>
      </c>
      <c r="Q14" s="239">
        <f>'Survey Results (RB)'!H165</f>
        <v>1.6764795093772065</v>
      </c>
      <c r="R14" s="239">
        <f t="shared" si="8"/>
        <v>9.5129633351612028</v>
      </c>
      <c r="S14" s="239">
        <f>'Survey Results (RB)'!H315</f>
        <v>1.9415327273921552</v>
      </c>
      <c r="T14" s="239">
        <f>'Survey Results (RB)'!H466</f>
        <v>0.81877888323410897</v>
      </c>
      <c r="U14" s="239">
        <f t="shared" si="9"/>
        <v>2.760311610626264</v>
      </c>
      <c r="V14" s="239">
        <f t="shared" si="10"/>
        <v>12.273274945787467</v>
      </c>
      <c r="W14" s="239">
        <f>'Survey Results (RB)'!J15</f>
        <v>1.1365003836442893</v>
      </c>
      <c r="X14" s="239">
        <f>'Survey Results (RB)'!J165</f>
        <v>0.30767842929786782</v>
      </c>
      <c r="Y14" s="239">
        <f t="shared" si="11"/>
        <v>1.4441788129421571</v>
      </c>
      <c r="Z14" s="239">
        <f>'Survey Results (RB)'!J315</f>
        <v>0.41695879580903816</v>
      </c>
      <c r="AA14" s="239">
        <f>'Survey Results (RB)'!J466</f>
        <v>5.165425619608547E-2</v>
      </c>
      <c r="AB14" s="239">
        <f t="shared" si="12"/>
        <v>0.46861305200512365</v>
      </c>
      <c r="AC14" s="239">
        <f t="shared" si="13"/>
        <v>1.9127918649472808</v>
      </c>
      <c r="AD14" s="239">
        <f>'Survey Results (RB)'!L15</f>
        <v>0</v>
      </c>
      <c r="AE14" s="239">
        <f>'Survey Results (RB)'!L165</f>
        <v>0.12011935705672717</v>
      </c>
      <c r="AF14" s="239">
        <f t="shared" si="14"/>
        <v>0.12011935705672717</v>
      </c>
      <c r="AG14" s="239">
        <f>'Survey Results (RB)'!L315</f>
        <v>0</v>
      </c>
      <c r="AH14" s="239">
        <f>'Survey Results (RB)'!L466</f>
        <v>0</v>
      </c>
      <c r="AI14" s="239">
        <f t="shared" si="15"/>
        <v>0</v>
      </c>
      <c r="AJ14" s="239">
        <f t="shared" si="16"/>
        <v>0.12011935705672717</v>
      </c>
      <c r="AK14" s="240">
        <f t="shared" si="17"/>
        <v>11.836594102321703</v>
      </c>
      <c r="AL14" s="240">
        <f t="shared" si="18"/>
        <v>2.2877719148738267</v>
      </c>
      <c r="AM14" s="240">
        <f t="shared" si="19"/>
        <v>14.124366017195531</v>
      </c>
      <c r="AN14" s="240">
        <f t="shared" si="0"/>
        <v>2.7619184825916685</v>
      </c>
      <c r="AO14" s="240">
        <f t="shared" si="1"/>
        <v>0.87868567474353709</v>
      </c>
      <c r="AP14" s="240">
        <f t="shared" si="20"/>
        <v>3.6406041573352055</v>
      </c>
      <c r="AQ14" s="240">
        <f t="shared" si="21"/>
        <v>17.764970174530735</v>
      </c>
    </row>
    <row r="15" spans="1:43" s="229" customFormat="1" x14ac:dyDescent="0.45">
      <c r="A15" s="229" t="s">
        <v>418</v>
      </c>
      <c r="B15" s="230">
        <f>'Survey Results (RB)'!D16</f>
        <v>0</v>
      </c>
      <c r="C15" s="230">
        <f>'Survey Results (RB)'!D166</f>
        <v>0</v>
      </c>
      <c r="D15" s="230">
        <f t="shared" si="2"/>
        <v>0</v>
      </c>
      <c r="E15" s="230">
        <f>'Survey Results (RB)'!D316</f>
        <v>0</v>
      </c>
      <c r="F15" s="230">
        <f>'Survey Results (RB)'!D467</f>
        <v>0</v>
      </c>
      <c r="G15" s="230">
        <f t="shared" si="3"/>
        <v>0</v>
      </c>
      <c r="H15" s="230">
        <f t="shared" si="4"/>
        <v>0</v>
      </c>
      <c r="I15" s="230">
        <f>'Survey Results (RB)'!F16</f>
        <v>1.1743467020946521</v>
      </c>
      <c r="J15" s="230">
        <f>'Survey Results (RB)'!F166</f>
        <v>0.28027807737131433</v>
      </c>
      <c r="K15" s="230">
        <f t="shared" si="5"/>
        <v>1.4546247794659664</v>
      </c>
      <c r="L15" s="230">
        <f>'Survey Results (RB)'!F316</f>
        <v>0.29378311507438382</v>
      </c>
      <c r="M15" s="230">
        <f>'Survey Results (RB)'!F467</f>
        <v>0.14613335608703826</v>
      </c>
      <c r="N15" s="230">
        <f t="shared" si="6"/>
        <v>0.43991647116142207</v>
      </c>
      <c r="O15" s="230">
        <f t="shared" si="7"/>
        <v>1.8945412506273884</v>
      </c>
      <c r="P15" s="230">
        <f>'Survey Results (RB)'!H16</f>
        <v>3.0977619534509144</v>
      </c>
      <c r="Q15" s="230">
        <f>'Survey Results (RB)'!H166</f>
        <v>0</v>
      </c>
      <c r="R15" s="230">
        <f t="shared" si="8"/>
        <v>3.0977619534509144</v>
      </c>
      <c r="S15" s="230">
        <f>'Survey Results (RB)'!H316</f>
        <v>0.92528569835039243</v>
      </c>
      <c r="T15" s="230">
        <f>'Survey Results (RB)'!H467</f>
        <v>0.26871424853894721</v>
      </c>
      <c r="U15" s="230">
        <f t="shared" si="9"/>
        <v>1.1939999468893396</v>
      </c>
      <c r="V15" s="230">
        <f t="shared" si="10"/>
        <v>4.2917619003402541</v>
      </c>
      <c r="W15" s="230">
        <f>'Survey Results (RB)'!J16</f>
        <v>0</v>
      </c>
      <c r="X15" s="230">
        <f>'Survey Results (RB)'!J166</f>
        <v>0</v>
      </c>
      <c r="Y15" s="230">
        <f t="shared" si="11"/>
        <v>0</v>
      </c>
      <c r="Z15" s="230">
        <f>'Survey Results (RB)'!J316</f>
        <v>0</v>
      </c>
      <c r="AA15" s="230">
        <f>'Survey Results (RB)'!J467</f>
        <v>0</v>
      </c>
      <c r="AB15" s="230">
        <f t="shared" si="12"/>
        <v>0</v>
      </c>
      <c r="AC15" s="230">
        <f t="shared" si="13"/>
        <v>0</v>
      </c>
      <c r="AD15" s="230">
        <f>'Survey Results (RB)'!L16</f>
        <v>0</v>
      </c>
      <c r="AE15" s="230">
        <f>'Survey Results (RB)'!L166</f>
        <v>0</v>
      </c>
      <c r="AF15" s="230">
        <f t="shared" si="14"/>
        <v>0</v>
      </c>
      <c r="AG15" s="230">
        <f>'Survey Results (RB)'!L316</f>
        <v>0.68909965247541916</v>
      </c>
      <c r="AH15" s="230">
        <f>'Survey Results (RB)'!L467</f>
        <v>0.17502415565897644</v>
      </c>
      <c r="AI15" s="230">
        <f t="shared" si="15"/>
        <v>0.8641238081343956</v>
      </c>
      <c r="AJ15" s="230">
        <f t="shared" si="16"/>
        <v>0.8641238081343956</v>
      </c>
      <c r="AK15" s="231">
        <f t="shared" si="17"/>
        <v>4.2721086555455665</v>
      </c>
      <c r="AL15" s="231">
        <f t="shared" si="18"/>
        <v>0.28027807737131433</v>
      </c>
      <c r="AM15" s="231">
        <f t="shared" si="19"/>
        <v>4.5523867329168812</v>
      </c>
      <c r="AN15" s="231">
        <f t="shared" si="0"/>
        <v>1.9081684659001954</v>
      </c>
      <c r="AO15" s="231">
        <f t="shared" si="1"/>
        <v>0.58987176028496191</v>
      </c>
      <c r="AP15" s="231">
        <f t="shared" si="20"/>
        <v>2.4980402261851573</v>
      </c>
      <c r="AQ15" s="231">
        <f t="shared" si="21"/>
        <v>7.0504269591020385</v>
      </c>
    </row>
    <row r="16" spans="1:43" s="229" customFormat="1" x14ac:dyDescent="0.45">
      <c r="A16" s="229" t="s">
        <v>419</v>
      </c>
      <c r="B16" s="230">
        <f>'Survey Results (RB)'!D17</f>
        <v>0</v>
      </c>
      <c r="C16" s="230">
        <f>'Survey Results (RB)'!D167</f>
        <v>0</v>
      </c>
      <c r="D16" s="230">
        <f t="shared" si="2"/>
        <v>0</v>
      </c>
      <c r="E16" s="230">
        <f>'Survey Results (RB)'!D317</f>
        <v>0</v>
      </c>
      <c r="F16" s="230">
        <f>'Survey Results (RB)'!D468</f>
        <v>0</v>
      </c>
      <c r="G16" s="230">
        <f t="shared" si="3"/>
        <v>0</v>
      </c>
      <c r="H16" s="230">
        <f t="shared" si="4"/>
        <v>0</v>
      </c>
      <c r="I16" s="230">
        <f>'Survey Results (RB)'!F17</f>
        <v>0</v>
      </c>
      <c r="J16" s="230">
        <f>'Survey Results (RB)'!F167</f>
        <v>0</v>
      </c>
      <c r="K16" s="230">
        <f t="shared" si="5"/>
        <v>0</v>
      </c>
      <c r="L16" s="230">
        <f>'Survey Results (RB)'!F317</f>
        <v>0.33987482468049685</v>
      </c>
      <c r="M16" s="230">
        <f>'Survey Results (RB)'!F468</f>
        <v>0</v>
      </c>
      <c r="N16" s="230">
        <f t="shared" si="6"/>
        <v>0.33987482468049685</v>
      </c>
      <c r="O16" s="230">
        <f t="shared" si="7"/>
        <v>0.33987482468049685</v>
      </c>
      <c r="P16" s="230">
        <f>'Survey Results (RB)'!H17</f>
        <v>0</v>
      </c>
      <c r="Q16" s="230">
        <f>'Survey Results (RB)'!H167</f>
        <v>0</v>
      </c>
      <c r="R16" s="230">
        <f t="shared" si="8"/>
        <v>0</v>
      </c>
      <c r="S16" s="230">
        <f>'Survey Results (RB)'!H317</f>
        <v>0.34878753491454517</v>
      </c>
      <c r="T16" s="230">
        <f>'Survey Results (RB)'!H468</f>
        <v>0.10130327276215889</v>
      </c>
      <c r="U16" s="230">
        <f t="shared" si="9"/>
        <v>0.45009080767670406</v>
      </c>
      <c r="V16" s="230">
        <f t="shared" si="10"/>
        <v>0.45009080767670406</v>
      </c>
      <c r="W16" s="230">
        <f>'Survey Results (RB)'!J17</f>
        <v>0</v>
      </c>
      <c r="X16" s="230">
        <f>'Survey Results (RB)'!J167</f>
        <v>0</v>
      </c>
      <c r="Y16" s="230">
        <f t="shared" si="11"/>
        <v>0</v>
      </c>
      <c r="Z16" s="230">
        <f>'Survey Results (RB)'!J317</f>
        <v>0</v>
      </c>
      <c r="AA16" s="230">
        <f>'Survey Results (RB)'!J468</f>
        <v>0</v>
      </c>
      <c r="AB16" s="230">
        <f t="shared" si="12"/>
        <v>0</v>
      </c>
      <c r="AC16" s="230">
        <f t="shared" si="13"/>
        <v>0</v>
      </c>
      <c r="AD16" s="230">
        <f>'Survey Results (RB)'!L17</f>
        <v>0</v>
      </c>
      <c r="AE16" s="230">
        <f>'Survey Results (RB)'!L167</f>
        <v>0</v>
      </c>
      <c r="AF16" s="230">
        <f t="shared" si="14"/>
        <v>0</v>
      </c>
      <c r="AG16" s="230">
        <f>'Survey Results (RB)'!L317</f>
        <v>0</v>
      </c>
      <c r="AH16" s="230">
        <f>'Survey Results (RB)'!L468</f>
        <v>0</v>
      </c>
      <c r="AI16" s="230">
        <f t="shared" si="15"/>
        <v>0</v>
      </c>
      <c r="AJ16" s="230">
        <f t="shared" si="16"/>
        <v>0</v>
      </c>
      <c r="AK16" s="231">
        <f t="shared" si="17"/>
        <v>0</v>
      </c>
      <c r="AL16" s="231">
        <f t="shared" si="18"/>
        <v>0</v>
      </c>
      <c r="AM16" s="231">
        <f t="shared" si="19"/>
        <v>0</v>
      </c>
      <c r="AN16" s="231">
        <f t="shared" si="0"/>
        <v>0.68866235959504207</v>
      </c>
      <c r="AO16" s="231">
        <f t="shared" si="1"/>
        <v>0.10130327276215889</v>
      </c>
      <c r="AP16" s="231">
        <f t="shared" si="20"/>
        <v>0.78996563235720096</v>
      </c>
      <c r="AQ16" s="231">
        <f t="shared" si="21"/>
        <v>0.78996563235720096</v>
      </c>
    </row>
    <row r="17" spans="1:43" s="238" customFormat="1" x14ac:dyDescent="0.45">
      <c r="A17" s="238" t="s">
        <v>420</v>
      </c>
      <c r="B17" s="239">
        <f>'Survey Results (RB)'!D19</f>
        <v>0</v>
      </c>
      <c r="C17" s="239">
        <f>'Survey Results (RB)'!D169</f>
        <v>0</v>
      </c>
      <c r="D17" s="239">
        <f t="shared" si="2"/>
        <v>0</v>
      </c>
      <c r="E17" s="239">
        <f>'Survey Results (RB)'!D319</f>
        <v>0</v>
      </c>
      <c r="F17" s="239">
        <f>'Survey Results (RB)'!D470</f>
        <v>0</v>
      </c>
      <c r="G17" s="239">
        <f t="shared" si="3"/>
        <v>0</v>
      </c>
      <c r="H17" s="239">
        <f t="shared" si="4"/>
        <v>0</v>
      </c>
      <c r="I17" s="239">
        <f>'Survey Results (RB)'!F19</f>
        <v>0</v>
      </c>
      <c r="J17" s="239">
        <f>'Survey Results (RB)'!F169</f>
        <v>0</v>
      </c>
      <c r="K17" s="239">
        <f t="shared" si="5"/>
        <v>0</v>
      </c>
      <c r="L17" s="239">
        <f>'Survey Results (RB)'!F319</f>
        <v>0</v>
      </c>
      <c r="M17" s="239">
        <f>'Survey Results (RB)'!F470</f>
        <v>0</v>
      </c>
      <c r="N17" s="239">
        <f t="shared" si="6"/>
        <v>0</v>
      </c>
      <c r="O17" s="239">
        <f t="shared" si="7"/>
        <v>0</v>
      </c>
      <c r="P17" s="239">
        <f>'Survey Results (RB)'!H19</f>
        <v>3.6059965615561125</v>
      </c>
      <c r="Q17" s="239">
        <f>'Survey Results (RB)'!H169</f>
        <v>0.89315407818317505</v>
      </c>
      <c r="R17" s="239">
        <f t="shared" si="8"/>
        <v>4.4991506397392875</v>
      </c>
      <c r="S17" s="239">
        <f>'Survey Results (RB)'!H319</f>
        <v>1.6760239783470741</v>
      </c>
      <c r="T17" s="239">
        <f>'Survey Results (RB)'!H470</f>
        <v>0.42884338229900532</v>
      </c>
      <c r="U17" s="239">
        <f t="shared" si="9"/>
        <v>2.1048673606460793</v>
      </c>
      <c r="V17" s="239">
        <f t="shared" si="10"/>
        <v>6.6040180003853663</v>
      </c>
      <c r="W17" s="239">
        <f>'Survey Results (RB)'!J19</f>
        <v>0</v>
      </c>
      <c r="X17" s="239">
        <f>'Survey Results (RB)'!J169</f>
        <v>0</v>
      </c>
      <c r="Y17" s="239">
        <f t="shared" si="11"/>
        <v>0</v>
      </c>
      <c r="Z17" s="239">
        <f>'Survey Results (RB)'!J319</f>
        <v>0</v>
      </c>
      <c r="AA17" s="239">
        <f>'Survey Results (RB)'!J470</f>
        <v>1.1490581784666396E-2</v>
      </c>
      <c r="AB17" s="239">
        <f t="shared" si="12"/>
        <v>1.1490581784666396E-2</v>
      </c>
      <c r="AC17" s="239">
        <f t="shared" si="13"/>
        <v>1.1490581784666396E-2</v>
      </c>
      <c r="AD17" s="239">
        <f>'Survey Results (RB)'!L19</f>
        <v>0</v>
      </c>
      <c r="AE17" s="239">
        <f>'Survey Results (RB)'!L169</f>
        <v>0</v>
      </c>
      <c r="AF17" s="239">
        <f t="shared" si="14"/>
        <v>0</v>
      </c>
      <c r="AG17" s="239">
        <f>'Survey Results (RB)'!L319</f>
        <v>0</v>
      </c>
      <c r="AH17" s="239">
        <f>'Survey Results (RB)'!L470</f>
        <v>0</v>
      </c>
      <c r="AI17" s="239">
        <f t="shared" si="15"/>
        <v>0</v>
      </c>
      <c r="AJ17" s="239">
        <f t="shared" si="16"/>
        <v>0</v>
      </c>
      <c r="AK17" s="240">
        <f t="shared" si="17"/>
        <v>3.6059965615561125</v>
      </c>
      <c r="AL17" s="240">
        <f t="shared" si="18"/>
        <v>0.89315407818317505</v>
      </c>
      <c r="AM17" s="240">
        <f t="shared" si="19"/>
        <v>4.4991506397392875</v>
      </c>
      <c r="AN17" s="240">
        <f t="shared" si="0"/>
        <v>1.6760239783470741</v>
      </c>
      <c r="AO17" s="240">
        <f t="shared" si="1"/>
        <v>0.4403339640836717</v>
      </c>
      <c r="AP17" s="240">
        <f t="shared" si="20"/>
        <v>2.1163579424307457</v>
      </c>
      <c r="AQ17" s="240">
        <f t="shared" si="21"/>
        <v>6.6155085821700332</v>
      </c>
    </row>
    <row r="18" spans="1:43" s="238" customFormat="1" x14ac:dyDescent="0.45">
      <c r="A18" s="238" t="s">
        <v>421</v>
      </c>
      <c r="B18" s="239">
        <f>'Survey Results (RB)'!D20</f>
        <v>0</v>
      </c>
      <c r="C18" s="239">
        <f>'Survey Results (RB)'!D170</f>
        <v>0</v>
      </c>
      <c r="D18" s="239">
        <f t="shared" si="2"/>
        <v>0</v>
      </c>
      <c r="E18" s="239">
        <f>'Survey Results (RB)'!D320</f>
        <v>0</v>
      </c>
      <c r="F18" s="239">
        <f>'Survey Results (RB)'!D471</f>
        <v>0</v>
      </c>
      <c r="G18" s="239">
        <f t="shared" si="3"/>
        <v>0</v>
      </c>
      <c r="H18" s="239">
        <f t="shared" si="4"/>
        <v>0</v>
      </c>
      <c r="I18" s="239">
        <f>'Survey Results (RB)'!F20</f>
        <v>0</v>
      </c>
      <c r="J18" s="239">
        <f>'Survey Results (RB)'!F170</f>
        <v>0</v>
      </c>
      <c r="K18" s="239">
        <f t="shared" si="5"/>
        <v>0</v>
      </c>
      <c r="L18" s="239">
        <f>'Survey Results (RB)'!F320</f>
        <v>0</v>
      </c>
      <c r="M18" s="239">
        <f>'Survey Results (RB)'!F471</f>
        <v>0</v>
      </c>
      <c r="N18" s="239">
        <f t="shared" si="6"/>
        <v>0</v>
      </c>
      <c r="O18" s="239">
        <f t="shared" si="7"/>
        <v>0</v>
      </c>
      <c r="P18" s="239">
        <f>'Survey Results (RB)'!H20</f>
        <v>1.501041079403814</v>
      </c>
      <c r="Q18" s="239">
        <f>'Survey Results (RB)'!H170</f>
        <v>0.28922393116630635</v>
      </c>
      <c r="R18" s="239">
        <f t="shared" si="8"/>
        <v>1.7902650105701203</v>
      </c>
      <c r="S18" s="239">
        <f>'Survey Results (RB)'!H320</f>
        <v>1.4255730171529295</v>
      </c>
      <c r="T18" s="239">
        <f>'Survey Results (RB)'!H471</f>
        <v>0.13028785961306552</v>
      </c>
      <c r="U18" s="239">
        <f t="shared" si="9"/>
        <v>1.5558608767659949</v>
      </c>
      <c r="V18" s="239">
        <f t="shared" si="10"/>
        <v>3.3461258873361155</v>
      </c>
      <c r="W18" s="239">
        <f>'Survey Results (RB)'!J20</f>
        <v>0</v>
      </c>
      <c r="X18" s="239">
        <f>'Survey Results (RB)'!J170</f>
        <v>0</v>
      </c>
      <c r="Y18" s="239">
        <f t="shared" si="11"/>
        <v>0</v>
      </c>
      <c r="Z18" s="239">
        <f>'Survey Results (RB)'!J320</f>
        <v>4.2565666251134962E-2</v>
      </c>
      <c r="AA18" s="239">
        <f>'Survey Results (RB)'!J471</f>
        <v>1.1490581784666396E-2</v>
      </c>
      <c r="AB18" s="239">
        <f t="shared" si="12"/>
        <v>5.4056248035801356E-2</v>
      </c>
      <c r="AC18" s="239">
        <f t="shared" si="13"/>
        <v>5.4056248035801356E-2</v>
      </c>
      <c r="AD18" s="239">
        <f>'Survey Results (RB)'!L20</f>
        <v>0</v>
      </c>
      <c r="AE18" s="239">
        <f>'Survey Results (RB)'!L170</f>
        <v>0</v>
      </c>
      <c r="AF18" s="239">
        <f t="shared" si="14"/>
        <v>0</v>
      </c>
      <c r="AG18" s="239">
        <f>'Survey Results (RB)'!L320</f>
        <v>0</v>
      </c>
      <c r="AH18" s="239">
        <f>'Survey Results (RB)'!L471</f>
        <v>0</v>
      </c>
      <c r="AI18" s="239">
        <f t="shared" si="15"/>
        <v>0</v>
      </c>
      <c r="AJ18" s="239">
        <f t="shared" si="16"/>
        <v>0</v>
      </c>
      <c r="AK18" s="240">
        <f t="shared" si="17"/>
        <v>1.501041079403814</v>
      </c>
      <c r="AL18" s="240">
        <f t="shared" si="18"/>
        <v>0.28922393116630635</v>
      </c>
      <c r="AM18" s="240">
        <f t="shared" si="19"/>
        <v>1.7902650105701203</v>
      </c>
      <c r="AN18" s="240">
        <f t="shared" si="0"/>
        <v>1.4681386834040644</v>
      </c>
      <c r="AO18" s="240">
        <f t="shared" si="1"/>
        <v>0.14177844139773191</v>
      </c>
      <c r="AP18" s="240">
        <f t="shared" si="20"/>
        <v>1.6099171248017963</v>
      </c>
      <c r="AQ18" s="240">
        <f t="shared" si="21"/>
        <v>3.4001821353719164</v>
      </c>
    </row>
    <row r="19" spans="1:43" x14ac:dyDescent="0.45">
      <c r="A19" s="223" t="s">
        <v>422</v>
      </c>
      <c r="B19" s="228">
        <f>'Survey Results (RB)'!D26</f>
        <v>0</v>
      </c>
      <c r="C19" s="228">
        <f>'Survey Results (RB)'!D176</f>
        <v>0</v>
      </c>
      <c r="D19" s="228">
        <f t="shared" si="2"/>
        <v>0</v>
      </c>
      <c r="E19" s="228">
        <f>'Survey Results (RB)'!D326</f>
        <v>6.3552134709978239E-2</v>
      </c>
      <c r="F19" s="228">
        <f>'Survey Results (RB)'!D477</f>
        <v>0</v>
      </c>
      <c r="G19" s="228">
        <f t="shared" si="3"/>
        <v>6.3552134709978239E-2</v>
      </c>
      <c r="H19" s="228">
        <f t="shared" si="4"/>
        <v>6.3552134709978239E-2</v>
      </c>
      <c r="I19" s="224">
        <f>'Survey Results (RB)'!F26</f>
        <v>0</v>
      </c>
      <c r="J19" s="224">
        <f>'Survey Results (RB)'!F176</f>
        <v>0</v>
      </c>
      <c r="K19" s="224">
        <f t="shared" si="5"/>
        <v>0</v>
      </c>
      <c r="L19" s="224">
        <f>'Survey Results (RB)'!F326</f>
        <v>0</v>
      </c>
      <c r="M19" s="224">
        <f>'Survey Results (RB)'!F477</f>
        <v>0</v>
      </c>
      <c r="N19" s="224">
        <f t="shared" si="6"/>
        <v>0</v>
      </c>
      <c r="O19" s="224">
        <f t="shared" si="7"/>
        <v>0</v>
      </c>
      <c r="P19" s="228">
        <f>'Survey Results (RB)'!H26</f>
        <v>0</v>
      </c>
      <c r="Q19" s="228">
        <f>'Survey Results (RB)'!H176</f>
        <v>0</v>
      </c>
      <c r="R19" s="228">
        <f t="shared" si="8"/>
        <v>0</v>
      </c>
      <c r="S19" s="228">
        <f>'Survey Results (RB)'!H326</f>
        <v>0</v>
      </c>
      <c r="T19" s="228">
        <f>'Survey Results (RB)'!H477</f>
        <v>0</v>
      </c>
      <c r="U19" s="228">
        <f t="shared" si="9"/>
        <v>0</v>
      </c>
      <c r="V19" s="228">
        <f t="shared" si="10"/>
        <v>0</v>
      </c>
      <c r="W19" s="224">
        <f>'Survey Results (RB)'!J26</f>
        <v>0</v>
      </c>
      <c r="X19" s="224">
        <f>'Survey Results (RB)'!J176</f>
        <v>0</v>
      </c>
      <c r="Y19" s="224">
        <f t="shared" si="11"/>
        <v>0</v>
      </c>
      <c r="Z19" s="224">
        <f>'Survey Results (RB)'!J326</f>
        <v>0</v>
      </c>
      <c r="AA19" s="224">
        <f>'Survey Results (RB)'!J477</f>
        <v>0</v>
      </c>
      <c r="AB19" s="224">
        <f t="shared" si="12"/>
        <v>0</v>
      </c>
      <c r="AC19" s="224">
        <f t="shared" si="13"/>
        <v>0</v>
      </c>
      <c r="AD19" s="228">
        <f>'Survey Results (RB)'!L26</f>
        <v>0.79149159350688258</v>
      </c>
      <c r="AE19" s="228">
        <f>'Survey Results (RB)'!L176</f>
        <v>6.0118159228001726E-2</v>
      </c>
      <c r="AF19" s="228">
        <f t="shared" si="14"/>
        <v>0.85160975273488426</v>
      </c>
      <c r="AG19" s="228">
        <f>'Survey Results (RB)'!L326</f>
        <v>0.52033464621909942</v>
      </c>
      <c r="AH19" s="228">
        <f>'Survey Results (RB)'!L477</f>
        <v>0.29199319393548573</v>
      </c>
      <c r="AI19" s="228">
        <f t="shared" si="15"/>
        <v>0.81232784015458515</v>
      </c>
      <c r="AJ19" s="228">
        <f t="shared" si="16"/>
        <v>1.6639375928894693</v>
      </c>
      <c r="AK19" s="226">
        <f t="shared" si="17"/>
        <v>0.79149159350688258</v>
      </c>
      <c r="AL19" s="226">
        <f t="shared" si="18"/>
        <v>6.0118159228001726E-2</v>
      </c>
      <c r="AM19" s="226">
        <f t="shared" si="19"/>
        <v>0.85160975273488426</v>
      </c>
      <c r="AN19" s="226">
        <f t="shared" ref="AN19:AN46" si="22">E19+L19+S19+Z19+AG19</f>
        <v>0.58388678092907764</v>
      </c>
      <c r="AO19" s="226">
        <f t="shared" ref="AO19:AO46" si="23">F19+M19+T19+AA19+AH19</f>
        <v>0.29199319393548573</v>
      </c>
      <c r="AP19" s="226">
        <f t="shared" si="20"/>
        <v>0.87587997486456337</v>
      </c>
      <c r="AQ19" s="226">
        <f t="shared" si="21"/>
        <v>1.7274897275994476</v>
      </c>
    </row>
    <row r="20" spans="1:43" s="229" customFormat="1" x14ac:dyDescent="0.45">
      <c r="A20" s="229" t="s">
        <v>423</v>
      </c>
      <c r="B20" s="230">
        <f>'Survey Results (RB)'!D27</f>
        <v>0</v>
      </c>
      <c r="C20" s="230">
        <f>'Survey Results (RB)'!D177</f>
        <v>0</v>
      </c>
      <c r="D20" s="230">
        <f t="shared" si="2"/>
        <v>0</v>
      </c>
      <c r="E20" s="230">
        <f>'Survey Results (RB)'!D327</f>
        <v>0</v>
      </c>
      <c r="F20" s="230">
        <f>'Survey Results (RB)'!D478</f>
        <v>0</v>
      </c>
      <c r="G20" s="230">
        <f t="shared" si="3"/>
        <v>0</v>
      </c>
      <c r="H20" s="230">
        <f t="shared" si="4"/>
        <v>0</v>
      </c>
      <c r="I20" s="230">
        <f>'Survey Results (RB)'!F27</f>
        <v>0</v>
      </c>
      <c r="J20" s="230">
        <f>'Survey Results (RB)'!F177</f>
        <v>0</v>
      </c>
      <c r="K20" s="230">
        <f t="shared" si="5"/>
        <v>0</v>
      </c>
      <c r="L20" s="230">
        <f>'Survey Results (RB)'!F327</f>
        <v>0</v>
      </c>
      <c r="M20" s="230">
        <f>'Survey Results (RB)'!F478</f>
        <v>0</v>
      </c>
      <c r="N20" s="230">
        <f t="shared" si="6"/>
        <v>0</v>
      </c>
      <c r="O20" s="230">
        <f t="shared" si="7"/>
        <v>0</v>
      </c>
      <c r="P20" s="230">
        <f>'Survey Results (RB)'!H27</f>
        <v>0</v>
      </c>
      <c r="Q20" s="230">
        <f>'Survey Results (RB)'!H177</f>
        <v>0</v>
      </c>
      <c r="R20" s="230">
        <f t="shared" si="8"/>
        <v>0</v>
      </c>
      <c r="S20" s="230">
        <f>'Survey Results (RB)'!H327</f>
        <v>0</v>
      </c>
      <c r="T20" s="230">
        <f>'Survey Results (RB)'!H478</f>
        <v>0</v>
      </c>
      <c r="U20" s="230">
        <f t="shared" si="9"/>
        <v>0</v>
      </c>
      <c r="V20" s="230">
        <f t="shared" si="10"/>
        <v>0</v>
      </c>
      <c r="W20" s="230">
        <f>'Survey Results (RB)'!J27</f>
        <v>0</v>
      </c>
      <c r="X20" s="230">
        <f>'Survey Results (RB)'!J177</f>
        <v>0</v>
      </c>
      <c r="Y20" s="230">
        <f t="shared" si="11"/>
        <v>0</v>
      </c>
      <c r="Z20" s="230">
        <f>'Survey Results (RB)'!J327</f>
        <v>0</v>
      </c>
      <c r="AA20" s="230">
        <f>'Survey Results (RB)'!J478</f>
        <v>0</v>
      </c>
      <c r="AB20" s="230">
        <f t="shared" si="12"/>
        <v>0</v>
      </c>
      <c r="AC20" s="230">
        <f t="shared" si="13"/>
        <v>0</v>
      </c>
      <c r="AD20" s="230">
        <f>'Survey Results (RB)'!L27</f>
        <v>0</v>
      </c>
      <c r="AE20" s="230">
        <f>'Survey Results (RB)'!L177</f>
        <v>0</v>
      </c>
      <c r="AF20" s="230">
        <f t="shared" si="14"/>
        <v>0</v>
      </c>
      <c r="AG20" s="230">
        <f>'Survey Results (RB)'!L327</f>
        <v>0.80214036421314272</v>
      </c>
      <c r="AH20" s="230">
        <f>'Survey Results (RB)'!L478</f>
        <v>0.18483905293411879</v>
      </c>
      <c r="AI20" s="230">
        <f t="shared" si="15"/>
        <v>0.98697941714726145</v>
      </c>
      <c r="AJ20" s="230">
        <f t="shared" si="16"/>
        <v>0.98697941714726145</v>
      </c>
      <c r="AK20" s="231">
        <f t="shared" si="17"/>
        <v>0</v>
      </c>
      <c r="AL20" s="231">
        <f t="shared" si="18"/>
        <v>0</v>
      </c>
      <c r="AM20" s="231">
        <f t="shared" si="19"/>
        <v>0</v>
      </c>
      <c r="AN20" s="231">
        <f t="shared" si="22"/>
        <v>0.80214036421314272</v>
      </c>
      <c r="AO20" s="231">
        <f t="shared" si="23"/>
        <v>0.18483905293411879</v>
      </c>
      <c r="AP20" s="231">
        <f t="shared" si="20"/>
        <v>0.98697941714726145</v>
      </c>
      <c r="AQ20" s="231">
        <f t="shared" si="21"/>
        <v>0.98697941714726145</v>
      </c>
    </row>
    <row r="21" spans="1:43" s="229" customFormat="1" x14ac:dyDescent="0.45">
      <c r="A21" s="229" t="s">
        <v>424</v>
      </c>
      <c r="B21" s="230">
        <f>'Survey Results (RB)'!D28</f>
        <v>0</v>
      </c>
      <c r="C21" s="230">
        <f>'Survey Results (RB)'!D178</f>
        <v>0</v>
      </c>
      <c r="D21" s="230">
        <f t="shared" si="2"/>
        <v>0</v>
      </c>
      <c r="E21" s="230">
        <f>'Survey Results (RB)'!D328</f>
        <v>0</v>
      </c>
      <c r="F21" s="230">
        <f>'Survey Results (RB)'!D479</f>
        <v>0</v>
      </c>
      <c r="G21" s="230">
        <f t="shared" si="3"/>
        <v>0</v>
      </c>
      <c r="H21" s="230">
        <f t="shared" si="4"/>
        <v>0</v>
      </c>
      <c r="I21" s="230">
        <f>'Survey Results (RB)'!F28</f>
        <v>0</v>
      </c>
      <c r="J21" s="230">
        <f>'Survey Results (RB)'!F178</f>
        <v>0</v>
      </c>
      <c r="K21" s="230">
        <f t="shared" si="5"/>
        <v>0</v>
      </c>
      <c r="L21" s="230">
        <f>'Survey Results (RB)'!F328</f>
        <v>0</v>
      </c>
      <c r="M21" s="230">
        <f>'Survey Results (RB)'!F479</f>
        <v>0</v>
      </c>
      <c r="N21" s="230">
        <f t="shared" si="6"/>
        <v>0</v>
      </c>
      <c r="O21" s="230">
        <f t="shared" si="7"/>
        <v>0</v>
      </c>
      <c r="P21" s="230">
        <f>'Survey Results (RB)'!H28</f>
        <v>0</v>
      </c>
      <c r="Q21" s="230">
        <f>'Survey Results (RB)'!H178</f>
        <v>0</v>
      </c>
      <c r="R21" s="230">
        <f t="shared" si="8"/>
        <v>0</v>
      </c>
      <c r="S21" s="230">
        <f>'Survey Results (RB)'!H328</f>
        <v>0</v>
      </c>
      <c r="T21" s="230">
        <f>'Survey Results (RB)'!H479</f>
        <v>0</v>
      </c>
      <c r="U21" s="230">
        <f t="shared" si="9"/>
        <v>0</v>
      </c>
      <c r="V21" s="230">
        <f t="shared" si="10"/>
        <v>0</v>
      </c>
      <c r="W21" s="230">
        <f>'Survey Results (RB)'!J28</f>
        <v>0.20680642058416979</v>
      </c>
      <c r="X21" s="230">
        <f>'Survey Results (RB)'!J178</f>
        <v>5.5987552287502775E-2</v>
      </c>
      <c r="Y21" s="230">
        <f t="shared" si="11"/>
        <v>0.26279397287167255</v>
      </c>
      <c r="Z21" s="230">
        <f>'Survey Results (RB)'!J328</f>
        <v>0.21298227579907852</v>
      </c>
      <c r="AA21" s="230">
        <f>'Survey Results (RB)'!J479</f>
        <v>4.5962327138665583E-2</v>
      </c>
      <c r="AB21" s="230">
        <f t="shared" si="12"/>
        <v>0.25894460293774413</v>
      </c>
      <c r="AC21" s="230">
        <f t="shared" si="13"/>
        <v>0.52173857580941663</v>
      </c>
      <c r="AD21" s="230">
        <f>'Survey Results (RB)'!L28</f>
        <v>0</v>
      </c>
      <c r="AE21" s="230">
        <f>'Survey Results (RB)'!L178</f>
        <v>0</v>
      </c>
      <c r="AF21" s="230">
        <f t="shared" si="14"/>
        <v>0</v>
      </c>
      <c r="AG21" s="230">
        <f>'Survey Results (RB)'!L328</f>
        <v>0</v>
      </c>
      <c r="AH21" s="230">
        <f>'Survey Results (RB)'!L479</f>
        <v>0</v>
      </c>
      <c r="AI21" s="230">
        <f t="shared" si="15"/>
        <v>0</v>
      </c>
      <c r="AJ21" s="230">
        <f t="shared" si="16"/>
        <v>0</v>
      </c>
      <c r="AK21" s="231">
        <f t="shared" si="17"/>
        <v>0.20680642058416979</v>
      </c>
      <c r="AL21" s="231">
        <f t="shared" si="18"/>
        <v>5.5987552287502775E-2</v>
      </c>
      <c r="AM21" s="231">
        <f t="shared" si="19"/>
        <v>0.26279397287167255</v>
      </c>
      <c r="AN21" s="231">
        <f t="shared" si="22"/>
        <v>0.21298227579907852</v>
      </c>
      <c r="AO21" s="231">
        <f t="shared" si="23"/>
        <v>4.5962327138665583E-2</v>
      </c>
      <c r="AP21" s="231">
        <f t="shared" si="20"/>
        <v>0.25894460293774413</v>
      </c>
      <c r="AQ21" s="231">
        <f t="shared" si="21"/>
        <v>0.52173857580941663</v>
      </c>
    </row>
    <row r="22" spans="1:43" s="229" customFormat="1" x14ac:dyDescent="0.45">
      <c r="A22" s="229" t="s">
        <v>425</v>
      </c>
      <c r="B22" s="230">
        <f>'Survey Results (RB)'!D29</f>
        <v>0</v>
      </c>
      <c r="C22" s="230">
        <f>'Survey Results (RB)'!D179</f>
        <v>0</v>
      </c>
      <c r="D22" s="230">
        <f t="shared" si="2"/>
        <v>0</v>
      </c>
      <c r="E22" s="230">
        <f>'Survey Results (RB)'!D329</f>
        <v>0</v>
      </c>
      <c r="F22" s="230">
        <f>'Survey Results (RB)'!D480</f>
        <v>0</v>
      </c>
      <c r="G22" s="230">
        <f t="shared" si="3"/>
        <v>0</v>
      </c>
      <c r="H22" s="230">
        <f t="shared" si="4"/>
        <v>0</v>
      </c>
      <c r="I22" s="230">
        <f>'Survey Results (RB)'!F29</f>
        <v>0</v>
      </c>
      <c r="J22" s="230">
        <f>'Survey Results (RB)'!F179</f>
        <v>0</v>
      </c>
      <c r="K22" s="230">
        <f t="shared" si="5"/>
        <v>0</v>
      </c>
      <c r="L22" s="230">
        <f>'Survey Results (RB)'!F329</f>
        <v>0</v>
      </c>
      <c r="M22" s="230">
        <f>'Survey Results (RB)'!F480</f>
        <v>0</v>
      </c>
      <c r="N22" s="230">
        <f t="shared" si="6"/>
        <v>0</v>
      </c>
      <c r="O22" s="230">
        <f t="shared" si="7"/>
        <v>0</v>
      </c>
      <c r="P22" s="230">
        <f>'Survey Results (RB)'!H29</f>
        <v>0</v>
      </c>
      <c r="Q22" s="230">
        <f>'Survey Results (RB)'!H179</f>
        <v>0</v>
      </c>
      <c r="R22" s="230">
        <f t="shared" si="8"/>
        <v>0</v>
      </c>
      <c r="S22" s="230">
        <f>'Survey Results (RB)'!H329</f>
        <v>0.92528569835039243</v>
      </c>
      <c r="T22" s="230">
        <f>'Survey Results (RB)'!H480</f>
        <v>0</v>
      </c>
      <c r="U22" s="230">
        <f t="shared" si="9"/>
        <v>0.92528569835039243</v>
      </c>
      <c r="V22" s="230">
        <f t="shared" si="10"/>
        <v>0.92528569835039243</v>
      </c>
      <c r="W22" s="230">
        <f>'Survey Results (RB)'!J29</f>
        <v>0</v>
      </c>
      <c r="X22" s="230">
        <f>'Survey Results (RB)'!J179</f>
        <v>0</v>
      </c>
      <c r="Y22" s="230">
        <f t="shared" si="11"/>
        <v>0</v>
      </c>
      <c r="Z22" s="230">
        <f>'Survey Results (RB)'!J329</f>
        <v>0</v>
      </c>
      <c r="AA22" s="230">
        <f>'Survey Results (RB)'!J480</f>
        <v>0</v>
      </c>
      <c r="AB22" s="230">
        <f t="shared" si="12"/>
        <v>0</v>
      </c>
      <c r="AC22" s="230">
        <f t="shared" si="13"/>
        <v>0</v>
      </c>
      <c r="AD22" s="230">
        <f>'Survey Results (RB)'!L29</f>
        <v>0</v>
      </c>
      <c r="AE22" s="230">
        <f>'Survey Results (RB)'!L179</f>
        <v>0</v>
      </c>
      <c r="AF22" s="230">
        <f t="shared" si="14"/>
        <v>0</v>
      </c>
      <c r="AG22" s="230">
        <f>'Survey Results (RB)'!L329</f>
        <v>0</v>
      </c>
      <c r="AH22" s="230">
        <f>'Survey Results (RB)'!L480</f>
        <v>0</v>
      </c>
      <c r="AI22" s="230">
        <f t="shared" si="15"/>
        <v>0</v>
      </c>
      <c r="AJ22" s="230">
        <f t="shared" si="16"/>
        <v>0</v>
      </c>
      <c r="AK22" s="231">
        <f t="shared" si="17"/>
        <v>0</v>
      </c>
      <c r="AL22" s="231">
        <f t="shared" si="18"/>
        <v>0</v>
      </c>
      <c r="AM22" s="231">
        <f t="shared" si="19"/>
        <v>0</v>
      </c>
      <c r="AN22" s="231">
        <f t="shared" si="22"/>
        <v>0.92528569835039243</v>
      </c>
      <c r="AO22" s="231">
        <f t="shared" si="23"/>
        <v>0</v>
      </c>
      <c r="AP22" s="231">
        <f t="shared" si="20"/>
        <v>0.92528569835039243</v>
      </c>
      <c r="AQ22" s="231">
        <f t="shared" si="21"/>
        <v>0.92528569835039243</v>
      </c>
    </row>
    <row r="23" spans="1:43" s="241" customFormat="1" x14ac:dyDescent="0.45">
      <c r="A23" s="241" t="s">
        <v>426</v>
      </c>
      <c r="B23" s="242">
        <f>'Survey Results (RB)'!D33</f>
        <v>0</v>
      </c>
      <c r="C23" s="242">
        <f>'Survey Results (RB)'!D183</f>
        <v>0</v>
      </c>
      <c r="D23" s="242">
        <f t="shared" si="2"/>
        <v>0</v>
      </c>
      <c r="E23" s="242">
        <f>'Survey Results (RB)'!D333</f>
        <v>0.22209798656539761</v>
      </c>
      <c r="F23" s="242">
        <f>'Survey Results (RB)'!D484</f>
        <v>5.590905882021107E-2</v>
      </c>
      <c r="G23" s="242">
        <f t="shared" si="3"/>
        <v>0.27800704538560866</v>
      </c>
      <c r="H23" s="242">
        <f t="shared" si="4"/>
        <v>0.27800704538560866</v>
      </c>
      <c r="I23" s="242">
        <f>'Survey Results (RB)'!F33</f>
        <v>0</v>
      </c>
      <c r="J23" s="242">
        <f>'Survey Results (RB)'!F183</f>
        <v>0</v>
      </c>
      <c r="K23" s="242">
        <f t="shared" si="5"/>
        <v>0</v>
      </c>
      <c r="L23" s="242">
        <f>'Survey Results (RB)'!F333</f>
        <v>0</v>
      </c>
      <c r="M23" s="242">
        <f>'Survey Results (RB)'!F484</f>
        <v>0</v>
      </c>
      <c r="N23" s="242">
        <f t="shared" si="6"/>
        <v>0</v>
      </c>
      <c r="O23" s="242">
        <f t="shared" si="7"/>
        <v>0</v>
      </c>
      <c r="P23" s="242">
        <f>'Survey Results (RB)'!H33</f>
        <v>0</v>
      </c>
      <c r="Q23" s="242">
        <f>'Survey Results (RB)'!H183</f>
        <v>0</v>
      </c>
      <c r="R23" s="242">
        <f t="shared" si="8"/>
        <v>0</v>
      </c>
      <c r="S23" s="242">
        <f>'Survey Results (RB)'!H333</f>
        <v>0</v>
      </c>
      <c r="T23" s="242">
        <f>'Survey Results (RB)'!H484</f>
        <v>0</v>
      </c>
      <c r="U23" s="242">
        <f t="shared" si="9"/>
        <v>0</v>
      </c>
      <c r="V23" s="242">
        <f t="shared" si="10"/>
        <v>0</v>
      </c>
      <c r="W23" s="242">
        <f>'Survey Results (RB)'!J33</f>
        <v>0.41398681299579743</v>
      </c>
      <c r="X23" s="242">
        <f>'Survey Results (RB)'!J183</f>
        <v>0.11207634788836449</v>
      </c>
      <c r="Y23" s="242">
        <f t="shared" si="11"/>
        <v>0.52606316088416194</v>
      </c>
      <c r="Z23" s="242">
        <f>'Survey Results (RB)'!J333</f>
        <v>2.3708999129610473</v>
      </c>
      <c r="AA23" s="242">
        <f>'Survey Results (RB)'!J484</f>
        <v>0.5426542865117685</v>
      </c>
      <c r="AB23" s="242">
        <f t="shared" si="12"/>
        <v>2.9135541994728156</v>
      </c>
      <c r="AC23" s="242">
        <f t="shared" si="13"/>
        <v>3.4396173603569773</v>
      </c>
      <c r="AD23" s="242">
        <f>'Survey Results (RB)'!L33</f>
        <v>0</v>
      </c>
      <c r="AE23" s="242">
        <f>'Survey Results (RB)'!L183</f>
        <v>0</v>
      </c>
      <c r="AF23" s="242">
        <f t="shared" si="14"/>
        <v>0</v>
      </c>
      <c r="AG23" s="242">
        <f>'Survey Results (RB)'!L333</f>
        <v>0</v>
      </c>
      <c r="AH23" s="242">
        <f>'Survey Results (RB)'!L484</f>
        <v>0</v>
      </c>
      <c r="AI23" s="242">
        <f t="shared" si="15"/>
        <v>0</v>
      </c>
      <c r="AJ23" s="242">
        <f t="shared" si="16"/>
        <v>0</v>
      </c>
      <c r="AK23" s="243">
        <f t="shared" si="17"/>
        <v>0.41398681299579743</v>
      </c>
      <c r="AL23" s="243">
        <f t="shared" si="18"/>
        <v>0.11207634788836449</v>
      </c>
      <c r="AM23" s="243">
        <f t="shared" si="19"/>
        <v>0.52606316088416194</v>
      </c>
      <c r="AN23" s="243">
        <f t="shared" si="22"/>
        <v>2.5929978995264449</v>
      </c>
      <c r="AO23" s="243">
        <f t="shared" si="23"/>
        <v>0.59856334533197952</v>
      </c>
      <c r="AP23" s="243">
        <f t="shared" si="20"/>
        <v>3.1915612448584243</v>
      </c>
      <c r="AQ23" s="243">
        <f t="shared" si="21"/>
        <v>3.717624405742586</v>
      </c>
    </row>
    <row r="24" spans="1:43" s="238" customFormat="1" x14ac:dyDescent="0.45">
      <c r="A24" s="238" t="s">
        <v>427</v>
      </c>
      <c r="B24" s="239">
        <f>'Survey Results (RB)'!D36</f>
        <v>0</v>
      </c>
      <c r="C24" s="239">
        <f>'Survey Results (RB)'!D186</f>
        <v>0</v>
      </c>
      <c r="D24" s="239">
        <f t="shared" si="2"/>
        <v>0</v>
      </c>
      <c r="E24" s="239">
        <f>'Survey Results (RB)'!D336</f>
        <v>0</v>
      </c>
      <c r="F24" s="239">
        <f>'Survey Results (RB)'!D487</f>
        <v>0</v>
      </c>
      <c r="G24" s="239">
        <f t="shared" si="3"/>
        <v>0</v>
      </c>
      <c r="H24" s="239">
        <f t="shared" si="4"/>
        <v>0</v>
      </c>
      <c r="I24" s="239">
        <f>'Survey Results (RB)'!F36</f>
        <v>0</v>
      </c>
      <c r="J24" s="239">
        <f>'Survey Results (RB)'!F186</f>
        <v>0</v>
      </c>
      <c r="K24" s="239">
        <f t="shared" si="5"/>
        <v>0</v>
      </c>
      <c r="L24" s="239">
        <f>'Survey Results (RB)'!F336</f>
        <v>0</v>
      </c>
      <c r="M24" s="239">
        <f>'Survey Results (RB)'!F487</f>
        <v>0</v>
      </c>
      <c r="N24" s="239">
        <f t="shared" si="6"/>
        <v>0</v>
      </c>
      <c r="O24" s="239">
        <f t="shared" si="7"/>
        <v>0</v>
      </c>
      <c r="P24" s="239">
        <f>'Survey Results (RB)'!H36</f>
        <v>0</v>
      </c>
      <c r="Q24" s="239">
        <f>'Survey Results (RB)'!H186</f>
        <v>0</v>
      </c>
      <c r="R24" s="239">
        <f t="shared" si="8"/>
        <v>0</v>
      </c>
      <c r="S24" s="239">
        <f>'Survey Results (RB)'!H336</f>
        <v>9.9873082684781636E-2</v>
      </c>
      <c r="T24" s="239">
        <f>'Survey Results (RB)'!H487</f>
        <v>2.8984586850906637E-2</v>
      </c>
      <c r="U24" s="239">
        <f t="shared" si="9"/>
        <v>0.12885766953568828</v>
      </c>
      <c r="V24" s="239">
        <f t="shared" si="10"/>
        <v>0.12885766953568828</v>
      </c>
      <c r="W24" s="239">
        <f>'Survey Results (RB)'!J36</f>
        <v>0</v>
      </c>
      <c r="X24" s="239">
        <f>'Survey Results (RB)'!J186</f>
        <v>0</v>
      </c>
      <c r="Y24" s="239">
        <f t="shared" si="11"/>
        <v>0</v>
      </c>
      <c r="Z24" s="239">
        <f>'Survey Results (RB)'!J336</f>
        <v>0</v>
      </c>
      <c r="AA24" s="239">
        <f>'Survey Results (RB)'!J487</f>
        <v>0</v>
      </c>
      <c r="AB24" s="239">
        <f t="shared" si="12"/>
        <v>0</v>
      </c>
      <c r="AC24" s="239">
        <f t="shared" si="13"/>
        <v>0</v>
      </c>
      <c r="AD24" s="239">
        <f>'Survey Results (RB)'!L36</f>
        <v>0</v>
      </c>
      <c r="AE24" s="239">
        <f>'Survey Results (RB)'!L186</f>
        <v>0</v>
      </c>
      <c r="AF24" s="239">
        <f t="shared" si="14"/>
        <v>0</v>
      </c>
      <c r="AG24" s="239">
        <f>'Survey Results (RB)'!L336</f>
        <v>0</v>
      </c>
      <c r="AH24" s="239">
        <f>'Survey Results (RB)'!L487</f>
        <v>0</v>
      </c>
      <c r="AI24" s="239">
        <f t="shared" si="15"/>
        <v>0</v>
      </c>
      <c r="AJ24" s="239">
        <f t="shared" si="16"/>
        <v>0</v>
      </c>
      <c r="AK24" s="240">
        <f t="shared" si="17"/>
        <v>0</v>
      </c>
      <c r="AL24" s="240">
        <f t="shared" si="18"/>
        <v>0</v>
      </c>
      <c r="AM24" s="240">
        <f t="shared" si="19"/>
        <v>0</v>
      </c>
      <c r="AN24" s="240">
        <f t="shared" si="22"/>
        <v>9.9873082684781636E-2</v>
      </c>
      <c r="AO24" s="240">
        <f t="shared" si="23"/>
        <v>2.8984586850906637E-2</v>
      </c>
      <c r="AP24" s="240">
        <f t="shared" si="20"/>
        <v>0.12885766953568828</v>
      </c>
      <c r="AQ24" s="240">
        <f t="shared" si="21"/>
        <v>0.12885766953568828</v>
      </c>
    </row>
    <row r="25" spans="1:43" s="241" customFormat="1" x14ac:dyDescent="0.45">
      <c r="A25" s="241" t="s">
        <v>428</v>
      </c>
      <c r="B25" s="242">
        <f>'Survey Results (RB)'!D40</f>
        <v>0</v>
      </c>
      <c r="C25" s="242">
        <f>'Survey Results (RB)'!D190</f>
        <v>0</v>
      </c>
      <c r="D25" s="242">
        <f t="shared" si="2"/>
        <v>0</v>
      </c>
      <c r="E25" s="242">
        <f>'Survey Results (RB)'!D340</f>
        <v>0</v>
      </c>
      <c r="F25" s="242">
        <f>'Survey Results (RB)'!D491</f>
        <v>0</v>
      </c>
      <c r="G25" s="242">
        <f t="shared" si="3"/>
        <v>0</v>
      </c>
      <c r="H25" s="242">
        <f t="shared" si="4"/>
        <v>0</v>
      </c>
      <c r="I25" s="242">
        <f>'Survey Results (RB)'!F40</f>
        <v>0</v>
      </c>
      <c r="J25" s="242">
        <f>'Survey Results (RB)'!F190</f>
        <v>0</v>
      </c>
      <c r="K25" s="242">
        <f t="shared" si="5"/>
        <v>0</v>
      </c>
      <c r="L25" s="242">
        <f>'Survey Results (RB)'!F340</f>
        <v>0</v>
      </c>
      <c r="M25" s="242">
        <f>'Survey Results (RB)'!F491</f>
        <v>0</v>
      </c>
      <c r="N25" s="242">
        <f t="shared" si="6"/>
        <v>0</v>
      </c>
      <c r="O25" s="242">
        <f t="shared" si="7"/>
        <v>0</v>
      </c>
      <c r="P25" s="242">
        <f>'Survey Results (RB)'!H40</f>
        <v>0</v>
      </c>
      <c r="Q25" s="242">
        <f>'Survey Results (RB)'!H190</f>
        <v>0</v>
      </c>
      <c r="R25" s="242">
        <f t="shared" si="8"/>
        <v>0</v>
      </c>
      <c r="S25" s="242">
        <f>'Survey Results (RB)'!H340</f>
        <v>0.6480994811760139</v>
      </c>
      <c r="T25" s="242">
        <f>'Survey Results (RB)'!H491</f>
        <v>0.21731301077379261</v>
      </c>
      <c r="U25" s="242">
        <f t="shared" si="9"/>
        <v>0.86541249194980652</v>
      </c>
      <c r="V25" s="242">
        <f t="shared" si="10"/>
        <v>0.86541249194980652</v>
      </c>
      <c r="W25" s="242">
        <f>'Survey Results (RB)'!J40</f>
        <v>0</v>
      </c>
      <c r="X25" s="242">
        <f>'Survey Results (RB)'!J190</f>
        <v>0</v>
      </c>
      <c r="Y25" s="242">
        <f t="shared" si="11"/>
        <v>0</v>
      </c>
      <c r="Z25" s="242">
        <f>'Survey Results (RB)'!J340</f>
        <v>0.17026266500453985</v>
      </c>
      <c r="AA25" s="242">
        <f>'Survey Results (RB)'!J491</f>
        <v>2.2998950847637232E-2</v>
      </c>
      <c r="AB25" s="242">
        <f t="shared" si="12"/>
        <v>0.19326161585217708</v>
      </c>
      <c r="AC25" s="242">
        <f t="shared" si="13"/>
        <v>0.19326161585217708</v>
      </c>
      <c r="AD25" s="242">
        <f>'Survey Results (RB)'!L40</f>
        <v>0</v>
      </c>
      <c r="AE25" s="242">
        <f>'Survey Results (RB)'!L190</f>
        <v>0</v>
      </c>
      <c r="AF25" s="242">
        <f t="shared" si="14"/>
        <v>0</v>
      </c>
      <c r="AG25" s="242">
        <f>'Survey Results (RB)'!L340</f>
        <v>0</v>
      </c>
      <c r="AH25" s="242">
        <f>'Survey Results (RB)'!L491</f>
        <v>0</v>
      </c>
      <c r="AI25" s="242">
        <f t="shared" si="15"/>
        <v>0</v>
      </c>
      <c r="AJ25" s="242">
        <f t="shared" si="16"/>
        <v>0</v>
      </c>
      <c r="AK25" s="243">
        <f t="shared" si="17"/>
        <v>0</v>
      </c>
      <c r="AL25" s="243">
        <f t="shared" si="18"/>
        <v>0</v>
      </c>
      <c r="AM25" s="243">
        <f t="shared" si="19"/>
        <v>0</v>
      </c>
      <c r="AN25" s="243">
        <f t="shared" si="22"/>
        <v>0.8183621461805537</v>
      </c>
      <c r="AO25" s="243">
        <f t="shared" si="23"/>
        <v>0.24031196162142984</v>
      </c>
      <c r="AP25" s="243">
        <f t="shared" si="20"/>
        <v>1.0586741078019835</v>
      </c>
      <c r="AQ25" s="243">
        <f t="shared" si="21"/>
        <v>1.0586741078019835</v>
      </c>
    </row>
    <row r="26" spans="1:43" x14ac:dyDescent="0.45">
      <c r="A26" s="223" t="s">
        <v>429</v>
      </c>
      <c r="B26" s="228">
        <f>'Survey Results (RB)'!D41</f>
        <v>0</v>
      </c>
      <c r="C26" s="228">
        <f>'Survey Results (RB)'!D191</f>
        <v>0</v>
      </c>
      <c r="D26" s="228">
        <f t="shared" si="2"/>
        <v>0</v>
      </c>
      <c r="E26" s="228">
        <f>'Survey Results (RB)'!D341</f>
        <v>0</v>
      </c>
      <c r="F26" s="228">
        <f>'Survey Results (RB)'!D492</f>
        <v>0</v>
      </c>
      <c r="G26" s="228">
        <f t="shared" si="3"/>
        <v>0</v>
      </c>
      <c r="H26" s="228">
        <f t="shared" si="4"/>
        <v>0</v>
      </c>
      <c r="I26" s="224">
        <f>'Survey Results (RB)'!F41</f>
        <v>0</v>
      </c>
      <c r="J26" s="224">
        <f>'Survey Results (RB)'!F191</f>
        <v>0</v>
      </c>
      <c r="K26" s="224">
        <f t="shared" si="5"/>
        <v>0</v>
      </c>
      <c r="L26" s="224">
        <f>'Survey Results (RB)'!F341</f>
        <v>0</v>
      </c>
      <c r="M26" s="224">
        <f>'Survey Results (RB)'!F492</f>
        <v>0</v>
      </c>
      <c r="N26" s="224">
        <f t="shared" si="6"/>
        <v>0</v>
      </c>
      <c r="O26" s="224">
        <f t="shared" si="7"/>
        <v>0</v>
      </c>
      <c r="P26" s="228">
        <f>'Survey Results (RB)'!H41</f>
        <v>3.0977619534509144</v>
      </c>
      <c r="Q26" s="228">
        <f>'Survey Results (RB)'!H191</f>
        <v>0</v>
      </c>
      <c r="R26" s="228">
        <f t="shared" si="8"/>
        <v>3.0977619534509144</v>
      </c>
      <c r="S26" s="228">
        <f>'Survey Results (RB)'!H341</f>
        <v>0</v>
      </c>
      <c r="T26" s="228">
        <f>'Survey Results (RB)'!H492</f>
        <v>0</v>
      </c>
      <c r="U26" s="228">
        <f t="shared" si="9"/>
        <v>0</v>
      </c>
      <c r="V26" s="228">
        <f t="shared" si="10"/>
        <v>3.0977619534509144</v>
      </c>
      <c r="W26" s="224">
        <f>'Survey Results (RB)'!J41</f>
        <v>0</v>
      </c>
      <c r="X26" s="224">
        <f>'Survey Results (RB)'!J191</f>
        <v>0</v>
      </c>
      <c r="Y26" s="224">
        <f t="shared" si="11"/>
        <v>0</v>
      </c>
      <c r="Z26" s="224">
        <f>'Survey Results (RB)'!J341</f>
        <v>0</v>
      </c>
      <c r="AA26" s="224">
        <f>'Survey Results (RB)'!J492</f>
        <v>0</v>
      </c>
      <c r="AB26" s="224">
        <f t="shared" si="12"/>
        <v>0</v>
      </c>
      <c r="AC26" s="224">
        <f t="shared" si="13"/>
        <v>0</v>
      </c>
      <c r="AD26" s="228">
        <f>'Survey Results (RB)'!L41</f>
        <v>2.8464934530922408</v>
      </c>
      <c r="AE26" s="228">
        <f>'Survey Results (RB)'!L191</f>
        <v>0.64820007478907693</v>
      </c>
      <c r="AF26" s="228">
        <f t="shared" si="14"/>
        <v>3.4946935278813176</v>
      </c>
      <c r="AG26" s="228">
        <f>'Survey Results (RB)'!L341</f>
        <v>0.52033464621909942</v>
      </c>
      <c r="AH26" s="228">
        <f>'Survey Results (RB)'!L492</f>
        <v>7.5550171775408445E-2</v>
      </c>
      <c r="AI26" s="228">
        <f t="shared" si="15"/>
        <v>0.59588481799450788</v>
      </c>
      <c r="AJ26" s="228">
        <f t="shared" si="16"/>
        <v>4.0905783458758256</v>
      </c>
      <c r="AK26" s="226">
        <f t="shared" si="17"/>
        <v>5.9442554065431548</v>
      </c>
      <c r="AL26" s="226">
        <f t="shared" si="18"/>
        <v>0.64820007478907693</v>
      </c>
      <c r="AM26" s="226">
        <f t="shared" si="19"/>
        <v>6.592455481332232</v>
      </c>
      <c r="AN26" s="226">
        <f t="shared" si="22"/>
        <v>0.52033464621909942</v>
      </c>
      <c r="AO26" s="226">
        <f t="shared" si="23"/>
        <v>7.5550171775408445E-2</v>
      </c>
      <c r="AP26" s="226">
        <f t="shared" si="20"/>
        <v>0.59588481799450788</v>
      </c>
      <c r="AQ26" s="226">
        <f t="shared" si="21"/>
        <v>7.1883402993267396</v>
      </c>
    </row>
    <row r="27" spans="1:43" s="229" customFormat="1" x14ac:dyDescent="0.45">
      <c r="A27" s="229" t="s">
        <v>430</v>
      </c>
      <c r="B27" s="230">
        <f>'Survey Results (RB)'!D42</f>
        <v>0</v>
      </c>
      <c r="C27" s="230">
        <f>'Survey Results (RB)'!D192</f>
        <v>0</v>
      </c>
      <c r="D27" s="230">
        <f t="shared" si="2"/>
        <v>0</v>
      </c>
      <c r="E27" s="230">
        <f>'Survey Results (RB)'!D342</f>
        <v>0</v>
      </c>
      <c r="F27" s="230">
        <f>'Survey Results (RB)'!D493</f>
        <v>0</v>
      </c>
      <c r="G27" s="230">
        <f t="shared" si="3"/>
        <v>0</v>
      </c>
      <c r="H27" s="230">
        <f t="shared" si="4"/>
        <v>0</v>
      </c>
      <c r="I27" s="230">
        <f>'Survey Results (RB)'!F42</f>
        <v>0</v>
      </c>
      <c r="J27" s="230">
        <f>'Survey Results (RB)'!F192</f>
        <v>0</v>
      </c>
      <c r="K27" s="230">
        <f t="shared" si="5"/>
        <v>0</v>
      </c>
      <c r="L27" s="230">
        <f>'Survey Results (RB)'!F342</f>
        <v>0</v>
      </c>
      <c r="M27" s="230">
        <f>'Survey Results (RB)'!F493</f>
        <v>0</v>
      </c>
      <c r="N27" s="230">
        <f t="shared" si="6"/>
        <v>0</v>
      </c>
      <c r="O27" s="230">
        <f t="shared" si="7"/>
        <v>0</v>
      </c>
      <c r="P27" s="230">
        <f>'Survey Results (RB)'!H42</f>
        <v>0</v>
      </c>
      <c r="Q27" s="230">
        <f>'Survey Results (RB)'!H192</f>
        <v>0.76727159184295024</v>
      </c>
      <c r="R27" s="230">
        <f t="shared" si="8"/>
        <v>0.76727159184295024</v>
      </c>
      <c r="S27" s="230">
        <f>'Survey Results (RB)'!H342</f>
        <v>0</v>
      </c>
      <c r="T27" s="230">
        <f>'Survey Results (RB)'!H493</f>
        <v>0</v>
      </c>
      <c r="U27" s="230">
        <f t="shared" si="9"/>
        <v>0</v>
      </c>
      <c r="V27" s="230">
        <f t="shared" si="10"/>
        <v>0.76727159184295024</v>
      </c>
      <c r="W27" s="230">
        <f>'Survey Results (RB)'!J42</f>
        <v>0</v>
      </c>
      <c r="X27" s="230">
        <f>'Survey Results (RB)'!J192</f>
        <v>0</v>
      </c>
      <c r="Y27" s="230">
        <f t="shared" si="11"/>
        <v>0</v>
      </c>
      <c r="Z27" s="230">
        <f>'Survey Results (RB)'!J342</f>
        <v>0</v>
      </c>
      <c r="AA27" s="230">
        <f>'Survey Results (RB)'!J493</f>
        <v>0</v>
      </c>
      <c r="AB27" s="230">
        <f t="shared" si="12"/>
        <v>0</v>
      </c>
      <c r="AC27" s="230">
        <f t="shared" si="13"/>
        <v>0</v>
      </c>
      <c r="AD27" s="230">
        <f>'Survey Results (RB)'!L42</f>
        <v>0</v>
      </c>
      <c r="AE27" s="230">
        <f>'Survey Results (RB)'!L192</f>
        <v>0</v>
      </c>
      <c r="AF27" s="230">
        <f t="shared" si="14"/>
        <v>0</v>
      </c>
      <c r="AG27" s="230">
        <f>'Survey Results (RB)'!L342</f>
        <v>0</v>
      </c>
      <c r="AH27" s="230">
        <f>'Survey Results (RB)'!L493</f>
        <v>0</v>
      </c>
      <c r="AI27" s="230">
        <f t="shared" si="15"/>
        <v>0</v>
      </c>
      <c r="AJ27" s="230">
        <f t="shared" si="16"/>
        <v>0</v>
      </c>
      <c r="AK27" s="231">
        <f t="shared" si="17"/>
        <v>0</v>
      </c>
      <c r="AL27" s="231">
        <f t="shared" si="18"/>
        <v>0.76727159184295024</v>
      </c>
      <c r="AM27" s="231">
        <f t="shared" si="19"/>
        <v>0.76727159184295024</v>
      </c>
      <c r="AN27" s="231">
        <f t="shared" si="22"/>
        <v>0</v>
      </c>
      <c r="AO27" s="231">
        <f t="shared" si="23"/>
        <v>0</v>
      </c>
      <c r="AP27" s="231">
        <f t="shared" si="20"/>
        <v>0</v>
      </c>
      <c r="AQ27" s="231">
        <f t="shared" si="21"/>
        <v>0.76727159184295024</v>
      </c>
    </row>
    <row r="28" spans="1:43" s="238" customFormat="1" x14ac:dyDescent="0.45">
      <c r="A28" s="238" t="s">
        <v>431</v>
      </c>
      <c r="B28" s="239">
        <f>'Survey Results (RB)'!D45</f>
        <v>0</v>
      </c>
      <c r="C28" s="239">
        <f>'Survey Results (RB)'!D195</f>
        <v>0</v>
      </c>
      <c r="D28" s="239">
        <f t="shared" si="2"/>
        <v>0</v>
      </c>
      <c r="E28" s="239">
        <f>'Survey Results (RB)'!D345</f>
        <v>0</v>
      </c>
      <c r="F28" s="239">
        <f>'Survey Results (RB)'!D496</f>
        <v>0</v>
      </c>
      <c r="G28" s="239">
        <f t="shared" si="3"/>
        <v>0</v>
      </c>
      <c r="H28" s="239">
        <f t="shared" si="4"/>
        <v>0</v>
      </c>
      <c r="I28" s="239">
        <f>'Survey Results (RB)'!F45</f>
        <v>0</v>
      </c>
      <c r="J28" s="239">
        <f>'Survey Results (RB)'!F195</f>
        <v>0</v>
      </c>
      <c r="K28" s="239">
        <f t="shared" si="5"/>
        <v>0</v>
      </c>
      <c r="L28" s="239">
        <f>'Survey Results (RB)'!F345</f>
        <v>0</v>
      </c>
      <c r="M28" s="239">
        <f>'Survey Results (RB)'!F496</f>
        <v>0</v>
      </c>
      <c r="N28" s="239">
        <f t="shared" si="6"/>
        <v>0</v>
      </c>
      <c r="O28" s="239">
        <f t="shared" si="7"/>
        <v>0</v>
      </c>
      <c r="P28" s="239">
        <f>'Survey Results (RB)'!H45</f>
        <v>0.33436487375341983</v>
      </c>
      <c r="Q28" s="239">
        <f>'Survey Results (RB)'!H195</f>
        <v>0</v>
      </c>
      <c r="R28" s="239">
        <f t="shared" si="8"/>
        <v>0.33436487375341983</v>
      </c>
      <c r="S28" s="239">
        <f>'Survey Results (RB)'!H345</f>
        <v>0.19974616536956327</v>
      </c>
      <c r="T28" s="239">
        <f>'Survey Results (RB)'!H496</f>
        <v>5.7969173701813273E-2</v>
      </c>
      <c r="U28" s="239">
        <f t="shared" si="9"/>
        <v>0.25771533907137656</v>
      </c>
      <c r="V28" s="239">
        <f t="shared" si="10"/>
        <v>0.59208021282479639</v>
      </c>
      <c r="W28" s="239">
        <f>'Survey Results (RB)'!J45</f>
        <v>0</v>
      </c>
      <c r="X28" s="239">
        <f>'Survey Results (RB)'!J195</f>
        <v>0</v>
      </c>
      <c r="Y28" s="239">
        <f t="shared" si="11"/>
        <v>0</v>
      </c>
      <c r="Z28" s="239">
        <f>'Survey Results (RB)'!J345</f>
        <v>0</v>
      </c>
      <c r="AA28" s="239">
        <f>'Survey Results (RB)'!J496</f>
        <v>0</v>
      </c>
      <c r="AB28" s="239">
        <f t="shared" si="12"/>
        <v>0</v>
      </c>
      <c r="AC28" s="239">
        <f t="shared" si="13"/>
        <v>0</v>
      </c>
      <c r="AD28" s="239">
        <f>'Survey Results (RB)'!L45</f>
        <v>0</v>
      </c>
      <c r="AE28" s="239">
        <f>'Survey Results (RB)'!L195</f>
        <v>0</v>
      </c>
      <c r="AF28" s="239">
        <f t="shared" si="14"/>
        <v>0</v>
      </c>
      <c r="AG28" s="239">
        <f>'Survey Results (RB)'!L345</f>
        <v>0</v>
      </c>
      <c r="AH28" s="239">
        <f>'Survey Results (RB)'!L496</f>
        <v>0</v>
      </c>
      <c r="AI28" s="239">
        <f t="shared" si="15"/>
        <v>0</v>
      </c>
      <c r="AJ28" s="239">
        <f t="shared" si="16"/>
        <v>0</v>
      </c>
      <c r="AK28" s="240">
        <f t="shared" si="17"/>
        <v>0.33436487375341983</v>
      </c>
      <c r="AL28" s="240">
        <f t="shared" si="18"/>
        <v>0</v>
      </c>
      <c r="AM28" s="240">
        <f t="shared" si="19"/>
        <v>0.33436487375341983</v>
      </c>
      <c r="AN28" s="240">
        <f t="shared" si="22"/>
        <v>0.19974616536956327</v>
      </c>
      <c r="AO28" s="240">
        <f t="shared" si="23"/>
        <v>5.7969173701813273E-2</v>
      </c>
      <c r="AP28" s="240">
        <f t="shared" si="20"/>
        <v>0.25771533907137656</v>
      </c>
      <c r="AQ28" s="240">
        <f t="shared" si="21"/>
        <v>0.59208021282479639</v>
      </c>
    </row>
    <row r="29" spans="1:43" s="229" customFormat="1" x14ac:dyDescent="0.45">
      <c r="A29" s="229" t="s">
        <v>432</v>
      </c>
      <c r="B29" s="230">
        <f>'Survey Results (RB)'!D46</f>
        <v>0</v>
      </c>
      <c r="C29" s="230">
        <f>'Survey Results (RB)'!D196</f>
        <v>0</v>
      </c>
      <c r="D29" s="230">
        <f t="shared" si="2"/>
        <v>0</v>
      </c>
      <c r="E29" s="230">
        <f>'Survey Results (RB)'!D346</f>
        <v>0</v>
      </c>
      <c r="F29" s="230">
        <f>'Survey Results (RB)'!D497</f>
        <v>0</v>
      </c>
      <c r="G29" s="230">
        <f t="shared" si="3"/>
        <v>0</v>
      </c>
      <c r="H29" s="230">
        <f t="shared" si="4"/>
        <v>0</v>
      </c>
      <c r="I29" s="230">
        <f>'Survey Results (RB)'!F46</f>
        <v>0</v>
      </c>
      <c r="J29" s="230">
        <f>'Survey Results (RB)'!F196</f>
        <v>0</v>
      </c>
      <c r="K29" s="230">
        <f t="shared" si="5"/>
        <v>0</v>
      </c>
      <c r="L29" s="230">
        <f>'Survey Results (RB)'!F346</f>
        <v>0</v>
      </c>
      <c r="M29" s="230">
        <f>'Survey Results (RB)'!F497</f>
        <v>0</v>
      </c>
      <c r="N29" s="230">
        <f t="shared" si="6"/>
        <v>0</v>
      </c>
      <c r="O29" s="230">
        <f t="shared" si="7"/>
        <v>0</v>
      </c>
      <c r="P29" s="230">
        <f>'Survey Results (RB)'!H46</f>
        <v>0</v>
      </c>
      <c r="Q29" s="230">
        <f>'Survey Results (RB)'!H196</f>
        <v>0</v>
      </c>
      <c r="R29" s="230">
        <f t="shared" si="8"/>
        <v>0</v>
      </c>
      <c r="S29" s="230">
        <f>'Survey Results (RB)'!H346</f>
        <v>0</v>
      </c>
      <c r="T29" s="230">
        <f>'Survey Results (RB)'!H497</f>
        <v>0</v>
      </c>
      <c r="U29" s="230">
        <f t="shared" si="9"/>
        <v>0</v>
      </c>
      <c r="V29" s="230">
        <f t="shared" si="10"/>
        <v>0</v>
      </c>
      <c r="W29" s="230">
        <f>'Survey Results (RB)'!J46</f>
        <v>0</v>
      </c>
      <c r="X29" s="230">
        <f>'Survey Results (RB)'!J196</f>
        <v>0</v>
      </c>
      <c r="Y29" s="230">
        <f t="shared" si="11"/>
        <v>0</v>
      </c>
      <c r="Z29" s="230">
        <f>'Survey Results (RB)'!J346</f>
        <v>0</v>
      </c>
      <c r="AA29" s="230">
        <f>'Survey Results (RB)'!J497</f>
        <v>0</v>
      </c>
      <c r="AB29" s="230">
        <f t="shared" si="12"/>
        <v>0</v>
      </c>
      <c r="AC29" s="230">
        <f t="shared" si="13"/>
        <v>0</v>
      </c>
      <c r="AD29" s="230">
        <f>'Survey Results (RB)'!L46</f>
        <v>0.26400173852208797</v>
      </c>
      <c r="AE29" s="230">
        <f>'Survey Results (RB)'!L196</f>
        <v>0.12011935705672717</v>
      </c>
      <c r="AF29" s="230">
        <f t="shared" si="14"/>
        <v>0.38412109557881513</v>
      </c>
      <c r="AG29" s="230">
        <f>'Survey Results (RB)'!L346</f>
        <v>0</v>
      </c>
      <c r="AH29" s="230">
        <f>'Survey Results (RB)'!L497</f>
        <v>0</v>
      </c>
      <c r="AI29" s="230">
        <f t="shared" si="15"/>
        <v>0</v>
      </c>
      <c r="AJ29" s="230">
        <f t="shared" si="16"/>
        <v>0.38412109557881513</v>
      </c>
      <c r="AK29" s="231">
        <f t="shared" si="17"/>
        <v>0.26400173852208797</v>
      </c>
      <c r="AL29" s="231">
        <f t="shared" si="18"/>
        <v>0.12011935705672717</v>
      </c>
      <c r="AM29" s="231">
        <f t="shared" si="19"/>
        <v>0.38412109557881513</v>
      </c>
      <c r="AN29" s="231">
        <f t="shared" si="22"/>
        <v>0</v>
      </c>
      <c r="AO29" s="231">
        <f t="shared" si="23"/>
        <v>0</v>
      </c>
      <c r="AP29" s="231">
        <f t="shared" si="20"/>
        <v>0</v>
      </c>
      <c r="AQ29" s="231">
        <f t="shared" si="21"/>
        <v>0.38412109557881513</v>
      </c>
    </row>
    <row r="30" spans="1:43" s="232" customFormat="1" x14ac:dyDescent="0.45">
      <c r="A30" s="232" t="s">
        <v>433</v>
      </c>
      <c r="B30" s="233">
        <f>'Survey Results (RB)'!D47</f>
        <v>0</v>
      </c>
      <c r="C30" s="233">
        <f>'Survey Results (RB)'!D197</f>
        <v>0</v>
      </c>
      <c r="D30" s="233">
        <f t="shared" si="2"/>
        <v>0</v>
      </c>
      <c r="E30" s="233">
        <f>'Survey Results (RB)'!D347</f>
        <v>6.3552134709978239E-2</v>
      </c>
      <c r="F30" s="233">
        <f>'Survey Results (RB)'!D498</f>
        <v>0</v>
      </c>
      <c r="G30" s="233">
        <f t="shared" si="3"/>
        <v>6.3552134709978239E-2</v>
      </c>
      <c r="H30" s="233">
        <f t="shared" si="4"/>
        <v>6.3552134709978239E-2</v>
      </c>
      <c r="I30" s="233">
        <f>'Survey Results (RB)'!F47</f>
        <v>0.96966825640260079</v>
      </c>
      <c r="J30" s="233">
        <f>'Survey Results (RB)'!F197</f>
        <v>0.14891001977656412</v>
      </c>
      <c r="K30" s="233">
        <f t="shared" si="5"/>
        <v>1.1185782761791649</v>
      </c>
      <c r="L30" s="233">
        <f>'Survey Results (RB)'!F347</f>
        <v>6.9426152930853552E-2</v>
      </c>
      <c r="M30" s="233">
        <f>'Survey Results (RB)'!F498</f>
        <v>4.1199195525841809E-2</v>
      </c>
      <c r="N30" s="233">
        <f t="shared" si="6"/>
        <v>0.11062534845669536</v>
      </c>
      <c r="O30" s="233">
        <f t="shared" si="7"/>
        <v>1.2292036246358604</v>
      </c>
      <c r="P30" s="233">
        <f>'Survey Results (RB)'!H47</f>
        <v>0.33436487375341983</v>
      </c>
      <c r="Q30" s="233">
        <f>'Survey Results (RB)'!H197</f>
        <v>8.2817425223832217E-2</v>
      </c>
      <c r="R30" s="233">
        <f t="shared" si="8"/>
        <v>0.41718229897725206</v>
      </c>
      <c r="S30" s="233">
        <f>'Survey Results (RB)'!H347</f>
        <v>9.9873082684781636E-2</v>
      </c>
      <c r="T30" s="233">
        <f>'Survey Results (RB)'!H498</f>
        <v>2.8984586850906637E-2</v>
      </c>
      <c r="U30" s="233">
        <f t="shared" si="9"/>
        <v>0.12885766953568828</v>
      </c>
      <c r="V30" s="233">
        <f t="shared" si="10"/>
        <v>0.54603996851294034</v>
      </c>
      <c r="W30" s="233">
        <f>'Survey Results (RB)'!J47</f>
        <v>0</v>
      </c>
      <c r="X30" s="233">
        <f>'Survey Results (RB)'!J197</f>
        <v>0</v>
      </c>
      <c r="Y30" s="233">
        <f t="shared" si="11"/>
        <v>0</v>
      </c>
      <c r="Z30" s="233">
        <f>'Survey Results (RB)'!J347</f>
        <v>0</v>
      </c>
      <c r="AA30" s="233">
        <f>'Survey Results (RB)'!J498</f>
        <v>0</v>
      </c>
      <c r="AB30" s="233">
        <f t="shared" si="12"/>
        <v>0</v>
      </c>
      <c r="AC30" s="233">
        <f t="shared" si="13"/>
        <v>0</v>
      </c>
      <c r="AD30" s="233">
        <f>'Survey Results (RB)'!L47</f>
        <v>0</v>
      </c>
      <c r="AE30" s="233">
        <f>'Survey Results (RB)'!L197</f>
        <v>0</v>
      </c>
      <c r="AF30" s="233">
        <f t="shared" si="14"/>
        <v>0</v>
      </c>
      <c r="AG30" s="233">
        <f>'Survey Results (RB)'!L347</f>
        <v>0</v>
      </c>
      <c r="AH30" s="233">
        <f>'Survey Results (RB)'!L498</f>
        <v>0</v>
      </c>
      <c r="AI30" s="233">
        <f t="shared" si="15"/>
        <v>0</v>
      </c>
      <c r="AJ30" s="233">
        <f t="shared" si="16"/>
        <v>0</v>
      </c>
      <c r="AK30" s="234">
        <f t="shared" si="17"/>
        <v>1.3040331301560206</v>
      </c>
      <c r="AL30" s="234">
        <f t="shared" si="18"/>
        <v>0.23172744500039633</v>
      </c>
      <c r="AM30" s="234">
        <f t="shared" si="19"/>
        <v>1.535760575156417</v>
      </c>
      <c r="AN30" s="234">
        <f t="shared" si="22"/>
        <v>0.23285137032561343</v>
      </c>
      <c r="AO30" s="234">
        <f t="shared" si="23"/>
        <v>7.0183782376748438E-2</v>
      </c>
      <c r="AP30" s="234">
        <f t="shared" si="20"/>
        <v>0.30303515270236187</v>
      </c>
      <c r="AQ30" s="234">
        <f t="shared" si="21"/>
        <v>1.8387957278587788</v>
      </c>
    </row>
    <row r="31" spans="1:43" s="229" customFormat="1" x14ac:dyDescent="0.45">
      <c r="A31" s="229" t="s">
        <v>434</v>
      </c>
      <c r="B31" s="230">
        <f>'Survey Results (RB)'!D48</f>
        <v>0</v>
      </c>
      <c r="C31" s="230">
        <f>'Survey Results (RB)'!D198</f>
        <v>0</v>
      </c>
      <c r="D31" s="230">
        <f t="shared" si="2"/>
        <v>0</v>
      </c>
      <c r="E31" s="230">
        <f>'Survey Results (RB)'!D348</f>
        <v>0</v>
      </c>
      <c r="F31" s="230">
        <f>'Survey Results (RB)'!D499</f>
        <v>0</v>
      </c>
      <c r="G31" s="230">
        <f t="shared" si="3"/>
        <v>0</v>
      </c>
      <c r="H31" s="230">
        <f t="shared" si="4"/>
        <v>0</v>
      </c>
      <c r="I31" s="230">
        <f>'Survey Results (RB)'!F48</f>
        <v>0</v>
      </c>
      <c r="J31" s="230">
        <f>'Survey Results (RB)'!F198</f>
        <v>0</v>
      </c>
      <c r="K31" s="230">
        <f t="shared" si="5"/>
        <v>0</v>
      </c>
      <c r="L31" s="230">
        <f>'Survey Results (RB)'!F348</f>
        <v>0</v>
      </c>
      <c r="M31" s="230">
        <f>'Survey Results (RB)'!F499</f>
        <v>0</v>
      </c>
      <c r="N31" s="230">
        <f t="shared" si="6"/>
        <v>0</v>
      </c>
      <c r="O31" s="230">
        <f t="shared" si="7"/>
        <v>0</v>
      </c>
      <c r="P31" s="230">
        <f>'Survey Results (RB)'!H48</f>
        <v>0</v>
      </c>
      <c r="Q31" s="230">
        <f>'Survey Results (RB)'!H198</f>
        <v>8.2817425223832217E-2</v>
      </c>
      <c r="R31" s="230">
        <f t="shared" si="8"/>
        <v>8.2817425223832217E-2</v>
      </c>
      <c r="S31" s="230">
        <f>'Survey Results (RB)'!H348</f>
        <v>9.9873082684781636E-2</v>
      </c>
      <c r="T31" s="230">
        <f>'Survey Results (RB)'!H499</f>
        <v>2.8984586850906637E-2</v>
      </c>
      <c r="U31" s="230">
        <f t="shared" si="9"/>
        <v>0.12885766953568828</v>
      </c>
      <c r="V31" s="230">
        <f t="shared" si="10"/>
        <v>0.21167509475952051</v>
      </c>
      <c r="W31" s="230">
        <f>'Survey Results (RB)'!J48</f>
        <v>0.20680642058416979</v>
      </c>
      <c r="X31" s="230">
        <f>'Survey Results (RB)'!J198</f>
        <v>5.5987552287502775E-2</v>
      </c>
      <c r="Y31" s="230">
        <f t="shared" si="11"/>
        <v>0.26279397287167255</v>
      </c>
      <c r="Z31" s="230">
        <f>'Survey Results (RB)'!J348</f>
        <v>0</v>
      </c>
      <c r="AA31" s="230">
        <f>'Survey Results (RB)'!J499</f>
        <v>0</v>
      </c>
      <c r="AB31" s="230">
        <f t="shared" si="12"/>
        <v>0</v>
      </c>
      <c r="AC31" s="230">
        <f t="shared" si="13"/>
        <v>0.26279397287167255</v>
      </c>
      <c r="AD31" s="230">
        <f>'Survey Results (RB)'!L48</f>
        <v>0</v>
      </c>
      <c r="AE31" s="230">
        <f>'Survey Results (RB)'!L198</f>
        <v>0</v>
      </c>
      <c r="AF31" s="230">
        <f t="shared" si="14"/>
        <v>0</v>
      </c>
      <c r="AG31" s="230">
        <f>'Survey Results (RB)'!L348</f>
        <v>0</v>
      </c>
      <c r="AH31" s="230">
        <f>'Survey Results (RB)'!L499</f>
        <v>0</v>
      </c>
      <c r="AI31" s="230">
        <f t="shared" si="15"/>
        <v>0</v>
      </c>
      <c r="AJ31" s="230">
        <f t="shared" si="16"/>
        <v>0</v>
      </c>
      <c r="AK31" s="231">
        <f t="shared" si="17"/>
        <v>0.20680642058416979</v>
      </c>
      <c r="AL31" s="231">
        <f t="shared" si="18"/>
        <v>0.138804977511335</v>
      </c>
      <c r="AM31" s="231">
        <f t="shared" si="19"/>
        <v>0.34561139809550478</v>
      </c>
      <c r="AN31" s="231">
        <f t="shared" si="22"/>
        <v>9.9873082684781636E-2</v>
      </c>
      <c r="AO31" s="231">
        <f t="shared" si="23"/>
        <v>2.8984586850906637E-2</v>
      </c>
      <c r="AP31" s="231">
        <f t="shared" si="20"/>
        <v>0.12885766953568828</v>
      </c>
      <c r="AQ31" s="231">
        <f t="shared" si="21"/>
        <v>0.47446906763119306</v>
      </c>
    </row>
    <row r="32" spans="1:43" s="229" customFormat="1" x14ac:dyDescent="0.45">
      <c r="A32" s="229" t="s">
        <v>435</v>
      </c>
      <c r="B32" s="230">
        <f>'Survey Results (RB)'!D49</f>
        <v>0</v>
      </c>
      <c r="C32" s="230">
        <f>'Survey Results (RB)'!D199</f>
        <v>0</v>
      </c>
      <c r="D32" s="230">
        <f t="shared" si="2"/>
        <v>0</v>
      </c>
      <c r="E32" s="230">
        <f>'Survey Results (RB)'!D349</f>
        <v>0</v>
      </c>
      <c r="F32" s="230">
        <f>'Survey Results (RB)'!D500</f>
        <v>0</v>
      </c>
      <c r="G32" s="230">
        <f t="shared" si="3"/>
        <v>0</v>
      </c>
      <c r="H32" s="230">
        <f t="shared" si="4"/>
        <v>0</v>
      </c>
      <c r="I32" s="230">
        <f>'Survey Results (RB)'!F49</f>
        <v>0</v>
      </c>
      <c r="J32" s="230">
        <f>'Survey Results (RB)'!F199</f>
        <v>0</v>
      </c>
      <c r="K32" s="230">
        <f t="shared" si="5"/>
        <v>0</v>
      </c>
      <c r="L32" s="230">
        <f>'Survey Results (RB)'!F349</f>
        <v>0</v>
      </c>
      <c r="M32" s="230">
        <f>'Survey Results (RB)'!F500</f>
        <v>0</v>
      </c>
      <c r="N32" s="230">
        <f t="shared" si="6"/>
        <v>0</v>
      </c>
      <c r="O32" s="230">
        <f t="shared" si="7"/>
        <v>0</v>
      </c>
      <c r="P32" s="230">
        <f>'Survey Results (RB)'!H49</f>
        <v>0</v>
      </c>
      <c r="Q32" s="230">
        <f>'Survey Results (RB)'!H199</f>
        <v>0</v>
      </c>
      <c r="R32" s="230">
        <f t="shared" si="8"/>
        <v>0</v>
      </c>
      <c r="S32" s="230">
        <f>'Survey Results (RB)'!H349</f>
        <v>0</v>
      </c>
      <c r="T32" s="230">
        <f>'Survey Results (RB)'!H500</f>
        <v>0</v>
      </c>
      <c r="U32" s="230">
        <f t="shared" si="9"/>
        <v>0</v>
      </c>
      <c r="V32" s="230">
        <f t="shared" si="10"/>
        <v>0</v>
      </c>
      <c r="W32" s="230">
        <f>'Survey Results (RB)'!J49</f>
        <v>0</v>
      </c>
      <c r="X32" s="230">
        <f>'Survey Results (RB)'!J199</f>
        <v>0</v>
      </c>
      <c r="Y32" s="230">
        <f t="shared" si="11"/>
        <v>0</v>
      </c>
      <c r="Z32" s="230">
        <f>'Survey Results (RB)'!J349</f>
        <v>0</v>
      </c>
      <c r="AA32" s="230">
        <f>'Survey Results (RB)'!J500</f>
        <v>1.1490581784666396E-2</v>
      </c>
      <c r="AB32" s="230">
        <f t="shared" si="12"/>
        <v>1.1490581784666396E-2</v>
      </c>
      <c r="AC32" s="230">
        <f t="shared" si="13"/>
        <v>1.1490581784666396E-2</v>
      </c>
      <c r="AD32" s="230">
        <f>'Survey Results (RB)'!L49</f>
        <v>0</v>
      </c>
      <c r="AE32" s="230">
        <f>'Survey Results (RB)'!L199</f>
        <v>0</v>
      </c>
      <c r="AF32" s="230">
        <f t="shared" si="14"/>
        <v>0</v>
      </c>
      <c r="AG32" s="230">
        <f>'Survey Results (RB)'!L349</f>
        <v>0</v>
      </c>
      <c r="AH32" s="230">
        <f>'Survey Results (RB)'!L500</f>
        <v>0</v>
      </c>
      <c r="AI32" s="230">
        <f t="shared" si="15"/>
        <v>0</v>
      </c>
      <c r="AJ32" s="230">
        <f t="shared" si="16"/>
        <v>0</v>
      </c>
      <c r="AK32" s="231">
        <f t="shared" si="17"/>
        <v>0</v>
      </c>
      <c r="AL32" s="231">
        <f t="shared" si="18"/>
        <v>0</v>
      </c>
      <c r="AM32" s="231">
        <f t="shared" si="19"/>
        <v>0</v>
      </c>
      <c r="AN32" s="231">
        <f t="shared" si="22"/>
        <v>0</v>
      </c>
      <c r="AO32" s="231">
        <f t="shared" si="23"/>
        <v>1.1490581784666396E-2</v>
      </c>
      <c r="AP32" s="231">
        <f t="shared" si="20"/>
        <v>1.1490581784666396E-2</v>
      </c>
      <c r="AQ32" s="231">
        <f t="shared" si="21"/>
        <v>1.1490581784666396E-2</v>
      </c>
    </row>
    <row r="33" spans="1:43" s="232" customFormat="1" x14ac:dyDescent="0.45">
      <c r="A33" s="232" t="s">
        <v>436</v>
      </c>
      <c r="B33" s="233">
        <f>'Survey Results (RB)'!D50</f>
        <v>2.4415331524462114</v>
      </c>
      <c r="C33" s="233">
        <f>'Survey Results (RB)'!D200</f>
        <v>0.27304320897409468</v>
      </c>
      <c r="D33" s="233">
        <f t="shared" si="2"/>
        <v>2.7145763614203062</v>
      </c>
      <c r="E33" s="233">
        <f>'Survey Results (RB)'!D350</f>
        <v>1.0156300096493576</v>
      </c>
      <c r="F33" s="233">
        <f>'Survey Results (RB)'!D501</f>
        <v>7.1899848008184081E-2</v>
      </c>
      <c r="G33" s="233">
        <f t="shared" si="3"/>
        <v>1.0875298576575416</v>
      </c>
      <c r="H33" s="233">
        <f t="shared" si="4"/>
        <v>3.8021062190778476</v>
      </c>
      <c r="I33" s="233">
        <f>'Survey Results (RB)'!F50</f>
        <v>2.2867295591166701</v>
      </c>
      <c r="J33" s="233">
        <f>'Survey Results (RB)'!F200</f>
        <v>0.36389738588821219</v>
      </c>
      <c r="K33" s="233">
        <f t="shared" si="5"/>
        <v>2.6506269450048823</v>
      </c>
      <c r="L33" s="233">
        <f>'Survey Results (RB)'!F350</f>
        <v>0.24299153525798739</v>
      </c>
      <c r="M33" s="233">
        <f>'Survey Results (RB)'!F501</f>
        <v>8.2525353133427338E-3</v>
      </c>
      <c r="N33" s="233">
        <f t="shared" si="6"/>
        <v>0.25124407057133014</v>
      </c>
      <c r="O33" s="233">
        <f t="shared" si="7"/>
        <v>2.9018710155762122</v>
      </c>
      <c r="P33" s="233">
        <f>'Survey Results (RB)'!H50</f>
        <v>0.33436487375341983</v>
      </c>
      <c r="Q33" s="233">
        <f>'Survey Results (RB)'!H200</f>
        <v>0.89315407818317505</v>
      </c>
      <c r="R33" s="233">
        <f t="shared" si="8"/>
        <v>1.2275189519365948</v>
      </c>
      <c r="S33" s="233">
        <f>'Survey Results (RB)'!H350</f>
        <v>9.9873082684781636E-2</v>
      </c>
      <c r="T33" s="233">
        <f>'Survey Results (RB)'!H501</f>
        <v>5.7969173701813273E-2</v>
      </c>
      <c r="U33" s="233">
        <f t="shared" si="9"/>
        <v>0.15784225638659491</v>
      </c>
      <c r="V33" s="233">
        <f t="shared" si="10"/>
        <v>1.3853612083231897</v>
      </c>
      <c r="W33" s="233">
        <f>'Survey Results (RB)'!J50</f>
        <v>0.41398681299579743</v>
      </c>
      <c r="X33" s="233">
        <f>'Survey Results (RB)'!J200</f>
        <v>5.5987552287502775E-2</v>
      </c>
      <c r="Y33" s="233">
        <f t="shared" si="11"/>
        <v>0.46997436528330022</v>
      </c>
      <c r="Z33" s="233">
        <f>'Survey Results (RB)'!J350</f>
        <v>0</v>
      </c>
      <c r="AA33" s="233">
        <f>'Survey Results (RB)'!J501</f>
        <v>0</v>
      </c>
      <c r="AB33" s="233">
        <f t="shared" si="12"/>
        <v>0</v>
      </c>
      <c r="AC33" s="233">
        <f t="shared" si="13"/>
        <v>0.46997436528330022</v>
      </c>
      <c r="AD33" s="233">
        <f>'Survey Results (RB)'!L50</f>
        <v>1.1854397130524885</v>
      </c>
      <c r="AE33" s="233">
        <f>'Survey Results (RB)'!L200</f>
        <v>0.26994690952962647</v>
      </c>
      <c r="AF33" s="233">
        <f t="shared" si="14"/>
        <v>1.455386622582115</v>
      </c>
      <c r="AG33" s="233">
        <f>'Survey Results (RB)'!L350</f>
        <v>0.33405629025693501</v>
      </c>
      <c r="AH33" s="233">
        <f>'Survey Results (RB)'!L501</f>
        <v>1.8893677254649077E-2</v>
      </c>
      <c r="AI33" s="233">
        <f t="shared" si="15"/>
        <v>0.35294996751158408</v>
      </c>
      <c r="AJ33" s="233">
        <f t="shared" si="16"/>
        <v>1.8083365900936992</v>
      </c>
      <c r="AK33" s="234">
        <f t="shared" si="17"/>
        <v>6.6620541113645872</v>
      </c>
      <c r="AL33" s="234">
        <f t="shared" si="18"/>
        <v>1.8560291348626112</v>
      </c>
      <c r="AM33" s="234">
        <f t="shared" si="19"/>
        <v>8.5180832462271994</v>
      </c>
      <c r="AN33" s="234">
        <f t="shared" si="22"/>
        <v>1.6925509178490616</v>
      </c>
      <c r="AO33" s="234">
        <f t="shared" si="23"/>
        <v>0.15701523427798916</v>
      </c>
      <c r="AP33" s="234">
        <f t="shared" si="20"/>
        <v>1.8495661521270508</v>
      </c>
      <c r="AQ33" s="234">
        <f t="shared" si="21"/>
        <v>10.367649398354249</v>
      </c>
    </row>
    <row r="34" spans="1:43" s="229" customFormat="1" x14ac:dyDescent="0.45">
      <c r="A34" s="229" t="s">
        <v>437</v>
      </c>
      <c r="B34" s="230">
        <f>'Survey Results (RB)'!D51</f>
        <v>0</v>
      </c>
      <c r="C34" s="230">
        <f>'Survey Results (RB)'!D201</f>
        <v>0</v>
      </c>
      <c r="D34" s="230">
        <f t="shared" si="2"/>
        <v>0</v>
      </c>
      <c r="E34" s="230">
        <f>'Survey Results (RB)'!D351</f>
        <v>0</v>
      </c>
      <c r="F34" s="230">
        <f>'Survey Results (RB)'!D502</f>
        <v>0</v>
      </c>
      <c r="G34" s="230">
        <f t="shared" si="3"/>
        <v>0</v>
      </c>
      <c r="H34" s="230">
        <f t="shared" si="4"/>
        <v>0</v>
      </c>
      <c r="I34" s="230">
        <f>'Survey Results (RB)'!F51</f>
        <v>0</v>
      </c>
      <c r="J34" s="230">
        <f>'Survey Results (RB)'!F201</f>
        <v>0</v>
      </c>
      <c r="K34" s="230">
        <f t="shared" si="5"/>
        <v>0</v>
      </c>
      <c r="L34" s="230">
        <f>'Survey Results (RB)'!F351</f>
        <v>0</v>
      </c>
      <c r="M34" s="230">
        <f>'Survey Results (RB)'!F502</f>
        <v>0</v>
      </c>
      <c r="N34" s="230">
        <f t="shared" si="6"/>
        <v>0</v>
      </c>
      <c r="O34" s="230">
        <f t="shared" si="7"/>
        <v>0</v>
      </c>
      <c r="P34" s="230">
        <f>'Survey Results (RB)'!H51</f>
        <v>0</v>
      </c>
      <c r="Q34" s="230">
        <f>'Survey Results (RB)'!H201</f>
        <v>0</v>
      </c>
      <c r="R34" s="230">
        <f t="shared" si="8"/>
        <v>0</v>
      </c>
      <c r="S34" s="230">
        <f>'Survey Results (RB)'!H351</f>
        <v>0</v>
      </c>
      <c r="T34" s="230">
        <f>'Survey Results (RB)'!H502</f>
        <v>0</v>
      </c>
      <c r="U34" s="230">
        <f t="shared" si="9"/>
        <v>0</v>
      </c>
      <c r="V34" s="230">
        <f t="shared" si="10"/>
        <v>0</v>
      </c>
      <c r="W34" s="230">
        <f>'Survey Results (RB)'!J51</f>
        <v>0</v>
      </c>
      <c r="X34" s="230">
        <f>'Survey Results (RB)'!J201</f>
        <v>0</v>
      </c>
      <c r="Y34" s="230">
        <f t="shared" si="11"/>
        <v>0</v>
      </c>
      <c r="Z34" s="230">
        <f>'Survey Results (RB)'!J351</f>
        <v>0</v>
      </c>
      <c r="AA34" s="230">
        <f>'Survey Results (RB)'!J502</f>
        <v>0</v>
      </c>
      <c r="AB34" s="230">
        <f t="shared" si="12"/>
        <v>0</v>
      </c>
      <c r="AC34" s="230">
        <f t="shared" si="13"/>
        <v>0</v>
      </c>
      <c r="AD34" s="230">
        <f>'Survey Results (RB)'!L51</f>
        <v>0.5274898549847945</v>
      </c>
      <c r="AE34" s="230">
        <f>'Survey Results (RB)'!L201</f>
        <v>0.12011935705672717</v>
      </c>
      <c r="AF34" s="230">
        <f t="shared" si="14"/>
        <v>0.64760921204152166</v>
      </c>
      <c r="AG34" s="230">
        <f>'Survey Results (RB)'!L351</f>
        <v>0.25980547704124712</v>
      </c>
      <c r="AH34" s="230">
        <f>'Survey Results (RB)'!L502</f>
        <v>6.5980646932144629E-2</v>
      </c>
      <c r="AI34" s="230">
        <f t="shared" si="15"/>
        <v>0.32578612397339174</v>
      </c>
      <c r="AJ34" s="230">
        <f t="shared" si="16"/>
        <v>0.97339533601491346</v>
      </c>
      <c r="AK34" s="231">
        <f t="shared" si="17"/>
        <v>0.5274898549847945</v>
      </c>
      <c r="AL34" s="231">
        <f t="shared" si="18"/>
        <v>0.12011935705672717</v>
      </c>
      <c r="AM34" s="231">
        <f t="shared" si="19"/>
        <v>0.64760921204152166</v>
      </c>
      <c r="AN34" s="231">
        <f t="shared" si="22"/>
        <v>0.25980547704124712</v>
      </c>
      <c r="AO34" s="231">
        <f t="shared" si="23"/>
        <v>6.5980646932144629E-2</v>
      </c>
      <c r="AP34" s="231">
        <f t="shared" si="20"/>
        <v>0.32578612397339174</v>
      </c>
      <c r="AQ34" s="231">
        <f t="shared" si="21"/>
        <v>0.97339533601491346</v>
      </c>
    </row>
    <row r="35" spans="1:43" s="229" customFormat="1" x14ac:dyDescent="0.45">
      <c r="A35" s="229" t="s">
        <v>438</v>
      </c>
      <c r="B35" s="230">
        <f>'Survey Results (RB)'!D52</f>
        <v>0</v>
      </c>
      <c r="C35" s="230">
        <f>'Survey Results (RB)'!D202</f>
        <v>0</v>
      </c>
      <c r="D35" s="230">
        <f t="shared" si="2"/>
        <v>0</v>
      </c>
      <c r="E35" s="230">
        <f>'Survey Results (RB)'!D352</f>
        <v>0</v>
      </c>
      <c r="F35" s="230">
        <f>'Survey Results (RB)'!D503</f>
        <v>0</v>
      </c>
      <c r="G35" s="230">
        <f t="shared" si="3"/>
        <v>0</v>
      </c>
      <c r="H35" s="230">
        <f t="shared" si="4"/>
        <v>0</v>
      </c>
      <c r="I35" s="230">
        <f>'Survey Results (RB)'!F52</f>
        <v>0</v>
      </c>
      <c r="J35" s="230">
        <f>'Survey Results (RB)'!F202</f>
        <v>0</v>
      </c>
      <c r="K35" s="230">
        <f t="shared" si="5"/>
        <v>0</v>
      </c>
      <c r="L35" s="230">
        <f>'Survey Results (RB)'!F352</f>
        <v>0</v>
      </c>
      <c r="M35" s="230">
        <f>'Survey Results (RB)'!F503</f>
        <v>0</v>
      </c>
      <c r="N35" s="230">
        <f t="shared" si="6"/>
        <v>0</v>
      </c>
      <c r="O35" s="230">
        <f t="shared" si="7"/>
        <v>0</v>
      </c>
      <c r="P35" s="230">
        <f>'Survey Results (RB)'!H52</f>
        <v>0</v>
      </c>
      <c r="Q35" s="230">
        <f>'Survey Results (RB)'!H202</f>
        <v>0</v>
      </c>
      <c r="R35" s="230">
        <f t="shared" si="8"/>
        <v>0</v>
      </c>
      <c r="S35" s="230">
        <f>'Survey Results (RB)'!H352</f>
        <v>9.9873082684781636E-2</v>
      </c>
      <c r="T35" s="230">
        <f>'Survey Results (RB)'!H503</f>
        <v>0</v>
      </c>
      <c r="U35" s="230">
        <f t="shared" si="9"/>
        <v>9.9873082684781636E-2</v>
      </c>
      <c r="V35" s="230">
        <f t="shared" si="10"/>
        <v>9.9873082684781636E-2</v>
      </c>
      <c r="W35" s="230">
        <f>'Survey Results (RB)'!J52</f>
        <v>0</v>
      </c>
      <c r="X35" s="230">
        <f>'Survey Results (RB)'!J202</f>
        <v>5.5987552287502775E-2</v>
      </c>
      <c r="Y35" s="230">
        <f t="shared" si="11"/>
        <v>5.5987552287502775E-2</v>
      </c>
      <c r="Z35" s="230">
        <f>'Survey Results (RB)'!J352</f>
        <v>0</v>
      </c>
      <c r="AA35" s="230">
        <f>'Survey Results (RB)'!J503</f>
        <v>0</v>
      </c>
      <c r="AB35" s="230">
        <f t="shared" si="12"/>
        <v>0</v>
      </c>
      <c r="AC35" s="230">
        <f t="shared" si="13"/>
        <v>5.5987552287502775E-2</v>
      </c>
      <c r="AD35" s="230">
        <f>'Survey Results (RB)'!L52</f>
        <v>0</v>
      </c>
      <c r="AE35" s="230">
        <f>'Survey Results (RB)'!L202</f>
        <v>0</v>
      </c>
      <c r="AF35" s="230">
        <f t="shared" si="14"/>
        <v>0</v>
      </c>
      <c r="AG35" s="230">
        <f>'Survey Results (RB)'!L352</f>
        <v>0</v>
      </c>
      <c r="AH35" s="230">
        <f>'Survey Results (RB)'!L503</f>
        <v>0</v>
      </c>
      <c r="AI35" s="230">
        <f t="shared" si="15"/>
        <v>0</v>
      </c>
      <c r="AJ35" s="230">
        <f t="shared" si="16"/>
        <v>0</v>
      </c>
      <c r="AK35" s="231">
        <f t="shared" si="17"/>
        <v>0</v>
      </c>
      <c r="AL35" s="231">
        <f t="shared" si="18"/>
        <v>5.5987552287502775E-2</v>
      </c>
      <c r="AM35" s="231">
        <f t="shared" si="19"/>
        <v>5.5987552287502775E-2</v>
      </c>
      <c r="AN35" s="231">
        <f t="shared" si="22"/>
        <v>9.9873082684781636E-2</v>
      </c>
      <c r="AO35" s="231">
        <f t="shared" si="23"/>
        <v>0</v>
      </c>
      <c r="AP35" s="231">
        <f t="shared" si="20"/>
        <v>9.9873082684781636E-2</v>
      </c>
      <c r="AQ35" s="231">
        <f t="shared" si="21"/>
        <v>0.15586063497228442</v>
      </c>
    </row>
    <row r="36" spans="1:43" s="229" customFormat="1" x14ac:dyDescent="0.45">
      <c r="A36" s="229" t="s">
        <v>439</v>
      </c>
      <c r="B36" s="230">
        <f>'Survey Results (RB)'!D64</f>
        <v>0</v>
      </c>
      <c r="C36" s="230">
        <f>'Survey Results (RB)'!D214</f>
        <v>0</v>
      </c>
      <c r="D36" s="230">
        <f t="shared" si="2"/>
        <v>0</v>
      </c>
      <c r="E36" s="230">
        <f>'Survey Results (RB)'!D364</f>
        <v>6.3552134709978239E-2</v>
      </c>
      <c r="F36" s="230">
        <f>'Survey Results (RB)'!D515</f>
        <v>0</v>
      </c>
      <c r="G36" s="230">
        <f t="shared" si="3"/>
        <v>6.3552134709978239E-2</v>
      </c>
      <c r="H36" s="230">
        <f t="shared" si="4"/>
        <v>6.3552134709978239E-2</v>
      </c>
      <c r="I36" s="230">
        <f>'Survey Results (RB)'!F64</f>
        <v>0</v>
      </c>
      <c r="J36" s="230">
        <f>'Survey Results (RB)'!F214</f>
        <v>0</v>
      </c>
      <c r="K36" s="230">
        <f t="shared" si="5"/>
        <v>0</v>
      </c>
      <c r="L36" s="230">
        <f>'Survey Results (RB)'!F364</f>
        <v>0</v>
      </c>
      <c r="M36" s="230">
        <f>'Survey Results (RB)'!F515</f>
        <v>0</v>
      </c>
      <c r="N36" s="230">
        <f t="shared" si="6"/>
        <v>0</v>
      </c>
      <c r="O36" s="230">
        <f t="shared" si="7"/>
        <v>0</v>
      </c>
      <c r="P36" s="230">
        <f>'Survey Results (RB)'!H64</f>
        <v>0</v>
      </c>
      <c r="Q36" s="230">
        <f>'Survey Results (RB)'!H214</f>
        <v>0</v>
      </c>
      <c r="R36" s="230">
        <f t="shared" si="8"/>
        <v>0</v>
      </c>
      <c r="S36" s="230">
        <f>'Survey Results (RB)'!H364</f>
        <v>0</v>
      </c>
      <c r="T36" s="230">
        <f>'Survey Results (RB)'!H515</f>
        <v>0</v>
      </c>
      <c r="U36" s="230">
        <f t="shared" si="9"/>
        <v>0</v>
      </c>
      <c r="V36" s="230">
        <f t="shared" si="10"/>
        <v>0</v>
      </c>
      <c r="W36" s="230">
        <f>'Survey Results (RB)'!J64</f>
        <v>0</v>
      </c>
      <c r="X36" s="230">
        <f>'Survey Results (RB)'!J214</f>
        <v>0</v>
      </c>
      <c r="Y36" s="230">
        <f t="shared" si="11"/>
        <v>0</v>
      </c>
      <c r="Z36" s="230">
        <f>'Survey Results (RB)'!J364</f>
        <v>0</v>
      </c>
      <c r="AA36" s="230">
        <f>'Survey Results (RB)'!J515</f>
        <v>0</v>
      </c>
      <c r="AB36" s="230">
        <f t="shared" si="12"/>
        <v>0</v>
      </c>
      <c r="AC36" s="230">
        <f t="shared" si="13"/>
        <v>0</v>
      </c>
      <c r="AD36" s="230">
        <f>'Survey Results (RB)'!L64</f>
        <v>0</v>
      </c>
      <c r="AE36" s="230">
        <f>'Survey Results (RB)'!L214</f>
        <v>0</v>
      </c>
      <c r="AF36" s="230">
        <f t="shared" si="14"/>
        <v>0</v>
      </c>
      <c r="AG36" s="230">
        <f>'Survey Results (RB)'!L364</f>
        <v>7.43955516430089E-2</v>
      </c>
      <c r="AH36" s="230">
        <f>'Survey Results (RB)'!L515</f>
        <v>1.8893677254649077E-2</v>
      </c>
      <c r="AI36" s="230">
        <f t="shared" si="15"/>
        <v>9.3289228897657978E-2</v>
      </c>
      <c r="AJ36" s="230">
        <f t="shared" si="16"/>
        <v>9.3289228897657978E-2</v>
      </c>
      <c r="AK36" s="231">
        <f t="shared" si="17"/>
        <v>0</v>
      </c>
      <c r="AL36" s="231">
        <f t="shared" si="18"/>
        <v>0</v>
      </c>
      <c r="AM36" s="231">
        <f t="shared" si="19"/>
        <v>0</v>
      </c>
      <c r="AN36" s="231">
        <f t="shared" si="22"/>
        <v>0.13794768635298715</v>
      </c>
      <c r="AO36" s="231">
        <f t="shared" si="23"/>
        <v>1.8893677254649077E-2</v>
      </c>
      <c r="AP36" s="231">
        <f t="shared" si="20"/>
        <v>0.15684136360763623</v>
      </c>
      <c r="AQ36" s="231">
        <f t="shared" si="21"/>
        <v>0.15684136360763623</v>
      </c>
    </row>
    <row r="37" spans="1:43" s="229" customFormat="1" x14ac:dyDescent="0.45">
      <c r="A37" s="229" t="s">
        <v>440</v>
      </c>
      <c r="B37" s="230">
        <f>'Survey Results (RB)'!D65</f>
        <v>0</v>
      </c>
      <c r="C37" s="230">
        <f>'Survey Results (RB)'!D215</f>
        <v>0</v>
      </c>
      <c r="D37" s="230">
        <f t="shared" si="2"/>
        <v>0</v>
      </c>
      <c r="E37" s="230">
        <f>'Survey Results (RB)'!D365</f>
        <v>0</v>
      </c>
      <c r="F37" s="230">
        <f>'Survey Results (RB)'!D516</f>
        <v>0</v>
      </c>
      <c r="G37" s="230">
        <f t="shared" si="3"/>
        <v>0</v>
      </c>
      <c r="H37" s="230">
        <f t="shared" si="4"/>
        <v>0</v>
      </c>
      <c r="I37" s="230">
        <f>'Survey Results (RB)'!F65</f>
        <v>0</v>
      </c>
      <c r="J37" s="230">
        <f>'Survey Results (RB)'!F215</f>
        <v>0</v>
      </c>
      <c r="K37" s="230">
        <f t="shared" si="5"/>
        <v>0</v>
      </c>
      <c r="L37" s="230">
        <f>'Survey Results (RB)'!F365</f>
        <v>0</v>
      </c>
      <c r="M37" s="230">
        <f>'Survey Results (RB)'!F516</f>
        <v>0</v>
      </c>
      <c r="N37" s="230">
        <f t="shared" si="6"/>
        <v>0</v>
      </c>
      <c r="O37" s="230">
        <f t="shared" si="7"/>
        <v>0</v>
      </c>
      <c r="P37" s="230">
        <f>'Survey Results (RB)'!H65</f>
        <v>0.66872974750683967</v>
      </c>
      <c r="Q37" s="230">
        <f>'Survey Results (RB)'!H215</f>
        <v>8.2817425223832217E-2</v>
      </c>
      <c r="R37" s="230">
        <f t="shared" si="8"/>
        <v>0.75154717273067184</v>
      </c>
      <c r="S37" s="230">
        <f>'Survey Results (RB)'!H365</f>
        <v>0</v>
      </c>
      <c r="T37" s="230">
        <f>'Survey Results (RB)'!H516</f>
        <v>5.7969173701813273E-2</v>
      </c>
      <c r="U37" s="230">
        <f t="shared" si="9"/>
        <v>5.7969173701813273E-2</v>
      </c>
      <c r="V37" s="230">
        <f t="shared" si="10"/>
        <v>0.80951634643248516</v>
      </c>
      <c r="W37" s="230">
        <f>'Survey Results (RB)'!J65</f>
        <v>0</v>
      </c>
      <c r="X37" s="230">
        <f>'Survey Results (RB)'!J215</f>
        <v>5.5987552287502775E-2</v>
      </c>
      <c r="Y37" s="230">
        <f t="shared" si="11"/>
        <v>5.5987552287502775E-2</v>
      </c>
      <c r="Z37" s="230">
        <f>'Survey Results (RB)'!J365</f>
        <v>4.2565666251134962E-2</v>
      </c>
      <c r="AA37" s="230">
        <f>'Survey Results (RB)'!J516</f>
        <v>2.2998950847637232E-2</v>
      </c>
      <c r="AB37" s="230">
        <f t="shared" si="12"/>
        <v>6.556461709877219E-2</v>
      </c>
      <c r="AC37" s="230">
        <f t="shared" si="13"/>
        <v>0.12155216938627497</v>
      </c>
      <c r="AD37" s="230">
        <f>'Survey Results (RB)'!L65</f>
        <v>0</v>
      </c>
      <c r="AE37" s="230">
        <f>'Survey Results (RB)'!L215</f>
        <v>0</v>
      </c>
      <c r="AF37" s="230">
        <f t="shared" si="14"/>
        <v>0</v>
      </c>
      <c r="AG37" s="230">
        <f>'Survey Results (RB)'!L365</f>
        <v>0</v>
      </c>
      <c r="AH37" s="230">
        <f>'Survey Results (RB)'!L516</f>
        <v>0</v>
      </c>
      <c r="AI37" s="230">
        <f t="shared" si="15"/>
        <v>0</v>
      </c>
      <c r="AJ37" s="230">
        <f t="shared" si="16"/>
        <v>0</v>
      </c>
      <c r="AK37" s="231">
        <f t="shared" si="17"/>
        <v>0.66872974750683967</v>
      </c>
      <c r="AL37" s="231">
        <f t="shared" si="18"/>
        <v>0.138804977511335</v>
      </c>
      <c r="AM37" s="231">
        <f t="shared" si="19"/>
        <v>0.80753472501817469</v>
      </c>
      <c r="AN37" s="231">
        <f t="shared" si="22"/>
        <v>4.2565666251134962E-2</v>
      </c>
      <c r="AO37" s="231">
        <f t="shared" si="23"/>
        <v>8.0968124549450501E-2</v>
      </c>
      <c r="AP37" s="231">
        <f t="shared" si="20"/>
        <v>0.12353379080058546</v>
      </c>
      <c r="AQ37" s="231">
        <f t="shared" si="21"/>
        <v>0.93106851581876016</v>
      </c>
    </row>
    <row r="38" spans="1:43" s="229" customFormat="1" x14ac:dyDescent="0.45">
      <c r="A38" s="229" t="s">
        <v>441</v>
      </c>
      <c r="B38" s="230">
        <f>'Survey Results (RB)'!D67</f>
        <v>0</v>
      </c>
      <c r="C38" s="230">
        <f>'Survey Results (RB)'!D217</f>
        <v>0</v>
      </c>
      <c r="D38" s="230">
        <f t="shared" si="2"/>
        <v>0</v>
      </c>
      <c r="E38" s="230">
        <f>'Survey Results (RB)'!D367</f>
        <v>0</v>
      </c>
      <c r="F38" s="230">
        <f>'Survey Results (RB)'!D518</f>
        <v>0</v>
      </c>
      <c r="G38" s="230">
        <f t="shared" si="3"/>
        <v>0</v>
      </c>
      <c r="H38" s="230">
        <f t="shared" si="4"/>
        <v>0</v>
      </c>
      <c r="I38" s="230">
        <f>'Survey Results (RB)'!F67</f>
        <v>0</v>
      </c>
      <c r="J38" s="230">
        <f>'Survey Results (RB)'!F217</f>
        <v>0</v>
      </c>
      <c r="K38" s="230">
        <f t="shared" si="5"/>
        <v>0</v>
      </c>
      <c r="L38" s="230">
        <f>'Survey Results (RB)'!F367</f>
        <v>0</v>
      </c>
      <c r="M38" s="230">
        <f>'Survey Results (RB)'!F518</f>
        <v>0</v>
      </c>
      <c r="N38" s="230">
        <f t="shared" si="6"/>
        <v>0</v>
      </c>
      <c r="O38" s="230">
        <f t="shared" si="7"/>
        <v>0</v>
      </c>
      <c r="P38" s="230">
        <f>'Survey Results (RB)'!H67</f>
        <v>0</v>
      </c>
      <c r="Q38" s="230">
        <f>'Survey Results (RB)'!H217</f>
        <v>0</v>
      </c>
      <c r="R38" s="230">
        <f t="shared" si="8"/>
        <v>0</v>
      </c>
      <c r="S38" s="230">
        <f>'Survey Results (RB)'!H367</f>
        <v>0</v>
      </c>
      <c r="T38" s="230">
        <f>'Survey Results (RB)'!H518</f>
        <v>0</v>
      </c>
      <c r="U38" s="230">
        <f t="shared" si="9"/>
        <v>0</v>
      </c>
      <c r="V38" s="230">
        <f t="shared" si="10"/>
        <v>0</v>
      </c>
      <c r="W38" s="230">
        <f>'Survey Results (RB)'!J67</f>
        <v>0</v>
      </c>
      <c r="X38" s="230">
        <f>'Survey Results (RB)'!J217</f>
        <v>0</v>
      </c>
      <c r="Y38" s="230">
        <f t="shared" si="11"/>
        <v>0</v>
      </c>
      <c r="Z38" s="230">
        <f>'Survey Results (RB)'!J367</f>
        <v>4.2565666251134962E-2</v>
      </c>
      <c r="AA38" s="230">
        <f>'Survey Results (RB)'!J518</f>
        <v>1.1490581784666396E-2</v>
      </c>
      <c r="AB38" s="230">
        <f t="shared" si="12"/>
        <v>5.4056248035801356E-2</v>
      </c>
      <c r="AC38" s="230">
        <f t="shared" si="13"/>
        <v>5.4056248035801356E-2</v>
      </c>
      <c r="AD38" s="230">
        <f>'Survey Results (RB)'!L67</f>
        <v>0</v>
      </c>
      <c r="AE38" s="230">
        <f>'Survey Results (RB)'!L217</f>
        <v>0</v>
      </c>
      <c r="AF38" s="230">
        <f t="shared" si="14"/>
        <v>0</v>
      </c>
      <c r="AG38" s="230">
        <f>'Survey Results (RB)'!L367</f>
        <v>0</v>
      </c>
      <c r="AH38" s="230">
        <f>'Survey Results (RB)'!L518</f>
        <v>0</v>
      </c>
      <c r="AI38" s="230">
        <f t="shared" si="15"/>
        <v>0</v>
      </c>
      <c r="AJ38" s="230">
        <f t="shared" si="16"/>
        <v>0</v>
      </c>
      <c r="AK38" s="231">
        <f t="shared" si="17"/>
        <v>0</v>
      </c>
      <c r="AL38" s="231">
        <f t="shared" si="18"/>
        <v>0</v>
      </c>
      <c r="AM38" s="231">
        <f t="shared" si="19"/>
        <v>0</v>
      </c>
      <c r="AN38" s="231">
        <f t="shared" si="22"/>
        <v>4.2565666251134962E-2</v>
      </c>
      <c r="AO38" s="231">
        <f t="shared" si="23"/>
        <v>1.1490581784666396E-2</v>
      </c>
      <c r="AP38" s="231">
        <f t="shared" si="20"/>
        <v>5.4056248035801356E-2</v>
      </c>
      <c r="AQ38" s="231">
        <f t="shared" si="21"/>
        <v>5.4056248035801356E-2</v>
      </c>
    </row>
    <row r="39" spans="1:43" s="229" customFormat="1" x14ac:dyDescent="0.45">
      <c r="A39" s="229" t="s">
        <v>442</v>
      </c>
      <c r="B39" s="230">
        <f>'Survey Results (RB)'!D68</f>
        <v>0</v>
      </c>
      <c r="C39" s="230">
        <f>'Survey Results (RB)'!D218</f>
        <v>0.41159980821370329</v>
      </c>
      <c r="D39" s="230">
        <f t="shared" si="2"/>
        <v>0.41159980821370329</v>
      </c>
      <c r="E39" s="230">
        <f>'Survey Results (RB)'!D368</f>
        <v>0</v>
      </c>
      <c r="F39" s="230">
        <f>'Survey Results (RB)'!D519</f>
        <v>0</v>
      </c>
      <c r="G39" s="230">
        <f t="shared" si="3"/>
        <v>0</v>
      </c>
      <c r="H39" s="230">
        <f t="shared" si="4"/>
        <v>0.41159980821370329</v>
      </c>
      <c r="I39" s="230">
        <f>'Survey Results (RB)'!F68</f>
        <v>0</v>
      </c>
      <c r="J39" s="230">
        <f>'Survey Results (RB)'!F218</f>
        <v>0</v>
      </c>
      <c r="K39" s="230">
        <f t="shared" si="5"/>
        <v>0</v>
      </c>
      <c r="L39" s="230">
        <f>'Survey Results (RB)'!F368</f>
        <v>0</v>
      </c>
      <c r="M39" s="230">
        <f>'Survey Results (RB)'!F519</f>
        <v>0</v>
      </c>
      <c r="N39" s="230">
        <f t="shared" si="6"/>
        <v>0</v>
      </c>
      <c r="O39" s="230">
        <f t="shared" si="7"/>
        <v>0</v>
      </c>
      <c r="P39" s="230">
        <f>'Survey Results (RB)'!H68</f>
        <v>0</v>
      </c>
      <c r="Q39" s="230">
        <f>'Survey Results (RB)'!H218</f>
        <v>0</v>
      </c>
      <c r="R39" s="230">
        <f t="shared" si="8"/>
        <v>0</v>
      </c>
      <c r="S39" s="230">
        <f>'Survey Results (RB)'!H368</f>
        <v>0</v>
      </c>
      <c r="T39" s="230">
        <f>'Survey Results (RB)'!H519</f>
        <v>0</v>
      </c>
      <c r="U39" s="230">
        <f t="shared" si="9"/>
        <v>0</v>
      </c>
      <c r="V39" s="230">
        <f t="shared" si="10"/>
        <v>0</v>
      </c>
      <c r="W39" s="230">
        <f>'Survey Results (RB)'!J68</f>
        <v>0</v>
      </c>
      <c r="X39" s="230">
        <f>'Survey Results (RB)'!J218</f>
        <v>0</v>
      </c>
      <c r="Y39" s="230">
        <f t="shared" si="11"/>
        <v>0</v>
      </c>
      <c r="Z39" s="230">
        <f>'Survey Results (RB)'!J368</f>
        <v>0</v>
      </c>
      <c r="AA39" s="230">
        <f>'Survey Results (RB)'!J519</f>
        <v>0</v>
      </c>
      <c r="AB39" s="230">
        <f t="shared" si="12"/>
        <v>0</v>
      </c>
      <c r="AC39" s="230">
        <f t="shared" si="13"/>
        <v>0</v>
      </c>
      <c r="AD39" s="230">
        <f>'Survey Results (RB)'!L68</f>
        <v>0</v>
      </c>
      <c r="AE39" s="230">
        <f>'Survey Results (RB)'!L218</f>
        <v>0</v>
      </c>
      <c r="AF39" s="230">
        <f t="shared" si="14"/>
        <v>0</v>
      </c>
      <c r="AG39" s="230">
        <f>'Survey Results (RB)'!L368</f>
        <v>0</v>
      </c>
      <c r="AH39" s="230">
        <f>'Survey Results (RB)'!L519</f>
        <v>0</v>
      </c>
      <c r="AI39" s="230">
        <f t="shared" si="15"/>
        <v>0</v>
      </c>
      <c r="AJ39" s="230">
        <f t="shared" si="16"/>
        <v>0</v>
      </c>
      <c r="AK39" s="231">
        <f t="shared" si="17"/>
        <v>0</v>
      </c>
      <c r="AL39" s="231">
        <f t="shared" si="18"/>
        <v>0.41159980821370329</v>
      </c>
      <c r="AM39" s="231">
        <f t="shared" si="19"/>
        <v>0.41159980821370329</v>
      </c>
      <c r="AN39" s="231">
        <f t="shared" si="22"/>
        <v>0</v>
      </c>
      <c r="AO39" s="231">
        <f t="shared" si="23"/>
        <v>0</v>
      </c>
      <c r="AP39" s="231">
        <f t="shared" si="20"/>
        <v>0</v>
      </c>
      <c r="AQ39" s="231">
        <f t="shared" si="21"/>
        <v>0.41159980821370329</v>
      </c>
    </row>
    <row r="40" spans="1:43" s="238" customFormat="1" x14ac:dyDescent="0.45">
      <c r="A40" s="238" t="s">
        <v>443</v>
      </c>
      <c r="B40" s="239">
        <f>'Survey Results (RB)'!D69</f>
        <v>0</v>
      </c>
      <c r="C40" s="239">
        <f>'Survey Results (RB)'!D219</f>
        <v>0</v>
      </c>
      <c r="D40" s="239">
        <f t="shared" si="2"/>
        <v>0</v>
      </c>
      <c r="E40" s="239">
        <f>'Survey Results (RB)'!D369</f>
        <v>0.22209798656539761</v>
      </c>
      <c r="F40" s="239">
        <f>'Survey Results (RB)'!D520</f>
        <v>5.590905882021107E-2</v>
      </c>
      <c r="G40" s="239">
        <f t="shared" si="3"/>
        <v>0.27800704538560866</v>
      </c>
      <c r="H40" s="239">
        <f t="shared" si="4"/>
        <v>0.27800704538560866</v>
      </c>
      <c r="I40" s="239">
        <f>'Survey Results (RB)'!F69</f>
        <v>0</v>
      </c>
      <c r="J40" s="239">
        <f>'Survey Results (RB)'!F219</f>
        <v>0</v>
      </c>
      <c r="K40" s="239">
        <f t="shared" si="5"/>
        <v>0</v>
      </c>
      <c r="L40" s="239">
        <f>'Survey Results (RB)'!F369</f>
        <v>0.58748377628542925</v>
      </c>
      <c r="M40" s="239">
        <f>'Survey Results (RB)'!F520</f>
        <v>6.9749793657964076E-2</v>
      </c>
      <c r="N40" s="239">
        <f t="shared" si="6"/>
        <v>0.65723356994339333</v>
      </c>
      <c r="O40" s="239">
        <f t="shared" si="7"/>
        <v>0.65723356994339333</v>
      </c>
      <c r="P40" s="239">
        <f>'Survey Results (RB)'!H69</f>
        <v>0</v>
      </c>
      <c r="Q40" s="239">
        <f>'Survey Results (RB)'!H219</f>
        <v>0</v>
      </c>
      <c r="R40" s="239">
        <f t="shared" si="8"/>
        <v>0</v>
      </c>
      <c r="S40" s="239">
        <f>'Survey Results (RB)'!H369</f>
        <v>0</v>
      </c>
      <c r="T40" s="239">
        <f>'Survey Results (RB)'!H520</f>
        <v>0</v>
      </c>
      <c r="U40" s="239">
        <f t="shared" si="9"/>
        <v>0</v>
      </c>
      <c r="V40" s="239">
        <f t="shared" si="10"/>
        <v>0</v>
      </c>
      <c r="W40" s="239">
        <f>'Survey Results (RB)'!J69</f>
        <v>0</v>
      </c>
      <c r="X40" s="239">
        <f>'Survey Results (RB)'!J219</f>
        <v>0</v>
      </c>
      <c r="Y40" s="239">
        <f t="shared" si="11"/>
        <v>0</v>
      </c>
      <c r="Z40" s="239">
        <f>'Survey Results (RB)'!J369</f>
        <v>0</v>
      </c>
      <c r="AA40" s="239">
        <f>'Survey Results (RB)'!J520</f>
        <v>0</v>
      </c>
      <c r="AB40" s="239">
        <f t="shared" si="12"/>
        <v>0</v>
      </c>
      <c r="AC40" s="239">
        <f t="shared" si="13"/>
        <v>0</v>
      </c>
      <c r="AD40" s="239">
        <f>'Survey Results (RB)'!L69</f>
        <v>0</v>
      </c>
      <c r="AE40" s="239">
        <f>'Survey Results (RB)'!L219</f>
        <v>0</v>
      </c>
      <c r="AF40" s="239">
        <f t="shared" si="14"/>
        <v>0</v>
      </c>
      <c r="AG40" s="239">
        <f>'Survey Results (RB)'!L369</f>
        <v>0</v>
      </c>
      <c r="AH40" s="239">
        <f>'Survey Results (RB)'!L520</f>
        <v>0</v>
      </c>
      <c r="AI40" s="239">
        <f t="shared" si="15"/>
        <v>0</v>
      </c>
      <c r="AJ40" s="239">
        <f t="shared" si="16"/>
        <v>0</v>
      </c>
      <c r="AK40" s="240">
        <f t="shared" si="17"/>
        <v>0</v>
      </c>
      <c r="AL40" s="240">
        <f t="shared" ref="AL40:AL84" si="24">C40+J40+Q40+X40+AE40</f>
        <v>0</v>
      </c>
      <c r="AM40" s="240">
        <f t="shared" si="19"/>
        <v>0</v>
      </c>
      <c r="AN40" s="240">
        <f t="shared" si="22"/>
        <v>0.80958176285082684</v>
      </c>
      <c r="AO40" s="240">
        <f t="shared" si="23"/>
        <v>0.12565885247817515</v>
      </c>
      <c r="AP40" s="240">
        <f t="shared" si="20"/>
        <v>0.93524061532900205</v>
      </c>
      <c r="AQ40" s="240">
        <f t="shared" si="21"/>
        <v>0.93524061532900205</v>
      </c>
    </row>
    <row r="41" spans="1:43" s="229" customFormat="1" x14ac:dyDescent="0.45">
      <c r="A41" s="229" t="s">
        <v>444</v>
      </c>
      <c r="B41" s="230">
        <f>'Survey Results (RB)'!D70</f>
        <v>0</v>
      </c>
      <c r="C41" s="230">
        <f>'Survey Results (RB)'!D220</f>
        <v>0.38965725609912927</v>
      </c>
      <c r="D41" s="230">
        <f t="shared" ref="D41:D85" si="25">B41+C41</f>
        <v>0.38965725609912927</v>
      </c>
      <c r="E41" s="230">
        <f>'Survey Results (RB)'!D370</f>
        <v>6.3552134709978239E-2</v>
      </c>
      <c r="F41" s="230">
        <f>'Survey Results (RB)'!D521</f>
        <v>0.16434586420943187</v>
      </c>
      <c r="G41" s="230">
        <f t="shared" ref="G41:G85" si="26">E41+F41</f>
        <v>0.22789799891941009</v>
      </c>
      <c r="H41" s="230">
        <f t="shared" ref="H41:H85" si="27">D41+G41</f>
        <v>0.61755525501853936</v>
      </c>
      <c r="I41" s="230">
        <f>'Survey Results (RB)'!F70</f>
        <v>0</v>
      </c>
      <c r="J41" s="230">
        <f>'Survey Results (RB)'!F220</f>
        <v>0</v>
      </c>
      <c r="K41" s="230">
        <f t="shared" ref="K41:K85" si="28">I41+J41</f>
        <v>0</v>
      </c>
      <c r="L41" s="230">
        <f>'Survey Results (RB)'!F370</f>
        <v>0</v>
      </c>
      <c r="M41" s="230">
        <f>'Survey Results (RB)'!F521</f>
        <v>8.2525353133427338E-3</v>
      </c>
      <c r="N41" s="230">
        <f t="shared" ref="N41:N85" si="29">L41+M41</f>
        <v>8.2525353133427338E-3</v>
      </c>
      <c r="O41" s="230">
        <f t="shared" ref="O41:O85" si="30">K41+N41</f>
        <v>8.2525353133427338E-3</v>
      </c>
      <c r="P41" s="230">
        <f>'Survey Results (RB)'!H70</f>
        <v>0</v>
      </c>
      <c r="Q41" s="230">
        <f>'Survey Results (RB)'!H220</f>
        <v>0</v>
      </c>
      <c r="R41" s="230">
        <f t="shared" ref="R41:R85" si="31">P41+Q41</f>
        <v>0</v>
      </c>
      <c r="S41" s="230">
        <f>'Survey Results (RB)'!H370</f>
        <v>0</v>
      </c>
      <c r="T41" s="230">
        <f>'Survey Results (RB)'!H521</f>
        <v>0</v>
      </c>
      <c r="U41" s="230">
        <f t="shared" ref="U41:U85" si="32">S41+T41</f>
        <v>0</v>
      </c>
      <c r="V41" s="230">
        <f t="shared" ref="V41:V85" si="33">R41+U41</f>
        <v>0</v>
      </c>
      <c r="W41" s="230">
        <f>'Survey Results (RB)'!J70</f>
        <v>0</v>
      </c>
      <c r="X41" s="230">
        <f>'Survey Results (RB)'!J220</f>
        <v>5.5987552287502775E-2</v>
      </c>
      <c r="Y41" s="230">
        <f t="shared" ref="Y41:Y85" si="34">W41+X41</f>
        <v>5.5987552287502775E-2</v>
      </c>
      <c r="Z41" s="230">
        <f>'Survey Results (RB)'!J370</f>
        <v>0</v>
      </c>
      <c r="AA41" s="230">
        <f>'Survey Results (RB)'!J521</f>
        <v>0</v>
      </c>
      <c r="AB41" s="230">
        <f t="shared" ref="AB41:AB85" si="35">Z41+AA41</f>
        <v>0</v>
      </c>
      <c r="AC41" s="230">
        <f t="shared" ref="AC41:AC85" si="36">Y41+AB41</f>
        <v>5.5987552287502775E-2</v>
      </c>
      <c r="AD41" s="230">
        <f>'Survey Results (RB)'!L70</f>
        <v>1.9764176844999897</v>
      </c>
      <c r="AE41" s="230">
        <f>'Survey Results (RB)'!L220</f>
        <v>0.24035567551273065</v>
      </c>
      <c r="AF41" s="230">
        <f t="shared" ref="AF41:AF85" si="37">AD41+AE41</f>
        <v>2.2167733600127204</v>
      </c>
      <c r="AG41" s="230">
        <f>'Survey Results (RB)'!L370</f>
        <v>7.43955516430089E-2</v>
      </c>
      <c r="AH41" s="230">
        <f>'Survey Results (RB)'!L521</f>
        <v>8.4874324186793706E-2</v>
      </c>
      <c r="AI41" s="230">
        <f t="shared" ref="AI41:AI85" si="38">AG41+AH41</f>
        <v>0.15926987582980262</v>
      </c>
      <c r="AJ41" s="230">
        <f t="shared" ref="AJ41:AJ85" si="39">AF41+AI41</f>
        <v>2.376043235842523</v>
      </c>
      <c r="AK41" s="231">
        <f t="shared" ref="AK41:AK85" si="40">B41+I41+P41+W41+AD41</f>
        <v>1.9764176844999897</v>
      </c>
      <c r="AL41" s="231">
        <f t="shared" si="24"/>
        <v>0.68600048389936275</v>
      </c>
      <c r="AM41" s="231">
        <f t="shared" ref="AM41:AM85" si="41">AK41+AL41</f>
        <v>2.6624181683993524</v>
      </c>
      <c r="AN41" s="231">
        <f t="shared" si="22"/>
        <v>0.13794768635298715</v>
      </c>
      <c r="AO41" s="231">
        <f t="shared" si="23"/>
        <v>0.25747272370956831</v>
      </c>
      <c r="AP41" s="231">
        <f t="shared" ref="AP41:AP85" si="42">AN41+AO41</f>
        <v>0.39542041006255546</v>
      </c>
      <c r="AQ41" s="231">
        <f t="shared" ref="AQ41:AQ85" si="43">AM41+AP41</f>
        <v>3.057838578461908</v>
      </c>
    </row>
    <row r="42" spans="1:43" s="229" customFormat="1" x14ac:dyDescent="0.45">
      <c r="A42" s="229" t="s">
        <v>445</v>
      </c>
      <c r="B42" s="230">
        <f>'Survey Results (RB)'!D71</f>
        <v>0</v>
      </c>
      <c r="C42" s="230">
        <f>'Survey Results (RB)'!D221</f>
        <v>0</v>
      </c>
      <c r="D42" s="230">
        <f t="shared" si="25"/>
        <v>0</v>
      </c>
      <c r="E42" s="230">
        <f>'Survey Results (RB)'!D371</f>
        <v>0</v>
      </c>
      <c r="F42" s="230">
        <f>'Survey Results (RB)'!D522</f>
        <v>0</v>
      </c>
      <c r="G42" s="230">
        <f t="shared" si="26"/>
        <v>0</v>
      </c>
      <c r="H42" s="230">
        <f t="shared" si="27"/>
        <v>0</v>
      </c>
      <c r="I42" s="230">
        <f>'Survey Results (RB)'!F71</f>
        <v>0</v>
      </c>
      <c r="J42" s="230">
        <f>'Survey Results (RB)'!F221</f>
        <v>0</v>
      </c>
      <c r="K42" s="230">
        <f t="shared" si="28"/>
        <v>0</v>
      </c>
      <c r="L42" s="230">
        <f>'Survey Results (RB)'!F371</f>
        <v>0</v>
      </c>
      <c r="M42" s="230">
        <f>'Survey Results (RB)'!F522</f>
        <v>0</v>
      </c>
      <c r="N42" s="230">
        <f t="shared" si="29"/>
        <v>0</v>
      </c>
      <c r="O42" s="230">
        <f t="shared" si="30"/>
        <v>0</v>
      </c>
      <c r="P42" s="230">
        <f>'Survey Results (RB)'!H71</f>
        <v>0</v>
      </c>
      <c r="Q42" s="230">
        <f>'Survey Results (RB)'!H221</f>
        <v>0</v>
      </c>
      <c r="R42" s="230">
        <f t="shared" si="31"/>
        <v>0</v>
      </c>
      <c r="S42" s="230">
        <f>'Survey Results (RB)'!H371</f>
        <v>0</v>
      </c>
      <c r="T42" s="230">
        <f>'Survey Results (RB)'!H522</f>
        <v>0</v>
      </c>
      <c r="U42" s="230">
        <f t="shared" si="32"/>
        <v>0</v>
      </c>
      <c r="V42" s="230">
        <f t="shared" si="33"/>
        <v>0</v>
      </c>
      <c r="W42" s="230">
        <f>'Survey Results (RB)'!J71</f>
        <v>0</v>
      </c>
      <c r="X42" s="230">
        <f>'Survey Results (RB)'!J221</f>
        <v>5.5987552287502775E-2</v>
      </c>
      <c r="Y42" s="230">
        <f t="shared" si="34"/>
        <v>5.5987552287502775E-2</v>
      </c>
      <c r="Z42" s="230">
        <f>'Survey Results (RB)'!J371</f>
        <v>0</v>
      </c>
      <c r="AA42" s="230">
        <f>'Survey Results (RB)'!J522</f>
        <v>0</v>
      </c>
      <c r="AB42" s="230">
        <f t="shared" si="35"/>
        <v>0</v>
      </c>
      <c r="AC42" s="230">
        <f t="shared" si="36"/>
        <v>5.5987552287502775E-2</v>
      </c>
      <c r="AD42" s="230">
        <f>'Survey Results (RB)'!L71</f>
        <v>0</v>
      </c>
      <c r="AE42" s="230">
        <f>'Survey Results (RB)'!L221</f>
        <v>0</v>
      </c>
      <c r="AF42" s="230">
        <f t="shared" si="37"/>
        <v>0</v>
      </c>
      <c r="AG42" s="230">
        <f>'Survey Results (RB)'!L371</f>
        <v>0.33405629025693501</v>
      </c>
      <c r="AH42" s="230">
        <f>'Survey Results (RB)'!L522</f>
        <v>3.7762817266110291E-2</v>
      </c>
      <c r="AI42" s="230">
        <f t="shared" si="38"/>
        <v>0.37181910752304531</v>
      </c>
      <c r="AJ42" s="230">
        <f t="shared" si="39"/>
        <v>0.37181910752304531</v>
      </c>
      <c r="AK42" s="231">
        <f t="shared" si="40"/>
        <v>0</v>
      </c>
      <c r="AL42" s="231">
        <f t="shared" si="24"/>
        <v>5.5987552287502775E-2</v>
      </c>
      <c r="AM42" s="231">
        <f t="shared" si="41"/>
        <v>5.5987552287502775E-2</v>
      </c>
      <c r="AN42" s="231">
        <f t="shared" si="22"/>
        <v>0.33405629025693501</v>
      </c>
      <c r="AO42" s="231">
        <f t="shared" si="23"/>
        <v>3.7762817266110291E-2</v>
      </c>
      <c r="AP42" s="231">
        <f t="shared" si="42"/>
        <v>0.37181910752304531</v>
      </c>
      <c r="AQ42" s="231">
        <f t="shared" si="43"/>
        <v>0.42780665981054811</v>
      </c>
    </row>
    <row r="43" spans="1:43" s="229" customFormat="1" x14ac:dyDescent="0.45">
      <c r="A43" s="229" t="s">
        <v>446</v>
      </c>
      <c r="B43" s="230">
        <f>'Survey Results (RB)'!D73</f>
        <v>0</v>
      </c>
      <c r="C43" s="230">
        <f>'Survey Results (RB)'!D223</f>
        <v>0</v>
      </c>
      <c r="D43" s="230">
        <f t="shared" si="25"/>
        <v>0</v>
      </c>
      <c r="E43" s="230">
        <f>'Survey Results (RB)'!D373</f>
        <v>0</v>
      </c>
      <c r="F43" s="230">
        <f>'Survey Results (RB)'!D524</f>
        <v>0</v>
      </c>
      <c r="G43" s="230">
        <f t="shared" si="26"/>
        <v>0</v>
      </c>
      <c r="H43" s="230">
        <f t="shared" si="27"/>
        <v>0</v>
      </c>
      <c r="I43" s="230">
        <f>'Survey Results (RB)'!F73</f>
        <v>0</v>
      </c>
      <c r="J43" s="230">
        <f>'Survey Results (RB)'!F223</f>
        <v>0</v>
      </c>
      <c r="K43" s="230">
        <f t="shared" si="28"/>
        <v>0</v>
      </c>
      <c r="L43" s="230">
        <f>'Survey Results (RB)'!F373</f>
        <v>0</v>
      </c>
      <c r="M43" s="230">
        <f>'Survey Results (RB)'!F524</f>
        <v>0</v>
      </c>
      <c r="N43" s="230">
        <f t="shared" si="29"/>
        <v>0</v>
      </c>
      <c r="O43" s="230">
        <f t="shared" si="30"/>
        <v>0</v>
      </c>
      <c r="P43" s="230">
        <f>'Survey Results (RB)'!H73</f>
        <v>0</v>
      </c>
      <c r="Q43" s="230">
        <f>'Survey Results (RB)'!H223</f>
        <v>0</v>
      </c>
      <c r="R43" s="230">
        <f t="shared" si="31"/>
        <v>0</v>
      </c>
      <c r="S43" s="230">
        <f>'Survey Results (RB)'!H373</f>
        <v>0</v>
      </c>
      <c r="T43" s="230">
        <f>'Survey Results (RB)'!H524</f>
        <v>0.26871424853894721</v>
      </c>
      <c r="U43" s="230">
        <f t="shared" si="32"/>
        <v>0.26871424853894721</v>
      </c>
      <c r="V43" s="230">
        <f t="shared" si="33"/>
        <v>0.26871424853894721</v>
      </c>
      <c r="W43" s="230">
        <f>'Survey Results (RB)'!J73</f>
        <v>0</v>
      </c>
      <c r="X43" s="230">
        <f>'Survey Results (RB)'!J223</f>
        <v>0</v>
      </c>
      <c r="Y43" s="230">
        <f t="shared" si="34"/>
        <v>0</v>
      </c>
      <c r="Z43" s="230">
        <f>'Survey Results (RB)'!J373</f>
        <v>0</v>
      </c>
      <c r="AA43" s="230">
        <f>'Survey Results (RB)'!J524</f>
        <v>0</v>
      </c>
      <c r="AB43" s="230">
        <f t="shared" si="35"/>
        <v>0</v>
      </c>
      <c r="AC43" s="230">
        <f t="shared" si="36"/>
        <v>0</v>
      </c>
      <c r="AD43" s="230">
        <f>'Survey Results (RB)'!L73</f>
        <v>1.4494414515745764</v>
      </c>
      <c r="AE43" s="230">
        <f>'Survey Results (RB)'!L223</f>
        <v>0.45006746441507911</v>
      </c>
      <c r="AF43" s="230">
        <f t="shared" si="37"/>
        <v>1.8995089159896554</v>
      </c>
      <c r="AG43" s="230">
        <f>'Survey Results (RB)'!L373</f>
        <v>0.37183301978772354</v>
      </c>
      <c r="AH43" s="230">
        <f>'Survey Results (RB)'!L524</f>
        <v>5.6656494520759375E-2</v>
      </c>
      <c r="AI43" s="230">
        <f t="shared" si="38"/>
        <v>0.42848951430848292</v>
      </c>
      <c r="AJ43" s="230">
        <f t="shared" si="39"/>
        <v>2.3279984302981385</v>
      </c>
      <c r="AK43" s="231">
        <f t="shared" si="40"/>
        <v>1.4494414515745764</v>
      </c>
      <c r="AL43" s="231">
        <f t="shared" si="24"/>
        <v>0.45006746441507911</v>
      </c>
      <c r="AM43" s="231">
        <f t="shared" si="41"/>
        <v>1.8995089159896554</v>
      </c>
      <c r="AN43" s="231">
        <f t="shared" si="22"/>
        <v>0.37183301978772354</v>
      </c>
      <c r="AO43" s="231">
        <f t="shared" si="23"/>
        <v>0.32537074305970659</v>
      </c>
      <c r="AP43" s="231">
        <f t="shared" si="42"/>
        <v>0.69720376284743013</v>
      </c>
      <c r="AQ43" s="231">
        <f t="shared" si="43"/>
        <v>2.5967126788370853</v>
      </c>
    </row>
    <row r="44" spans="1:43" s="232" customFormat="1" x14ac:dyDescent="0.45">
      <c r="A44" s="232" t="s">
        <v>447</v>
      </c>
      <c r="B44" s="233">
        <f>'Survey Results (RB)'!D74</f>
        <v>4.6951681088018855</v>
      </c>
      <c r="C44" s="233">
        <f>'Survey Results (RB)'!D224</f>
        <v>0.81833332462780339</v>
      </c>
      <c r="D44" s="233">
        <f t="shared" si="25"/>
        <v>5.5135014334296892</v>
      </c>
      <c r="E44" s="233">
        <f>'Survey Results (RB)'!D374</f>
        <v>3.3061827385647833</v>
      </c>
      <c r="F44" s="233">
        <f>'Survey Results (RB)'!D525</f>
        <v>0.54009418812418097</v>
      </c>
      <c r="G44" s="233">
        <f t="shared" si="26"/>
        <v>3.8462769266889643</v>
      </c>
      <c r="H44" s="233">
        <f t="shared" si="27"/>
        <v>9.3597783601186535</v>
      </c>
      <c r="I44" s="233">
        <f>'Survey Results (RB)'!F74</f>
        <v>2.6347817952693373</v>
      </c>
      <c r="J44" s="233">
        <f>'Survey Results (RB)'!F224</f>
        <v>0.66203207947150755</v>
      </c>
      <c r="K44" s="233">
        <f t="shared" si="28"/>
        <v>3.2968138747408449</v>
      </c>
      <c r="L44" s="233">
        <f>'Survey Results (RB)'!F374</f>
        <v>0.48557080119928331</v>
      </c>
      <c r="M44" s="233">
        <f>'Survey Results (RB)'!F525</f>
        <v>8.647704792770107E-2</v>
      </c>
      <c r="N44" s="233">
        <f t="shared" si="29"/>
        <v>0.57204784912698436</v>
      </c>
      <c r="O44" s="233">
        <f t="shared" si="30"/>
        <v>3.8688617238678291</v>
      </c>
      <c r="P44" s="233">
        <f>'Survey Results (RB)'!H74</f>
        <v>0.33436487375341983</v>
      </c>
      <c r="Q44" s="233">
        <f>'Survey Results (RB)'!H224</f>
        <v>8.2817425223832217E-2</v>
      </c>
      <c r="R44" s="233">
        <f t="shared" si="31"/>
        <v>0.41718229897725206</v>
      </c>
      <c r="S44" s="233">
        <f>'Survey Results (RB)'!H374</f>
        <v>9.9873082684781636E-2</v>
      </c>
      <c r="T44" s="233">
        <f>'Survey Results (RB)'!H525</f>
        <v>2.8984586850906637E-2</v>
      </c>
      <c r="U44" s="233">
        <f t="shared" si="32"/>
        <v>0.12885766953568828</v>
      </c>
      <c r="V44" s="233">
        <f t="shared" si="33"/>
        <v>0.54603996851294034</v>
      </c>
      <c r="W44" s="233">
        <f>'Survey Results (RB)'!J74</f>
        <v>4.3571457617109619</v>
      </c>
      <c r="X44" s="233">
        <f>'Survey Results (RB)'!J224</f>
        <v>1.1795858439451985</v>
      </c>
      <c r="Y44" s="233">
        <f t="shared" si="34"/>
        <v>5.5367316056561604</v>
      </c>
      <c r="Z44" s="233">
        <f>'Survey Results (RB)'!J374</f>
        <v>4.2565666251134962E-2</v>
      </c>
      <c r="AA44" s="233">
        <f>'Survey Results (RB)'!J525</f>
        <v>0.10878699410993758</v>
      </c>
      <c r="AB44" s="233">
        <f t="shared" si="35"/>
        <v>0.15135266036107253</v>
      </c>
      <c r="AC44" s="233">
        <f t="shared" si="36"/>
        <v>5.688084266017233</v>
      </c>
      <c r="AD44" s="233">
        <f>'Survey Results (RB)'!L74</f>
        <v>0.5274898549847945</v>
      </c>
      <c r="AE44" s="233">
        <f>'Survey Results (RB)'!L224</f>
        <v>6.0118159228001726E-2</v>
      </c>
      <c r="AF44" s="233">
        <f t="shared" si="37"/>
        <v>0.58760801421279618</v>
      </c>
      <c r="AG44" s="233">
        <f>'Survey Results (RB)'!L374</f>
        <v>0</v>
      </c>
      <c r="AH44" s="233">
        <f>'Survey Results (RB)'!L525</f>
        <v>1.8893677254649077E-2</v>
      </c>
      <c r="AI44" s="233">
        <f t="shared" si="38"/>
        <v>1.8893677254649077E-2</v>
      </c>
      <c r="AJ44" s="233">
        <f t="shared" si="39"/>
        <v>0.60650169146744526</v>
      </c>
      <c r="AK44" s="234">
        <f t="shared" si="40"/>
        <v>12.548950394520398</v>
      </c>
      <c r="AL44" s="234">
        <f t="shared" si="24"/>
        <v>2.802886832496343</v>
      </c>
      <c r="AM44" s="234">
        <f t="shared" si="41"/>
        <v>15.351837227016741</v>
      </c>
      <c r="AN44" s="234">
        <f t="shared" si="22"/>
        <v>3.9341922886999834</v>
      </c>
      <c r="AO44" s="234">
        <f t="shared" si="23"/>
        <v>0.78323649426737529</v>
      </c>
      <c r="AP44" s="234">
        <f t="shared" si="42"/>
        <v>4.7174287829673585</v>
      </c>
      <c r="AQ44" s="234">
        <f t="shared" si="43"/>
        <v>20.069266009984098</v>
      </c>
    </row>
    <row r="45" spans="1:43" s="232" customFormat="1" x14ac:dyDescent="0.45">
      <c r="A45" s="232" t="s">
        <v>448</v>
      </c>
      <c r="B45" s="233">
        <f>'Survey Results (RB)'!D77</f>
        <v>0</v>
      </c>
      <c r="C45" s="233">
        <f>'Survey Results (RB)'!D227</f>
        <v>0</v>
      </c>
      <c r="D45" s="233">
        <f t="shared" si="25"/>
        <v>0</v>
      </c>
      <c r="E45" s="233">
        <f>'Survey Results (RB)'!D377</f>
        <v>0.22209798656539761</v>
      </c>
      <c r="F45" s="233">
        <f>'Survey Results (RB)'!D528</f>
        <v>0</v>
      </c>
      <c r="G45" s="233">
        <f t="shared" si="26"/>
        <v>0.22209798656539761</v>
      </c>
      <c r="H45" s="233">
        <f t="shared" si="27"/>
        <v>0.22209798656539761</v>
      </c>
      <c r="I45" s="233">
        <f>'Survey Results (RB)'!F77</f>
        <v>0</v>
      </c>
      <c r="J45" s="233">
        <f>'Survey Results (RB)'!F227</f>
        <v>0</v>
      </c>
      <c r="K45" s="233">
        <f t="shared" si="28"/>
        <v>0</v>
      </c>
      <c r="L45" s="233">
        <f>'Survey Results (RB)'!F377</f>
        <v>0</v>
      </c>
      <c r="M45" s="233">
        <f>'Survey Results (RB)'!F528</f>
        <v>0</v>
      </c>
      <c r="N45" s="233">
        <f t="shared" si="29"/>
        <v>0</v>
      </c>
      <c r="O45" s="233">
        <f t="shared" si="30"/>
        <v>0</v>
      </c>
      <c r="P45" s="233">
        <f>'Survey Results (RB)'!H77</f>
        <v>0</v>
      </c>
      <c r="Q45" s="233">
        <f>'Survey Results (RB)'!H227</f>
        <v>0</v>
      </c>
      <c r="R45" s="233">
        <f t="shared" si="31"/>
        <v>0</v>
      </c>
      <c r="S45" s="233">
        <f>'Survey Results (RB)'!H377</f>
        <v>0</v>
      </c>
      <c r="T45" s="233">
        <f>'Survey Results (RB)'!H528</f>
        <v>0</v>
      </c>
      <c r="U45" s="233">
        <f t="shared" si="32"/>
        <v>0</v>
      </c>
      <c r="V45" s="233">
        <f t="shared" si="33"/>
        <v>0</v>
      </c>
      <c r="W45" s="233">
        <f>'Survey Results (RB)'!J77</f>
        <v>0</v>
      </c>
      <c r="X45" s="233">
        <f>'Survey Results (RB)'!J227</f>
        <v>0</v>
      </c>
      <c r="Y45" s="233">
        <f t="shared" si="34"/>
        <v>0</v>
      </c>
      <c r="Z45" s="233">
        <f>'Survey Results (RB)'!J377</f>
        <v>0</v>
      </c>
      <c r="AA45" s="233">
        <f>'Survey Results (RB)'!J528</f>
        <v>0</v>
      </c>
      <c r="AB45" s="233">
        <f t="shared" si="35"/>
        <v>0</v>
      </c>
      <c r="AC45" s="233">
        <f t="shared" si="36"/>
        <v>0</v>
      </c>
      <c r="AD45" s="233">
        <f>'Survey Results (RB)'!L77</f>
        <v>0</v>
      </c>
      <c r="AE45" s="233">
        <f>'Survey Results (RB)'!L227</f>
        <v>0</v>
      </c>
      <c r="AF45" s="233">
        <f t="shared" si="37"/>
        <v>0</v>
      </c>
      <c r="AG45" s="233">
        <f>'Survey Results (RB)'!L377</f>
        <v>0</v>
      </c>
      <c r="AH45" s="233">
        <f>'Survey Results (RB)'!L528</f>
        <v>0</v>
      </c>
      <c r="AI45" s="233">
        <f t="shared" si="38"/>
        <v>0</v>
      </c>
      <c r="AJ45" s="233">
        <f t="shared" si="39"/>
        <v>0</v>
      </c>
      <c r="AK45" s="234">
        <f t="shared" si="40"/>
        <v>0</v>
      </c>
      <c r="AL45" s="234">
        <f t="shared" si="24"/>
        <v>0</v>
      </c>
      <c r="AM45" s="234">
        <f t="shared" si="41"/>
        <v>0</v>
      </c>
      <c r="AN45" s="234">
        <f t="shared" si="22"/>
        <v>0.22209798656539761</v>
      </c>
      <c r="AO45" s="234">
        <f t="shared" si="23"/>
        <v>0</v>
      </c>
      <c r="AP45" s="234">
        <f t="shared" si="42"/>
        <v>0.22209798656539761</v>
      </c>
      <c r="AQ45" s="234">
        <f t="shared" si="43"/>
        <v>0.22209798656539761</v>
      </c>
    </row>
    <row r="46" spans="1:43" s="229" customFormat="1" x14ac:dyDescent="0.45">
      <c r="A46" s="229" t="s">
        <v>449</v>
      </c>
      <c r="B46" s="230">
        <f>'Survey Results (RB)'!D78</f>
        <v>0</v>
      </c>
      <c r="C46" s="230">
        <f>'Survey Results (RB)'!D228</f>
        <v>0</v>
      </c>
      <c r="D46" s="230">
        <f t="shared" si="25"/>
        <v>0</v>
      </c>
      <c r="E46" s="230">
        <f>'Survey Results (RB)'!D378</f>
        <v>0.6224095382543553</v>
      </c>
      <c r="F46" s="230">
        <f>'Survey Results (RB)'!D529</f>
        <v>0</v>
      </c>
      <c r="G46" s="230">
        <f t="shared" si="26"/>
        <v>0.6224095382543553</v>
      </c>
      <c r="H46" s="230">
        <f t="shared" si="27"/>
        <v>0.6224095382543553</v>
      </c>
      <c r="I46" s="230">
        <f>'Survey Results (RB)'!F78</f>
        <v>0</v>
      </c>
      <c r="J46" s="230">
        <f>'Survey Results (RB)'!F228</f>
        <v>0</v>
      </c>
      <c r="K46" s="230">
        <f t="shared" si="28"/>
        <v>0</v>
      </c>
      <c r="L46" s="230">
        <f>'Survey Results (RB)'!F378</f>
        <v>0</v>
      </c>
      <c r="M46" s="230">
        <f>'Survey Results (RB)'!F529</f>
        <v>0</v>
      </c>
      <c r="N46" s="230">
        <f t="shared" si="29"/>
        <v>0</v>
      </c>
      <c r="O46" s="230">
        <f t="shared" si="30"/>
        <v>0</v>
      </c>
      <c r="P46" s="230">
        <f>'Survey Results (RB)'!H78</f>
        <v>0</v>
      </c>
      <c r="Q46" s="230">
        <f>'Survey Results (RB)'!H228</f>
        <v>0</v>
      </c>
      <c r="R46" s="230">
        <f t="shared" si="31"/>
        <v>0</v>
      </c>
      <c r="S46" s="230">
        <f>'Survey Results (RB)'!H378</f>
        <v>0</v>
      </c>
      <c r="T46" s="230">
        <f>'Survey Results (RB)'!H529</f>
        <v>0</v>
      </c>
      <c r="U46" s="230">
        <f t="shared" si="32"/>
        <v>0</v>
      </c>
      <c r="V46" s="230">
        <f t="shared" si="33"/>
        <v>0</v>
      </c>
      <c r="W46" s="230">
        <f>'Survey Results (RB)'!J78</f>
        <v>0</v>
      </c>
      <c r="X46" s="230">
        <f>'Survey Results (RB)'!J228</f>
        <v>0</v>
      </c>
      <c r="Y46" s="230">
        <f t="shared" si="34"/>
        <v>0</v>
      </c>
      <c r="Z46" s="230">
        <f>'Survey Results (RB)'!J378</f>
        <v>0</v>
      </c>
      <c r="AA46" s="230">
        <f>'Survey Results (RB)'!J529</f>
        <v>0</v>
      </c>
      <c r="AB46" s="230">
        <f t="shared" si="35"/>
        <v>0</v>
      </c>
      <c r="AC46" s="230">
        <f t="shared" si="36"/>
        <v>0</v>
      </c>
      <c r="AD46" s="230">
        <f>'Survey Results (RB)'!L78</f>
        <v>0</v>
      </c>
      <c r="AE46" s="230">
        <f>'Survey Results (RB)'!L228</f>
        <v>0</v>
      </c>
      <c r="AF46" s="230">
        <f t="shared" si="37"/>
        <v>0</v>
      </c>
      <c r="AG46" s="230">
        <f>'Survey Results (RB)'!L378</f>
        <v>0</v>
      </c>
      <c r="AH46" s="230">
        <f>'Survey Results (RB)'!L529</f>
        <v>0</v>
      </c>
      <c r="AI46" s="230">
        <f t="shared" si="38"/>
        <v>0</v>
      </c>
      <c r="AJ46" s="230">
        <f t="shared" si="39"/>
        <v>0</v>
      </c>
      <c r="AK46" s="231">
        <f t="shared" si="40"/>
        <v>0</v>
      </c>
      <c r="AL46" s="231">
        <f t="shared" si="24"/>
        <v>0</v>
      </c>
      <c r="AM46" s="231">
        <f t="shared" si="41"/>
        <v>0</v>
      </c>
      <c r="AN46" s="231">
        <f t="shared" si="22"/>
        <v>0.6224095382543553</v>
      </c>
      <c r="AO46" s="231">
        <f t="shared" si="23"/>
        <v>0</v>
      </c>
      <c r="AP46" s="231">
        <f t="shared" si="42"/>
        <v>0.6224095382543553</v>
      </c>
      <c r="AQ46" s="231">
        <f t="shared" si="43"/>
        <v>0.6224095382543553</v>
      </c>
    </row>
    <row r="47" spans="1:43" x14ac:dyDescent="0.45">
      <c r="A47" s="223" t="s">
        <v>450</v>
      </c>
      <c r="B47" s="228">
        <f>'Survey Results (RB)'!D87</f>
        <v>0</v>
      </c>
      <c r="C47" s="228">
        <f>'Survey Results (RB)'!D237</f>
        <v>0</v>
      </c>
      <c r="D47" s="228">
        <f t="shared" si="25"/>
        <v>0</v>
      </c>
      <c r="E47" s="228">
        <f>'Survey Results (RB)'!D387</f>
        <v>0</v>
      </c>
      <c r="F47" s="228">
        <f>'Survey Results (RB)'!D538</f>
        <v>0</v>
      </c>
      <c r="G47" s="228">
        <f t="shared" si="26"/>
        <v>0</v>
      </c>
      <c r="H47" s="228">
        <f t="shared" si="27"/>
        <v>0</v>
      </c>
      <c r="I47" s="224">
        <f>'Survey Results (RB)'!F87</f>
        <v>0</v>
      </c>
      <c r="J47" s="224">
        <f>'Survey Results (RB)'!F237</f>
        <v>0</v>
      </c>
      <c r="K47" s="224">
        <f t="shared" si="28"/>
        <v>0</v>
      </c>
      <c r="L47" s="224">
        <f>'Survey Results (RB)'!F387</f>
        <v>0</v>
      </c>
      <c r="M47" s="224">
        <f>'Survey Results (RB)'!F538</f>
        <v>0</v>
      </c>
      <c r="N47" s="224">
        <f t="shared" si="29"/>
        <v>0</v>
      </c>
      <c r="O47" s="224">
        <f t="shared" si="30"/>
        <v>0</v>
      </c>
      <c r="P47" s="228">
        <f>'Survey Results (RB)'!H87</f>
        <v>0</v>
      </c>
      <c r="Q47" s="228">
        <f>'Survey Results (RB)'!H237</f>
        <v>0</v>
      </c>
      <c r="R47" s="228">
        <f t="shared" si="31"/>
        <v>0</v>
      </c>
      <c r="S47" s="228">
        <f>'Survey Results (RB)'!H387</f>
        <v>0</v>
      </c>
      <c r="T47" s="228">
        <f>'Survey Results (RB)'!H538</f>
        <v>0</v>
      </c>
      <c r="U47" s="228">
        <f t="shared" si="32"/>
        <v>0</v>
      </c>
      <c r="V47" s="228">
        <f t="shared" si="33"/>
        <v>0</v>
      </c>
      <c r="W47" s="224">
        <f>'Survey Results (RB)'!J87</f>
        <v>0</v>
      </c>
      <c r="X47" s="224">
        <f>'Survey Results (RB)'!J237</f>
        <v>0</v>
      </c>
      <c r="Y47" s="224">
        <f t="shared" si="34"/>
        <v>0</v>
      </c>
      <c r="Z47" s="224">
        <f>'Survey Results (RB)'!J387</f>
        <v>0</v>
      </c>
      <c r="AA47" s="224">
        <f>'Survey Results (RB)'!J538</f>
        <v>0</v>
      </c>
      <c r="AB47" s="224">
        <f t="shared" si="35"/>
        <v>0</v>
      </c>
      <c r="AC47" s="224">
        <f t="shared" si="36"/>
        <v>0</v>
      </c>
      <c r="AD47" s="228">
        <f>'Survey Results (RB)'!L87</f>
        <v>0</v>
      </c>
      <c r="AE47" s="228">
        <f>'Survey Results (RB)'!L237</f>
        <v>0</v>
      </c>
      <c r="AF47" s="228">
        <f t="shared" si="37"/>
        <v>0</v>
      </c>
      <c r="AG47" s="228">
        <f>'Survey Results (RB)'!L387</f>
        <v>0.14864636485869678</v>
      </c>
      <c r="AH47" s="228">
        <f>'Survey Results (RB)'!L538</f>
        <v>3.7762817266110291E-2</v>
      </c>
      <c r="AI47" s="228">
        <f t="shared" si="38"/>
        <v>0.18640918212480706</v>
      </c>
      <c r="AJ47" s="228">
        <f t="shared" si="39"/>
        <v>0.18640918212480706</v>
      </c>
      <c r="AK47" s="226">
        <f t="shared" si="40"/>
        <v>0</v>
      </c>
      <c r="AL47" s="226">
        <f t="shared" si="24"/>
        <v>0</v>
      </c>
      <c r="AM47" s="226">
        <f t="shared" si="41"/>
        <v>0</v>
      </c>
      <c r="AN47" s="226">
        <f t="shared" ref="AN47:AN100" si="44">E47+L47+S47+Z47+AG47</f>
        <v>0.14864636485869678</v>
      </c>
      <c r="AO47" s="226">
        <f t="shared" ref="AO47:AO100" si="45">F47+M47+T47+AA47+AH47</f>
        <v>3.7762817266110291E-2</v>
      </c>
      <c r="AP47" s="226">
        <f t="shared" si="42"/>
        <v>0.18640918212480706</v>
      </c>
      <c r="AQ47" s="226">
        <f t="shared" si="43"/>
        <v>0.18640918212480706</v>
      </c>
    </row>
    <row r="48" spans="1:43" s="238" customFormat="1" x14ac:dyDescent="0.45">
      <c r="A48" s="238" t="s">
        <v>451</v>
      </c>
      <c r="B48" s="239">
        <f>'Survey Results (RB)'!D89</f>
        <v>0</v>
      </c>
      <c r="C48" s="239">
        <f>'Survey Results (RB)'!D239</f>
        <v>0</v>
      </c>
      <c r="D48" s="239">
        <f t="shared" si="25"/>
        <v>0</v>
      </c>
      <c r="E48" s="239">
        <f>'Survey Results (RB)'!D389</f>
        <v>0</v>
      </c>
      <c r="F48" s="239">
        <f>'Survey Results (RB)'!D540</f>
        <v>0</v>
      </c>
      <c r="G48" s="239">
        <f t="shared" si="26"/>
        <v>0</v>
      </c>
      <c r="H48" s="239">
        <f t="shared" si="27"/>
        <v>0</v>
      </c>
      <c r="I48" s="239">
        <f>'Survey Results (RB)'!F89</f>
        <v>0</v>
      </c>
      <c r="J48" s="239">
        <f>'Survey Results (RB)'!F239</f>
        <v>0</v>
      </c>
      <c r="K48" s="239">
        <f t="shared" si="28"/>
        <v>0</v>
      </c>
      <c r="L48" s="239">
        <f>'Survey Results (RB)'!F389</f>
        <v>0</v>
      </c>
      <c r="M48" s="239">
        <f>'Survey Results (RB)'!F540</f>
        <v>0</v>
      </c>
      <c r="N48" s="239">
        <f t="shared" si="29"/>
        <v>0</v>
      </c>
      <c r="O48" s="239">
        <f t="shared" si="30"/>
        <v>0</v>
      </c>
      <c r="P48" s="239">
        <f>'Survey Results (RB)'!H89</f>
        <v>0</v>
      </c>
      <c r="Q48" s="239">
        <f>'Survey Results (RB)'!H239</f>
        <v>0</v>
      </c>
      <c r="R48" s="239">
        <f t="shared" si="31"/>
        <v>0</v>
      </c>
      <c r="S48" s="239">
        <f>'Survey Results (RB)'!H389</f>
        <v>0</v>
      </c>
      <c r="T48" s="239">
        <f>'Survey Results (RB)'!H540</f>
        <v>0</v>
      </c>
      <c r="U48" s="239">
        <f t="shared" si="32"/>
        <v>0</v>
      </c>
      <c r="V48" s="239">
        <f t="shared" si="33"/>
        <v>0</v>
      </c>
      <c r="W48" s="239">
        <f>'Survey Results (RB)'!J89</f>
        <v>0</v>
      </c>
      <c r="X48" s="239">
        <f>'Survey Results (RB)'!J239</f>
        <v>0</v>
      </c>
      <c r="Y48" s="239">
        <f t="shared" si="34"/>
        <v>0</v>
      </c>
      <c r="Z48" s="239">
        <f>'Survey Results (RB)'!J389</f>
        <v>0.39479078155889907</v>
      </c>
      <c r="AA48" s="239">
        <f>'Survey Results (RB)'!J540</f>
        <v>0</v>
      </c>
      <c r="AB48" s="239">
        <f t="shared" si="35"/>
        <v>0.39479078155889907</v>
      </c>
      <c r="AC48" s="239">
        <f t="shared" si="36"/>
        <v>0.39479078155889907</v>
      </c>
      <c r="AD48" s="239">
        <f>'Survey Results (RB)'!L89</f>
        <v>0</v>
      </c>
      <c r="AE48" s="239">
        <f>'Survey Results (RB)'!L239</f>
        <v>0</v>
      </c>
      <c r="AF48" s="239">
        <f t="shared" si="37"/>
        <v>0</v>
      </c>
      <c r="AG48" s="239">
        <f>'Survey Results (RB)'!L389</f>
        <v>0</v>
      </c>
      <c r="AH48" s="239">
        <f>'Survey Results (RB)'!L540</f>
        <v>0</v>
      </c>
      <c r="AI48" s="239">
        <f t="shared" si="38"/>
        <v>0</v>
      </c>
      <c r="AJ48" s="239">
        <f t="shared" si="39"/>
        <v>0</v>
      </c>
      <c r="AK48" s="240">
        <f t="shared" si="40"/>
        <v>0</v>
      </c>
      <c r="AL48" s="240">
        <f t="shared" si="24"/>
        <v>0</v>
      </c>
      <c r="AM48" s="240">
        <f t="shared" si="41"/>
        <v>0</v>
      </c>
      <c r="AN48" s="240">
        <f t="shared" si="44"/>
        <v>0.39479078155889907</v>
      </c>
      <c r="AO48" s="240">
        <f t="shared" si="45"/>
        <v>0</v>
      </c>
      <c r="AP48" s="240">
        <f t="shared" si="42"/>
        <v>0.39479078155889907</v>
      </c>
      <c r="AQ48" s="240">
        <f t="shared" si="43"/>
        <v>0.39479078155889907</v>
      </c>
    </row>
    <row r="49" spans="1:43" s="229" customFormat="1" x14ac:dyDescent="0.45">
      <c r="A49" s="229" t="s">
        <v>452</v>
      </c>
      <c r="B49" s="230">
        <f>'Survey Results (RB)'!D91</f>
        <v>0</v>
      </c>
      <c r="C49" s="230">
        <f>'Survey Results (RB)'!D241</f>
        <v>0</v>
      </c>
      <c r="D49" s="230">
        <f t="shared" si="25"/>
        <v>0</v>
      </c>
      <c r="E49" s="230">
        <f>'Survey Results (RB)'!D391</f>
        <v>0</v>
      </c>
      <c r="F49" s="230">
        <f>'Survey Results (RB)'!D542</f>
        <v>0</v>
      </c>
      <c r="G49" s="230">
        <f t="shared" si="26"/>
        <v>0</v>
      </c>
      <c r="H49" s="230">
        <f t="shared" si="27"/>
        <v>0</v>
      </c>
      <c r="I49" s="230">
        <f>'Survey Results (RB)'!F91</f>
        <v>1.3585902627095581</v>
      </c>
      <c r="J49" s="230">
        <f>'Survey Results (RB)'!F241</f>
        <v>0</v>
      </c>
      <c r="K49" s="230">
        <f t="shared" si="28"/>
        <v>1.3585902627095581</v>
      </c>
      <c r="L49" s="230">
        <f>'Survey Results (RB)'!F391</f>
        <v>0</v>
      </c>
      <c r="M49" s="230">
        <f>'Survey Results (RB)'!F542</f>
        <v>8.0700273208361151E-2</v>
      </c>
      <c r="N49" s="230">
        <f t="shared" si="29"/>
        <v>8.0700273208361151E-2</v>
      </c>
      <c r="O49" s="230">
        <f t="shared" si="30"/>
        <v>1.4392905359179191</v>
      </c>
      <c r="P49" s="230">
        <f>'Survey Results (RB)'!H91</f>
        <v>0</v>
      </c>
      <c r="Q49" s="230">
        <f>'Survey Results (RB)'!H241</f>
        <v>0.81033665295934287</v>
      </c>
      <c r="R49" s="230">
        <f t="shared" si="31"/>
        <v>0.81033665295934287</v>
      </c>
      <c r="S49" s="230">
        <f>'Survey Results (RB)'!H391</f>
        <v>1.9218654126480752</v>
      </c>
      <c r="T49" s="230">
        <f>'Survey Results (RB)'!H542</f>
        <v>0</v>
      </c>
      <c r="U49" s="230">
        <f t="shared" si="32"/>
        <v>1.9218654126480752</v>
      </c>
      <c r="V49" s="230">
        <f t="shared" si="33"/>
        <v>2.7322020656074182</v>
      </c>
      <c r="W49" s="230">
        <f>'Survey Results (RB)'!J91</f>
        <v>0</v>
      </c>
      <c r="X49" s="230">
        <f>'Survey Results (RB)'!J241</f>
        <v>0</v>
      </c>
      <c r="Y49" s="230">
        <f t="shared" si="34"/>
        <v>0</v>
      </c>
      <c r="Z49" s="230">
        <f>'Survey Results (RB)'!J391</f>
        <v>0</v>
      </c>
      <c r="AA49" s="230">
        <f>'Survey Results (RB)'!J542</f>
        <v>0</v>
      </c>
      <c r="AB49" s="230">
        <f t="shared" si="35"/>
        <v>0</v>
      </c>
      <c r="AC49" s="230">
        <f t="shared" si="36"/>
        <v>0</v>
      </c>
      <c r="AD49" s="230">
        <f>'Survey Results (RB)'!L91</f>
        <v>0</v>
      </c>
      <c r="AE49" s="230">
        <f>'Survey Results (RB)'!L241</f>
        <v>0</v>
      </c>
      <c r="AF49" s="230">
        <f t="shared" si="37"/>
        <v>0</v>
      </c>
      <c r="AG49" s="230">
        <f>'Survey Results (RB)'!L391</f>
        <v>0</v>
      </c>
      <c r="AH49" s="230">
        <f>'Survey Results (RB)'!L542</f>
        <v>0</v>
      </c>
      <c r="AI49" s="230">
        <f t="shared" si="38"/>
        <v>0</v>
      </c>
      <c r="AJ49" s="230">
        <f t="shared" si="39"/>
        <v>0</v>
      </c>
      <c r="AK49" s="231">
        <f t="shared" si="40"/>
        <v>1.3585902627095581</v>
      </c>
      <c r="AL49" s="231">
        <f t="shared" si="24"/>
        <v>0.81033665295934287</v>
      </c>
      <c r="AM49" s="231">
        <f t="shared" si="41"/>
        <v>2.1689269156689011</v>
      </c>
      <c r="AN49" s="231">
        <f t="shared" si="44"/>
        <v>1.9218654126480752</v>
      </c>
      <c r="AO49" s="231">
        <f t="shared" si="45"/>
        <v>8.0700273208361151E-2</v>
      </c>
      <c r="AP49" s="231">
        <f t="shared" si="42"/>
        <v>2.0025656858564362</v>
      </c>
      <c r="AQ49" s="231">
        <f t="shared" si="43"/>
        <v>4.1714926015253369</v>
      </c>
    </row>
    <row r="50" spans="1:43" s="229" customFormat="1" x14ac:dyDescent="0.45">
      <c r="A50" s="229" t="s">
        <v>453</v>
      </c>
      <c r="B50" s="230">
        <f>'Survey Results (RB)'!D92</f>
        <v>0</v>
      </c>
      <c r="C50" s="230">
        <f>'Survey Results (RB)'!D242</f>
        <v>0</v>
      </c>
      <c r="D50" s="230">
        <f t="shared" si="25"/>
        <v>0</v>
      </c>
      <c r="E50" s="230">
        <f>'Survey Results (RB)'!D392</f>
        <v>0</v>
      </c>
      <c r="F50" s="230">
        <f>'Survey Results (RB)'!D543</f>
        <v>0</v>
      </c>
      <c r="G50" s="230">
        <f t="shared" si="26"/>
        <v>0</v>
      </c>
      <c r="H50" s="230">
        <f t="shared" si="27"/>
        <v>0</v>
      </c>
      <c r="I50" s="230">
        <f>'Survey Results (RB)'!F92</f>
        <v>0</v>
      </c>
      <c r="J50" s="230">
        <f>'Survey Results (RB)'!F242</f>
        <v>0</v>
      </c>
      <c r="K50" s="230">
        <f t="shared" si="28"/>
        <v>0</v>
      </c>
      <c r="L50" s="230">
        <f>'Survey Results (RB)'!F392</f>
        <v>0</v>
      </c>
      <c r="M50" s="230">
        <f>'Survey Results (RB)'!F543</f>
        <v>0</v>
      </c>
      <c r="N50" s="230">
        <f t="shared" si="29"/>
        <v>0</v>
      </c>
      <c r="O50" s="230">
        <f t="shared" si="30"/>
        <v>0</v>
      </c>
      <c r="P50" s="230">
        <f>'Survey Results (RB)'!H92</f>
        <v>0</v>
      </c>
      <c r="Q50" s="230">
        <f>'Survey Results (RB)'!H242</f>
        <v>0</v>
      </c>
      <c r="R50" s="230">
        <f t="shared" si="31"/>
        <v>0</v>
      </c>
      <c r="S50" s="230">
        <f>'Survey Results (RB)'!H392</f>
        <v>0</v>
      </c>
      <c r="T50" s="230">
        <f>'Survey Results (RB)'!H543</f>
        <v>0</v>
      </c>
      <c r="U50" s="230">
        <f t="shared" si="32"/>
        <v>0</v>
      </c>
      <c r="V50" s="230">
        <f t="shared" si="33"/>
        <v>0</v>
      </c>
      <c r="W50" s="230">
        <f>'Survey Results (RB)'!J92</f>
        <v>0.20680642058416979</v>
      </c>
      <c r="X50" s="230">
        <f>'Survey Results (RB)'!J242</f>
        <v>5.5987552287502775E-2</v>
      </c>
      <c r="Y50" s="230">
        <f t="shared" si="34"/>
        <v>0.26279397287167255</v>
      </c>
      <c r="Z50" s="230">
        <f>'Survey Results (RB)'!J392</f>
        <v>4.2565666251134962E-2</v>
      </c>
      <c r="AA50" s="230">
        <f>'Survey Results (RB)'!J543</f>
        <v>0</v>
      </c>
      <c r="AB50" s="230">
        <f t="shared" si="35"/>
        <v>4.2565666251134962E-2</v>
      </c>
      <c r="AC50" s="230">
        <f t="shared" si="36"/>
        <v>0.3053596391228075</v>
      </c>
      <c r="AD50" s="230">
        <f>'Survey Results (RB)'!L92</f>
        <v>0</v>
      </c>
      <c r="AE50" s="230">
        <f>'Survey Results (RB)'!L242</f>
        <v>0</v>
      </c>
      <c r="AF50" s="230">
        <f t="shared" si="37"/>
        <v>0</v>
      </c>
      <c r="AG50" s="230">
        <f>'Survey Results (RB)'!L392</f>
        <v>0</v>
      </c>
      <c r="AH50" s="230">
        <f>'Survey Results (RB)'!L543</f>
        <v>0</v>
      </c>
      <c r="AI50" s="230">
        <f t="shared" si="38"/>
        <v>0</v>
      </c>
      <c r="AJ50" s="230">
        <f t="shared" si="39"/>
        <v>0</v>
      </c>
      <c r="AK50" s="231">
        <f t="shared" si="40"/>
        <v>0.20680642058416979</v>
      </c>
      <c r="AL50" s="231">
        <f t="shared" si="24"/>
        <v>5.5987552287502775E-2</v>
      </c>
      <c r="AM50" s="231">
        <f t="shared" si="41"/>
        <v>0.26279397287167255</v>
      </c>
      <c r="AN50" s="231">
        <f t="shared" si="44"/>
        <v>4.2565666251134962E-2</v>
      </c>
      <c r="AO50" s="231">
        <f t="shared" si="45"/>
        <v>0</v>
      </c>
      <c r="AP50" s="231">
        <f t="shared" si="42"/>
        <v>4.2565666251134962E-2</v>
      </c>
      <c r="AQ50" s="231">
        <f t="shared" si="43"/>
        <v>0.3053596391228075</v>
      </c>
    </row>
    <row r="51" spans="1:43" s="229" customFormat="1" x14ac:dyDescent="0.45">
      <c r="A51" s="229" t="s">
        <v>454</v>
      </c>
      <c r="B51" s="230">
        <f>'Survey Results (RB)'!D93</f>
        <v>0</v>
      </c>
      <c r="C51" s="230">
        <f>'Survey Results (RB)'!D243</f>
        <v>0</v>
      </c>
      <c r="D51" s="230">
        <f t="shared" si="25"/>
        <v>0</v>
      </c>
      <c r="E51" s="230">
        <f>'Survey Results (RB)'!D393</f>
        <v>0</v>
      </c>
      <c r="F51" s="230">
        <f>'Survey Results (RB)'!D544</f>
        <v>0</v>
      </c>
      <c r="G51" s="230">
        <f t="shared" si="26"/>
        <v>0</v>
      </c>
      <c r="H51" s="230">
        <f t="shared" si="27"/>
        <v>0</v>
      </c>
      <c r="I51" s="230">
        <f>'Survey Results (RB)'!F93</f>
        <v>0</v>
      </c>
      <c r="J51" s="230">
        <f>'Survey Results (RB)'!F243</f>
        <v>0.32425097808716186</v>
      </c>
      <c r="K51" s="230">
        <f t="shared" si="28"/>
        <v>0.32425097808716186</v>
      </c>
      <c r="L51" s="230">
        <f>'Survey Results (RB)'!F393</f>
        <v>0</v>
      </c>
      <c r="M51" s="230">
        <f>'Survey Results (RB)'!F544</f>
        <v>0</v>
      </c>
      <c r="N51" s="230">
        <f t="shared" si="29"/>
        <v>0</v>
      </c>
      <c r="O51" s="230">
        <f t="shared" si="30"/>
        <v>0.32425097808716186</v>
      </c>
      <c r="P51" s="230">
        <f>'Survey Results (RB)'!H93</f>
        <v>3.1625772982092695</v>
      </c>
      <c r="Q51" s="230">
        <f>'Survey Results (RB)'!H243</f>
        <v>8.2817425223832217E-2</v>
      </c>
      <c r="R51" s="230">
        <f t="shared" si="31"/>
        <v>3.2453947234331015</v>
      </c>
      <c r="S51" s="230">
        <f>'Survey Results (RB)'!H393</f>
        <v>0</v>
      </c>
      <c r="T51" s="230">
        <f>'Survey Results (RB)'!H544</f>
        <v>0</v>
      </c>
      <c r="U51" s="230">
        <f t="shared" si="32"/>
        <v>0</v>
      </c>
      <c r="V51" s="230">
        <f t="shared" si="33"/>
        <v>3.2453947234331015</v>
      </c>
      <c r="W51" s="230">
        <f>'Survey Results (RB)'!J93</f>
        <v>0.82722568233667915</v>
      </c>
      <c r="X51" s="230">
        <f>'Survey Results (RB)'!J243</f>
        <v>0.28014024806423177</v>
      </c>
      <c r="Y51" s="230">
        <f t="shared" si="34"/>
        <v>1.1073659304009109</v>
      </c>
      <c r="Z51" s="230">
        <f>'Survey Results (RB)'!J393</f>
        <v>4.2565666251134962E-2</v>
      </c>
      <c r="AA51" s="230">
        <f>'Survey Results (RB)'!J544</f>
        <v>2.2998950847637232E-2</v>
      </c>
      <c r="AB51" s="230">
        <f t="shared" si="35"/>
        <v>6.556461709877219E-2</v>
      </c>
      <c r="AC51" s="230">
        <f t="shared" si="36"/>
        <v>1.1729305474996832</v>
      </c>
      <c r="AD51" s="230">
        <f>'Survey Results (RB)'!L93</f>
        <v>0</v>
      </c>
      <c r="AE51" s="230">
        <f>'Survey Results (RB)'!L243</f>
        <v>0</v>
      </c>
      <c r="AF51" s="230">
        <f t="shared" si="37"/>
        <v>0</v>
      </c>
      <c r="AG51" s="230">
        <f>'Survey Results (RB)'!L393</f>
        <v>0</v>
      </c>
      <c r="AH51" s="230">
        <f>'Survey Results (RB)'!L544</f>
        <v>0</v>
      </c>
      <c r="AI51" s="230">
        <f t="shared" si="38"/>
        <v>0</v>
      </c>
      <c r="AJ51" s="230">
        <f t="shared" si="39"/>
        <v>0</v>
      </c>
      <c r="AK51" s="231">
        <f t="shared" si="40"/>
        <v>3.9898029805459485</v>
      </c>
      <c r="AL51" s="231">
        <f t="shared" si="24"/>
        <v>0.6872086513752258</v>
      </c>
      <c r="AM51" s="231">
        <f t="shared" si="41"/>
        <v>4.6770116319211743</v>
      </c>
      <c r="AN51" s="231">
        <f t="shared" si="44"/>
        <v>4.2565666251134962E-2</v>
      </c>
      <c r="AO51" s="231">
        <f t="shared" si="45"/>
        <v>2.2998950847637232E-2</v>
      </c>
      <c r="AP51" s="231">
        <f t="shared" si="42"/>
        <v>6.556461709877219E-2</v>
      </c>
      <c r="AQ51" s="231">
        <f t="shared" si="43"/>
        <v>4.7425762490199466</v>
      </c>
    </row>
    <row r="52" spans="1:43" s="232" customFormat="1" x14ac:dyDescent="0.45">
      <c r="A52" s="232" t="s">
        <v>455</v>
      </c>
      <c r="B52" s="233">
        <f>'Survey Results (RB)'!D94</f>
        <v>2.2220009801375915</v>
      </c>
      <c r="C52" s="233">
        <f>'Survey Results (RB)'!D244</f>
        <v>0.21022380574285449</v>
      </c>
      <c r="D52" s="233">
        <f t="shared" si="25"/>
        <v>2.4322247858804458</v>
      </c>
      <c r="E52" s="233">
        <f>'Survey Results (RB)'!D394</f>
        <v>0.38144660222767995</v>
      </c>
      <c r="F52" s="233">
        <f>'Survey Results (RB)'!D545</f>
        <v>0.25582914567249043</v>
      </c>
      <c r="G52" s="233">
        <f t="shared" si="26"/>
        <v>0.63727574790017039</v>
      </c>
      <c r="H52" s="233">
        <f t="shared" si="27"/>
        <v>3.0695005337806163</v>
      </c>
      <c r="I52" s="233">
        <f>'Survey Results (RB)'!F94</f>
        <v>0.69379730786114013</v>
      </c>
      <c r="J52" s="233">
        <f>'Survey Results (RB)'!F244</f>
        <v>0.13239068319279315</v>
      </c>
      <c r="K52" s="233">
        <f t="shared" si="28"/>
        <v>0.82618799105393326</v>
      </c>
      <c r="L52" s="233">
        <f>'Survey Results (RB)'!F394</f>
        <v>0.4337073211594889</v>
      </c>
      <c r="M52" s="233">
        <f>'Survey Results (RB)'!F545</f>
        <v>9.879236985684331E-2</v>
      </c>
      <c r="N52" s="233">
        <f t="shared" si="29"/>
        <v>0.53249969101633221</v>
      </c>
      <c r="O52" s="233">
        <f t="shared" si="30"/>
        <v>1.3586876820702654</v>
      </c>
      <c r="P52" s="233">
        <f>'Survey Results (RB)'!H94</f>
        <v>0.33436487375341983</v>
      </c>
      <c r="Q52" s="233">
        <f>'Survey Results (RB)'!H244</f>
        <v>0</v>
      </c>
      <c r="R52" s="233">
        <f t="shared" si="31"/>
        <v>0.33436487375341983</v>
      </c>
      <c r="S52" s="233">
        <f>'Survey Results (RB)'!H394</f>
        <v>0</v>
      </c>
      <c r="T52" s="233">
        <f>'Survey Results (RB)'!H545</f>
        <v>0</v>
      </c>
      <c r="U52" s="233">
        <f t="shared" si="32"/>
        <v>0</v>
      </c>
      <c r="V52" s="233">
        <f t="shared" si="33"/>
        <v>0.33436487375341983</v>
      </c>
      <c r="W52" s="233">
        <f>'Survey Results (RB)'!J94</f>
        <v>0</v>
      </c>
      <c r="X52" s="233">
        <f>'Survey Results (RB)'!J244</f>
        <v>0</v>
      </c>
      <c r="Y52" s="233">
        <f t="shared" si="34"/>
        <v>0</v>
      </c>
      <c r="Z52" s="233">
        <f>'Survey Results (RB)'!J394</f>
        <v>0</v>
      </c>
      <c r="AA52" s="233">
        <f>'Survey Results (RB)'!J545</f>
        <v>0</v>
      </c>
      <c r="AB52" s="233">
        <f t="shared" si="35"/>
        <v>0</v>
      </c>
      <c r="AC52" s="233">
        <f t="shared" si="36"/>
        <v>0</v>
      </c>
      <c r="AD52" s="233">
        <f>'Survey Results (RB)'!L94</f>
        <v>0.26400173852208797</v>
      </c>
      <c r="AE52" s="233">
        <f>'Survey Results (RB)'!L244</f>
        <v>6.0118159228001726E-2</v>
      </c>
      <c r="AF52" s="233">
        <f t="shared" si="37"/>
        <v>0.3241198977500897</v>
      </c>
      <c r="AG52" s="233">
        <f>'Survey Results (RB)'!L394</f>
        <v>0</v>
      </c>
      <c r="AH52" s="233">
        <f>'Survey Results (RB)'!L545</f>
        <v>0</v>
      </c>
      <c r="AI52" s="233">
        <f t="shared" si="38"/>
        <v>0</v>
      </c>
      <c r="AJ52" s="233">
        <f t="shared" si="39"/>
        <v>0.3241198977500897</v>
      </c>
      <c r="AK52" s="234">
        <f t="shared" si="40"/>
        <v>3.5141649002742392</v>
      </c>
      <c r="AL52" s="234">
        <f t="shared" si="24"/>
        <v>0.40273264816364934</v>
      </c>
      <c r="AM52" s="234">
        <f t="shared" si="41"/>
        <v>3.9168975484378885</v>
      </c>
      <c r="AN52" s="234">
        <f t="shared" si="44"/>
        <v>0.81515392338716886</v>
      </c>
      <c r="AO52" s="234">
        <f t="shared" si="45"/>
        <v>0.35462151552933374</v>
      </c>
      <c r="AP52" s="234">
        <f t="shared" si="42"/>
        <v>1.1697754389165027</v>
      </c>
      <c r="AQ52" s="234">
        <f t="shared" si="43"/>
        <v>5.0866729873543912</v>
      </c>
    </row>
    <row r="53" spans="1:43" s="238" customFormat="1" x14ac:dyDescent="0.45">
      <c r="A53" s="238" t="s">
        <v>456</v>
      </c>
      <c r="B53" s="239">
        <f>'Survey Results (RB)'!D95</f>
        <v>3.6199940496306771</v>
      </c>
      <c r="C53" s="239">
        <f>'Survey Results (RB)'!D245</f>
        <v>0.86106821443159087</v>
      </c>
      <c r="D53" s="239">
        <f t="shared" si="25"/>
        <v>4.4810622640622677</v>
      </c>
      <c r="E53" s="239">
        <f>'Survey Results (RB)'!D395</f>
        <v>6.3552134709978239E-2</v>
      </c>
      <c r="F53" s="239">
        <f>'Survey Results (RB)'!D546</f>
        <v>0.10392838905428568</v>
      </c>
      <c r="G53" s="239">
        <f t="shared" si="26"/>
        <v>0.16748052376426392</v>
      </c>
      <c r="H53" s="239">
        <f t="shared" si="27"/>
        <v>4.648542787826532</v>
      </c>
      <c r="I53" s="239">
        <f>'Survey Results (RB)'!F95</f>
        <v>3.8793322154516012</v>
      </c>
      <c r="J53" s="239">
        <f>'Survey Results (RB)'!F245</f>
        <v>1.0910628496043022</v>
      </c>
      <c r="K53" s="239">
        <f t="shared" si="28"/>
        <v>4.9703950650559037</v>
      </c>
      <c r="L53" s="239">
        <f>'Survey Results (RB)'!F395</f>
        <v>0.29378311507438382</v>
      </c>
      <c r="M53" s="239">
        <f>'Survey Results (RB)'!F546</f>
        <v>9.7173603314610696E-2</v>
      </c>
      <c r="N53" s="239">
        <f t="shared" si="29"/>
        <v>0.39095671838899448</v>
      </c>
      <c r="O53" s="239">
        <f t="shared" si="30"/>
        <v>5.3613517834448983</v>
      </c>
      <c r="P53" s="239">
        <f>'Survey Results (RB)'!H95</f>
        <v>14.340652231535135</v>
      </c>
      <c r="Q53" s="239">
        <f>'Survey Results (RB)'!H245</f>
        <v>4.3192472539814037</v>
      </c>
      <c r="R53" s="239">
        <f t="shared" si="31"/>
        <v>18.65989948551654</v>
      </c>
      <c r="S53" s="239">
        <f>'Survey Results (RB)'!H395</f>
        <v>0.69757506982909034</v>
      </c>
      <c r="T53" s="239">
        <f>'Survey Results (RB)'!H546</f>
        <v>0.15927244646397218</v>
      </c>
      <c r="U53" s="239">
        <f t="shared" si="32"/>
        <v>0.85684751629306255</v>
      </c>
      <c r="V53" s="239">
        <f t="shared" si="33"/>
        <v>19.516747001809602</v>
      </c>
      <c r="W53" s="239">
        <f>'Survey Results (RB)'!J95</f>
        <v>3.7797332601161009</v>
      </c>
      <c r="X53" s="239">
        <f>'Survey Results (RB)'!J245</f>
        <v>1.1629819405543298</v>
      </c>
      <c r="Y53" s="239">
        <f t="shared" si="34"/>
        <v>4.9427152006704311</v>
      </c>
      <c r="Z53" s="239">
        <f>'Survey Results (RB)'!J395</f>
        <v>0</v>
      </c>
      <c r="AA53" s="239">
        <f>'Survey Results (RB)'!J546</f>
        <v>0</v>
      </c>
      <c r="AB53" s="239">
        <f t="shared" si="35"/>
        <v>0</v>
      </c>
      <c r="AC53" s="239">
        <f t="shared" si="36"/>
        <v>4.9427152006704311</v>
      </c>
      <c r="AD53" s="239">
        <f>'Survey Results (RB)'!L95</f>
        <v>0.26400173852208797</v>
      </c>
      <c r="AE53" s="239">
        <f>'Survey Results (RB)'!L245</f>
        <v>0.12011935705672717</v>
      </c>
      <c r="AF53" s="239">
        <f t="shared" si="37"/>
        <v>0.38412109557881513</v>
      </c>
      <c r="AG53" s="239">
        <f>'Survey Results (RB)'!L395</f>
        <v>0</v>
      </c>
      <c r="AH53" s="239">
        <f>'Survey Results (RB)'!L546</f>
        <v>0</v>
      </c>
      <c r="AI53" s="239">
        <f t="shared" si="38"/>
        <v>0</v>
      </c>
      <c r="AJ53" s="239">
        <f t="shared" si="39"/>
        <v>0.38412109557881513</v>
      </c>
      <c r="AK53" s="240">
        <f t="shared" si="40"/>
        <v>25.883713495255599</v>
      </c>
      <c r="AL53" s="240">
        <f t="shared" si="24"/>
        <v>7.5544796156283534</v>
      </c>
      <c r="AM53" s="240">
        <f t="shared" si="41"/>
        <v>33.438193110883951</v>
      </c>
      <c r="AN53" s="240">
        <f t="shared" si="44"/>
        <v>1.0549103196134524</v>
      </c>
      <c r="AO53" s="240">
        <f t="shared" si="45"/>
        <v>0.36037443883286857</v>
      </c>
      <c r="AP53" s="240">
        <f t="shared" si="42"/>
        <v>1.4152847584463211</v>
      </c>
      <c r="AQ53" s="240">
        <f t="shared" si="43"/>
        <v>34.85347786933027</v>
      </c>
    </row>
    <row r="54" spans="1:43" s="229" customFormat="1" x14ac:dyDescent="0.45">
      <c r="A54" s="229" t="s">
        <v>457</v>
      </c>
      <c r="B54" s="230">
        <f>'Survey Results (RB)'!D96</f>
        <v>0</v>
      </c>
      <c r="C54" s="230">
        <f>'Survey Results (RB)'!D246</f>
        <v>0</v>
      </c>
      <c r="D54" s="230">
        <f t="shared" si="25"/>
        <v>0</v>
      </c>
      <c r="E54" s="230">
        <f>'Survey Results (RB)'!D396</f>
        <v>0</v>
      </c>
      <c r="F54" s="230">
        <f>'Survey Results (RB)'!D547</f>
        <v>0</v>
      </c>
      <c r="G54" s="230">
        <f t="shared" si="26"/>
        <v>0</v>
      </c>
      <c r="H54" s="230">
        <f t="shared" si="27"/>
        <v>0</v>
      </c>
      <c r="I54" s="230">
        <f>'Survey Results (RB)'!F96</f>
        <v>0</v>
      </c>
      <c r="J54" s="230">
        <f>'Survey Results (RB)'!F246</f>
        <v>0</v>
      </c>
      <c r="K54" s="230">
        <f t="shared" si="28"/>
        <v>0</v>
      </c>
      <c r="L54" s="230">
        <f>'Survey Results (RB)'!F396</f>
        <v>0</v>
      </c>
      <c r="M54" s="230">
        <f>'Survey Results (RB)'!F547</f>
        <v>0</v>
      </c>
      <c r="N54" s="230">
        <f t="shared" si="29"/>
        <v>0</v>
      </c>
      <c r="O54" s="230">
        <f t="shared" si="30"/>
        <v>0</v>
      </c>
      <c r="P54" s="230">
        <f>'Survey Results (RB)'!H96</f>
        <v>0</v>
      </c>
      <c r="Q54" s="230">
        <f>'Survey Results (RB)'!H246</f>
        <v>0</v>
      </c>
      <c r="R54" s="230">
        <f t="shared" si="31"/>
        <v>0</v>
      </c>
      <c r="S54" s="230">
        <f>'Survey Results (RB)'!H396</f>
        <v>0</v>
      </c>
      <c r="T54" s="230">
        <f>'Survey Results (RB)'!H547</f>
        <v>0</v>
      </c>
      <c r="U54" s="230">
        <f t="shared" si="32"/>
        <v>0</v>
      </c>
      <c r="V54" s="230">
        <f t="shared" si="33"/>
        <v>0</v>
      </c>
      <c r="W54" s="230">
        <f>'Survey Results (RB)'!J96</f>
        <v>0.41398681299579743</v>
      </c>
      <c r="X54" s="230">
        <f>'Survey Results (RB)'!J246</f>
        <v>0</v>
      </c>
      <c r="Y54" s="230">
        <f t="shared" si="34"/>
        <v>0.41398681299579743</v>
      </c>
      <c r="Z54" s="230">
        <f>'Survey Results (RB)'!J396</f>
        <v>0.19135306745085262</v>
      </c>
      <c r="AA54" s="230">
        <f>'Survey Results (RB)'!J547</f>
        <v>5.165425619608547E-2</v>
      </c>
      <c r="AB54" s="230">
        <f t="shared" si="35"/>
        <v>0.24300732364693808</v>
      </c>
      <c r="AC54" s="230">
        <f t="shared" si="36"/>
        <v>0.65699413664273554</v>
      </c>
      <c r="AD54" s="230">
        <f>'Survey Results (RB)'!L96</f>
        <v>6.9780692987569806</v>
      </c>
      <c r="AE54" s="230">
        <f>'Survey Results (RB)'!L246</f>
        <v>2.3958373027750728</v>
      </c>
      <c r="AF54" s="230">
        <f t="shared" si="37"/>
        <v>9.3739066015320525</v>
      </c>
      <c r="AG54" s="230">
        <f>'Survey Results (RB)'!L396</f>
        <v>0.33405629025693501</v>
      </c>
      <c r="AH54" s="230">
        <f>'Survey Results (RB)'!L547</f>
        <v>0</v>
      </c>
      <c r="AI54" s="230">
        <f t="shared" si="38"/>
        <v>0.33405629025693501</v>
      </c>
      <c r="AJ54" s="230">
        <f t="shared" si="39"/>
        <v>9.7079628917889877</v>
      </c>
      <c r="AK54" s="231">
        <f t="shared" si="40"/>
        <v>7.3920561117527779</v>
      </c>
      <c r="AL54" s="231">
        <f t="shared" si="24"/>
        <v>2.3958373027750728</v>
      </c>
      <c r="AM54" s="231">
        <f t="shared" si="41"/>
        <v>9.7878934145278507</v>
      </c>
      <c r="AN54" s="231">
        <f t="shared" si="44"/>
        <v>0.52540935770778763</v>
      </c>
      <c r="AO54" s="231">
        <f t="shared" si="45"/>
        <v>5.165425619608547E-2</v>
      </c>
      <c r="AP54" s="231">
        <f t="shared" si="42"/>
        <v>0.57706361390387306</v>
      </c>
      <c r="AQ54" s="231">
        <f t="shared" si="43"/>
        <v>10.364957028431723</v>
      </c>
    </row>
    <row r="55" spans="1:43" s="229" customFormat="1" x14ac:dyDescent="0.45">
      <c r="A55" s="229" t="s">
        <v>458</v>
      </c>
      <c r="B55" s="230">
        <f>'Survey Results (RB)'!D98</f>
        <v>0.18103781570589297</v>
      </c>
      <c r="C55" s="230">
        <f>'Survey Results (RB)'!D248</f>
        <v>4.2027065542026884E-2</v>
      </c>
      <c r="D55" s="230">
        <f t="shared" si="25"/>
        <v>0.22306488124791984</v>
      </c>
      <c r="E55" s="230">
        <f>'Survey Results (RB)'!D398</f>
        <v>0</v>
      </c>
      <c r="F55" s="230">
        <f>'Survey Results (RB)'!D549</f>
        <v>0</v>
      </c>
      <c r="G55" s="230">
        <f t="shared" si="26"/>
        <v>0</v>
      </c>
      <c r="H55" s="230">
        <f t="shared" si="27"/>
        <v>0.22306488124791984</v>
      </c>
      <c r="I55" s="230">
        <f>'Survey Results (RB)'!F98</f>
        <v>0</v>
      </c>
      <c r="J55" s="230">
        <f>'Survey Results (RB)'!F248</f>
        <v>0</v>
      </c>
      <c r="K55" s="230">
        <f t="shared" si="28"/>
        <v>0</v>
      </c>
      <c r="L55" s="230">
        <f>'Survey Results (RB)'!F398</f>
        <v>0</v>
      </c>
      <c r="M55" s="230">
        <f>'Survey Results (RB)'!F549</f>
        <v>0</v>
      </c>
      <c r="N55" s="230">
        <f t="shared" si="29"/>
        <v>0</v>
      </c>
      <c r="O55" s="230">
        <f t="shared" si="30"/>
        <v>0</v>
      </c>
      <c r="P55" s="230">
        <f>'Survey Results (RB)'!H98</f>
        <v>0</v>
      </c>
      <c r="Q55" s="230">
        <f>'Survey Results (RB)'!H248</f>
        <v>0</v>
      </c>
      <c r="R55" s="230">
        <f t="shared" si="31"/>
        <v>0</v>
      </c>
      <c r="S55" s="230">
        <f>'Survey Results (RB)'!H398</f>
        <v>0</v>
      </c>
      <c r="T55" s="230">
        <f>'Survey Results (RB)'!H549</f>
        <v>0</v>
      </c>
      <c r="U55" s="230">
        <f t="shared" si="32"/>
        <v>0</v>
      </c>
      <c r="V55" s="230">
        <f t="shared" si="33"/>
        <v>0</v>
      </c>
      <c r="W55" s="230">
        <f>'Survey Results (RB)'!J98</f>
        <v>0.62079323357996719</v>
      </c>
      <c r="X55" s="230">
        <f>'Survey Results (RB)'!J248</f>
        <v>0.53010998874749449</v>
      </c>
      <c r="Y55" s="230">
        <f t="shared" si="34"/>
        <v>1.1509032223274618</v>
      </c>
      <c r="Z55" s="230">
        <f>'Survey Results (RB)'!J398</f>
        <v>0</v>
      </c>
      <c r="AA55" s="230">
        <f>'Survey Results (RB)'!J549</f>
        <v>0</v>
      </c>
      <c r="AB55" s="230">
        <f t="shared" si="35"/>
        <v>0</v>
      </c>
      <c r="AC55" s="230">
        <f t="shared" si="36"/>
        <v>1.1509032223274618</v>
      </c>
      <c r="AD55" s="230">
        <f>'Survey Results (RB)'!L98</f>
        <v>4.2959349046668178</v>
      </c>
      <c r="AE55" s="230">
        <f>'Survey Results (RB)'!L248</f>
        <v>0.85802882509070177</v>
      </c>
      <c r="AF55" s="230">
        <f t="shared" si="37"/>
        <v>5.1539637297575194</v>
      </c>
      <c r="AG55" s="230">
        <f>'Survey Results (RB)'!L398</f>
        <v>0.33405629025693501</v>
      </c>
      <c r="AH55" s="230">
        <f>'Survey Results (RB)'!L549</f>
        <v>8.4874324186793706E-2</v>
      </c>
      <c r="AI55" s="230">
        <f t="shared" si="38"/>
        <v>0.4189306144437287</v>
      </c>
      <c r="AJ55" s="230">
        <f t="shared" si="39"/>
        <v>5.5728943442012477</v>
      </c>
      <c r="AK55" s="231">
        <f t="shared" si="40"/>
        <v>5.0977659539526776</v>
      </c>
      <c r="AL55" s="231">
        <f t="shared" si="24"/>
        <v>1.430165879380223</v>
      </c>
      <c r="AM55" s="231">
        <f t="shared" si="41"/>
        <v>6.5279318333329002</v>
      </c>
      <c r="AN55" s="231">
        <f t="shared" si="44"/>
        <v>0.33405629025693501</v>
      </c>
      <c r="AO55" s="231">
        <f t="shared" si="45"/>
        <v>8.4874324186793706E-2</v>
      </c>
      <c r="AP55" s="231">
        <f t="shared" si="42"/>
        <v>0.4189306144437287</v>
      </c>
      <c r="AQ55" s="231">
        <f t="shared" si="43"/>
        <v>6.9468624477766285</v>
      </c>
    </row>
    <row r="56" spans="1:43" s="229" customFormat="1" x14ac:dyDescent="0.45">
      <c r="A56" s="229" t="s">
        <v>459</v>
      </c>
      <c r="B56" s="230">
        <f>'Survey Results (RB)'!D100</f>
        <v>0</v>
      </c>
      <c r="C56" s="230">
        <f>'Survey Results (RB)'!D250</f>
        <v>0</v>
      </c>
      <c r="D56" s="230">
        <f t="shared" si="25"/>
        <v>0</v>
      </c>
      <c r="E56" s="230">
        <f>'Survey Results (RB)'!D400</f>
        <v>0</v>
      </c>
      <c r="F56" s="230">
        <f>'Survey Results (RB)'!D551</f>
        <v>0</v>
      </c>
      <c r="G56" s="230">
        <f t="shared" si="26"/>
        <v>0</v>
      </c>
      <c r="H56" s="230">
        <f t="shared" si="27"/>
        <v>0</v>
      </c>
      <c r="I56" s="230">
        <f>'Survey Results (RB)'!F100</f>
        <v>1.1743467020946521</v>
      </c>
      <c r="J56" s="230">
        <f>'Survey Results (RB)'!F250</f>
        <v>0.28027807737131433</v>
      </c>
      <c r="K56" s="230">
        <f t="shared" si="28"/>
        <v>1.4546247794659664</v>
      </c>
      <c r="L56" s="230">
        <f>'Survey Results (RB)'!F400</f>
        <v>0.29378311507438382</v>
      </c>
      <c r="M56" s="230">
        <f>'Survey Results (RB)'!F551</f>
        <v>0.15041832634588931</v>
      </c>
      <c r="N56" s="230">
        <f t="shared" si="29"/>
        <v>0.44420144142027312</v>
      </c>
      <c r="O56" s="230">
        <f t="shared" si="30"/>
        <v>1.8988262208862394</v>
      </c>
      <c r="P56" s="230">
        <f>'Survey Results (RB)'!H100</f>
        <v>6.3693936412536072</v>
      </c>
      <c r="Q56" s="230">
        <f>'Survey Results (RB)'!H250</f>
        <v>2.3446250137984004</v>
      </c>
      <c r="R56" s="230">
        <f t="shared" si="31"/>
        <v>8.7140186550520085</v>
      </c>
      <c r="S56" s="230">
        <f>'Survey Results (RB)'!H400</f>
        <v>0.97721970134647906</v>
      </c>
      <c r="T56" s="230">
        <f>'Survey Results (RB)'!H551</f>
        <v>0.82134894512236656</v>
      </c>
      <c r="U56" s="230">
        <f t="shared" si="32"/>
        <v>1.7985686464688455</v>
      </c>
      <c r="V56" s="230">
        <f t="shared" si="33"/>
        <v>10.512587301520854</v>
      </c>
      <c r="W56" s="230">
        <f>'Survey Results (RB)'!J100</f>
        <v>0</v>
      </c>
      <c r="X56" s="230">
        <f>'Survey Results (RB)'!J250</f>
        <v>0</v>
      </c>
      <c r="Y56" s="230">
        <f t="shared" si="34"/>
        <v>0</v>
      </c>
      <c r="Z56" s="230">
        <f>'Survey Results (RB)'!J400</f>
        <v>8.5208304773971788E-2</v>
      </c>
      <c r="AA56" s="230">
        <f>'Survey Results (RB)'!J551</f>
        <v>3.4489532632303629E-2</v>
      </c>
      <c r="AB56" s="230">
        <f t="shared" si="35"/>
        <v>0.11969783740627542</v>
      </c>
      <c r="AC56" s="230">
        <f t="shared" si="36"/>
        <v>0.11969783740627542</v>
      </c>
      <c r="AD56" s="230">
        <f>'Survey Results (RB)'!L100</f>
        <v>0</v>
      </c>
      <c r="AE56" s="230">
        <f>'Survey Results (RB)'!L250</f>
        <v>0</v>
      </c>
      <c r="AF56" s="230">
        <f t="shared" si="37"/>
        <v>0</v>
      </c>
      <c r="AG56" s="230">
        <f>'Survey Results (RB)'!L400</f>
        <v>0</v>
      </c>
      <c r="AH56" s="230">
        <f>'Survey Results (RB)'!L551</f>
        <v>0</v>
      </c>
      <c r="AI56" s="230">
        <f t="shared" si="38"/>
        <v>0</v>
      </c>
      <c r="AJ56" s="230">
        <f t="shared" si="39"/>
        <v>0</v>
      </c>
      <c r="AK56" s="231">
        <f t="shared" si="40"/>
        <v>7.5437403433482597</v>
      </c>
      <c r="AL56" s="231">
        <f t="shared" si="24"/>
        <v>2.6249030911697147</v>
      </c>
      <c r="AM56" s="231">
        <f t="shared" si="41"/>
        <v>10.168643434517975</v>
      </c>
      <c r="AN56" s="231">
        <f t="shared" si="44"/>
        <v>1.3562111211948347</v>
      </c>
      <c r="AO56" s="231">
        <f t="shared" si="45"/>
        <v>1.0062568041005595</v>
      </c>
      <c r="AP56" s="231">
        <f t="shared" si="42"/>
        <v>2.3624679252953942</v>
      </c>
      <c r="AQ56" s="231">
        <f t="shared" si="43"/>
        <v>12.531111359813369</v>
      </c>
    </row>
    <row r="57" spans="1:43" x14ac:dyDescent="0.45">
      <c r="A57" s="223" t="s">
        <v>460</v>
      </c>
      <c r="B57" s="228">
        <f>'Survey Results (RB)'!D101</f>
        <v>0</v>
      </c>
      <c r="C57" s="228">
        <f>'Survey Results (RB)'!D251</f>
        <v>0</v>
      </c>
      <c r="D57" s="228">
        <f t="shared" si="25"/>
        <v>0</v>
      </c>
      <c r="E57" s="228">
        <f>'Survey Results (RB)'!D401</f>
        <v>0</v>
      </c>
      <c r="F57" s="228">
        <f>'Survey Results (RB)'!D552</f>
        <v>0</v>
      </c>
      <c r="G57" s="228">
        <f t="shared" si="26"/>
        <v>0</v>
      </c>
      <c r="H57" s="228">
        <f t="shared" si="27"/>
        <v>0</v>
      </c>
      <c r="I57" s="224">
        <f>'Survey Results (RB)'!F101</f>
        <v>0</v>
      </c>
      <c r="J57" s="224">
        <f>'Survey Results (RB)'!F251</f>
        <v>0</v>
      </c>
      <c r="K57" s="224">
        <f t="shared" si="28"/>
        <v>0</v>
      </c>
      <c r="L57" s="224">
        <f>'Survey Results (RB)'!F401</f>
        <v>0</v>
      </c>
      <c r="M57" s="224">
        <f>'Survey Results (RB)'!F552</f>
        <v>0</v>
      </c>
      <c r="N57" s="224">
        <f t="shared" si="29"/>
        <v>0</v>
      </c>
      <c r="O57" s="224">
        <f t="shared" si="30"/>
        <v>0</v>
      </c>
      <c r="P57" s="228">
        <f>'Survey Results (RB)'!H101</f>
        <v>0</v>
      </c>
      <c r="Q57" s="228">
        <f>'Survey Results (RB)'!H251</f>
        <v>0</v>
      </c>
      <c r="R57" s="228">
        <f t="shared" si="31"/>
        <v>0</v>
      </c>
      <c r="S57" s="228">
        <f>'Survey Results (RB)'!H401</f>
        <v>0</v>
      </c>
      <c r="T57" s="228">
        <f>'Survey Results (RB)'!H552</f>
        <v>0</v>
      </c>
      <c r="U57" s="228">
        <f t="shared" si="32"/>
        <v>0</v>
      </c>
      <c r="V57" s="228">
        <f t="shared" si="33"/>
        <v>0</v>
      </c>
      <c r="W57" s="224">
        <f>'Survey Results (RB)'!J101</f>
        <v>0</v>
      </c>
      <c r="X57" s="224">
        <f>'Survey Results (RB)'!J251</f>
        <v>0</v>
      </c>
      <c r="Y57" s="224">
        <f t="shared" si="34"/>
        <v>0</v>
      </c>
      <c r="Z57" s="224">
        <f>'Survey Results (RB)'!J401</f>
        <v>0</v>
      </c>
      <c r="AA57" s="224">
        <f>'Survey Results (RB)'!J552</f>
        <v>0</v>
      </c>
      <c r="AB57" s="224">
        <f t="shared" si="35"/>
        <v>0</v>
      </c>
      <c r="AC57" s="224">
        <f t="shared" si="36"/>
        <v>0</v>
      </c>
      <c r="AD57" s="228">
        <f>'Survey Results (RB)'!L101</f>
        <v>0</v>
      </c>
      <c r="AE57" s="228">
        <f>'Survey Results (RB)'!L251</f>
        <v>0</v>
      </c>
      <c r="AF57" s="228">
        <f t="shared" si="37"/>
        <v>0</v>
      </c>
      <c r="AG57" s="228">
        <f>'Survey Results (RB)'!L401</f>
        <v>0.7057445716173375</v>
      </c>
      <c r="AH57" s="228">
        <f>'Survey Results (RB)'!L552</f>
        <v>0.12258806696652828</v>
      </c>
      <c r="AI57" s="228">
        <f t="shared" si="38"/>
        <v>0.82833263858386574</v>
      </c>
      <c r="AJ57" s="228">
        <f t="shared" si="39"/>
        <v>0.82833263858386574</v>
      </c>
      <c r="AK57" s="226">
        <f t="shared" si="40"/>
        <v>0</v>
      </c>
      <c r="AL57" s="226">
        <f t="shared" si="24"/>
        <v>0</v>
      </c>
      <c r="AM57" s="226">
        <f t="shared" si="41"/>
        <v>0</v>
      </c>
      <c r="AN57" s="226">
        <f t="shared" si="44"/>
        <v>0.7057445716173375</v>
      </c>
      <c r="AO57" s="226">
        <f t="shared" si="45"/>
        <v>0.12258806696652828</v>
      </c>
      <c r="AP57" s="226">
        <f t="shared" si="42"/>
        <v>0.82833263858386574</v>
      </c>
      <c r="AQ57" s="226">
        <f t="shared" si="43"/>
        <v>0.82833263858386574</v>
      </c>
    </row>
    <row r="58" spans="1:43" s="229" customFormat="1" x14ac:dyDescent="0.45">
      <c r="A58" s="229" t="s">
        <v>461</v>
      </c>
      <c r="B58" s="230">
        <f>'Survey Results (RB)'!D102</f>
        <v>0</v>
      </c>
      <c r="C58" s="230">
        <f>'Survey Results (RB)'!D252</f>
        <v>0</v>
      </c>
      <c r="D58" s="230">
        <f t="shared" si="25"/>
        <v>0</v>
      </c>
      <c r="E58" s="230">
        <f>'Survey Results (RB)'!D402</f>
        <v>0</v>
      </c>
      <c r="F58" s="230">
        <f>'Survey Results (RB)'!D553</f>
        <v>0</v>
      </c>
      <c r="G58" s="230">
        <f t="shared" si="26"/>
        <v>0</v>
      </c>
      <c r="H58" s="230">
        <f t="shared" si="27"/>
        <v>0</v>
      </c>
      <c r="I58" s="230">
        <f>'Survey Results (RB)'!F102</f>
        <v>0</v>
      </c>
      <c r="J58" s="230">
        <f>'Survey Results (RB)'!F252</f>
        <v>0</v>
      </c>
      <c r="K58" s="230">
        <f t="shared" si="28"/>
        <v>0</v>
      </c>
      <c r="L58" s="230">
        <f>'Survey Results (RB)'!F402</f>
        <v>0.12128963297064795</v>
      </c>
      <c r="M58" s="230">
        <f>'Survey Results (RB)'!F553</f>
        <v>2.8788652035391771E-2</v>
      </c>
      <c r="N58" s="230">
        <f t="shared" si="29"/>
        <v>0.1500782850060397</v>
      </c>
      <c r="O58" s="230">
        <f t="shared" si="30"/>
        <v>0.1500782850060397</v>
      </c>
      <c r="P58" s="230">
        <f>'Survey Results (RB)'!H102</f>
        <v>0</v>
      </c>
      <c r="Q58" s="230">
        <f>'Survey Results (RB)'!H252</f>
        <v>0</v>
      </c>
      <c r="R58" s="230">
        <f t="shared" si="31"/>
        <v>0</v>
      </c>
      <c r="S58" s="230">
        <f>'Survey Results (RB)'!H402</f>
        <v>0</v>
      </c>
      <c r="T58" s="230">
        <f>'Survey Results (RB)'!H553</f>
        <v>0</v>
      </c>
      <c r="U58" s="230">
        <f t="shared" si="32"/>
        <v>0</v>
      </c>
      <c r="V58" s="230">
        <f t="shared" si="33"/>
        <v>0</v>
      </c>
      <c r="W58" s="230">
        <f>'Survey Results (RB)'!J102</f>
        <v>0</v>
      </c>
      <c r="X58" s="230">
        <f>'Survey Results (RB)'!J252</f>
        <v>0</v>
      </c>
      <c r="Y58" s="230">
        <f t="shared" si="34"/>
        <v>0</v>
      </c>
      <c r="Z58" s="230">
        <f>'Survey Results (RB)'!J402</f>
        <v>0</v>
      </c>
      <c r="AA58" s="230">
        <f>'Survey Results (RB)'!J553</f>
        <v>0</v>
      </c>
      <c r="AB58" s="230">
        <f t="shared" si="35"/>
        <v>0</v>
      </c>
      <c r="AC58" s="230">
        <f t="shared" si="36"/>
        <v>0</v>
      </c>
      <c r="AD58" s="230">
        <f>'Survey Results (RB)'!L102</f>
        <v>0</v>
      </c>
      <c r="AE58" s="230">
        <f>'Survey Results (RB)'!L252</f>
        <v>0</v>
      </c>
      <c r="AF58" s="230">
        <f t="shared" si="37"/>
        <v>0</v>
      </c>
      <c r="AG58" s="230">
        <f>'Survey Results (RB)'!L402</f>
        <v>0.74236339372955784</v>
      </c>
      <c r="AH58" s="230">
        <f>'Survey Results (RB)'!L553</f>
        <v>0.29231217809692783</v>
      </c>
      <c r="AI58" s="230">
        <f t="shared" si="38"/>
        <v>1.0346755718264857</v>
      </c>
      <c r="AJ58" s="230">
        <f t="shared" si="39"/>
        <v>1.0346755718264857</v>
      </c>
      <c r="AK58" s="231">
        <f t="shared" si="40"/>
        <v>0</v>
      </c>
      <c r="AL58" s="231">
        <f t="shared" si="24"/>
        <v>0</v>
      </c>
      <c r="AM58" s="231">
        <f t="shared" si="41"/>
        <v>0</v>
      </c>
      <c r="AN58" s="231">
        <f t="shared" si="44"/>
        <v>0.86365302670020583</v>
      </c>
      <c r="AO58" s="231">
        <f t="shared" si="45"/>
        <v>0.3211008301323196</v>
      </c>
      <c r="AP58" s="231">
        <f t="shared" si="42"/>
        <v>1.1847538568325255</v>
      </c>
      <c r="AQ58" s="231">
        <f t="shared" si="43"/>
        <v>1.1847538568325255</v>
      </c>
    </row>
    <row r="59" spans="1:43" s="235" customFormat="1" x14ac:dyDescent="0.45">
      <c r="A59" s="235" t="s">
        <v>462</v>
      </c>
      <c r="B59" s="236">
        <f>'Survey Results (RB)'!D103</f>
        <v>0</v>
      </c>
      <c r="C59" s="236">
        <f>'Survey Results (RB)'!D253</f>
        <v>0</v>
      </c>
      <c r="D59" s="236">
        <f t="shared" si="25"/>
        <v>0</v>
      </c>
      <c r="E59" s="236">
        <f>'Survey Results (RB)'!D403</f>
        <v>0.69853830593851873</v>
      </c>
      <c r="F59" s="236">
        <f>'Survey Results (RB)'!D554</f>
        <v>0.31650491551349219</v>
      </c>
      <c r="G59" s="236">
        <f t="shared" si="26"/>
        <v>1.0150432214520109</v>
      </c>
      <c r="H59" s="236">
        <f t="shared" si="27"/>
        <v>1.0150432214520109</v>
      </c>
      <c r="I59" s="236">
        <f>'Survey Results (RB)'!F103</f>
        <v>1.4970201293611871</v>
      </c>
      <c r="J59" s="236">
        <f>'Survey Results (RB)'!F253</f>
        <v>0.3572896512547038</v>
      </c>
      <c r="K59" s="236">
        <f t="shared" si="28"/>
        <v>1.8543097806158908</v>
      </c>
      <c r="L59" s="236">
        <f>'Survey Results (RB)'!F403</f>
        <v>1.3725270091294395</v>
      </c>
      <c r="M59" s="236">
        <f>'Survey Results (RB)'!F554</f>
        <v>0.31492944376533311</v>
      </c>
      <c r="N59" s="236">
        <f t="shared" si="29"/>
        <v>1.6874564528947726</v>
      </c>
      <c r="O59" s="236">
        <f t="shared" si="30"/>
        <v>3.5417662335106632</v>
      </c>
      <c r="P59" s="236">
        <f>'Survey Results (RB)'!H103</f>
        <v>0</v>
      </c>
      <c r="Q59" s="236">
        <f>'Survey Results (RB)'!H253</f>
        <v>0</v>
      </c>
      <c r="R59" s="236">
        <f t="shared" si="31"/>
        <v>0</v>
      </c>
      <c r="S59" s="236">
        <f>'Survey Results (RB)'!H403</f>
        <v>0.97721970134647906</v>
      </c>
      <c r="T59" s="236">
        <f>'Survey Results (RB)'!H554</f>
        <v>0</v>
      </c>
      <c r="U59" s="236">
        <f t="shared" si="32"/>
        <v>0.97721970134647906</v>
      </c>
      <c r="V59" s="236">
        <f t="shared" si="33"/>
        <v>0.97721970134647906</v>
      </c>
      <c r="W59" s="236">
        <f>'Survey Results (RB)'!J103</f>
        <v>0</v>
      </c>
      <c r="X59" s="236">
        <f>'Survey Results (RB)'!J253</f>
        <v>0</v>
      </c>
      <c r="Y59" s="236">
        <f t="shared" si="34"/>
        <v>0</v>
      </c>
      <c r="Z59" s="236">
        <f>'Survey Results (RB)'!J403</f>
        <v>0</v>
      </c>
      <c r="AA59" s="236">
        <f>'Survey Results (RB)'!J554</f>
        <v>0</v>
      </c>
      <c r="AB59" s="236">
        <f t="shared" si="35"/>
        <v>0</v>
      </c>
      <c r="AC59" s="236">
        <f t="shared" si="36"/>
        <v>0</v>
      </c>
      <c r="AD59" s="236">
        <f>'Survey Results (RB)'!L103</f>
        <v>0</v>
      </c>
      <c r="AE59" s="236">
        <f>'Survey Results (RB)'!L253</f>
        <v>0</v>
      </c>
      <c r="AF59" s="236">
        <f t="shared" si="37"/>
        <v>0</v>
      </c>
      <c r="AG59" s="236">
        <f>'Survey Results (RB)'!L403</f>
        <v>0</v>
      </c>
      <c r="AH59" s="236">
        <f>'Survey Results (RB)'!L554</f>
        <v>0</v>
      </c>
      <c r="AI59" s="236">
        <f t="shared" si="38"/>
        <v>0</v>
      </c>
      <c r="AJ59" s="236">
        <f t="shared" si="39"/>
        <v>0</v>
      </c>
      <c r="AK59" s="237">
        <f t="shared" si="40"/>
        <v>1.4970201293611871</v>
      </c>
      <c r="AL59" s="237">
        <f t="shared" si="24"/>
        <v>0.3572896512547038</v>
      </c>
      <c r="AM59" s="237">
        <f t="shared" si="41"/>
        <v>1.8543097806158908</v>
      </c>
      <c r="AN59" s="237">
        <f t="shared" si="44"/>
        <v>3.0482850164144373</v>
      </c>
      <c r="AO59" s="237">
        <f t="shared" si="45"/>
        <v>0.6314343592788253</v>
      </c>
      <c r="AP59" s="237">
        <f t="shared" si="42"/>
        <v>3.6797193756932627</v>
      </c>
      <c r="AQ59" s="237">
        <f t="shared" si="43"/>
        <v>5.5340291563091535</v>
      </c>
    </row>
    <row r="60" spans="1:43" s="229" customFormat="1" x14ac:dyDescent="0.45">
      <c r="A60" s="229" t="s">
        <v>463</v>
      </c>
      <c r="B60" s="230">
        <f>'Survey Results (RB)'!D104</f>
        <v>0</v>
      </c>
      <c r="C60" s="230">
        <f>'Survey Results (RB)'!D254</f>
        <v>0</v>
      </c>
      <c r="D60" s="230">
        <f t="shared" si="25"/>
        <v>0</v>
      </c>
      <c r="E60" s="230">
        <f>'Survey Results (RB)'!D404</f>
        <v>0</v>
      </c>
      <c r="F60" s="230">
        <f>'Survey Results (RB)'!D555</f>
        <v>0</v>
      </c>
      <c r="G60" s="230">
        <f t="shared" si="26"/>
        <v>0</v>
      </c>
      <c r="H60" s="230">
        <f t="shared" si="27"/>
        <v>0</v>
      </c>
      <c r="I60" s="230">
        <f>'Survey Results (RB)'!F104</f>
        <v>0</v>
      </c>
      <c r="J60" s="230">
        <f>'Survey Results (RB)'!F254</f>
        <v>0</v>
      </c>
      <c r="K60" s="230">
        <f t="shared" si="28"/>
        <v>0</v>
      </c>
      <c r="L60" s="230">
        <f>'Survey Results (RB)'!F404</f>
        <v>0</v>
      </c>
      <c r="M60" s="230">
        <f>'Survey Results (RB)'!F555</f>
        <v>0</v>
      </c>
      <c r="N60" s="230">
        <f t="shared" si="29"/>
        <v>0</v>
      </c>
      <c r="O60" s="230">
        <f t="shared" si="30"/>
        <v>0</v>
      </c>
      <c r="P60" s="230">
        <f>'Survey Results (RB)'!H104</f>
        <v>0</v>
      </c>
      <c r="Q60" s="230">
        <f>'Survey Results (RB)'!H254</f>
        <v>0</v>
      </c>
      <c r="R60" s="230">
        <f t="shared" si="31"/>
        <v>0</v>
      </c>
      <c r="S60" s="230">
        <f>'Survey Results (RB)'!H404</f>
        <v>0</v>
      </c>
      <c r="T60" s="230">
        <f>'Survey Results (RB)'!H555</f>
        <v>0</v>
      </c>
      <c r="U60" s="230">
        <f t="shared" si="32"/>
        <v>0</v>
      </c>
      <c r="V60" s="230">
        <f t="shared" si="33"/>
        <v>0</v>
      </c>
      <c r="W60" s="230">
        <f>'Survey Results (RB)'!J104</f>
        <v>1.9181015030311155</v>
      </c>
      <c r="X60" s="230">
        <f>'Survey Results (RB)'!J254</f>
        <v>0</v>
      </c>
      <c r="Y60" s="230">
        <f t="shared" si="34"/>
        <v>1.9181015030311155</v>
      </c>
      <c r="Z60" s="230">
        <f>'Survey Results (RB)'!J404</f>
        <v>8.5208304773971788E-2</v>
      </c>
      <c r="AA60" s="230">
        <f>'Survey Results (RB)'!J555</f>
        <v>1.1490581784666396E-2</v>
      </c>
      <c r="AB60" s="230">
        <f t="shared" si="35"/>
        <v>9.6698886558638189E-2</v>
      </c>
      <c r="AC60" s="230">
        <f t="shared" si="36"/>
        <v>2.0148003895897535</v>
      </c>
      <c r="AD60" s="230">
        <f>'Survey Results (RB)'!L104</f>
        <v>0</v>
      </c>
      <c r="AE60" s="230">
        <f>'Survey Results (RB)'!L254</f>
        <v>0</v>
      </c>
      <c r="AF60" s="230">
        <f t="shared" si="37"/>
        <v>0</v>
      </c>
      <c r="AG60" s="230">
        <f>'Survey Results (RB)'!L404</f>
        <v>0</v>
      </c>
      <c r="AH60" s="230">
        <f>'Survey Results (RB)'!L555</f>
        <v>0</v>
      </c>
      <c r="AI60" s="230">
        <f t="shared" si="38"/>
        <v>0</v>
      </c>
      <c r="AJ60" s="230">
        <f t="shared" si="39"/>
        <v>0</v>
      </c>
      <c r="AK60" s="231">
        <f t="shared" si="40"/>
        <v>1.9181015030311155</v>
      </c>
      <c r="AL60" s="231">
        <f t="shared" si="24"/>
        <v>0</v>
      </c>
      <c r="AM60" s="231">
        <f t="shared" si="41"/>
        <v>1.9181015030311155</v>
      </c>
      <c r="AN60" s="231">
        <f t="shared" si="44"/>
        <v>8.5208304773971788E-2</v>
      </c>
      <c r="AO60" s="231">
        <f t="shared" si="45"/>
        <v>1.1490581784666396E-2</v>
      </c>
      <c r="AP60" s="231">
        <f t="shared" si="42"/>
        <v>9.6698886558638189E-2</v>
      </c>
      <c r="AQ60" s="231">
        <f t="shared" si="43"/>
        <v>2.0148003895897535</v>
      </c>
    </row>
    <row r="61" spans="1:43" s="229" customFormat="1" x14ac:dyDescent="0.45">
      <c r="A61" s="229" t="s">
        <v>464</v>
      </c>
      <c r="B61" s="230">
        <f>'Survey Results (RB)'!D105</f>
        <v>0</v>
      </c>
      <c r="C61" s="230">
        <f>'Survey Results (RB)'!D255</f>
        <v>0</v>
      </c>
      <c r="D61" s="230">
        <f t="shared" si="25"/>
        <v>0</v>
      </c>
      <c r="E61" s="230">
        <f>'Survey Results (RB)'!D405</f>
        <v>0</v>
      </c>
      <c r="F61" s="230">
        <f>'Survey Results (RB)'!D556</f>
        <v>0</v>
      </c>
      <c r="G61" s="230">
        <f t="shared" si="26"/>
        <v>0</v>
      </c>
      <c r="H61" s="230">
        <f t="shared" si="27"/>
        <v>0</v>
      </c>
      <c r="I61" s="230">
        <f>'Survey Results (RB)'!F105</f>
        <v>0</v>
      </c>
      <c r="J61" s="230">
        <f>'Survey Results (RB)'!F255</f>
        <v>0</v>
      </c>
      <c r="K61" s="230">
        <f t="shared" si="28"/>
        <v>0</v>
      </c>
      <c r="L61" s="230">
        <f>'Survey Results (RB)'!F405</f>
        <v>0</v>
      </c>
      <c r="M61" s="230">
        <f>'Survey Results (RB)'!F556</f>
        <v>0</v>
      </c>
      <c r="N61" s="230">
        <f t="shared" si="29"/>
        <v>0</v>
      </c>
      <c r="O61" s="230">
        <f t="shared" si="30"/>
        <v>0</v>
      </c>
      <c r="P61" s="230">
        <f>'Survey Results (RB)'!H105</f>
        <v>0</v>
      </c>
      <c r="Q61" s="230">
        <f>'Survey Results (RB)'!H255</f>
        <v>0</v>
      </c>
      <c r="R61" s="230">
        <f t="shared" si="31"/>
        <v>0</v>
      </c>
      <c r="S61" s="230">
        <f>'Survey Results (RB)'!H405</f>
        <v>0.29931194626146868</v>
      </c>
      <c r="T61" s="230">
        <f>'Survey Results (RB)'!H556</f>
        <v>0.61624372831779817</v>
      </c>
      <c r="U61" s="230">
        <f t="shared" si="32"/>
        <v>0.91555567457926679</v>
      </c>
      <c r="V61" s="230">
        <f t="shared" si="33"/>
        <v>0.91555567457926679</v>
      </c>
      <c r="W61" s="230">
        <f>'Survey Results (RB)'!J105</f>
        <v>0</v>
      </c>
      <c r="X61" s="230">
        <f>'Survey Results (RB)'!J255</f>
        <v>0</v>
      </c>
      <c r="Y61" s="230">
        <f t="shared" si="34"/>
        <v>0</v>
      </c>
      <c r="Z61" s="230">
        <f>'Survey Results (RB)'!J405</f>
        <v>0</v>
      </c>
      <c r="AA61" s="230">
        <f>'Survey Results (RB)'!J556</f>
        <v>0</v>
      </c>
      <c r="AB61" s="230">
        <f t="shared" si="35"/>
        <v>0</v>
      </c>
      <c r="AC61" s="230">
        <f t="shared" si="36"/>
        <v>0</v>
      </c>
      <c r="AD61" s="230">
        <f>'Survey Results (RB)'!L105</f>
        <v>0</v>
      </c>
      <c r="AE61" s="230">
        <f>'Survey Results (RB)'!L255</f>
        <v>0</v>
      </c>
      <c r="AF61" s="230">
        <f t="shared" si="37"/>
        <v>0</v>
      </c>
      <c r="AG61" s="230">
        <f>'Survey Results (RB)'!L405</f>
        <v>0</v>
      </c>
      <c r="AH61" s="230">
        <f>'Survey Results (RB)'!L556</f>
        <v>0</v>
      </c>
      <c r="AI61" s="230">
        <f t="shared" si="38"/>
        <v>0</v>
      </c>
      <c r="AJ61" s="230">
        <f t="shared" si="39"/>
        <v>0</v>
      </c>
      <c r="AK61" s="231">
        <f t="shared" si="40"/>
        <v>0</v>
      </c>
      <c r="AL61" s="231">
        <f t="shared" si="24"/>
        <v>0</v>
      </c>
      <c r="AM61" s="231">
        <f t="shared" si="41"/>
        <v>0</v>
      </c>
      <c r="AN61" s="231">
        <f t="shared" si="44"/>
        <v>0.29931194626146868</v>
      </c>
      <c r="AO61" s="231">
        <f t="shared" si="45"/>
        <v>0.61624372831779817</v>
      </c>
      <c r="AP61" s="231">
        <f t="shared" si="42"/>
        <v>0.91555567457926679</v>
      </c>
      <c r="AQ61" s="231">
        <f t="shared" si="43"/>
        <v>0.91555567457926679</v>
      </c>
    </row>
    <row r="62" spans="1:43" s="229" customFormat="1" x14ac:dyDescent="0.45">
      <c r="A62" s="229" t="s">
        <v>465</v>
      </c>
      <c r="B62" s="230">
        <f>'Survey Results (RB)'!D106</f>
        <v>0</v>
      </c>
      <c r="C62" s="230">
        <f>'Survey Results (RB)'!D256</f>
        <v>0</v>
      </c>
      <c r="D62" s="230">
        <f t="shared" si="25"/>
        <v>0</v>
      </c>
      <c r="E62" s="230">
        <f>'Survey Results (RB)'!D406</f>
        <v>0</v>
      </c>
      <c r="F62" s="230">
        <f>'Survey Results (RB)'!D557</f>
        <v>0</v>
      </c>
      <c r="G62" s="230">
        <f t="shared" si="26"/>
        <v>0</v>
      </c>
      <c r="H62" s="230">
        <f t="shared" si="27"/>
        <v>0</v>
      </c>
      <c r="I62" s="230">
        <f>'Survey Results (RB)'!F106</f>
        <v>0</v>
      </c>
      <c r="J62" s="230">
        <f>'Survey Results (RB)'!F256</f>
        <v>3.3196000182625494E-2</v>
      </c>
      <c r="K62" s="230">
        <f t="shared" si="28"/>
        <v>3.3196000182625494E-2</v>
      </c>
      <c r="L62" s="230">
        <f>'Survey Results (RB)'!F406</f>
        <v>3.4795530328765076E-2</v>
      </c>
      <c r="M62" s="230">
        <f>'Survey Results (RB)'!F557</f>
        <v>8.2525353133427338E-3</v>
      </c>
      <c r="N62" s="230">
        <f t="shared" si="29"/>
        <v>4.3048065642107808E-2</v>
      </c>
      <c r="O62" s="230">
        <f t="shared" si="30"/>
        <v>7.6244065824733309E-2</v>
      </c>
      <c r="P62" s="230">
        <f>'Survey Results (RB)'!H106</f>
        <v>0</v>
      </c>
      <c r="Q62" s="230">
        <f>'Survey Results (RB)'!H256</f>
        <v>0.81033665295934287</v>
      </c>
      <c r="R62" s="230">
        <f t="shared" si="31"/>
        <v>0.81033665295934287</v>
      </c>
      <c r="S62" s="230">
        <f>'Survey Results (RB)'!H406</f>
        <v>1.1769658667160423</v>
      </c>
      <c r="T62" s="230">
        <f>'Survey Results (RB)'!H557</f>
        <v>0.31283364428737159</v>
      </c>
      <c r="U62" s="230">
        <f t="shared" si="32"/>
        <v>1.4897995110034139</v>
      </c>
      <c r="V62" s="230">
        <f t="shared" si="33"/>
        <v>2.3001361639627569</v>
      </c>
      <c r="W62" s="230">
        <f>'Survey Results (RB)'!J106</f>
        <v>0</v>
      </c>
      <c r="X62" s="230">
        <f>'Survey Results (RB)'!J256</f>
        <v>0</v>
      </c>
      <c r="Y62" s="230">
        <f t="shared" si="34"/>
        <v>0</v>
      </c>
      <c r="Z62" s="230">
        <f>'Survey Results (RB)'!J406</f>
        <v>0</v>
      </c>
      <c r="AA62" s="230">
        <f>'Survey Results (RB)'!J557</f>
        <v>0</v>
      </c>
      <c r="AB62" s="230">
        <f t="shared" si="35"/>
        <v>0</v>
      </c>
      <c r="AC62" s="230">
        <f t="shared" si="36"/>
        <v>0</v>
      </c>
      <c r="AD62" s="230">
        <f>'Survey Results (RB)'!L106</f>
        <v>0</v>
      </c>
      <c r="AE62" s="230">
        <f>'Survey Results (RB)'!L256</f>
        <v>0</v>
      </c>
      <c r="AF62" s="230">
        <f t="shared" si="37"/>
        <v>0</v>
      </c>
      <c r="AG62" s="230">
        <f>'Survey Results (RB)'!L406</f>
        <v>0</v>
      </c>
      <c r="AH62" s="230">
        <f>'Survey Results (RB)'!L557</f>
        <v>0</v>
      </c>
      <c r="AI62" s="230">
        <f t="shared" si="38"/>
        <v>0</v>
      </c>
      <c r="AJ62" s="230">
        <f t="shared" si="39"/>
        <v>0</v>
      </c>
      <c r="AK62" s="231">
        <f t="shared" si="40"/>
        <v>0</v>
      </c>
      <c r="AL62" s="231">
        <f t="shared" si="24"/>
        <v>0.84353265314196835</v>
      </c>
      <c r="AM62" s="231">
        <f t="shared" si="41"/>
        <v>0.84353265314196835</v>
      </c>
      <c r="AN62" s="231">
        <f t="shared" si="44"/>
        <v>1.2117613970448073</v>
      </c>
      <c r="AO62" s="231">
        <f t="shared" si="45"/>
        <v>0.32108617960071434</v>
      </c>
      <c r="AP62" s="231">
        <f t="shared" si="42"/>
        <v>1.5328475766455216</v>
      </c>
      <c r="AQ62" s="231">
        <f t="shared" si="43"/>
        <v>2.3763802297874901</v>
      </c>
    </row>
    <row r="63" spans="1:43" s="241" customFormat="1" x14ac:dyDescent="0.45">
      <c r="A63" s="241" t="s">
        <v>466</v>
      </c>
      <c r="B63" s="242">
        <f>'Survey Results (RB)'!D107</f>
        <v>0</v>
      </c>
      <c r="C63" s="242">
        <f>'Survey Results (RB)'!D257</f>
        <v>0</v>
      </c>
      <c r="D63" s="242">
        <f t="shared" si="25"/>
        <v>0</v>
      </c>
      <c r="E63" s="242">
        <f>'Survey Results (RB)'!D407</f>
        <v>0</v>
      </c>
      <c r="F63" s="242">
        <f>'Survey Results (RB)'!D558</f>
        <v>0</v>
      </c>
      <c r="G63" s="242">
        <f t="shared" si="26"/>
        <v>0</v>
      </c>
      <c r="H63" s="242">
        <f t="shared" si="27"/>
        <v>0</v>
      </c>
      <c r="I63" s="242">
        <f>'Survey Results (RB)'!F107</f>
        <v>0</v>
      </c>
      <c r="J63" s="242">
        <f>'Survey Results (RB)'!F257</f>
        <v>0</v>
      </c>
      <c r="K63" s="242">
        <f t="shared" si="28"/>
        <v>0</v>
      </c>
      <c r="L63" s="242">
        <f>'Survey Results (RB)'!F407</f>
        <v>0</v>
      </c>
      <c r="M63" s="242">
        <f>'Survey Results (RB)'!F558</f>
        <v>0</v>
      </c>
      <c r="N63" s="242">
        <f t="shared" si="29"/>
        <v>0</v>
      </c>
      <c r="O63" s="242">
        <f t="shared" si="30"/>
        <v>0</v>
      </c>
      <c r="P63" s="242">
        <f>'Survey Results (RB)'!H107</f>
        <v>3.1718366331747485</v>
      </c>
      <c r="Q63" s="242">
        <f>'Survey Results (RB)'!H257</f>
        <v>2.6274783737936431</v>
      </c>
      <c r="R63" s="242">
        <f t="shared" si="31"/>
        <v>5.7993150069683921</v>
      </c>
      <c r="S63" s="242">
        <f>'Survey Results (RB)'!H407</f>
        <v>0</v>
      </c>
      <c r="T63" s="242">
        <f>'Survey Results (RB)'!H558</f>
        <v>0</v>
      </c>
      <c r="U63" s="242">
        <f t="shared" si="32"/>
        <v>0</v>
      </c>
      <c r="V63" s="242">
        <f t="shared" si="33"/>
        <v>5.7993150069683921</v>
      </c>
      <c r="W63" s="242">
        <f>'Survey Results (RB)'!J107</f>
        <v>8.7457051569283824</v>
      </c>
      <c r="X63" s="242">
        <f>'Survey Results (RB)'!J257</f>
        <v>2.9537736672475465</v>
      </c>
      <c r="Y63" s="242">
        <f t="shared" si="34"/>
        <v>11.699478824175928</v>
      </c>
      <c r="Z63" s="242">
        <f>'Survey Results (RB)'!J407</f>
        <v>0.59568841070078382</v>
      </c>
      <c r="AA63" s="242">
        <f>'Survey Results (RB)'!J558</f>
        <v>0.29048404198976308</v>
      </c>
      <c r="AB63" s="242">
        <f t="shared" si="35"/>
        <v>0.8861724526905469</v>
      </c>
      <c r="AC63" s="242">
        <f t="shared" si="36"/>
        <v>12.585651276866475</v>
      </c>
      <c r="AD63" s="242">
        <f>'Survey Results (RB)'!L107</f>
        <v>0</v>
      </c>
      <c r="AE63" s="242">
        <f>'Survey Results (RB)'!L257</f>
        <v>0</v>
      </c>
      <c r="AF63" s="242">
        <f t="shared" si="37"/>
        <v>0</v>
      </c>
      <c r="AG63" s="242">
        <f>'Survey Results (RB)'!L407</f>
        <v>0</v>
      </c>
      <c r="AH63" s="242">
        <f>'Survey Results (RB)'!L558</f>
        <v>0</v>
      </c>
      <c r="AI63" s="242">
        <f t="shared" si="38"/>
        <v>0</v>
      </c>
      <c r="AJ63" s="242">
        <f t="shared" si="39"/>
        <v>0</v>
      </c>
      <c r="AK63" s="243">
        <f t="shared" si="40"/>
        <v>11.917541790103131</v>
      </c>
      <c r="AL63" s="243">
        <f t="shared" si="24"/>
        <v>5.5812520410411892</v>
      </c>
      <c r="AM63" s="243">
        <f t="shared" si="41"/>
        <v>17.498793831144319</v>
      </c>
      <c r="AN63" s="243">
        <f t="shared" si="44"/>
        <v>0.59568841070078382</v>
      </c>
      <c r="AO63" s="243">
        <f t="shared" si="45"/>
        <v>0.29048404198976308</v>
      </c>
      <c r="AP63" s="243">
        <f t="shared" si="42"/>
        <v>0.8861724526905469</v>
      </c>
      <c r="AQ63" s="243">
        <f t="shared" si="43"/>
        <v>18.384966283834867</v>
      </c>
    </row>
    <row r="64" spans="1:43" s="229" customFormat="1" x14ac:dyDescent="0.45">
      <c r="A64" s="229" t="s">
        <v>467</v>
      </c>
      <c r="B64" s="230">
        <f>'Survey Results (RB)'!D108</f>
        <v>0</v>
      </c>
      <c r="C64" s="230">
        <f>'Survey Results (RB)'!D258</f>
        <v>0</v>
      </c>
      <c r="D64" s="230">
        <f t="shared" si="25"/>
        <v>0</v>
      </c>
      <c r="E64" s="230">
        <f>'Survey Results (RB)'!D408</f>
        <v>0</v>
      </c>
      <c r="F64" s="230">
        <f>'Survey Results (RB)'!D559</f>
        <v>0.1566674676389955</v>
      </c>
      <c r="G64" s="230">
        <f t="shared" si="26"/>
        <v>0.1566674676389955</v>
      </c>
      <c r="H64" s="230">
        <f t="shared" si="27"/>
        <v>0.1566674676389955</v>
      </c>
      <c r="I64" s="230">
        <f>'Survey Results (RB)'!F108</f>
        <v>0</v>
      </c>
      <c r="J64" s="230">
        <f>'Survey Results (RB)'!F258</f>
        <v>0</v>
      </c>
      <c r="K64" s="230">
        <f t="shared" si="28"/>
        <v>0</v>
      </c>
      <c r="L64" s="230">
        <f>'Survey Results (RB)'!F408</f>
        <v>0</v>
      </c>
      <c r="M64" s="230">
        <f>'Survey Results (RB)'!F559</f>
        <v>0</v>
      </c>
      <c r="N64" s="230">
        <f t="shared" si="29"/>
        <v>0</v>
      </c>
      <c r="O64" s="230">
        <f t="shared" si="30"/>
        <v>0</v>
      </c>
      <c r="P64" s="230">
        <f>'Survey Results (RB)'!H108</f>
        <v>3.0977619534509144</v>
      </c>
      <c r="Q64" s="230">
        <f>'Survey Results (RB)'!H258</f>
        <v>0</v>
      </c>
      <c r="R64" s="230">
        <f t="shared" si="31"/>
        <v>3.0977619534509144</v>
      </c>
      <c r="S64" s="230">
        <f>'Survey Results (RB)'!H408</f>
        <v>0</v>
      </c>
      <c r="T64" s="230">
        <f>'Survey Results (RB)'!H559</f>
        <v>0</v>
      </c>
      <c r="U64" s="230">
        <f t="shared" si="32"/>
        <v>0</v>
      </c>
      <c r="V64" s="230">
        <f t="shared" si="33"/>
        <v>3.0977619534509144</v>
      </c>
      <c r="W64" s="230">
        <f>'Survey Results (RB)'!J108</f>
        <v>0</v>
      </c>
      <c r="X64" s="230">
        <f>'Survey Results (RB)'!J258</f>
        <v>0</v>
      </c>
      <c r="Y64" s="230">
        <f t="shared" si="34"/>
        <v>0</v>
      </c>
      <c r="Z64" s="230">
        <f>'Survey Results (RB)'!J408</f>
        <v>0</v>
      </c>
      <c r="AA64" s="230">
        <f>'Survey Results (RB)'!J559</f>
        <v>0</v>
      </c>
      <c r="AB64" s="230">
        <f t="shared" si="35"/>
        <v>0</v>
      </c>
      <c r="AC64" s="230">
        <f t="shared" si="36"/>
        <v>0</v>
      </c>
      <c r="AD64" s="230">
        <f>'Survey Results (RB)'!L108</f>
        <v>0</v>
      </c>
      <c r="AE64" s="230">
        <f>'Survey Results (RB)'!L258</f>
        <v>0</v>
      </c>
      <c r="AF64" s="230">
        <f t="shared" si="37"/>
        <v>0</v>
      </c>
      <c r="AG64" s="230">
        <f>'Survey Results (RB)'!L408</f>
        <v>0</v>
      </c>
      <c r="AH64" s="230">
        <f>'Survey Results (RB)'!L559</f>
        <v>0</v>
      </c>
      <c r="AI64" s="230">
        <f t="shared" si="38"/>
        <v>0</v>
      </c>
      <c r="AJ64" s="230">
        <f t="shared" si="39"/>
        <v>0</v>
      </c>
      <c r="AK64" s="231">
        <f t="shared" si="40"/>
        <v>3.0977619534509144</v>
      </c>
      <c r="AL64" s="231">
        <f t="shared" si="24"/>
        <v>0</v>
      </c>
      <c r="AM64" s="231">
        <f t="shared" si="41"/>
        <v>3.0977619534509144</v>
      </c>
      <c r="AN64" s="231">
        <f t="shared" si="44"/>
        <v>0</v>
      </c>
      <c r="AO64" s="231">
        <f t="shared" si="45"/>
        <v>0.1566674676389955</v>
      </c>
      <c r="AP64" s="231">
        <f t="shared" si="42"/>
        <v>0.1566674676389955</v>
      </c>
      <c r="AQ64" s="231">
        <f t="shared" si="43"/>
        <v>3.2544294210899101</v>
      </c>
    </row>
    <row r="65" spans="1:43" s="232" customFormat="1" x14ac:dyDescent="0.45">
      <c r="A65" s="232" t="s">
        <v>468</v>
      </c>
      <c r="B65" s="233">
        <f>'Survey Results (RB)'!D109</f>
        <v>13.727240017429784</v>
      </c>
      <c r="C65" s="233">
        <f>'Survey Results (RB)'!D259</f>
        <v>3.8770189157601602</v>
      </c>
      <c r="D65" s="233">
        <f t="shared" si="25"/>
        <v>17.604258933189943</v>
      </c>
      <c r="E65" s="233">
        <f>'Survey Results (RB)'!D409</f>
        <v>2.1294647916716078</v>
      </c>
      <c r="F65" s="233">
        <f>'Survey Results (RB)'!D560</f>
        <v>0.29976272360303008</v>
      </c>
      <c r="G65" s="233">
        <f t="shared" si="26"/>
        <v>2.4292275152746381</v>
      </c>
      <c r="H65" s="233">
        <f t="shared" si="27"/>
        <v>20.033486448464579</v>
      </c>
      <c r="I65" s="233">
        <f>'Survey Results (RB)'!F109</f>
        <v>4.8516372312189944</v>
      </c>
      <c r="J65" s="233">
        <f>'Survey Results (RB)'!F259</f>
        <v>1.2398155423657831</v>
      </c>
      <c r="K65" s="233">
        <f t="shared" si="28"/>
        <v>6.091452773584777</v>
      </c>
      <c r="L65" s="233">
        <f>'Survey Results (RB)'!F409</f>
        <v>0.31200541887214939</v>
      </c>
      <c r="M65" s="233">
        <f>'Survey Results (RB)'!F560</f>
        <v>1.6473330106249535E-2</v>
      </c>
      <c r="N65" s="233">
        <f t="shared" si="29"/>
        <v>0.3284787489783989</v>
      </c>
      <c r="O65" s="233">
        <f t="shared" si="30"/>
        <v>6.4199315225631759</v>
      </c>
      <c r="P65" s="233">
        <f>'Survey Results (RB)'!H109</f>
        <v>5.7757673884667655</v>
      </c>
      <c r="Q65" s="233">
        <f>'Survey Results (RB)'!H259</f>
        <v>1.4305754621741356</v>
      </c>
      <c r="R65" s="233">
        <f t="shared" si="31"/>
        <v>7.2063428506409011</v>
      </c>
      <c r="S65" s="233">
        <f>'Survey Results (RB)'!H409</f>
        <v>0</v>
      </c>
      <c r="T65" s="233">
        <f>'Survey Results (RB)'!H560</f>
        <v>0</v>
      </c>
      <c r="U65" s="233">
        <f t="shared" si="32"/>
        <v>0</v>
      </c>
      <c r="V65" s="233">
        <f t="shared" si="33"/>
        <v>7.2063428506409011</v>
      </c>
      <c r="W65" s="233">
        <f>'Survey Results (RB)'!J109</f>
        <v>7.1215455102791054</v>
      </c>
      <c r="X65" s="233">
        <f>'Survey Results (RB)'!J259</f>
        <v>0.84011701425261842</v>
      </c>
      <c r="Y65" s="233">
        <f t="shared" si="34"/>
        <v>7.9616625245317234</v>
      </c>
      <c r="Z65" s="233">
        <f>'Survey Results (RB)'!J409</f>
        <v>4.2565666251134962E-2</v>
      </c>
      <c r="AA65" s="233">
        <f>'Survey Results (RB)'!J560</f>
        <v>1.1490581784666396E-2</v>
      </c>
      <c r="AB65" s="233">
        <f t="shared" si="35"/>
        <v>5.4056248035801356E-2</v>
      </c>
      <c r="AC65" s="233">
        <f t="shared" si="36"/>
        <v>8.0157187725675243</v>
      </c>
      <c r="AD65" s="233">
        <f>'Survey Results (RB)'!L109</f>
        <v>5.2759257939667092</v>
      </c>
      <c r="AE65" s="233">
        <f>'Survey Results (RB)'!L259</f>
        <v>0.96118877925237012</v>
      </c>
      <c r="AF65" s="233">
        <f t="shared" si="37"/>
        <v>6.2371145732190794</v>
      </c>
      <c r="AG65" s="233">
        <f>'Survey Results (RB)'!L409</f>
        <v>1.0752617765679244</v>
      </c>
      <c r="AH65" s="233">
        <f>'Survey Results (RB)'!L560</f>
        <v>0.11328845179833089</v>
      </c>
      <c r="AI65" s="233">
        <f t="shared" si="38"/>
        <v>1.1885502283662552</v>
      </c>
      <c r="AJ65" s="233">
        <f t="shared" si="39"/>
        <v>7.4256648015853344</v>
      </c>
      <c r="AK65" s="234">
        <f t="shared" si="40"/>
        <v>36.75211594136136</v>
      </c>
      <c r="AL65" s="234">
        <f t="shared" si="24"/>
        <v>8.3487157138050669</v>
      </c>
      <c r="AM65" s="234">
        <f t="shared" si="41"/>
        <v>45.100831655166431</v>
      </c>
      <c r="AN65" s="234">
        <f t="shared" si="44"/>
        <v>3.5592976533628167</v>
      </c>
      <c r="AO65" s="234">
        <f t="shared" si="45"/>
        <v>0.4410150872922769</v>
      </c>
      <c r="AP65" s="234">
        <f t="shared" si="42"/>
        <v>4.0003127406550938</v>
      </c>
      <c r="AQ65" s="234">
        <f t="shared" si="43"/>
        <v>49.101144395821521</v>
      </c>
    </row>
    <row r="66" spans="1:43" s="229" customFormat="1" x14ac:dyDescent="0.45">
      <c r="A66" s="229" t="s">
        <v>469</v>
      </c>
      <c r="B66" s="230">
        <f>'Survey Results (RB)'!D110</f>
        <v>0</v>
      </c>
      <c r="C66" s="230">
        <f>'Survey Results (RB)'!D260</f>
        <v>0</v>
      </c>
      <c r="D66" s="230">
        <f t="shared" si="25"/>
        <v>0</v>
      </c>
      <c r="E66" s="230">
        <f>'Survey Results (RB)'!D410</f>
        <v>0</v>
      </c>
      <c r="F66" s="230">
        <f>'Survey Results (RB)'!D561</f>
        <v>0</v>
      </c>
      <c r="G66" s="230">
        <f t="shared" si="26"/>
        <v>0</v>
      </c>
      <c r="H66" s="230">
        <f t="shared" si="27"/>
        <v>0</v>
      </c>
      <c r="I66" s="230">
        <f>'Survey Results (RB)'!F110</f>
        <v>0</v>
      </c>
      <c r="J66" s="230">
        <f>'Survey Results (RB)'!F260</f>
        <v>0</v>
      </c>
      <c r="K66" s="230">
        <f t="shared" si="28"/>
        <v>0</v>
      </c>
      <c r="L66" s="230">
        <f>'Survey Results (RB)'!F410</f>
        <v>0</v>
      </c>
      <c r="M66" s="230">
        <f>'Survey Results (RB)'!F561</f>
        <v>0</v>
      </c>
      <c r="N66" s="230">
        <f t="shared" si="29"/>
        <v>0</v>
      </c>
      <c r="O66" s="230">
        <f t="shared" si="30"/>
        <v>0</v>
      </c>
      <c r="P66" s="230">
        <f>'Survey Results (RB)'!H110</f>
        <v>0</v>
      </c>
      <c r="Q66" s="230">
        <f>'Survey Results (RB)'!H260</f>
        <v>0</v>
      </c>
      <c r="R66" s="230">
        <f t="shared" si="31"/>
        <v>0</v>
      </c>
      <c r="S66" s="230">
        <f>'Survey Results (RB)'!H410</f>
        <v>0</v>
      </c>
      <c r="T66" s="230">
        <f>'Survey Results (RB)'!H561</f>
        <v>0</v>
      </c>
      <c r="U66" s="230">
        <f t="shared" si="32"/>
        <v>0</v>
      </c>
      <c r="V66" s="230">
        <f t="shared" si="33"/>
        <v>0</v>
      </c>
      <c r="W66" s="230">
        <f>'Survey Results (RB)'!J110</f>
        <v>0</v>
      </c>
      <c r="X66" s="230">
        <f>'Survey Results (RB)'!J260</f>
        <v>0</v>
      </c>
      <c r="Y66" s="230">
        <f t="shared" si="34"/>
        <v>0</v>
      </c>
      <c r="Z66" s="230">
        <f>'Survey Results (RB)'!J410</f>
        <v>0</v>
      </c>
      <c r="AA66" s="230">
        <f>'Survey Results (RB)'!J561</f>
        <v>0</v>
      </c>
      <c r="AB66" s="230">
        <f t="shared" si="35"/>
        <v>0</v>
      </c>
      <c r="AC66" s="230">
        <f t="shared" si="36"/>
        <v>0</v>
      </c>
      <c r="AD66" s="230">
        <f>'Survey Results (RB)'!L110</f>
        <v>6.6627053542967429</v>
      </c>
      <c r="AE66" s="230">
        <f>'Survey Results (RB)'!L260</f>
        <v>2.0571170904710008</v>
      </c>
      <c r="AF66" s="230">
        <f t="shared" si="37"/>
        <v>8.7198224447677433</v>
      </c>
      <c r="AG66" s="230">
        <f>'Survey Results (RB)'!L410</f>
        <v>0.25980547704124712</v>
      </c>
      <c r="AH66" s="230">
        <f>'Survey Results (RB)'!L561</f>
        <v>0.15080589663256264</v>
      </c>
      <c r="AI66" s="230">
        <f t="shared" si="38"/>
        <v>0.41061137367380973</v>
      </c>
      <c r="AJ66" s="230">
        <f t="shared" si="39"/>
        <v>9.1304338184415528</v>
      </c>
      <c r="AK66" s="231">
        <f t="shared" si="40"/>
        <v>6.6627053542967429</v>
      </c>
      <c r="AL66" s="231">
        <f t="shared" si="24"/>
        <v>2.0571170904710008</v>
      </c>
      <c r="AM66" s="231">
        <f t="shared" si="41"/>
        <v>8.7198224447677433</v>
      </c>
      <c r="AN66" s="231">
        <f t="shared" si="44"/>
        <v>0.25980547704124712</v>
      </c>
      <c r="AO66" s="231">
        <f t="shared" si="45"/>
        <v>0.15080589663256264</v>
      </c>
      <c r="AP66" s="231">
        <f t="shared" si="42"/>
        <v>0.41061137367380973</v>
      </c>
      <c r="AQ66" s="231">
        <f t="shared" si="43"/>
        <v>9.1304338184415528</v>
      </c>
    </row>
    <row r="67" spans="1:43" x14ac:dyDescent="0.45">
      <c r="A67" s="223" t="s">
        <v>470</v>
      </c>
      <c r="B67" s="228">
        <f>'Survey Results (RB)'!D111</f>
        <v>0</v>
      </c>
      <c r="C67" s="228">
        <f>'Survey Results (RB)'!D261</f>
        <v>0</v>
      </c>
      <c r="D67" s="228">
        <f t="shared" si="25"/>
        <v>0</v>
      </c>
      <c r="E67" s="228">
        <f>'Survey Results (RB)'!D411</f>
        <v>0</v>
      </c>
      <c r="F67" s="228">
        <f>'Survey Results (RB)'!D562</f>
        <v>0</v>
      </c>
      <c r="G67" s="228">
        <f t="shared" si="26"/>
        <v>0</v>
      </c>
      <c r="H67" s="228">
        <f t="shared" si="27"/>
        <v>0</v>
      </c>
      <c r="I67" s="224">
        <f>'Survey Results (RB)'!F111</f>
        <v>0</v>
      </c>
      <c r="J67" s="224">
        <f>'Survey Results (RB)'!F261</f>
        <v>0</v>
      </c>
      <c r="K67" s="224">
        <f t="shared" si="28"/>
        <v>0</v>
      </c>
      <c r="L67" s="224">
        <f>'Survey Results (RB)'!F411</f>
        <v>0</v>
      </c>
      <c r="M67" s="224">
        <f>'Survey Results (RB)'!F562</f>
        <v>0</v>
      </c>
      <c r="N67" s="224">
        <f t="shared" si="29"/>
        <v>0</v>
      </c>
      <c r="O67" s="224">
        <f t="shared" si="30"/>
        <v>0</v>
      </c>
      <c r="P67" s="228">
        <f>'Survey Results (RB)'!H111</f>
        <v>0</v>
      </c>
      <c r="Q67" s="228">
        <f>'Survey Results (RB)'!H261</f>
        <v>0</v>
      </c>
      <c r="R67" s="228">
        <f t="shared" si="31"/>
        <v>0</v>
      </c>
      <c r="S67" s="228">
        <f>'Survey Results (RB)'!H411</f>
        <v>0</v>
      </c>
      <c r="T67" s="228">
        <f>'Survey Results (RB)'!H562</f>
        <v>0</v>
      </c>
      <c r="U67" s="228">
        <f t="shared" si="32"/>
        <v>0</v>
      </c>
      <c r="V67" s="228">
        <f t="shared" si="33"/>
        <v>0</v>
      </c>
      <c r="W67" s="224">
        <f>'Survey Results (RB)'!J111</f>
        <v>0</v>
      </c>
      <c r="X67" s="224">
        <f>'Survey Results (RB)'!J261</f>
        <v>0</v>
      </c>
      <c r="Y67" s="224">
        <f t="shared" si="34"/>
        <v>0</v>
      </c>
      <c r="Z67" s="224">
        <f>'Survey Results (RB)'!J411</f>
        <v>0</v>
      </c>
      <c r="AA67" s="224">
        <f>'Survey Results (RB)'!J562</f>
        <v>0</v>
      </c>
      <c r="AB67" s="224">
        <f t="shared" si="35"/>
        <v>0</v>
      </c>
      <c r="AC67" s="224">
        <f t="shared" si="36"/>
        <v>0</v>
      </c>
      <c r="AD67" s="228">
        <f>'Survey Results (RB)'!L111</f>
        <v>0.26400173852208797</v>
      </c>
      <c r="AE67" s="228">
        <f>'Survey Results (RB)'!L261</f>
        <v>6.0118159228001726E-2</v>
      </c>
      <c r="AF67" s="228">
        <f t="shared" si="37"/>
        <v>0.3241198977500897</v>
      </c>
      <c r="AG67" s="228">
        <f>'Survey Results (RB)'!L411</f>
        <v>0</v>
      </c>
      <c r="AH67" s="228">
        <f>'Survey Results (RB)'!L562</f>
        <v>0</v>
      </c>
      <c r="AI67" s="228">
        <f t="shared" si="38"/>
        <v>0</v>
      </c>
      <c r="AJ67" s="228">
        <f t="shared" si="39"/>
        <v>0.3241198977500897</v>
      </c>
      <c r="AK67" s="226">
        <f t="shared" si="40"/>
        <v>0.26400173852208797</v>
      </c>
      <c r="AL67" s="226">
        <f t="shared" si="24"/>
        <v>6.0118159228001726E-2</v>
      </c>
      <c r="AM67" s="226">
        <f t="shared" si="41"/>
        <v>0.3241198977500897</v>
      </c>
      <c r="AN67" s="226">
        <f t="shared" si="44"/>
        <v>0</v>
      </c>
      <c r="AO67" s="226">
        <f t="shared" si="45"/>
        <v>0</v>
      </c>
      <c r="AP67" s="226">
        <f t="shared" si="42"/>
        <v>0</v>
      </c>
      <c r="AQ67" s="226">
        <f t="shared" si="43"/>
        <v>0.3241198977500897</v>
      </c>
    </row>
    <row r="68" spans="1:43" s="235" customFormat="1" x14ac:dyDescent="0.45">
      <c r="A68" s="235" t="s">
        <v>505</v>
      </c>
      <c r="B68" s="236">
        <f>'Survey Results (RB)'!D113</f>
        <v>0</v>
      </c>
      <c r="C68" s="236">
        <f>'Survey Results (RB)'!D263</f>
        <v>4.2027065542026884E-2</v>
      </c>
      <c r="D68" s="236">
        <f t="shared" si="25"/>
        <v>4.2027065542026884E-2</v>
      </c>
      <c r="E68" s="236">
        <f>'Survey Results (RB)'!D413</f>
        <v>0</v>
      </c>
      <c r="F68" s="236">
        <f>'Survey Results (RB)'!D564</f>
        <v>0</v>
      </c>
      <c r="G68" s="236">
        <f t="shared" si="26"/>
        <v>0</v>
      </c>
      <c r="H68" s="236">
        <f t="shared" si="27"/>
        <v>4.2027065542026884E-2</v>
      </c>
      <c r="I68" s="236">
        <f>'Survey Results (RB)'!F113</f>
        <v>0</v>
      </c>
      <c r="J68" s="236">
        <f>'Survey Results (RB)'!F263</f>
        <v>0</v>
      </c>
      <c r="K68" s="236">
        <f t="shared" si="28"/>
        <v>0</v>
      </c>
      <c r="L68" s="236">
        <f>'Survey Results (RB)'!F413</f>
        <v>3.4795530328765076E-2</v>
      </c>
      <c r="M68" s="236">
        <f>'Survey Results (RB)'!F564</f>
        <v>7.7970588450870876E-2</v>
      </c>
      <c r="N68" s="236">
        <f t="shared" si="29"/>
        <v>0.11276611877963595</v>
      </c>
      <c r="O68" s="236">
        <f t="shared" si="30"/>
        <v>0.11276611877963595</v>
      </c>
      <c r="P68" s="236">
        <f>'Survey Results (RB)'!H113</f>
        <v>0</v>
      </c>
      <c r="Q68" s="236">
        <f>'Survey Results (RB)'!H263</f>
        <v>0</v>
      </c>
      <c r="R68" s="236">
        <f t="shared" si="31"/>
        <v>0</v>
      </c>
      <c r="S68" s="236">
        <f>'Survey Results (RB)'!H413</f>
        <v>0</v>
      </c>
      <c r="T68" s="236">
        <f>'Survey Results (RB)'!H564</f>
        <v>0</v>
      </c>
      <c r="U68" s="236">
        <f t="shared" si="32"/>
        <v>0</v>
      </c>
      <c r="V68" s="236">
        <f t="shared" si="33"/>
        <v>0</v>
      </c>
      <c r="W68" s="236">
        <f>'Survey Results (RB)'!J113</f>
        <v>0</v>
      </c>
      <c r="X68" s="236">
        <f>'Survey Results (RB)'!J263</f>
        <v>0</v>
      </c>
      <c r="Y68" s="236">
        <f t="shared" si="34"/>
        <v>0</v>
      </c>
      <c r="Z68" s="236">
        <f>'Survey Results (RB)'!J413</f>
        <v>0</v>
      </c>
      <c r="AA68" s="236">
        <f>'Survey Results (RB)'!J564</f>
        <v>0</v>
      </c>
      <c r="AB68" s="236">
        <f t="shared" si="35"/>
        <v>0</v>
      </c>
      <c r="AC68" s="236">
        <f t="shared" si="36"/>
        <v>0</v>
      </c>
      <c r="AD68" s="236">
        <f>'Survey Results (RB)'!L113</f>
        <v>0</v>
      </c>
      <c r="AE68" s="236">
        <f>'Survey Results (RB)'!L263</f>
        <v>0</v>
      </c>
      <c r="AF68" s="236">
        <f t="shared" si="37"/>
        <v>0</v>
      </c>
      <c r="AG68" s="236">
        <f>'Survey Results (RB)'!L413</f>
        <v>0</v>
      </c>
      <c r="AH68" s="236">
        <f>'Survey Results (RB)'!L564</f>
        <v>0</v>
      </c>
      <c r="AI68" s="236">
        <f t="shared" si="38"/>
        <v>0</v>
      </c>
      <c r="AJ68" s="236">
        <f t="shared" si="39"/>
        <v>0</v>
      </c>
      <c r="AK68" s="237">
        <f t="shared" si="40"/>
        <v>0</v>
      </c>
      <c r="AL68" s="237">
        <f t="shared" si="24"/>
        <v>4.2027065542026884E-2</v>
      </c>
      <c r="AM68" s="237">
        <f t="shared" si="41"/>
        <v>4.2027065542026884E-2</v>
      </c>
      <c r="AN68" s="237">
        <f t="shared" si="44"/>
        <v>3.4795530328765076E-2</v>
      </c>
      <c r="AO68" s="237">
        <f t="shared" si="45"/>
        <v>7.7970588450870876E-2</v>
      </c>
      <c r="AP68" s="237">
        <f t="shared" si="42"/>
        <v>0.11276611877963595</v>
      </c>
      <c r="AQ68" s="237">
        <f t="shared" si="43"/>
        <v>0.15479318432166284</v>
      </c>
    </row>
    <row r="69" spans="1:43" s="238" customFormat="1" x14ac:dyDescent="0.45">
      <c r="A69" s="238" t="s">
        <v>471</v>
      </c>
      <c r="B69" s="239">
        <f>'Survey Results (RB)'!D114</f>
        <v>0.81371734006754004</v>
      </c>
      <c r="C69" s="239">
        <f>'Survey Results (RB)'!D264</f>
        <v>0</v>
      </c>
      <c r="D69" s="239">
        <f t="shared" si="25"/>
        <v>0.81371734006754004</v>
      </c>
      <c r="E69" s="239">
        <f>'Survey Results (RB)'!D414</f>
        <v>6.3552134709978239E-2</v>
      </c>
      <c r="F69" s="239">
        <f>'Survey Results (RB)'!D565</f>
        <v>0.15145461125172677</v>
      </c>
      <c r="G69" s="239">
        <f t="shared" si="26"/>
        <v>0.21500674596170499</v>
      </c>
      <c r="H69" s="239">
        <f t="shared" si="27"/>
        <v>1.028724086029245</v>
      </c>
      <c r="I69" s="239">
        <f>'Survey Results (RB)'!F114</f>
        <v>1.451865625239108</v>
      </c>
      <c r="J69" s="239">
        <f>'Survey Results (RB)'!F264</f>
        <v>9.9352010025251195E-2</v>
      </c>
      <c r="K69" s="239">
        <f t="shared" si="28"/>
        <v>1.5512176352643592</v>
      </c>
      <c r="L69" s="239">
        <f>'Survey Results (RB)'!F414</f>
        <v>0.17356538232713387</v>
      </c>
      <c r="M69" s="239">
        <f>'Survey Results (RB)'!F565</f>
        <v>9.4729583241043816E-2</v>
      </c>
      <c r="N69" s="239">
        <f t="shared" si="29"/>
        <v>0.26829496556817767</v>
      </c>
      <c r="O69" s="239">
        <f t="shared" si="30"/>
        <v>1.8195126008325369</v>
      </c>
      <c r="P69" s="239">
        <f>'Survey Results (RB)'!H114</f>
        <v>3.0072262337884497</v>
      </c>
      <c r="Q69" s="239">
        <f>'Survey Results (RB)'!H264</f>
        <v>0.66202975609697257</v>
      </c>
      <c r="R69" s="239">
        <f t="shared" si="31"/>
        <v>3.6692559898854222</v>
      </c>
      <c r="S69" s="239">
        <f>'Survey Results (RB)'!H414</f>
        <v>2.175082089978106</v>
      </c>
      <c r="T69" s="239">
        <f>'Survey Results (RB)'!H565</f>
        <v>0.26093267226616684</v>
      </c>
      <c r="U69" s="239">
        <f t="shared" si="32"/>
        <v>2.4360147622442727</v>
      </c>
      <c r="V69" s="239">
        <f t="shared" si="33"/>
        <v>6.1052707521296945</v>
      </c>
      <c r="W69" s="239">
        <f>'Survey Results (RB)'!J114</f>
        <v>0.20680642058416979</v>
      </c>
      <c r="X69" s="239">
        <f>'Survey Results (RB)'!J264</f>
        <v>0.16806390017586728</v>
      </c>
      <c r="Y69" s="239">
        <f t="shared" si="34"/>
        <v>0.37487032076003707</v>
      </c>
      <c r="Z69" s="239">
        <f>'Survey Results (RB)'!J414</f>
        <v>0</v>
      </c>
      <c r="AA69" s="239">
        <f>'Survey Results (RB)'!J565</f>
        <v>0</v>
      </c>
      <c r="AB69" s="239">
        <f t="shared" si="35"/>
        <v>0</v>
      </c>
      <c r="AC69" s="239">
        <f t="shared" si="36"/>
        <v>0.37487032076003707</v>
      </c>
      <c r="AD69" s="239">
        <f>'Survey Results (RB)'!L114</f>
        <v>0.26400173852208797</v>
      </c>
      <c r="AE69" s="239">
        <f>'Survey Results (RB)'!L264</f>
        <v>6.0118159228001726E-2</v>
      </c>
      <c r="AF69" s="239">
        <f t="shared" si="37"/>
        <v>0.3241198977500897</v>
      </c>
      <c r="AG69" s="239">
        <f>'Survey Results (RB)'!L414</f>
        <v>0</v>
      </c>
      <c r="AH69" s="239">
        <f>'Survey Results (RB)'!L565</f>
        <v>0</v>
      </c>
      <c r="AI69" s="239">
        <f t="shared" si="38"/>
        <v>0</v>
      </c>
      <c r="AJ69" s="239">
        <f t="shared" si="39"/>
        <v>0.3241198977500897</v>
      </c>
      <c r="AK69" s="240">
        <f t="shared" si="40"/>
        <v>5.7436173582013561</v>
      </c>
      <c r="AL69" s="240">
        <f t="shared" si="24"/>
        <v>0.98956382552609268</v>
      </c>
      <c r="AM69" s="240">
        <f t="shared" si="41"/>
        <v>6.7331811837274484</v>
      </c>
      <c r="AN69" s="240">
        <f t="shared" si="44"/>
        <v>2.4121996070152183</v>
      </c>
      <c r="AO69" s="240">
        <f t="shared" si="45"/>
        <v>0.50711686675893741</v>
      </c>
      <c r="AP69" s="240">
        <f t="shared" si="42"/>
        <v>2.9193164737741557</v>
      </c>
      <c r="AQ69" s="240">
        <f t="shared" si="43"/>
        <v>9.6524976575016037</v>
      </c>
    </row>
    <row r="70" spans="1:43" s="229" customFormat="1" x14ac:dyDescent="0.45">
      <c r="A70" s="229" t="s">
        <v>472</v>
      </c>
      <c r="B70" s="230">
        <f>'Survey Results (RB)'!D115</f>
        <v>0</v>
      </c>
      <c r="C70" s="230">
        <f>'Survey Results (RB)'!D265</f>
        <v>0</v>
      </c>
      <c r="D70" s="230">
        <f t="shared" si="25"/>
        <v>0</v>
      </c>
      <c r="E70" s="230">
        <f>'Survey Results (RB)'!D415</f>
        <v>0</v>
      </c>
      <c r="F70" s="230">
        <f>'Survey Results (RB)'!D566</f>
        <v>0</v>
      </c>
      <c r="G70" s="230">
        <f t="shared" si="26"/>
        <v>0</v>
      </c>
      <c r="H70" s="230">
        <f t="shared" si="27"/>
        <v>0</v>
      </c>
      <c r="I70" s="230">
        <f>'Survey Results (RB)'!F115</f>
        <v>0</v>
      </c>
      <c r="J70" s="230">
        <f>'Survey Results (RB)'!F265</f>
        <v>0</v>
      </c>
      <c r="K70" s="230">
        <f t="shared" si="28"/>
        <v>0</v>
      </c>
      <c r="L70" s="230">
        <f>'Survey Results (RB)'!F415</f>
        <v>0</v>
      </c>
      <c r="M70" s="230">
        <f>'Survey Results (RB)'!F566</f>
        <v>0</v>
      </c>
      <c r="N70" s="230">
        <f t="shared" si="29"/>
        <v>0</v>
      </c>
      <c r="O70" s="230">
        <f t="shared" si="30"/>
        <v>0</v>
      </c>
      <c r="P70" s="230">
        <f>'Survey Results (RB)'!H115</f>
        <v>4.4393367084492512</v>
      </c>
      <c r="Q70" s="230">
        <f>'Survey Results (RB)'!H265</f>
        <v>0.53742138399096051</v>
      </c>
      <c r="R70" s="230">
        <f t="shared" si="31"/>
        <v>4.9767580924402122</v>
      </c>
      <c r="S70" s="230">
        <f>'Survey Results (RB)'!H415</f>
        <v>0.34878753491454517</v>
      </c>
      <c r="T70" s="230">
        <f>'Survey Results (RB)'!H566</f>
        <v>0.10130327276215889</v>
      </c>
      <c r="U70" s="230">
        <f t="shared" si="32"/>
        <v>0.45009080767670406</v>
      </c>
      <c r="V70" s="230">
        <f t="shared" si="33"/>
        <v>5.4268489001169158</v>
      </c>
      <c r="W70" s="230">
        <f>'Survey Results (RB)'!J115</f>
        <v>0.41398681299579743</v>
      </c>
      <c r="X70" s="230">
        <f>'Survey Results (RB)'!J265</f>
        <v>0</v>
      </c>
      <c r="Y70" s="230">
        <f t="shared" si="34"/>
        <v>0.41398681299579743</v>
      </c>
      <c r="Z70" s="230">
        <f>'Survey Results (RB)'!J415</f>
        <v>0.19135306745085262</v>
      </c>
      <c r="AA70" s="230">
        <f>'Survey Results (RB)'!J566</f>
        <v>0</v>
      </c>
      <c r="AB70" s="230">
        <f t="shared" si="35"/>
        <v>0.19135306745085262</v>
      </c>
      <c r="AC70" s="230">
        <f t="shared" si="36"/>
        <v>0.6053398804466501</v>
      </c>
      <c r="AD70" s="230">
        <f>'Survey Results (RB)'!L115</f>
        <v>0</v>
      </c>
      <c r="AE70" s="230">
        <f>'Survey Results (RB)'!L265</f>
        <v>0</v>
      </c>
      <c r="AF70" s="230">
        <f t="shared" si="37"/>
        <v>0</v>
      </c>
      <c r="AG70" s="230">
        <f>'Survey Results (RB)'!L415</f>
        <v>0</v>
      </c>
      <c r="AH70" s="230">
        <f>'Survey Results (RB)'!L566</f>
        <v>0</v>
      </c>
      <c r="AI70" s="230">
        <f t="shared" si="38"/>
        <v>0</v>
      </c>
      <c r="AJ70" s="230">
        <f t="shared" si="39"/>
        <v>0</v>
      </c>
      <c r="AK70" s="231">
        <f t="shared" si="40"/>
        <v>4.8533235214450485</v>
      </c>
      <c r="AL70" s="231">
        <f t="shared" si="24"/>
        <v>0.53742138399096051</v>
      </c>
      <c r="AM70" s="231">
        <f t="shared" si="41"/>
        <v>5.3907449054360086</v>
      </c>
      <c r="AN70" s="231">
        <f t="shared" si="44"/>
        <v>0.54014060236539785</v>
      </c>
      <c r="AO70" s="231">
        <f t="shared" si="45"/>
        <v>0.10130327276215889</v>
      </c>
      <c r="AP70" s="231">
        <f t="shared" si="42"/>
        <v>0.64144387512755674</v>
      </c>
      <c r="AQ70" s="231">
        <f t="shared" si="43"/>
        <v>6.0321887805635654</v>
      </c>
    </row>
    <row r="71" spans="1:43" s="229" customFormat="1" x14ac:dyDescent="0.45">
      <c r="A71" s="229" t="s">
        <v>473</v>
      </c>
      <c r="B71" s="230">
        <f>'Survey Results (RB)'!D117</f>
        <v>0</v>
      </c>
      <c r="C71" s="230">
        <f>'Survey Results (RB)'!D267</f>
        <v>0</v>
      </c>
      <c r="D71" s="230">
        <f t="shared" si="25"/>
        <v>0</v>
      </c>
      <c r="E71" s="230">
        <f>'Survey Results (RB)'!D417</f>
        <v>0</v>
      </c>
      <c r="F71" s="230">
        <f>'Survey Results (RB)'!D568</f>
        <v>0</v>
      </c>
      <c r="G71" s="230">
        <f t="shared" si="26"/>
        <v>0</v>
      </c>
      <c r="H71" s="230">
        <f t="shared" si="27"/>
        <v>0</v>
      </c>
      <c r="I71" s="230">
        <f>'Survey Results (RB)'!F117</f>
        <v>0</v>
      </c>
      <c r="J71" s="230">
        <f>'Survey Results (RB)'!F267</f>
        <v>0</v>
      </c>
      <c r="K71" s="230">
        <f t="shared" si="28"/>
        <v>0</v>
      </c>
      <c r="L71" s="230">
        <f>'Survey Results (RB)'!F417</f>
        <v>0</v>
      </c>
      <c r="M71" s="230">
        <f>'Survey Results (RB)'!F568</f>
        <v>0</v>
      </c>
      <c r="N71" s="230">
        <f t="shared" si="29"/>
        <v>0</v>
      </c>
      <c r="O71" s="230">
        <f t="shared" si="30"/>
        <v>0</v>
      </c>
      <c r="P71" s="230">
        <f>'Survey Results (RB)'!H117</f>
        <v>0</v>
      </c>
      <c r="Q71" s="230">
        <f>'Survey Results (RB)'!H267</f>
        <v>0</v>
      </c>
      <c r="R71" s="230">
        <f t="shared" si="31"/>
        <v>0</v>
      </c>
      <c r="S71" s="230">
        <f>'Survey Results (RB)'!H417</f>
        <v>0</v>
      </c>
      <c r="T71" s="230">
        <f>'Survey Results (RB)'!H568</f>
        <v>0</v>
      </c>
      <c r="U71" s="230">
        <f t="shared" si="32"/>
        <v>0</v>
      </c>
      <c r="V71" s="230">
        <f t="shared" si="33"/>
        <v>0</v>
      </c>
      <c r="W71" s="230">
        <f>'Survey Results (RB)'!J117</f>
        <v>0</v>
      </c>
      <c r="X71" s="230">
        <f>'Survey Results (RB)'!J267</f>
        <v>0</v>
      </c>
      <c r="Y71" s="230">
        <f t="shared" si="34"/>
        <v>0</v>
      </c>
      <c r="Z71" s="230">
        <f>'Survey Results (RB)'!J417</f>
        <v>0</v>
      </c>
      <c r="AA71" s="230">
        <f>'Survey Results (RB)'!J568</f>
        <v>0</v>
      </c>
      <c r="AB71" s="230">
        <f t="shared" si="35"/>
        <v>0</v>
      </c>
      <c r="AC71" s="230">
        <f t="shared" si="36"/>
        <v>0</v>
      </c>
      <c r="AD71" s="230">
        <f>'Survey Results (RB)'!L117</f>
        <v>0</v>
      </c>
      <c r="AE71" s="230">
        <f>'Survey Results (RB)'!L267</f>
        <v>6.0118159228001726E-2</v>
      </c>
      <c r="AF71" s="230">
        <f t="shared" si="37"/>
        <v>6.0118159228001726E-2</v>
      </c>
      <c r="AG71" s="230">
        <f>'Survey Results (RB)'!L417</f>
        <v>0</v>
      </c>
      <c r="AH71" s="230">
        <f>'Survey Results (RB)'!L568</f>
        <v>0</v>
      </c>
      <c r="AI71" s="230">
        <f t="shared" si="38"/>
        <v>0</v>
      </c>
      <c r="AJ71" s="230">
        <f t="shared" si="39"/>
        <v>6.0118159228001726E-2</v>
      </c>
      <c r="AK71" s="231">
        <f t="shared" si="40"/>
        <v>0</v>
      </c>
      <c r="AL71" s="231">
        <f t="shared" si="24"/>
        <v>6.0118159228001726E-2</v>
      </c>
      <c r="AM71" s="231">
        <f t="shared" si="41"/>
        <v>6.0118159228001726E-2</v>
      </c>
      <c r="AN71" s="231">
        <f t="shared" si="44"/>
        <v>0</v>
      </c>
      <c r="AO71" s="231">
        <f t="shared" si="45"/>
        <v>0</v>
      </c>
      <c r="AP71" s="231">
        <f t="shared" si="42"/>
        <v>0</v>
      </c>
      <c r="AQ71" s="231">
        <f t="shared" si="43"/>
        <v>6.0118159228001726E-2</v>
      </c>
    </row>
    <row r="72" spans="1:43" s="229" customFormat="1" x14ac:dyDescent="0.45">
      <c r="A72" s="229" t="s">
        <v>474</v>
      </c>
      <c r="B72" s="230">
        <f>'Survey Results (RB)'!D118</f>
        <v>0</v>
      </c>
      <c r="C72" s="230">
        <f>'Survey Results (RB)'!D268</f>
        <v>0</v>
      </c>
      <c r="D72" s="230">
        <f t="shared" si="25"/>
        <v>0</v>
      </c>
      <c r="E72" s="230">
        <f>'Survey Results (RB)'!D418</f>
        <v>0</v>
      </c>
      <c r="F72" s="230">
        <f>'Survey Results (RB)'!D569</f>
        <v>0</v>
      </c>
      <c r="G72" s="230">
        <f t="shared" si="26"/>
        <v>0</v>
      </c>
      <c r="H72" s="230">
        <f t="shared" si="27"/>
        <v>0</v>
      </c>
      <c r="I72" s="230">
        <f>'Survey Results (RB)'!F118</f>
        <v>0</v>
      </c>
      <c r="J72" s="230">
        <f>'Survey Results (RB)'!F268</f>
        <v>0</v>
      </c>
      <c r="K72" s="230">
        <f t="shared" si="28"/>
        <v>0</v>
      </c>
      <c r="L72" s="230">
        <f>'Survey Results (RB)'!F418</f>
        <v>0</v>
      </c>
      <c r="M72" s="230">
        <f>'Survey Results (RB)'!F569</f>
        <v>0</v>
      </c>
      <c r="N72" s="230">
        <f t="shared" si="29"/>
        <v>0</v>
      </c>
      <c r="O72" s="230">
        <f t="shared" si="30"/>
        <v>0</v>
      </c>
      <c r="P72" s="230">
        <f>'Survey Results (RB)'!H118</f>
        <v>0</v>
      </c>
      <c r="Q72" s="230">
        <f>'Survey Results (RB)'!H268</f>
        <v>0</v>
      </c>
      <c r="R72" s="230">
        <f t="shared" si="31"/>
        <v>0</v>
      </c>
      <c r="S72" s="230">
        <f>'Survey Results (RB)'!H418</f>
        <v>0</v>
      </c>
      <c r="T72" s="230">
        <f>'Survey Results (RB)'!H569</f>
        <v>0</v>
      </c>
      <c r="U72" s="230">
        <f t="shared" si="32"/>
        <v>0</v>
      </c>
      <c r="V72" s="230">
        <f t="shared" si="33"/>
        <v>0</v>
      </c>
      <c r="W72" s="230">
        <f>'Survey Results (RB)'!J118</f>
        <v>0</v>
      </c>
      <c r="X72" s="230">
        <f>'Survey Results (RB)'!J268</f>
        <v>0</v>
      </c>
      <c r="Y72" s="230">
        <f t="shared" si="34"/>
        <v>0</v>
      </c>
      <c r="Z72" s="230">
        <f>'Survey Results (RB)'!J418</f>
        <v>4.2565666251134962E-2</v>
      </c>
      <c r="AA72" s="230">
        <f>'Survey Results (RB)'!J569</f>
        <v>0</v>
      </c>
      <c r="AB72" s="230">
        <f t="shared" si="35"/>
        <v>4.2565666251134962E-2</v>
      </c>
      <c r="AC72" s="230">
        <f t="shared" si="36"/>
        <v>4.2565666251134962E-2</v>
      </c>
      <c r="AD72" s="230">
        <f>'Survey Results (RB)'!L118</f>
        <v>0</v>
      </c>
      <c r="AE72" s="230">
        <f>'Survey Results (RB)'!L268</f>
        <v>0</v>
      </c>
      <c r="AF72" s="230">
        <f t="shared" si="37"/>
        <v>0</v>
      </c>
      <c r="AG72" s="230">
        <f>'Survey Results (RB)'!L418</f>
        <v>0</v>
      </c>
      <c r="AH72" s="230">
        <f>'Survey Results (RB)'!L569</f>
        <v>0</v>
      </c>
      <c r="AI72" s="230">
        <f t="shared" si="38"/>
        <v>0</v>
      </c>
      <c r="AJ72" s="230">
        <f t="shared" si="39"/>
        <v>0</v>
      </c>
      <c r="AK72" s="231">
        <f t="shared" si="40"/>
        <v>0</v>
      </c>
      <c r="AL72" s="231">
        <f t="shared" si="24"/>
        <v>0</v>
      </c>
      <c r="AM72" s="231">
        <f t="shared" si="41"/>
        <v>0</v>
      </c>
      <c r="AN72" s="231">
        <f t="shared" si="44"/>
        <v>4.2565666251134962E-2</v>
      </c>
      <c r="AO72" s="231">
        <f t="shared" si="45"/>
        <v>0</v>
      </c>
      <c r="AP72" s="231">
        <f t="shared" si="42"/>
        <v>4.2565666251134962E-2</v>
      </c>
      <c r="AQ72" s="231">
        <f t="shared" si="43"/>
        <v>4.2565666251134962E-2</v>
      </c>
    </row>
    <row r="73" spans="1:43" s="229" customFormat="1" x14ac:dyDescent="0.45">
      <c r="A73" s="229" t="s">
        <v>475</v>
      </c>
      <c r="B73" s="230">
        <f>'Survey Results (RB)'!D121</f>
        <v>0</v>
      </c>
      <c r="C73" s="230">
        <f>'Survey Results (RB)'!D271</f>
        <v>0</v>
      </c>
      <c r="D73" s="230">
        <f t="shared" si="25"/>
        <v>0</v>
      </c>
      <c r="E73" s="230">
        <f>'Survey Results (RB)'!D421</f>
        <v>0</v>
      </c>
      <c r="F73" s="230">
        <f>'Survey Results (RB)'!D572</f>
        <v>0</v>
      </c>
      <c r="G73" s="230">
        <f t="shared" si="26"/>
        <v>0</v>
      </c>
      <c r="H73" s="230">
        <f t="shared" si="27"/>
        <v>0</v>
      </c>
      <c r="I73" s="230">
        <f>'Survey Results (RB)'!F121</f>
        <v>0</v>
      </c>
      <c r="J73" s="230">
        <f>'Survey Results (RB)'!F271</f>
        <v>0</v>
      </c>
      <c r="K73" s="230">
        <f t="shared" si="28"/>
        <v>0</v>
      </c>
      <c r="L73" s="230">
        <f>'Survey Results (RB)'!F421</f>
        <v>0</v>
      </c>
      <c r="M73" s="230">
        <f>'Survey Results (RB)'!F572</f>
        <v>0</v>
      </c>
      <c r="N73" s="230">
        <f t="shared" si="29"/>
        <v>0</v>
      </c>
      <c r="O73" s="230">
        <f t="shared" si="30"/>
        <v>0</v>
      </c>
      <c r="P73" s="230">
        <f>'Survey Results (RB)'!H121</f>
        <v>0</v>
      </c>
      <c r="Q73" s="230">
        <f>'Survey Results (RB)'!H271</f>
        <v>0</v>
      </c>
      <c r="R73" s="230">
        <f t="shared" si="31"/>
        <v>0</v>
      </c>
      <c r="S73" s="230">
        <f>'Survey Results (RB)'!H421</f>
        <v>0</v>
      </c>
      <c r="T73" s="230">
        <f>'Survey Results (RB)'!H572</f>
        <v>0.24536951972060614</v>
      </c>
      <c r="U73" s="230">
        <f t="shared" si="32"/>
        <v>0.24536951972060614</v>
      </c>
      <c r="V73" s="230">
        <f t="shared" si="33"/>
        <v>0.24536951972060614</v>
      </c>
      <c r="W73" s="230">
        <f>'Survey Results (RB)'!J121</f>
        <v>0</v>
      </c>
      <c r="X73" s="230">
        <f>'Survey Results (RB)'!J271</f>
        <v>0</v>
      </c>
      <c r="Y73" s="230">
        <f t="shared" si="34"/>
        <v>0</v>
      </c>
      <c r="Z73" s="230">
        <f>'Survey Results (RB)'!J421</f>
        <v>0</v>
      </c>
      <c r="AA73" s="230">
        <f>'Survey Results (RB)'!J572</f>
        <v>0</v>
      </c>
      <c r="AB73" s="230">
        <f t="shared" si="35"/>
        <v>0</v>
      </c>
      <c r="AC73" s="230">
        <f t="shared" si="36"/>
        <v>0</v>
      </c>
      <c r="AD73" s="230">
        <f>'Survey Results (RB)'!L121</f>
        <v>0</v>
      </c>
      <c r="AE73" s="230">
        <f>'Survey Results (RB)'!L271</f>
        <v>0</v>
      </c>
      <c r="AF73" s="230">
        <f t="shared" si="37"/>
        <v>0</v>
      </c>
      <c r="AG73" s="230">
        <f>'Survey Results (RB)'!L421</f>
        <v>0</v>
      </c>
      <c r="AH73" s="230">
        <f>'Survey Results (RB)'!L572</f>
        <v>0</v>
      </c>
      <c r="AI73" s="230">
        <f t="shared" si="38"/>
        <v>0</v>
      </c>
      <c r="AJ73" s="230">
        <f t="shared" si="39"/>
        <v>0</v>
      </c>
      <c r="AK73" s="231">
        <f t="shared" si="40"/>
        <v>0</v>
      </c>
      <c r="AL73" s="231">
        <f t="shared" si="24"/>
        <v>0</v>
      </c>
      <c r="AM73" s="231">
        <f t="shared" si="41"/>
        <v>0</v>
      </c>
      <c r="AN73" s="231">
        <f t="shared" si="44"/>
        <v>0</v>
      </c>
      <c r="AO73" s="231">
        <f t="shared" si="45"/>
        <v>0.24536951972060614</v>
      </c>
      <c r="AP73" s="231">
        <f t="shared" si="42"/>
        <v>0.24536951972060614</v>
      </c>
      <c r="AQ73" s="231">
        <f t="shared" si="43"/>
        <v>0.24536951972060614</v>
      </c>
    </row>
    <row r="74" spans="1:43" s="238" customFormat="1" x14ac:dyDescent="0.45">
      <c r="A74" s="238" t="s">
        <v>476</v>
      </c>
      <c r="B74" s="239">
        <f>'Survey Results (RB)'!D122</f>
        <v>0</v>
      </c>
      <c r="C74" s="239">
        <f>'Survey Results (RB)'!D272</f>
        <v>0</v>
      </c>
      <c r="D74" s="239">
        <f t="shared" si="25"/>
        <v>0</v>
      </c>
      <c r="E74" s="239">
        <f>'Survey Results (RB)'!D422</f>
        <v>0</v>
      </c>
      <c r="F74" s="239">
        <f>'Survey Results (RB)'!D573</f>
        <v>0</v>
      </c>
      <c r="G74" s="239">
        <f t="shared" si="26"/>
        <v>0</v>
      </c>
      <c r="H74" s="239">
        <f t="shared" si="27"/>
        <v>0</v>
      </c>
      <c r="I74" s="239">
        <f>'Survey Results (RB)'!F122</f>
        <v>0</v>
      </c>
      <c r="J74" s="239">
        <f>'Survey Results (RB)'!F272</f>
        <v>0</v>
      </c>
      <c r="K74" s="239">
        <f t="shared" si="28"/>
        <v>0</v>
      </c>
      <c r="L74" s="239">
        <f>'Survey Results (RB)'!F422</f>
        <v>0</v>
      </c>
      <c r="M74" s="239">
        <f>'Survey Results (RB)'!F573</f>
        <v>0</v>
      </c>
      <c r="N74" s="239">
        <f t="shared" si="29"/>
        <v>0</v>
      </c>
      <c r="O74" s="239">
        <f t="shared" si="30"/>
        <v>0</v>
      </c>
      <c r="P74" s="239">
        <f>'Survey Results (RB)'!H122</f>
        <v>0</v>
      </c>
      <c r="Q74" s="239">
        <f>'Survey Results (RB)'!H272</f>
        <v>0</v>
      </c>
      <c r="R74" s="239">
        <f t="shared" si="31"/>
        <v>0</v>
      </c>
      <c r="S74" s="239">
        <f>'Survey Results (RB)'!H422</f>
        <v>9.9873082684781636E-2</v>
      </c>
      <c r="T74" s="239">
        <f>'Survey Results (RB)'!H573</f>
        <v>5.7969173701813273E-2</v>
      </c>
      <c r="U74" s="239">
        <f t="shared" si="32"/>
        <v>0.15784225638659491</v>
      </c>
      <c r="V74" s="239">
        <f t="shared" si="33"/>
        <v>0.15784225638659491</v>
      </c>
      <c r="W74" s="239">
        <f>'Survey Results (RB)'!J122</f>
        <v>0</v>
      </c>
      <c r="X74" s="239">
        <f>'Survey Results (RB)'!J272</f>
        <v>0</v>
      </c>
      <c r="Y74" s="239">
        <f t="shared" si="34"/>
        <v>0</v>
      </c>
      <c r="Z74" s="239">
        <f>'Survey Results (RB)'!J422</f>
        <v>0</v>
      </c>
      <c r="AA74" s="239">
        <f>'Survey Results (RB)'!J573</f>
        <v>0</v>
      </c>
      <c r="AB74" s="239">
        <f t="shared" si="35"/>
        <v>0</v>
      </c>
      <c r="AC74" s="239">
        <f t="shared" si="36"/>
        <v>0</v>
      </c>
      <c r="AD74" s="239">
        <f>'Survey Results (RB)'!L122</f>
        <v>0</v>
      </c>
      <c r="AE74" s="239">
        <f>'Survey Results (RB)'!L272</f>
        <v>0</v>
      </c>
      <c r="AF74" s="239">
        <f t="shared" si="37"/>
        <v>0</v>
      </c>
      <c r="AG74" s="239">
        <f>'Survey Results (RB)'!L422</f>
        <v>0</v>
      </c>
      <c r="AH74" s="239">
        <f>'Survey Results (RB)'!L573</f>
        <v>0</v>
      </c>
      <c r="AI74" s="239">
        <f t="shared" si="38"/>
        <v>0</v>
      </c>
      <c r="AJ74" s="239">
        <f t="shared" si="39"/>
        <v>0</v>
      </c>
      <c r="AK74" s="240">
        <f t="shared" si="40"/>
        <v>0</v>
      </c>
      <c r="AL74" s="240">
        <f t="shared" si="24"/>
        <v>0</v>
      </c>
      <c r="AM74" s="240">
        <f t="shared" si="41"/>
        <v>0</v>
      </c>
      <c r="AN74" s="240">
        <f t="shared" si="44"/>
        <v>9.9873082684781636E-2</v>
      </c>
      <c r="AO74" s="240">
        <f t="shared" si="45"/>
        <v>5.7969173701813273E-2</v>
      </c>
      <c r="AP74" s="240">
        <f t="shared" si="42"/>
        <v>0.15784225638659491</v>
      </c>
      <c r="AQ74" s="240">
        <f t="shared" si="43"/>
        <v>0.15784225638659491</v>
      </c>
    </row>
    <row r="75" spans="1:43" x14ac:dyDescent="0.45">
      <c r="A75" s="223" t="s">
        <v>477</v>
      </c>
      <c r="B75" s="228">
        <f>'Survey Results (RB)'!D123</f>
        <v>0</v>
      </c>
      <c r="C75" s="228">
        <f>'Survey Results (RB)'!D273</f>
        <v>0</v>
      </c>
      <c r="D75" s="228">
        <f t="shared" si="25"/>
        <v>0</v>
      </c>
      <c r="E75" s="228">
        <f>'Survey Results (RB)'!D423</f>
        <v>0</v>
      </c>
      <c r="F75" s="228">
        <f>'Survey Results (RB)'!D574</f>
        <v>1.599078918797301E-2</v>
      </c>
      <c r="G75" s="228">
        <f t="shared" si="26"/>
        <v>1.599078918797301E-2</v>
      </c>
      <c r="H75" s="228">
        <f t="shared" si="27"/>
        <v>1.599078918797301E-2</v>
      </c>
      <c r="I75" s="224">
        <f>'Survey Results (RB)'!F123</f>
        <v>0</v>
      </c>
      <c r="J75" s="224">
        <f>'Survey Results (RB)'!F273</f>
        <v>0</v>
      </c>
      <c r="K75" s="224">
        <f t="shared" si="28"/>
        <v>0</v>
      </c>
      <c r="L75" s="224">
        <f>'Survey Results (RB)'!F423</f>
        <v>0</v>
      </c>
      <c r="M75" s="224">
        <f>'Survey Results (RB)'!F574</f>
        <v>0</v>
      </c>
      <c r="N75" s="224">
        <f t="shared" si="29"/>
        <v>0</v>
      </c>
      <c r="O75" s="224">
        <f t="shared" si="30"/>
        <v>0</v>
      </c>
      <c r="P75" s="228">
        <f>'Survey Results (RB)'!H123</f>
        <v>0</v>
      </c>
      <c r="Q75" s="228">
        <f>'Survey Results (RB)'!H273</f>
        <v>0</v>
      </c>
      <c r="R75" s="228">
        <f t="shared" si="31"/>
        <v>0</v>
      </c>
      <c r="S75" s="228">
        <f>'Survey Results (RB)'!H423</f>
        <v>0</v>
      </c>
      <c r="T75" s="228">
        <f>'Survey Results (RB)'!H574</f>
        <v>0</v>
      </c>
      <c r="U75" s="228">
        <f t="shared" si="32"/>
        <v>0</v>
      </c>
      <c r="V75" s="228">
        <f t="shared" si="33"/>
        <v>0</v>
      </c>
      <c r="W75" s="224">
        <f>'Survey Results (RB)'!J123</f>
        <v>0</v>
      </c>
      <c r="X75" s="224">
        <f>'Survey Results (RB)'!J273</f>
        <v>0</v>
      </c>
      <c r="Y75" s="224">
        <f t="shared" si="34"/>
        <v>0</v>
      </c>
      <c r="Z75" s="224">
        <f>'Survey Results (RB)'!J423</f>
        <v>4.2565666251134962E-2</v>
      </c>
      <c r="AA75" s="224">
        <f>'Survey Results (RB)'!J574</f>
        <v>1.1490581784666396E-2</v>
      </c>
      <c r="AB75" s="224">
        <f t="shared" si="35"/>
        <v>5.4056248035801356E-2</v>
      </c>
      <c r="AC75" s="224">
        <f t="shared" si="36"/>
        <v>5.4056248035801356E-2</v>
      </c>
      <c r="AD75" s="228">
        <f>'Survey Results (RB)'!L123</f>
        <v>0.26400173852208797</v>
      </c>
      <c r="AE75" s="228">
        <f>'Survey Results (RB)'!L273</f>
        <v>6.0118159228001726E-2</v>
      </c>
      <c r="AF75" s="228">
        <f t="shared" si="37"/>
        <v>0.3241198977500897</v>
      </c>
      <c r="AG75" s="228">
        <f>'Survey Results (RB)'!L423</f>
        <v>0.59473019786210835</v>
      </c>
      <c r="AH75" s="228">
        <f>'Survey Results (RB)'!L574</f>
        <v>0.22660144083984962</v>
      </c>
      <c r="AI75" s="228">
        <f t="shared" si="38"/>
        <v>0.82133163870195802</v>
      </c>
      <c r="AJ75" s="228">
        <f t="shared" si="39"/>
        <v>1.1454515364520477</v>
      </c>
      <c r="AK75" s="226">
        <f t="shared" si="40"/>
        <v>0.26400173852208797</v>
      </c>
      <c r="AL75" s="226">
        <f t="shared" si="24"/>
        <v>6.0118159228001726E-2</v>
      </c>
      <c r="AM75" s="226">
        <f t="shared" si="41"/>
        <v>0.3241198977500897</v>
      </c>
      <c r="AN75" s="226">
        <f t="shared" si="44"/>
        <v>0.63729586411324335</v>
      </c>
      <c r="AO75" s="226">
        <f t="shared" si="45"/>
        <v>0.25408281181248904</v>
      </c>
      <c r="AP75" s="226">
        <f t="shared" si="42"/>
        <v>0.89137867592573239</v>
      </c>
      <c r="AQ75" s="226">
        <f t="shared" si="43"/>
        <v>1.2154985736758221</v>
      </c>
    </row>
    <row r="76" spans="1:43" s="229" customFormat="1" x14ac:dyDescent="0.45">
      <c r="A76" s="229" t="s">
        <v>478</v>
      </c>
      <c r="B76" s="230">
        <f>'Survey Results (RB)'!D124</f>
        <v>0</v>
      </c>
      <c r="C76" s="230">
        <f>'Survey Results (RB)'!D274</f>
        <v>0</v>
      </c>
      <c r="D76" s="230">
        <f t="shared" si="25"/>
        <v>0</v>
      </c>
      <c r="E76" s="230">
        <f>'Survey Results (RB)'!D424</f>
        <v>0</v>
      </c>
      <c r="F76" s="230">
        <f>'Survey Results (RB)'!D575</f>
        <v>0</v>
      </c>
      <c r="G76" s="230">
        <f t="shared" si="26"/>
        <v>0</v>
      </c>
      <c r="H76" s="230">
        <f t="shared" si="27"/>
        <v>0</v>
      </c>
      <c r="I76" s="230">
        <f>'Survey Results (RB)'!F124</f>
        <v>0</v>
      </c>
      <c r="J76" s="230">
        <f>'Survey Results (RB)'!F274</f>
        <v>0</v>
      </c>
      <c r="K76" s="230">
        <f t="shared" si="28"/>
        <v>0</v>
      </c>
      <c r="L76" s="230">
        <f>'Survey Results (RB)'!F424</f>
        <v>0</v>
      </c>
      <c r="M76" s="230">
        <f>'Survey Results (RB)'!F575</f>
        <v>0</v>
      </c>
      <c r="N76" s="230">
        <f t="shared" si="29"/>
        <v>0</v>
      </c>
      <c r="O76" s="230">
        <f t="shared" si="30"/>
        <v>0</v>
      </c>
      <c r="P76" s="230">
        <f>'Survey Results (RB)'!H124</f>
        <v>0</v>
      </c>
      <c r="Q76" s="230">
        <f>'Survey Results (RB)'!H274</f>
        <v>0</v>
      </c>
      <c r="R76" s="230">
        <f t="shared" si="31"/>
        <v>0</v>
      </c>
      <c r="S76" s="230">
        <f>'Survey Results (RB)'!H424</f>
        <v>0</v>
      </c>
      <c r="T76" s="230">
        <f>'Survey Results (RB)'!H575</f>
        <v>0</v>
      </c>
      <c r="U76" s="230">
        <f t="shared" si="32"/>
        <v>0</v>
      </c>
      <c r="V76" s="230">
        <f t="shared" si="33"/>
        <v>0</v>
      </c>
      <c r="W76" s="230">
        <f>'Survey Results (RB)'!J124</f>
        <v>0</v>
      </c>
      <c r="X76" s="230">
        <f>'Survey Results (RB)'!J274</f>
        <v>0</v>
      </c>
      <c r="Y76" s="230">
        <f t="shared" si="34"/>
        <v>0</v>
      </c>
      <c r="Z76" s="230">
        <f>'Survey Results (RB)'!J424</f>
        <v>0.14878740119971767</v>
      </c>
      <c r="AA76" s="230">
        <f>'Survey Results (RB)'!J575</f>
        <v>0</v>
      </c>
      <c r="AB76" s="230">
        <f t="shared" si="35"/>
        <v>0.14878740119971767</v>
      </c>
      <c r="AC76" s="230">
        <f t="shared" si="36"/>
        <v>0.14878740119971767</v>
      </c>
      <c r="AD76" s="230">
        <f>'Survey Results (RB)'!L124</f>
        <v>0</v>
      </c>
      <c r="AE76" s="230">
        <f>'Survey Results (RB)'!L274</f>
        <v>0</v>
      </c>
      <c r="AF76" s="230">
        <f t="shared" si="37"/>
        <v>0</v>
      </c>
      <c r="AG76" s="230">
        <f>'Survey Results (RB)'!L424</f>
        <v>0</v>
      </c>
      <c r="AH76" s="230">
        <f>'Survey Results (RB)'!L575</f>
        <v>0</v>
      </c>
      <c r="AI76" s="230">
        <f t="shared" si="38"/>
        <v>0</v>
      </c>
      <c r="AJ76" s="230">
        <f t="shared" si="39"/>
        <v>0</v>
      </c>
      <c r="AK76" s="231">
        <f t="shared" si="40"/>
        <v>0</v>
      </c>
      <c r="AL76" s="231">
        <f t="shared" si="24"/>
        <v>0</v>
      </c>
      <c r="AM76" s="231">
        <f t="shared" si="41"/>
        <v>0</v>
      </c>
      <c r="AN76" s="231">
        <f t="shared" si="44"/>
        <v>0.14878740119971767</v>
      </c>
      <c r="AO76" s="231">
        <f t="shared" si="45"/>
        <v>0</v>
      </c>
      <c r="AP76" s="231">
        <f t="shared" si="42"/>
        <v>0.14878740119971767</v>
      </c>
      <c r="AQ76" s="231">
        <f t="shared" si="43"/>
        <v>0.14878740119971767</v>
      </c>
    </row>
    <row r="77" spans="1:43" s="232" customFormat="1" x14ac:dyDescent="0.45">
      <c r="A77" s="232" t="s">
        <v>479</v>
      </c>
      <c r="B77" s="233">
        <f>'Survey Results (RB)'!D125</f>
        <v>0</v>
      </c>
      <c r="C77" s="233">
        <f>'Survey Results (RB)'!D275</f>
        <v>0</v>
      </c>
      <c r="D77" s="233">
        <f t="shared" si="25"/>
        <v>0</v>
      </c>
      <c r="E77" s="233">
        <f>'Survey Results (RB)'!D425</f>
        <v>0</v>
      </c>
      <c r="F77" s="233">
        <f>'Survey Results (RB)'!D576</f>
        <v>7.1899848008184081E-2</v>
      </c>
      <c r="G77" s="233">
        <f t="shared" si="26"/>
        <v>7.1899848008184081E-2</v>
      </c>
      <c r="H77" s="233">
        <f t="shared" si="27"/>
        <v>7.1899848008184081E-2</v>
      </c>
      <c r="I77" s="233">
        <f>'Survey Results (RB)'!F125</f>
        <v>1.1743467020946521</v>
      </c>
      <c r="J77" s="233">
        <f>'Survey Results (RB)'!F275</f>
        <v>0.11571401959393864</v>
      </c>
      <c r="K77" s="233">
        <f t="shared" si="28"/>
        <v>1.2900607216885907</v>
      </c>
      <c r="L77" s="233">
        <f>'Survey Results (RB)'!F425</f>
        <v>0.2772098885433843</v>
      </c>
      <c r="M77" s="233">
        <f>'Survey Results (RB)'!F576</f>
        <v>5.7593174331001501E-2</v>
      </c>
      <c r="N77" s="233">
        <f t="shared" si="29"/>
        <v>0.33480306287438577</v>
      </c>
      <c r="O77" s="233">
        <f t="shared" si="30"/>
        <v>1.6248637845629763</v>
      </c>
      <c r="P77" s="233">
        <f>'Survey Results (RB)'!H125</f>
        <v>0</v>
      </c>
      <c r="Q77" s="233">
        <f>'Survey Results (RB)'!H275</f>
        <v>0</v>
      </c>
      <c r="R77" s="233">
        <f t="shared" si="31"/>
        <v>0</v>
      </c>
      <c r="S77" s="233">
        <f>'Survey Results (RB)'!H425</f>
        <v>0</v>
      </c>
      <c r="T77" s="233">
        <f>'Survey Results (RB)'!H576</f>
        <v>0</v>
      </c>
      <c r="U77" s="233">
        <f t="shared" si="32"/>
        <v>0</v>
      </c>
      <c r="V77" s="233">
        <f t="shared" si="33"/>
        <v>0</v>
      </c>
      <c r="W77" s="233">
        <f>'Survey Results (RB)'!J125</f>
        <v>0</v>
      </c>
      <c r="X77" s="233">
        <f>'Survey Results (RB)'!J275</f>
        <v>0</v>
      </c>
      <c r="Y77" s="233">
        <f t="shared" si="34"/>
        <v>0</v>
      </c>
      <c r="Z77" s="233">
        <f>'Survey Results (RB)'!J425</f>
        <v>0</v>
      </c>
      <c r="AA77" s="233">
        <f>'Survey Results (RB)'!J576</f>
        <v>0</v>
      </c>
      <c r="AB77" s="233">
        <f t="shared" si="35"/>
        <v>0</v>
      </c>
      <c r="AC77" s="233">
        <f t="shared" si="36"/>
        <v>0</v>
      </c>
      <c r="AD77" s="233">
        <f>'Survey Results (RB)'!L125</f>
        <v>0</v>
      </c>
      <c r="AE77" s="233">
        <f>'Survey Results (RB)'!L275</f>
        <v>0</v>
      </c>
      <c r="AF77" s="233">
        <f t="shared" si="37"/>
        <v>0</v>
      </c>
      <c r="AG77" s="233">
        <f>'Survey Results (RB)'!L425</f>
        <v>0</v>
      </c>
      <c r="AH77" s="233">
        <f>'Survey Results (RB)'!L576</f>
        <v>0</v>
      </c>
      <c r="AI77" s="233">
        <f t="shared" si="38"/>
        <v>0</v>
      </c>
      <c r="AJ77" s="233">
        <f t="shared" si="39"/>
        <v>0</v>
      </c>
      <c r="AK77" s="234">
        <f t="shared" si="40"/>
        <v>1.1743467020946521</v>
      </c>
      <c r="AL77" s="234">
        <f t="shared" si="24"/>
        <v>0.11571401959393864</v>
      </c>
      <c r="AM77" s="234">
        <f t="shared" si="41"/>
        <v>1.2900607216885907</v>
      </c>
      <c r="AN77" s="234">
        <f t="shared" si="44"/>
        <v>0.2772098885433843</v>
      </c>
      <c r="AO77" s="234">
        <f t="shared" si="45"/>
        <v>0.12949302233918558</v>
      </c>
      <c r="AP77" s="234">
        <f t="shared" si="42"/>
        <v>0.40670291088256988</v>
      </c>
      <c r="AQ77" s="234">
        <f t="shared" si="43"/>
        <v>1.6967636325711606</v>
      </c>
    </row>
    <row r="78" spans="1:43" s="238" customFormat="1" x14ac:dyDescent="0.45">
      <c r="A78" s="238" t="s">
        <v>480</v>
      </c>
      <c r="B78" s="239">
        <f>'Survey Results (RB)'!D126</f>
        <v>0</v>
      </c>
      <c r="C78" s="239">
        <f>'Survey Results (RB)'!D276</f>
        <v>0</v>
      </c>
      <c r="D78" s="239">
        <f t="shared" si="25"/>
        <v>0</v>
      </c>
      <c r="E78" s="239">
        <f>'Survey Results (RB)'!D426</f>
        <v>0</v>
      </c>
      <c r="F78" s="239">
        <f>'Survey Results (RB)'!D577</f>
        <v>0</v>
      </c>
      <c r="G78" s="239">
        <f t="shared" si="26"/>
        <v>0</v>
      </c>
      <c r="H78" s="239">
        <f t="shared" si="27"/>
        <v>0</v>
      </c>
      <c r="I78" s="239">
        <f>'Survey Results (RB)'!F126</f>
        <v>0</v>
      </c>
      <c r="J78" s="239">
        <f>'Survey Results (RB)'!F276</f>
        <v>0</v>
      </c>
      <c r="K78" s="239">
        <f t="shared" si="28"/>
        <v>0</v>
      </c>
      <c r="L78" s="239">
        <f>'Survey Results (RB)'!F426</f>
        <v>0</v>
      </c>
      <c r="M78" s="239">
        <f>'Survey Results (RB)'!F577</f>
        <v>0</v>
      </c>
      <c r="N78" s="239">
        <f t="shared" si="29"/>
        <v>0</v>
      </c>
      <c r="O78" s="239">
        <f t="shared" si="30"/>
        <v>0</v>
      </c>
      <c r="P78" s="239">
        <f>'Survey Results (RB)'!H126</f>
        <v>0</v>
      </c>
      <c r="Q78" s="239">
        <f>'Survey Results (RB)'!H276</f>
        <v>0</v>
      </c>
      <c r="R78" s="239">
        <f t="shared" si="31"/>
        <v>0</v>
      </c>
      <c r="S78" s="239">
        <f>'Survey Results (RB)'!H426</f>
        <v>0</v>
      </c>
      <c r="T78" s="239">
        <f>'Survey Results (RB)'!H577</f>
        <v>2.8984586850906637E-2</v>
      </c>
      <c r="U78" s="239">
        <f t="shared" si="32"/>
        <v>2.8984586850906637E-2</v>
      </c>
      <c r="V78" s="239">
        <f t="shared" si="33"/>
        <v>2.8984586850906637E-2</v>
      </c>
      <c r="W78" s="239">
        <f>'Survey Results (RB)'!J126</f>
        <v>0</v>
      </c>
      <c r="X78" s="239">
        <f>'Survey Results (RB)'!J276</f>
        <v>0</v>
      </c>
      <c r="Y78" s="239">
        <f t="shared" si="34"/>
        <v>0</v>
      </c>
      <c r="Z78" s="239">
        <f>'Survey Results (RB)'!J426</f>
        <v>0</v>
      </c>
      <c r="AA78" s="239">
        <f>'Survey Results (RB)'!J577</f>
        <v>0</v>
      </c>
      <c r="AB78" s="239">
        <f t="shared" si="35"/>
        <v>0</v>
      </c>
      <c r="AC78" s="239">
        <f t="shared" si="36"/>
        <v>0</v>
      </c>
      <c r="AD78" s="239">
        <f>'Survey Results (RB)'!L126</f>
        <v>0</v>
      </c>
      <c r="AE78" s="239">
        <f>'Survey Results (RB)'!L276</f>
        <v>0</v>
      </c>
      <c r="AF78" s="239">
        <f t="shared" si="37"/>
        <v>0</v>
      </c>
      <c r="AG78" s="239">
        <f>'Survey Results (RB)'!L426</f>
        <v>0</v>
      </c>
      <c r="AH78" s="239">
        <f>'Survey Results (RB)'!L577</f>
        <v>0</v>
      </c>
      <c r="AI78" s="239">
        <f t="shared" si="38"/>
        <v>0</v>
      </c>
      <c r="AJ78" s="239">
        <f t="shared" si="39"/>
        <v>0</v>
      </c>
      <c r="AK78" s="240">
        <f t="shared" si="40"/>
        <v>0</v>
      </c>
      <c r="AL78" s="240">
        <f t="shared" si="24"/>
        <v>0</v>
      </c>
      <c r="AM78" s="240">
        <f t="shared" si="41"/>
        <v>0</v>
      </c>
      <c r="AN78" s="240">
        <f t="shared" si="44"/>
        <v>0</v>
      </c>
      <c r="AO78" s="240">
        <f t="shared" si="45"/>
        <v>2.8984586850906637E-2</v>
      </c>
      <c r="AP78" s="240">
        <f t="shared" si="42"/>
        <v>2.8984586850906637E-2</v>
      </c>
      <c r="AQ78" s="240">
        <f t="shared" si="43"/>
        <v>2.8984586850906637E-2</v>
      </c>
    </row>
    <row r="79" spans="1:43" s="241" customFormat="1" x14ac:dyDescent="0.45">
      <c r="A79" s="241" t="s">
        <v>481</v>
      </c>
      <c r="B79" s="242">
        <f>'Survey Results (RB)'!D127</f>
        <v>0</v>
      </c>
      <c r="C79" s="242">
        <f>'Survey Results (RB)'!D277</f>
        <v>0</v>
      </c>
      <c r="D79" s="242">
        <f t="shared" si="25"/>
        <v>0</v>
      </c>
      <c r="E79" s="242">
        <f>'Survey Results (RB)'!D427</f>
        <v>0</v>
      </c>
      <c r="F79" s="242">
        <f>'Survey Results (RB)'!D578</f>
        <v>0</v>
      </c>
      <c r="G79" s="242">
        <f t="shared" si="26"/>
        <v>0</v>
      </c>
      <c r="H79" s="242">
        <f t="shared" si="27"/>
        <v>0</v>
      </c>
      <c r="I79" s="242">
        <f>'Survey Results (RB)'!F127</f>
        <v>0</v>
      </c>
      <c r="J79" s="242">
        <f>'Survey Results (RB)'!F277</f>
        <v>0</v>
      </c>
      <c r="K79" s="242">
        <f t="shared" si="28"/>
        <v>0</v>
      </c>
      <c r="L79" s="242">
        <f>'Survey Results (RB)'!F427</f>
        <v>0</v>
      </c>
      <c r="M79" s="242">
        <f>'Survey Results (RB)'!F578</f>
        <v>0</v>
      </c>
      <c r="N79" s="242">
        <f t="shared" si="29"/>
        <v>0</v>
      </c>
      <c r="O79" s="242">
        <f t="shared" si="30"/>
        <v>0</v>
      </c>
      <c r="P79" s="242">
        <f>'Survey Results (RB)'!H127</f>
        <v>0</v>
      </c>
      <c r="Q79" s="242">
        <f>'Survey Results (RB)'!H277</f>
        <v>0</v>
      </c>
      <c r="R79" s="242">
        <f t="shared" si="31"/>
        <v>0</v>
      </c>
      <c r="S79" s="242">
        <f>'Survey Results (RB)'!H427</f>
        <v>0</v>
      </c>
      <c r="T79" s="242">
        <f>'Survey Results (RB)'!H578</f>
        <v>0</v>
      </c>
      <c r="U79" s="242">
        <f t="shared" si="32"/>
        <v>0</v>
      </c>
      <c r="V79" s="242">
        <f t="shared" si="33"/>
        <v>0</v>
      </c>
      <c r="W79" s="242">
        <f>'Survey Results (RB)'!J127</f>
        <v>0</v>
      </c>
      <c r="X79" s="242">
        <f>'Survey Results (RB)'!J277</f>
        <v>0</v>
      </c>
      <c r="Y79" s="242">
        <f t="shared" si="34"/>
        <v>0</v>
      </c>
      <c r="Z79" s="242">
        <f>'Survey Results (RB)'!J427</f>
        <v>4.2565666251134962E-2</v>
      </c>
      <c r="AA79" s="242">
        <f>'Survey Results (RB)'!J578</f>
        <v>1.1490581784666396E-2</v>
      </c>
      <c r="AB79" s="242">
        <f t="shared" si="35"/>
        <v>5.4056248035801356E-2</v>
      </c>
      <c r="AC79" s="242">
        <f t="shared" si="36"/>
        <v>5.4056248035801356E-2</v>
      </c>
      <c r="AD79" s="242">
        <f>'Survey Results (RB)'!L127</f>
        <v>0</v>
      </c>
      <c r="AE79" s="242">
        <f>'Survey Results (RB)'!L277</f>
        <v>0</v>
      </c>
      <c r="AF79" s="242">
        <f t="shared" si="37"/>
        <v>0</v>
      </c>
      <c r="AG79" s="242">
        <f>'Survey Results (RB)'!L427</f>
        <v>0</v>
      </c>
      <c r="AH79" s="242">
        <f>'Survey Results (RB)'!L578</f>
        <v>0</v>
      </c>
      <c r="AI79" s="242">
        <f t="shared" si="38"/>
        <v>0</v>
      </c>
      <c r="AJ79" s="242">
        <f t="shared" si="39"/>
        <v>0</v>
      </c>
      <c r="AK79" s="243">
        <f t="shared" si="40"/>
        <v>0</v>
      </c>
      <c r="AL79" s="243">
        <f t="shared" si="24"/>
        <v>0</v>
      </c>
      <c r="AM79" s="243">
        <f t="shared" si="41"/>
        <v>0</v>
      </c>
      <c r="AN79" s="243">
        <f t="shared" si="44"/>
        <v>4.2565666251134962E-2</v>
      </c>
      <c r="AO79" s="243">
        <f t="shared" si="45"/>
        <v>1.1490581784666396E-2</v>
      </c>
      <c r="AP79" s="243">
        <f t="shared" si="42"/>
        <v>5.4056248035801356E-2</v>
      </c>
      <c r="AQ79" s="243">
        <f t="shared" si="43"/>
        <v>5.4056248035801356E-2</v>
      </c>
    </row>
    <row r="80" spans="1:43" s="241" customFormat="1" x14ac:dyDescent="0.45">
      <c r="A80" s="241" t="s">
        <v>482</v>
      </c>
      <c r="B80" s="242">
        <f>'Survey Results (RB)'!D128</f>
        <v>0</v>
      </c>
      <c r="C80" s="242">
        <f>'Survey Results (RB)'!D278</f>
        <v>0</v>
      </c>
      <c r="D80" s="242">
        <f t="shared" si="25"/>
        <v>0</v>
      </c>
      <c r="E80" s="242">
        <f>'Survey Results (RB)'!D428</f>
        <v>0</v>
      </c>
      <c r="F80" s="242">
        <f>'Survey Results (RB)'!D579</f>
        <v>0</v>
      </c>
      <c r="G80" s="242">
        <f t="shared" si="26"/>
        <v>0</v>
      </c>
      <c r="H80" s="242">
        <f t="shared" si="27"/>
        <v>0</v>
      </c>
      <c r="I80" s="242">
        <f>'Survey Results (RB)'!F128</f>
        <v>0</v>
      </c>
      <c r="J80" s="242">
        <f>'Survey Results (RB)'!F278</f>
        <v>0</v>
      </c>
      <c r="K80" s="242">
        <f t="shared" si="28"/>
        <v>0</v>
      </c>
      <c r="L80" s="242">
        <f>'Survey Results (RB)'!F428</f>
        <v>0</v>
      </c>
      <c r="M80" s="242">
        <f>'Survey Results (RB)'!F579</f>
        <v>0</v>
      </c>
      <c r="N80" s="242">
        <f t="shared" si="29"/>
        <v>0</v>
      </c>
      <c r="O80" s="242">
        <f t="shared" si="30"/>
        <v>0</v>
      </c>
      <c r="P80" s="242">
        <f>'Survey Results (RB)'!H128</f>
        <v>0</v>
      </c>
      <c r="Q80" s="242">
        <f>'Survey Results (RB)'!H278</f>
        <v>0</v>
      </c>
      <c r="R80" s="242">
        <f t="shared" si="31"/>
        <v>0</v>
      </c>
      <c r="S80" s="242">
        <f>'Survey Results (RB)'!H428</f>
        <v>0</v>
      </c>
      <c r="T80" s="242">
        <f>'Survey Results (RB)'!H579</f>
        <v>0</v>
      </c>
      <c r="U80" s="242">
        <f t="shared" si="32"/>
        <v>0</v>
      </c>
      <c r="V80" s="242">
        <f t="shared" si="33"/>
        <v>0</v>
      </c>
      <c r="W80" s="242">
        <f>'Survey Results (RB)'!J128</f>
        <v>0</v>
      </c>
      <c r="X80" s="242">
        <f>'Survey Results (RB)'!J278</f>
        <v>0</v>
      </c>
      <c r="Y80" s="242">
        <f t="shared" si="34"/>
        <v>0</v>
      </c>
      <c r="Z80" s="242">
        <f>'Survey Results (RB)'!J428</f>
        <v>8.5208304773971788E-2</v>
      </c>
      <c r="AA80" s="242">
        <f>'Survey Results (RB)'!J579</f>
        <v>2.2998950847637232E-2</v>
      </c>
      <c r="AB80" s="242">
        <f t="shared" si="35"/>
        <v>0.10820725562160902</v>
      </c>
      <c r="AC80" s="242">
        <f t="shared" si="36"/>
        <v>0.10820725562160902</v>
      </c>
      <c r="AD80" s="242">
        <f>'Survey Results (RB)'!L128</f>
        <v>0</v>
      </c>
      <c r="AE80" s="242">
        <f>'Survey Results (RB)'!L278</f>
        <v>0</v>
      </c>
      <c r="AF80" s="242">
        <f t="shared" si="37"/>
        <v>0</v>
      </c>
      <c r="AG80" s="242">
        <f>'Survey Results (RB)'!L428</f>
        <v>0</v>
      </c>
      <c r="AH80" s="242">
        <f>'Survey Results (RB)'!L579</f>
        <v>0</v>
      </c>
      <c r="AI80" s="242">
        <f t="shared" si="38"/>
        <v>0</v>
      </c>
      <c r="AJ80" s="242">
        <f t="shared" si="39"/>
        <v>0</v>
      </c>
      <c r="AK80" s="243">
        <f t="shared" si="40"/>
        <v>0</v>
      </c>
      <c r="AL80" s="243">
        <f t="shared" si="24"/>
        <v>0</v>
      </c>
      <c r="AM80" s="243">
        <f t="shared" si="41"/>
        <v>0</v>
      </c>
      <c r="AN80" s="243">
        <f t="shared" si="44"/>
        <v>8.5208304773971788E-2</v>
      </c>
      <c r="AO80" s="243">
        <f t="shared" si="45"/>
        <v>2.2998950847637232E-2</v>
      </c>
      <c r="AP80" s="243">
        <f t="shared" si="42"/>
        <v>0.10820725562160902</v>
      </c>
      <c r="AQ80" s="243">
        <f t="shared" si="43"/>
        <v>0.10820725562160902</v>
      </c>
    </row>
    <row r="81" spans="1:43" s="238" customFormat="1" x14ac:dyDescent="0.45">
      <c r="A81" s="238" t="s">
        <v>483</v>
      </c>
      <c r="B81" s="239">
        <f>'Survey Results (RB)'!D129</f>
        <v>0</v>
      </c>
      <c r="C81" s="239">
        <f>'Survey Results (RB)'!D279</f>
        <v>0</v>
      </c>
      <c r="D81" s="239">
        <f t="shared" si="25"/>
        <v>0</v>
      </c>
      <c r="E81" s="239">
        <f>'Survey Results (RB)'!D429</f>
        <v>0</v>
      </c>
      <c r="F81" s="239">
        <f>'Survey Results (RB)'!D580</f>
        <v>0</v>
      </c>
      <c r="G81" s="239">
        <f t="shared" si="26"/>
        <v>0</v>
      </c>
      <c r="H81" s="239">
        <f t="shared" si="27"/>
        <v>0</v>
      </c>
      <c r="I81" s="239">
        <f>'Survey Results (RB)'!F129</f>
        <v>0</v>
      </c>
      <c r="J81" s="239">
        <f>'Survey Results (RB)'!F279</f>
        <v>0</v>
      </c>
      <c r="K81" s="239">
        <f t="shared" si="28"/>
        <v>0</v>
      </c>
      <c r="L81" s="239">
        <f>'Survey Results (RB)'!F429</f>
        <v>0</v>
      </c>
      <c r="M81" s="239">
        <f>'Survey Results (RB)'!F580</f>
        <v>0</v>
      </c>
      <c r="N81" s="239">
        <f t="shared" si="29"/>
        <v>0</v>
      </c>
      <c r="O81" s="239">
        <f t="shared" si="30"/>
        <v>0</v>
      </c>
      <c r="P81" s="239">
        <f>'Survey Results (RB)'!H129</f>
        <v>0</v>
      </c>
      <c r="Q81" s="239">
        <f>'Survey Results (RB)'!H279</f>
        <v>0</v>
      </c>
      <c r="R81" s="239">
        <f t="shared" si="31"/>
        <v>0</v>
      </c>
      <c r="S81" s="239">
        <f>'Survey Results (RB)'!H429</f>
        <v>0</v>
      </c>
      <c r="T81" s="239">
        <f>'Survey Results (RB)'!H580</f>
        <v>2.8984586850906637E-2</v>
      </c>
      <c r="U81" s="239">
        <f t="shared" si="32"/>
        <v>2.8984586850906637E-2</v>
      </c>
      <c r="V81" s="239">
        <f t="shared" si="33"/>
        <v>2.8984586850906637E-2</v>
      </c>
      <c r="W81" s="239">
        <f>'Survey Results (RB)'!J129</f>
        <v>0</v>
      </c>
      <c r="X81" s="239">
        <f>'Survey Results (RB)'!J279</f>
        <v>0</v>
      </c>
      <c r="Y81" s="239">
        <f t="shared" si="34"/>
        <v>0</v>
      </c>
      <c r="Z81" s="239">
        <f>'Survey Results (RB)'!J429</f>
        <v>0</v>
      </c>
      <c r="AA81" s="239">
        <f>'Survey Results (RB)'!J580</f>
        <v>0</v>
      </c>
      <c r="AB81" s="239">
        <f t="shared" si="35"/>
        <v>0</v>
      </c>
      <c r="AC81" s="239">
        <f t="shared" si="36"/>
        <v>0</v>
      </c>
      <c r="AD81" s="239">
        <f>'Survey Results (RB)'!L129</f>
        <v>0</v>
      </c>
      <c r="AE81" s="239">
        <f>'Survey Results (RB)'!L279</f>
        <v>0</v>
      </c>
      <c r="AF81" s="239">
        <f t="shared" si="37"/>
        <v>0</v>
      </c>
      <c r="AG81" s="239">
        <f>'Survey Results (RB)'!L429</f>
        <v>0</v>
      </c>
      <c r="AH81" s="239">
        <f>'Survey Results (RB)'!L580</f>
        <v>0</v>
      </c>
      <c r="AI81" s="239">
        <f t="shared" si="38"/>
        <v>0</v>
      </c>
      <c r="AJ81" s="239">
        <f t="shared" si="39"/>
        <v>0</v>
      </c>
      <c r="AK81" s="240">
        <f t="shared" si="40"/>
        <v>0</v>
      </c>
      <c r="AL81" s="240">
        <f t="shared" si="24"/>
        <v>0</v>
      </c>
      <c r="AM81" s="240">
        <f t="shared" si="41"/>
        <v>0</v>
      </c>
      <c r="AN81" s="240">
        <f t="shared" si="44"/>
        <v>0</v>
      </c>
      <c r="AO81" s="240">
        <f t="shared" si="45"/>
        <v>2.8984586850906637E-2</v>
      </c>
      <c r="AP81" s="240">
        <f t="shared" si="42"/>
        <v>2.8984586850906637E-2</v>
      </c>
      <c r="AQ81" s="240">
        <f t="shared" si="43"/>
        <v>2.8984586850906637E-2</v>
      </c>
    </row>
    <row r="82" spans="1:43" s="241" customFormat="1" x14ac:dyDescent="0.45">
      <c r="A82" s="241" t="s">
        <v>484</v>
      </c>
      <c r="B82" s="242">
        <f>'Survey Results (RB)'!D130</f>
        <v>0</v>
      </c>
      <c r="C82" s="242">
        <f>'Survey Results (RB)'!D280</f>
        <v>0</v>
      </c>
      <c r="D82" s="242">
        <f t="shared" si="25"/>
        <v>0</v>
      </c>
      <c r="E82" s="242">
        <f>'Survey Results (RB)'!D430</f>
        <v>0</v>
      </c>
      <c r="F82" s="242">
        <f>'Survey Results (RB)'!D581</f>
        <v>0</v>
      </c>
      <c r="G82" s="242">
        <f t="shared" si="26"/>
        <v>0</v>
      </c>
      <c r="H82" s="242">
        <f t="shared" si="27"/>
        <v>0</v>
      </c>
      <c r="I82" s="242">
        <f>'Survey Results (RB)'!F130</f>
        <v>0</v>
      </c>
      <c r="J82" s="242">
        <f>'Survey Results (RB)'!F280</f>
        <v>0</v>
      </c>
      <c r="K82" s="242">
        <f t="shared" si="28"/>
        <v>0</v>
      </c>
      <c r="L82" s="242">
        <f>'Survey Results (RB)'!F430</f>
        <v>0</v>
      </c>
      <c r="M82" s="242">
        <f>'Survey Results (RB)'!F581</f>
        <v>0</v>
      </c>
      <c r="N82" s="242">
        <f t="shared" si="29"/>
        <v>0</v>
      </c>
      <c r="O82" s="242">
        <f t="shared" si="30"/>
        <v>0</v>
      </c>
      <c r="P82" s="242">
        <f>'Survey Results (RB)'!H130</f>
        <v>0</v>
      </c>
      <c r="Q82" s="242">
        <f>'Survey Results (RB)'!H280</f>
        <v>0</v>
      </c>
      <c r="R82" s="242">
        <f t="shared" si="31"/>
        <v>0</v>
      </c>
      <c r="S82" s="242">
        <f>'Survey Results (RB)'!H430</f>
        <v>0</v>
      </c>
      <c r="T82" s="242">
        <f>'Survey Results (RB)'!H581</f>
        <v>0</v>
      </c>
      <c r="U82" s="242">
        <f t="shared" si="32"/>
        <v>0</v>
      </c>
      <c r="V82" s="242">
        <f t="shared" si="33"/>
        <v>0</v>
      </c>
      <c r="W82" s="242">
        <f>'Survey Results (RB)'!J130</f>
        <v>0</v>
      </c>
      <c r="X82" s="242">
        <f>'Survey Results (RB)'!J280</f>
        <v>0</v>
      </c>
      <c r="Y82" s="242">
        <f t="shared" si="34"/>
        <v>0</v>
      </c>
      <c r="Z82" s="242">
        <f>'Survey Results (RB)'!J430</f>
        <v>0.14878740119971767</v>
      </c>
      <c r="AA82" s="242">
        <f>'Survey Results (RB)'!J581</f>
        <v>0</v>
      </c>
      <c r="AB82" s="242">
        <f t="shared" si="35"/>
        <v>0.14878740119971767</v>
      </c>
      <c r="AC82" s="242">
        <f t="shared" si="36"/>
        <v>0.14878740119971767</v>
      </c>
      <c r="AD82" s="242">
        <f>'Survey Results (RB)'!L130</f>
        <v>0</v>
      </c>
      <c r="AE82" s="242">
        <f>'Survey Results (RB)'!L280</f>
        <v>0</v>
      </c>
      <c r="AF82" s="242">
        <f t="shared" si="37"/>
        <v>0</v>
      </c>
      <c r="AG82" s="242">
        <f>'Survey Results (RB)'!L430</f>
        <v>0</v>
      </c>
      <c r="AH82" s="242">
        <f>'Survey Results (RB)'!L581</f>
        <v>0</v>
      </c>
      <c r="AI82" s="242">
        <f t="shared" si="38"/>
        <v>0</v>
      </c>
      <c r="AJ82" s="242">
        <f t="shared" si="39"/>
        <v>0</v>
      </c>
      <c r="AK82" s="243">
        <f t="shared" si="40"/>
        <v>0</v>
      </c>
      <c r="AL82" s="243">
        <f t="shared" si="24"/>
        <v>0</v>
      </c>
      <c r="AM82" s="243">
        <f t="shared" si="41"/>
        <v>0</v>
      </c>
      <c r="AN82" s="243">
        <f t="shared" si="44"/>
        <v>0.14878740119971767</v>
      </c>
      <c r="AO82" s="243">
        <f t="shared" si="45"/>
        <v>0</v>
      </c>
      <c r="AP82" s="243">
        <f t="shared" si="42"/>
        <v>0.14878740119971767</v>
      </c>
      <c r="AQ82" s="243">
        <f t="shared" si="43"/>
        <v>0.14878740119971767</v>
      </c>
    </row>
    <row r="83" spans="1:43" s="241" customFormat="1" x14ac:dyDescent="0.45">
      <c r="A83" s="241" t="s">
        <v>485</v>
      </c>
      <c r="B83" s="242">
        <f>'Survey Results (RB)'!D131</f>
        <v>0</v>
      </c>
      <c r="C83" s="242">
        <f>'Survey Results (RB)'!D281</f>
        <v>0</v>
      </c>
      <c r="D83" s="242">
        <f t="shared" si="25"/>
        <v>0</v>
      </c>
      <c r="E83" s="242">
        <f>'Survey Results (RB)'!D431</f>
        <v>0</v>
      </c>
      <c r="F83" s="242">
        <f>'Survey Results (RB)'!D582</f>
        <v>0</v>
      </c>
      <c r="G83" s="242">
        <f t="shared" si="26"/>
        <v>0</v>
      </c>
      <c r="H83" s="242">
        <f t="shared" si="27"/>
        <v>0</v>
      </c>
      <c r="I83" s="242">
        <f>'Survey Results (RB)'!F131</f>
        <v>0</v>
      </c>
      <c r="J83" s="242">
        <f>'Survey Results (RB)'!F281</f>
        <v>0</v>
      </c>
      <c r="K83" s="242">
        <f t="shared" si="28"/>
        <v>0</v>
      </c>
      <c r="L83" s="242">
        <f>'Survey Results (RB)'!F431</f>
        <v>0</v>
      </c>
      <c r="M83" s="242">
        <f>'Survey Results (RB)'!F582</f>
        <v>0</v>
      </c>
      <c r="N83" s="242">
        <f t="shared" si="29"/>
        <v>0</v>
      </c>
      <c r="O83" s="242">
        <f t="shared" si="30"/>
        <v>0</v>
      </c>
      <c r="P83" s="242">
        <f>'Survey Results (RB)'!H131</f>
        <v>0</v>
      </c>
      <c r="Q83" s="242">
        <f>'Survey Results (RB)'!H281</f>
        <v>0</v>
      </c>
      <c r="R83" s="242">
        <f t="shared" si="31"/>
        <v>0</v>
      </c>
      <c r="S83" s="242">
        <f>'Survey Results (RB)'!H431</f>
        <v>0</v>
      </c>
      <c r="T83" s="242">
        <f>'Survey Results (RB)'!H582</f>
        <v>0</v>
      </c>
      <c r="U83" s="242">
        <f t="shared" si="32"/>
        <v>0</v>
      </c>
      <c r="V83" s="242">
        <f t="shared" si="33"/>
        <v>0</v>
      </c>
      <c r="W83" s="242">
        <f>'Survey Results (RB)'!J131</f>
        <v>0.20680642058416979</v>
      </c>
      <c r="X83" s="242">
        <f>'Survey Results (RB)'!J281</f>
        <v>0</v>
      </c>
      <c r="Y83" s="242">
        <f t="shared" si="34"/>
        <v>0.20680642058416979</v>
      </c>
      <c r="Z83" s="242">
        <f>'Survey Results (RB)'!J431</f>
        <v>0.43735644781003408</v>
      </c>
      <c r="AA83" s="242">
        <f>'Survey Results (RB)'!J582</f>
        <v>0.1180363788282449</v>
      </c>
      <c r="AB83" s="242">
        <f t="shared" si="35"/>
        <v>0.55539282663827894</v>
      </c>
      <c r="AC83" s="242">
        <f t="shared" si="36"/>
        <v>0.76219924722244869</v>
      </c>
      <c r="AD83" s="242">
        <f>'Survey Results (RB)'!L131</f>
        <v>0</v>
      </c>
      <c r="AE83" s="242">
        <f>'Survey Results (RB)'!L281</f>
        <v>0</v>
      </c>
      <c r="AF83" s="242">
        <f t="shared" si="37"/>
        <v>0</v>
      </c>
      <c r="AG83" s="242">
        <f>'Survey Results (RB)'!L431</f>
        <v>0</v>
      </c>
      <c r="AH83" s="242">
        <f>'Survey Results (RB)'!L582</f>
        <v>0</v>
      </c>
      <c r="AI83" s="242">
        <f t="shared" si="38"/>
        <v>0</v>
      </c>
      <c r="AJ83" s="242">
        <f t="shared" si="39"/>
        <v>0</v>
      </c>
      <c r="AK83" s="243">
        <f t="shared" si="40"/>
        <v>0.20680642058416979</v>
      </c>
      <c r="AL83" s="243">
        <f t="shared" si="24"/>
        <v>0</v>
      </c>
      <c r="AM83" s="243">
        <f t="shared" si="41"/>
        <v>0.20680642058416979</v>
      </c>
      <c r="AN83" s="243">
        <f t="shared" si="44"/>
        <v>0.43735644781003408</v>
      </c>
      <c r="AO83" s="243">
        <f t="shared" si="45"/>
        <v>0.1180363788282449</v>
      </c>
      <c r="AP83" s="243">
        <f t="shared" si="42"/>
        <v>0.55539282663827894</v>
      </c>
      <c r="AQ83" s="243">
        <f t="shared" si="43"/>
        <v>0.76219924722244869</v>
      </c>
    </row>
    <row r="84" spans="1:43" s="229" customFormat="1" x14ac:dyDescent="0.45">
      <c r="A84" s="229" t="s">
        <v>502</v>
      </c>
      <c r="B84" s="230">
        <f>'Survey Results (RB)'!D132</f>
        <v>0</v>
      </c>
      <c r="C84" s="230">
        <f>'Survey Results (RB)'!D282</f>
        <v>0</v>
      </c>
      <c r="D84" s="230">
        <f t="shared" si="25"/>
        <v>0</v>
      </c>
      <c r="E84" s="230">
        <f>'Survey Results (RB)'!D432</f>
        <v>0</v>
      </c>
      <c r="F84" s="230">
        <f>'Survey Results (RB)'!D583</f>
        <v>0</v>
      </c>
      <c r="G84" s="230">
        <f t="shared" si="26"/>
        <v>0</v>
      </c>
      <c r="H84" s="230">
        <f t="shared" si="27"/>
        <v>0</v>
      </c>
      <c r="I84" s="230">
        <f>'Survey Results (RB)'!F132</f>
        <v>0</v>
      </c>
      <c r="J84" s="230">
        <f>'Survey Results (RB)'!F282</f>
        <v>0</v>
      </c>
      <c r="K84" s="230">
        <f t="shared" si="28"/>
        <v>0</v>
      </c>
      <c r="L84" s="230">
        <f>'Survey Results (RB)'!F432</f>
        <v>0</v>
      </c>
      <c r="M84" s="230">
        <f>'Survey Results (RB)'!F583</f>
        <v>0</v>
      </c>
      <c r="N84" s="230">
        <f t="shared" si="29"/>
        <v>0</v>
      </c>
      <c r="O84" s="230">
        <f t="shared" si="30"/>
        <v>0</v>
      </c>
      <c r="P84" s="230">
        <f>'Survey Results (RB)'!H132</f>
        <v>0</v>
      </c>
      <c r="Q84" s="230">
        <f>'Survey Results (RB)'!H282</f>
        <v>0</v>
      </c>
      <c r="R84" s="230">
        <f t="shared" si="31"/>
        <v>0</v>
      </c>
      <c r="S84" s="230">
        <f>'Survey Results (RB)'!H432</f>
        <v>0</v>
      </c>
      <c r="T84" s="230">
        <f>'Survey Results (RB)'!H583</f>
        <v>0</v>
      </c>
      <c r="U84" s="230">
        <f t="shared" si="32"/>
        <v>0</v>
      </c>
      <c r="V84" s="230">
        <f t="shared" si="33"/>
        <v>0</v>
      </c>
      <c r="W84" s="230">
        <f>'Survey Results (RB)'!J132</f>
        <v>0</v>
      </c>
      <c r="X84" s="230">
        <f>'Survey Results (RB)'!J282</f>
        <v>0</v>
      </c>
      <c r="Y84" s="230">
        <f t="shared" si="34"/>
        <v>0</v>
      </c>
      <c r="Z84" s="230">
        <f>'Survey Results (RB)'!J432</f>
        <v>0</v>
      </c>
      <c r="AA84" s="230">
        <f>'Survey Results (RB)'!J583</f>
        <v>0</v>
      </c>
      <c r="AB84" s="230">
        <f t="shared" si="35"/>
        <v>0</v>
      </c>
      <c r="AC84" s="230">
        <f t="shared" si="36"/>
        <v>0</v>
      </c>
      <c r="AD84" s="230">
        <f>'Survey Results (RB)'!L132</f>
        <v>0</v>
      </c>
      <c r="AE84" s="230">
        <f>'Survey Results (RB)'!L282</f>
        <v>0</v>
      </c>
      <c r="AF84" s="230">
        <f t="shared" si="37"/>
        <v>0</v>
      </c>
      <c r="AG84" s="230">
        <f>'Survey Results (RB)'!L432</f>
        <v>0</v>
      </c>
      <c r="AH84" s="230">
        <f>'Survey Results (RB)'!L583</f>
        <v>1.8893677254649077E-2</v>
      </c>
      <c r="AI84" s="230">
        <f t="shared" si="38"/>
        <v>1.8893677254649077E-2</v>
      </c>
      <c r="AJ84" s="230">
        <f t="shared" si="39"/>
        <v>1.8893677254649077E-2</v>
      </c>
      <c r="AK84" s="231">
        <f t="shared" si="40"/>
        <v>0</v>
      </c>
      <c r="AL84" s="231">
        <f t="shared" si="24"/>
        <v>0</v>
      </c>
      <c r="AM84" s="231">
        <f t="shared" si="41"/>
        <v>0</v>
      </c>
      <c r="AN84" s="231">
        <f t="shared" si="44"/>
        <v>0</v>
      </c>
      <c r="AO84" s="231">
        <f t="shared" si="45"/>
        <v>1.8893677254649077E-2</v>
      </c>
      <c r="AP84" s="231">
        <f t="shared" si="42"/>
        <v>1.8893677254649077E-2</v>
      </c>
      <c r="AQ84" s="231">
        <f t="shared" si="43"/>
        <v>1.8893677254649077E-2</v>
      </c>
    </row>
    <row r="85" spans="1:43" s="238" customFormat="1" x14ac:dyDescent="0.45">
      <c r="A85" s="238" t="s">
        <v>503</v>
      </c>
      <c r="B85" s="239">
        <f>'Survey Results (RB)'!D133</f>
        <v>0</v>
      </c>
      <c r="C85" s="239">
        <f>'Survey Results (RB)'!D283</f>
        <v>0</v>
      </c>
      <c r="D85" s="239">
        <f t="shared" si="25"/>
        <v>0</v>
      </c>
      <c r="E85" s="239">
        <f>'Survey Results (RB)'!D433</f>
        <v>0</v>
      </c>
      <c r="F85" s="239">
        <f>'Survey Results (RB)'!D584</f>
        <v>0</v>
      </c>
      <c r="G85" s="239">
        <f t="shared" si="26"/>
        <v>0</v>
      </c>
      <c r="H85" s="239">
        <f t="shared" si="27"/>
        <v>0</v>
      </c>
      <c r="I85" s="239">
        <f>'Survey Results (RB)'!F133</f>
        <v>0</v>
      </c>
      <c r="J85" s="239">
        <f>'Survey Results (RB)'!F283</f>
        <v>0</v>
      </c>
      <c r="K85" s="239">
        <f t="shared" si="28"/>
        <v>0</v>
      </c>
      <c r="L85" s="239">
        <f>'Survey Results (RB)'!F433</f>
        <v>3.4795530328765076E-2</v>
      </c>
      <c r="M85" s="239">
        <f>'Survey Results (RB)'!F584</f>
        <v>8.2525353133427338E-3</v>
      </c>
      <c r="N85" s="239">
        <f t="shared" si="29"/>
        <v>4.3048065642107808E-2</v>
      </c>
      <c r="O85" s="239">
        <f t="shared" si="30"/>
        <v>4.3048065642107808E-2</v>
      </c>
      <c r="P85" s="239">
        <f>'Survey Results (RB)'!H133</f>
        <v>0</v>
      </c>
      <c r="Q85" s="239">
        <f>'Survey Results (RB)'!H283</f>
        <v>0</v>
      </c>
      <c r="R85" s="239">
        <f t="shared" si="31"/>
        <v>0</v>
      </c>
      <c r="S85" s="239">
        <f>'Survey Results (RB)'!H433</f>
        <v>0</v>
      </c>
      <c r="T85" s="239">
        <f>'Survey Results (RB)'!H584</f>
        <v>0</v>
      </c>
      <c r="U85" s="239">
        <f t="shared" si="32"/>
        <v>0</v>
      </c>
      <c r="V85" s="239">
        <f t="shared" si="33"/>
        <v>0</v>
      </c>
      <c r="W85" s="239">
        <f>'Survey Results (RB)'!J133</f>
        <v>0</v>
      </c>
      <c r="X85" s="239">
        <f>'Survey Results (RB)'!J283</f>
        <v>0</v>
      </c>
      <c r="Y85" s="239">
        <f t="shared" si="34"/>
        <v>0</v>
      </c>
      <c r="Z85" s="239">
        <f>'Survey Results (RB)'!J433</f>
        <v>0</v>
      </c>
      <c r="AA85" s="239">
        <f>'Survey Results (RB)'!J584</f>
        <v>0</v>
      </c>
      <c r="AB85" s="239">
        <f t="shared" si="35"/>
        <v>0</v>
      </c>
      <c r="AC85" s="239">
        <f t="shared" si="36"/>
        <v>0</v>
      </c>
      <c r="AD85" s="239">
        <f>'Survey Results (RB)'!L133</f>
        <v>0</v>
      </c>
      <c r="AE85" s="239">
        <f>'Survey Results (RB)'!L283</f>
        <v>0</v>
      </c>
      <c r="AF85" s="239">
        <f t="shared" si="37"/>
        <v>0</v>
      </c>
      <c r="AG85" s="239">
        <f>'Survey Results (RB)'!L433</f>
        <v>0</v>
      </c>
      <c r="AH85" s="239">
        <f>'Survey Results (RB)'!L584</f>
        <v>0</v>
      </c>
      <c r="AI85" s="239">
        <f t="shared" si="38"/>
        <v>0</v>
      </c>
      <c r="AJ85" s="239">
        <f t="shared" si="39"/>
        <v>0</v>
      </c>
      <c r="AK85" s="240">
        <f t="shared" si="40"/>
        <v>0</v>
      </c>
      <c r="AL85" s="240">
        <f t="shared" ref="AL85:AL102" si="46">C85+J85+Q85+X85+AE85</f>
        <v>0</v>
      </c>
      <c r="AM85" s="240">
        <f t="shared" si="41"/>
        <v>0</v>
      </c>
      <c r="AN85" s="240">
        <f t="shared" si="44"/>
        <v>3.4795530328765076E-2</v>
      </c>
      <c r="AO85" s="240">
        <f t="shared" si="45"/>
        <v>8.2525353133427338E-3</v>
      </c>
      <c r="AP85" s="240">
        <f t="shared" si="42"/>
        <v>4.3048065642107808E-2</v>
      </c>
      <c r="AQ85" s="240">
        <f t="shared" si="43"/>
        <v>4.3048065642107808E-2</v>
      </c>
    </row>
    <row r="86" spans="1:43" s="235" customFormat="1" x14ac:dyDescent="0.45">
      <c r="A86" s="235" t="s">
        <v>504</v>
      </c>
      <c r="B86" s="236">
        <f>'Survey Results (RB)'!D134</f>
        <v>0</v>
      </c>
      <c r="C86" s="236">
        <f>'Survey Results (RB)'!D284</f>
        <v>0</v>
      </c>
      <c r="D86" s="236">
        <f t="shared" ref="D86:D102" si="47">B86+C86</f>
        <v>0</v>
      </c>
      <c r="E86" s="236">
        <f>'Survey Results (RB)'!D434</f>
        <v>6.3552134709978239E-2</v>
      </c>
      <c r="F86" s="236">
        <f>'Survey Results (RB)'!D585</f>
        <v>1.599078918797301E-2</v>
      </c>
      <c r="G86" s="236">
        <f t="shared" ref="G86:G102" si="48">E86+F86</f>
        <v>7.9542923897951257E-2</v>
      </c>
      <c r="H86" s="236">
        <f t="shared" ref="H86:H102" si="49">D86+G86</f>
        <v>7.9542923897951257E-2</v>
      </c>
      <c r="I86" s="236">
        <f>'Survey Results (RB)'!F134</f>
        <v>0</v>
      </c>
      <c r="J86" s="236">
        <f>'Survey Results (RB)'!F284</f>
        <v>0</v>
      </c>
      <c r="K86" s="236">
        <f t="shared" ref="K86:K102" si="50">I86+J86</f>
        <v>0</v>
      </c>
      <c r="L86" s="236">
        <f>'Survey Results (RB)'!F434</f>
        <v>0</v>
      </c>
      <c r="M86" s="236">
        <f>'Survey Results (RB)'!F585</f>
        <v>0</v>
      </c>
      <c r="N86" s="236">
        <f t="shared" ref="N86:N102" si="51">L86+M86</f>
        <v>0</v>
      </c>
      <c r="O86" s="236">
        <f t="shared" ref="O86:O102" si="52">K86+N86</f>
        <v>0</v>
      </c>
      <c r="P86" s="236">
        <f>'Survey Results (RB)'!H134</f>
        <v>0</v>
      </c>
      <c r="Q86" s="236">
        <f>'Survey Results (RB)'!H284</f>
        <v>0</v>
      </c>
      <c r="R86" s="236">
        <f t="shared" ref="R86:R102" si="53">P86+Q86</f>
        <v>0</v>
      </c>
      <c r="S86" s="236">
        <f>'Survey Results (RB)'!H434</f>
        <v>0</v>
      </c>
      <c r="T86" s="236">
        <f>'Survey Results (RB)'!H585</f>
        <v>0</v>
      </c>
      <c r="U86" s="236">
        <f t="shared" ref="U86:U102" si="54">S86+T86</f>
        <v>0</v>
      </c>
      <c r="V86" s="236">
        <f t="shared" ref="V86:V102" si="55">R86+U86</f>
        <v>0</v>
      </c>
      <c r="W86" s="236">
        <f>'Survey Results (RB)'!J134</f>
        <v>0</v>
      </c>
      <c r="X86" s="236">
        <f>'Survey Results (RB)'!J284</f>
        <v>0</v>
      </c>
      <c r="Y86" s="236">
        <f t="shared" ref="Y86:Y102" si="56">W86+X86</f>
        <v>0</v>
      </c>
      <c r="Z86" s="236">
        <f>'Survey Results (RB)'!J434</f>
        <v>0</v>
      </c>
      <c r="AA86" s="236">
        <f>'Survey Results (RB)'!J585</f>
        <v>0</v>
      </c>
      <c r="AB86" s="236">
        <f t="shared" ref="AB86:AB102" si="57">Z86+AA86</f>
        <v>0</v>
      </c>
      <c r="AC86" s="236">
        <f t="shared" ref="AC86:AC102" si="58">Y86+AB86</f>
        <v>0</v>
      </c>
      <c r="AD86" s="236">
        <f>'Survey Results (RB)'!L134</f>
        <v>0</v>
      </c>
      <c r="AE86" s="236">
        <f>'Survey Results (RB)'!L284</f>
        <v>0</v>
      </c>
      <c r="AF86" s="236">
        <f t="shared" ref="AF86:AF102" si="59">AD86+AE86</f>
        <v>0</v>
      </c>
      <c r="AG86" s="236">
        <f>'Survey Results (RB)'!L434</f>
        <v>0</v>
      </c>
      <c r="AH86" s="236">
        <f>'Survey Results (RB)'!L585</f>
        <v>0</v>
      </c>
      <c r="AI86" s="236">
        <f t="shared" ref="AI86:AI102" si="60">AG86+AH86</f>
        <v>0</v>
      </c>
      <c r="AJ86" s="236">
        <f t="shared" ref="AJ86:AJ102" si="61">AF86+AI86</f>
        <v>0</v>
      </c>
      <c r="AK86" s="237">
        <f t="shared" ref="AK86:AK102" si="62">B86+I86+P86+W86+AD86</f>
        <v>0</v>
      </c>
      <c r="AL86" s="237">
        <f t="shared" si="46"/>
        <v>0</v>
      </c>
      <c r="AM86" s="237">
        <f t="shared" ref="AM86:AM102" si="63">AK86+AL86</f>
        <v>0</v>
      </c>
      <c r="AN86" s="237">
        <f t="shared" si="44"/>
        <v>6.3552134709978239E-2</v>
      </c>
      <c r="AO86" s="237">
        <f t="shared" si="45"/>
        <v>1.599078918797301E-2</v>
      </c>
      <c r="AP86" s="237">
        <f t="shared" ref="AP86:AP102" si="64">AN86+AO86</f>
        <v>7.9542923897951257E-2</v>
      </c>
      <c r="AQ86" s="237">
        <f t="shared" ref="AQ86:AQ102" si="65">AM86+AP86</f>
        <v>7.9542923897951257E-2</v>
      </c>
    </row>
    <row r="87" spans="1:43" s="229" customFormat="1" x14ac:dyDescent="0.45">
      <c r="A87" s="229" t="s">
        <v>486</v>
      </c>
      <c r="B87" s="230">
        <f>'Survey Results (RB)'!D135</f>
        <v>0</v>
      </c>
      <c r="C87" s="230">
        <f>'Survey Results (RB)'!D285</f>
        <v>0</v>
      </c>
      <c r="D87" s="230">
        <f t="shared" si="47"/>
        <v>0</v>
      </c>
      <c r="E87" s="230">
        <f>'Survey Results (RB)'!D435</f>
        <v>0</v>
      </c>
      <c r="F87" s="230">
        <f>'Survey Results (RB)'!D586</f>
        <v>0</v>
      </c>
      <c r="G87" s="230">
        <f t="shared" si="48"/>
        <v>0</v>
      </c>
      <c r="H87" s="230">
        <f t="shared" si="49"/>
        <v>0</v>
      </c>
      <c r="I87" s="230">
        <f>'Survey Results (RB)'!F135</f>
        <v>0</v>
      </c>
      <c r="J87" s="230">
        <f>'Survey Results (RB)'!F285</f>
        <v>0</v>
      </c>
      <c r="K87" s="230">
        <f t="shared" si="50"/>
        <v>0</v>
      </c>
      <c r="L87" s="230">
        <f>'Survey Results (RB)'!F435</f>
        <v>0</v>
      </c>
      <c r="M87" s="230">
        <f>'Survey Results (RB)'!F586</f>
        <v>0</v>
      </c>
      <c r="N87" s="230">
        <f t="shared" si="51"/>
        <v>0</v>
      </c>
      <c r="O87" s="230">
        <f t="shared" si="52"/>
        <v>0</v>
      </c>
      <c r="P87" s="230">
        <f>'Survey Results (RB)'!H135</f>
        <v>0</v>
      </c>
      <c r="Q87" s="230">
        <f>'Survey Results (RB)'!H285</f>
        <v>0</v>
      </c>
      <c r="R87" s="230">
        <f t="shared" si="53"/>
        <v>0</v>
      </c>
      <c r="S87" s="230">
        <f>'Survey Results (RB)'!H435</f>
        <v>0</v>
      </c>
      <c r="T87" s="230">
        <f>'Survey Results (RB)'!H586</f>
        <v>0</v>
      </c>
      <c r="U87" s="230">
        <f t="shared" si="54"/>
        <v>0</v>
      </c>
      <c r="V87" s="230">
        <f t="shared" si="55"/>
        <v>0</v>
      </c>
      <c r="W87" s="230">
        <f>'Survey Results (RB)'!J135</f>
        <v>0.20680642058416979</v>
      </c>
      <c r="X87" s="230">
        <f>'Survey Results (RB)'!J285</f>
        <v>0</v>
      </c>
      <c r="Y87" s="230">
        <f t="shared" si="56"/>
        <v>0.20680642058416979</v>
      </c>
      <c r="Z87" s="230">
        <f>'Survey Results (RB)'!J435</f>
        <v>0</v>
      </c>
      <c r="AA87" s="230">
        <f>'Survey Results (RB)'!J586</f>
        <v>0</v>
      </c>
      <c r="AB87" s="230">
        <f t="shared" si="57"/>
        <v>0</v>
      </c>
      <c r="AC87" s="230">
        <f t="shared" si="58"/>
        <v>0.20680642058416979</v>
      </c>
      <c r="AD87" s="230">
        <f>'Survey Results (RB)'!L135</f>
        <v>0</v>
      </c>
      <c r="AE87" s="230">
        <f>'Survey Results (RB)'!L285</f>
        <v>0</v>
      </c>
      <c r="AF87" s="230">
        <f t="shared" si="59"/>
        <v>0</v>
      </c>
      <c r="AG87" s="230">
        <f>'Survey Results (RB)'!L435</f>
        <v>0</v>
      </c>
      <c r="AH87" s="230">
        <f>'Survey Results (RB)'!L586</f>
        <v>0</v>
      </c>
      <c r="AI87" s="230">
        <f t="shared" si="60"/>
        <v>0</v>
      </c>
      <c r="AJ87" s="230">
        <f t="shared" si="61"/>
        <v>0</v>
      </c>
      <c r="AK87" s="231">
        <f t="shared" si="62"/>
        <v>0.20680642058416979</v>
      </c>
      <c r="AL87" s="231">
        <f t="shared" si="46"/>
        <v>0</v>
      </c>
      <c r="AM87" s="231">
        <f t="shared" si="63"/>
        <v>0.20680642058416979</v>
      </c>
      <c r="AN87" s="231">
        <f t="shared" si="44"/>
        <v>0</v>
      </c>
      <c r="AO87" s="231">
        <f t="shared" si="45"/>
        <v>0</v>
      </c>
      <c r="AP87" s="231">
        <f t="shared" si="64"/>
        <v>0</v>
      </c>
      <c r="AQ87" s="231">
        <f t="shared" si="65"/>
        <v>0.20680642058416979</v>
      </c>
    </row>
    <row r="88" spans="1:43" s="229" customFormat="1" x14ac:dyDescent="0.45">
      <c r="A88" s="229" t="s">
        <v>487</v>
      </c>
      <c r="B88" s="230">
        <f>'Survey Results (RB)'!D136</f>
        <v>0</v>
      </c>
      <c r="C88" s="230">
        <f>'Survey Results (RB)'!D286</f>
        <v>0</v>
      </c>
      <c r="D88" s="230">
        <f t="shared" si="47"/>
        <v>0</v>
      </c>
      <c r="E88" s="230">
        <f>'Survey Results (RB)'!D436</f>
        <v>0</v>
      </c>
      <c r="F88" s="230">
        <f>'Survey Results (RB)'!D587</f>
        <v>0</v>
      </c>
      <c r="G88" s="230">
        <f t="shared" si="48"/>
        <v>0</v>
      </c>
      <c r="H88" s="230">
        <f t="shared" si="49"/>
        <v>0</v>
      </c>
      <c r="I88" s="230">
        <f>'Survey Results (RB)'!F136</f>
        <v>0</v>
      </c>
      <c r="J88" s="230">
        <f>'Survey Results (RB)'!F286</f>
        <v>0</v>
      </c>
      <c r="K88" s="230">
        <f t="shared" si="50"/>
        <v>0</v>
      </c>
      <c r="L88" s="230">
        <f>'Survey Results (RB)'!F436</f>
        <v>0</v>
      </c>
      <c r="M88" s="230">
        <f>'Survey Results (RB)'!F587</f>
        <v>0</v>
      </c>
      <c r="N88" s="230">
        <f t="shared" si="51"/>
        <v>0</v>
      </c>
      <c r="O88" s="230">
        <f t="shared" si="52"/>
        <v>0</v>
      </c>
      <c r="P88" s="230">
        <f>'Survey Results (RB)'!H136</f>
        <v>0</v>
      </c>
      <c r="Q88" s="230">
        <f>'Survey Results (RB)'!H286</f>
        <v>0</v>
      </c>
      <c r="R88" s="230">
        <f t="shared" si="53"/>
        <v>0</v>
      </c>
      <c r="S88" s="230">
        <f>'Survey Results (RB)'!H436</f>
        <v>0</v>
      </c>
      <c r="T88" s="230">
        <f>'Survey Results (RB)'!H587</f>
        <v>0</v>
      </c>
      <c r="U88" s="230">
        <f t="shared" si="54"/>
        <v>0</v>
      </c>
      <c r="V88" s="230">
        <f t="shared" si="55"/>
        <v>0</v>
      </c>
      <c r="W88" s="230">
        <f>'Survey Results (RB)'!J136</f>
        <v>0</v>
      </c>
      <c r="X88" s="230">
        <f>'Survey Results (RB)'!J286</f>
        <v>0</v>
      </c>
      <c r="Y88" s="230">
        <f t="shared" si="56"/>
        <v>0</v>
      </c>
      <c r="Z88" s="230">
        <f>'Survey Results (RB)'!J436</f>
        <v>0</v>
      </c>
      <c r="AA88" s="230">
        <f>'Survey Results (RB)'!J587</f>
        <v>0</v>
      </c>
      <c r="AB88" s="230">
        <f t="shared" si="57"/>
        <v>0</v>
      </c>
      <c r="AC88" s="230">
        <f t="shared" si="58"/>
        <v>0</v>
      </c>
      <c r="AD88" s="230">
        <f>'Survey Results (RB)'!L136</f>
        <v>0</v>
      </c>
      <c r="AE88" s="230">
        <f>'Survey Results (RB)'!L286</f>
        <v>0</v>
      </c>
      <c r="AF88" s="230">
        <f t="shared" si="59"/>
        <v>0</v>
      </c>
      <c r="AG88" s="230">
        <f>'Survey Results (RB)'!L436</f>
        <v>0</v>
      </c>
      <c r="AH88" s="230">
        <f>'Survey Results (RB)'!L587</f>
        <v>1.8893677254649077E-2</v>
      </c>
      <c r="AI88" s="230">
        <f t="shared" si="60"/>
        <v>1.8893677254649077E-2</v>
      </c>
      <c r="AJ88" s="230">
        <f t="shared" si="61"/>
        <v>1.8893677254649077E-2</v>
      </c>
      <c r="AK88" s="231">
        <f t="shared" si="62"/>
        <v>0</v>
      </c>
      <c r="AL88" s="231">
        <f t="shared" si="46"/>
        <v>0</v>
      </c>
      <c r="AM88" s="231">
        <f t="shared" si="63"/>
        <v>0</v>
      </c>
      <c r="AN88" s="231">
        <f t="shared" si="44"/>
        <v>0</v>
      </c>
      <c r="AO88" s="231">
        <f t="shared" si="45"/>
        <v>1.8893677254649077E-2</v>
      </c>
      <c r="AP88" s="231">
        <f t="shared" si="64"/>
        <v>1.8893677254649077E-2</v>
      </c>
      <c r="AQ88" s="231">
        <f t="shared" si="65"/>
        <v>1.8893677254649077E-2</v>
      </c>
    </row>
    <row r="89" spans="1:43" x14ac:dyDescent="0.45">
      <c r="A89" s="223" t="s">
        <v>488</v>
      </c>
      <c r="B89" s="228">
        <f>'Survey Results (RB)'!D137</f>
        <v>0</v>
      </c>
      <c r="C89" s="228">
        <f>'Survey Results (RB)'!D287</f>
        <v>0</v>
      </c>
      <c r="D89" s="228">
        <f t="shared" si="47"/>
        <v>0</v>
      </c>
      <c r="E89" s="228">
        <f>'Survey Results (RB)'!D437</f>
        <v>0</v>
      </c>
      <c r="F89" s="228">
        <f>'Survey Results (RB)'!D588</f>
        <v>0</v>
      </c>
      <c r="G89" s="228">
        <f t="shared" si="48"/>
        <v>0</v>
      </c>
      <c r="H89" s="228">
        <f t="shared" si="49"/>
        <v>0</v>
      </c>
      <c r="I89" s="224">
        <f>'Survey Results (RB)'!F137</f>
        <v>0</v>
      </c>
      <c r="J89" s="224">
        <f>'Survey Results (RB)'!F287</f>
        <v>0</v>
      </c>
      <c r="K89" s="224">
        <f t="shared" si="50"/>
        <v>0</v>
      </c>
      <c r="L89" s="224">
        <f>'Survey Results (RB)'!F437</f>
        <v>0</v>
      </c>
      <c r="M89" s="224">
        <f>'Survey Results (RB)'!F588</f>
        <v>0</v>
      </c>
      <c r="N89" s="224">
        <f t="shared" si="51"/>
        <v>0</v>
      </c>
      <c r="O89" s="224">
        <f t="shared" si="52"/>
        <v>0</v>
      </c>
      <c r="P89" s="228">
        <f>'Survey Results (RB)'!H137</f>
        <v>0</v>
      </c>
      <c r="Q89" s="228">
        <f>'Survey Results (RB)'!H287</f>
        <v>0</v>
      </c>
      <c r="R89" s="228">
        <f t="shared" si="53"/>
        <v>0</v>
      </c>
      <c r="S89" s="228">
        <f>'Survey Results (RB)'!H437</f>
        <v>0</v>
      </c>
      <c r="T89" s="228">
        <f>'Survey Results (RB)'!H588</f>
        <v>0</v>
      </c>
      <c r="U89" s="228">
        <f t="shared" si="54"/>
        <v>0</v>
      </c>
      <c r="V89" s="228">
        <f t="shared" si="55"/>
        <v>0</v>
      </c>
      <c r="W89" s="224">
        <f>'Survey Results (RB)'!J137</f>
        <v>0</v>
      </c>
      <c r="X89" s="224">
        <f>'Survey Results (RB)'!J287</f>
        <v>0</v>
      </c>
      <c r="Y89" s="224">
        <f t="shared" si="56"/>
        <v>0</v>
      </c>
      <c r="Z89" s="224">
        <f>'Survey Results (RB)'!J437</f>
        <v>0</v>
      </c>
      <c r="AA89" s="224">
        <f>'Survey Results (RB)'!J588</f>
        <v>0</v>
      </c>
      <c r="AB89" s="224">
        <f t="shared" si="57"/>
        <v>0</v>
      </c>
      <c r="AC89" s="224">
        <f t="shared" si="58"/>
        <v>0</v>
      </c>
      <c r="AD89" s="228">
        <f>'Survey Results (RB)'!L137</f>
        <v>0</v>
      </c>
      <c r="AE89" s="228">
        <f>'Survey Results (RB)'!L287</f>
        <v>0</v>
      </c>
      <c r="AF89" s="228">
        <f t="shared" si="59"/>
        <v>0</v>
      </c>
      <c r="AG89" s="228">
        <f>'Survey Results (RB)'!L437</f>
        <v>1.0398008618742725</v>
      </c>
      <c r="AH89" s="228">
        <f>'Survey Results (RB)'!L588</f>
        <v>0.16037542147582645</v>
      </c>
      <c r="AI89" s="228">
        <f t="shared" si="60"/>
        <v>1.2001762833500988</v>
      </c>
      <c r="AJ89" s="228">
        <f t="shared" si="61"/>
        <v>1.2001762833500988</v>
      </c>
      <c r="AK89" s="226">
        <f t="shared" si="62"/>
        <v>0</v>
      </c>
      <c r="AL89" s="226">
        <f t="shared" si="46"/>
        <v>0</v>
      </c>
      <c r="AM89" s="226">
        <f t="shared" si="63"/>
        <v>0</v>
      </c>
      <c r="AN89" s="226">
        <f t="shared" si="44"/>
        <v>1.0398008618742725</v>
      </c>
      <c r="AO89" s="226">
        <f t="shared" si="45"/>
        <v>0.16037542147582645</v>
      </c>
      <c r="AP89" s="226">
        <f t="shared" si="64"/>
        <v>1.2001762833500988</v>
      </c>
      <c r="AQ89" s="226">
        <f t="shared" si="65"/>
        <v>1.2001762833500988</v>
      </c>
    </row>
    <row r="90" spans="1:43" s="238" customFormat="1" x14ac:dyDescent="0.45">
      <c r="A90" s="238" t="s">
        <v>489</v>
      </c>
      <c r="B90" s="239">
        <f>'Survey Results (RB)'!D138</f>
        <v>0</v>
      </c>
      <c r="C90" s="239">
        <f>'Survey Results (RB)'!D288</f>
        <v>0</v>
      </c>
      <c r="D90" s="239">
        <f t="shared" si="47"/>
        <v>0</v>
      </c>
      <c r="E90" s="239">
        <f>'Survey Results (RB)'!D438</f>
        <v>0</v>
      </c>
      <c r="F90" s="239">
        <f>'Survey Results (RB)'!D589</f>
        <v>0</v>
      </c>
      <c r="G90" s="239">
        <f t="shared" si="48"/>
        <v>0</v>
      </c>
      <c r="H90" s="239">
        <f t="shared" si="49"/>
        <v>0</v>
      </c>
      <c r="I90" s="239">
        <f>'Survey Results (RB)'!F138</f>
        <v>0</v>
      </c>
      <c r="J90" s="239">
        <f>'Survey Results (RB)'!F288</f>
        <v>0</v>
      </c>
      <c r="K90" s="239">
        <f t="shared" si="50"/>
        <v>0</v>
      </c>
      <c r="L90" s="239">
        <f>'Survey Results (RB)'!F438</f>
        <v>0</v>
      </c>
      <c r="M90" s="239">
        <f>'Survey Results (RB)'!F589</f>
        <v>0</v>
      </c>
      <c r="N90" s="239">
        <f t="shared" si="51"/>
        <v>0</v>
      </c>
      <c r="O90" s="239">
        <f t="shared" si="52"/>
        <v>0</v>
      </c>
      <c r="P90" s="239">
        <f>'Survey Results (RB)'!H138</f>
        <v>0</v>
      </c>
      <c r="Q90" s="239">
        <f>'Survey Results (RB)'!H288</f>
        <v>0</v>
      </c>
      <c r="R90" s="239">
        <f t="shared" si="53"/>
        <v>0</v>
      </c>
      <c r="S90" s="239">
        <f>'Survey Results (RB)'!H438</f>
        <v>1.0248514792422978</v>
      </c>
      <c r="T90" s="239">
        <f>'Survey Results (RB)'!H589</f>
        <v>0.32675481284876762</v>
      </c>
      <c r="U90" s="239">
        <f t="shared" si="54"/>
        <v>1.3516062920910654</v>
      </c>
      <c r="V90" s="239">
        <f t="shared" si="55"/>
        <v>1.3516062920910654</v>
      </c>
      <c r="W90" s="239">
        <f>'Survey Results (RB)'!J138</f>
        <v>0</v>
      </c>
      <c r="X90" s="239">
        <f>'Survey Results (RB)'!J288</f>
        <v>0</v>
      </c>
      <c r="Y90" s="239">
        <f t="shared" si="56"/>
        <v>0</v>
      </c>
      <c r="Z90" s="239">
        <f>'Survey Results (RB)'!J438</f>
        <v>0</v>
      </c>
      <c r="AA90" s="239">
        <f>'Survey Results (RB)'!J589</f>
        <v>0</v>
      </c>
      <c r="AB90" s="239">
        <f t="shared" si="57"/>
        <v>0</v>
      </c>
      <c r="AC90" s="239">
        <f t="shared" si="58"/>
        <v>0</v>
      </c>
      <c r="AD90" s="239">
        <f>'Survey Results (RB)'!L138</f>
        <v>0</v>
      </c>
      <c r="AE90" s="239">
        <f>'Survey Results (RB)'!L288</f>
        <v>0</v>
      </c>
      <c r="AF90" s="239">
        <f t="shared" si="59"/>
        <v>0</v>
      </c>
      <c r="AG90" s="239">
        <f>'Survey Results (RB)'!L438</f>
        <v>0</v>
      </c>
      <c r="AH90" s="239">
        <f>'Survey Results (RB)'!L589</f>
        <v>0</v>
      </c>
      <c r="AI90" s="239">
        <f t="shared" si="60"/>
        <v>0</v>
      </c>
      <c r="AJ90" s="239">
        <f t="shared" si="61"/>
        <v>0</v>
      </c>
      <c r="AK90" s="240">
        <f t="shared" si="62"/>
        <v>0</v>
      </c>
      <c r="AL90" s="240">
        <f t="shared" si="46"/>
        <v>0</v>
      </c>
      <c r="AM90" s="240">
        <f t="shared" si="63"/>
        <v>0</v>
      </c>
      <c r="AN90" s="240">
        <f t="shared" si="44"/>
        <v>1.0248514792422978</v>
      </c>
      <c r="AO90" s="240">
        <f t="shared" si="45"/>
        <v>0.32675481284876762</v>
      </c>
      <c r="AP90" s="240">
        <f t="shared" si="64"/>
        <v>1.3516062920910654</v>
      </c>
      <c r="AQ90" s="240">
        <f t="shared" si="65"/>
        <v>1.3516062920910654</v>
      </c>
    </row>
    <row r="91" spans="1:43" s="241" customFormat="1" x14ac:dyDescent="0.45">
      <c r="A91" s="241" t="s">
        <v>490</v>
      </c>
      <c r="B91" s="242">
        <f>'Survey Results (RB)'!D139</f>
        <v>0</v>
      </c>
      <c r="C91" s="242">
        <f>'Survey Results (RB)'!D289</f>
        <v>0</v>
      </c>
      <c r="D91" s="242">
        <f t="shared" si="47"/>
        <v>0</v>
      </c>
      <c r="E91" s="242">
        <f>'Survey Results (RB)'!D439</f>
        <v>0</v>
      </c>
      <c r="F91" s="242">
        <f>'Survey Results (RB)'!D590</f>
        <v>0</v>
      </c>
      <c r="G91" s="242">
        <f t="shared" si="48"/>
        <v>0</v>
      </c>
      <c r="H91" s="242">
        <f t="shared" si="49"/>
        <v>0</v>
      </c>
      <c r="I91" s="242">
        <f>'Survey Results (RB)'!F139</f>
        <v>0</v>
      </c>
      <c r="J91" s="242">
        <f>'Survey Results (RB)'!F289</f>
        <v>0</v>
      </c>
      <c r="K91" s="242">
        <f t="shared" si="50"/>
        <v>0</v>
      </c>
      <c r="L91" s="242">
        <f>'Survey Results (RB)'!F439</f>
        <v>0</v>
      </c>
      <c r="M91" s="242">
        <f>'Survey Results (RB)'!F590</f>
        <v>0</v>
      </c>
      <c r="N91" s="242">
        <f t="shared" si="51"/>
        <v>0</v>
      </c>
      <c r="O91" s="242">
        <f t="shared" si="52"/>
        <v>0</v>
      </c>
      <c r="P91" s="242">
        <f>'Survey Results (RB)'!H139</f>
        <v>0</v>
      </c>
      <c r="Q91" s="242">
        <f>'Survey Results (RB)'!H289</f>
        <v>0</v>
      </c>
      <c r="R91" s="242">
        <f t="shared" si="53"/>
        <v>0</v>
      </c>
      <c r="S91" s="242">
        <f>'Survey Results (RB)'!H439</f>
        <v>0</v>
      </c>
      <c r="T91" s="242">
        <f>'Survey Results (RB)'!H590</f>
        <v>0</v>
      </c>
      <c r="U91" s="242">
        <f t="shared" si="54"/>
        <v>0</v>
      </c>
      <c r="V91" s="242">
        <f t="shared" si="55"/>
        <v>0</v>
      </c>
      <c r="W91" s="242">
        <f>'Survey Results (RB)'!J139</f>
        <v>0</v>
      </c>
      <c r="X91" s="242">
        <f>'Survey Results (RB)'!J289</f>
        <v>0</v>
      </c>
      <c r="Y91" s="242">
        <f t="shared" si="56"/>
        <v>0</v>
      </c>
      <c r="Z91" s="242">
        <f>'Survey Results (RB)'!J439</f>
        <v>0.41695879580903816</v>
      </c>
      <c r="AA91" s="242">
        <f>'Survey Results (RB)'!J590</f>
        <v>0.1527037842435929</v>
      </c>
      <c r="AB91" s="242">
        <f t="shared" si="57"/>
        <v>0.56966258005263104</v>
      </c>
      <c r="AC91" s="242">
        <f t="shared" si="58"/>
        <v>0.56966258005263104</v>
      </c>
      <c r="AD91" s="242">
        <f>'Survey Results (RB)'!L139</f>
        <v>0</v>
      </c>
      <c r="AE91" s="242">
        <f>'Survey Results (RB)'!L289</f>
        <v>0</v>
      </c>
      <c r="AF91" s="242">
        <f t="shared" si="59"/>
        <v>0</v>
      </c>
      <c r="AG91" s="242">
        <f>'Survey Results (RB)'!L439</f>
        <v>0</v>
      </c>
      <c r="AH91" s="242">
        <f>'Survey Results (RB)'!L590</f>
        <v>0</v>
      </c>
      <c r="AI91" s="242">
        <f t="shared" si="60"/>
        <v>0</v>
      </c>
      <c r="AJ91" s="242">
        <f t="shared" si="61"/>
        <v>0</v>
      </c>
      <c r="AK91" s="243">
        <f t="shared" si="62"/>
        <v>0</v>
      </c>
      <c r="AL91" s="243">
        <f t="shared" si="46"/>
        <v>0</v>
      </c>
      <c r="AM91" s="243">
        <f t="shared" si="63"/>
        <v>0</v>
      </c>
      <c r="AN91" s="243">
        <f t="shared" si="44"/>
        <v>0.41695879580903816</v>
      </c>
      <c r="AO91" s="243">
        <f t="shared" si="45"/>
        <v>0.1527037842435929</v>
      </c>
      <c r="AP91" s="243">
        <f t="shared" si="64"/>
        <v>0.56966258005263104</v>
      </c>
      <c r="AQ91" s="243">
        <f t="shared" si="65"/>
        <v>0.56966258005263104</v>
      </c>
    </row>
    <row r="92" spans="1:43" s="229" customFormat="1" x14ac:dyDescent="0.45">
      <c r="A92" s="229" t="s">
        <v>491</v>
      </c>
      <c r="B92" s="230">
        <f>'Survey Results (RB)'!D140</f>
        <v>0</v>
      </c>
      <c r="C92" s="230">
        <f>'Survey Results (RB)'!D290</f>
        <v>0.14687353431529393</v>
      </c>
      <c r="D92" s="230">
        <f t="shared" si="47"/>
        <v>0.14687353431529393</v>
      </c>
      <c r="E92" s="230">
        <f>'Survey Results (RB)'!D440</f>
        <v>0</v>
      </c>
      <c r="F92" s="230">
        <f>'Survey Results (RB)'!D591</f>
        <v>0</v>
      </c>
      <c r="G92" s="230">
        <f t="shared" si="48"/>
        <v>0</v>
      </c>
      <c r="H92" s="230">
        <f t="shared" si="49"/>
        <v>0.14687353431529393</v>
      </c>
      <c r="I92" s="230">
        <f>'Survey Results (RB)'!F140</f>
        <v>0</v>
      </c>
      <c r="J92" s="230">
        <f>'Survey Results (RB)'!F290</f>
        <v>0</v>
      </c>
      <c r="K92" s="230">
        <f t="shared" si="50"/>
        <v>0</v>
      </c>
      <c r="L92" s="230">
        <f>'Survey Results (RB)'!F440</f>
        <v>0</v>
      </c>
      <c r="M92" s="230">
        <f>'Survey Results (RB)'!F591</f>
        <v>0</v>
      </c>
      <c r="N92" s="230">
        <f t="shared" si="51"/>
        <v>0</v>
      </c>
      <c r="O92" s="230">
        <f t="shared" si="52"/>
        <v>0</v>
      </c>
      <c r="P92" s="230">
        <f>'Survey Results (RB)'!H140</f>
        <v>0</v>
      </c>
      <c r="Q92" s="230">
        <f>'Survey Results (RB)'!H290</f>
        <v>0</v>
      </c>
      <c r="R92" s="230">
        <f t="shared" si="53"/>
        <v>0</v>
      </c>
      <c r="S92" s="230">
        <f>'Survey Results (RB)'!H440</f>
        <v>0</v>
      </c>
      <c r="T92" s="230">
        <f>'Survey Results (RB)'!H591</f>
        <v>0</v>
      </c>
      <c r="U92" s="230">
        <f t="shared" si="54"/>
        <v>0</v>
      </c>
      <c r="V92" s="230">
        <f t="shared" si="55"/>
        <v>0</v>
      </c>
      <c r="W92" s="230">
        <f>'Survey Results (RB)'!J140</f>
        <v>0</v>
      </c>
      <c r="X92" s="230">
        <f>'Survey Results (RB)'!J290</f>
        <v>0</v>
      </c>
      <c r="Y92" s="230">
        <f t="shared" si="56"/>
        <v>0</v>
      </c>
      <c r="Z92" s="230">
        <f>'Survey Results (RB)'!J440</f>
        <v>0</v>
      </c>
      <c r="AA92" s="230">
        <f>'Survey Results (RB)'!J591</f>
        <v>0</v>
      </c>
      <c r="AB92" s="230">
        <f t="shared" si="57"/>
        <v>0</v>
      </c>
      <c r="AC92" s="230">
        <f t="shared" si="58"/>
        <v>0</v>
      </c>
      <c r="AD92" s="230">
        <f>'Survey Results (RB)'!L140</f>
        <v>0</v>
      </c>
      <c r="AE92" s="230">
        <f>'Survey Results (RB)'!L290</f>
        <v>0</v>
      </c>
      <c r="AF92" s="230">
        <f t="shared" si="59"/>
        <v>0</v>
      </c>
      <c r="AG92" s="230">
        <f>'Survey Results (RB)'!L440</f>
        <v>0</v>
      </c>
      <c r="AH92" s="230">
        <f>'Survey Results (RB)'!L591</f>
        <v>0</v>
      </c>
      <c r="AI92" s="230">
        <f t="shared" si="60"/>
        <v>0</v>
      </c>
      <c r="AJ92" s="230">
        <f t="shared" si="61"/>
        <v>0</v>
      </c>
      <c r="AK92" s="231">
        <f t="shared" si="62"/>
        <v>0</v>
      </c>
      <c r="AL92" s="231">
        <f t="shared" si="46"/>
        <v>0.14687353431529393</v>
      </c>
      <c r="AM92" s="231">
        <f t="shared" si="63"/>
        <v>0.14687353431529393</v>
      </c>
      <c r="AN92" s="231">
        <f t="shared" si="44"/>
        <v>0</v>
      </c>
      <c r="AO92" s="231">
        <f t="shared" si="45"/>
        <v>0</v>
      </c>
      <c r="AP92" s="231">
        <f t="shared" si="64"/>
        <v>0</v>
      </c>
      <c r="AQ92" s="231">
        <f t="shared" si="65"/>
        <v>0.14687353431529393</v>
      </c>
    </row>
    <row r="93" spans="1:43" s="229" customFormat="1" x14ac:dyDescent="0.45">
      <c r="A93" s="229" t="s">
        <v>492</v>
      </c>
      <c r="B93" s="230">
        <f>'Survey Results (RB)'!D141</f>
        <v>0</v>
      </c>
      <c r="C93" s="230">
        <f>'Survey Results (RB)'!D291</f>
        <v>0</v>
      </c>
      <c r="D93" s="230">
        <f t="shared" si="47"/>
        <v>0</v>
      </c>
      <c r="E93" s="230">
        <f>'Survey Results (RB)'!D441</f>
        <v>0</v>
      </c>
      <c r="F93" s="230">
        <f>'Survey Results (RB)'!D592</f>
        <v>0</v>
      </c>
      <c r="G93" s="230">
        <f t="shared" si="48"/>
        <v>0</v>
      </c>
      <c r="H93" s="230">
        <f t="shared" si="49"/>
        <v>0</v>
      </c>
      <c r="I93" s="230">
        <f>'Survey Results (RB)'!F141</f>
        <v>0</v>
      </c>
      <c r="J93" s="230">
        <f>'Survey Results (RB)'!F291</f>
        <v>0</v>
      </c>
      <c r="K93" s="230">
        <f t="shared" si="50"/>
        <v>0</v>
      </c>
      <c r="L93" s="230">
        <f>'Survey Results (RB)'!F441</f>
        <v>0</v>
      </c>
      <c r="M93" s="230">
        <f>'Survey Results (RB)'!F592</f>
        <v>0</v>
      </c>
      <c r="N93" s="230">
        <f t="shared" si="51"/>
        <v>0</v>
      </c>
      <c r="O93" s="230">
        <f t="shared" si="52"/>
        <v>0</v>
      </c>
      <c r="P93" s="230">
        <f>'Survey Results (RB)'!H141</f>
        <v>0</v>
      </c>
      <c r="Q93" s="230">
        <f>'Survey Results (RB)'!H291</f>
        <v>0</v>
      </c>
      <c r="R93" s="230">
        <f t="shared" si="53"/>
        <v>0</v>
      </c>
      <c r="S93" s="230">
        <f>'Survey Results (RB)'!H441</f>
        <v>0</v>
      </c>
      <c r="T93" s="230">
        <f>'Survey Results (RB)'!H592</f>
        <v>0</v>
      </c>
      <c r="U93" s="230">
        <f t="shared" si="54"/>
        <v>0</v>
      </c>
      <c r="V93" s="230">
        <f t="shared" si="55"/>
        <v>0</v>
      </c>
      <c r="W93" s="230">
        <f>'Survey Results (RB)'!J141</f>
        <v>0.20680642058416979</v>
      </c>
      <c r="X93" s="230">
        <f>'Survey Results (RB)'!J291</f>
        <v>0</v>
      </c>
      <c r="Y93" s="230">
        <f t="shared" si="56"/>
        <v>0.20680642058416979</v>
      </c>
      <c r="Z93" s="230">
        <f>'Survey Results (RB)'!J441</f>
        <v>0</v>
      </c>
      <c r="AA93" s="230">
        <f>'Survey Results (RB)'!J592</f>
        <v>0</v>
      </c>
      <c r="AB93" s="230">
        <f t="shared" si="57"/>
        <v>0</v>
      </c>
      <c r="AC93" s="230">
        <f t="shared" si="58"/>
        <v>0.20680642058416979</v>
      </c>
      <c r="AD93" s="230">
        <f>'Survey Results (RB)'!L141</f>
        <v>0</v>
      </c>
      <c r="AE93" s="230">
        <f>'Survey Results (RB)'!L291</f>
        <v>0</v>
      </c>
      <c r="AF93" s="230">
        <f t="shared" si="59"/>
        <v>0</v>
      </c>
      <c r="AG93" s="230">
        <f>'Survey Results (RB)'!L441</f>
        <v>0</v>
      </c>
      <c r="AH93" s="230">
        <f>'Survey Results (RB)'!L592</f>
        <v>0</v>
      </c>
      <c r="AI93" s="230">
        <f t="shared" si="60"/>
        <v>0</v>
      </c>
      <c r="AJ93" s="230">
        <f t="shared" si="61"/>
        <v>0</v>
      </c>
      <c r="AK93" s="231">
        <f t="shared" si="62"/>
        <v>0.20680642058416979</v>
      </c>
      <c r="AL93" s="231">
        <f t="shared" si="46"/>
        <v>0</v>
      </c>
      <c r="AM93" s="231">
        <f t="shared" si="63"/>
        <v>0.20680642058416979</v>
      </c>
      <c r="AN93" s="231">
        <f t="shared" si="44"/>
        <v>0</v>
      </c>
      <c r="AO93" s="231">
        <f t="shared" si="45"/>
        <v>0</v>
      </c>
      <c r="AP93" s="231">
        <f t="shared" si="64"/>
        <v>0</v>
      </c>
      <c r="AQ93" s="231">
        <f t="shared" si="65"/>
        <v>0.20680642058416979</v>
      </c>
    </row>
    <row r="94" spans="1:43" s="238" customFormat="1" x14ac:dyDescent="0.45">
      <c r="A94" s="238" t="s">
        <v>493</v>
      </c>
      <c r="B94" s="239">
        <f>'Survey Results (RB)'!D142</f>
        <v>0</v>
      </c>
      <c r="C94" s="239">
        <f>'Survey Results (RB)'!D292</f>
        <v>0</v>
      </c>
      <c r="D94" s="239">
        <f t="shared" si="47"/>
        <v>0</v>
      </c>
      <c r="E94" s="239">
        <f>'Survey Results (RB)'!D442</f>
        <v>0</v>
      </c>
      <c r="F94" s="239">
        <f>'Survey Results (RB)'!D593</f>
        <v>0</v>
      </c>
      <c r="G94" s="239">
        <f t="shared" si="48"/>
        <v>0</v>
      </c>
      <c r="H94" s="239">
        <f t="shared" si="49"/>
        <v>0</v>
      </c>
      <c r="I94" s="239">
        <f>'Survey Results (RB)'!F142</f>
        <v>0</v>
      </c>
      <c r="J94" s="239">
        <f>'Survey Results (RB)'!F292</f>
        <v>0</v>
      </c>
      <c r="K94" s="239">
        <f t="shared" si="50"/>
        <v>0</v>
      </c>
      <c r="L94" s="239">
        <f>'Survey Results (RB)'!F442</f>
        <v>0</v>
      </c>
      <c r="M94" s="239">
        <f>'Survey Results (RB)'!F593</f>
        <v>0</v>
      </c>
      <c r="N94" s="239">
        <f t="shared" si="51"/>
        <v>0</v>
      </c>
      <c r="O94" s="239">
        <f t="shared" si="52"/>
        <v>0</v>
      </c>
      <c r="P94" s="239">
        <f>'Survey Results (RB)'!H142</f>
        <v>0</v>
      </c>
      <c r="Q94" s="239">
        <f>'Survey Results (RB)'!H292</f>
        <v>0</v>
      </c>
      <c r="R94" s="239">
        <f t="shared" si="53"/>
        <v>0</v>
      </c>
      <c r="S94" s="239">
        <f>'Survey Results (RB)'!H442</f>
        <v>9.9873082684781636E-2</v>
      </c>
      <c r="T94" s="239">
        <f>'Survey Results (RB)'!H593</f>
        <v>0</v>
      </c>
      <c r="U94" s="239">
        <f t="shared" si="54"/>
        <v>9.9873082684781636E-2</v>
      </c>
      <c r="V94" s="239">
        <f t="shared" si="55"/>
        <v>9.9873082684781636E-2</v>
      </c>
      <c r="W94" s="239">
        <f>'Survey Results (RB)'!J142</f>
        <v>0</v>
      </c>
      <c r="X94" s="239">
        <f>'Survey Results (RB)'!J292</f>
        <v>0</v>
      </c>
      <c r="Y94" s="239">
        <f t="shared" si="56"/>
        <v>0</v>
      </c>
      <c r="Z94" s="239">
        <f>'Survey Results (RB)'!J442</f>
        <v>0</v>
      </c>
      <c r="AA94" s="239">
        <f>'Survey Results (RB)'!J593</f>
        <v>0</v>
      </c>
      <c r="AB94" s="239">
        <f t="shared" si="57"/>
        <v>0</v>
      </c>
      <c r="AC94" s="239">
        <f t="shared" si="58"/>
        <v>0</v>
      </c>
      <c r="AD94" s="239">
        <f>'Survey Results (RB)'!L142</f>
        <v>0</v>
      </c>
      <c r="AE94" s="239">
        <f>'Survey Results (RB)'!L292</f>
        <v>0</v>
      </c>
      <c r="AF94" s="239">
        <f t="shared" si="59"/>
        <v>0</v>
      </c>
      <c r="AG94" s="239">
        <f>'Survey Results (RB)'!L442</f>
        <v>0</v>
      </c>
      <c r="AH94" s="239">
        <f>'Survey Results (RB)'!L593</f>
        <v>0</v>
      </c>
      <c r="AI94" s="239">
        <f t="shared" si="60"/>
        <v>0</v>
      </c>
      <c r="AJ94" s="239">
        <f t="shared" si="61"/>
        <v>0</v>
      </c>
      <c r="AK94" s="240">
        <f t="shared" si="62"/>
        <v>0</v>
      </c>
      <c r="AL94" s="240">
        <f t="shared" si="46"/>
        <v>0</v>
      </c>
      <c r="AM94" s="240">
        <f t="shared" si="63"/>
        <v>0</v>
      </c>
      <c r="AN94" s="240">
        <f t="shared" si="44"/>
        <v>9.9873082684781636E-2</v>
      </c>
      <c r="AO94" s="240">
        <f t="shared" si="45"/>
        <v>0</v>
      </c>
      <c r="AP94" s="240">
        <f t="shared" si="64"/>
        <v>9.9873082684781636E-2</v>
      </c>
      <c r="AQ94" s="240">
        <f t="shared" si="65"/>
        <v>9.9873082684781636E-2</v>
      </c>
    </row>
    <row r="95" spans="1:43" s="229" customFormat="1" x14ac:dyDescent="0.45">
      <c r="A95" s="229" t="s">
        <v>494</v>
      </c>
      <c r="B95" s="230">
        <f>'Survey Results (RB)'!D143</f>
        <v>0</v>
      </c>
      <c r="C95" s="230">
        <f>'Survey Results (RB)'!D293</f>
        <v>0</v>
      </c>
      <c r="D95" s="230">
        <f t="shared" si="47"/>
        <v>0</v>
      </c>
      <c r="E95" s="230">
        <f>'Survey Results (RB)'!D443</f>
        <v>0</v>
      </c>
      <c r="F95" s="230">
        <f>'Survey Results (RB)'!D594</f>
        <v>0</v>
      </c>
      <c r="G95" s="230">
        <f t="shared" si="48"/>
        <v>0</v>
      </c>
      <c r="H95" s="230">
        <f t="shared" si="49"/>
        <v>0</v>
      </c>
      <c r="I95" s="230">
        <f>'Survey Results (RB)'!F143</f>
        <v>0</v>
      </c>
      <c r="J95" s="230">
        <f>'Survey Results (RB)'!F293</f>
        <v>0</v>
      </c>
      <c r="K95" s="230">
        <f t="shared" si="50"/>
        <v>0</v>
      </c>
      <c r="L95" s="230">
        <f>'Survey Results (RB)'!F443</f>
        <v>0</v>
      </c>
      <c r="M95" s="230">
        <f>'Survey Results (RB)'!F594</f>
        <v>0</v>
      </c>
      <c r="N95" s="230">
        <f t="shared" si="51"/>
        <v>0</v>
      </c>
      <c r="O95" s="230">
        <f t="shared" si="52"/>
        <v>0</v>
      </c>
      <c r="P95" s="230">
        <f>'Survey Results (RB)'!H143</f>
        <v>0</v>
      </c>
      <c r="Q95" s="230">
        <f>'Survey Results (RB)'!H293</f>
        <v>0</v>
      </c>
      <c r="R95" s="230">
        <f t="shared" si="53"/>
        <v>0</v>
      </c>
      <c r="S95" s="230">
        <f>'Survey Results (RB)'!H443</f>
        <v>0</v>
      </c>
      <c r="T95" s="230">
        <f>'Survey Results (RB)'!H594</f>
        <v>0</v>
      </c>
      <c r="U95" s="230">
        <f t="shared" si="54"/>
        <v>0</v>
      </c>
      <c r="V95" s="230">
        <f t="shared" si="55"/>
        <v>0</v>
      </c>
      <c r="W95" s="230">
        <f>'Survey Results (RB)'!J143</f>
        <v>0</v>
      </c>
      <c r="X95" s="230">
        <f>'Survey Results (RB)'!J293</f>
        <v>0</v>
      </c>
      <c r="Y95" s="230">
        <f t="shared" si="56"/>
        <v>0</v>
      </c>
      <c r="Z95" s="230">
        <f>'Survey Results (RB)'!J443</f>
        <v>0</v>
      </c>
      <c r="AA95" s="230">
        <f>'Survey Results (RB)'!J594</f>
        <v>0</v>
      </c>
      <c r="AB95" s="230">
        <f t="shared" si="57"/>
        <v>0</v>
      </c>
      <c r="AC95" s="230">
        <f t="shared" si="58"/>
        <v>0</v>
      </c>
      <c r="AD95" s="230">
        <f>'Survey Results (RB)'!L143</f>
        <v>0</v>
      </c>
      <c r="AE95" s="230">
        <f>'Survey Results (RB)'!L293</f>
        <v>0</v>
      </c>
      <c r="AF95" s="230">
        <f t="shared" si="59"/>
        <v>0</v>
      </c>
      <c r="AG95" s="230">
        <f>'Survey Results (RB)'!L443</f>
        <v>7.43955516430089E-2</v>
      </c>
      <c r="AH95" s="230">
        <f>'Survey Results (RB)'!L594</f>
        <v>0</v>
      </c>
      <c r="AI95" s="230">
        <f t="shared" si="60"/>
        <v>7.43955516430089E-2</v>
      </c>
      <c r="AJ95" s="230">
        <f t="shared" si="61"/>
        <v>7.43955516430089E-2</v>
      </c>
      <c r="AK95" s="231">
        <f t="shared" si="62"/>
        <v>0</v>
      </c>
      <c r="AL95" s="231">
        <f t="shared" si="46"/>
        <v>0</v>
      </c>
      <c r="AM95" s="231">
        <f t="shared" si="63"/>
        <v>0</v>
      </c>
      <c r="AN95" s="231">
        <f t="shared" si="44"/>
        <v>7.43955516430089E-2</v>
      </c>
      <c r="AO95" s="231">
        <f t="shared" si="45"/>
        <v>0</v>
      </c>
      <c r="AP95" s="231">
        <f t="shared" si="64"/>
        <v>7.43955516430089E-2</v>
      </c>
      <c r="AQ95" s="231">
        <f t="shared" si="65"/>
        <v>7.43955516430089E-2</v>
      </c>
    </row>
    <row r="96" spans="1:43" s="229" customFormat="1" x14ac:dyDescent="0.45">
      <c r="A96" s="229" t="s">
        <v>495</v>
      </c>
      <c r="B96" s="230">
        <f>'Survey Results (RB)'!D144</f>
        <v>0</v>
      </c>
      <c r="C96" s="230">
        <f>'Survey Results (RB)'!D294</f>
        <v>0</v>
      </c>
      <c r="D96" s="230">
        <f t="shared" si="47"/>
        <v>0</v>
      </c>
      <c r="E96" s="230">
        <f>'Survey Results (RB)'!D444</f>
        <v>0</v>
      </c>
      <c r="F96" s="230">
        <f>'Survey Results (RB)'!D595</f>
        <v>0</v>
      </c>
      <c r="G96" s="230">
        <f t="shared" si="48"/>
        <v>0</v>
      </c>
      <c r="H96" s="230">
        <f t="shared" si="49"/>
        <v>0</v>
      </c>
      <c r="I96" s="230">
        <f>'Survey Results (RB)'!F144</f>
        <v>0</v>
      </c>
      <c r="J96" s="230">
        <f>'Survey Results (RB)'!F294</f>
        <v>0</v>
      </c>
      <c r="K96" s="230">
        <f t="shared" si="50"/>
        <v>0</v>
      </c>
      <c r="L96" s="230">
        <f>'Survey Results (RB)'!F444</f>
        <v>0</v>
      </c>
      <c r="M96" s="230">
        <f>'Survey Results (RB)'!F595</f>
        <v>0</v>
      </c>
      <c r="N96" s="230">
        <f t="shared" si="51"/>
        <v>0</v>
      </c>
      <c r="O96" s="230">
        <f t="shared" si="52"/>
        <v>0</v>
      </c>
      <c r="P96" s="230">
        <f>'Survey Results (RB)'!H144</f>
        <v>0</v>
      </c>
      <c r="Q96" s="230">
        <f>'Survey Results (RB)'!H294</f>
        <v>0</v>
      </c>
      <c r="R96" s="230">
        <f t="shared" si="53"/>
        <v>0</v>
      </c>
      <c r="S96" s="230">
        <f>'Survey Results (RB)'!H444</f>
        <v>0.34878753491454517</v>
      </c>
      <c r="T96" s="230">
        <f>'Survey Results (RB)'!H595</f>
        <v>0.10130327276215889</v>
      </c>
      <c r="U96" s="230">
        <f t="shared" si="54"/>
        <v>0.45009080767670406</v>
      </c>
      <c r="V96" s="230">
        <f t="shared" si="55"/>
        <v>0.45009080767670406</v>
      </c>
      <c r="W96" s="230">
        <f>'Survey Results (RB)'!J144</f>
        <v>0.20680642058416979</v>
      </c>
      <c r="X96" s="230">
        <f>'Survey Results (RB)'!J294</f>
        <v>0</v>
      </c>
      <c r="Y96" s="230">
        <f t="shared" si="56"/>
        <v>0.20680642058416979</v>
      </c>
      <c r="Z96" s="230">
        <f>'Survey Results (RB)'!J444</f>
        <v>8.5208304773971788E-2</v>
      </c>
      <c r="AA96" s="230">
        <f>'Survey Results (RB)'!J595</f>
        <v>1.1490581784666396E-2</v>
      </c>
      <c r="AB96" s="230">
        <f t="shared" si="57"/>
        <v>9.6698886558638189E-2</v>
      </c>
      <c r="AC96" s="230">
        <f t="shared" si="58"/>
        <v>0.30350530714280799</v>
      </c>
      <c r="AD96" s="230">
        <f>'Survey Results (RB)'!L144</f>
        <v>0</v>
      </c>
      <c r="AE96" s="230">
        <f>'Survey Results (RB)'!L294</f>
        <v>0</v>
      </c>
      <c r="AF96" s="230">
        <f t="shared" si="59"/>
        <v>0</v>
      </c>
      <c r="AG96" s="230">
        <f>'Survey Results (RB)'!L444</f>
        <v>0</v>
      </c>
      <c r="AH96" s="230">
        <f>'Survey Results (RB)'!L595</f>
        <v>0</v>
      </c>
      <c r="AI96" s="230">
        <f t="shared" si="60"/>
        <v>0</v>
      </c>
      <c r="AJ96" s="230">
        <f t="shared" si="61"/>
        <v>0</v>
      </c>
      <c r="AK96" s="231">
        <f t="shared" si="62"/>
        <v>0.20680642058416979</v>
      </c>
      <c r="AL96" s="231">
        <f t="shared" si="46"/>
        <v>0</v>
      </c>
      <c r="AM96" s="231">
        <f t="shared" si="63"/>
        <v>0.20680642058416979</v>
      </c>
      <c r="AN96" s="231">
        <f t="shared" si="44"/>
        <v>0.43399583968851696</v>
      </c>
      <c r="AO96" s="231">
        <f t="shared" si="45"/>
        <v>0.11279385454682529</v>
      </c>
      <c r="AP96" s="231">
        <f t="shared" si="64"/>
        <v>0.54678969423534229</v>
      </c>
      <c r="AQ96" s="231">
        <f t="shared" si="65"/>
        <v>0.75359611481951205</v>
      </c>
    </row>
    <row r="97" spans="1:43" s="229" customFormat="1" x14ac:dyDescent="0.45">
      <c r="A97" s="229" t="s">
        <v>496</v>
      </c>
      <c r="B97" s="230">
        <f>'Survey Results (RB)'!D145</f>
        <v>0</v>
      </c>
      <c r="C97" s="230">
        <f>'Survey Results (RB)'!D295</f>
        <v>0</v>
      </c>
      <c r="D97" s="230">
        <f t="shared" si="47"/>
        <v>0</v>
      </c>
      <c r="E97" s="230">
        <f>'Survey Results (RB)'!D445</f>
        <v>0</v>
      </c>
      <c r="F97" s="230">
        <f>'Survey Results (RB)'!D596</f>
        <v>0</v>
      </c>
      <c r="G97" s="230">
        <f t="shared" si="48"/>
        <v>0</v>
      </c>
      <c r="H97" s="230">
        <f t="shared" si="49"/>
        <v>0</v>
      </c>
      <c r="I97" s="230">
        <f>'Survey Results (RB)'!F145</f>
        <v>0</v>
      </c>
      <c r="J97" s="230">
        <f>'Survey Results (RB)'!F295</f>
        <v>0</v>
      </c>
      <c r="K97" s="230">
        <f t="shared" si="50"/>
        <v>0</v>
      </c>
      <c r="L97" s="230">
        <f>'Survey Results (RB)'!F445</f>
        <v>0</v>
      </c>
      <c r="M97" s="230">
        <f>'Survey Results (RB)'!F596</f>
        <v>0</v>
      </c>
      <c r="N97" s="230">
        <f t="shared" si="51"/>
        <v>0</v>
      </c>
      <c r="O97" s="230">
        <f t="shared" si="52"/>
        <v>0</v>
      </c>
      <c r="P97" s="230">
        <f>'Survey Results (RB)'!H145</f>
        <v>0</v>
      </c>
      <c r="Q97" s="230">
        <f>'Survey Results (RB)'!H295</f>
        <v>0</v>
      </c>
      <c r="R97" s="230">
        <f t="shared" si="53"/>
        <v>0</v>
      </c>
      <c r="S97" s="230">
        <f>'Survey Results (RB)'!H445</f>
        <v>0</v>
      </c>
      <c r="T97" s="230">
        <f>'Survey Results (RB)'!H596</f>
        <v>0</v>
      </c>
      <c r="U97" s="230">
        <f t="shared" si="54"/>
        <v>0</v>
      </c>
      <c r="V97" s="230">
        <f t="shared" si="55"/>
        <v>0</v>
      </c>
      <c r="W97" s="230">
        <f>'Survey Results (RB)'!J145</f>
        <v>0</v>
      </c>
      <c r="X97" s="230">
        <f>'Survey Results (RB)'!J295</f>
        <v>0</v>
      </c>
      <c r="Y97" s="230">
        <f t="shared" si="56"/>
        <v>0</v>
      </c>
      <c r="Z97" s="230">
        <f>'Survey Results (RB)'!J445</f>
        <v>0</v>
      </c>
      <c r="AA97" s="230">
        <f>'Survey Results (RB)'!J596</f>
        <v>0</v>
      </c>
      <c r="AB97" s="230">
        <f t="shared" si="57"/>
        <v>0</v>
      </c>
      <c r="AC97" s="230">
        <f t="shared" si="58"/>
        <v>0</v>
      </c>
      <c r="AD97" s="230">
        <f>'Survey Results (RB)'!L145</f>
        <v>0.26400173852208797</v>
      </c>
      <c r="AE97" s="230">
        <f>'Survey Results (RB)'!L295</f>
        <v>0</v>
      </c>
      <c r="AF97" s="230">
        <f t="shared" si="59"/>
        <v>0.26400173852208797</v>
      </c>
      <c r="AG97" s="230">
        <f>'Survey Results (RB)'!L445</f>
        <v>0</v>
      </c>
      <c r="AH97" s="230">
        <f>'Survey Results (RB)'!L596</f>
        <v>0</v>
      </c>
      <c r="AI97" s="230">
        <f t="shared" si="60"/>
        <v>0</v>
      </c>
      <c r="AJ97" s="230">
        <f t="shared" si="61"/>
        <v>0.26400173852208797</v>
      </c>
      <c r="AK97" s="231">
        <f t="shared" si="62"/>
        <v>0.26400173852208797</v>
      </c>
      <c r="AL97" s="231">
        <f t="shared" si="46"/>
        <v>0</v>
      </c>
      <c r="AM97" s="231">
        <f t="shared" si="63"/>
        <v>0.26400173852208797</v>
      </c>
      <c r="AN97" s="231">
        <f t="shared" si="44"/>
        <v>0</v>
      </c>
      <c r="AO97" s="231">
        <f t="shared" si="45"/>
        <v>0</v>
      </c>
      <c r="AP97" s="231">
        <f t="shared" si="64"/>
        <v>0</v>
      </c>
      <c r="AQ97" s="231">
        <f t="shared" si="65"/>
        <v>0.26400173852208797</v>
      </c>
    </row>
    <row r="98" spans="1:43" s="232" customFormat="1" x14ac:dyDescent="0.45">
      <c r="A98" s="232" t="s">
        <v>497</v>
      </c>
      <c r="B98" s="233">
        <f>'Survey Results (RB)'!D146</f>
        <v>0</v>
      </c>
      <c r="C98" s="233">
        <f>'Survey Results (RB)'!D296</f>
        <v>0</v>
      </c>
      <c r="D98" s="233">
        <f t="shared" si="47"/>
        <v>0</v>
      </c>
      <c r="E98" s="233">
        <f>'Survey Results (RB)'!D446</f>
        <v>0</v>
      </c>
      <c r="F98" s="233">
        <f>'Survey Results (RB)'!D597</f>
        <v>5.590905882021107E-2</v>
      </c>
      <c r="G98" s="233">
        <f t="shared" si="48"/>
        <v>5.590905882021107E-2</v>
      </c>
      <c r="H98" s="233">
        <f t="shared" si="49"/>
        <v>5.590905882021107E-2</v>
      </c>
      <c r="I98" s="233">
        <f>'Survey Results (RB)'!F146</f>
        <v>0</v>
      </c>
      <c r="J98" s="233">
        <f>'Survey Results (RB)'!F296</f>
        <v>0</v>
      </c>
      <c r="K98" s="233">
        <f t="shared" si="50"/>
        <v>0</v>
      </c>
      <c r="L98" s="233">
        <f>'Survey Results (RB)'!F446</f>
        <v>0</v>
      </c>
      <c r="M98" s="233">
        <f>'Survey Results (RB)'!F597</f>
        <v>0</v>
      </c>
      <c r="N98" s="233">
        <f t="shared" si="51"/>
        <v>0</v>
      </c>
      <c r="O98" s="233">
        <f t="shared" si="52"/>
        <v>0</v>
      </c>
      <c r="P98" s="233">
        <f>'Survey Results (RB)'!H146</f>
        <v>0</v>
      </c>
      <c r="Q98" s="233">
        <f>'Survey Results (RB)'!H296</f>
        <v>0</v>
      </c>
      <c r="R98" s="233">
        <f t="shared" si="53"/>
        <v>0</v>
      </c>
      <c r="S98" s="233">
        <f>'Survey Results (RB)'!H446</f>
        <v>0</v>
      </c>
      <c r="T98" s="233">
        <f>'Survey Results (RB)'!H597</f>
        <v>0</v>
      </c>
      <c r="U98" s="233">
        <f t="shared" si="54"/>
        <v>0</v>
      </c>
      <c r="V98" s="233">
        <f t="shared" si="55"/>
        <v>0</v>
      </c>
      <c r="W98" s="233">
        <f>'Survey Results (RB)'!J146</f>
        <v>0</v>
      </c>
      <c r="X98" s="233">
        <f>'Survey Results (RB)'!J296</f>
        <v>0</v>
      </c>
      <c r="Y98" s="233">
        <f t="shared" si="56"/>
        <v>0</v>
      </c>
      <c r="Z98" s="233">
        <f>'Survey Results (RB)'!J446</f>
        <v>0</v>
      </c>
      <c r="AA98" s="233">
        <f>'Survey Results (RB)'!J597</f>
        <v>0</v>
      </c>
      <c r="AB98" s="233">
        <f t="shared" si="57"/>
        <v>0</v>
      </c>
      <c r="AC98" s="233">
        <f t="shared" si="58"/>
        <v>0</v>
      </c>
      <c r="AD98" s="233">
        <f>'Survey Results (RB)'!L146</f>
        <v>0</v>
      </c>
      <c r="AE98" s="233">
        <f>'Survey Results (RB)'!L296</f>
        <v>0</v>
      </c>
      <c r="AF98" s="233">
        <f t="shared" si="59"/>
        <v>0</v>
      </c>
      <c r="AG98" s="233">
        <f>'Survey Results (RB)'!L446</f>
        <v>0</v>
      </c>
      <c r="AH98" s="233">
        <f>'Survey Results (RB)'!L597</f>
        <v>0</v>
      </c>
      <c r="AI98" s="233">
        <f t="shared" si="60"/>
        <v>0</v>
      </c>
      <c r="AJ98" s="233">
        <f t="shared" si="61"/>
        <v>0</v>
      </c>
      <c r="AK98" s="234">
        <f t="shared" si="62"/>
        <v>0</v>
      </c>
      <c r="AL98" s="234">
        <f t="shared" si="46"/>
        <v>0</v>
      </c>
      <c r="AM98" s="234">
        <f t="shared" si="63"/>
        <v>0</v>
      </c>
      <c r="AN98" s="234">
        <f t="shared" si="44"/>
        <v>0</v>
      </c>
      <c r="AO98" s="234">
        <f t="shared" si="45"/>
        <v>5.590905882021107E-2</v>
      </c>
      <c r="AP98" s="234">
        <f t="shared" si="64"/>
        <v>5.590905882021107E-2</v>
      </c>
      <c r="AQ98" s="234">
        <f t="shared" si="65"/>
        <v>5.590905882021107E-2</v>
      </c>
    </row>
    <row r="99" spans="1:43" s="241" customFormat="1" x14ac:dyDescent="0.45">
      <c r="A99" s="241" t="s">
        <v>498</v>
      </c>
      <c r="B99" s="242">
        <f>'Survey Results (RB)'!D147</f>
        <v>0</v>
      </c>
      <c r="C99" s="242">
        <f>'Survey Results (RB)'!D297</f>
        <v>0</v>
      </c>
      <c r="D99" s="242">
        <f t="shared" si="47"/>
        <v>0</v>
      </c>
      <c r="E99" s="242">
        <f>'Survey Results (RB)'!D447</f>
        <v>0</v>
      </c>
      <c r="F99" s="242">
        <f>'Survey Results (RB)'!D598</f>
        <v>0</v>
      </c>
      <c r="G99" s="242">
        <f t="shared" si="48"/>
        <v>0</v>
      </c>
      <c r="H99" s="242">
        <f t="shared" si="49"/>
        <v>0</v>
      </c>
      <c r="I99" s="242">
        <f>'Survey Results (RB)'!F147</f>
        <v>0</v>
      </c>
      <c r="J99" s="242">
        <f>'Survey Results (RB)'!F297</f>
        <v>0</v>
      </c>
      <c r="K99" s="242">
        <f t="shared" si="50"/>
        <v>0</v>
      </c>
      <c r="L99" s="242">
        <f>'Survey Results (RB)'!F447</f>
        <v>0</v>
      </c>
      <c r="M99" s="242">
        <f>'Survey Results (RB)'!F598</f>
        <v>0</v>
      </c>
      <c r="N99" s="242">
        <f t="shared" si="51"/>
        <v>0</v>
      </c>
      <c r="O99" s="242">
        <f t="shared" si="52"/>
        <v>0</v>
      </c>
      <c r="P99" s="242">
        <f>'Survey Results (RB)'!H147</f>
        <v>0</v>
      </c>
      <c r="Q99" s="242">
        <f>'Survey Results (RB)'!H297</f>
        <v>0</v>
      </c>
      <c r="R99" s="242">
        <f t="shared" si="53"/>
        <v>0</v>
      </c>
      <c r="S99" s="242">
        <f>'Survey Results (RB)'!H447</f>
        <v>0</v>
      </c>
      <c r="T99" s="242">
        <f>'Survey Results (RB)'!H598</f>
        <v>0</v>
      </c>
      <c r="U99" s="242">
        <f t="shared" si="54"/>
        <v>0</v>
      </c>
      <c r="V99" s="242">
        <f t="shared" si="55"/>
        <v>0</v>
      </c>
      <c r="W99" s="242">
        <f>'Survey Results (RB)'!J147</f>
        <v>0</v>
      </c>
      <c r="X99" s="242">
        <f>'Survey Results (RB)'!J297</f>
        <v>0</v>
      </c>
      <c r="Y99" s="242">
        <f t="shared" si="56"/>
        <v>0</v>
      </c>
      <c r="Z99" s="242">
        <f>'Survey Results (RB)'!J447</f>
        <v>4.2565666251134962E-2</v>
      </c>
      <c r="AA99" s="242">
        <f>'Survey Results (RB)'!J598</f>
        <v>1.1490581784666396E-2</v>
      </c>
      <c r="AB99" s="242">
        <f t="shared" si="57"/>
        <v>5.4056248035801356E-2</v>
      </c>
      <c r="AC99" s="242">
        <f t="shared" si="58"/>
        <v>5.4056248035801356E-2</v>
      </c>
      <c r="AD99" s="242">
        <f>'Survey Results (RB)'!L147</f>
        <v>0</v>
      </c>
      <c r="AE99" s="242">
        <f>'Survey Results (RB)'!L297</f>
        <v>0</v>
      </c>
      <c r="AF99" s="242">
        <f t="shared" si="59"/>
        <v>0</v>
      </c>
      <c r="AG99" s="242">
        <f>'Survey Results (RB)'!L447</f>
        <v>0</v>
      </c>
      <c r="AH99" s="242">
        <f>'Survey Results (RB)'!L598</f>
        <v>0</v>
      </c>
      <c r="AI99" s="242">
        <f t="shared" si="60"/>
        <v>0</v>
      </c>
      <c r="AJ99" s="242">
        <f t="shared" si="61"/>
        <v>0</v>
      </c>
      <c r="AK99" s="243">
        <f t="shared" si="62"/>
        <v>0</v>
      </c>
      <c r="AL99" s="243">
        <f t="shared" si="46"/>
        <v>0</v>
      </c>
      <c r="AM99" s="243">
        <f t="shared" si="63"/>
        <v>0</v>
      </c>
      <c r="AN99" s="243">
        <f t="shared" si="44"/>
        <v>4.2565666251134962E-2</v>
      </c>
      <c r="AO99" s="243">
        <f t="shared" si="45"/>
        <v>1.1490581784666396E-2</v>
      </c>
      <c r="AP99" s="243">
        <f t="shared" si="64"/>
        <v>5.4056248035801356E-2</v>
      </c>
      <c r="AQ99" s="243">
        <f t="shared" si="65"/>
        <v>5.4056248035801356E-2</v>
      </c>
    </row>
    <row r="100" spans="1:43" x14ac:dyDescent="0.45">
      <c r="A100" s="223" t="s">
        <v>499</v>
      </c>
      <c r="B100" s="228">
        <f>'Survey Results (RB)'!D148</f>
        <v>0</v>
      </c>
      <c r="C100" s="228">
        <f>'Survey Results (RB)'!D298</f>
        <v>0</v>
      </c>
      <c r="D100" s="228">
        <f t="shared" si="47"/>
        <v>0</v>
      </c>
      <c r="E100" s="228">
        <f>'Survey Results (RB)'!D448</f>
        <v>0</v>
      </c>
      <c r="F100" s="228">
        <f>'Survey Results (RB)'!D599</f>
        <v>0</v>
      </c>
      <c r="G100" s="228">
        <f t="shared" si="48"/>
        <v>0</v>
      </c>
      <c r="H100" s="228">
        <f t="shared" si="49"/>
        <v>0</v>
      </c>
      <c r="I100" s="224">
        <f>'Survey Results (RB)'!F148</f>
        <v>0</v>
      </c>
      <c r="J100" s="224">
        <f>'Survey Results (RB)'!F298</f>
        <v>0</v>
      </c>
      <c r="K100" s="224">
        <f t="shared" si="50"/>
        <v>0</v>
      </c>
      <c r="L100" s="224">
        <f>'Survey Results (RB)'!F448</f>
        <v>0</v>
      </c>
      <c r="M100" s="224">
        <f>'Survey Results (RB)'!F599</f>
        <v>0</v>
      </c>
      <c r="N100" s="224">
        <f t="shared" si="51"/>
        <v>0</v>
      </c>
      <c r="O100" s="224">
        <f t="shared" si="52"/>
        <v>0</v>
      </c>
      <c r="P100" s="228">
        <f>'Survey Results (RB)'!H148</f>
        <v>0</v>
      </c>
      <c r="Q100" s="228">
        <f>'Survey Results (RB)'!H298</f>
        <v>0</v>
      </c>
      <c r="R100" s="228">
        <f t="shared" si="53"/>
        <v>0</v>
      </c>
      <c r="S100" s="228">
        <f>'Survey Results (RB)'!H448</f>
        <v>0</v>
      </c>
      <c r="T100" s="228">
        <f>'Survey Results (RB)'!H599</f>
        <v>0</v>
      </c>
      <c r="U100" s="228">
        <f t="shared" si="54"/>
        <v>0</v>
      </c>
      <c r="V100" s="228">
        <f t="shared" si="55"/>
        <v>0</v>
      </c>
      <c r="W100" s="224">
        <f>'Survey Results (RB)'!J148</f>
        <v>0</v>
      </c>
      <c r="X100" s="224">
        <f>'Survey Results (RB)'!J298</f>
        <v>0</v>
      </c>
      <c r="Y100" s="224">
        <f t="shared" si="56"/>
        <v>0</v>
      </c>
      <c r="Z100" s="224">
        <f>'Survey Results (RB)'!J448</f>
        <v>0</v>
      </c>
      <c r="AA100" s="224">
        <f>'Survey Results (RB)'!J599</f>
        <v>0</v>
      </c>
      <c r="AB100" s="224">
        <f t="shared" si="57"/>
        <v>0</v>
      </c>
      <c r="AC100" s="224">
        <f t="shared" si="58"/>
        <v>0</v>
      </c>
      <c r="AD100" s="228">
        <f>'Survey Results (RB)'!L148</f>
        <v>0</v>
      </c>
      <c r="AE100" s="228">
        <f>'Survey Results (RB)'!L298</f>
        <v>0</v>
      </c>
      <c r="AF100" s="228">
        <f t="shared" si="59"/>
        <v>0</v>
      </c>
      <c r="AG100" s="228">
        <f>'Survey Results (RB)'!L448</f>
        <v>7.43955516430089E-2</v>
      </c>
      <c r="AH100" s="228">
        <f>'Survey Results (RB)'!L599</f>
        <v>0</v>
      </c>
      <c r="AI100" s="228">
        <f t="shared" si="60"/>
        <v>7.43955516430089E-2</v>
      </c>
      <c r="AJ100" s="228">
        <f t="shared" si="61"/>
        <v>7.43955516430089E-2</v>
      </c>
      <c r="AK100" s="226">
        <f t="shared" si="62"/>
        <v>0</v>
      </c>
      <c r="AL100" s="226">
        <f t="shared" si="46"/>
        <v>0</v>
      </c>
      <c r="AM100" s="226">
        <f t="shared" si="63"/>
        <v>0</v>
      </c>
      <c r="AN100" s="226">
        <f t="shared" si="44"/>
        <v>7.43955516430089E-2</v>
      </c>
      <c r="AO100" s="226">
        <f t="shared" si="45"/>
        <v>0</v>
      </c>
      <c r="AP100" s="226">
        <f t="shared" si="64"/>
        <v>7.43955516430089E-2</v>
      </c>
      <c r="AQ100" s="226">
        <f t="shared" si="65"/>
        <v>7.43955516430089E-2</v>
      </c>
    </row>
    <row r="101" spans="1:43" x14ac:dyDescent="0.45">
      <c r="A101" s="223" t="s">
        <v>500</v>
      </c>
      <c r="B101" s="228">
        <f>'Survey Results (RB)'!D149</f>
        <v>0</v>
      </c>
      <c r="C101" s="228">
        <f>'Survey Results (RB)'!D299</f>
        <v>0</v>
      </c>
      <c r="D101" s="228">
        <f t="shared" si="47"/>
        <v>0</v>
      </c>
      <c r="E101" s="228">
        <f>'Survey Results (RB)'!D449</f>
        <v>0</v>
      </c>
      <c r="F101" s="228">
        <f>'Survey Results (RB)'!D600</f>
        <v>0</v>
      </c>
      <c r="G101" s="228">
        <f t="shared" si="48"/>
        <v>0</v>
      </c>
      <c r="H101" s="228">
        <f t="shared" si="49"/>
        <v>0</v>
      </c>
      <c r="I101" s="224">
        <f>'Survey Results (RB)'!F149</f>
        <v>0</v>
      </c>
      <c r="J101" s="224">
        <f>'Survey Results (RB)'!F299</f>
        <v>0</v>
      </c>
      <c r="K101" s="224">
        <f t="shared" si="50"/>
        <v>0</v>
      </c>
      <c r="L101" s="224">
        <f>'Survey Results (RB)'!F449</f>
        <v>0</v>
      </c>
      <c r="M101" s="224">
        <f>'Survey Results (RB)'!F600</f>
        <v>0</v>
      </c>
      <c r="N101" s="224">
        <f t="shared" si="51"/>
        <v>0</v>
      </c>
      <c r="O101" s="224">
        <f t="shared" si="52"/>
        <v>0</v>
      </c>
      <c r="P101" s="228">
        <f>'Survey Results (RB)'!H149</f>
        <v>0</v>
      </c>
      <c r="Q101" s="228">
        <f>'Survey Results (RB)'!H299</f>
        <v>0</v>
      </c>
      <c r="R101" s="228">
        <f t="shared" si="53"/>
        <v>0</v>
      </c>
      <c r="S101" s="228">
        <f>'Survey Results (RB)'!H449</f>
        <v>0</v>
      </c>
      <c r="T101" s="228">
        <f>'Survey Results (RB)'!H600</f>
        <v>0</v>
      </c>
      <c r="U101" s="228">
        <f t="shared" si="54"/>
        <v>0</v>
      </c>
      <c r="V101" s="228">
        <f t="shared" si="55"/>
        <v>0</v>
      </c>
      <c r="W101" s="224">
        <f>'Survey Results (RB)'!J149</f>
        <v>0</v>
      </c>
      <c r="X101" s="224">
        <f>'Survey Results (RB)'!J299</f>
        <v>0</v>
      </c>
      <c r="Y101" s="224">
        <f t="shared" si="56"/>
        <v>0</v>
      </c>
      <c r="Z101" s="224">
        <f>'Survey Results (RB)'!J449</f>
        <v>0</v>
      </c>
      <c r="AA101" s="224">
        <f>'Survey Results (RB)'!J600</f>
        <v>0</v>
      </c>
      <c r="AB101" s="224">
        <f t="shared" si="57"/>
        <v>0</v>
      </c>
      <c r="AC101" s="224">
        <f t="shared" si="58"/>
        <v>0</v>
      </c>
      <c r="AD101" s="228">
        <f>'Survey Results (RB)'!L149</f>
        <v>0</v>
      </c>
      <c r="AE101" s="228">
        <f>'Survey Results (RB)'!L299</f>
        <v>0</v>
      </c>
      <c r="AF101" s="228">
        <f t="shared" si="59"/>
        <v>0</v>
      </c>
      <c r="AG101" s="228">
        <f>'Survey Results (RB)'!L449</f>
        <v>7.43955516430089E-2</v>
      </c>
      <c r="AH101" s="228">
        <f>'Survey Results (RB)'!L600</f>
        <v>1.8893677254649077E-2</v>
      </c>
      <c r="AI101" s="228">
        <f t="shared" si="60"/>
        <v>9.3289228897657978E-2</v>
      </c>
      <c r="AJ101" s="228">
        <f t="shared" si="61"/>
        <v>9.3289228897657978E-2</v>
      </c>
      <c r="AK101" s="226">
        <f t="shared" si="62"/>
        <v>0</v>
      </c>
      <c r="AL101" s="226">
        <f t="shared" si="46"/>
        <v>0</v>
      </c>
      <c r="AM101" s="226">
        <f t="shared" si="63"/>
        <v>0</v>
      </c>
      <c r="AN101" s="226">
        <f>E101+L101+S101+Z101+AG101</f>
        <v>7.43955516430089E-2</v>
      </c>
      <c r="AO101" s="226">
        <f>F101+M101+T101+AA101+AH101</f>
        <v>1.8893677254649077E-2</v>
      </c>
      <c r="AP101" s="226">
        <f t="shared" si="64"/>
        <v>9.3289228897657978E-2</v>
      </c>
      <c r="AQ101" s="226">
        <f t="shared" si="65"/>
        <v>9.3289228897657978E-2</v>
      </c>
    </row>
    <row r="102" spans="1:43" s="229" customFormat="1" x14ac:dyDescent="0.45">
      <c r="A102" s="229" t="s">
        <v>501</v>
      </c>
      <c r="B102" s="230">
        <f>'Survey Results (RB)'!D150</f>
        <v>0</v>
      </c>
      <c r="C102" s="230">
        <f>'Survey Results (RB)'!D300</f>
        <v>0</v>
      </c>
      <c r="D102" s="230">
        <f t="shared" si="47"/>
        <v>0</v>
      </c>
      <c r="E102" s="230">
        <f>'Survey Results (RB)'!D450</f>
        <v>0</v>
      </c>
      <c r="F102" s="230">
        <f>'Survey Results (RB)'!D601</f>
        <v>0</v>
      </c>
      <c r="G102" s="230">
        <f t="shared" si="48"/>
        <v>0</v>
      </c>
      <c r="H102" s="230">
        <f t="shared" si="49"/>
        <v>0</v>
      </c>
      <c r="I102" s="230">
        <f>'Survey Results (RB)'!F150</f>
        <v>0</v>
      </c>
      <c r="J102" s="230">
        <f>'Survey Results (RB)'!F300</f>
        <v>0</v>
      </c>
      <c r="K102" s="230">
        <f t="shared" si="50"/>
        <v>0</v>
      </c>
      <c r="L102" s="230">
        <f>'Survey Results (RB)'!F450</f>
        <v>0</v>
      </c>
      <c r="M102" s="230">
        <f>'Survey Results (RB)'!F601</f>
        <v>0</v>
      </c>
      <c r="N102" s="230">
        <f t="shared" si="51"/>
        <v>0</v>
      </c>
      <c r="O102" s="230">
        <f t="shared" si="52"/>
        <v>0</v>
      </c>
      <c r="P102" s="230">
        <f>'Survey Results (RB)'!H150</f>
        <v>0</v>
      </c>
      <c r="Q102" s="230">
        <f>'Survey Results (RB)'!H300</f>
        <v>0</v>
      </c>
      <c r="R102" s="230">
        <f t="shared" si="53"/>
        <v>0</v>
      </c>
      <c r="S102" s="230">
        <f>'Survey Results (RB)'!H450</f>
        <v>0</v>
      </c>
      <c r="T102" s="230">
        <f>'Survey Results (RB)'!H601</f>
        <v>0</v>
      </c>
      <c r="U102" s="230">
        <f t="shared" si="54"/>
        <v>0</v>
      </c>
      <c r="V102" s="230">
        <f t="shared" si="55"/>
        <v>0</v>
      </c>
      <c r="W102" s="230">
        <f>'Survey Results (RB)'!J150</f>
        <v>0</v>
      </c>
      <c r="X102" s="230">
        <f>'Survey Results (RB)'!J300</f>
        <v>0</v>
      </c>
      <c r="Y102" s="230">
        <f t="shared" si="56"/>
        <v>0</v>
      </c>
      <c r="Z102" s="230">
        <f>'Survey Results (RB)'!J450</f>
        <v>0</v>
      </c>
      <c r="AA102" s="230">
        <f>'Survey Results (RB)'!J601</f>
        <v>1.1490581784666396E-2</v>
      </c>
      <c r="AB102" s="230">
        <f t="shared" si="57"/>
        <v>1.1490581784666396E-2</v>
      </c>
      <c r="AC102" s="230">
        <f t="shared" si="58"/>
        <v>1.1490581784666396E-2</v>
      </c>
      <c r="AD102" s="230">
        <f>'Survey Results (RB)'!L150</f>
        <v>0</v>
      </c>
      <c r="AE102" s="230">
        <f>'Survey Results (RB)'!L300</f>
        <v>0</v>
      </c>
      <c r="AF102" s="230">
        <f t="shared" si="59"/>
        <v>0</v>
      </c>
      <c r="AG102" s="230">
        <f>'Survey Results (RB)'!L450</f>
        <v>0</v>
      </c>
      <c r="AH102" s="230">
        <f>'Survey Results (RB)'!L601</f>
        <v>0</v>
      </c>
      <c r="AI102" s="230">
        <f t="shared" si="60"/>
        <v>0</v>
      </c>
      <c r="AJ102" s="230">
        <f t="shared" si="61"/>
        <v>0</v>
      </c>
      <c r="AK102" s="231">
        <f t="shared" si="62"/>
        <v>0</v>
      </c>
      <c r="AL102" s="231">
        <f t="shared" si="46"/>
        <v>0</v>
      </c>
      <c r="AM102" s="231">
        <f t="shared" si="63"/>
        <v>0</v>
      </c>
      <c r="AN102" s="231">
        <f>E102+L102+S102+Z102+AG102</f>
        <v>0</v>
      </c>
      <c r="AO102" s="231">
        <f>F102+M102+T102+AA102+AH102</f>
        <v>1.1490581784666396E-2</v>
      </c>
      <c r="AP102" s="231">
        <f t="shared" si="64"/>
        <v>1.1490581784666396E-2</v>
      </c>
      <c r="AQ102" s="231">
        <f t="shared" si="65"/>
        <v>1.1490581784666396E-2</v>
      </c>
    </row>
    <row r="103" spans="1:43" s="225" customFormat="1" x14ac:dyDescent="0.45">
      <c r="A103" s="225" t="s">
        <v>1</v>
      </c>
      <c r="B103" s="227">
        <f t="shared" ref="B103:AQ103" si="66">SUM(B5:B102)</f>
        <v>31.947648054558037</v>
      </c>
      <c r="C103" s="227">
        <f t="shared" si="66"/>
        <v>7.9869120136395084</v>
      </c>
      <c r="D103" s="227">
        <f t="shared" si="66"/>
        <v>39.934560068197548</v>
      </c>
      <c r="E103" s="227">
        <f t="shared" si="66"/>
        <v>9.3283830236823206</v>
      </c>
      <c r="F103" s="227">
        <f t="shared" si="66"/>
        <v>2.3320957559205815</v>
      </c>
      <c r="G103" s="227">
        <f t="shared" si="66"/>
        <v>11.660478779602903</v>
      </c>
      <c r="H103" s="227">
        <f t="shared" si="66"/>
        <v>51.595038847800453</v>
      </c>
      <c r="I103" s="226">
        <f t="shared" si="66"/>
        <v>25.708733401651685</v>
      </c>
      <c r="J103" s="226">
        <f t="shared" si="66"/>
        <v>6.0696762419227097</v>
      </c>
      <c r="K103" s="226">
        <f t="shared" si="66"/>
        <v>31.778409643574395</v>
      </c>
      <c r="L103" s="226">
        <f t="shared" si="66"/>
        <v>6.0696762419227088</v>
      </c>
      <c r="M103" s="226">
        <f t="shared" si="66"/>
        <v>1.5174190604806772</v>
      </c>
      <c r="N103" s="226">
        <f t="shared" si="66"/>
        <v>7.5870953024033856</v>
      </c>
      <c r="O103" s="226">
        <f t="shared" si="66"/>
        <v>39.36550494597779</v>
      </c>
      <c r="P103" s="227">
        <f t="shared" si="66"/>
        <v>83.024341375468381</v>
      </c>
      <c r="Q103" s="227">
        <f t="shared" si="66"/>
        <v>20.756085343867095</v>
      </c>
      <c r="R103" s="227">
        <f t="shared" si="66"/>
        <v>103.78042671933549</v>
      </c>
      <c r="S103" s="227">
        <f t="shared" si="66"/>
        <v>23.553760518586024</v>
      </c>
      <c r="T103" s="227">
        <f t="shared" si="66"/>
        <v>5.8884401296465061</v>
      </c>
      <c r="U103" s="227">
        <f t="shared" si="66"/>
        <v>29.442200648232532</v>
      </c>
      <c r="V103" s="227">
        <f t="shared" si="66"/>
        <v>133.22262736756807</v>
      </c>
      <c r="W103" s="226">
        <f t="shared" si="66"/>
        <v>33.16082988433908</v>
      </c>
      <c r="X103" s="226">
        <f t="shared" si="66"/>
        <v>8.2902074710847682</v>
      </c>
      <c r="Y103" s="226">
        <f t="shared" si="66"/>
        <v>41.451037355423843</v>
      </c>
      <c r="Z103" s="226">
        <f t="shared" si="66"/>
        <v>6.5052345706119707</v>
      </c>
      <c r="AA103" s="226">
        <f t="shared" si="66"/>
        <v>1.6263086426529931</v>
      </c>
      <c r="AB103" s="226">
        <f t="shared" si="66"/>
        <v>8.1315432132649637</v>
      </c>
      <c r="AC103" s="226">
        <f t="shared" si="66"/>
        <v>49.58258056868879</v>
      </c>
      <c r="AD103" s="227">
        <f t="shared" si="66"/>
        <v>40.236124887827501</v>
      </c>
      <c r="AE103" s="227">
        <f t="shared" si="66"/>
        <v>10.059031221956875</v>
      </c>
      <c r="AF103" s="227">
        <f t="shared" si="66"/>
        <v>50.295156109784365</v>
      </c>
      <c r="AG103" s="227">
        <f t="shared" si="66"/>
        <v>9.4381033687496636</v>
      </c>
      <c r="AH103" s="227">
        <f t="shared" si="66"/>
        <v>2.359525842187415</v>
      </c>
      <c r="AI103" s="227">
        <f t="shared" si="66"/>
        <v>11.797629210937076</v>
      </c>
      <c r="AJ103" s="227">
        <f t="shared" si="66"/>
        <v>62.092785320721447</v>
      </c>
      <c r="AK103" s="226">
        <f t="shared" si="66"/>
        <v>214.07767760384473</v>
      </c>
      <c r="AL103" s="226">
        <f t="shared" si="66"/>
        <v>53.161912292470966</v>
      </c>
      <c r="AM103" s="226">
        <f t="shared" si="66"/>
        <v>267.23958989631558</v>
      </c>
      <c r="AN103" s="226">
        <f t="shared" si="66"/>
        <v>54.895157723552678</v>
      </c>
      <c r="AO103" s="226">
        <f t="shared" si="66"/>
        <v>13.723789430888175</v>
      </c>
      <c r="AP103" s="226">
        <f t="shared" si="66"/>
        <v>68.61894715444086</v>
      </c>
      <c r="AQ103" s="226">
        <f t="shared" si="66"/>
        <v>335.85853705075652</v>
      </c>
    </row>
  </sheetData>
  <sheetProtection algorithmName="SHA-512" hashValue="0NWDtneTUEDzSyRdAoscAi0TLbeNKUycPHKVeYciglapsat6maE6rA/DJMKF7IfXR9UJdrvYfz8OMqy6EHfAfw==" saltValue="Fs21/wmbgEHJzsDtGeCPOA==" spinCount="100000" sheet="1" objects="1" scenarios="1"/>
  <mergeCells count="18">
    <mergeCell ref="AD2:AF2"/>
    <mergeCell ref="AG2:AI2"/>
    <mergeCell ref="AD1:AJ1"/>
    <mergeCell ref="AK2:AM2"/>
    <mergeCell ref="AN2:AP2"/>
    <mergeCell ref="AK1:AQ1"/>
    <mergeCell ref="W2:Y2"/>
    <mergeCell ref="Z2:AB2"/>
    <mergeCell ref="W1:AC1"/>
    <mergeCell ref="B1:H1"/>
    <mergeCell ref="I2:K2"/>
    <mergeCell ref="L2:N2"/>
    <mergeCell ref="I1:O1"/>
    <mergeCell ref="P1:V1"/>
    <mergeCell ref="P2:R2"/>
    <mergeCell ref="S2:U2"/>
    <mergeCell ref="B2:D2"/>
    <mergeCell ref="E2:G2"/>
  </mergeCells>
  <pageMargins left="0.7" right="0.7" top="0.75" bottom="0.75" header="0.3" footer="0.3"/>
  <pageSetup paperSize="9" scale="18"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A2622-0D5C-4599-9750-011E6FABDD44}">
  <sheetPr>
    <pageSetUpPr fitToPage="1"/>
  </sheetPr>
  <dimension ref="A1:AQ116"/>
  <sheetViews>
    <sheetView workbookViewId="0">
      <pane xSplit="1" ySplit="2" topLeftCell="R21" activePane="bottomRight" state="frozen"/>
      <selection pane="topRight" activeCell="B1" sqref="B1"/>
      <selection pane="bottomLeft" activeCell="A3" sqref="A3"/>
      <selection pane="bottomRight" activeCell="H97" sqref="H97"/>
    </sheetView>
  </sheetViews>
  <sheetFormatPr defaultColWidth="9" defaultRowHeight="11.65" x14ac:dyDescent="0.35"/>
  <cols>
    <col min="1" max="1" width="84" style="247" customWidth="1"/>
    <col min="2" max="3" width="0" style="249" hidden="1" customWidth="1"/>
    <col min="4" max="4" width="9" style="249"/>
    <col min="5" max="6" width="0" style="249" hidden="1" customWidth="1"/>
    <col min="7" max="8" width="9" style="249"/>
    <col min="9" max="10" width="0" style="249" hidden="1" customWidth="1"/>
    <col min="11" max="11" width="9" style="249"/>
    <col min="12" max="13" width="0" style="249" hidden="1" customWidth="1"/>
    <col min="14" max="15" width="9" style="249"/>
    <col min="16" max="17" width="0" style="249" hidden="1" customWidth="1"/>
    <col min="18" max="18" width="9" style="249"/>
    <col min="19" max="20" width="0" style="249" hidden="1" customWidth="1"/>
    <col min="21" max="22" width="9" style="249"/>
    <col min="23" max="24" width="0" style="249" hidden="1" customWidth="1"/>
    <col min="25" max="25" width="9" style="249"/>
    <col min="26" max="27" width="0" style="249" hidden="1" customWidth="1"/>
    <col min="28" max="29" width="9" style="249"/>
    <col min="30" max="31" width="0" style="249" hidden="1" customWidth="1"/>
    <col min="32" max="32" width="9" style="249"/>
    <col min="33" max="34" width="0" style="249" hidden="1" customWidth="1"/>
    <col min="35" max="36" width="9" style="249"/>
    <col min="37" max="38" width="0" style="246" hidden="1" customWidth="1"/>
    <col min="39" max="39" width="9" style="246"/>
    <col min="40" max="41" width="0" style="246" hidden="1" customWidth="1"/>
    <col min="42" max="43" width="9" style="246"/>
    <col min="44" max="16384" width="9" style="247"/>
  </cols>
  <sheetData>
    <row r="1" spans="1:43" s="244" customFormat="1" x14ac:dyDescent="0.35">
      <c r="B1" s="769" t="s">
        <v>81</v>
      </c>
      <c r="C1" s="769"/>
      <c r="D1" s="769"/>
      <c r="E1" s="769"/>
      <c r="F1" s="769"/>
      <c r="G1" s="769"/>
      <c r="H1" s="769"/>
      <c r="I1" s="768" t="s">
        <v>82</v>
      </c>
      <c r="J1" s="768"/>
      <c r="K1" s="768"/>
      <c r="L1" s="768"/>
      <c r="M1" s="768"/>
      <c r="N1" s="768"/>
      <c r="O1" s="768"/>
      <c r="P1" s="769" t="s">
        <v>83</v>
      </c>
      <c r="Q1" s="769"/>
      <c r="R1" s="769"/>
      <c r="S1" s="769"/>
      <c r="T1" s="769"/>
      <c r="U1" s="769"/>
      <c r="V1" s="769"/>
      <c r="W1" s="768" t="s">
        <v>84</v>
      </c>
      <c r="X1" s="768"/>
      <c r="Y1" s="768"/>
      <c r="Z1" s="768"/>
      <c r="AA1" s="768"/>
      <c r="AB1" s="768"/>
      <c r="AC1" s="768"/>
      <c r="AD1" s="769" t="s">
        <v>85</v>
      </c>
      <c r="AE1" s="769"/>
      <c r="AF1" s="769"/>
      <c r="AG1" s="769"/>
      <c r="AH1" s="769"/>
      <c r="AI1" s="769"/>
      <c r="AJ1" s="769"/>
      <c r="AK1" s="768" t="s">
        <v>1</v>
      </c>
      <c r="AL1" s="768"/>
      <c r="AM1" s="768"/>
      <c r="AN1" s="768"/>
      <c r="AO1" s="768"/>
      <c r="AP1" s="768"/>
      <c r="AQ1" s="768"/>
    </row>
    <row r="2" spans="1:43" s="244" customFormat="1" x14ac:dyDescent="0.35">
      <c r="B2" s="767" t="s">
        <v>405</v>
      </c>
      <c r="C2" s="767"/>
      <c r="D2" s="767"/>
      <c r="E2" s="767" t="s">
        <v>406</v>
      </c>
      <c r="F2" s="767"/>
      <c r="G2" s="767"/>
      <c r="H2" s="245" t="s">
        <v>407</v>
      </c>
      <c r="I2" s="766" t="s">
        <v>405</v>
      </c>
      <c r="J2" s="766"/>
      <c r="K2" s="766"/>
      <c r="L2" s="766" t="s">
        <v>406</v>
      </c>
      <c r="M2" s="766"/>
      <c r="N2" s="766"/>
      <c r="O2" s="246" t="s">
        <v>407</v>
      </c>
      <c r="P2" s="767" t="s">
        <v>405</v>
      </c>
      <c r="Q2" s="767"/>
      <c r="R2" s="767"/>
      <c r="S2" s="767" t="s">
        <v>406</v>
      </c>
      <c r="T2" s="767"/>
      <c r="U2" s="767"/>
      <c r="V2" s="245" t="s">
        <v>407</v>
      </c>
      <c r="W2" s="766" t="s">
        <v>405</v>
      </c>
      <c r="X2" s="766"/>
      <c r="Y2" s="766"/>
      <c r="Z2" s="766" t="s">
        <v>406</v>
      </c>
      <c r="AA2" s="766"/>
      <c r="AB2" s="766"/>
      <c r="AC2" s="246" t="s">
        <v>407</v>
      </c>
      <c r="AD2" s="767" t="s">
        <v>405</v>
      </c>
      <c r="AE2" s="767"/>
      <c r="AF2" s="767"/>
      <c r="AG2" s="767" t="s">
        <v>406</v>
      </c>
      <c r="AH2" s="767"/>
      <c r="AI2" s="767"/>
      <c r="AJ2" s="245" t="s">
        <v>407</v>
      </c>
      <c r="AK2" s="766" t="s">
        <v>405</v>
      </c>
      <c r="AL2" s="766"/>
      <c r="AM2" s="766"/>
      <c r="AN2" s="766" t="s">
        <v>406</v>
      </c>
      <c r="AO2" s="766"/>
      <c r="AP2" s="766"/>
      <c r="AQ2" s="246" t="s">
        <v>407</v>
      </c>
    </row>
    <row r="3" spans="1:43" s="244" customFormat="1" x14ac:dyDescent="0.35">
      <c r="B3" s="245" t="s">
        <v>48</v>
      </c>
      <c r="C3" s="245" t="s">
        <v>8</v>
      </c>
      <c r="D3" s="245" t="s">
        <v>1</v>
      </c>
      <c r="E3" s="245" t="s">
        <v>48</v>
      </c>
      <c r="F3" s="245" t="s">
        <v>8</v>
      </c>
      <c r="G3" s="245" t="s">
        <v>1</v>
      </c>
      <c r="H3" s="245"/>
      <c r="I3" s="246" t="s">
        <v>48</v>
      </c>
      <c r="J3" s="246" t="s">
        <v>8</v>
      </c>
      <c r="K3" s="246" t="s">
        <v>1</v>
      </c>
      <c r="L3" s="246" t="s">
        <v>48</v>
      </c>
      <c r="M3" s="246" t="s">
        <v>8</v>
      </c>
      <c r="N3" s="246" t="s">
        <v>1</v>
      </c>
      <c r="O3" s="246"/>
      <c r="P3" s="245" t="s">
        <v>48</v>
      </c>
      <c r="Q3" s="245" t="s">
        <v>8</v>
      </c>
      <c r="R3" s="245" t="s">
        <v>1</v>
      </c>
      <c r="S3" s="245" t="s">
        <v>48</v>
      </c>
      <c r="T3" s="245" t="s">
        <v>8</v>
      </c>
      <c r="U3" s="245" t="s">
        <v>1</v>
      </c>
      <c r="V3" s="245"/>
      <c r="W3" s="246" t="s">
        <v>48</v>
      </c>
      <c r="X3" s="246" t="s">
        <v>8</v>
      </c>
      <c r="Y3" s="246" t="s">
        <v>1</v>
      </c>
      <c r="Z3" s="246" t="s">
        <v>48</v>
      </c>
      <c r="AA3" s="246" t="s">
        <v>8</v>
      </c>
      <c r="AB3" s="246" t="s">
        <v>1</v>
      </c>
      <c r="AC3" s="246"/>
      <c r="AD3" s="245" t="s">
        <v>48</v>
      </c>
      <c r="AE3" s="245" t="s">
        <v>8</v>
      </c>
      <c r="AF3" s="245" t="s">
        <v>1</v>
      </c>
      <c r="AG3" s="245" t="s">
        <v>48</v>
      </c>
      <c r="AH3" s="245" t="s">
        <v>8</v>
      </c>
      <c r="AI3" s="245" t="s">
        <v>1</v>
      </c>
      <c r="AJ3" s="245"/>
      <c r="AK3" s="246" t="s">
        <v>48</v>
      </c>
      <c r="AL3" s="246" t="s">
        <v>8</v>
      </c>
      <c r="AM3" s="246" t="s">
        <v>1</v>
      </c>
      <c r="AN3" s="246" t="s">
        <v>48</v>
      </c>
      <c r="AO3" s="246" t="s">
        <v>8</v>
      </c>
      <c r="AP3" s="246" t="s">
        <v>1</v>
      </c>
      <c r="AQ3" s="246"/>
    </row>
    <row r="4" spans="1:43" x14ac:dyDescent="0.35">
      <c r="B4" s="248"/>
      <c r="C4" s="248"/>
      <c r="D4" s="248"/>
      <c r="E4" s="248"/>
      <c r="F4" s="248"/>
      <c r="G4" s="248"/>
      <c r="H4" s="248"/>
      <c r="P4" s="248"/>
      <c r="Q4" s="248"/>
      <c r="R4" s="248"/>
      <c r="S4" s="248"/>
      <c r="T4" s="248"/>
      <c r="U4" s="248"/>
      <c r="V4" s="248"/>
      <c r="AD4" s="248"/>
      <c r="AE4" s="248"/>
      <c r="AF4" s="248"/>
      <c r="AG4" s="248"/>
      <c r="AH4" s="248"/>
      <c r="AI4" s="248"/>
      <c r="AJ4" s="248"/>
    </row>
    <row r="5" spans="1:43" x14ac:dyDescent="0.35">
      <c r="A5" s="250" t="s">
        <v>81</v>
      </c>
      <c r="B5" s="248"/>
      <c r="C5" s="248"/>
      <c r="D5" s="248"/>
      <c r="E5" s="248"/>
      <c r="F5" s="248"/>
      <c r="G5" s="248"/>
      <c r="H5" s="248"/>
      <c r="P5" s="248"/>
      <c r="Q5" s="248"/>
      <c r="R5" s="248"/>
      <c r="S5" s="248"/>
      <c r="T5" s="248"/>
      <c r="U5" s="248"/>
      <c r="V5" s="248"/>
      <c r="AD5" s="248"/>
      <c r="AE5" s="248"/>
      <c r="AF5" s="248"/>
      <c r="AG5" s="248"/>
      <c r="AH5" s="248"/>
      <c r="AI5" s="248"/>
      <c r="AJ5" s="248"/>
    </row>
    <row r="6" spans="1:43" x14ac:dyDescent="0.35">
      <c r="A6" s="247" t="s">
        <v>506</v>
      </c>
      <c r="B6" s="248">
        <f>'Food Shopping'!B30</f>
        <v>0</v>
      </c>
      <c r="C6" s="248">
        <f>'Food Shopping'!C30</f>
        <v>0</v>
      </c>
      <c r="D6" s="248">
        <f>'Food Shopping'!D30</f>
        <v>0</v>
      </c>
      <c r="E6" s="248">
        <f>'Food Shopping'!E30</f>
        <v>6.3552134709978239E-2</v>
      </c>
      <c r="F6" s="248">
        <f>'Food Shopping'!F30</f>
        <v>0</v>
      </c>
      <c r="G6" s="248">
        <f>'Food Shopping'!G30</f>
        <v>6.3552134709978239E-2</v>
      </c>
      <c r="H6" s="248">
        <f>'Food Shopping'!H30</f>
        <v>6.3552134709978239E-2</v>
      </c>
      <c r="I6" s="249">
        <f>'Food Shopping'!I30</f>
        <v>0.96966825640260079</v>
      </c>
      <c r="J6" s="249">
        <f>'Food Shopping'!J30</f>
        <v>0.14891001977656412</v>
      </c>
      <c r="K6" s="249">
        <f>'Food Shopping'!K30</f>
        <v>1.1185782761791649</v>
      </c>
      <c r="L6" s="249">
        <f>'Food Shopping'!L30</f>
        <v>6.9426152930853552E-2</v>
      </c>
      <c r="M6" s="249">
        <f>'Food Shopping'!M30</f>
        <v>4.1199195525841809E-2</v>
      </c>
      <c r="N6" s="249">
        <f>'Food Shopping'!N30</f>
        <v>0.11062534845669536</v>
      </c>
      <c r="O6" s="249">
        <f>'Food Shopping'!O30</f>
        <v>1.2292036246358604</v>
      </c>
      <c r="P6" s="248">
        <f>'Food Shopping'!P30</f>
        <v>0.33436487375341983</v>
      </c>
      <c r="Q6" s="248">
        <f>'Food Shopping'!Q30</f>
        <v>8.2817425223832217E-2</v>
      </c>
      <c r="R6" s="248">
        <f>'Food Shopping'!R30</f>
        <v>0.41718229897725206</v>
      </c>
      <c r="S6" s="248">
        <f>'Food Shopping'!S30</f>
        <v>9.9873082684781636E-2</v>
      </c>
      <c r="T6" s="248">
        <f>'Food Shopping'!T30</f>
        <v>2.8984586850906637E-2</v>
      </c>
      <c r="U6" s="248">
        <f>'Food Shopping'!U30</f>
        <v>0.12885766953568828</v>
      </c>
      <c r="V6" s="248">
        <f>'Food Shopping'!V30</f>
        <v>0.54603996851294034</v>
      </c>
      <c r="W6" s="249">
        <f>'Food Shopping'!W30</f>
        <v>0</v>
      </c>
      <c r="X6" s="249">
        <f>'Food Shopping'!X30</f>
        <v>0</v>
      </c>
      <c r="Y6" s="249">
        <f>'Food Shopping'!Y30</f>
        <v>0</v>
      </c>
      <c r="Z6" s="249">
        <f>'Food Shopping'!Z30</f>
        <v>0</v>
      </c>
      <c r="AA6" s="249">
        <f>'Food Shopping'!AA30</f>
        <v>0</v>
      </c>
      <c r="AB6" s="249">
        <f>'Food Shopping'!AB30</f>
        <v>0</v>
      </c>
      <c r="AC6" s="249">
        <f>'Food Shopping'!AC30</f>
        <v>0</v>
      </c>
      <c r="AD6" s="248">
        <f>'Food Shopping'!AD30</f>
        <v>0</v>
      </c>
      <c r="AE6" s="248">
        <f>'Food Shopping'!AE30</f>
        <v>0</v>
      </c>
      <c r="AF6" s="248">
        <f>'Food Shopping'!AF30</f>
        <v>0</v>
      </c>
      <c r="AG6" s="248">
        <f>'Food Shopping'!AG30</f>
        <v>0</v>
      </c>
      <c r="AH6" s="248">
        <f>'Food Shopping'!AH30</f>
        <v>0</v>
      </c>
      <c r="AI6" s="248">
        <f>'Food Shopping'!AI30</f>
        <v>0</v>
      </c>
      <c r="AJ6" s="248">
        <f>'Food Shopping'!AJ30</f>
        <v>0</v>
      </c>
      <c r="AK6" s="246">
        <f>'Food Shopping'!AK30</f>
        <v>1.3040331301560206</v>
      </c>
      <c r="AL6" s="246">
        <f>'Food Shopping'!AL30</f>
        <v>0.23172744500039633</v>
      </c>
      <c r="AM6" s="246">
        <f>'Food Shopping'!AM30</f>
        <v>1.535760575156417</v>
      </c>
      <c r="AN6" s="246">
        <f>'Food Shopping'!AN30</f>
        <v>0.23285137032561343</v>
      </c>
      <c r="AO6" s="246">
        <f>'Food Shopping'!AO30</f>
        <v>7.0183782376748438E-2</v>
      </c>
      <c r="AP6" s="246">
        <f>'Food Shopping'!AP30</f>
        <v>0.30303515270236187</v>
      </c>
      <c r="AQ6" s="246">
        <f>'Food Shopping'!AQ30</f>
        <v>1.8387957278587788</v>
      </c>
    </row>
    <row r="7" spans="1:43" x14ac:dyDescent="0.35">
      <c r="A7" s="247" t="s">
        <v>507</v>
      </c>
      <c r="B7" s="248">
        <f>'Food Shopping'!B33</f>
        <v>2.4415331524462114</v>
      </c>
      <c r="C7" s="248">
        <f>'Food Shopping'!C33</f>
        <v>0.27304320897409468</v>
      </c>
      <c r="D7" s="248">
        <f>'Food Shopping'!D33</f>
        <v>2.7145763614203062</v>
      </c>
      <c r="E7" s="248">
        <f>'Food Shopping'!E33</f>
        <v>1.0156300096493576</v>
      </c>
      <c r="F7" s="248">
        <f>'Food Shopping'!F33</f>
        <v>7.1899848008184081E-2</v>
      </c>
      <c r="G7" s="248">
        <f>'Food Shopping'!G33</f>
        <v>1.0875298576575416</v>
      </c>
      <c r="H7" s="248">
        <f>'Food Shopping'!H33</f>
        <v>3.8021062190778476</v>
      </c>
      <c r="I7" s="249">
        <f>'Food Shopping'!I33</f>
        <v>2.2867295591166701</v>
      </c>
      <c r="J7" s="249">
        <f>'Food Shopping'!J33</f>
        <v>0.36389738588821219</v>
      </c>
      <c r="K7" s="249">
        <f>'Food Shopping'!K33</f>
        <v>2.6506269450048823</v>
      </c>
      <c r="L7" s="249">
        <f>'Food Shopping'!L33</f>
        <v>0.24299153525798739</v>
      </c>
      <c r="M7" s="249">
        <f>'Food Shopping'!M33</f>
        <v>8.2525353133427338E-3</v>
      </c>
      <c r="N7" s="249">
        <f>'Food Shopping'!N33</f>
        <v>0.25124407057133014</v>
      </c>
      <c r="O7" s="249">
        <f>'Food Shopping'!O33</f>
        <v>2.9018710155762122</v>
      </c>
      <c r="P7" s="248">
        <f>'Food Shopping'!P33</f>
        <v>0.33436487375341983</v>
      </c>
      <c r="Q7" s="248">
        <f>'Food Shopping'!Q33</f>
        <v>0.89315407818317505</v>
      </c>
      <c r="R7" s="248">
        <f>'Food Shopping'!R33</f>
        <v>1.2275189519365948</v>
      </c>
      <c r="S7" s="248">
        <f>'Food Shopping'!S33</f>
        <v>9.9873082684781636E-2</v>
      </c>
      <c r="T7" s="248">
        <f>'Food Shopping'!T33</f>
        <v>5.7969173701813273E-2</v>
      </c>
      <c r="U7" s="248">
        <f>'Food Shopping'!U33</f>
        <v>0.15784225638659491</v>
      </c>
      <c r="V7" s="248">
        <f>'Food Shopping'!V33</f>
        <v>1.3853612083231897</v>
      </c>
      <c r="W7" s="249">
        <f>'Food Shopping'!W33</f>
        <v>0.41398681299579743</v>
      </c>
      <c r="X7" s="249">
        <f>'Food Shopping'!X33</f>
        <v>5.5987552287502775E-2</v>
      </c>
      <c r="Y7" s="249">
        <f>'Food Shopping'!Y33</f>
        <v>0.46997436528330022</v>
      </c>
      <c r="Z7" s="249">
        <f>'Food Shopping'!Z33</f>
        <v>0</v>
      </c>
      <c r="AA7" s="249">
        <f>'Food Shopping'!AA33</f>
        <v>0</v>
      </c>
      <c r="AB7" s="249">
        <f>'Food Shopping'!AB33</f>
        <v>0</v>
      </c>
      <c r="AC7" s="249">
        <f>'Food Shopping'!AC33</f>
        <v>0.46997436528330022</v>
      </c>
      <c r="AD7" s="248">
        <f>'Food Shopping'!AD33</f>
        <v>1.1854397130524885</v>
      </c>
      <c r="AE7" s="248">
        <f>'Food Shopping'!AE33</f>
        <v>0.26994690952962647</v>
      </c>
      <c r="AF7" s="248">
        <f>'Food Shopping'!AF33</f>
        <v>1.455386622582115</v>
      </c>
      <c r="AG7" s="248">
        <f>'Food Shopping'!AG33</f>
        <v>0.33405629025693501</v>
      </c>
      <c r="AH7" s="248">
        <f>'Food Shopping'!AH33</f>
        <v>1.8893677254649077E-2</v>
      </c>
      <c r="AI7" s="248">
        <f>'Food Shopping'!AI33</f>
        <v>0.35294996751158408</v>
      </c>
      <c r="AJ7" s="248">
        <f>'Food Shopping'!AJ33</f>
        <v>1.8083365900936992</v>
      </c>
      <c r="AK7" s="246">
        <f>'Food Shopping'!AK33</f>
        <v>6.6620541113645872</v>
      </c>
      <c r="AL7" s="246">
        <f>'Food Shopping'!AL33</f>
        <v>1.8560291348626112</v>
      </c>
      <c r="AM7" s="246">
        <f>'Food Shopping'!AM33</f>
        <v>8.5180832462271994</v>
      </c>
      <c r="AN7" s="246">
        <f>'Food Shopping'!AN33</f>
        <v>1.6925509178490616</v>
      </c>
      <c r="AO7" s="246">
        <f>'Food Shopping'!AO33</f>
        <v>0.15701523427798916</v>
      </c>
      <c r="AP7" s="246">
        <f>'Food Shopping'!AP33</f>
        <v>1.8495661521270508</v>
      </c>
      <c r="AQ7" s="246">
        <f>'Food Shopping'!AQ33</f>
        <v>10.367649398354249</v>
      </c>
    </row>
    <row r="8" spans="1:43" x14ac:dyDescent="0.35">
      <c r="A8" s="247" t="s">
        <v>508</v>
      </c>
      <c r="B8" s="248">
        <f>'Food Shopping'!B44</f>
        <v>4.6951681088018855</v>
      </c>
      <c r="C8" s="248">
        <f>'Food Shopping'!C44</f>
        <v>0.81833332462780339</v>
      </c>
      <c r="D8" s="248">
        <f>'Food Shopping'!D44</f>
        <v>5.5135014334296892</v>
      </c>
      <c r="E8" s="248">
        <f>'Food Shopping'!E44</f>
        <v>3.3061827385647833</v>
      </c>
      <c r="F8" s="248">
        <f>'Food Shopping'!F44</f>
        <v>0.54009418812418097</v>
      </c>
      <c r="G8" s="248">
        <f>'Food Shopping'!G44</f>
        <v>3.8462769266889643</v>
      </c>
      <c r="H8" s="248">
        <f>'Food Shopping'!H44</f>
        <v>9.3597783601186535</v>
      </c>
      <c r="I8" s="249">
        <f>'Food Shopping'!I44</f>
        <v>2.6347817952693373</v>
      </c>
      <c r="J8" s="249">
        <f>'Food Shopping'!J44</f>
        <v>0.66203207947150755</v>
      </c>
      <c r="K8" s="249">
        <f>'Food Shopping'!K44</f>
        <v>3.2968138747408449</v>
      </c>
      <c r="L8" s="249">
        <f>'Food Shopping'!L44</f>
        <v>0.48557080119928331</v>
      </c>
      <c r="M8" s="249">
        <f>'Food Shopping'!M44</f>
        <v>8.647704792770107E-2</v>
      </c>
      <c r="N8" s="249">
        <f>'Food Shopping'!N44</f>
        <v>0.57204784912698436</v>
      </c>
      <c r="O8" s="249">
        <f>'Food Shopping'!O44</f>
        <v>3.8688617238678291</v>
      </c>
      <c r="P8" s="248">
        <f>'Food Shopping'!P44</f>
        <v>0.33436487375341983</v>
      </c>
      <c r="Q8" s="248">
        <f>'Food Shopping'!Q44</f>
        <v>8.2817425223832217E-2</v>
      </c>
      <c r="R8" s="248">
        <f>'Food Shopping'!R44</f>
        <v>0.41718229897725206</v>
      </c>
      <c r="S8" s="248">
        <f>'Food Shopping'!S44</f>
        <v>9.9873082684781636E-2</v>
      </c>
      <c r="T8" s="248">
        <f>'Food Shopping'!T44</f>
        <v>2.8984586850906637E-2</v>
      </c>
      <c r="U8" s="248">
        <f>'Food Shopping'!U44</f>
        <v>0.12885766953568828</v>
      </c>
      <c r="V8" s="248">
        <f>'Food Shopping'!V44</f>
        <v>0.54603996851294034</v>
      </c>
      <c r="W8" s="249">
        <f>'Food Shopping'!W44</f>
        <v>4.3571457617109619</v>
      </c>
      <c r="X8" s="249">
        <f>'Food Shopping'!X44</f>
        <v>1.1795858439451985</v>
      </c>
      <c r="Y8" s="249">
        <f>'Food Shopping'!Y44</f>
        <v>5.5367316056561604</v>
      </c>
      <c r="Z8" s="249">
        <f>'Food Shopping'!Z44</f>
        <v>4.2565666251134962E-2</v>
      </c>
      <c r="AA8" s="249">
        <f>'Food Shopping'!AA44</f>
        <v>0.10878699410993758</v>
      </c>
      <c r="AB8" s="249">
        <f>'Food Shopping'!AB44</f>
        <v>0.15135266036107253</v>
      </c>
      <c r="AC8" s="249">
        <f>'Food Shopping'!AC44</f>
        <v>5.688084266017233</v>
      </c>
      <c r="AD8" s="248">
        <f>'Food Shopping'!AD44</f>
        <v>0.5274898549847945</v>
      </c>
      <c r="AE8" s="248">
        <f>'Food Shopping'!AE44</f>
        <v>6.0118159228001726E-2</v>
      </c>
      <c r="AF8" s="248">
        <f>'Food Shopping'!AF44</f>
        <v>0.58760801421279618</v>
      </c>
      <c r="AG8" s="248">
        <f>'Food Shopping'!AG44</f>
        <v>0</v>
      </c>
      <c r="AH8" s="248">
        <f>'Food Shopping'!AH44</f>
        <v>1.8893677254649077E-2</v>
      </c>
      <c r="AI8" s="248">
        <f>'Food Shopping'!AI44</f>
        <v>1.8893677254649077E-2</v>
      </c>
      <c r="AJ8" s="248">
        <f>'Food Shopping'!AJ44</f>
        <v>0.60650169146744526</v>
      </c>
      <c r="AK8" s="246">
        <f>'Food Shopping'!AK44</f>
        <v>12.548950394520398</v>
      </c>
      <c r="AL8" s="246">
        <f>'Food Shopping'!AL44</f>
        <v>2.802886832496343</v>
      </c>
      <c r="AM8" s="246">
        <f>'Food Shopping'!AM44</f>
        <v>15.351837227016741</v>
      </c>
      <c r="AN8" s="246">
        <f>'Food Shopping'!AN44</f>
        <v>3.9341922886999834</v>
      </c>
      <c r="AO8" s="246">
        <f>'Food Shopping'!AO44</f>
        <v>0.78323649426737529</v>
      </c>
      <c r="AP8" s="246">
        <f>'Food Shopping'!AP44</f>
        <v>4.7174287829673585</v>
      </c>
      <c r="AQ8" s="246">
        <f>'Food Shopping'!AQ44</f>
        <v>20.069266009984098</v>
      </c>
    </row>
    <row r="9" spans="1:43" x14ac:dyDescent="0.35">
      <c r="A9" s="247" t="s">
        <v>509</v>
      </c>
      <c r="B9" s="248">
        <f>'Food Shopping'!B45</f>
        <v>0</v>
      </c>
      <c r="C9" s="248">
        <f>'Food Shopping'!C45</f>
        <v>0</v>
      </c>
      <c r="D9" s="248">
        <f>'Food Shopping'!D45</f>
        <v>0</v>
      </c>
      <c r="E9" s="248">
        <f>'Food Shopping'!E45</f>
        <v>0.22209798656539761</v>
      </c>
      <c r="F9" s="248">
        <f>'Food Shopping'!F45</f>
        <v>0</v>
      </c>
      <c r="G9" s="248">
        <f>'Food Shopping'!G45</f>
        <v>0.22209798656539761</v>
      </c>
      <c r="H9" s="248">
        <f>'Food Shopping'!H45</f>
        <v>0.22209798656539761</v>
      </c>
      <c r="I9" s="249">
        <f>'Food Shopping'!I45</f>
        <v>0</v>
      </c>
      <c r="J9" s="249">
        <f>'Food Shopping'!J45</f>
        <v>0</v>
      </c>
      <c r="K9" s="249">
        <f>'Food Shopping'!K45</f>
        <v>0</v>
      </c>
      <c r="L9" s="249">
        <f>'Food Shopping'!L45</f>
        <v>0</v>
      </c>
      <c r="M9" s="249">
        <f>'Food Shopping'!M45</f>
        <v>0</v>
      </c>
      <c r="N9" s="249">
        <f>'Food Shopping'!N45</f>
        <v>0</v>
      </c>
      <c r="O9" s="249">
        <f>'Food Shopping'!O45</f>
        <v>0</v>
      </c>
      <c r="P9" s="248">
        <f>'Food Shopping'!P45</f>
        <v>0</v>
      </c>
      <c r="Q9" s="248">
        <f>'Food Shopping'!Q45</f>
        <v>0</v>
      </c>
      <c r="R9" s="248">
        <f>'Food Shopping'!R45</f>
        <v>0</v>
      </c>
      <c r="S9" s="248">
        <f>'Food Shopping'!S45</f>
        <v>0</v>
      </c>
      <c r="T9" s="248">
        <f>'Food Shopping'!T45</f>
        <v>0</v>
      </c>
      <c r="U9" s="248">
        <f>'Food Shopping'!U45</f>
        <v>0</v>
      </c>
      <c r="V9" s="248">
        <f>'Food Shopping'!V45</f>
        <v>0</v>
      </c>
      <c r="W9" s="249">
        <f>'Food Shopping'!W45</f>
        <v>0</v>
      </c>
      <c r="X9" s="249">
        <f>'Food Shopping'!X45</f>
        <v>0</v>
      </c>
      <c r="Y9" s="249">
        <f>'Food Shopping'!Y45</f>
        <v>0</v>
      </c>
      <c r="Z9" s="249">
        <f>'Food Shopping'!Z45</f>
        <v>0</v>
      </c>
      <c r="AA9" s="249">
        <f>'Food Shopping'!AA45</f>
        <v>0</v>
      </c>
      <c r="AB9" s="249">
        <f>'Food Shopping'!AB45</f>
        <v>0</v>
      </c>
      <c r="AC9" s="249">
        <f>'Food Shopping'!AC45</f>
        <v>0</v>
      </c>
      <c r="AD9" s="248">
        <f>'Food Shopping'!AD45</f>
        <v>0</v>
      </c>
      <c r="AE9" s="248">
        <f>'Food Shopping'!AE45</f>
        <v>0</v>
      </c>
      <c r="AF9" s="248">
        <f>'Food Shopping'!AF45</f>
        <v>0</v>
      </c>
      <c r="AG9" s="248">
        <f>'Food Shopping'!AG45</f>
        <v>0</v>
      </c>
      <c r="AH9" s="248">
        <f>'Food Shopping'!AH45</f>
        <v>0</v>
      </c>
      <c r="AI9" s="248">
        <f>'Food Shopping'!AI45</f>
        <v>0</v>
      </c>
      <c r="AJ9" s="248">
        <f>'Food Shopping'!AJ45</f>
        <v>0</v>
      </c>
      <c r="AK9" s="246">
        <f>'Food Shopping'!AK45</f>
        <v>0</v>
      </c>
      <c r="AL9" s="246">
        <f>'Food Shopping'!AL45</f>
        <v>0</v>
      </c>
      <c r="AM9" s="246">
        <f>'Food Shopping'!AM45</f>
        <v>0</v>
      </c>
      <c r="AN9" s="246">
        <f>'Food Shopping'!AN45</f>
        <v>0.22209798656539761</v>
      </c>
      <c r="AO9" s="246">
        <f>'Food Shopping'!AO45</f>
        <v>0</v>
      </c>
      <c r="AP9" s="246">
        <f>'Food Shopping'!AP45</f>
        <v>0.22209798656539761</v>
      </c>
      <c r="AQ9" s="246">
        <f>'Food Shopping'!AQ45</f>
        <v>0.22209798656539761</v>
      </c>
    </row>
    <row r="10" spans="1:43" x14ac:dyDescent="0.35">
      <c r="A10" s="247" t="s">
        <v>510</v>
      </c>
      <c r="B10" s="248">
        <f>'Food Shopping'!B52</f>
        <v>2.2220009801375915</v>
      </c>
      <c r="C10" s="248">
        <f>'Food Shopping'!C52</f>
        <v>0.21022380574285449</v>
      </c>
      <c r="D10" s="248">
        <f>'Food Shopping'!D52</f>
        <v>2.4322247858804458</v>
      </c>
      <c r="E10" s="248">
        <f>'Food Shopping'!E52</f>
        <v>0.38144660222767995</v>
      </c>
      <c r="F10" s="248">
        <f>'Food Shopping'!F52</f>
        <v>0.25582914567249043</v>
      </c>
      <c r="G10" s="248">
        <f>'Food Shopping'!G52</f>
        <v>0.63727574790017039</v>
      </c>
      <c r="H10" s="248">
        <f>'Food Shopping'!H52</f>
        <v>3.0695005337806163</v>
      </c>
      <c r="I10" s="249">
        <f>'Food Shopping'!I52</f>
        <v>0.69379730786114013</v>
      </c>
      <c r="J10" s="249">
        <f>'Food Shopping'!J52</f>
        <v>0.13239068319279315</v>
      </c>
      <c r="K10" s="249">
        <f>'Food Shopping'!K52</f>
        <v>0.82618799105393326</v>
      </c>
      <c r="L10" s="249">
        <f>'Food Shopping'!L52</f>
        <v>0.4337073211594889</v>
      </c>
      <c r="M10" s="249">
        <f>'Food Shopping'!M52</f>
        <v>9.879236985684331E-2</v>
      </c>
      <c r="N10" s="249">
        <f>'Food Shopping'!N52</f>
        <v>0.53249969101633221</v>
      </c>
      <c r="O10" s="249">
        <f>'Food Shopping'!O52</f>
        <v>1.3586876820702654</v>
      </c>
      <c r="P10" s="248">
        <f>'Food Shopping'!P52</f>
        <v>0.33436487375341983</v>
      </c>
      <c r="Q10" s="248">
        <f>'Food Shopping'!Q52</f>
        <v>0</v>
      </c>
      <c r="R10" s="248">
        <f>'Food Shopping'!R52</f>
        <v>0.33436487375341983</v>
      </c>
      <c r="S10" s="248">
        <f>'Food Shopping'!S52</f>
        <v>0</v>
      </c>
      <c r="T10" s="248">
        <f>'Food Shopping'!T52</f>
        <v>0</v>
      </c>
      <c r="U10" s="248">
        <f>'Food Shopping'!U52</f>
        <v>0</v>
      </c>
      <c r="V10" s="248">
        <f>'Food Shopping'!V52</f>
        <v>0.33436487375341983</v>
      </c>
      <c r="W10" s="249">
        <f>'Food Shopping'!W52</f>
        <v>0</v>
      </c>
      <c r="X10" s="249">
        <f>'Food Shopping'!X52</f>
        <v>0</v>
      </c>
      <c r="Y10" s="249">
        <f>'Food Shopping'!Y52</f>
        <v>0</v>
      </c>
      <c r="Z10" s="249">
        <f>'Food Shopping'!Z52</f>
        <v>0</v>
      </c>
      <c r="AA10" s="249">
        <f>'Food Shopping'!AA52</f>
        <v>0</v>
      </c>
      <c r="AB10" s="249">
        <f>'Food Shopping'!AB52</f>
        <v>0</v>
      </c>
      <c r="AC10" s="249">
        <f>'Food Shopping'!AC52</f>
        <v>0</v>
      </c>
      <c r="AD10" s="248">
        <f>'Food Shopping'!AD52</f>
        <v>0.26400173852208797</v>
      </c>
      <c r="AE10" s="248">
        <f>'Food Shopping'!AE52</f>
        <v>6.0118159228001726E-2</v>
      </c>
      <c r="AF10" s="248">
        <f>'Food Shopping'!AF52</f>
        <v>0.3241198977500897</v>
      </c>
      <c r="AG10" s="248">
        <f>'Food Shopping'!AG52</f>
        <v>0</v>
      </c>
      <c r="AH10" s="248">
        <f>'Food Shopping'!AH52</f>
        <v>0</v>
      </c>
      <c r="AI10" s="248">
        <f>'Food Shopping'!AI52</f>
        <v>0</v>
      </c>
      <c r="AJ10" s="248">
        <f>'Food Shopping'!AJ52</f>
        <v>0.3241198977500897</v>
      </c>
      <c r="AK10" s="246">
        <f>'Food Shopping'!AK52</f>
        <v>3.5141649002742392</v>
      </c>
      <c r="AL10" s="246">
        <f>'Food Shopping'!AL52</f>
        <v>0.40273264816364934</v>
      </c>
      <c r="AM10" s="246">
        <f>'Food Shopping'!AM52</f>
        <v>3.9168975484378885</v>
      </c>
      <c r="AN10" s="246">
        <f>'Food Shopping'!AN52</f>
        <v>0.81515392338716886</v>
      </c>
      <c r="AO10" s="246">
        <f>'Food Shopping'!AO52</f>
        <v>0.35462151552933374</v>
      </c>
      <c r="AP10" s="246">
        <f>'Food Shopping'!AP52</f>
        <v>1.1697754389165027</v>
      </c>
      <c r="AQ10" s="246">
        <f>'Food Shopping'!AQ52</f>
        <v>5.0866729873543912</v>
      </c>
    </row>
    <row r="11" spans="1:43" x14ac:dyDescent="0.35">
      <c r="A11" s="247" t="s">
        <v>511</v>
      </c>
      <c r="B11" s="248">
        <f>'Food Shopping'!B65</f>
        <v>13.727240017429784</v>
      </c>
      <c r="C11" s="248">
        <f>'Food Shopping'!C65</f>
        <v>3.8770189157601602</v>
      </c>
      <c r="D11" s="248">
        <f>'Food Shopping'!D65</f>
        <v>17.604258933189943</v>
      </c>
      <c r="E11" s="248">
        <f>'Food Shopping'!E65</f>
        <v>2.1294647916716078</v>
      </c>
      <c r="F11" s="248">
        <f>'Food Shopping'!F65</f>
        <v>0.29976272360303008</v>
      </c>
      <c r="G11" s="248">
        <f>'Food Shopping'!G65</f>
        <v>2.4292275152746381</v>
      </c>
      <c r="H11" s="248">
        <f>'Food Shopping'!H65</f>
        <v>20.033486448464579</v>
      </c>
      <c r="I11" s="249">
        <f>'Food Shopping'!I65</f>
        <v>4.8516372312189944</v>
      </c>
      <c r="J11" s="249">
        <f>'Food Shopping'!J65</f>
        <v>1.2398155423657831</v>
      </c>
      <c r="K11" s="249">
        <f>'Food Shopping'!K65</f>
        <v>6.091452773584777</v>
      </c>
      <c r="L11" s="249">
        <f>'Food Shopping'!L65</f>
        <v>0.31200541887214939</v>
      </c>
      <c r="M11" s="249">
        <f>'Food Shopping'!M65</f>
        <v>1.6473330106249535E-2</v>
      </c>
      <c r="N11" s="249">
        <f>'Food Shopping'!N65</f>
        <v>0.3284787489783989</v>
      </c>
      <c r="O11" s="249">
        <f>'Food Shopping'!O65</f>
        <v>6.4199315225631759</v>
      </c>
      <c r="P11" s="248">
        <f>'Food Shopping'!P65</f>
        <v>5.7757673884667655</v>
      </c>
      <c r="Q11" s="248">
        <f>'Food Shopping'!Q65</f>
        <v>1.4305754621741356</v>
      </c>
      <c r="R11" s="248">
        <f>'Food Shopping'!R65</f>
        <v>7.2063428506409011</v>
      </c>
      <c r="S11" s="248">
        <f>'Food Shopping'!S65</f>
        <v>0</v>
      </c>
      <c r="T11" s="248">
        <f>'Food Shopping'!T65</f>
        <v>0</v>
      </c>
      <c r="U11" s="248">
        <f>'Food Shopping'!U65</f>
        <v>0</v>
      </c>
      <c r="V11" s="248">
        <f>'Food Shopping'!V65</f>
        <v>7.2063428506409011</v>
      </c>
      <c r="W11" s="249">
        <f>'Food Shopping'!W65</f>
        <v>7.1215455102791054</v>
      </c>
      <c r="X11" s="249">
        <f>'Food Shopping'!X65</f>
        <v>0.84011701425261842</v>
      </c>
      <c r="Y11" s="249">
        <f>'Food Shopping'!Y65</f>
        <v>7.9616625245317234</v>
      </c>
      <c r="Z11" s="249">
        <f>'Food Shopping'!Z65</f>
        <v>4.2565666251134962E-2</v>
      </c>
      <c r="AA11" s="249">
        <f>'Food Shopping'!AA65</f>
        <v>1.1490581784666396E-2</v>
      </c>
      <c r="AB11" s="249">
        <f>'Food Shopping'!AB65</f>
        <v>5.4056248035801356E-2</v>
      </c>
      <c r="AC11" s="249">
        <f>'Food Shopping'!AC65</f>
        <v>8.0157187725675243</v>
      </c>
      <c r="AD11" s="248">
        <f>'Food Shopping'!AD65</f>
        <v>5.2759257939667092</v>
      </c>
      <c r="AE11" s="248">
        <f>'Food Shopping'!AE65</f>
        <v>0.96118877925237012</v>
      </c>
      <c r="AF11" s="248">
        <f>'Food Shopping'!AF65</f>
        <v>6.2371145732190794</v>
      </c>
      <c r="AG11" s="248">
        <f>'Food Shopping'!AG65</f>
        <v>1.0752617765679244</v>
      </c>
      <c r="AH11" s="248">
        <f>'Food Shopping'!AH65</f>
        <v>0.11328845179833089</v>
      </c>
      <c r="AI11" s="248">
        <f>'Food Shopping'!AI65</f>
        <v>1.1885502283662552</v>
      </c>
      <c r="AJ11" s="248">
        <f>'Food Shopping'!AJ65</f>
        <v>7.4256648015853344</v>
      </c>
      <c r="AK11" s="246">
        <f>'Food Shopping'!AK65</f>
        <v>36.75211594136136</v>
      </c>
      <c r="AL11" s="246">
        <f>'Food Shopping'!AL65</f>
        <v>8.3487157138050669</v>
      </c>
      <c r="AM11" s="246">
        <f>'Food Shopping'!AM65</f>
        <v>45.100831655166431</v>
      </c>
      <c r="AN11" s="246">
        <f>'Food Shopping'!AN65</f>
        <v>3.5592976533628167</v>
      </c>
      <c r="AO11" s="246">
        <f>'Food Shopping'!AO65</f>
        <v>0.4410150872922769</v>
      </c>
      <c r="AP11" s="246">
        <f>'Food Shopping'!AP65</f>
        <v>4.0003127406550938</v>
      </c>
      <c r="AQ11" s="246">
        <f>'Food Shopping'!AQ65</f>
        <v>49.101144395821521</v>
      </c>
    </row>
    <row r="12" spans="1:43" x14ac:dyDescent="0.35">
      <c r="A12" s="247" t="s">
        <v>512</v>
      </c>
      <c r="B12" s="248">
        <f>'Food Shopping'!B77</f>
        <v>0</v>
      </c>
      <c r="C12" s="248">
        <f>'Food Shopping'!C77</f>
        <v>0</v>
      </c>
      <c r="D12" s="248">
        <f>'Food Shopping'!D77</f>
        <v>0</v>
      </c>
      <c r="E12" s="248">
        <f>'Food Shopping'!E77</f>
        <v>0</v>
      </c>
      <c r="F12" s="248">
        <f>'Food Shopping'!F77</f>
        <v>7.1899848008184081E-2</v>
      </c>
      <c r="G12" s="248">
        <f>'Food Shopping'!G77</f>
        <v>7.1899848008184081E-2</v>
      </c>
      <c r="H12" s="248">
        <f>'Food Shopping'!H77</f>
        <v>7.1899848008184081E-2</v>
      </c>
      <c r="I12" s="249">
        <f>'Food Shopping'!I77</f>
        <v>1.1743467020946521</v>
      </c>
      <c r="J12" s="249">
        <f>'Food Shopping'!J77</f>
        <v>0.11571401959393864</v>
      </c>
      <c r="K12" s="249">
        <f>'Food Shopping'!K77</f>
        <v>1.2900607216885907</v>
      </c>
      <c r="L12" s="249">
        <f>'Food Shopping'!L77</f>
        <v>0.2772098885433843</v>
      </c>
      <c r="M12" s="249">
        <f>'Food Shopping'!M77</f>
        <v>5.7593174331001501E-2</v>
      </c>
      <c r="N12" s="249">
        <f>'Food Shopping'!N77</f>
        <v>0.33480306287438577</v>
      </c>
      <c r="O12" s="249">
        <f>'Food Shopping'!O77</f>
        <v>1.6248637845629763</v>
      </c>
      <c r="P12" s="248">
        <f>'Food Shopping'!P77</f>
        <v>0</v>
      </c>
      <c r="Q12" s="248">
        <f>'Food Shopping'!Q77</f>
        <v>0</v>
      </c>
      <c r="R12" s="248">
        <f>'Food Shopping'!R77</f>
        <v>0</v>
      </c>
      <c r="S12" s="248">
        <f>'Food Shopping'!S77</f>
        <v>0</v>
      </c>
      <c r="T12" s="248">
        <f>'Food Shopping'!T77</f>
        <v>0</v>
      </c>
      <c r="U12" s="248">
        <f>'Food Shopping'!U77</f>
        <v>0</v>
      </c>
      <c r="V12" s="248">
        <f>'Food Shopping'!V77</f>
        <v>0</v>
      </c>
      <c r="W12" s="249">
        <f>'Food Shopping'!W77</f>
        <v>0</v>
      </c>
      <c r="X12" s="249">
        <f>'Food Shopping'!X77</f>
        <v>0</v>
      </c>
      <c r="Y12" s="249">
        <f>'Food Shopping'!Y77</f>
        <v>0</v>
      </c>
      <c r="Z12" s="249">
        <f>'Food Shopping'!Z77</f>
        <v>0</v>
      </c>
      <c r="AA12" s="249">
        <f>'Food Shopping'!AA77</f>
        <v>0</v>
      </c>
      <c r="AB12" s="249">
        <f>'Food Shopping'!AB77</f>
        <v>0</v>
      </c>
      <c r="AC12" s="249">
        <f>'Food Shopping'!AC77</f>
        <v>0</v>
      </c>
      <c r="AD12" s="248">
        <f>'Food Shopping'!AD77</f>
        <v>0</v>
      </c>
      <c r="AE12" s="248">
        <f>'Food Shopping'!AE77</f>
        <v>0</v>
      </c>
      <c r="AF12" s="248">
        <f>'Food Shopping'!AF77</f>
        <v>0</v>
      </c>
      <c r="AG12" s="248">
        <f>'Food Shopping'!AG77</f>
        <v>0</v>
      </c>
      <c r="AH12" s="248">
        <f>'Food Shopping'!AH77</f>
        <v>0</v>
      </c>
      <c r="AI12" s="248">
        <f>'Food Shopping'!AI77</f>
        <v>0</v>
      </c>
      <c r="AJ12" s="248">
        <f>'Food Shopping'!AJ77</f>
        <v>0</v>
      </c>
      <c r="AK12" s="246">
        <f>'Food Shopping'!AK77</f>
        <v>1.1743467020946521</v>
      </c>
      <c r="AL12" s="246">
        <f>'Food Shopping'!AL77</f>
        <v>0.11571401959393864</v>
      </c>
      <c r="AM12" s="246">
        <f>'Food Shopping'!AM77</f>
        <v>1.2900607216885907</v>
      </c>
      <c r="AN12" s="246">
        <f>'Food Shopping'!AN77</f>
        <v>0.2772098885433843</v>
      </c>
      <c r="AO12" s="246">
        <f>'Food Shopping'!AO77</f>
        <v>0.12949302233918558</v>
      </c>
      <c r="AP12" s="246">
        <f>'Food Shopping'!AP77</f>
        <v>0.40670291088256988</v>
      </c>
      <c r="AQ12" s="246">
        <f>'Food Shopping'!AQ77</f>
        <v>1.6967636325711606</v>
      </c>
    </row>
    <row r="13" spans="1:43" x14ac:dyDescent="0.35">
      <c r="A13" s="247" t="s">
        <v>513</v>
      </c>
      <c r="B13" s="248">
        <f>'Food Shopping'!B98</f>
        <v>0</v>
      </c>
      <c r="C13" s="248">
        <f>'Food Shopping'!C98</f>
        <v>0</v>
      </c>
      <c r="D13" s="248">
        <f>'Food Shopping'!D98</f>
        <v>0</v>
      </c>
      <c r="E13" s="248">
        <f>'Food Shopping'!E98</f>
        <v>0</v>
      </c>
      <c r="F13" s="248">
        <f>'Food Shopping'!F98</f>
        <v>5.590905882021107E-2</v>
      </c>
      <c r="G13" s="248">
        <f>'Food Shopping'!G98</f>
        <v>5.590905882021107E-2</v>
      </c>
      <c r="H13" s="248">
        <f>'Food Shopping'!H98</f>
        <v>5.590905882021107E-2</v>
      </c>
      <c r="I13" s="249">
        <f>'Food Shopping'!I98</f>
        <v>0</v>
      </c>
      <c r="J13" s="249">
        <f>'Food Shopping'!J98</f>
        <v>0</v>
      </c>
      <c r="K13" s="249">
        <f>'Food Shopping'!K98</f>
        <v>0</v>
      </c>
      <c r="L13" s="249">
        <f>'Food Shopping'!L98</f>
        <v>0</v>
      </c>
      <c r="M13" s="249">
        <f>'Food Shopping'!M98</f>
        <v>0</v>
      </c>
      <c r="N13" s="249">
        <f>'Food Shopping'!N98</f>
        <v>0</v>
      </c>
      <c r="O13" s="249">
        <f>'Food Shopping'!O98</f>
        <v>0</v>
      </c>
      <c r="P13" s="248">
        <f>'Food Shopping'!P98</f>
        <v>0</v>
      </c>
      <c r="Q13" s="248">
        <f>'Food Shopping'!Q98</f>
        <v>0</v>
      </c>
      <c r="R13" s="248">
        <f>'Food Shopping'!R98</f>
        <v>0</v>
      </c>
      <c r="S13" s="248">
        <f>'Food Shopping'!S98</f>
        <v>0</v>
      </c>
      <c r="T13" s="248">
        <f>'Food Shopping'!T98</f>
        <v>0</v>
      </c>
      <c r="U13" s="248">
        <f>'Food Shopping'!U98</f>
        <v>0</v>
      </c>
      <c r="V13" s="248">
        <f>'Food Shopping'!V98</f>
        <v>0</v>
      </c>
      <c r="W13" s="249">
        <f>'Food Shopping'!W98</f>
        <v>0</v>
      </c>
      <c r="X13" s="249">
        <f>'Food Shopping'!X98</f>
        <v>0</v>
      </c>
      <c r="Y13" s="249">
        <f>'Food Shopping'!Y98</f>
        <v>0</v>
      </c>
      <c r="Z13" s="249">
        <f>'Food Shopping'!Z98</f>
        <v>0</v>
      </c>
      <c r="AA13" s="249">
        <f>'Food Shopping'!AA98</f>
        <v>0</v>
      </c>
      <c r="AB13" s="249">
        <f>'Food Shopping'!AB98</f>
        <v>0</v>
      </c>
      <c r="AC13" s="249">
        <f>'Food Shopping'!AC98</f>
        <v>0</v>
      </c>
      <c r="AD13" s="248">
        <f>'Food Shopping'!AD98</f>
        <v>0</v>
      </c>
      <c r="AE13" s="248">
        <f>'Food Shopping'!AE98</f>
        <v>0</v>
      </c>
      <c r="AF13" s="248">
        <f>'Food Shopping'!AF98</f>
        <v>0</v>
      </c>
      <c r="AG13" s="248">
        <f>'Food Shopping'!AG98</f>
        <v>0</v>
      </c>
      <c r="AH13" s="248">
        <f>'Food Shopping'!AH98</f>
        <v>0</v>
      </c>
      <c r="AI13" s="248">
        <f>'Food Shopping'!AI98</f>
        <v>0</v>
      </c>
      <c r="AJ13" s="248">
        <f>'Food Shopping'!AJ98</f>
        <v>0</v>
      </c>
      <c r="AK13" s="246">
        <f>'Food Shopping'!AK98</f>
        <v>0</v>
      </c>
      <c r="AL13" s="246">
        <f>'Food Shopping'!AL98</f>
        <v>0</v>
      </c>
      <c r="AM13" s="246">
        <f>'Food Shopping'!AM98</f>
        <v>0</v>
      </c>
      <c r="AN13" s="246">
        <f>'Food Shopping'!AN98</f>
        <v>0</v>
      </c>
      <c r="AO13" s="246">
        <f>'Food Shopping'!AO98</f>
        <v>5.590905882021107E-2</v>
      </c>
      <c r="AP13" s="246">
        <f>'Food Shopping'!AP98</f>
        <v>5.590905882021107E-2</v>
      </c>
      <c r="AQ13" s="246">
        <f>'Food Shopping'!AQ98</f>
        <v>5.590905882021107E-2</v>
      </c>
    </row>
    <row r="14" spans="1:43" x14ac:dyDescent="0.35">
      <c r="A14" s="247" t="s">
        <v>15</v>
      </c>
      <c r="B14" s="248"/>
      <c r="C14" s="248"/>
      <c r="D14" s="248"/>
      <c r="E14" s="248"/>
      <c r="F14" s="248"/>
      <c r="G14" s="248"/>
      <c r="H14" s="248"/>
      <c r="P14" s="248"/>
      <c r="Q14" s="248"/>
      <c r="R14" s="248"/>
      <c r="S14" s="248"/>
      <c r="T14" s="248"/>
      <c r="U14" s="248"/>
      <c r="V14" s="248"/>
      <c r="AD14" s="248"/>
      <c r="AE14" s="248"/>
      <c r="AF14" s="248"/>
      <c r="AG14" s="248"/>
      <c r="AH14" s="248"/>
      <c r="AI14" s="248"/>
      <c r="AJ14" s="248"/>
    </row>
    <row r="15" spans="1:43" x14ac:dyDescent="0.35">
      <c r="A15" s="250" t="s">
        <v>82</v>
      </c>
      <c r="B15" s="248"/>
      <c r="C15" s="248"/>
      <c r="D15" s="248"/>
      <c r="E15" s="248"/>
      <c r="F15" s="248"/>
      <c r="G15" s="248"/>
      <c r="H15" s="248"/>
      <c r="P15" s="248"/>
      <c r="Q15" s="248"/>
      <c r="R15" s="248"/>
      <c r="S15" s="248"/>
      <c r="T15" s="248"/>
      <c r="U15" s="248"/>
      <c r="V15" s="248"/>
      <c r="AD15" s="248"/>
      <c r="AE15" s="248"/>
      <c r="AF15" s="248"/>
      <c r="AG15" s="248"/>
      <c r="AH15" s="248"/>
      <c r="AI15" s="248"/>
      <c r="AJ15" s="248"/>
    </row>
    <row r="16" spans="1:43" x14ac:dyDescent="0.35">
      <c r="A16" s="247" t="s">
        <v>515</v>
      </c>
      <c r="B16" s="248">
        <f>'Food Shopping'!B59</f>
        <v>0</v>
      </c>
      <c r="C16" s="248">
        <f>'Food Shopping'!C59</f>
        <v>0</v>
      </c>
      <c r="D16" s="248">
        <f>'Food Shopping'!D59</f>
        <v>0</v>
      </c>
      <c r="E16" s="248">
        <f>'Food Shopping'!E59</f>
        <v>0.69853830593851873</v>
      </c>
      <c r="F16" s="248">
        <f>'Food Shopping'!F59</f>
        <v>0.31650491551349219</v>
      </c>
      <c r="G16" s="248">
        <f>'Food Shopping'!G59</f>
        <v>1.0150432214520109</v>
      </c>
      <c r="H16" s="248">
        <f>'Food Shopping'!H59</f>
        <v>1.0150432214520109</v>
      </c>
      <c r="I16" s="249">
        <f>'Food Shopping'!I59</f>
        <v>1.4970201293611871</v>
      </c>
      <c r="J16" s="249">
        <f>'Food Shopping'!J59</f>
        <v>0.3572896512547038</v>
      </c>
      <c r="K16" s="249">
        <f>'Food Shopping'!K59</f>
        <v>1.8543097806158908</v>
      </c>
      <c r="L16" s="249">
        <f>'Food Shopping'!L59</f>
        <v>1.3725270091294395</v>
      </c>
      <c r="M16" s="249">
        <f>'Food Shopping'!M59</f>
        <v>0.31492944376533311</v>
      </c>
      <c r="N16" s="249">
        <f>'Food Shopping'!N59</f>
        <v>1.6874564528947726</v>
      </c>
      <c r="O16" s="249">
        <f>'Food Shopping'!O59</f>
        <v>3.5417662335106632</v>
      </c>
      <c r="P16" s="248">
        <f>'Food Shopping'!P59</f>
        <v>0</v>
      </c>
      <c r="Q16" s="248">
        <f>'Food Shopping'!Q59</f>
        <v>0</v>
      </c>
      <c r="R16" s="248">
        <f>'Food Shopping'!R59</f>
        <v>0</v>
      </c>
      <c r="S16" s="248">
        <f>'Food Shopping'!S59</f>
        <v>0.97721970134647906</v>
      </c>
      <c r="T16" s="248">
        <f>'Food Shopping'!T59</f>
        <v>0</v>
      </c>
      <c r="U16" s="248">
        <f>'Food Shopping'!U59</f>
        <v>0.97721970134647906</v>
      </c>
      <c r="V16" s="248">
        <f>'Food Shopping'!V59</f>
        <v>0.97721970134647906</v>
      </c>
      <c r="W16" s="249">
        <f>'Food Shopping'!W59</f>
        <v>0</v>
      </c>
      <c r="X16" s="249">
        <f>'Food Shopping'!X59</f>
        <v>0</v>
      </c>
      <c r="Y16" s="249">
        <f>'Food Shopping'!Y59</f>
        <v>0</v>
      </c>
      <c r="Z16" s="249">
        <f>'Food Shopping'!Z59</f>
        <v>0</v>
      </c>
      <c r="AA16" s="249">
        <f>'Food Shopping'!AA59</f>
        <v>0</v>
      </c>
      <c r="AB16" s="249">
        <f>'Food Shopping'!AB59</f>
        <v>0</v>
      </c>
      <c r="AC16" s="249">
        <f>'Food Shopping'!AC59</f>
        <v>0</v>
      </c>
      <c r="AD16" s="248">
        <f>'Food Shopping'!AD59</f>
        <v>0</v>
      </c>
      <c r="AE16" s="248">
        <f>'Food Shopping'!AE59</f>
        <v>0</v>
      </c>
      <c r="AF16" s="248">
        <f>'Food Shopping'!AF59</f>
        <v>0</v>
      </c>
      <c r="AG16" s="248">
        <f>'Food Shopping'!AG59</f>
        <v>0</v>
      </c>
      <c r="AH16" s="248">
        <f>'Food Shopping'!AH59</f>
        <v>0</v>
      </c>
      <c r="AI16" s="248">
        <f>'Food Shopping'!AI59</f>
        <v>0</v>
      </c>
      <c r="AJ16" s="248">
        <f>'Food Shopping'!AJ59</f>
        <v>0</v>
      </c>
      <c r="AK16" s="246">
        <f>'Food Shopping'!AK59</f>
        <v>1.4970201293611871</v>
      </c>
      <c r="AL16" s="246">
        <f>'Food Shopping'!AL59</f>
        <v>0.3572896512547038</v>
      </c>
      <c r="AM16" s="246">
        <f>'Food Shopping'!AM59</f>
        <v>1.8543097806158908</v>
      </c>
      <c r="AN16" s="246">
        <f>'Food Shopping'!AN59</f>
        <v>3.0482850164144373</v>
      </c>
      <c r="AO16" s="246">
        <f>'Food Shopping'!AO59</f>
        <v>0.6314343592788253</v>
      </c>
      <c r="AP16" s="246">
        <f>'Food Shopping'!AP59</f>
        <v>3.6797193756932627</v>
      </c>
      <c r="AQ16" s="246">
        <f>'Food Shopping'!AQ59</f>
        <v>5.5340291563091535</v>
      </c>
    </row>
    <row r="17" spans="1:43" x14ac:dyDescent="0.35">
      <c r="A17" s="247" t="s">
        <v>516</v>
      </c>
      <c r="B17" s="248">
        <f>'Food Shopping'!B68</f>
        <v>0</v>
      </c>
      <c r="C17" s="248">
        <f>'Food Shopping'!C68</f>
        <v>4.2027065542026884E-2</v>
      </c>
      <c r="D17" s="248">
        <f>'Food Shopping'!D68</f>
        <v>4.2027065542026884E-2</v>
      </c>
      <c r="E17" s="248">
        <f>'Food Shopping'!E68</f>
        <v>0</v>
      </c>
      <c r="F17" s="248">
        <f>'Food Shopping'!F68</f>
        <v>0</v>
      </c>
      <c r="G17" s="248">
        <f>'Food Shopping'!G68</f>
        <v>0</v>
      </c>
      <c r="H17" s="248">
        <f>'Food Shopping'!H68</f>
        <v>4.2027065542026884E-2</v>
      </c>
      <c r="I17" s="249">
        <f>'Food Shopping'!I68</f>
        <v>0</v>
      </c>
      <c r="J17" s="249">
        <f>'Food Shopping'!J68</f>
        <v>0</v>
      </c>
      <c r="K17" s="249">
        <f>'Food Shopping'!K68</f>
        <v>0</v>
      </c>
      <c r="L17" s="249">
        <f>'Food Shopping'!L68</f>
        <v>3.4795530328765076E-2</v>
      </c>
      <c r="M17" s="249">
        <f>'Food Shopping'!M68</f>
        <v>7.7970588450870876E-2</v>
      </c>
      <c r="N17" s="249">
        <f>'Food Shopping'!N68</f>
        <v>0.11276611877963595</v>
      </c>
      <c r="O17" s="249">
        <f>'Food Shopping'!O68</f>
        <v>0.11276611877963595</v>
      </c>
      <c r="P17" s="248">
        <f>'Food Shopping'!P68</f>
        <v>0</v>
      </c>
      <c r="Q17" s="248">
        <f>'Food Shopping'!Q68</f>
        <v>0</v>
      </c>
      <c r="R17" s="248">
        <f>'Food Shopping'!R68</f>
        <v>0</v>
      </c>
      <c r="S17" s="248">
        <f>'Food Shopping'!S68</f>
        <v>0</v>
      </c>
      <c r="T17" s="248">
        <f>'Food Shopping'!T68</f>
        <v>0</v>
      </c>
      <c r="U17" s="248">
        <f>'Food Shopping'!U68</f>
        <v>0</v>
      </c>
      <c r="V17" s="248">
        <f>'Food Shopping'!V68</f>
        <v>0</v>
      </c>
      <c r="W17" s="249">
        <f>'Food Shopping'!W68</f>
        <v>0</v>
      </c>
      <c r="X17" s="249">
        <f>'Food Shopping'!X68</f>
        <v>0</v>
      </c>
      <c r="Y17" s="249">
        <f>'Food Shopping'!Y68</f>
        <v>0</v>
      </c>
      <c r="Z17" s="249">
        <f>'Food Shopping'!Z68</f>
        <v>0</v>
      </c>
      <c r="AA17" s="249">
        <f>'Food Shopping'!AA68</f>
        <v>0</v>
      </c>
      <c r="AB17" s="249">
        <f>'Food Shopping'!AB68</f>
        <v>0</v>
      </c>
      <c r="AC17" s="249">
        <f>'Food Shopping'!AC68</f>
        <v>0</v>
      </c>
      <c r="AD17" s="248">
        <f>'Food Shopping'!AD68</f>
        <v>0</v>
      </c>
      <c r="AE17" s="248">
        <f>'Food Shopping'!AE68</f>
        <v>0</v>
      </c>
      <c r="AF17" s="248">
        <f>'Food Shopping'!AF68</f>
        <v>0</v>
      </c>
      <c r="AG17" s="248">
        <f>'Food Shopping'!AG68</f>
        <v>0</v>
      </c>
      <c r="AH17" s="248">
        <f>'Food Shopping'!AH68</f>
        <v>0</v>
      </c>
      <c r="AI17" s="248">
        <f>'Food Shopping'!AI68</f>
        <v>0</v>
      </c>
      <c r="AJ17" s="248">
        <f>'Food Shopping'!AJ68</f>
        <v>0</v>
      </c>
      <c r="AK17" s="246">
        <f>'Food Shopping'!AK68</f>
        <v>0</v>
      </c>
      <c r="AL17" s="246">
        <f>'Food Shopping'!AL68</f>
        <v>4.2027065542026884E-2</v>
      </c>
      <c r="AM17" s="246">
        <f>'Food Shopping'!AM68</f>
        <v>4.2027065542026884E-2</v>
      </c>
      <c r="AN17" s="246">
        <f>'Food Shopping'!AN68</f>
        <v>3.4795530328765076E-2</v>
      </c>
      <c r="AO17" s="246">
        <f>'Food Shopping'!AO68</f>
        <v>7.7970588450870876E-2</v>
      </c>
      <c r="AP17" s="246">
        <f>'Food Shopping'!AP68</f>
        <v>0.11276611877963595</v>
      </c>
      <c r="AQ17" s="246">
        <f>'Food Shopping'!AQ68</f>
        <v>0.15479318432166284</v>
      </c>
    </row>
    <row r="18" spans="1:43" x14ac:dyDescent="0.35">
      <c r="A18" s="247" t="s">
        <v>216</v>
      </c>
      <c r="B18" s="248">
        <f>'Food Shopping'!B86</f>
        <v>0</v>
      </c>
      <c r="C18" s="248">
        <f>'Food Shopping'!C86</f>
        <v>0</v>
      </c>
      <c r="D18" s="248">
        <f>'Food Shopping'!D86</f>
        <v>0</v>
      </c>
      <c r="E18" s="248">
        <f>'Food Shopping'!E86</f>
        <v>6.3552134709978239E-2</v>
      </c>
      <c r="F18" s="248">
        <f>'Food Shopping'!F86</f>
        <v>1.599078918797301E-2</v>
      </c>
      <c r="G18" s="248">
        <f>'Food Shopping'!G86</f>
        <v>7.9542923897951257E-2</v>
      </c>
      <c r="H18" s="248">
        <f>'Food Shopping'!H86</f>
        <v>7.9542923897951257E-2</v>
      </c>
      <c r="I18" s="249">
        <f>'Food Shopping'!I86</f>
        <v>0</v>
      </c>
      <c r="J18" s="249">
        <f>'Food Shopping'!J86</f>
        <v>0</v>
      </c>
      <c r="K18" s="249">
        <f>'Food Shopping'!K86</f>
        <v>0</v>
      </c>
      <c r="L18" s="249">
        <f>'Food Shopping'!L86</f>
        <v>0</v>
      </c>
      <c r="M18" s="249">
        <f>'Food Shopping'!M86</f>
        <v>0</v>
      </c>
      <c r="N18" s="249">
        <f>'Food Shopping'!N86</f>
        <v>0</v>
      </c>
      <c r="O18" s="249">
        <f>'Food Shopping'!O86</f>
        <v>0</v>
      </c>
      <c r="P18" s="248">
        <f>'Food Shopping'!P86</f>
        <v>0</v>
      </c>
      <c r="Q18" s="248">
        <f>'Food Shopping'!Q86</f>
        <v>0</v>
      </c>
      <c r="R18" s="248">
        <f>'Food Shopping'!R86</f>
        <v>0</v>
      </c>
      <c r="S18" s="248">
        <f>'Food Shopping'!S86</f>
        <v>0</v>
      </c>
      <c r="T18" s="248">
        <f>'Food Shopping'!T86</f>
        <v>0</v>
      </c>
      <c r="U18" s="248">
        <f>'Food Shopping'!U86</f>
        <v>0</v>
      </c>
      <c r="V18" s="248">
        <f>'Food Shopping'!V86</f>
        <v>0</v>
      </c>
      <c r="W18" s="249">
        <f>'Food Shopping'!W86</f>
        <v>0</v>
      </c>
      <c r="X18" s="249">
        <f>'Food Shopping'!X86</f>
        <v>0</v>
      </c>
      <c r="Y18" s="249">
        <f>'Food Shopping'!Y86</f>
        <v>0</v>
      </c>
      <c r="Z18" s="249">
        <f>'Food Shopping'!Z86</f>
        <v>0</v>
      </c>
      <c r="AA18" s="249">
        <f>'Food Shopping'!AA86</f>
        <v>0</v>
      </c>
      <c r="AB18" s="249">
        <f>'Food Shopping'!AB86</f>
        <v>0</v>
      </c>
      <c r="AC18" s="249">
        <f>'Food Shopping'!AC86</f>
        <v>0</v>
      </c>
      <c r="AD18" s="248">
        <f>'Food Shopping'!AD86</f>
        <v>0</v>
      </c>
      <c r="AE18" s="248">
        <f>'Food Shopping'!AE86</f>
        <v>0</v>
      </c>
      <c r="AF18" s="248">
        <f>'Food Shopping'!AF86</f>
        <v>0</v>
      </c>
      <c r="AG18" s="248">
        <f>'Food Shopping'!AG86</f>
        <v>0</v>
      </c>
      <c r="AH18" s="248">
        <f>'Food Shopping'!AH86</f>
        <v>0</v>
      </c>
      <c r="AI18" s="248">
        <f>'Food Shopping'!AI86</f>
        <v>0</v>
      </c>
      <c r="AJ18" s="248">
        <f>'Food Shopping'!AJ86</f>
        <v>0</v>
      </c>
      <c r="AK18" s="246">
        <f>'Food Shopping'!AK86</f>
        <v>0</v>
      </c>
      <c r="AL18" s="246">
        <f>'Food Shopping'!AL86</f>
        <v>0</v>
      </c>
      <c r="AM18" s="246">
        <f>'Food Shopping'!AM86</f>
        <v>0</v>
      </c>
      <c r="AN18" s="246">
        <f>'Food Shopping'!AN86</f>
        <v>6.3552134709978239E-2</v>
      </c>
      <c r="AO18" s="246">
        <f>'Food Shopping'!AO86</f>
        <v>1.599078918797301E-2</v>
      </c>
      <c r="AP18" s="246">
        <f>'Food Shopping'!AP86</f>
        <v>7.9542923897951257E-2</v>
      </c>
      <c r="AQ18" s="246">
        <f>'Food Shopping'!AQ86</f>
        <v>7.9542923897951257E-2</v>
      </c>
    </row>
    <row r="19" spans="1:43" x14ac:dyDescent="0.35">
      <c r="B19" s="248"/>
      <c r="C19" s="248"/>
      <c r="D19" s="248"/>
      <c r="E19" s="248"/>
      <c r="F19" s="248"/>
      <c r="G19" s="248"/>
      <c r="H19" s="248"/>
      <c r="P19" s="248"/>
      <c r="Q19" s="248"/>
      <c r="R19" s="248"/>
      <c r="S19" s="248"/>
      <c r="T19" s="248"/>
      <c r="U19" s="248"/>
      <c r="V19" s="248"/>
      <c r="AD19" s="248"/>
      <c r="AE19" s="248"/>
      <c r="AF19" s="248"/>
      <c r="AG19" s="248"/>
      <c r="AH19" s="248"/>
      <c r="AI19" s="248"/>
      <c r="AJ19" s="248"/>
    </row>
    <row r="20" spans="1:43" x14ac:dyDescent="0.35">
      <c r="A20" s="250" t="s">
        <v>83</v>
      </c>
      <c r="B20" s="248"/>
      <c r="C20" s="248"/>
      <c r="D20" s="248"/>
      <c r="E20" s="248"/>
      <c r="F20" s="248"/>
      <c r="G20" s="248"/>
      <c r="H20" s="248"/>
      <c r="P20" s="248"/>
      <c r="Q20" s="248"/>
      <c r="R20" s="248"/>
      <c r="S20" s="248"/>
      <c r="T20" s="248"/>
      <c r="U20" s="248"/>
      <c r="V20" s="248"/>
      <c r="AD20" s="248"/>
      <c r="AE20" s="248"/>
      <c r="AF20" s="248"/>
      <c r="AG20" s="248"/>
      <c r="AH20" s="248"/>
      <c r="AI20" s="248"/>
      <c r="AJ20" s="248"/>
    </row>
    <row r="21" spans="1:43" x14ac:dyDescent="0.35">
      <c r="A21" s="247" t="s">
        <v>517</v>
      </c>
      <c r="B21" s="248">
        <f>'Food Shopping'!B8</f>
        <v>3.0707824866155362</v>
      </c>
      <c r="C21" s="248">
        <f>'Food Shopping'!C8</f>
        <v>0.78887013973202458</v>
      </c>
      <c r="D21" s="248">
        <f>'Food Shopping'!D8</f>
        <v>3.859652626347561</v>
      </c>
      <c r="E21" s="248">
        <f>'Food Shopping'!E8</f>
        <v>0</v>
      </c>
      <c r="F21" s="248">
        <f>'Food Shopping'!F8</f>
        <v>0</v>
      </c>
      <c r="G21" s="248">
        <f>'Food Shopping'!G8</f>
        <v>0</v>
      </c>
      <c r="H21" s="248">
        <f>'Food Shopping'!H8</f>
        <v>3.859652626347561</v>
      </c>
      <c r="I21" s="249">
        <f>'Food Shopping'!I8</f>
        <v>0.69379730786114013</v>
      </c>
      <c r="J21" s="249">
        <f>'Food Shopping'!J8</f>
        <v>0.77562218436181851</v>
      </c>
      <c r="K21" s="249">
        <f>'Food Shopping'!K8</f>
        <v>1.4694194922229586</v>
      </c>
      <c r="L21" s="249">
        <f>'Food Shopping'!L8</f>
        <v>0.32841373767647225</v>
      </c>
      <c r="M21" s="249">
        <f>'Food Shopping'!M8</f>
        <v>0.11502764605982335</v>
      </c>
      <c r="N21" s="249">
        <f>'Food Shopping'!N8</f>
        <v>0.4434413837362956</v>
      </c>
      <c r="O21" s="249">
        <f>'Food Shopping'!O8</f>
        <v>1.9128608759592542</v>
      </c>
      <c r="P21" s="248">
        <f>'Food Shopping'!P8</f>
        <v>5.2675327803615684</v>
      </c>
      <c r="Q21" s="248">
        <f>'Food Shopping'!Q8</f>
        <v>0.70305623443862486</v>
      </c>
      <c r="R21" s="248">
        <f>'Food Shopping'!R8</f>
        <v>5.9705890148001934</v>
      </c>
      <c r="S21" s="248">
        <f>'Food Shopping'!S8</f>
        <v>1.0442114921935017</v>
      </c>
      <c r="T21" s="248">
        <f>'Food Shopping'!T8</f>
        <v>0.30333869342241948</v>
      </c>
      <c r="U21" s="248">
        <f>'Food Shopping'!U8</f>
        <v>1.3475501856159213</v>
      </c>
      <c r="V21" s="248">
        <f>'Food Shopping'!V8</f>
        <v>7.3181392004161143</v>
      </c>
      <c r="W21" s="249">
        <f>'Food Shopping'!W8</f>
        <v>0.41398681299579743</v>
      </c>
      <c r="X21" s="249">
        <f>'Food Shopping'!X8</f>
        <v>0.11207634788836449</v>
      </c>
      <c r="Y21" s="249">
        <f>'Food Shopping'!Y8</f>
        <v>0.52606316088416194</v>
      </c>
      <c r="Z21" s="249">
        <f>'Food Shopping'!Z8</f>
        <v>0</v>
      </c>
      <c r="AA21" s="249">
        <f>'Food Shopping'!AA8</f>
        <v>1.1490581784666396E-2</v>
      </c>
      <c r="AB21" s="249">
        <f>'Food Shopping'!AB8</f>
        <v>1.1490581784666396E-2</v>
      </c>
      <c r="AC21" s="249">
        <f>'Food Shopping'!AC8</f>
        <v>0.53755374266882838</v>
      </c>
      <c r="AD21" s="248">
        <f>'Food Shopping'!AD8</f>
        <v>0.5274898549847945</v>
      </c>
      <c r="AE21" s="248">
        <f>'Food Shopping'!AE8</f>
        <v>0.12011935705672717</v>
      </c>
      <c r="AF21" s="248">
        <f>'Food Shopping'!AF8</f>
        <v>0.64760921204152166</v>
      </c>
      <c r="AG21" s="248">
        <f>'Food Shopping'!AG8</f>
        <v>0</v>
      </c>
      <c r="AH21" s="248">
        <f>'Food Shopping'!AH8</f>
        <v>0</v>
      </c>
      <c r="AI21" s="248">
        <f>'Food Shopping'!AI8</f>
        <v>0</v>
      </c>
      <c r="AJ21" s="248">
        <f>'Food Shopping'!AJ8</f>
        <v>0.64760921204152166</v>
      </c>
      <c r="AK21" s="246">
        <f>'Food Shopping'!AK8</f>
        <v>9.9735892428188375</v>
      </c>
      <c r="AL21" s="246">
        <f>'Food Shopping'!AL8</f>
        <v>2.4997442634775595</v>
      </c>
      <c r="AM21" s="246">
        <f>'Food Shopping'!AM8</f>
        <v>12.473333506296397</v>
      </c>
      <c r="AN21" s="246">
        <f>'Food Shopping'!AN8</f>
        <v>1.3726252298699739</v>
      </c>
      <c r="AO21" s="246">
        <f>'Food Shopping'!AO8</f>
        <v>0.42985692126690922</v>
      </c>
      <c r="AP21" s="246">
        <f>'Food Shopping'!AP8</f>
        <v>1.8024821511368831</v>
      </c>
      <c r="AQ21" s="246">
        <f>'Food Shopping'!AQ8</f>
        <v>14.275815657433281</v>
      </c>
    </row>
    <row r="22" spans="1:43" x14ac:dyDescent="0.35">
      <c r="A22" s="247" t="s">
        <v>518</v>
      </c>
      <c r="B22" s="248">
        <f>'Food Shopping'!B14</f>
        <v>0.99513628801702436</v>
      </c>
      <c r="C22" s="248">
        <f>'Food Shopping'!C14</f>
        <v>8.414260911677382E-2</v>
      </c>
      <c r="D22" s="248">
        <f>'Food Shopping'!D14</f>
        <v>1.0792788971337981</v>
      </c>
      <c r="E22" s="248">
        <f>'Food Shopping'!E14</f>
        <v>6.3552134709978239E-2</v>
      </c>
      <c r="F22" s="248">
        <f>'Food Shopping'!F14</f>
        <v>0</v>
      </c>
      <c r="G22" s="248">
        <f>'Food Shopping'!G14</f>
        <v>6.3552134709978239E-2</v>
      </c>
      <c r="H22" s="248">
        <f>'Food Shopping'!H14</f>
        <v>1.1428310318437764</v>
      </c>
      <c r="I22" s="249">
        <f>'Food Shopping'!I14</f>
        <v>1.8684736048763915</v>
      </c>
      <c r="J22" s="249">
        <f>'Food Shopping'!J14</f>
        <v>9.9352010025251195E-2</v>
      </c>
      <c r="K22" s="249">
        <f>'Food Shopping'!K14</f>
        <v>1.9678256149016427</v>
      </c>
      <c r="L22" s="249">
        <f>'Food Shopping'!L14</f>
        <v>0.33987482468049685</v>
      </c>
      <c r="M22" s="249">
        <f>'Food Shopping'!M14</f>
        <v>8.2525353133427338E-3</v>
      </c>
      <c r="N22" s="249">
        <f>'Food Shopping'!N14</f>
        <v>0.34812735999383959</v>
      </c>
      <c r="O22" s="249">
        <f>'Food Shopping'!O14</f>
        <v>2.3159529748954824</v>
      </c>
      <c r="P22" s="248">
        <f>'Food Shopping'!P14</f>
        <v>7.836483825783997</v>
      </c>
      <c r="Q22" s="248">
        <f>'Food Shopping'!Q14</f>
        <v>1.6764795093772065</v>
      </c>
      <c r="R22" s="248">
        <f>'Food Shopping'!R14</f>
        <v>9.5129633351612028</v>
      </c>
      <c r="S22" s="248">
        <f>'Food Shopping'!S14</f>
        <v>1.9415327273921552</v>
      </c>
      <c r="T22" s="248">
        <f>'Food Shopping'!T14</f>
        <v>0.81877888323410897</v>
      </c>
      <c r="U22" s="248">
        <f>'Food Shopping'!U14</f>
        <v>2.760311610626264</v>
      </c>
      <c r="V22" s="248">
        <f>'Food Shopping'!V14</f>
        <v>12.273274945787467</v>
      </c>
      <c r="W22" s="249">
        <f>'Food Shopping'!W14</f>
        <v>1.1365003836442893</v>
      </c>
      <c r="X22" s="249">
        <f>'Food Shopping'!X14</f>
        <v>0.30767842929786782</v>
      </c>
      <c r="Y22" s="249">
        <f>'Food Shopping'!Y14</f>
        <v>1.4441788129421571</v>
      </c>
      <c r="Z22" s="249">
        <f>'Food Shopping'!Z14</f>
        <v>0.41695879580903816</v>
      </c>
      <c r="AA22" s="249">
        <f>'Food Shopping'!AA14</f>
        <v>5.165425619608547E-2</v>
      </c>
      <c r="AB22" s="249">
        <f>'Food Shopping'!AB14</f>
        <v>0.46861305200512365</v>
      </c>
      <c r="AC22" s="249">
        <f>'Food Shopping'!AC14</f>
        <v>1.9127918649472808</v>
      </c>
      <c r="AD22" s="248">
        <f>'Food Shopping'!AD14</f>
        <v>0</v>
      </c>
      <c r="AE22" s="248">
        <f>'Food Shopping'!AE14</f>
        <v>0.12011935705672717</v>
      </c>
      <c r="AF22" s="248">
        <f>'Food Shopping'!AF14</f>
        <v>0.12011935705672717</v>
      </c>
      <c r="AG22" s="248">
        <f>'Food Shopping'!AG14</f>
        <v>0</v>
      </c>
      <c r="AH22" s="248">
        <f>'Food Shopping'!AH14</f>
        <v>0</v>
      </c>
      <c r="AI22" s="248">
        <f>'Food Shopping'!AI14</f>
        <v>0</v>
      </c>
      <c r="AJ22" s="248">
        <f>'Food Shopping'!AJ14</f>
        <v>0.12011935705672717</v>
      </c>
      <c r="AK22" s="246">
        <f>'Food Shopping'!AK14</f>
        <v>11.836594102321703</v>
      </c>
      <c r="AL22" s="246">
        <f>'Food Shopping'!AL14</f>
        <v>2.2877719148738267</v>
      </c>
      <c r="AM22" s="246">
        <f>'Food Shopping'!AM14</f>
        <v>14.124366017195531</v>
      </c>
      <c r="AN22" s="246">
        <f>'Food Shopping'!AN14</f>
        <v>2.7619184825916685</v>
      </c>
      <c r="AO22" s="246">
        <f>'Food Shopping'!AO14</f>
        <v>0.87868567474353709</v>
      </c>
      <c r="AP22" s="246">
        <f>'Food Shopping'!AP14</f>
        <v>3.6406041573352055</v>
      </c>
      <c r="AQ22" s="246">
        <f>'Food Shopping'!AQ14</f>
        <v>17.764970174530735</v>
      </c>
    </row>
    <row r="23" spans="1:43" x14ac:dyDescent="0.35">
      <c r="A23" s="247" t="s">
        <v>519</v>
      </c>
      <c r="B23" s="248">
        <f>'Food Shopping'!B17</f>
        <v>0</v>
      </c>
      <c r="C23" s="248">
        <f>'Food Shopping'!C17</f>
        <v>0</v>
      </c>
      <c r="D23" s="248">
        <f>'Food Shopping'!D17</f>
        <v>0</v>
      </c>
      <c r="E23" s="248">
        <f>'Food Shopping'!E17</f>
        <v>0</v>
      </c>
      <c r="F23" s="248">
        <f>'Food Shopping'!F17</f>
        <v>0</v>
      </c>
      <c r="G23" s="248">
        <f>'Food Shopping'!G17</f>
        <v>0</v>
      </c>
      <c r="H23" s="248">
        <f>'Food Shopping'!H17</f>
        <v>0</v>
      </c>
      <c r="I23" s="249">
        <f>'Food Shopping'!I17</f>
        <v>0</v>
      </c>
      <c r="J23" s="249">
        <f>'Food Shopping'!J17</f>
        <v>0</v>
      </c>
      <c r="K23" s="249">
        <f>'Food Shopping'!K17</f>
        <v>0</v>
      </c>
      <c r="L23" s="249">
        <f>'Food Shopping'!L17</f>
        <v>0</v>
      </c>
      <c r="M23" s="249">
        <f>'Food Shopping'!M17</f>
        <v>0</v>
      </c>
      <c r="N23" s="249">
        <f>'Food Shopping'!N17</f>
        <v>0</v>
      </c>
      <c r="O23" s="249">
        <f>'Food Shopping'!O17</f>
        <v>0</v>
      </c>
      <c r="P23" s="248">
        <f>'Food Shopping'!P17</f>
        <v>3.6059965615561125</v>
      </c>
      <c r="Q23" s="248">
        <f>'Food Shopping'!Q17</f>
        <v>0.89315407818317505</v>
      </c>
      <c r="R23" s="248">
        <f>'Food Shopping'!R17</f>
        <v>4.4991506397392875</v>
      </c>
      <c r="S23" s="248">
        <f>'Food Shopping'!S17</f>
        <v>1.6760239783470741</v>
      </c>
      <c r="T23" s="248">
        <f>'Food Shopping'!T17</f>
        <v>0.42884338229900532</v>
      </c>
      <c r="U23" s="248">
        <f>'Food Shopping'!U17</f>
        <v>2.1048673606460793</v>
      </c>
      <c r="V23" s="248">
        <f>'Food Shopping'!V17</f>
        <v>6.6040180003853663</v>
      </c>
      <c r="W23" s="249">
        <f>'Food Shopping'!W17</f>
        <v>0</v>
      </c>
      <c r="X23" s="249">
        <f>'Food Shopping'!X17</f>
        <v>0</v>
      </c>
      <c r="Y23" s="249">
        <f>'Food Shopping'!Y17</f>
        <v>0</v>
      </c>
      <c r="Z23" s="249">
        <f>'Food Shopping'!Z17</f>
        <v>0</v>
      </c>
      <c r="AA23" s="249">
        <f>'Food Shopping'!AA17</f>
        <v>1.1490581784666396E-2</v>
      </c>
      <c r="AB23" s="249">
        <f>'Food Shopping'!AB17</f>
        <v>1.1490581784666396E-2</v>
      </c>
      <c r="AC23" s="249">
        <f>'Food Shopping'!AC17</f>
        <v>1.1490581784666396E-2</v>
      </c>
      <c r="AD23" s="248">
        <f>'Food Shopping'!AD17</f>
        <v>0</v>
      </c>
      <c r="AE23" s="248">
        <f>'Food Shopping'!AE17</f>
        <v>0</v>
      </c>
      <c r="AF23" s="248">
        <f>'Food Shopping'!AF17</f>
        <v>0</v>
      </c>
      <c r="AG23" s="248">
        <f>'Food Shopping'!AG17</f>
        <v>0</v>
      </c>
      <c r="AH23" s="248">
        <f>'Food Shopping'!AH17</f>
        <v>0</v>
      </c>
      <c r="AI23" s="248">
        <f>'Food Shopping'!AI17</f>
        <v>0</v>
      </c>
      <c r="AJ23" s="248">
        <f>'Food Shopping'!AJ17</f>
        <v>0</v>
      </c>
      <c r="AK23" s="246">
        <f>'Food Shopping'!AK17</f>
        <v>3.6059965615561125</v>
      </c>
      <c r="AL23" s="246">
        <f>'Food Shopping'!AL17</f>
        <v>0.89315407818317505</v>
      </c>
      <c r="AM23" s="246">
        <f>'Food Shopping'!AM17</f>
        <v>4.4991506397392875</v>
      </c>
      <c r="AN23" s="246">
        <f>'Food Shopping'!AN17</f>
        <v>1.6760239783470741</v>
      </c>
      <c r="AO23" s="246">
        <f>'Food Shopping'!AO17</f>
        <v>0.4403339640836717</v>
      </c>
      <c r="AP23" s="246">
        <f>'Food Shopping'!AP17</f>
        <v>2.1163579424307457</v>
      </c>
      <c r="AQ23" s="246">
        <f>'Food Shopping'!AQ17</f>
        <v>6.6155085821700332</v>
      </c>
    </row>
    <row r="24" spans="1:43" x14ac:dyDescent="0.35">
      <c r="A24" s="247" t="s">
        <v>520</v>
      </c>
      <c r="B24" s="248">
        <f>'Food Shopping'!B18</f>
        <v>0</v>
      </c>
      <c r="C24" s="248">
        <f>'Food Shopping'!C18</f>
        <v>0</v>
      </c>
      <c r="D24" s="248">
        <f>'Food Shopping'!D18</f>
        <v>0</v>
      </c>
      <c r="E24" s="248">
        <f>'Food Shopping'!E18</f>
        <v>0</v>
      </c>
      <c r="F24" s="248">
        <f>'Food Shopping'!F18</f>
        <v>0</v>
      </c>
      <c r="G24" s="248">
        <f>'Food Shopping'!G18</f>
        <v>0</v>
      </c>
      <c r="H24" s="248">
        <f>'Food Shopping'!H18</f>
        <v>0</v>
      </c>
      <c r="I24" s="249">
        <f>'Food Shopping'!I18</f>
        <v>0</v>
      </c>
      <c r="J24" s="249">
        <f>'Food Shopping'!J18</f>
        <v>0</v>
      </c>
      <c r="K24" s="249">
        <f>'Food Shopping'!K18</f>
        <v>0</v>
      </c>
      <c r="L24" s="249">
        <f>'Food Shopping'!L18</f>
        <v>0</v>
      </c>
      <c r="M24" s="249">
        <f>'Food Shopping'!M18</f>
        <v>0</v>
      </c>
      <c r="N24" s="249">
        <f>'Food Shopping'!N18</f>
        <v>0</v>
      </c>
      <c r="O24" s="249">
        <f>'Food Shopping'!O18</f>
        <v>0</v>
      </c>
      <c r="P24" s="248">
        <f>'Food Shopping'!P18</f>
        <v>1.501041079403814</v>
      </c>
      <c r="Q24" s="248">
        <f>'Food Shopping'!Q18</f>
        <v>0.28922393116630635</v>
      </c>
      <c r="R24" s="248">
        <f>'Food Shopping'!R18</f>
        <v>1.7902650105701203</v>
      </c>
      <c r="S24" s="248">
        <f>'Food Shopping'!S18</f>
        <v>1.4255730171529295</v>
      </c>
      <c r="T24" s="248">
        <f>'Food Shopping'!T18</f>
        <v>0.13028785961306552</v>
      </c>
      <c r="U24" s="248">
        <f>'Food Shopping'!U18</f>
        <v>1.5558608767659949</v>
      </c>
      <c r="V24" s="248">
        <f>'Food Shopping'!V18</f>
        <v>3.3461258873361155</v>
      </c>
      <c r="W24" s="249">
        <f>'Food Shopping'!W18</f>
        <v>0</v>
      </c>
      <c r="X24" s="249">
        <f>'Food Shopping'!X18</f>
        <v>0</v>
      </c>
      <c r="Y24" s="249">
        <f>'Food Shopping'!Y18</f>
        <v>0</v>
      </c>
      <c r="Z24" s="249">
        <f>'Food Shopping'!Z18</f>
        <v>4.2565666251134962E-2</v>
      </c>
      <c r="AA24" s="249">
        <f>'Food Shopping'!AA18</f>
        <v>1.1490581784666396E-2</v>
      </c>
      <c r="AB24" s="249">
        <f>'Food Shopping'!AB18</f>
        <v>5.4056248035801356E-2</v>
      </c>
      <c r="AC24" s="249">
        <f>'Food Shopping'!AC18</f>
        <v>5.4056248035801356E-2</v>
      </c>
      <c r="AD24" s="248">
        <f>'Food Shopping'!AD18</f>
        <v>0</v>
      </c>
      <c r="AE24" s="248">
        <f>'Food Shopping'!AE18</f>
        <v>0</v>
      </c>
      <c r="AF24" s="248">
        <f>'Food Shopping'!AF18</f>
        <v>0</v>
      </c>
      <c r="AG24" s="248">
        <f>'Food Shopping'!AG18</f>
        <v>0</v>
      </c>
      <c r="AH24" s="248">
        <f>'Food Shopping'!AH18</f>
        <v>0</v>
      </c>
      <c r="AI24" s="248">
        <f>'Food Shopping'!AI18</f>
        <v>0</v>
      </c>
      <c r="AJ24" s="248">
        <f>'Food Shopping'!AJ18</f>
        <v>0</v>
      </c>
      <c r="AK24" s="246">
        <f>'Food Shopping'!AK18</f>
        <v>1.501041079403814</v>
      </c>
      <c r="AL24" s="246">
        <f>'Food Shopping'!AL18</f>
        <v>0.28922393116630635</v>
      </c>
      <c r="AM24" s="246">
        <f>'Food Shopping'!AM18</f>
        <v>1.7902650105701203</v>
      </c>
      <c r="AN24" s="246">
        <f>'Food Shopping'!AN18</f>
        <v>1.4681386834040644</v>
      </c>
      <c r="AO24" s="246">
        <f>'Food Shopping'!AO18</f>
        <v>0.14177844139773191</v>
      </c>
      <c r="AP24" s="246">
        <f>'Food Shopping'!AP18</f>
        <v>1.6099171248017963</v>
      </c>
      <c r="AQ24" s="246">
        <f>'Food Shopping'!AQ18</f>
        <v>3.4001821353719164</v>
      </c>
    </row>
    <row r="25" spans="1:43" x14ac:dyDescent="0.35">
      <c r="A25" s="247" t="s">
        <v>521</v>
      </c>
      <c r="B25" s="248">
        <f>'Food Shopping'!B24</f>
        <v>0</v>
      </c>
      <c r="C25" s="248">
        <f>'Food Shopping'!C24</f>
        <v>0</v>
      </c>
      <c r="D25" s="248">
        <f>'Food Shopping'!D24</f>
        <v>0</v>
      </c>
      <c r="E25" s="248">
        <f>'Food Shopping'!E24</f>
        <v>0</v>
      </c>
      <c r="F25" s="248">
        <f>'Food Shopping'!F24</f>
        <v>0</v>
      </c>
      <c r="G25" s="248">
        <f>'Food Shopping'!G24</f>
        <v>0</v>
      </c>
      <c r="H25" s="248">
        <f>'Food Shopping'!H24</f>
        <v>0</v>
      </c>
      <c r="I25" s="249">
        <f>'Food Shopping'!I24</f>
        <v>0</v>
      </c>
      <c r="J25" s="249">
        <f>'Food Shopping'!J24</f>
        <v>0</v>
      </c>
      <c r="K25" s="249">
        <f>'Food Shopping'!K24</f>
        <v>0</v>
      </c>
      <c r="L25" s="249">
        <f>'Food Shopping'!L24</f>
        <v>0</v>
      </c>
      <c r="M25" s="249">
        <f>'Food Shopping'!M24</f>
        <v>0</v>
      </c>
      <c r="N25" s="249">
        <f>'Food Shopping'!N24</f>
        <v>0</v>
      </c>
      <c r="O25" s="249">
        <f>'Food Shopping'!O24</f>
        <v>0</v>
      </c>
      <c r="P25" s="248">
        <f>'Food Shopping'!P24</f>
        <v>0</v>
      </c>
      <c r="Q25" s="248">
        <f>'Food Shopping'!Q24</f>
        <v>0</v>
      </c>
      <c r="R25" s="248">
        <f>'Food Shopping'!R24</f>
        <v>0</v>
      </c>
      <c r="S25" s="248">
        <f>'Food Shopping'!S24</f>
        <v>9.9873082684781636E-2</v>
      </c>
      <c r="T25" s="248">
        <f>'Food Shopping'!T24</f>
        <v>2.8984586850906637E-2</v>
      </c>
      <c r="U25" s="248">
        <f>'Food Shopping'!U24</f>
        <v>0.12885766953568828</v>
      </c>
      <c r="V25" s="248">
        <f>'Food Shopping'!V24</f>
        <v>0.12885766953568828</v>
      </c>
      <c r="W25" s="249">
        <f>'Food Shopping'!W24</f>
        <v>0</v>
      </c>
      <c r="X25" s="249">
        <f>'Food Shopping'!X24</f>
        <v>0</v>
      </c>
      <c r="Y25" s="249">
        <f>'Food Shopping'!Y24</f>
        <v>0</v>
      </c>
      <c r="Z25" s="249">
        <f>'Food Shopping'!Z24</f>
        <v>0</v>
      </c>
      <c r="AA25" s="249">
        <f>'Food Shopping'!AA24</f>
        <v>0</v>
      </c>
      <c r="AB25" s="249">
        <f>'Food Shopping'!AB24</f>
        <v>0</v>
      </c>
      <c r="AC25" s="249">
        <f>'Food Shopping'!AC24</f>
        <v>0</v>
      </c>
      <c r="AD25" s="248">
        <f>'Food Shopping'!AD24</f>
        <v>0</v>
      </c>
      <c r="AE25" s="248">
        <f>'Food Shopping'!AE24</f>
        <v>0</v>
      </c>
      <c r="AF25" s="248">
        <f>'Food Shopping'!AF24</f>
        <v>0</v>
      </c>
      <c r="AG25" s="248">
        <f>'Food Shopping'!AG24</f>
        <v>0</v>
      </c>
      <c r="AH25" s="248">
        <f>'Food Shopping'!AH24</f>
        <v>0</v>
      </c>
      <c r="AI25" s="248">
        <f>'Food Shopping'!AI24</f>
        <v>0</v>
      </c>
      <c r="AJ25" s="248">
        <f>'Food Shopping'!AJ24</f>
        <v>0</v>
      </c>
      <c r="AK25" s="246">
        <f>'Food Shopping'!AK24</f>
        <v>0</v>
      </c>
      <c r="AL25" s="246">
        <f>'Food Shopping'!AL24</f>
        <v>0</v>
      </c>
      <c r="AM25" s="246">
        <f>'Food Shopping'!AM24</f>
        <v>0</v>
      </c>
      <c r="AN25" s="246">
        <f>'Food Shopping'!AN24</f>
        <v>9.9873082684781636E-2</v>
      </c>
      <c r="AO25" s="246">
        <f>'Food Shopping'!AO24</f>
        <v>2.8984586850906637E-2</v>
      </c>
      <c r="AP25" s="246">
        <f>'Food Shopping'!AP24</f>
        <v>0.12885766953568828</v>
      </c>
      <c r="AQ25" s="246">
        <f>'Food Shopping'!AQ24</f>
        <v>0.12885766953568828</v>
      </c>
    </row>
    <row r="26" spans="1:43" x14ac:dyDescent="0.35">
      <c r="A26" s="247" t="s">
        <v>522</v>
      </c>
      <c r="B26" s="248">
        <f>'Food Shopping'!B28</f>
        <v>0</v>
      </c>
      <c r="C26" s="248">
        <f>'Food Shopping'!C28</f>
        <v>0</v>
      </c>
      <c r="D26" s="248">
        <f>'Food Shopping'!D28</f>
        <v>0</v>
      </c>
      <c r="E26" s="248">
        <f>'Food Shopping'!E28</f>
        <v>0</v>
      </c>
      <c r="F26" s="248">
        <f>'Food Shopping'!F28</f>
        <v>0</v>
      </c>
      <c r="G26" s="248">
        <f>'Food Shopping'!G28</f>
        <v>0</v>
      </c>
      <c r="H26" s="248">
        <f>'Food Shopping'!H28</f>
        <v>0</v>
      </c>
      <c r="I26" s="249">
        <f>'Food Shopping'!I28</f>
        <v>0</v>
      </c>
      <c r="J26" s="249">
        <f>'Food Shopping'!J28</f>
        <v>0</v>
      </c>
      <c r="K26" s="249">
        <f>'Food Shopping'!K28</f>
        <v>0</v>
      </c>
      <c r="L26" s="249">
        <f>'Food Shopping'!L28</f>
        <v>0</v>
      </c>
      <c r="M26" s="249">
        <f>'Food Shopping'!M28</f>
        <v>0</v>
      </c>
      <c r="N26" s="249">
        <f>'Food Shopping'!N28</f>
        <v>0</v>
      </c>
      <c r="O26" s="249">
        <f>'Food Shopping'!O28</f>
        <v>0</v>
      </c>
      <c r="P26" s="248">
        <f>'Food Shopping'!P28</f>
        <v>0.33436487375341983</v>
      </c>
      <c r="Q26" s="248">
        <f>'Food Shopping'!Q28</f>
        <v>0</v>
      </c>
      <c r="R26" s="248">
        <f>'Food Shopping'!R28</f>
        <v>0.33436487375341983</v>
      </c>
      <c r="S26" s="248">
        <f>'Food Shopping'!S28</f>
        <v>0.19974616536956327</v>
      </c>
      <c r="T26" s="248">
        <f>'Food Shopping'!T28</f>
        <v>5.7969173701813273E-2</v>
      </c>
      <c r="U26" s="248">
        <f>'Food Shopping'!U28</f>
        <v>0.25771533907137656</v>
      </c>
      <c r="V26" s="248">
        <f>'Food Shopping'!V28</f>
        <v>0.59208021282479639</v>
      </c>
      <c r="W26" s="249">
        <f>'Food Shopping'!W28</f>
        <v>0</v>
      </c>
      <c r="X26" s="249">
        <f>'Food Shopping'!X28</f>
        <v>0</v>
      </c>
      <c r="Y26" s="249">
        <f>'Food Shopping'!Y28</f>
        <v>0</v>
      </c>
      <c r="Z26" s="249">
        <f>'Food Shopping'!Z28</f>
        <v>0</v>
      </c>
      <c r="AA26" s="249">
        <f>'Food Shopping'!AA28</f>
        <v>0</v>
      </c>
      <c r="AB26" s="249">
        <f>'Food Shopping'!AB28</f>
        <v>0</v>
      </c>
      <c r="AC26" s="249">
        <f>'Food Shopping'!AC28</f>
        <v>0</v>
      </c>
      <c r="AD26" s="248">
        <f>'Food Shopping'!AD28</f>
        <v>0</v>
      </c>
      <c r="AE26" s="248">
        <f>'Food Shopping'!AE28</f>
        <v>0</v>
      </c>
      <c r="AF26" s="248">
        <f>'Food Shopping'!AF28</f>
        <v>0</v>
      </c>
      <c r="AG26" s="248">
        <f>'Food Shopping'!AG28</f>
        <v>0</v>
      </c>
      <c r="AH26" s="248">
        <f>'Food Shopping'!AH28</f>
        <v>0</v>
      </c>
      <c r="AI26" s="248">
        <f>'Food Shopping'!AI28</f>
        <v>0</v>
      </c>
      <c r="AJ26" s="248">
        <f>'Food Shopping'!AJ28</f>
        <v>0</v>
      </c>
      <c r="AK26" s="246">
        <f>'Food Shopping'!AK28</f>
        <v>0.33436487375341983</v>
      </c>
      <c r="AL26" s="246">
        <f>'Food Shopping'!AL28</f>
        <v>0</v>
      </c>
      <c r="AM26" s="246">
        <f>'Food Shopping'!AM28</f>
        <v>0.33436487375341983</v>
      </c>
      <c r="AN26" s="246">
        <f>'Food Shopping'!AN28</f>
        <v>0.19974616536956327</v>
      </c>
      <c r="AO26" s="246">
        <f>'Food Shopping'!AO28</f>
        <v>5.7969173701813273E-2</v>
      </c>
      <c r="AP26" s="246">
        <f>'Food Shopping'!AP28</f>
        <v>0.25771533907137656</v>
      </c>
      <c r="AQ26" s="246">
        <f>'Food Shopping'!AQ28</f>
        <v>0.59208021282479639</v>
      </c>
    </row>
    <row r="27" spans="1:43" x14ac:dyDescent="0.35">
      <c r="A27" s="247" t="s">
        <v>523</v>
      </c>
      <c r="B27" s="248">
        <f>'Food Shopping'!B40</f>
        <v>0</v>
      </c>
      <c r="C27" s="248">
        <f>'Food Shopping'!C40</f>
        <v>0</v>
      </c>
      <c r="D27" s="248">
        <f>'Food Shopping'!D40</f>
        <v>0</v>
      </c>
      <c r="E27" s="248">
        <f>'Food Shopping'!E40</f>
        <v>0.22209798656539761</v>
      </c>
      <c r="F27" s="248">
        <f>'Food Shopping'!F40</f>
        <v>5.590905882021107E-2</v>
      </c>
      <c r="G27" s="248">
        <f>'Food Shopping'!G40</f>
        <v>0.27800704538560866</v>
      </c>
      <c r="H27" s="248">
        <f>'Food Shopping'!H40</f>
        <v>0.27800704538560866</v>
      </c>
      <c r="I27" s="249">
        <f>'Food Shopping'!I40</f>
        <v>0</v>
      </c>
      <c r="J27" s="249">
        <f>'Food Shopping'!J40</f>
        <v>0</v>
      </c>
      <c r="K27" s="249">
        <f>'Food Shopping'!K40</f>
        <v>0</v>
      </c>
      <c r="L27" s="249">
        <f>'Food Shopping'!L40</f>
        <v>0.58748377628542925</v>
      </c>
      <c r="M27" s="249">
        <f>'Food Shopping'!M40</f>
        <v>6.9749793657964076E-2</v>
      </c>
      <c r="N27" s="249">
        <f>'Food Shopping'!N40</f>
        <v>0.65723356994339333</v>
      </c>
      <c r="O27" s="249">
        <f>'Food Shopping'!O40</f>
        <v>0.65723356994339333</v>
      </c>
      <c r="P27" s="248">
        <f>'Food Shopping'!P40</f>
        <v>0</v>
      </c>
      <c r="Q27" s="248">
        <f>'Food Shopping'!Q40</f>
        <v>0</v>
      </c>
      <c r="R27" s="248">
        <f>'Food Shopping'!R40</f>
        <v>0</v>
      </c>
      <c r="S27" s="248">
        <f>'Food Shopping'!S40</f>
        <v>0</v>
      </c>
      <c r="T27" s="248">
        <f>'Food Shopping'!T40</f>
        <v>0</v>
      </c>
      <c r="U27" s="248">
        <f>'Food Shopping'!U40</f>
        <v>0</v>
      </c>
      <c r="V27" s="248">
        <f>'Food Shopping'!V40</f>
        <v>0</v>
      </c>
      <c r="W27" s="249">
        <f>'Food Shopping'!W40</f>
        <v>0</v>
      </c>
      <c r="X27" s="249">
        <f>'Food Shopping'!X40</f>
        <v>0</v>
      </c>
      <c r="Y27" s="249">
        <f>'Food Shopping'!Y40</f>
        <v>0</v>
      </c>
      <c r="Z27" s="249">
        <f>'Food Shopping'!Z40</f>
        <v>0</v>
      </c>
      <c r="AA27" s="249">
        <f>'Food Shopping'!AA40</f>
        <v>0</v>
      </c>
      <c r="AB27" s="249">
        <f>'Food Shopping'!AB40</f>
        <v>0</v>
      </c>
      <c r="AC27" s="249">
        <f>'Food Shopping'!AC40</f>
        <v>0</v>
      </c>
      <c r="AD27" s="248">
        <f>'Food Shopping'!AD40</f>
        <v>0</v>
      </c>
      <c r="AE27" s="248">
        <f>'Food Shopping'!AE40</f>
        <v>0</v>
      </c>
      <c r="AF27" s="248">
        <f>'Food Shopping'!AF40</f>
        <v>0</v>
      </c>
      <c r="AG27" s="248">
        <f>'Food Shopping'!AG40</f>
        <v>0</v>
      </c>
      <c r="AH27" s="248">
        <f>'Food Shopping'!AH40</f>
        <v>0</v>
      </c>
      <c r="AI27" s="248">
        <f>'Food Shopping'!AI40</f>
        <v>0</v>
      </c>
      <c r="AJ27" s="248">
        <f>'Food Shopping'!AJ40</f>
        <v>0</v>
      </c>
      <c r="AK27" s="246">
        <f>'Food Shopping'!AK40</f>
        <v>0</v>
      </c>
      <c r="AL27" s="246">
        <f>'Food Shopping'!AL40</f>
        <v>0</v>
      </c>
      <c r="AM27" s="246">
        <f>'Food Shopping'!AM40</f>
        <v>0</v>
      </c>
      <c r="AN27" s="246">
        <f>'Food Shopping'!AN40</f>
        <v>0.80958176285082684</v>
      </c>
      <c r="AO27" s="246">
        <f>'Food Shopping'!AO40</f>
        <v>0.12565885247817515</v>
      </c>
      <c r="AP27" s="246">
        <f>'Food Shopping'!AP40</f>
        <v>0.93524061532900205</v>
      </c>
      <c r="AQ27" s="246">
        <f>'Food Shopping'!AQ40</f>
        <v>0.93524061532900205</v>
      </c>
    </row>
    <row r="28" spans="1:43" x14ac:dyDescent="0.35">
      <c r="A28" s="247" t="s">
        <v>524</v>
      </c>
      <c r="B28" s="248">
        <f>'Food Shopping'!B48</f>
        <v>0</v>
      </c>
      <c r="C28" s="248">
        <f>'Food Shopping'!C48</f>
        <v>0</v>
      </c>
      <c r="D28" s="248">
        <f>'Food Shopping'!D48</f>
        <v>0</v>
      </c>
      <c r="E28" s="248">
        <f>'Food Shopping'!E48</f>
        <v>0</v>
      </c>
      <c r="F28" s="248">
        <f>'Food Shopping'!F48</f>
        <v>0</v>
      </c>
      <c r="G28" s="248">
        <f>'Food Shopping'!G48</f>
        <v>0</v>
      </c>
      <c r="H28" s="248">
        <f>'Food Shopping'!H48</f>
        <v>0</v>
      </c>
      <c r="I28" s="249">
        <f>'Food Shopping'!I48</f>
        <v>0</v>
      </c>
      <c r="J28" s="249">
        <f>'Food Shopping'!J48</f>
        <v>0</v>
      </c>
      <c r="K28" s="249">
        <f>'Food Shopping'!K48</f>
        <v>0</v>
      </c>
      <c r="L28" s="249">
        <f>'Food Shopping'!L48</f>
        <v>0</v>
      </c>
      <c r="M28" s="249">
        <f>'Food Shopping'!M48</f>
        <v>0</v>
      </c>
      <c r="N28" s="249">
        <f>'Food Shopping'!N48</f>
        <v>0</v>
      </c>
      <c r="O28" s="249">
        <f>'Food Shopping'!O48</f>
        <v>0</v>
      </c>
      <c r="P28" s="248">
        <f>'Food Shopping'!P48</f>
        <v>0</v>
      </c>
      <c r="Q28" s="248">
        <f>'Food Shopping'!Q48</f>
        <v>0</v>
      </c>
      <c r="R28" s="248">
        <f>'Food Shopping'!R48</f>
        <v>0</v>
      </c>
      <c r="S28" s="248">
        <f>'Food Shopping'!S48</f>
        <v>0</v>
      </c>
      <c r="T28" s="248">
        <f>'Food Shopping'!T48</f>
        <v>0</v>
      </c>
      <c r="U28" s="248">
        <f>'Food Shopping'!U48</f>
        <v>0</v>
      </c>
      <c r="V28" s="248">
        <f>'Food Shopping'!V48</f>
        <v>0</v>
      </c>
      <c r="W28" s="249">
        <f>'Food Shopping'!W48</f>
        <v>0</v>
      </c>
      <c r="X28" s="249">
        <f>'Food Shopping'!X48</f>
        <v>0</v>
      </c>
      <c r="Y28" s="249">
        <f>'Food Shopping'!Y48</f>
        <v>0</v>
      </c>
      <c r="Z28" s="249">
        <f>'Food Shopping'!Z48</f>
        <v>0.39479078155889907</v>
      </c>
      <c r="AA28" s="249">
        <f>'Food Shopping'!AA48</f>
        <v>0</v>
      </c>
      <c r="AB28" s="249">
        <f>'Food Shopping'!AB48</f>
        <v>0.39479078155889907</v>
      </c>
      <c r="AC28" s="249">
        <f>'Food Shopping'!AC48</f>
        <v>0.39479078155889907</v>
      </c>
      <c r="AD28" s="248">
        <f>'Food Shopping'!AD48</f>
        <v>0</v>
      </c>
      <c r="AE28" s="248">
        <f>'Food Shopping'!AE48</f>
        <v>0</v>
      </c>
      <c r="AF28" s="248">
        <f>'Food Shopping'!AF48</f>
        <v>0</v>
      </c>
      <c r="AG28" s="248">
        <f>'Food Shopping'!AG48</f>
        <v>0</v>
      </c>
      <c r="AH28" s="248">
        <f>'Food Shopping'!AH48</f>
        <v>0</v>
      </c>
      <c r="AI28" s="248">
        <f>'Food Shopping'!AI48</f>
        <v>0</v>
      </c>
      <c r="AJ28" s="248">
        <f>'Food Shopping'!AJ48</f>
        <v>0</v>
      </c>
      <c r="AK28" s="246">
        <f>'Food Shopping'!AK48</f>
        <v>0</v>
      </c>
      <c r="AL28" s="246">
        <f>'Food Shopping'!AL48</f>
        <v>0</v>
      </c>
      <c r="AM28" s="246">
        <f>'Food Shopping'!AM48</f>
        <v>0</v>
      </c>
      <c r="AN28" s="246">
        <f>'Food Shopping'!AN48</f>
        <v>0.39479078155889907</v>
      </c>
      <c r="AO28" s="246">
        <f>'Food Shopping'!AO48</f>
        <v>0</v>
      </c>
      <c r="AP28" s="246">
        <f>'Food Shopping'!AP48</f>
        <v>0.39479078155889907</v>
      </c>
      <c r="AQ28" s="246">
        <f>'Food Shopping'!AQ48</f>
        <v>0.39479078155889907</v>
      </c>
    </row>
    <row r="29" spans="1:43" x14ac:dyDescent="0.35">
      <c r="A29" s="247" t="s">
        <v>525</v>
      </c>
      <c r="B29" s="248">
        <f>'Food Shopping'!B53</f>
        <v>3.6199940496306771</v>
      </c>
      <c r="C29" s="248">
        <f>'Food Shopping'!C53</f>
        <v>0.86106821443159087</v>
      </c>
      <c r="D29" s="248">
        <f>'Food Shopping'!D53</f>
        <v>4.4810622640622677</v>
      </c>
      <c r="E29" s="248">
        <f>'Food Shopping'!E53</f>
        <v>6.3552134709978239E-2</v>
      </c>
      <c r="F29" s="248">
        <f>'Food Shopping'!F53</f>
        <v>0.10392838905428568</v>
      </c>
      <c r="G29" s="248">
        <f>'Food Shopping'!G53</f>
        <v>0.16748052376426392</v>
      </c>
      <c r="H29" s="248">
        <f>'Food Shopping'!H53</f>
        <v>4.648542787826532</v>
      </c>
      <c r="I29" s="249">
        <f>'Food Shopping'!I53</f>
        <v>3.8793322154516012</v>
      </c>
      <c r="J29" s="249">
        <f>'Food Shopping'!J53</f>
        <v>1.0910628496043022</v>
      </c>
      <c r="K29" s="249">
        <f>'Food Shopping'!K53</f>
        <v>4.9703950650559037</v>
      </c>
      <c r="L29" s="249">
        <f>'Food Shopping'!L53</f>
        <v>0.29378311507438382</v>
      </c>
      <c r="M29" s="249">
        <f>'Food Shopping'!M53</f>
        <v>9.7173603314610696E-2</v>
      </c>
      <c r="N29" s="249">
        <f>'Food Shopping'!N53</f>
        <v>0.39095671838899448</v>
      </c>
      <c r="O29" s="249">
        <f>'Food Shopping'!O53</f>
        <v>5.3613517834448983</v>
      </c>
      <c r="P29" s="248">
        <f>'Food Shopping'!P53</f>
        <v>14.340652231535135</v>
      </c>
      <c r="Q29" s="248">
        <f>'Food Shopping'!Q53</f>
        <v>4.3192472539814037</v>
      </c>
      <c r="R29" s="248">
        <f>'Food Shopping'!R53</f>
        <v>18.65989948551654</v>
      </c>
      <c r="S29" s="248">
        <f>'Food Shopping'!S53</f>
        <v>0.69757506982909034</v>
      </c>
      <c r="T29" s="248">
        <f>'Food Shopping'!T53</f>
        <v>0.15927244646397218</v>
      </c>
      <c r="U29" s="248">
        <f>'Food Shopping'!U53</f>
        <v>0.85684751629306255</v>
      </c>
      <c r="V29" s="248">
        <f>'Food Shopping'!V53</f>
        <v>19.516747001809602</v>
      </c>
      <c r="W29" s="249">
        <f>'Food Shopping'!W53</f>
        <v>3.7797332601161009</v>
      </c>
      <c r="X29" s="249">
        <f>'Food Shopping'!X53</f>
        <v>1.1629819405543298</v>
      </c>
      <c r="Y29" s="249">
        <f>'Food Shopping'!Y53</f>
        <v>4.9427152006704311</v>
      </c>
      <c r="Z29" s="249">
        <f>'Food Shopping'!Z53</f>
        <v>0</v>
      </c>
      <c r="AA29" s="249">
        <f>'Food Shopping'!AA53</f>
        <v>0</v>
      </c>
      <c r="AB29" s="249">
        <f>'Food Shopping'!AB53</f>
        <v>0</v>
      </c>
      <c r="AC29" s="249">
        <f>'Food Shopping'!AC53</f>
        <v>4.9427152006704311</v>
      </c>
      <c r="AD29" s="248">
        <f>'Food Shopping'!AD53</f>
        <v>0.26400173852208797</v>
      </c>
      <c r="AE29" s="248">
        <f>'Food Shopping'!AE53</f>
        <v>0.12011935705672717</v>
      </c>
      <c r="AF29" s="248">
        <f>'Food Shopping'!AF53</f>
        <v>0.38412109557881513</v>
      </c>
      <c r="AG29" s="248">
        <f>'Food Shopping'!AG53</f>
        <v>0</v>
      </c>
      <c r="AH29" s="248">
        <f>'Food Shopping'!AH53</f>
        <v>0</v>
      </c>
      <c r="AI29" s="248">
        <f>'Food Shopping'!AI53</f>
        <v>0</v>
      </c>
      <c r="AJ29" s="248">
        <f>'Food Shopping'!AJ53</f>
        <v>0.38412109557881513</v>
      </c>
      <c r="AK29" s="246">
        <f>'Food Shopping'!AK53</f>
        <v>25.883713495255599</v>
      </c>
      <c r="AL29" s="246">
        <f>'Food Shopping'!AL53</f>
        <v>7.5544796156283534</v>
      </c>
      <c r="AM29" s="246">
        <f>'Food Shopping'!AM53</f>
        <v>33.438193110883951</v>
      </c>
      <c r="AN29" s="246">
        <f>'Food Shopping'!AN53</f>
        <v>1.0549103196134524</v>
      </c>
      <c r="AO29" s="246">
        <f>'Food Shopping'!AO53</f>
        <v>0.36037443883286857</v>
      </c>
      <c r="AP29" s="246">
        <f>'Food Shopping'!AP53</f>
        <v>1.4152847584463211</v>
      </c>
      <c r="AQ29" s="246">
        <f>'Food Shopping'!AQ53</f>
        <v>34.85347786933027</v>
      </c>
    </row>
    <row r="30" spans="1:43" x14ac:dyDescent="0.35">
      <c r="A30" s="247" t="s">
        <v>526</v>
      </c>
      <c r="B30" s="248">
        <f>'Food Shopping'!B69</f>
        <v>0.81371734006754004</v>
      </c>
      <c r="C30" s="248">
        <f>'Food Shopping'!C69</f>
        <v>0</v>
      </c>
      <c r="D30" s="248">
        <f>'Food Shopping'!D69</f>
        <v>0.81371734006754004</v>
      </c>
      <c r="E30" s="248">
        <f>'Food Shopping'!E69</f>
        <v>6.3552134709978239E-2</v>
      </c>
      <c r="F30" s="248">
        <f>'Food Shopping'!F69</f>
        <v>0.15145461125172677</v>
      </c>
      <c r="G30" s="248">
        <f>'Food Shopping'!G69</f>
        <v>0.21500674596170499</v>
      </c>
      <c r="H30" s="248">
        <f>'Food Shopping'!H69</f>
        <v>1.028724086029245</v>
      </c>
      <c r="I30" s="249">
        <f>'Food Shopping'!I69</f>
        <v>1.451865625239108</v>
      </c>
      <c r="J30" s="249">
        <f>'Food Shopping'!J69</f>
        <v>9.9352010025251195E-2</v>
      </c>
      <c r="K30" s="249">
        <f>'Food Shopping'!K69</f>
        <v>1.5512176352643592</v>
      </c>
      <c r="L30" s="249">
        <f>'Food Shopping'!L69</f>
        <v>0.17356538232713387</v>
      </c>
      <c r="M30" s="249">
        <f>'Food Shopping'!M69</f>
        <v>9.4729583241043816E-2</v>
      </c>
      <c r="N30" s="249">
        <f>'Food Shopping'!N69</f>
        <v>0.26829496556817767</v>
      </c>
      <c r="O30" s="249">
        <f>'Food Shopping'!O69</f>
        <v>1.8195126008325369</v>
      </c>
      <c r="P30" s="248">
        <f>'Food Shopping'!P69</f>
        <v>3.0072262337884497</v>
      </c>
      <c r="Q30" s="248">
        <f>'Food Shopping'!Q69</f>
        <v>0.66202975609697257</v>
      </c>
      <c r="R30" s="248">
        <f>'Food Shopping'!R69</f>
        <v>3.6692559898854222</v>
      </c>
      <c r="S30" s="248">
        <f>'Food Shopping'!S69</f>
        <v>2.175082089978106</v>
      </c>
      <c r="T30" s="248">
        <f>'Food Shopping'!T69</f>
        <v>0.26093267226616684</v>
      </c>
      <c r="U30" s="248">
        <f>'Food Shopping'!U69</f>
        <v>2.4360147622442727</v>
      </c>
      <c r="V30" s="248">
        <f>'Food Shopping'!V69</f>
        <v>6.1052707521296945</v>
      </c>
      <c r="W30" s="249">
        <f>'Food Shopping'!W69</f>
        <v>0.20680642058416979</v>
      </c>
      <c r="X30" s="249">
        <f>'Food Shopping'!X69</f>
        <v>0.16806390017586728</v>
      </c>
      <c r="Y30" s="249">
        <f>'Food Shopping'!Y69</f>
        <v>0.37487032076003707</v>
      </c>
      <c r="Z30" s="249">
        <f>'Food Shopping'!Z69</f>
        <v>0</v>
      </c>
      <c r="AA30" s="249">
        <f>'Food Shopping'!AA69</f>
        <v>0</v>
      </c>
      <c r="AB30" s="249">
        <f>'Food Shopping'!AB69</f>
        <v>0</v>
      </c>
      <c r="AC30" s="249">
        <f>'Food Shopping'!AC69</f>
        <v>0.37487032076003707</v>
      </c>
      <c r="AD30" s="248">
        <f>'Food Shopping'!AD69</f>
        <v>0.26400173852208797</v>
      </c>
      <c r="AE30" s="248">
        <f>'Food Shopping'!AE69</f>
        <v>6.0118159228001726E-2</v>
      </c>
      <c r="AF30" s="248">
        <f>'Food Shopping'!AF69</f>
        <v>0.3241198977500897</v>
      </c>
      <c r="AG30" s="248">
        <f>'Food Shopping'!AG69</f>
        <v>0</v>
      </c>
      <c r="AH30" s="248">
        <f>'Food Shopping'!AH69</f>
        <v>0</v>
      </c>
      <c r="AI30" s="248">
        <f>'Food Shopping'!AI69</f>
        <v>0</v>
      </c>
      <c r="AJ30" s="248">
        <f>'Food Shopping'!AJ69</f>
        <v>0.3241198977500897</v>
      </c>
      <c r="AK30" s="246">
        <f>'Food Shopping'!AK69</f>
        <v>5.7436173582013561</v>
      </c>
      <c r="AL30" s="246">
        <f>'Food Shopping'!AL69</f>
        <v>0.98956382552609268</v>
      </c>
      <c r="AM30" s="246">
        <f>'Food Shopping'!AM69</f>
        <v>6.7331811837274484</v>
      </c>
      <c r="AN30" s="246">
        <f>'Food Shopping'!AN69</f>
        <v>2.4121996070152183</v>
      </c>
      <c r="AO30" s="246">
        <f>'Food Shopping'!AO69</f>
        <v>0.50711686675893741</v>
      </c>
      <c r="AP30" s="246">
        <f>'Food Shopping'!AP69</f>
        <v>2.9193164737741557</v>
      </c>
      <c r="AQ30" s="246">
        <f>'Food Shopping'!AQ69</f>
        <v>9.6524976575016037</v>
      </c>
    </row>
    <row r="31" spans="1:43" x14ac:dyDescent="0.35">
      <c r="A31" s="247" t="s">
        <v>527</v>
      </c>
      <c r="B31" s="248">
        <f>'Food Shopping'!B74</f>
        <v>0</v>
      </c>
      <c r="C31" s="248">
        <f>'Food Shopping'!C74</f>
        <v>0</v>
      </c>
      <c r="D31" s="248">
        <f>'Food Shopping'!D74</f>
        <v>0</v>
      </c>
      <c r="E31" s="248">
        <f>'Food Shopping'!E74</f>
        <v>0</v>
      </c>
      <c r="F31" s="248">
        <f>'Food Shopping'!F74</f>
        <v>0</v>
      </c>
      <c r="G31" s="248">
        <f>'Food Shopping'!G74</f>
        <v>0</v>
      </c>
      <c r="H31" s="248">
        <f>'Food Shopping'!H74</f>
        <v>0</v>
      </c>
      <c r="I31" s="249">
        <f>'Food Shopping'!I74</f>
        <v>0</v>
      </c>
      <c r="J31" s="249">
        <f>'Food Shopping'!J74</f>
        <v>0</v>
      </c>
      <c r="K31" s="249">
        <f>'Food Shopping'!K74</f>
        <v>0</v>
      </c>
      <c r="L31" s="249">
        <f>'Food Shopping'!L74</f>
        <v>0</v>
      </c>
      <c r="M31" s="249">
        <f>'Food Shopping'!M74</f>
        <v>0</v>
      </c>
      <c r="N31" s="249">
        <f>'Food Shopping'!N74</f>
        <v>0</v>
      </c>
      <c r="O31" s="249">
        <f>'Food Shopping'!O74</f>
        <v>0</v>
      </c>
      <c r="P31" s="248">
        <f>'Food Shopping'!P74</f>
        <v>0</v>
      </c>
      <c r="Q31" s="248">
        <f>'Food Shopping'!Q74</f>
        <v>0</v>
      </c>
      <c r="R31" s="248">
        <f>'Food Shopping'!R74</f>
        <v>0</v>
      </c>
      <c r="S31" s="248">
        <f>'Food Shopping'!S74</f>
        <v>9.9873082684781636E-2</v>
      </c>
      <c r="T31" s="248">
        <f>'Food Shopping'!T74</f>
        <v>5.7969173701813273E-2</v>
      </c>
      <c r="U31" s="248">
        <f>'Food Shopping'!U74</f>
        <v>0.15784225638659491</v>
      </c>
      <c r="V31" s="248">
        <f>'Food Shopping'!V74</f>
        <v>0.15784225638659491</v>
      </c>
      <c r="W31" s="249">
        <f>'Food Shopping'!W74</f>
        <v>0</v>
      </c>
      <c r="X31" s="249">
        <f>'Food Shopping'!X74</f>
        <v>0</v>
      </c>
      <c r="Y31" s="249">
        <f>'Food Shopping'!Y74</f>
        <v>0</v>
      </c>
      <c r="Z31" s="249">
        <f>'Food Shopping'!Z74</f>
        <v>0</v>
      </c>
      <c r="AA31" s="249">
        <f>'Food Shopping'!AA74</f>
        <v>0</v>
      </c>
      <c r="AB31" s="249">
        <f>'Food Shopping'!AB74</f>
        <v>0</v>
      </c>
      <c r="AC31" s="249">
        <f>'Food Shopping'!AC74</f>
        <v>0</v>
      </c>
      <c r="AD31" s="248">
        <f>'Food Shopping'!AD74</f>
        <v>0</v>
      </c>
      <c r="AE31" s="248">
        <f>'Food Shopping'!AE74</f>
        <v>0</v>
      </c>
      <c r="AF31" s="248">
        <f>'Food Shopping'!AF74</f>
        <v>0</v>
      </c>
      <c r="AG31" s="248">
        <f>'Food Shopping'!AG74</f>
        <v>0</v>
      </c>
      <c r="AH31" s="248">
        <f>'Food Shopping'!AH74</f>
        <v>0</v>
      </c>
      <c r="AI31" s="248">
        <f>'Food Shopping'!AI74</f>
        <v>0</v>
      </c>
      <c r="AJ31" s="248">
        <f>'Food Shopping'!AJ74</f>
        <v>0</v>
      </c>
      <c r="AK31" s="246">
        <f>'Food Shopping'!AK74</f>
        <v>0</v>
      </c>
      <c r="AL31" s="246">
        <f>'Food Shopping'!AL74</f>
        <v>0</v>
      </c>
      <c r="AM31" s="246">
        <f>'Food Shopping'!AM74</f>
        <v>0</v>
      </c>
      <c r="AN31" s="246">
        <f>'Food Shopping'!AN74</f>
        <v>9.9873082684781636E-2</v>
      </c>
      <c r="AO31" s="246">
        <f>'Food Shopping'!AO74</f>
        <v>5.7969173701813273E-2</v>
      </c>
      <c r="AP31" s="246">
        <f>'Food Shopping'!AP74</f>
        <v>0.15784225638659491</v>
      </c>
      <c r="AQ31" s="246">
        <f>'Food Shopping'!AQ74</f>
        <v>0.15784225638659491</v>
      </c>
    </row>
    <row r="32" spans="1:43" x14ac:dyDescent="0.35">
      <c r="A32" s="247" t="s">
        <v>528</v>
      </c>
      <c r="B32" s="248">
        <f>'Food Shopping'!B78</f>
        <v>0</v>
      </c>
      <c r="C32" s="248">
        <f>'Food Shopping'!C78</f>
        <v>0</v>
      </c>
      <c r="D32" s="248">
        <f>'Food Shopping'!D78</f>
        <v>0</v>
      </c>
      <c r="E32" s="248">
        <f>'Food Shopping'!E78</f>
        <v>0</v>
      </c>
      <c r="F32" s="248">
        <f>'Food Shopping'!F78</f>
        <v>0</v>
      </c>
      <c r="G32" s="248">
        <f>'Food Shopping'!G78</f>
        <v>0</v>
      </c>
      <c r="H32" s="248">
        <f>'Food Shopping'!H78</f>
        <v>0</v>
      </c>
      <c r="I32" s="249">
        <f>'Food Shopping'!I78</f>
        <v>0</v>
      </c>
      <c r="J32" s="249">
        <f>'Food Shopping'!J78</f>
        <v>0</v>
      </c>
      <c r="K32" s="249">
        <f>'Food Shopping'!K78</f>
        <v>0</v>
      </c>
      <c r="L32" s="249">
        <f>'Food Shopping'!L78</f>
        <v>0</v>
      </c>
      <c r="M32" s="249">
        <f>'Food Shopping'!M78</f>
        <v>0</v>
      </c>
      <c r="N32" s="249">
        <f>'Food Shopping'!N78</f>
        <v>0</v>
      </c>
      <c r="O32" s="249">
        <f>'Food Shopping'!O78</f>
        <v>0</v>
      </c>
      <c r="P32" s="248">
        <f>'Food Shopping'!P78</f>
        <v>0</v>
      </c>
      <c r="Q32" s="248">
        <f>'Food Shopping'!Q78</f>
        <v>0</v>
      </c>
      <c r="R32" s="248">
        <f>'Food Shopping'!R78</f>
        <v>0</v>
      </c>
      <c r="S32" s="248">
        <f>'Food Shopping'!S78</f>
        <v>0</v>
      </c>
      <c r="T32" s="248">
        <f>'Food Shopping'!T78</f>
        <v>2.8984586850906637E-2</v>
      </c>
      <c r="U32" s="248">
        <f>'Food Shopping'!U78</f>
        <v>2.8984586850906637E-2</v>
      </c>
      <c r="V32" s="248">
        <f>'Food Shopping'!V78</f>
        <v>2.8984586850906637E-2</v>
      </c>
      <c r="W32" s="249">
        <f>'Food Shopping'!W78</f>
        <v>0</v>
      </c>
      <c r="X32" s="249">
        <f>'Food Shopping'!X78</f>
        <v>0</v>
      </c>
      <c r="Y32" s="249">
        <f>'Food Shopping'!Y78</f>
        <v>0</v>
      </c>
      <c r="Z32" s="249">
        <f>'Food Shopping'!Z78</f>
        <v>0</v>
      </c>
      <c r="AA32" s="249">
        <f>'Food Shopping'!AA78</f>
        <v>0</v>
      </c>
      <c r="AB32" s="249">
        <f>'Food Shopping'!AB78</f>
        <v>0</v>
      </c>
      <c r="AC32" s="249">
        <f>'Food Shopping'!AC78</f>
        <v>0</v>
      </c>
      <c r="AD32" s="248">
        <f>'Food Shopping'!AD78</f>
        <v>0</v>
      </c>
      <c r="AE32" s="248">
        <f>'Food Shopping'!AE78</f>
        <v>0</v>
      </c>
      <c r="AF32" s="248">
        <f>'Food Shopping'!AF78</f>
        <v>0</v>
      </c>
      <c r="AG32" s="248">
        <f>'Food Shopping'!AG78</f>
        <v>0</v>
      </c>
      <c r="AH32" s="248">
        <f>'Food Shopping'!AH78</f>
        <v>0</v>
      </c>
      <c r="AI32" s="248">
        <f>'Food Shopping'!AI78</f>
        <v>0</v>
      </c>
      <c r="AJ32" s="248">
        <f>'Food Shopping'!AJ78</f>
        <v>0</v>
      </c>
      <c r="AK32" s="246">
        <f>'Food Shopping'!AK78</f>
        <v>0</v>
      </c>
      <c r="AL32" s="246">
        <f>'Food Shopping'!AL78</f>
        <v>0</v>
      </c>
      <c r="AM32" s="246">
        <f>'Food Shopping'!AM78</f>
        <v>0</v>
      </c>
      <c r="AN32" s="246">
        <f>'Food Shopping'!AN78</f>
        <v>0</v>
      </c>
      <c r="AO32" s="246">
        <f>'Food Shopping'!AO78</f>
        <v>2.8984586850906637E-2</v>
      </c>
      <c r="AP32" s="246">
        <f>'Food Shopping'!AP78</f>
        <v>2.8984586850906637E-2</v>
      </c>
      <c r="AQ32" s="246">
        <f>'Food Shopping'!AQ78</f>
        <v>2.8984586850906637E-2</v>
      </c>
    </row>
    <row r="33" spans="1:43" x14ac:dyDescent="0.35">
      <c r="A33" s="247" t="s">
        <v>529</v>
      </c>
      <c r="B33" s="248">
        <f>'Food Shopping'!B81</f>
        <v>0</v>
      </c>
      <c r="C33" s="248">
        <f>'Food Shopping'!C81</f>
        <v>0</v>
      </c>
      <c r="D33" s="248">
        <f>'Food Shopping'!D81</f>
        <v>0</v>
      </c>
      <c r="E33" s="248">
        <f>'Food Shopping'!E81</f>
        <v>0</v>
      </c>
      <c r="F33" s="248">
        <f>'Food Shopping'!F81</f>
        <v>0</v>
      </c>
      <c r="G33" s="248">
        <f>'Food Shopping'!G81</f>
        <v>0</v>
      </c>
      <c r="H33" s="248">
        <f>'Food Shopping'!H81</f>
        <v>0</v>
      </c>
      <c r="I33" s="249">
        <f>'Food Shopping'!I81</f>
        <v>0</v>
      </c>
      <c r="J33" s="249">
        <f>'Food Shopping'!J81</f>
        <v>0</v>
      </c>
      <c r="K33" s="249">
        <f>'Food Shopping'!K81</f>
        <v>0</v>
      </c>
      <c r="L33" s="249">
        <f>'Food Shopping'!L81</f>
        <v>0</v>
      </c>
      <c r="M33" s="249">
        <f>'Food Shopping'!M81</f>
        <v>0</v>
      </c>
      <c r="N33" s="249">
        <f>'Food Shopping'!N81</f>
        <v>0</v>
      </c>
      <c r="O33" s="249">
        <f>'Food Shopping'!O81</f>
        <v>0</v>
      </c>
      <c r="P33" s="248">
        <f>'Food Shopping'!P81</f>
        <v>0</v>
      </c>
      <c r="Q33" s="248">
        <f>'Food Shopping'!Q81</f>
        <v>0</v>
      </c>
      <c r="R33" s="248">
        <f>'Food Shopping'!R81</f>
        <v>0</v>
      </c>
      <c r="S33" s="248">
        <f>'Food Shopping'!S81</f>
        <v>0</v>
      </c>
      <c r="T33" s="248">
        <f>'Food Shopping'!T81</f>
        <v>2.8984586850906637E-2</v>
      </c>
      <c r="U33" s="248">
        <f>'Food Shopping'!U81</f>
        <v>2.8984586850906637E-2</v>
      </c>
      <c r="V33" s="248">
        <f>'Food Shopping'!V81</f>
        <v>2.8984586850906637E-2</v>
      </c>
      <c r="W33" s="249">
        <f>'Food Shopping'!W81</f>
        <v>0</v>
      </c>
      <c r="X33" s="249">
        <f>'Food Shopping'!X81</f>
        <v>0</v>
      </c>
      <c r="Y33" s="249">
        <f>'Food Shopping'!Y81</f>
        <v>0</v>
      </c>
      <c r="Z33" s="249">
        <f>'Food Shopping'!Z81</f>
        <v>0</v>
      </c>
      <c r="AA33" s="249">
        <f>'Food Shopping'!AA81</f>
        <v>0</v>
      </c>
      <c r="AB33" s="249">
        <f>'Food Shopping'!AB81</f>
        <v>0</v>
      </c>
      <c r="AC33" s="249">
        <f>'Food Shopping'!AC81</f>
        <v>0</v>
      </c>
      <c r="AD33" s="248">
        <f>'Food Shopping'!AD81</f>
        <v>0</v>
      </c>
      <c r="AE33" s="248">
        <f>'Food Shopping'!AE81</f>
        <v>0</v>
      </c>
      <c r="AF33" s="248">
        <f>'Food Shopping'!AF81</f>
        <v>0</v>
      </c>
      <c r="AG33" s="248">
        <f>'Food Shopping'!AG81</f>
        <v>0</v>
      </c>
      <c r="AH33" s="248">
        <f>'Food Shopping'!AH81</f>
        <v>0</v>
      </c>
      <c r="AI33" s="248">
        <f>'Food Shopping'!AI81</f>
        <v>0</v>
      </c>
      <c r="AJ33" s="248">
        <f>'Food Shopping'!AJ81</f>
        <v>0</v>
      </c>
      <c r="AK33" s="246">
        <f>'Food Shopping'!AK81</f>
        <v>0</v>
      </c>
      <c r="AL33" s="246">
        <f>'Food Shopping'!AL81</f>
        <v>0</v>
      </c>
      <c r="AM33" s="246">
        <f>'Food Shopping'!AM81</f>
        <v>0</v>
      </c>
      <c r="AN33" s="246">
        <f>'Food Shopping'!AN81</f>
        <v>0</v>
      </c>
      <c r="AO33" s="246">
        <f>'Food Shopping'!AO81</f>
        <v>2.8984586850906637E-2</v>
      </c>
      <c r="AP33" s="246">
        <f>'Food Shopping'!AP81</f>
        <v>2.8984586850906637E-2</v>
      </c>
      <c r="AQ33" s="246">
        <f>'Food Shopping'!AQ81</f>
        <v>2.8984586850906637E-2</v>
      </c>
    </row>
    <row r="34" spans="1:43" x14ac:dyDescent="0.35">
      <c r="A34" s="247" t="s">
        <v>215</v>
      </c>
      <c r="B34" s="248">
        <f>'Food Shopping'!B85</f>
        <v>0</v>
      </c>
      <c r="C34" s="248">
        <f>'Food Shopping'!C85</f>
        <v>0</v>
      </c>
      <c r="D34" s="248">
        <f>'Food Shopping'!D85</f>
        <v>0</v>
      </c>
      <c r="E34" s="248">
        <f>'Food Shopping'!E85</f>
        <v>0</v>
      </c>
      <c r="F34" s="248">
        <f>'Food Shopping'!F85</f>
        <v>0</v>
      </c>
      <c r="G34" s="248">
        <f>'Food Shopping'!G85</f>
        <v>0</v>
      </c>
      <c r="H34" s="248">
        <f>'Food Shopping'!H85</f>
        <v>0</v>
      </c>
      <c r="I34" s="249">
        <f>'Food Shopping'!I85</f>
        <v>0</v>
      </c>
      <c r="J34" s="249">
        <f>'Food Shopping'!J85</f>
        <v>0</v>
      </c>
      <c r="K34" s="249">
        <f>'Food Shopping'!K85</f>
        <v>0</v>
      </c>
      <c r="L34" s="249">
        <f>'Food Shopping'!L85</f>
        <v>3.4795530328765076E-2</v>
      </c>
      <c r="M34" s="249">
        <f>'Food Shopping'!M85</f>
        <v>8.2525353133427338E-3</v>
      </c>
      <c r="N34" s="249">
        <f>'Food Shopping'!N85</f>
        <v>4.3048065642107808E-2</v>
      </c>
      <c r="O34" s="249">
        <f>'Food Shopping'!O85</f>
        <v>4.3048065642107808E-2</v>
      </c>
      <c r="P34" s="248">
        <f>'Food Shopping'!P85</f>
        <v>0</v>
      </c>
      <c r="Q34" s="248">
        <f>'Food Shopping'!Q85</f>
        <v>0</v>
      </c>
      <c r="R34" s="248">
        <f>'Food Shopping'!R85</f>
        <v>0</v>
      </c>
      <c r="S34" s="248">
        <f>'Food Shopping'!S85</f>
        <v>0</v>
      </c>
      <c r="T34" s="248">
        <f>'Food Shopping'!T85</f>
        <v>0</v>
      </c>
      <c r="U34" s="248">
        <f>'Food Shopping'!U85</f>
        <v>0</v>
      </c>
      <c r="V34" s="248">
        <f>'Food Shopping'!V85</f>
        <v>0</v>
      </c>
      <c r="W34" s="249">
        <f>'Food Shopping'!W85</f>
        <v>0</v>
      </c>
      <c r="X34" s="249">
        <f>'Food Shopping'!X85</f>
        <v>0</v>
      </c>
      <c r="Y34" s="249">
        <f>'Food Shopping'!Y85</f>
        <v>0</v>
      </c>
      <c r="Z34" s="249">
        <f>'Food Shopping'!Z85</f>
        <v>0</v>
      </c>
      <c r="AA34" s="249">
        <f>'Food Shopping'!AA85</f>
        <v>0</v>
      </c>
      <c r="AB34" s="249">
        <f>'Food Shopping'!AB85</f>
        <v>0</v>
      </c>
      <c r="AC34" s="249">
        <f>'Food Shopping'!AC85</f>
        <v>0</v>
      </c>
      <c r="AD34" s="248">
        <f>'Food Shopping'!AD85</f>
        <v>0</v>
      </c>
      <c r="AE34" s="248">
        <f>'Food Shopping'!AE85</f>
        <v>0</v>
      </c>
      <c r="AF34" s="248">
        <f>'Food Shopping'!AF85</f>
        <v>0</v>
      </c>
      <c r="AG34" s="248">
        <f>'Food Shopping'!AG85</f>
        <v>0</v>
      </c>
      <c r="AH34" s="248">
        <f>'Food Shopping'!AH85</f>
        <v>0</v>
      </c>
      <c r="AI34" s="248">
        <f>'Food Shopping'!AI85</f>
        <v>0</v>
      </c>
      <c r="AJ34" s="248">
        <f>'Food Shopping'!AJ85</f>
        <v>0</v>
      </c>
      <c r="AK34" s="246">
        <f>'Food Shopping'!AK85</f>
        <v>0</v>
      </c>
      <c r="AL34" s="246">
        <f>'Food Shopping'!AL85</f>
        <v>0</v>
      </c>
      <c r="AM34" s="246">
        <f>'Food Shopping'!AM85</f>
        <v>0</v>
      </c>
      <c r="AN34" s="246">
        <f>'Food Shopping'!AN85</f>
        <v>3.4795530328765076E-2</v>
      </c>
      <c r="AO34" s="246">
        <f>'Food Shopping'!AO85</f>
        <v>8.2525353133427338E-3</v>
      </c>
      <c r="AP34" s="246">
        <f>'Food Shopping'!AP85</f>
        <v>4.3048065642107808E-2</v>
      </c>
      <c r="AQ34" s="246">
        <f>'Food Shopping'!AQ85</f>
        <v>4.3048065642107808E-2</v>
      </c>
    </row>
    <row r="35" spans="1:43" x14ac:dyDescent="0.35">
      <c r="A35" s="247" t="s">
        <v>530</v>
      </c>
      <c r="B35" s="248">
        <f>'Food Shopping'!B90</f>
        <v>0</v>
      </c>
      <c r="C35" s="248">
        <f>'Food Shopping'!C90</f>
        <v>0</v>
      </c>
      <c r="D35" s="248">
        <f>'Food Shopping'!D90</f>
        <v>0</v>
      </c>
      <c r="E35" s="248">
        <f>'Food Shopping'!E90</f>
        <v>0</v>
      </c>
      <c r="F35" s="248">
        <f>'Food Shopping'!F90</f>
        <v>0</v>
      </c>
      <c r="G35" s="248">
        <f>'Food Shopping'!G90</f>
        <v>0</v>
      </c>
      <c r="H35" s="248">
        <f>'Food Shopping'!H90</f>
        <v>0</v>
      </c>
      <c r="I35" s="249">
        <f>'Food Shopping'!I90</f>
        <v>0</v>
      </c>
      <c r="J35" s="249">
        <f>'Food Shopping'!J90</f>
        <v>0</v>
      </c>
      <c r="K35" s="249">
        <f>'Food Shopping'!K90</f>
        <v>0</v>
      </c>
      <c r="L35" s="249">
        <f>'Food Shopping'!L90</f>
        <v>0</v>
      </c>
      <c r="M35" s="249">
        <f>'Food Shopping'!M90</f>
        <v>0</v>
      </c>
      <c r="N35" s="249">
        <f>'Food Shopping'!N90</f>
        <v>0</v>
      </c>
      <c r="O35" s="249">
        <f>'Food Shopping'!O90</f>
        <v>0</v>
      </c>
      <c r="P35" s="248">
        <f>'Food Shopping'!P90</f>
        <v>0</v>
      </c>
      <c r="Q35" s="248">
        <f>'Food Shopping'!Q90</f>
        <v>0</v>
      </c>
      <c r="R35" s="248">
        <f>'Food Shopping'!R90</f>
        <v>0</v>
      </c>
      <c r="S35" s="248">
        <f>'Food Shopping'!S90</f>
        <v>1.0248514792422978</v>
      </c>
      <c r="T35" s="248">
        <f>'Food Shopping'!T90</f>
        <v>0.32675481284876762</v>
      </c>
      <c r="U35" s="248">
        <f>'Food Shopping'!U90</f>
        <v>1.3516062920910654</v>
      </c>
      <c r="V35" s="248">
        <f>'Food Shopping'!V90</f>
        <v>1.3516062920910654</v>
      </c>
      <c r="W35" s="249">
        <f>'Food Shopping'!W90</f>
        <v>0</v>
      </c>
      <c r="X35" s="249">
        <f>'Food Shopping'!X90</f>
        <v>0</v>
      </c>
      <c r="Y35" s="249">
        <f>'Food Shopping'!Y90</f>
        <v>0</v>
      </c>
      <c r="Z35" s="249">
        <f>'Food Shopping'!Z90</f>
        <v>0</v>
      </c>
      <c r="AA35" s="249">
        <f>'Food Shopping'!AA90</f>
        <v>0</v>
      </c>
      <c r="AB35" s="249">
        <f>'Food Shopping'!AB90</f>
        <v>0</v>
      </c>
      <c r="AC35" s="249">
        <f>'Food Shopping'!AC90</f>
        <v>0</v>
      </c>
      <c r="AD35" s="248">
        <f>'Food Shopping'!AD90</f>
        <v>0</v>
      </c>
      <c r="AE35" s="248">
        <f>'Food Shopping'!AE90</f>
        <v>0</v>
      </c>
      <c r="AF35" s="248">
        <f>'Food Shopping'!AF90</f>
        <v>0</v>
      </c>
      <c r="AG35" s="248">
        <f>'Food Shopping'!AG90</f>
        <v>0</v>
      </c>
      <c r="AH35" s="248">
        <f>'Food Shopping'!AH90</f>
        <v>0</v>
      </c>
      <c r="AI35" s="248">
        <f>'Food Shopping'!AI90</f>
        <v>0</v>
      </c>
      <c r="AJ35" s="248">
        <f>'Food Shopping'!AJ90</f>
        <v>0</v>
      </c>
      <c r="AK35" s="246">
        <f>'Food Shopping'!AK90</f>
        <v>0</v>
      </c>
      <c r="AL35" s="246">
        <f>'Food Shopping'!AL90</f>
        <v>0</v>
      </c>
      <c r="AM35" s="246">
        <f>'Food Shopping'!AM90</f>
        <v>0</v>
      </c>
      <c r="AN35" s="246">
        <f>'Food Shopping'!AN90</f>
        <v>1.0248514792422978</v>
      </c>
      <c r="AO35" s="246">
        <f>'Food Shopping'!AO90</f>
        <v>0.32675481284876762</v>
      </c>
      <c r="AP35" s="246">
        <f>'Food Shopping'!AP90</f>
        <v>1.3516062920910654</v>
      </c>
      <c r="AQ35" s="246">
        <f>'Food Shopping'!AQ90</f>
        <v>1.3516062920910654</v>
      </c>
    </row>
    <row r="36" spans="1:43" x14ac:dyDescent="0.35">
      <c r="A36" s="247" t="s">
        <v>531</v>
      </c>
      <c r="B36" s="248">
        <f>'Food Shopping'!B94</f>
        <v>0</v>
      </c>
      <c r="C36" s="248">
        <f>'Food Shopping'!C94</f>
        <v>0</v>
      </c>
      <c r="D36" s="248">
        <f>'Food Shopping'!D94</f>
        <v>0</v>
      </c>
      <c r="E36" s="248">
        <f>'Food Shopping'!E94</f>
        <v>0</v>
      </c>
      <c r="F36" s="248">
        <f>'Food Shopping'!F94</f>
        <v>0</v>
      </c>
      <c r="G36" s="248">
        <f>'Food Shopping'!G94</f>
        <v>0</v>
      </c>
      <c r="H36" s="248">
        <f>'Food Shopping'!H94</f>
        <v>0</v>
      </c>
      <c r="I36" s="249">
        <f>'Food Shopping'!I94</f>
        <v>0</v>
      </c>
      <c r="J36" s="249">
        <f>'Food Shopping'!J94</f>
        <v>0</v>
      </c>
      <c r="K36" s="249">
        <f>'Food Shopping'!K94</f>
        <v>0</v>
      </c>
      <c r="L36" s="249">
        <f>'Food Shopping'!L94</f>
        <v>0</v>
      </c>
      <c r="M36" s="249">
        <f>'Food Shopping'!M94</f>
        <v>0</v>
      </c>
      <c r="N36" s="249">
        <f>'Food Shopping'!N94</f>
        <v>0</v>
      </c>
      <c r="O36" s="249">
        <f>'Food Shopping'!O94</f>
        <v>0</v>
      </c>
      <c r="P36" s="248">
        <f>'Food Shopping'!P94</f>
        <v>0</v>
      </c>
      <c r="Q36" s="248">
        <f>'Food Shopping'!Q94</f>
        <v>0</v>
      </c>
      <c r="R36" s="248">
        <f>'Food Shopping'!R94</f>
        <v>0</v>
      </c>
      <c r="S36" s="248">
        <f>'Food Shopping'!S94</f>
        <v>9.9873082684781636E-2</v>
      </c>
      <c r="T36" s="248">
        <f>'Food Shopping'!T94</f>
        <v>0</v>
      </c>
      <c r="U36" s="248">
        <f>'Food Shopping'!U94</f>
        <v>9.9873082684781636E-2</v>
      </c>
      <c r="V36" s="248">
        <f>'Food Shopping'!V94</f>
        <v>9.9873082684781636E-2</v>
      </c>
      <c r="W36" s="249">
        <f>'Food Shopping'!W94</f>
        <v>0</v>
      </c>
      <c r="X36" s="249">
        <f>'Food Shopping'!X94</f>
        <v>0</v>
      </c>
      <c r="Y36" s="249">
        <f>'Food Shopping'!Y94</f>
        <v>0</v>
      </c>
      <c r="Z36" s="249">
        <f>'Food Shopping'!Z94</f>
        <v>0</v>
      </c>
      <c r="AA36" s="249">
        <f>'Food Shopping'!AA94</f>
        <v>0</v>
      </c>
      <c r="AB36" s="249">
        <f>'Food Shopping'!AB94</f>
        <v>0</v>
      </c>
      <c r="AC36" s="249">
        <f>'Food Shopping'!AC94</f>
        <v>0</v>
      </c>
      <c r="AD36" s="248">
        <f>'Food Shopping'!AD94</f>
        <v>0</v>
      </c>
      <c r="AE36" s="248">
        <f>'Food Shopping'!AE94</f>
        <v>0</v>
      </c>
      <c r="AF36" s="248">
        <f>'Food Shopping'!AF94</f>
        <v>0</v>
      </c>
      <c r="AG36" s="248">
        <f>'Food Shopping'!AG94</f>
        <v>0</v>
      </c>
      <c r="AH36" s="248">
        <f>'Food Shopping'!AH94</f>
        <v>0</v>
      </c>
      <c r="AI36" s="248">
        <f>'Food Shopping'!AI94</f>
        <v>0</v>
      </c>
      <c r="AJ36" s="248">
        <f>'Food Shopping'!AJ94</f>
        <v>0</v>
      </c>
      <c r="AK36" s="246">
        <f>'Food Shopping'!AK94</f>
        <v>0</v>
      </c>
      <c r="AL36" s="246">
        <f>'Food Shopping'!AL94</f>
        <v>0</v>
      </c>
      <c r="AM36" s="246">
        <f>'Food Shopping'!AM94</f>
        <v>0</v>
      </c>
      <c r="AN36" s="246">
        <f>'Food Shopping'!AN94</f>
        <v>9.9873082684781636E-2</v>
      </c>
      <c r="AO36" s="246">
        <f>'Food Shopping'!AO94</f>
        <v>0</v>
      </c>
      <c r="AP36" s="246">
        <f>'Food Shopping'!AP94</f>
        <v>9.9873082684781636E-2</v>
      </c>
      <c r="AQ36" s="246">
        <f>'Food Shopping'!AQ94</f>
        <v>9.9873082684781636E-2</v>
      </c>
    </row>
    <row r="37" spans="1:43" x14ac:dyDescent="0.35">
      <c r="B37" s="248"/>
      <c r="C37" s="248"/>
      <c r="D37" s="248"/>
      <c r="E37" s="248"/>
      <c r="F37" s="248"/>
      <c r="G37" s="248"/>
      <c r="H37" s="248"/>
      <c r="P37" s="248"/>
      <c r="Q37" s="248"/>
      <c r="R37" s="248"/>
      <c r="S37" s="248"/>
      <c r="T37" s="248"/>
      <c r="U37" s="248"/>
      <c r="V37" s="248"/>
      <c r="AD37" s="248"/>
      <c r="AE37" s="248"/>
      <c r="AF37" s="248"/>
      <c r="AG37" s="248"/>
      <c r="AH37" s="248"/>
      <c r="AI37" s="248"/>
      <c r="AJ37" s="248"/>
    </row>
    <row r="38" spans="1:43" x14ac:dyDescent="0.35">
      <c r="A38" s="250" t="s">
        <v>84</v>
      </c>
      <c r="B38" s="248"/>
      <c r="C38" s="248"/>
      <c r="D38" s="248"/>
      <c r="E38" s="248"/>
      <c r="F38" s="248"/>
      <c r="G38" s="248"/>
      <c r="H38" s="248"/>
      <c r="P38" s="248"/>
      <c r="Q38" s="248"/>
      <c r="R38" s="248"/>
      <c r="S38" s="248"/>
      <c r="T38" s="248"/>
      <c r="U38" s="248"/>
      <c r="V38" s="248"/>
      <c r="AD38" s="248"/>
      <c r="AE38" s="248"/>
      <c r="AF38" s="248"/>
      <c r="AG38" s="248"/>
      <c r="AH38" s="248"/>
      <c r="AI38" s="248"/>
      <c r="AJ38" s="248"/>
    </row>
    <row r="39" spans="1:43" x14ac:dyDescent="0.35">
      <c r="A39" s="247" t="s">
        <v>532</v>
      </c>
      <c r="B39" s="248">
        <f>'Food Shopping'!B23</f>
        <v>0</v>
      </c>
      <c r="C39" s="248">
        <f>'Food Shopping'!C23</f>
        <v>0</v>
      </c>
      <c r="D39" s="248">
        <f>'Food Shopping'!D23</f>
        <v>0</v>
      </c>
      <c r="E39" s="248">
        <f>'Food Shopping'!E23</f>
        <v>0.22209798656539761</v>
      </c>
      <c r="F39" s="248">
        <f>'Food Shopping'!F23</f>
        <v>5.590905882021107E-2</v>
      </c>
      <c r="G39" s="248">
        <f>'Food Shopping'!G23</f>
        <v>0.27800704538560866</v>
      </c>
      <c r="H39" s="248">
        <f>'Food Shopping'!H23</f>
        <v>0.27800704538560866</v>
      </c>
      <c r="I39" s="249">
        <f>'Food Shopping'!I23</f>
        <v>0</v>
      </c>
      <c r="J39" s="249">
        <f>'Food Shopping'!J23</f>
        <v>0</v>
      </c>
      <c r="K39" s="249">
        <f>'Food Shopping'!K23</f>
        <v>0</v>
      </c>
      <c r="L39" s="249">
        <f>'Food Shopping'!L23</f>
        <v>0</v>
      </c>
      <c r="M39" s="249">
        <f>'Food Shopping'!M23</f>
        <v>0</v>
      </c>
      <c r="N39" s="249">
        <f>'Food Shopping'!N23</f>
        <v>0</v>
      </c>
      <c r="O39" s="249">
        <f>'Food Shopping'!O23</f>
        <v>0</v>
      </c>
      <c r="P39" s="248">
        <f>'Food Shopping'!P23</f>
        <v>0</v>
      </c>
      <c r="Q39" s="248">
        <f>'Food Shopping'!Q23</f>
        <v>0</v>
      </c>
      <c r="R39" s="248">
        <f>'Food Shopping'!R23</f>
        <v>0</v>
      </c>
      <c r="S39" s="248">
        <f>'Food Shopping'!S23</f>
        <v>0</v>
      </c>
      <c r="T39" s="248">
        <f>'Food Shopping'!T23</f>
        <v>0</v>
      </c>
      <c r="U39" s="248">
        <f>'Food Shopping'!U23</f>
        <v>0</v>
      </c>
      <c r="V39" s="248">
        <f>'Food Shopping'!V23</f>
        <v>0</v>
      </c>
      <c r="W39" s="249">
        <f>'Food Shopping'!W23</f>
        <v>0.41398681299579743</v>
      </c>
      <c r="X39" s="249">
        <f>'Food Shopping'!X23</f>
        <v>0.11207634788836449</v>
      </c>
      <c r="Y39" s="249">
        <f>'Food Shopping'!Y23</f>
        <v>0.52606316088416194</v>
      </c>
      <c r="Z39" s="249">
        <f>'Food Shopping'!Z23</f>
        <v>2.3708999129610473</v>
      </c>
      <c r="AA39" s="249">
        <f>'Food Shopping'!AA23</f>
        <v>0.5426542865117685</v>
      </c>
      <c r="AB39" s="249">
        <f>'Food Shopping'!AB23</f>
        <v>2.9135541994728156</v>
      </c>
      <c r="AC39" s="249">
        <f>'Food Shopping'!AC23</f>
        <v>3.4396173603569773</v>
      </c>
      <c r="AD39" s="248">
        <f>'Food Shopping'!AD23</f>
        <v>0</v>
      </c>
      <c r="AE39" s="248">
        <f>'Food Shopping'!AE23</f>
        <v>0</v>
      </c>
      <c r="AF39" s="248">
        <f>'Food Shopping'!AF23</f>
        <v>0</v>
      </c>
      <c r="AG39" s="248">
        <f>'Food Shopping'!AG23</f>
        <v>0</v>
      </c>
      <c r="AH39" s="248">
        <f>'Food Shopping'!AH23</f>
        <v>0</v>
      </c>
      <c r="AI39" s="248">
        <f>'Food Shopping'!AI23</f>
        <v>0</v>
      </c>
      <c r="AJ39" s="248">
        <f>'Food Shopping'!AJ23</f>
        <v>0</v>
      </c>
      <c r="AK39" s="246">
        <f>'Food Shopping'!AK23</f>
        <v>0.41398681299579743</v>
      </c>
      <c r="AL39" s="246">
        <f>'Food Shopping'!AL23</f>
        <v>0.11207634788836449</v>
      </c>
      <c r="AM39" s="246">
        <f>'Food Shopping'!AM23</f>
        <v>0.52606316088416194</v>
      </c>
      <c r="AN39" s="246">
        <f>'Food Shopping'!AN23</f>
        <v>2.5929978995264449</v>
      </c>
      <c r="AO39" s="246">
        <f>'Food Shopping'!AO23</f>
        <v>0.59856334533197952</v>
      </c>
      <c r="AP39" s="246">
        <f>'Food Shopping'!AP23</f>
        <v>3.1915612448584243</v>
      </c>
      <c r="AQ39" s="246">
        <f>'Food Shopping'!AQ23</f>
        <v>3.717624405742586</v>
      </c>
    </row>
    <row r="40" spans="1:43" x14ac:dyDescent="0.35">
      <c r="A40" s="247" t="s">
        <v>533</v>
      </c>
      <c r="B40" s="248">
        <f>'Food Shopping'!B25</f>
        <v>0</v>
      </c>
      <c r="C40" s="248">
        <f>'Food Shopping'!C25</f>
        <v>0</v>
      </c>
      <c r="D40" s="248">
        <f>'Food Shopping'!D25</f>
        <v>0</v>
      </c>
      <c r="E40" s="248">
        <f>'Food Shopping'!E25</f>
        <v>0</v>
      </c>
      <c r="F40" s="248">
        <f>'Food Shopping'!F25</f>
        <v>0</v>
      </c>
      <c r="G40" s="248">
        <f>'Food Shopping'!G25</f>
        <v>0</v>
      </c>
      <c r="H40" s="248">
        <f>'Food Shopping'!H25</f>
        <v>0</v>
      </c>
      <c r="I40" s="249">
        <f>'Food Shopping'!I25</f>
        <v>0</v>
      </c>
      <c r="J40" s="249">
        <f>'Food Shopping'!J25</f>
        <v>0</v>
      </c>
      <c r="K40" s="249">
        <f>'Food Shopping'!K25</f>
        <v>0</v>
      </c>
      <c r="L40" s="249">
        <f>'Food Shopping'!L25</f>
        <v>0</v>
      </c>
      <c r="M40" s="249">
        <f>'Food Shopping'!M25</f>
        <v>0</v>
      </c>
      <c r="N40" s="249">
        <f>'Food Shopping'!N25</f>
        <v>0</v>
      </c>
      <c r="O40" s="249">
        <f>'Food Shopping'!O25</f>
        <v>0</v>
      </c>
      <c r="P40" s="248">
        <f>'Food Shopping'!P25</f>
        <v>0</v>
      </c>
      <c r="Q40" s="248">
        <f>'Food Shopping'!Q25</f>
        <v>0</v>
      </c>
      <c r="R40" s="248">
        <f>'Food Shopping'!R25</f>
        <v>0</v>
      </c>
      <c r="S40" s="248">
        <f>'Food Shopping'!S25</f>
        <v>0.6480994811760139</v>
      </c>
      <c r="T40" s="248">
        <f>'Food Shopping'!T25</f>
        <v>0.21731301077379261</v>
      </c>
      <c r="U40" s="248">
        <f>'Food Shopping'!U25</f>
        <v>0.86541249194980652</v>
      </c>
      <c r="V40" s="248">
        <f>'Food Shopping'!V25</f>
        <v>0.86541249194980652</v>
      </c>
      <c r="W40" s="249">
        <f>'Food Shopping'!W25</f>
        <v>0</v>
      </c>
      <c r="X40" s="249">
        <f>'Food Shopping'!X25</f>
        <v>0</v>
      </c>
      <c r="Y40" s="249">
        <f>'Food Shopping'!Y25</f>
        <v>0</v>
      </c>
      <c r="Z40" s="249">
        <f>'Food Shopping'!Z25</f>
        <v>0.17026266500453985</v>
      </c>
      <c r="AA40" s="249">
        <f>'Food Shopping'!AA25</f>
        <v>2.2998950847637232E-2</v>
      </c>
      <c r="AB40" s="249">
        <f>'Food Shopping'!AB25</f>
        <v>0.19326161585217708</v>
      </c>
      <c r="AC40" s="249">
        <f>'Food Shopping'!AC25</f>
        <v>0.19326161585217708</v>
      </c>
      <c r="AD40" s="248">
        <f>'Food Shopping'!AD25</f>
        <v>0</v>
      </c>
      <c r="AE40" s="248">
        <f>'Food Shopping'!AE25</f>
        <v>0</v>
      </c>
      <c r="AF40" s="248">
        <f>'Food Shopping'!AF25</f>
        <v>0</v>
      </c>
      <c r="AG40" s="248">
        <f>'Food Shopping'!AG25</f>
        <v>0</v>
      </c>
      <c r="AH40" s="248">
        <f>'Food Shopping'!AH25</f>
        <v>0</v>
      </c>
      <c r="AI40" s="248">
        <f>'Food Shopping'!AI25</f>
        <v>0</v>
      </c>
      <c r="AJ40" s="248">
        <f>'Food Shopping'!AJ25</f>
        <v>0</v>
      </c>
      <c r="AK40" s="246">
        <f>'Food Shopping'!AK25</f>
        <v>0</v>
      </c>
      <c r="AL40" s="246">
        <f>'Food Shopping'!AL25</f>
        <v>0</v>
      </c>
      <c r="AM40" s="246">
        <f>'Food Shopping'!AM25</f>
        <v>0</v>
      </c>
      <c r="AN40" s="246">
        <f>'Food Shopping'!AN25</f>
        <v>0.8183621461805537</v>
      </c>
      <c r="AO40" s="246">
        <f>'Food Shopping'!AO25</f>
        <v>0.24031196162142984</v>
      </c>
      <c r="AP40" s="246">
        <f>'Food Shopping'!AP25</f>
        <v>1.0586741078019835</v>
      </c>
      <c r="AQ40" s="246">
        <f>'Food Shopping'!AQ25</f>
        <v>1.0586741078019835</v>
      </c>
    </row>
    <row r="41" spans="1:43" x14ac:dyDescent="0.35">
      <c r="A41" s="247" t="s">
        <v>534</v>
      </c>
      <c r="B41" s="248">
        <f>'Food Shopping'!B63</f>
        <v>0</v>
      </c>
      <c r="C41" s="248">
        <f>'Food Shopping'!C63</f>
        <v>0</v>
      </c>
      <c r="D41" s="248">
        <f>'Food Shopping'!D63</f>
        <v>0</v>
      </c>
      <c r="E41" s="248">
        <f>'Food Shopping'!E63</f>
        <v>0</v>
      </c>
      <c r="F41" s="248">
        <f>'Food Shopping'!F63</f>
        <v>0</v>
      </c>
      <c r="G41" s="248">
        <f>'Food Shopping'!G63</f>
        <v>0</v>
      </c>
      <c r="H41" s="248">
        <f>'Food Shopping'!H63</f>
        <v>0</v>
      </c>
      <c r="I41" s="249">
        <f>'Food Shopping'!I63</f>
        <v>0</v>
      </c>
      <c r="J41" s="249">
        <f>'Food Shopping'!J63</f>
        <v>0</v>
      </c>
      <c r="K41" s="249">
        <f>'Food Shopping'!K63</f>
        <v>0</v>
      </c>
      <c r="L41" s="249">
        <f>'Food Shopping'!L63</f>
        <v>0</v>
      </c>
      <c r="M41" s="249">
        <f>'Food Shopping'!M63</f>
        <v>0</v>
      </c>
      <c r="N41" s="249">
        <f>'Food Shopping'!N63</f>
        <v>0</v>
      </c>
      <c r="O41" s="249">
        <f>'Food Shopping'!O63</f>
        <v>0</v>
      </c>
      <c r="P41" s="248">
        <f>'Food Shopping'!P63</f>
        <v>3.1718366331747485</v>
      </c>
      <c r="Q41" s="248">
        <f>'Food Shopping'!Q63</f>
        <v>2.6274783737936431</v>
      </c>
      <c r="R41" s="248">
        <f>'Food Shopping'!R63</f>
        <v>5.7993150069683921</v>
      </c>
      <c r="S41" s="248">
        <f>'Food Shopping'!S63</f>
        <v>0</v>
      </c>
      <c r="T41" s="248">
        <f>'Food Shopping'!T63</f>
        <v>0</v>
      </c>
      <c r="U41" s="248">
        <f>'Food Shopping'!U63</f>
        <v>0</v>
      </c>
      <c r="V41" s="248">
        <f>'Food Shopping'!V63</f>
        <v>5.7993150069683921</v>
      </c>
      <c r="W41" s="249">
        <f>'Food Shopping'!W63</f>
        <v>8.7457051569283824</v>
      </c>
      <c r="X41" s="249">
        <f>'Food Shopping'!X63</f>
        <v>2.9537736672475465</v>
      </c>
      <c r="Y41" s="249">
        <f>'Food Shopping'!Y63</f>
        <v>11.699478824175928</v>
      </c>
      <c r="Z41" s="249">
        <f>'Food Shopping'!Z63</f>
        <v>0.59568841070078382</v>
      </c>
      <c r="AA41" s="249">
        <f>'Food Shopping'!AA63</f>
        <v>0.29048404198976308</v>
      </c>
      <c r="AB41" s="249">
        <f>'Food Shopping'!AB63</f>
        <v>0.8861724526905469</v>
      </c>
      <c r="AC41" s="249">
        <f>'Food Shopping'!AC63</f>
        <v>12.585651276866475</v>
      </c>
      <c r="AD41" s="248">
        <f>'Food Shopping'!AD63</f>
        <v>0</v>
      </c>
      <c r="AE41" s="248">
        <f>'Food Shopping'!AE63</f>
        <v>0</v>
      </c>
      <c r="AF41" s="248">
        <f>'Food Shopping'!AF63</f>
        <v>0</v>
      </c>
      <c r="AG41" s="248">
        <f>'Food Shopping'!AG63</f>
        <v>0</v>
      </c>
      <c r="AH41" s="248">
        <f>'Food Shopping'!AH63</f>
        <v>0</v>
      </c>
      <c r="AI41" s="248">
        <f>'Food Shopping'!AI63</f>
        <v>0</v>
      </c>
      <c r="AJ41" s="248">
        <f>'Food Shopping'!AJ63</f>
        <v>0</v>
      </c>
      <c r="AK41" s="246">
        <f>'Food Shopping'!AK63</f>
        <v>11.917541790103131</v>
      </c>
      <c r="AL41" s="246">
        <f>'Food Shopping'!AL63</f>
        <v>5.5812520410411892</v>
      </c>
      <c r="AM41" s="246">
        <f>'Food Shopping'!AM63</f>
        <v>17.498793831144319</v>
      </c>
      <c r="AN41" s="246">
        <f>'Food Shopping'!AN63</f>
        <v>0.59568841070078382</v>
      </c>
      <c r="AO41" s="246">
        <f>'Food Shopping'!AO63</f>
        <v>0.29048404198976308</v>
      </c>
      <c r="AP41" s="246">
        <f>'Food Shopping'!AP63</f>
        <v>0.8861724526905469</v>
      </c>
      <c r="AQ41" s="246">
        <f>'Food Shopping'!AQ63</f>
        <v>18.384966283834867</v>
      </c>
    </row>
    <row r="42" spans="1:43" x14ac:dyDescent="0.35">
      <c r="A42" s="247" t="s">
        <v>535</v>
      </c>
      <c r="B42" s="248">
        <f>'Food Shopping'!B79</f>
        <v>0</v>
      </c>
      <c r="C42" s="248">
        <f>'Food Shopping'!C79</f>
        <v>0</v>
      </c>
      <c r="D42" s="248">
        <f>'Food Shopping'!D79</f>
        <v>0</v>
      </c>
      <c r="E42" s="248">
        <f>'Food Shopping'!E79</f>
        <v>0</v>
      </c>
      <c r="F42" s="248">
        <f>'Food Shopping'!F79</f>
        <v>0</v>
      </c>
      <c r="G42" s="248">
        <f>'Food Shopping'!G79</f>
        <v>0</v>
      </c>
      <c r="H42" s="248">
        <f>'Food Shopping'!H79</f>
        <v>0</v>
      </c>
      <c r="I42" s="249">
        <f>'Food Shopping'!I79</f>
        <v>0</v>
      </c>
      <c r="J42" s="249">
        <f>'Food Shopping'!J79</f>
        <v>0</v>
      </c>
      <c r="K42" s="249">
        <f>'Food Shopping'!K79</f>
        <v>0</v>
      </c>
      <c r="L42" s="249">
        <f>'Food Shopping'!L79</f>
        <v>0</v>
      </c>
      <c r="M42" s="249">
        <f>'Food Shopping'!M79</f>
        <v>0</v>
      </c>
      <c r="N42" s="249">
        <f>'Food Shopping'!N79</f>
        <v>0</v>
      </c>
      <c r="O42" s="249">
        <f>'Food Shopping'!O79</f>
        <v>0</v>
      </c>
      <c r="P42" s="248">
        <f>'Food Shopping'!P79</f>
        <v>0</v>
      </c>
      <c r="Q42" s="248">
        <f>'Food Shopping'!Q79</f>
        <v>0</v>
      </c>
      <c r="R42" s="248">
        <f>'Food Shopping'!R79</f>
        <v>0</v>
      </c>
      <c r="S42" s="248">
        <f>'Food Shopping'!S79</f>
        <v>0</v>
      </c>
      <c r="T42" s="248">
        <f>'Food Shopping'!T79</f>
        <v>0</v>
      </c>
      <c r="U42" s="248">
        <f>'Food Shopping'!U79</f>
        <v>0</v>
      </c>
      <c r="V42" s="248">
        <f>'Food Shopping'!V79</f>
        <v>0</v>
      </c>
      <c r="W42" s="249">
        <f>'Food Shopping'!W79</f>
        <v>0</v>
      </c>
      <c r="X42" s="249">
        <f>'Food Shopping'!X79</f>
        <v>0</v>
      </c>
      <c r="Y42" s="249">
        <f>'Food Shopping'!Y79</f>
        <v>0</v>
      </c>
      <c r="Z42" s="249">
        <f>'Food Shopping'!Z79</f>
        <v>4.2565666251134962E-2</v>
      </c>
      <c r="AA42" s="249">
        <f>'Food Shopping'!AA79</f>
        <v>1.1490581784666396E-2</v>
      </c>
      <c r="AB42" s="249">
        <f>'Food Shopping'!AB79</f>
        <v>5.4056248035801356E-2</v>
      </c>
      <c r="AC42" s="249">
        <f>'Food Shopping'!AC79</f>
        <v>5.4056248035801356E-2</v>
      </c>
      <c r="AD42" s="248">
        <f>'Food Shopping'!AD79</f>
        <v>0</v>
      </c>
      <c r="AE42" s="248">
        <f>'Food Shopping'!AE79</f>
        <v>0</v>
      </c>
      <c r="AF42" s="248">
        <f>'Food Shopping'!AF79</f>
        <v>0</v>
      </c>
      <c r="AG42" s="248">
        <f>'Food Shopping'!AG79</f>
        <v>0</v>
      </c>
      <c r="AH42" s="248">
        <f>'Food Shopping'!AH79</f>
        <v>0</v>
      </c>
      <c r="AI42" s="248">
        <f>'Food Shopping'!AI79</f>
        <v>0</v>
      </c>
      <c r="AJ42" s="248">
        <f>'Food Shopping'!AJ79</f>
        <v>0</v>
      </c>
      <c r="AK42" s="246">
        <f>'Food Shopping'!AK79</f>
        <v>0</v>
      </c>
      <c r="AL42" s="246">
        <f>'Food Shopping'!AL79</f>
        <v>0</v>
      </c>
      <c r="AM42" s="246">
        <f>'Food Shopping'!AM79</f>
        <v>0</v>
      </c>
      <c r="AN42" s="246">
        <f>'Food Shopping'!AN79</f>
        <v>4.2565666251134962E-2</v>
      </c>
      <c r="AO42" s="246">
        <f>'Food Shopping'!AO79</f>
        <v>1.1490581784666396E-2</v>
      </c>
      <c r="AP42" s="246">
        <f>'Food Shopping'!AP79</f>
        <v>5.4056248035801356E-2</v>
      </c>
      <c r="AQ42" s="246">
        <f>'Food Shopping'!AQ79</f>
        <v>5.4056248035801356E-2</v>
      </c>
    </row>
    <row r="43" spans="1:43" x14ac:dyDescent="0.35">
      <c r="A43" s="247" t="s">
        <v>536</v>
      </c>
      <c r="B43" s="248">
        <f>'Food Shopping'!B80</f>
        <v>0</v>
      </c>
      <c r="C43" s="248">
        <f>'Food Shopping'!C80</f>
        <v>0</v>
      </c>
      <c r="D43" s="248">
        <f>'Food Shopping'!D80</f>
        <v>0</v>
      </c>
      <c r="E43" s="248">
        <f>'Food Shopping'!E80</f>
        <v>0</v>
      </c>
      <c r="F43" s="248">
        <f>'Food Shopping'!F80</f>
        <v>0</v>
      </c>
      <c r="G43" s="248">
        <f>'Food Shopping'!G80</f>
        <v>0</v>
      </c>
      <c r="H43" s="248">
        <f>'Food Shopping'!H80</f>
        <v>0</v>
      </c>
      <c r="I43" s="249">
        <f>'Food Shopping'!I80</f>
        <v>0</v>
      </c>
      <c r="J43" s="249">
        <f>'Food Shopping'!J80</f>
        <v>0</v>
      </c>
      <c r="K43" s="249">
        <f>'Food Shopping'!K80</f>
        <v>0</v>
      </c>
      <c r="L43" s="249">
        <f>'Food Shopping'!L80</f>
        <v>0</v>
      </c>
      <c r="M43" s="249">
        <f>'Food Shopping'!M80</f>
        <v>0</v>
      </c>
      <c r="N43" s="249">
        <f>'Food Shopping'!N80</f>
        <v>0</v>
      </c>
      <c r="O43" s="249">
        <f>'Food Shopping'!O80</f>
        <v>0</v>
      </c>
      <c r="P43" s="248">
        <f>'Food Shopping'!P80</f>
        <v>0</v>
      </c>
      <c r="Q43" s="248">
        <f>'Food Shopping'!Q80</f>
        <v>0</v>
      </c>
      <c r="R43" s="248">
        <f>'Food Shopping'!R80</f>
        <v>0</v>
      </c>
      <c r="S43" s="248">
        <f>'Food Shopping'!S80</f>
        <v>0</v>
      </c>
      <c r="T43" s="248">
        <f>'Food Shopping'!T80</f>
        <v>0</v>
      </c>
      <c r="U43" s="248">
        <f>'Food Shopping'!U80</f>
        <v>0</v>
      </c>
      <c r="V43" s="248">
        <f>'Food Shopping'!V80</f>
        <v>0</v>
      </c>
      <c r="W43" s="249">
        <f>'Food Shopping'!W80</f>
        <v>0</v>
      </c>
      <c r="X43" s="249">
        <f>'Food Shopping'!X80</f>
        <v>0</v>
      </c>
      <c r="Y43" s="249">
        <f>'Food Shopping'!Y80</f>
        <v>0</v>
      </c>
      <c r="Z43" s="249">
        <f>'Food Shopping'!Z80</f>
        <v>8.5208304773971788E-2</v>
      </c>
      <c r="AA43" s="249">
        <f>'Food Shopping'!AA80</f>
        <v>2.2998950847637232E-2</v>
      </c>
      <c r="AB43" s="249">
        <f>'Food Shopping'!AB80</f>
        <v>0.10820725562160902</v>
      </c>
      <c r="AC43" s="249">
        <f>'Food Shopping'!AC80</f>
        <v>0.10820725562160902</v>
      </c>
      <c r="AD43" s="248">
        <f>'Food Shopping'!AD80</f>
        <v>0</v>
      </c>
      <c r="AE43" s="248">
        <f>'Food Shopping'!AE80</f>
        <v>0</v>
      </c>
      <c r="AF43" s="248">
        <f>'Food Shopping'!AF80</f>
        <v>0</v>
      </c>
      <c r="AG43" s="248">
        <f>'Food Shopping'!AG80</f>
        <v>0</v>
      </c>
      <c r="AH43" s="248">
        <f>'Food Shopping'!AH80</f>
        <v>0</v>
      </c>
      <c r="AI43" s="248">
        <f>'Food Shopping'!AI80</f>
        <v>0</v>
      </c>
      <c r="AJ43" s="248">
        <f>'Food Shopping'!AJ80</f>
        <v>0</v>
      </c>
      <c r="AK43" s="246">
        <f>'Food Shopping'!AK80</f>
        <v>0</v>
      </c>
      <c r="AL43" s="246">
        <f>'Food Shopping'!AL80</f>
        <v>0</v>
      </c>
      <c r="AM43" s="246">
        <f>'Food Shopping'!AM80</f>
        <v>0</v>
      </c>
      <c r="AN43" s="246">
        <f>'Food Shopping'!AN80</f>
        <v>8.5208304773971788E-2</v>
      </c>
      <c r="AO43" s="246">
        <f>'Food Shopping'!AO80</f>
        <v>2.2998950847637232E-2</v>
      </c>
      <c r="AP43" s="246">
        <f>'Food Shopping'!AP80</f>
        <v>0.10820725562160902</v>
      </c>
      <c r="AQ43" s="246">
        <f>'Food Shopping'!AQ80</f>
        <v>0.10820725562160902</v>
      </c>
    </row>
    <row r="44" spans="1:43" x14ac:dyDescent="0.35">
      <c r="A44" s="247" t="s">
        <v>537</v>
      </c>
      <c r="B44" s="248">
        <f>'Food Shopping'!B82</f>
        <v>0</v>
      </c>
      <c r="C44" s="248">
        <f>'Food Shopping'!C82</f>
        <v>0</v>
      </c>
      <c r="D44" s="248">
        <f>'Food Shopping'!D82</f>
        <v>0</v>
      </c>
      <c r="E44" s="248">
        <f>'Food Shopping'!E82</f>
        <v>0</v>
      </c>
      <c r="F44" s="248">
        <f>'Food Shopping'!F82</f>
        <v>0</v>
      </c>
      <c r="G44" s="248">
        <f>'Food Shopping'!G82</f>
        <v>0</v>
      </c>
      <c r="H44" s="248">
        <f>'Food Shopping'!H82</f>
        <v>0</v>
      </c>
      <c r="I44" s="249">
        <f>'Food Shopping'!I82</f>
        <v>0</v>
      </c>
      <c r="J44" s="249">
        <f>'Food Shopping'!J82</f>
        <v>0</v>
      </c>
      <c r="K44" s="249">
        <f>'Food Shopping'!K82</f>
        <v>0</v>
      </c>
      <c r="L44" s="249">
        <f>'Food Shopping'!L82</f>
        <v>0</v>
      </c>
      <c r="M44" s="249">
        <f>'Food Shopping'!M82</f>
        <v>0</v>
      </c>
      <c r="N44" s="249">
        <f>'Food Shopping'!N82</f>
        <v>0</v>
      </c>
      <c r="O44" s="249">
        <f>'Food Shopping'!O82</f>
        <v>0</v>
      </c>
      <c r="P44" s="248">
        <f>'Food Shopping'!P82</f>
        <v>0</v>
      </c>
      <c r="Q44" s="248">
        <f>'Food Shopping'!Q82</f>
        <v>0</v>
      </c>
      <c r="R44" s="248">
        <f>'Food Shopping'!R82</f>
        <v>0</v>
      </c>
      <c r="S44" s="248">
        <f>'Food Shopping'!S82</f>
        <v>0</v>
      </c>
      <c r="T44" s="248">
        <f>'Food Shopping'!T82</f>
        <v>0</v>
      </c>
      <c r="U44" s="248">
        <f>'Food Shopping'!U82</f>
        <v>0</v>
      </c>
      <c r="V44" s="248">
        <f>'Food Shopping'!V82</f>
        <v>0</v>
      </c>
      <c r="W44" s="249">
        <f>'Food Shopping'!W82</f>
        <v>0</v>
      </c>
      <c r="X44" s="249">
        <f>'Food Shopping'!X82</f>
        <v>0</v>
      </c>
      <c r="Y44" s="249">
        <f>'Food Shopping'!Y82</f>
        <v>0</v>
      </c>
      <c r="Z44" s="249">
        <f>'Food Shopping'!Z82</f>
        <v>0.14878740119971767</v>
      </c>
      <c r="AA44" s="249">
        <f>'Food Shopping'!AA82</f>
        <v>0</v>
      </c>
      <c r="AB44" s="249">
        <f>'Food Shopping'!AB82</f>
        <v>0.14878740119971767</v>
      </c>
      <c r="AC44" s="249">
        <f>'Food Shopping'!AC82</f>
        <v>0.14878740119971767</v>
      </c>
      <c r="AD44" s="248">
        <f>'Food Shopping'!AD82</f>
        <v>0</v>
      </c>
      <c r="AE44" s="248">
        <f>'Food Shopping'!AE82</f>
        <v>0</v>
      </c>
      <c r="AF44" s="248">
        <f>'Food Shopping'!AF82</f>
        <v>0</v>
      </c>
      <c r="AG44" s="248">
        <f>'Food Shopping'!AG82</f>
        <v>0</v>
      </c>
      <c r="AH44" s="248">
        <f>'Food Shopping'!AH82</f>
        <v>0</v>
      </c>
      <c r="AI44" s="248">
        <f>'Food Shopping'!AI82</f>
        <v>0</v>
      </c>
      <c r="AJ44" s="248">
        <f>'Food Shopping'!AJ82</f>
        <v>0</v>
      </c>
      <c r="AK44" s="246">
        <f>'Food Shopping'!AK82</f>
        <v>0</v>
      </c>
      <c r="AL44" s="246">
        <f>'Food Shopping'!AL82</f>
        <v>0</v>
      </c>
      <c r="AM44" s="246">
        <f>'Food Shopping'!AM82</f>
        <v>0</v>
      </c>
      <c r="AN44" s="246">
        <f>'Food Shopping'!AN82</f>
        <v>0.14878740119971767</v>
      </c>
      <c r="AO44" s="246">
        <f>'Food Shopping'!AO82</f>
        <v>0</v>
      </c>
      <c r="AP44" s="246">
        <f>'Food Shopping'!AP82</f>
        <v>0.14878740119971767</v>
      </c>
      <c r="AQ44" s="246">
        <f>'Food Shopping'!AQ82</f>
        <v>0.14878740119971767</v>
      </c>
    </row>
    <row r="45" spans="1:43" x14ac:dyDescent="0.35">
      <c r="A45" s="247" t="s">
        <v>538</v>
      </c>
      <c r="B45" s="248">
        <f>'Food Shopping'!B83</f>
        <v>0</v>
      </c>
      <c r="C45" s="248">
        <f>'Food Shopping'!C83</f>
        <v>0</v>
      </c>
      <c r="D45" s="248">
        <f>'Food Shopping'!D83</f>
        <v>0</v>
      </c>
      <c r="E45" s="248">
        <f>'Food Shopping'!E83</f>
        <v>0</v>
      </c>
      <c r="F45" s="248">
        <f>'Food Shopping'!F83</f>
        <v>0</v>
      </c>
      <c r="G45" s="248">
        <f>'Food Shopping'!G83</f>
        <v>0</v>
      </c>
      <c r="H45" s="248">
        <f>'Food Shopping'!H83</f>
        <v>0</v>
      </c>
      <c r="I45" s="249">
        <f>'Food Shopping'!I83</f>
        <v>0</v>
      </c>
      <c r="J45" s="249">
        <f>'Food Shopping'!J83</f>
        <v>0</v>
      </c>
      <c r="K45" s="249">
        <f>'Food Shopping'!K83</f>
        <v>0</v>
      </c>
      <c r="L45" s="249">
        <f>'Food Shopping'!L83</f>
        <v>0</v>
      </c>
      <c r="M45" s="249">
        <f>'Food Shopping'!M83</f>
        <v>0</v>
      </c>
      <c r="N45" s="249">
        <f>'Food Shopping'!N83</f>
        <v>0</v>
      </c>
      <c r="O45" s="249">
        <f>'Food Shopping'!O83</f>
        <v>0</v>
      </c>
      <c r="P45" s="248">
        <f>'Food Shopping'!P83</f>
        <v>0</v>
      </c>
      <c r="Q45" s="248">
        <f>'Food Shopping'!Q83</f>
        <v>0</v>
      </c>
      <c r="R45" s="248">
        <f>'Food Shopping'!R83</f>
        <v>0</v>
      </c>
      <c r="S45" s="248">
        <f>'Food Shopping'!S83</f>
        <v>0</v>
      </c>
      <c r="T45" s="248">
        <f>'Food Shopping'!T83</f>
        <v>0</v>
      </c>
      <c r="U45" s="248">
        <f>'Food Shopping'!U83</f>
        <v>0</v>
      </c>
      <c r="V45" s="248">
        <f>'Food Shopping'!V83</f>
        <v>0</v>
      </c>
      <c r="W45" s="249">
        <f>'Food Shopping'!W83</f>
        <v>0.20680642058416979</v>
      </c>
      <c r="X45" s="249">
        <f>'Food Shopping'!X83</f>
        <v>0</v>
      </c>
      <c r="Y45" s="249">
        <f>'Food Shopping'!Y83</f>
        <v>0.20680642058416979</v>
      </c>
      <c r="Z45" s="249">
        <f>'Food Shopping'!Z83</f>
        <v>0.43735644781003408</v>
      </c>
      <c r="AA45" s="249">
        <f>'Food Shopping'!AA83</f>
        <v>0.1180363788282449</v>
      </c>
      <c r="AB45" s="249">
        <f>'Food Shopping'!AB83</f>
        <v>0.55539282663827894</v>
      </c>
      <c r="AC45" s="249">
        <f>'Food Shopping'!AC83</f>
        <v>0.76219924722244869</v>
      </c>
      <c r="AD45" s="248">
        <f>'Food Shopping'!AD83</f>
        <v>0</v>
      </c>
      <c r="AE45" s="248">
        <f>'Food Shopping'!AE83</f>
        <v>0</v>
      </c>
      <c r="AF45" s="248">
        <f>'Food Shopping'!AF83</f>
        <v>0</v>
      </c>
      <c r="AG45" s="248">
        <f>'Food Shopping'!AG83</f>
        <v>0</v>
      </c>
      <c r="AH45" s="248">
        <f>'Food Shopping'!AH83</f>
        <v>0</v>
      </c>
      <c r="AI45" s="248">
        <f>'Food Shopping'!AI83</f>
        <v>0</v>
      </c>
      <c r="AJ45" s="248">
        <f>'Food Shopping'!AJ83</f>
        <v>0</v>
      </c>
      <c r="AK45" s="246">
        <f>'Food Shopping'!AK83</f>
        <v>0.20680642058416979</v>
      </c>
      <c r="AL45" s="246">
        <f>'Food Shopping'!AL83</f>
        <v>0</v>
      </c>
      <c r="AM45" s="246">
        <f>'Food Shopping'!AM83</f>
        <v>0.20680642058416979</v>
      </c>
      <c r="AN45" s="246">
        <f>'Food Shopping'!AN83</f>
        <v>0.43735644781003408</v>
      </c>
      <c r="AO45" s="246">
        <f>'Food Shopping'!AO83</f>
        <v>0.1180363788282449</v>
      </c>
      <c r="AP45" s="246">
        <f>'Food Shopping'!AP83</f>
        <v>0.55539282663827894</v>
      </c>
      <c r="AQ45" s="246">
        <f>'Food Shopping'!AQ83</f>
        <v>0.76219924722244869</v>
      </c>
    </row>
    <row r="46" spans="1:43" x14ac:dyDescent="0.35">
      <c r="A46" s="247" t="s">
        <v>539</v>
      </c>
      <c r="B46" s="248">
        <f>'Food Shopping'!B91</f>
        <v>0</v>
      </c>
      <c r="C46" s="248">
        <f>'Food Shopping'!C91</f>
        <v>0</v>
      </c>
      <c r="D46" s="248">
        <f>'Food Shopping'!D91</f>
        <v>0</v>
      </c>
      <c r="E46" s="248">
        <f>'Food Shopping'!E91</f>
        <v>0</v>
      </c>
      <c r="F46" s="248">
        <f>'Food Shopping'!F91</f>
        <v>0</v>
      </c>
      <c r="G46" s="248">
        <f>'Food Shopping'!G91</f>
        <v>0</v>
      </c>
      <c r="H46" s="248">
        <f>'Food Shopping'!H91</f>
        <v>0</v>
      </c>
      <c r="I46" s="249">
        <f>'Food Shopping'!I91</f>
        <v>0</v>
      </c>
      <c r="J46" s="249">
        <f>'Food Shopping'!J91</f>
        <v>0</v>
      </c>
      <c r="K46" s="249">
        <f>'Food Shopping'!K91</f>
        <v>0</v>
      </c>
      <c r="L46" s="249">
        <f>'Food Shopping'!L91</f>
        <v>0</v>
      </c>
      <c r="M46" s="249">
        <f>'Food Shopping'!M91</f>
        <v>0</v>
      </c>
      <c r="N46" s="249">
        <f>'Food Shopping'!N91</f>
        <v>0</v>
      </c>
      <c r="O46" s="249">
        <f>'Food Shopping'!O91</f>
        <v>0</v>
      </c>
      <c r="P46" s="248">
        <f>'Food Shopping'!P91</f>
        <v>0</v>
      </c>
      <c r="Q46" s="248">
        <f>'Food Shopping'!Q91</f>
        <v>0</v>
      </c>
      <c r="R46" s="248">
        <f>'Food Shopping'!R91</f>
        <v>0</v>
      </c>
      <c r="S46" s="248">
        <f>'Food Shopping'!S91</f>
        <v>0</v>
      </c>
      <c r="T46" s="248">
        <f>'Food Shopping'!T91</f>
        <v>0</v>
      </c>
      <c r="U46" s="248">
        <f>'Food Shopping'!U91</f>
        <v>0</v>
      </c>
      <c r="V46" s="248">
        <f>'Food Shopping'!V91</f>
        <v>0</v>
      </c>
      <c r="W46" s="249">
        <f>'Food Shopping'!W91</f>
        <v>0</v>
      </c>
      <c r="X46" s="249">
        <f>'Food Shopping'!X91</f>
        <v>0</v>
      </c>
      <c r="Y46" s="249">
        <f>'Food Shopping'!Y91</f>
        <v>0</v>
      </c>
      <c r="Z46" s="249">
        <f>'Food Shopping'!Z91</f>
        <v>0.41695879580903816</v>
      </c>
      <c r="AA46" s="249">
        <f>'Food Shopping'!AA91</f>
        <v>0.1527037842435929</v>
      </c>
      <c r="AB46" s="249">
        <f>'Food Shopping'!AB91</f>
        <v>0.56966258005263104</v>
      </c>
      <c r="AC46" s="249">
        <f>'Food Shopping'!AC91</f>
        <v>0.56966258005263104</v>
      </c>
      <c r="AD46" s="248">
        <f>'Food Shopping'!AD91</f>
        <v>0</v>
      </c>
      <c r="AE46" s="248">
        <f>'Food Shopping'!AE91</f>
        <v>0</v>
      </c>
      <c r="AF46" s="248">
        <f>'Food Shopping'!AF91</f>
        <v>0</v>
      </c>
      <c r="AG46" s="248">
        <f>'Food Shopping'!AG91</f>
        <v>0</v>
      </c>
      <c r="AH46" s="248">
        <f>'Food Shopping'!AH91</f>
        <v>0</v>
      </c>
      <c r="AI46" s="248">
        <f>'Food Shopping'!AI91</f>
        <v>0</v>
      </c>
      <c r="AJ46" s="248">
        <f>'Food Shopping'!AJ91</f>
        <v>0</v>
      </c>
      <c r="AK46" s="246">
        <f>'Food Shopping'!AK91</f>
        <v>0</v>
      </c>
      <c r="AL46" s="246">
        <f>'Food Shopping'!AL91</f>
        <v>0</v>
      </c>
      <c r="AM46" s="246">
        <f>'Food Shopping'!AM91</f>
        <v>0</v>
      </c>
      <c r="AN46" s="246">
        <f>'Food Shopping'!AN91</f>
        <v>0.41695879580903816</v>
      </c>
      <c r="AO46" s="246">
        <f>'Food Shopping'!AO91</f>
        <v>0.1527037842435929</v>
      </c>
      <c r="AP46" s="246">
        <f>'Food Shopping'!AP91</f>
        <v>0.56966258005263104</v>
      </c>
      <c r="AQ46" s="246">
        <f>'Food Shopping'!AQ91</f>
        <v>0.56966258005263104</v>
      </c>
    </row>
    <row r="47" spans="1:43" x14ac:dyDescent="0.35">
      <c r="A47" s="247" t="s">
        <v>540</v>
      </c>
      <c r="B47" s="248">
        <f>'Food Shopping'!B99</f>
        <v>0</v>
      </c>
      <c r="C47" s="248">
        <f>'Food Shopping'!C99</f>
        <v>0</v>
      </c>
      <c r="D47" s="248">
        <f>'Food Shopping'!D99</f>
        <v>0</v>
      </c>
      <c r="E47" s="248">
        <f>'Food Shopping'!E99</f>
        <v>0</v>
      </c>
      <c r="F47" s="248">
        <f>'Food Shopping'!F99</f>
        <v>0</v>
      </c>
      <c r="G47" s="248">
        <f>'Food Shopping'!G99</f>
        <v>0</v>
      </c>
      <c r="H47" s="248">
        <f>'Food Shopping'!H99</f>
        <v>0</v>
      </c>
      <c r="I47" s="249">
        <f>'Food Shopping'!I99</f>
        <v>0</v>
      </c>
      <c r="J47" s="249">
        <f>'Food Shopping'!J99</f>
        <v>0</v>
      </c>
      <c r="K47" s="249">
        <f>'Food Shopping'!K99</f>
        <v>0</v>
      </c>
      <c r="L47" s="249">
        <f>'Food Shopping'!L99</f>
        <v>0</v>
      </c>
      <c r="M47" s="249">
        <f>'Food Shopping'!M99</f>
        <v>0</v>
      </c>
      <c r="N47" s="249">
        <f>'Food Shopping'!N99</f>
        <v>0</v>
      </c>
      <c r="O47" s="249">
        <f>'Food Shopping'!O99</f>
        <v>0</v>
      </c>
      <c r="P47" s="248">
        <f>'Food Shopping'!P99</f>
        <v>0</v>
      </c>
      <c r="Q47" s="248">
        <f>'Food Shopping'!Q99</f>
        <v>0</v>
      </c>
      <c r="R47" s="248">
        <f>'Food Shopping'!R99</f>
        <v>0</v>
      </c>
      <c r="S47" s="248">
        <f>'Food Shopping'!S99</f>
        <v>0</v>
      </c>
      <c r="T47" s="248">
        <f>'Food Shopping'!T99</f>
        <v>0</v>
      </c>
      <c r="U47" s="248">
        <f>'Food Shopping'!U99</f>
        <v>0</v>
      </c>
      <c r="V47" s="248">
        <f>'Food Shopping'!V99</f>
        <v>0</v>
      </c>
      <c r="W47" s="249">
        <f>'Food Shopping'!W99</f>
        <v>0</v>
      </c>
      <c r="X47" s="249">
        <f>'Food Shopping'!X99</f>
        <v>0</v>
      </c>
      <c r="Y47" s="249">
        <f>'Food Shopping'!Y99</f>
        <v>0</v>
      </c>
      <c r="Z47" s="249">
        <f>'Food Shopping'!Z99</f>
        <v>4.2565666251134962E-2</v>
      </c>
      <c r="AA47" s="249">
        <f>'Food Shopping'!AA99</f>
        <v>1.1490581784666396E-2</v>
      </c>
      <c r="AB47" s="249">
        <f>'Food Shopping'!AB99</f>
        <v>5.4056248035801356E-2</v>
      </c>
      <c r="AC47" s="249">
        <f>'Food Shopping'!AC99</f>
        <v>5.4056248035801356E-2</v>
      </c>
      <c r="AD47" s="248">
        <f>'Food Shopping'!AD99</f>
        <v>0</v>
      </c>
      <c r="AE47" s="248">
        <f>'Food Shopping'!AE99</f>
        <v>0</v>
      </c>
      <c r="AF47" s="248">
        <f>'Food Shopping'!AF99</f>
        <v>0</v>
      </c>
      <c r="AG47" s="248">
        <f>'Food Shopping'!AG99</f>
        <v>0</v>
      </c>
      <c r="AH47" s="248">
        <f>'Food Shopping'!AH99</f>
        <v>0</v>
      </c>
      <c r="AI47" s="248">
        <f>'Food Shopping'!AI99</f>
        <v>0</v>
      </c>
      <c r="AJ47" s="248">
        <f>'Food Shopping'!AJ99</f>
        <v>0</v>
      </c>
      <c r="AK47" s="246">
        <f>'Food Shopping'!AK99</f>
        <v>0</v>
      </c>
      <c r="AL47" s="246">
        <f>'Food Shopping'!AL99</f>
        <v>0</v>
      </c>
      <c r="AM47" s="246">
        <f>'Food Shopping'!AM99</f>
        <v>0</v>
      </c>
      <c r="AN47" s="246">
        <f>'Food Shopping'!AN99</f>
        <v>4.2565666251134962E-2</v>
      </c>
      <c r="AO47" s="246">
        <f>'Food Shopping'!AO99</f>
        <v>1.1490581784666396E-2</v>
      </c>
      <c r="AP47" s="246">
        <f>'Food Shopping'!AP99</f>
        <v>5.4056248035801356E-2</v>
      </c>
      <c r="AQ47" s="246">
        <f>'Food Shopping'!AQ99</f>
        <v>5.4056248035801356E-2</v>
      </c>
    </row>
    <row r="48" spans="1:43" x14ac:dyDescent="0.35">
      <c r="B48" s="248"/>
      <c r="C48" s="248"/>
      <c r="D48" s="248"/>
      <c r="E48" s="248"/>
      <c r="F48" s="248"/>
      <c r="G48" s="248"/>
      <c r="H48" s="248"/>
      <c r="P48" s="248"/>
      <c r="Q48" s="248"/>
      <c r="R48" s="248"/>
      <c r="S48" s="248"/>
      <c r="T48" s="248"/>
      <c r="U48" s="248"/>
      <c r="V48" s="248"/>
      <c r="AD48" s="248"/>
      <c r="AE48" s="248"/>
      <c r="AF48" s="248"/>
      <c r="AG48" s="248"/>
      <c r="AH48" s="248"/>
      <c r="AI48" s="248"/>
      <c r="AJ48" s="248"/>
    </row>
    <row r="49" spans="1:43" x14ac:dyDescent="0.35">
      <c r="A49" s="250" t="s">
        <v>85</v>
      </c>
      <c r="B49" s="248"/>
      <c r="C49" s="248"/>
      <c r="D49" s="248"/>
      <c r="E49" s="248"/>
      <c r="F49" s="248"/>
      <c r="G49" s="248"/>
      <c r="H49" s="248"/>
      <c r="P49" s="248"/>
      <c r="Q49" s="248"/>
      <c r="R49" s="248"/>
      <c r="S49" s="248"/>
      <c r="T49" s="248"/>
      <c r="U49" s="248"/>
      <c r="V49" s="248"/>
      <c r="AD49" s="248"/>
      <c r="AE49" s="248"/>
      <c r="AF49" s="248"/>
      <c r="AG49" s="248"/>
      <c r="AH49" s="248"/>
      <c r="AI49" s="248"/>
      <c r="AJ49" s="248"/>
    </row>
    <row r="50" spans="1:43" x14ac:dyDescent="0.35">
      <c r="A50" s="247" t="s">
        <v>541</v>
      </c>
      <c r="B50" s="248">
        <f>'Food Shopping'!B19</f>
        <v>0</v>
      </c>
      <c r="C50" s="248">
        <f>'Food Shopping'!C19</f>
        <v>0</v>
      </c>
      <c r="D50" s="248">
        <f>'Food Shopping'!D19</f>
        <v>0</v>
      </c>
      <c r="E50" s="248">
        <f>'Food Shopping'!E19</f>
        <v>6.3552134709978239E-2</v>
      </c>
      <c r="F50" s="248">
        <f>'Food Shopping'!F19</f>
        <v>0</v>
      </c>
      <c r="G50" s="248">
        <f>'Food Shopping'!G19</f>
        <v>6.3552134709978239E-2</v>
      </c>
      <c r="H50" s="248">
        <f>'Food Shopping'!H19</f>
        <v>6.3552134709978239E-2</v>
      </c>
      <c r="I50" s="249">
        <f>'Food Shopping'!I19</f>
        <v>0</v>
      </c>
      <c r="J50" s="249">
        <f>'Food Shopping'!J19</f>
        <v>0</v>
      </c>
      <c r="K50" s="249">
        <f>'Food Shopping'!K19</f>
        <v>0</v>
      </c>
      <c r="L50" s="249">
        <f>'Food Shopping'!L19</f>
        <v>0</v>
      </c>
      <c r="M50" s="249">
        <f>'Food Shopping'!M19</f>
        <v>0</v>
      </c>
      <c r="N50" s="249">
        <f>'Food Shopping'!N19</f>
        <v>0</v>
      </c>
      <c r="O50" s="249">
        <f>'Food Shopping'!O19</f>
        <v>0</v>
      </c>
      <c r="P50" s="248">
        <f>'Food Shopping'!P19</f>
        <v>0</v>
      </c>
      <c r="Q50" s="248">
        <f>'Food Shopping'!Q19</f>
        <v>0</v>
      </c>
      <c r="R50" s="248">
        <f>'Food Shopping'!R19</f>
        <v>0</v>
      </c>
      <c r="S50" s="248">
        <f>'Food Shopping'!S19</f>
        <v>0</v>
      </c>
      <c r="T50" s="248">
        <f>'Food Shopping'!T19</f>
        <v>0</v>
      </c>
      <c r="U50" s="248">
        <f>'Food Shopping'!U19</f>
        <v>0</v>
      </c>
      <c r="V50" s="248">
        <f>'Food Shopping'!V19</f>
        <v>0</v>
      </c>
      <c r="W50" s="249">
        <f>'Food Shopping'!W19</f>
        <v>0</v>
      </c>
      <c r="X50" s="249">
        <f>'Food Shopping'!X19</f>
        <v>0</v>
      </c>
      <c r="Y50" s="249">
        <f>'Food Shopping'!Y19</f>
        <v>0</v>
      </c>
      <c r="Z50" s="249">
        <f>'Food Shopping'!Z19</f>
        <v>0</v>
      </c>
      <c r="AA50" s="249">
        <f>'Food Shopping'!AA19</f>
        <v>0</v>
      </c>
      <c r="AB50" s="249">
        <f>'Food Shopping'!AB19</f>
        <v>0</v>
      </c>
      <c r="AC50" s="249">
        <f>'Food Shopping'!AC19</f>
        <v>0</v>
      </c>
      <c r="AD50" s="248">
        <f>'Food Shopping'!AD19</f>
        <v>0.79149159350688258</v>
      </c>
      <c r="AE50" s="248">
        <f>'Food Shopping'!AE19</f>
        <v>6.0118159228001726E-2</v>
      </c>
      <c r="AF50" s="248">
        <f>'Food Shopping'!AF19</f>
        <v>0.85160975273488426</v>
      </c>
      <c r="AG50" s="248">
        <f>'Food Shopping'!AG19</f>
        <v>0.52033464621909942</v>
      </c>
      <c r="AH50" s="248">
        <f>'Food Shopping'!AH19</f>
        <v>0.29199319393548573</v>
      </c>
      <c r="AI50" s="248">
        <f>'Food Shopping'!AI19</f>
        <v>0.81232784015458515</v>
      </c>
      <c r="AJ50" s="248">
        <f>'Food Shopping'!AJ19</f>
        <v>1.6639375928894693</v>
      </c>
      <c r="AK50" s="246">
        <f>'Food Shopping'!AK19</f>
        <v>0.79149159350688258</v>
      </c>
      <c r="AL50" s="246">
        <f>'Food Shopping'!AL19</f>
        <v>6.0118159228001726E-2</v>
      </c>
      <c r="AM50" s="246">
        <f>'Food Shopping'!AM19</f>
        <v>0.85160975273488426</v>
      </c>
      <c r="AN50" s="246">
        <f>'Food Shopping'!AN19</f>
        <v>0.58388678092907764</v>
      </c>
      <c r="AO50" s="246">
        <f>'Food Shopping'!AO19</f>
        <v>0.29199319393548573</v>
      </c>
      <c r="AP50" s="246">
        <f>'Food Shopping'!AP19</f>
        <v>0.87587997486456337</v>
      </c>
      <c r="AQ50" s="246">
        <f>'Food Shopping'!AQ19</f>
        <v>1.7274897275994476</v>
      </c>
    </row>
    <row r="51" spans="1:43" x14ac:dyDescent="0.35">
      <c r="A51" s="247" t="s">
        <v>542</v>
      </c>
      <c r="B51" s="248">
        <f>'Food Shopping'!B26</f>
        <v>0</v>
      </c>
      <c r="C51" s="248">
        <f>'Food Shopping'!C26</f>
        <v>0</v>
      </c>
      <c r="D51" s="248">
        <f>'Food Shopping'!D26</f>
        <v>0</v>
      </c>
      <c r="E51" s="248">
        <f>'Food Shopping'!E26</f>
        <v>0</v>
      </c>
      <c r="F51" s="248">
        <f>'Food Shopping'!F26</f>
        <v>0</v>
      </c>
      <c r="G51" s="248">
        <f>'Food Shopping'!G26</f>
        <v>0</v>
      </c>
      <c r="H51" s="248">
        <f>'Food Shopping'!H26</f>
        <v>0</v>
      </c>
      <c r="I51" s="249">
        <f>'Food Shopping'!I26</f>
        <v>0</v>
      </c>
      <c r="J51" s="249">
        <f>'Food Shopping'!J26</f>
        <v>0</v>
      </c>
      <c r="K51" s="249">
        <f>'Food Shopping'!K26</f>
        <v>0</v>
      </c>
      <c r="L51" s="249">
        <f>'Food Shopping'!L26</f>
        <v>0</v>
      </c>
      <c r="M51" s="249">
        <f>'Food Shopping'!M26</f>
        <v>0</v>
      </c>
      <c r="N51" s="249">
        <f>'Food Shopping'!N26</f>
        <v>0</v>
      </c>
      <c r="O51" s="249">
        <f>'Food Shopping'!O26</f>
        <v>0</v>
      </c>
      <c r="P51" s="248">
        <f>'Food Shopping'!P26</f>
        <v>3.0977619534509144</v>
      </c>
      <c r="Q51" s="248">
        <f>'Food Shopping'!Q26</f>
        <v>0</v>
      </c>
      <c r="R51" s="248">
        <f>'Food Shopping'!R26</f>
        <v>3.0977619534509144</v>
      </c>
      <c r="S51" s="248">
        <f>'Food Shopping'!S26</f>
        <v>0</v>
      </c>
      <c r="T51" s="248">
        <f>'Food Shopping'!T26</f>
        <v>0</v>
      </c>
      <c r="U51" s="248">
        <f>'Food Shopping'!U26</f>
        <v>0</v>
      </c>
      <c r="V51" s="248">
        <f>'Food Shopping'!V26</f>
        <v>3.0977619534509144</v>
      </c>
      <c r="W51" s="249">
        <f>'Food Shopping'!W26</f>
        <v>0</v>
      </c>
      <c r="X51" s="249">
        <f>'Food Shopping'!X26</f>
        <v>0</v>
      </c>
      <c r="Y51" s="249">
        <f>'Food Shopping'!Y26</f>
        <v>0</v>
      </c>
      <c r="Z51" s="249">
        <f>'Food Shopping'!Z26</f>
        <v>0</v>
      </c>
      <c r="AA51" s="249">
        <f>'Food Shopping'!AA26</f>
        <v>0</v>
      </c>
      <c r="AB51" s="249">
        <f>'Food Shopping'!AB26</f>
        <v>0</v>
      </c>
      <c r="AC51" s="249">
        <f>'Food Shopping'!AC26</f>
        <v>0</v>
      </c>
      <c r="AD51" s="248">
        <f>'Food Shopping'!AD26</f>
        <v>2.8464934530922408</v>
      </c>
      <c r="AE51" s="248">
        <f>'Food Shopping'!AE26</f>
        <v>0.64820007478907693</v>
      </c>
      <c r="AF51" s="248">
        <f>'Food Shopping'!AF26</f>
        <v>3.4946935278813176</v>
      </c>
      <c r="AG51" s="248">
        <f>'Food Shopping'!AG26</f>
        <v>0.52033464621909942</v>
      </c>
      <c r="AH51" s="248">
        <f>'Food Shopping'!AH26</f>
        <v>7.5550171775408445E-2</v>
      </c>
      <c r="AI51" s="248">
        <f>'Food Shopping'!AI26</f>
        <v>0.59588481799450788</v>
      </c>
      <c r="AJ51" s="248">
        <f>'Food Shopping'!AJ26</f>
        <v>4.0905783458758256</v>
      </c>
      <c r="AK51" s="246">
        <f>'Food Shopping'!AK26</f>
        <v>5.9442554065431548</v>
      </c>
      <c r="AL51" s="246">
        <f>'Food Shopping'!AL26</f>
        <v>0.64820007478907693</v>
      </c>
      <c r="AM51" s="246">
        <f>'Food Shopping'!AM26</f>
        <v>6.592455481332232</v>
      </c>
      <c r="AN51" s="246">
        <f>'Food Shopping'!AN26</f>
        <v>0.52033464621909942</v>
      </c>
      <c r="AO51" s="246">
        <f>'Food Shopping'!AO26</f>
        <v>7.5550171775408445E-2</v>
      </c>
      <c r="AP51" s="246">
        <f>'Food Shopping'!AP26</f>
        <v>0.59588481799450788</v>
      </c>
      <c r="AQ51" s="246">
        <f>'Food Shopping'!AQ26</f>
        <v>7.1883402993267396</v>
      </c>
    </row>
    <row r="52" spans="1:43" x14ac:dyDescent="0.35">
      <c r="A52" s="247" t="s">
        <v>543</v>
      </c>
      <c r="B52" s="248">
        <f>'Food Shopping'!B47</f>
        <v>0</v>
      </c>
      <c r="C52" s="248">
        <f>'Food Shopping'!C47</f>
        <v>0</v>
      </c>
      <c r="D52" s="248">
        <f>'Food Shopping'!D47</f>
        <v>0</v>
      </c>
      <c r="E52" s="248">
        <f>'Food Shopping'!E47</f>
        <v>0</v>
      </c>
      <c r="F52" s="248">
        <f>'Food Shopping'!F47</f>
        <v>0</v>
      </c>
      <c r="G52" s="248">
        <f>'Food Shopping'!G47</f>
        <v>0</v>
      </c>
      <c r="H52" s="248">
        <f>'Food Shopping'!H47</f>
        <v>0</v>
      </c>
      <c r="I52" s="249">
        <f>'Food Shopping'!I47</f>
        <v>0</v>
      </c>
      <c r="J52" s="249">
        <f>'Food Shopping'!J47</f>
        <v>0</v>
      </c>
      <c r="K52" s="249">
        <f>'Food Shopping'!K47</f>
        <v>0</v>
      </c>
      <c r="L52" s="249">
        <f>'Food Shopping'!L47</f>
        <v>0</v>
      </c>
      <c r="M52" s="249">
        <f>'Food Shopping'!M47</f>
        <v>0</v>
      </c>
      <c r="N52" s="249">
        <f>'Food Shopping'!N47</f>
        <v>0</v>
      </c>
      <c r="O52" s="249">
        <f>'Food Shopping'!O47</f>
        <v>0</v>
      </c>
      <c r="P52" s="248">
        <f>'Food Shopping'!P47</f>
        <v>0</v>
      </c>
      <c r="Q52" s="248">
        <f>'Food Shopping'!Q47</f>
        <v>0</v>
      </c>
      <c r="R52" s="248">
        <f>'Food Shopping'!R47</f>
        <v>0</v>
      </c>
      <c r="S52" s="248">
        <f>'Food Shopping'!S47</f>
        <v>0</v>
      </c>
      <c r="T52" s="248">
        <f>'Food Shopping'!T47</f>
        <v>0</v>
      </c>
      <c r="U52" s="248">
        <f>'Food Shopping'!U47</f>
        <v>0</v>
      </c>
      <c r="V52" s="248">
        <f>'Food Shopping'!V47</f>
        <v>0</v>
      </c>
      <c r="W52" s="249">
        <f>'Food Shopping'!W47</f>
        <v>0</v>
      </c>
      <c r="X52" s="249">
        <f>'Food Shopping'!X47</f>
        <v>0</v>
      </c>
      <c r="Y52" s="249">
        <f>'Food Shopping'!Y47</f>
        <v>0</v>
      </c>
      <c r="Z52" s="249">
        <f>'Food Shopping'!Z47</f>
        <v>0</v>
      </c>
      <c r="AA52" s="249">
        <f>'Food Shopping'!AA47</f>
        <v>0</v>
      </c>
      <c r="AB52" s="249">
        <f>'Food Shopping'!AB47</f>
        <v>0</v>
      </c>
      <c r="AC52" s="249">
        <f>'Food Shopping'!AC47</f>
        <v>0</v>
      </c>
      <c r="AD52" s="248">
        <f>'Food Shopping'!AD47</f>
        <v>0</v>
      </c>
      <c r="AE52" s="248">
        <f>'Food Shopping'!AE47</f>
        <v>0</v>
      </c>
      <c r="AF52" s="248">
        <f>'Food Shopping'!AF47</f>
        <v>0</v>
      </c>
      <c r="AG52" s="248">
        <f>'Food Shopping'!AG47</f>
        <v>0.14864636485869678</v>
      </c>
      <c r="AH52" s="248">
        <f>'Food Shopping'!AH47</f>
        <v>3.7762817266110291E-2</v>
      </c>
      <c r="AI52" s="248">
        <f>'Food Shopping'!AI47</f>
        <v>0.18640918212480706</v>
      </c>
      <c r="AJ52" s="248">
        <f>'Food Shopping'!AJ47</f>
        <v>0.18640918212480706</v>
      </c>
      <c r="AK52" s="246">
        <f>'Food Shopping'!AK47</f>
        <v>0</v>
      </c>
      <c r="AL52" s="246">
        <f>'Food Shopping'!AL47</f>
        <v>0</v>
      </c>
      <c r="AM52" s="246">
        <f>'Food Shopping'!AM47</f>
        <v>0</v>
      </c>
      <c r="AN52" s="246">
        <f>'Food Shopping'!AN47</f>
        <v>0.14864636485869678</v>
      </c>
      <c r="AO52" s="246">
        <f>'Food Shopping'!AO47</f>
        <v>3.7762817266110291E-2</v>
      </c>
      <c r="AP52" s="246">
        <f>'Food Shopping'!AP47</f>
        <v>0.18640918212480706</v>
      </c>
      <c r="AQ52" s="246">
        <f>'Food Shopping'!AQ47</f>
        <v>0.18640918212480706</v>
      </c>
    </row>
    <row r="53" spans="1:43" x14ac:dyDescent="0.35">
      <c r="A53" s="247" t="s">
        <v>544</v>
      </c>
      <c r="B53" s="248">
        <f>'Food Shopping'!B57</f>
        <v>0</v>
      </c>
      <c r="C53" s="248">
        <f>'Food Shopping'!C57</f>
        <v>0</v>
      </c>
      <c r="D53" s="248">
        <f>'Food Shopping'!D57</f>
        <v>0</v>
      </c>
      <c r="E53" s="248">
        <f>'Food Shopping'!E57</f>
        <v>0</v>
      </c>
      <c r="F53" s="248">
        <f>'Food Shopping'!F57</f>
        <v>0</v>
      </c>
      <c r="G53" s="248">
        <f>'Food Shopping'!G57</f>
        <v>0</v>
      </c>
      <c r="H53" s="248">
        <f>'Food Shopping'!H57</f>
        <v>0</v>
      </c>
      <c r="I53" s="249">
        <f>'Food Shopping'!I57</f>
        <v>0</v>
      </c>
      <c r="J53" s="249">
        <f>'Food Shopping'!J57</f>
        <v>0</v>
      </c>
      <c r="K53" s="249">
        <f>'Food Shopping'!K57</f>
        <v>0</v>
      </c>
      <c r="L53" s="249">
        <f>'Food Shopping'!L57</f>
        <v>0</v>
      </c>
      <c r="M53" s="249">
        <f>'Food Shopping'!M57</f>
        <v>0</v>
      </c>
      <c r="N53" s="249">
        <f>'Food Shopping'!N57</f>
        <v>0</v>
      </c>
      <c r="O53" s="249">
        <f>'Food Shopping'!O57</f>
        <v>0</v>
      </c>
      <c r="P53" s="248">
        <f>'Food Shopping'!P57</f>
        <v>0</v>
      </c>
      <c r="Q53" s="248">
        <f>'Food Shopping'!Q57</f>
        <v>0</v>
      </c>
      <c r="R53" s="248">
        <f>'Food Shopping'!R57</f>
        <v>0</v>
      </c>
      <c r="S53" s="248">
        <f>'Food Shopping'!S57</f>
        <v>0</v>
      </c>
      <c r="T53" s="248">
        <f>'Food Shopping'!T57</f>
        <v>0</v>
      </c>
      <c r="U53" s="248">
        <f>'Food Shopping'!U57</f>
        <v>0</v>
      </c>
      <c r="V53" s="248">
        <f>'Food Shopping'!V57</f>
        <v>0</v>
      </c>
      <c r="W53" s="249">
        <f>'Food Shopping'!W57</f>
        <v>0</v>
      </c>
      <c r="X53" s="249">
        <f>'Food Shopping'!X57</f>
        <v>0</v>
      </c>
      <c r="Y53" s="249">
        <f>'Food Shopping'!Y57</f>
        <v>0</v>
      </c>
      <c r="Z53" s="249">
        <f>'Food Shopping'!Z57</f>
        <v>0</v>
      </c>
      <c r="AA53" s="249">
        <f>'Food Shopping'!AA57</f>
        <v>0</v>
      </c>
      <c r="AB53" s="249">
        <f>'Food Shopping'!AB57</f>
        <v>0</v>
      </c>
      <c r="AC53" s="249">
        <f>'Food Shopping'!AC57</f>
        <v>0</v>
      </c>
      <c r="AD53" s="248">
        <f>'Food Shopping'!AD57</f>
        <v>0</v>
      </c>
      <c r="AE53" s="248">
        <f>'Food Shopping'!AE57</f>
        <v>0</v>
      </c>
      <c r="AF53" s="248">
        <f>'Food Shopping'!AF57</f>
        <v>0</v>
      </c>
      <c r="AG53" s="248">
        <f>'Food Shopping'!AG57</f>
        <v>0.7057445716173375</v>
      </c>
      <c r="AH53" s="248">
        <f>'Food Shopping'!AH57</f>
        <v>0.12258806696652828</v>
      </c>
      <c r="AI53" s="248">
        <f>'Food Shopping'!AI57</f>
        <v>0.82833263858386574</v>
      </c>
      <c r="AJ53" s="248">
        <f>'Food Shopping'!AJ57</f>
        <v>0.82833263858386574</v>
      </c>
      <c r="AK53" s="246">
        <f>'Food Shopping'!AK57</f>
        <v>0</v>
      </c>
      <c r="AL53" s="246">
        <f>'Food Shopping'!AL57</f>
        <v>0</v>
      </c>
      <c r="AM53" s="246">
        <f>'Food Shopping'!AM57</f>
        <v>0</v>
      </c>
      <c r="AN53" s="246">
        <f>'Food Shopping'!AN57</f>
        <v>0.7057445716173375</v>
      </c>
      <c r="AO53" s="246">
        <f>'Food Shopping'!AO57</f>
        <v>0.12258806696652828</v>
      </c>
      <c r="AP53" s="246">
        <f>'Food Shopping'!AP57</f>
        <v>0.82833263858386574</v>
      </c>
      <c r="AQ53" s="246">
        <f>'Food Shopping'!AQ57</f>
        <v>0.82833263858386574</v>
      </c>
    </row>
    <row r="54" spans="1:43" x14ac:dyDescent="0.35">
      <c r="A54" s="247" t="s">
        <v>545</v>
      </c>
      <c r="B54" s="248">
        <f>'Food Shopping'!B67</f>
        <v>0</v>
      </c>
      <c r="C54" s="248">
        <f>'Food Shopping'!C67</f>
        <v>0</v>
      </c>
      <c r="D54" s="248">
        <f>'Food Shopping'!D67</f>
        <v>0</v>
      </c>
      <c r="E54" s="248">
        <f>'Food Shopping'!E67</f>
        <v>0</v>
      </c>
      <c r="F54" s="248">
        <f>'Food Shopping'!F67</f>
        <v>0</v>
      </c>
      <c r="G54" s="248">
        <f>'Food Shopping'!G67</f>
        <v>0</v>
      </c>
      <c r="H54" s="248">
        <f>'Food Shopping'!H67</f>
        <v>0</v>
      </c>
      <c r="I54" s="249">
        <f>'Food Shopping'!I67</f>
        <v>0</v>
      </c>
      <c r="J54" s="249">
        <f>'Food Shopping'!J67</f>
        <v>0</v>
      </c>
      <c r="K54" s="249">
        <f>'Food Shopping'!K67</f>
        <v>0</v>
      </c>
      <c r="L54" s="249">
        <f>'Food Shopping'!L67</f>
        <v>0</v>
      </c>
      <c r="M54" s="249">
        <f>'Food Shopping'!M67</f>
        <v>0</v>
      </c>
      <c r="N54" s="249">
        <f>'Food Shopping'!N67</f>
        <v>0</v>
      </c>
      <c r="O54" s="249">
        <f>'Food Shopping'!O67</f>
        <v>0</v>
      </c>
      <c r="P54" s="248">
        <f>'Food Shopping'!P67</f>
        <v>0</v>
      </c>
      <c r="Q54" s="248">
        <f>'Food Shopping'!Q67</f>
        <v>0</v>
      </c>
      <c r="R54" s="248">
        <f>'Food Shopping'!R67</f>
        <v>0</v>
      </c>
      <c r="S54" s="248">
        <f>'Food Shopping'!S67</f>
        <v>0</v>
      </c>
      <c r="T54" s="248">
        <f>'Food Shopping'!T67</f>
        <v>0</v>
      </c>
      <c r="U54" s="248">
        <f>'Food Shopping'!U67</f>
        <v>0</v>
      </c>
      <c r="V54" s="248">
        <f>'Food Shopping'!V67</f>
        <v>0</v>
      </c>
      <c r="W54" s="249">
        <f>'Food Shopping'!W67</f>
        <v>0</v>
      </c>
      <c r="X54" s="249">
        <f>'Food Shopping'!X67</f>
        <v>0</v>
      </c>
      <c r="Y54" s="249">
        <f>'Food Shopping'!Y67</f>
        <v>0</v>
      </c>
      <c r="Z54" s="249">
        <f>'Food Shopping'!Z67</f>
        <v>0</v>
      </c>
      <c r="AA54" s="249">
        <f>'Food Shopping'!AA67</f>
        <v>0</v>
      </c>
      <c r="AB54" s="249">
        <f>'Food Shopping'!AB67</f>
        <v>0</v>
      </c>
      <c r="AC54" s="249">
        <f>'Food Shopping'!AC67</f>
        <v>0</v>
      </c>
      <c r="AD54" s="248">
        <f>'Food Shopping'!AD67</f>
        <v>0.26400173852208797</v>
      </c>
      <c r="AE54" s="248">
        <f>'Food Shopping'!AE67</f>
        <v>6.0118159228001726E-2</v>
      </c>
      <c r="AF54" s="248">
        <f>'Food Shopping'!AF67</f>
        <v>0.3241198977500897</v>
      </c>
      <c r="AG54" s="248">
        <f>'Food Shopping'!AG67</f>
        <v>0</v>
      </c>
      <c r="AH54" s="248">
        <f>'Food Shopping'!AH67</f>
        <v>0</v>
      </c>
      <c r="AI54" s="248">
        <f>'Food Shopping'!AI67</f>
        <v>0</v>
      </c>
      <c r="AJ54" s="248">
        <f>'Food Shopping'!AJ67</f>
        <v>0.3241198977500897</v>
      </c>
      <c r="AK54" s="246">
        <f>'Food Shopping'!AK67</f>
        <v>0.26400173852208797</v>
      </c>
      <c r="AL54" s="246">
        <f>'Food Shopping'!AL67</f>
        <v>6.0118159228001726E-2</v>
      </c>
      <c r="AM54" s="246">
        <f>'Food Shopping'!AM67</f>
        <v>0.3241198977500897</v>
      </c>
      <c r="AN54" s="246">
        <f>'Food Shopping'!AN67</f>
        <v>0</v>
      </c>
      <c r="AO54" s="246">
        <f>'Food Shopping'!AO67</f>
        <v>0</v>
      </c>
      <c r="AP54" s="246">
        <f>'Food Shopping'!AP67</f>
        <v>0</v>
      </c>
      <c r="AQ54" s="246">
        <f>'Food Shopping'!AQ67</f>
        <v>0.3241198977500897</v>
      </c>
    </row>
    <row r="55" spans="1:43" x14ac:dyDescent="0.35">
      <c r="A55" s="247" t="s">
        <v>546</v>
      </c>
      <c r="B55" s="248">
        <f>'Food Shopping'!B75</f>
        <v>0</v>
      </c>
      <c r="C55" s="248">
        <f>'Food Shopping'!C75</f>
        <v>0</v>
      </c>
      <c r="D55" s="248">
        <f>'Food Shopping'!D75</f>
        <v>0</v>
      </c>
      <c r="E55" s="248">
        <f>'Food Shopping'!E75</f>
        <v>0</v>
      </c>
      <c r="F55" s="248">
        <f>'Food Shopping'!F75</f>
        <v>1.599078918797301E-2</v>
      </c>
      <c r="G55" s="248">
        <f>'Food Shopping'!G75</f>
        <v>1.599078918797301E-2</v>
      </c>
      <c r="H55" s="248">
        <f>'Food Shopping'!H75</f>
        <v>1.599078918797301E-2</v>
      </c>
      <c r="I55" s="249">
        <f>'Food Shopping'!I75</f>
        <v>0</v>
      </c>
      <c r="J55" s="249">
        <f>'Food Shopping'!J75</f>
        <v>0</v>
      </c>
      <c r="K55" s="249">
        <f>'Food Shopping'!K75</f>
        <v>0</v>
      </c>
      <c r="L55" s="249">
        <f>'Food Shopping'!L75</f>
        <v>0</v>
      </c>
      <c r="M55" s="249">
        <f>'Food Shopping'!M75</f>
        <v>0</v>
      </c>
      <c r="N55" s="249">
        <f>'Food Shopping'!N75</f>
        <v>0</v>
      </c>
      <c r="O55" s="249">
        <f>'Food Shopping'!O75</f>
        <v>0</v>
      </c>
      <c r="P55" s="248">
        <f>'Food Shopping'!P75</f>
        <v>0</v>
      </c>
      <c r="Q55" s="248">
        <f>'Food Shopping'!Q75</f>
        <v>0</v>
      </c>
      <c r="R55" s="248">
        <f>'Food Shopping'!R75</f>
        <v>0</v>
      </c>
      <c r="S55" s="248">
        <f>'Food Shopping'!S75</f>
        <v>0</v>
      </c>
      <c r="T55" s="248">
        <f>'Food Shopping'!T75</f>
        <v>0</v>
      </c>
      <c r="U55" s="248">
        <f>'Food Shopping'!U75</f>
        <v>0</v>
      </c>
      <c r="V55" s="248">
        <f>'Food Shopping'!V75</f>
        <v>0</v>
      </c>
      <c r="W55" s="249">
        <f>'Food Shopping'!W75</f>
        <v>0</v>
      </c>
      <c r="X55" s="249">
        <f>'Food Shopping'!X75</f>
        <v>0</v>
      </c>
      <c r="Y55" s="249">
        <f>'Food Shopping'!Y75</f>
        <v>0</v>
      </c>
      <c r="Z55" s="249">
        <f>'Food Shopping'!Z75</f>
        <v>4.2565666251134962E-2</v>
      </c>
      <c r="AA55" s="249">
        <f>'Food Shopping'!AA75</f>
        <v>1.1490581784666396E-2</v>
      </c>
      <c r="AB55" s="249">
        <f>'Food Shopping'!AB75</f>
        <v>5.4056248035801356E-2</v>
      </c>
      <c r="AC55" s="249">
        <f>'Food Shopping'!AC75</f>
        <v>5.4056248035801356E-2</v>
      </c>
      <c r="AD55" s="248">
        <f>'Food Shopping'!AD75</f>
        <v>0.26400173852208797</v>
      </c>
      <c r="AE55" s="248">
        <f>'Food Shopping'!AE75</f>
        <v>6.0118159228001726E-2</v>
      </c>
      <c r="AF55" s="248">
        <f>'Food Shopping'!AF75</f>
        <v>0.3241198977500897</v>
      </c>
      <c r="AG55" s="248">
        <f>'Food Shopping'!AG75</f>
        <v>0.59473019786210835</v>
      </c>
      <c r="AH55" s="248">
        <f>'Food Shopping'!AH75</f>
        <v>0.22660144083984962</v>
      </c>
      <c r="AI55" s="248">
        <f>'Food Shopping'!AI75</f>
        <v>0.82133163870195802</v>
      </c>
      <c r="AJ55" s="248">
        <f>'Food Shopping'!AJ75</f>
        <v>1.1454515364520477</v>
      </c>
      <c r="AK55" s="246">
        <f>'Food Shopping'!AK75</f>
        <v>0.26400173852208797</v>
      </c>
      <c r="AL55" s="246">
        <f>'Food Shopping'!AL75</f>
        <v>6.0118159228001726E-2</v>
      </c>
      <c r="AM55" s="246">
        <f>'Food Shopping'!AM75</f>
        <v>0.3241198977500897</v>
      </c>
      <c r="AN55" s="246">
        <f>'Food Shopping'!AN75</f>
        <v>0.63729586411324335</v>
      </c>
      <c r="AO55" s="246">
        <f>'Food Shopping'!AO75</f>
        <v>0.25408281181248904</v>
      </c>
      <c r="AP55" s="246">
        <f>'Food Shopping'!AP75</f>
        <v>0.89137867592573239</v>
      </c>
      <c r="AQ55" s="246">
        <f>'Food Shopping'!AQ75</f>
        <v>1.2154985736758221</v>
      </c>
    </row>
    <row r="56" spans="1:43" x14ac:dyDescent="0.35">
      <c r="A56" s="247" t="s">
        <v>547</v>
      </c>
      <c r="B56" s="248">
        <f>'Food Shopping'!B89</f>
        <v>0</v>
      </c>
      <c r="C56" s="248">
        <f>'Food Shopping'!C89</f>
        <v>0</v>
      </c>
      <c r="D56" s="248">
        <f>'Food Shopping'!D89</f>
        <v>0</v>
      </c>
      <c r="E56" s="248">
        <f>'Food Shopping'!E89</f>
        <v>0</v>
      </c>
      <c r="F56" s="248">
        <f>'Food Shopping'!F89</f>
        <v>0</v>
      </c>
      <c r="G56" s="248">
        <f>'Food Shopping'!G89</f>
        <v>0</v>
      </c>
      <c r="H56" s="248">
        <f>'Food Shopping'!H89</f>
        <v>0</v>
      </c>
      <c r="I56" s="249">
        <f>'Food Shopping'!I89</f>
        <v>0</v>
      </c>
      <c r="J56" s="249">
        <f>'Food Shopping'!J89</f>
        <v>0</v>
      </c>
      <c r="K56" s="249">
        <f>'Food Shopping'!K89</f>
        <v>0</v>
      </c>
      <c r="L56" s="249">
        <f>'Food Shopping'!L89</f>
        <v>0</v>
      </c>
      <c r="M56" s="249">
        <f>'Food Shopping'!M89</f>
        <v>0</v>
      </c>
      <c r="N56" s="249">
        <f>'Food Shopping'!N89</f>
        <v>0</v>
      </c>
      <c r="O56" s="249">
        <f>'Food Shopping'!O89</f>
        <v>0</v>
      </c>
      <c r="P56" s="248">
        <f>'Food Shopping'!P89</f>
        <v>0</v>
      </c>
      <c r="Q56" s="248">
        <f>'Food Shopping'!Q89</f>
        <v>0</v>
      </c>
      <c r="R56" s="248">
        <f>'Food Shopping'!R89</f>
        <v>0</v>
      </c>
      <c r="S56" s="248">
        <f>'Food Shopping'!S89</f>
        <v>0</v>
      </c>
      <c r="T56" s="248">
        <f>'Food Shopping'!T89</f>
        <v>0</v>
      </c>
      <c r="U56" s="248">
        <f>'Food Shopping'!U89</f>
        <v>0</v>
      </c>
      <c r="V56" s="248">
        <f>'Food Shopping'!V89</f>
        <v>0</v>
      </c>
      <c r="W56" s="249">
        <f>'Food Shopping'!W89</f>
        <v>0</v>
      </c>
      <c r="X56" s="249">
        <f>'Food Shopping'!X89</f>
        <v>0</v>
      </c>
      <c r="Y56" s="249">
        <f>'Food Shopping'!Y89</f>
        <v>0</v>
      </c>
      <c r="Z56" s="249">
        <f>'Food Shopping'!Z89</f>
        <v>0</v>
      </c>
      <c r="AA56" s="249">
        <f>'Food Shopping'!AA89</f>
        <v>0</v>
      </c>
      <c r="AB56" s="249">
        <f>'Food Shopping'!AB89</f>
        <v>0</v>
      </c>
      <c r="AC56" s="249">
        <f>'Food Shopping'!AC89</f>
        <v>0</v>
      </c>
      <c r="AD56" s="248">
        <f>'Food Shopping'!AD89</f>
        <v>0</v>
      </c>
      <c r="AE56" s="248">
        <f>'Food Shopping'!AE89</f>
        <v>0</v>
      </c>
      <c r="AF56" s="248">
        <f>'Food Shopping'!AF89</f>
        <v>0</v>
      </c>
      <c r="AG56" s="248">
        <f>'Food Shopping'!AG89</f>
        <v>1.0398008618742725</v>
      </c>
      <c r="AH56" s="248">
        <f>'Food Shopping'!AH89</f>
        <v>0.16037542147582645</v>
      </c>
      <c r="AI56" s="248">
        <f>'Food Shopping'!AI89</f>
        <v>1.2001762833500988</v>
      </c>
      <c r="AJ56" s="248">
        <f>'Food Shopping'!AJ89</f>
        <v>1.2001762833500988</v>
      </c>
      <c r="AK56" s="246">
        <f>'Food Shopping'!AK89</f>
        <v>0</v>
      </c>
      <c r="AL56" s="246">
        <f>'Food Shopping'!AL89</f>
        <v>0</v>
      </c>
      <c r="AM56" s="246">
        <f>'Food Shopping'!AM89</f>
        <v>0</v>
      </c>
      <c r="AN56" s="246">
        <f>'Food Shopping'!AN89</f>
        <v>1.0398008618742725</v>
      </c>
      <c r="AO56" s="246">
        <f>'Food Shopping'!AO89</f>
        <v>0.16037542147582645</v>
      </c>
      <c r="AP56" s="246">
        <f>'Food Shopping'!AP89</f>
        <v>1.2001762833500988</v>
      </c>
      <c r="AQ56" s="246">
        <f>'Food Shopping'!AQ89</f>
        <v>1.2001762833500988</v>
      </c>
    </row>
    <row r="57" spans="1:43" x14ac:dyDescent="0.35">
      <c r="A57" s="247" t="s">
        <v>548</v>
      </c>
      <c r="B57" s="248">
        <f>'Food Shopping'!B100</f>
        <v>0</v>
      </c>
      <c r="C57" s="248">
        <f>'Food Shopping'!C100</f>
        <v>0</v>
      </c>
      <c r="D57" s="248">
        <f>'Food Shopping'!D100</f>
        <v>0</v>
      </c>
      <c r="E57" s="248">
        <f>'Food Shopping'!E100</f>
        <v>0</v>
      </c>
      <c r="F57" s="248">
        <f>'Food Shopping'!F100</f>
        <v>0</v>
      </c>
      <c r="G57" s="248">
        <f>'Food Shopping'!G100</f>
        <v>0</v>
      </c>
      <c r="H57" s="248">
        <f>'Food Shopping'!H100</f>
        <v>0</v>
      </c>
      <c r="I57" s="249">
        <f>'Food Shopping'!I100</f>
        <v>0</v>
      </c>
      <c r="J57" s="249">
        <f>'Food Shopping'!J100</f>
        <v>0</v>
      </c>
      <c r="K57" s="249">
        <f>'Food Shopping'!K100</f>
        <v>0</v>
      </c>
      <c r="L57" s="249">
        <f>'Food Shopping'!L100</f>
        <v>0</v>
      </c>
      <c r="M57" s="249">
        <f>'Food Shopping'!M100</f>
        <v>0</v>
      </c>
      <c r="N57" s="249">
        <f>'Food Shopping'!N100</f>
        <v>0</v>
      </c>
      <c r="O57" s="249">
        <f>'Food Shopping'!O100</f>
        <v>0</v>
      </c>
      <c r="P57" s="248">
        <f>'Food Shopping'!P100</f>
        <v>0</v>
      </c>
      <c r="Q57" s="248">
        <f>'Food Shopping'!Q100</f>
        <v>0</v>
      </c>
      <c r="R57" s="248">
        <f>'Food Shopping'!R100</f>
        <v>0</v>
      </c>
      <c r="S57" s="248">
        <f>'Food Shopping'!S100</f>
        <v>0</v>
      </c>
      <c r="T57" s="248">
        <f>'Food Shopping'!T100</f>
        <v>0</v>
      </c>
      <c r="U57" s="248">
        <f>'Food Shopping'!U100</f>
        <v>0</v>
      </c>
      <c r="V57" s="248">
        <f>'Food Shopping'!V100</f>
        <v>0</v>
      </c>
      <c r="W57" s="249">
        <f>'Food Shopping'!W100</f>
        <v>0</v>
      </c>
      <c r="X57" s="249">
        <f>'Food Shopping'!X100</f>
        <v>0</v>
      </c>
      <c r="Y57" s="249">
        <f>'Food Shopping'!Y100</f>
        <v>0</v>
      </c>
      <c r="Z57" s="249">
        <f>'Food Shopping'!Z100</f>
        <v>0</v>
      </c>
      <c r="AA57" s="249">
        <f>'Food Shopping'!AA100</f>
        <v>0</v>
      </c>
      <c r="AB57" s="249">
        <f>'Food Shopping'!AB100</f>
        <v>0</v>
      </c>
      <c r="AC57" s="249">
        <f>'Food Shopping'!AC100</f>
        <v>0</v>
      </c>
      <c r="AD57" s="248">
        <f>'Food Shopping'!AD100</f>
        <v>0</v>
      </c>
      <c r="AE57" s="248">
        <f>'Food Shopping'!AE100</f>
        <v>0</v>
      </c>
      <c r="AF57" s="248">
        <f>'Food Shopping'!AF100</f>
        <v>0</v>
      </c>
      <c r="AG57" s="248">
        <f>'Food Shopping'!AG100</f>
        <v>7.43955516430089E-2</v>
      </c>
      <c r="AH57" s="248">
        <f>'Food Shopping'!AH100</f>
        <v>0</v>
      </c>
      <c r="AI57" s="248">
        <f>'Food Shopping'!AI100</f>
        <v>7.43955516430089E-2</v>
      </c>
      <c r="AJ57" s="248">
        <f>'Food Shopping'!AJ100</f>
        <v>7.43955516430089E-2</v>
      </c>
      <c r="AK57" s="246">
        <f>'Food Shopping'!AK100</f>
        <v>0</v>
      </c>
      <c r="AL57" s="246">
        <f>'Food Shopping'!AL100</f>
        <v>0</v>
      </c>
      <c r="AM57" s="246">
        <f>'Food Shopping'!AM100</f>
        <v>0</v>
      </c>
      <c r="AN57" s="246">
        <f>'Food Shopping'!AN100</f>
        <v>7.43955516430089E-2</v>
      </c>
      <c r="AO57" s="246">
        <f>'Food Shopping'!AO100</f>
        <v>0</v>
      </c>
      <c r="AP57" s="246">
        <f>'Food Shopping'!AP100</f>
        <v>7.43955516430089E-2</v>
      </c>
      <c r="AQ57" s="246">
        <f>'Food Shopping'!AQ100</f>
        <v>7.43955516430089E-2</v>
      </c>
    </row>
    <row r="58" spans="1:43" x14ac:dyDescent="0.35">
      <c r="A58" s="247" t="s">
        <v>549</v>
      </c>
      <c r="B58" s="248">
        <f>'Food Shopping'!B101</f>
        <v>0</v>
      </c>
      <c r="C58" s="248">
        <f>'Food Shopping'!C101</f>
        <v>0</v>
      </c>
      <c r="D58" s="248">
        <f>'Food Shopping'!D101</f>
        <v>0</v>
      </c>
      <c r="E58" s="248">
        <f>'Food Shopping'!E101</f>
        <v>0</v>
      </c>
      <c r="F58" s="248">
        <f>'Food Shopping'!F101</f>
        <v>0</v>
      </c>
      <c r="G58" s="248">
        <f>'Food Shopping'!G101</f>
        <v>0</v>
      </c>
      <c r="H58" s="248">
        <f>'Food Shopping'!H101</f>
        <v>0</v>
      </c>
      <c r="I58" s="249">
        <f>'Food Shopping'!I101</f>
        <v>0</v>
      </c>
      <c r="J58" s="249">
        <f>'Food Shopping'!J101</f>
        <v>0</v>
      </c>
      <c r="K58" s="249">
        <f>'Food Shopping'!K101</f>
        <v>0</v>
      </c>
      <c r="L58" s="249">
        <f>'Food Shopping'!L101</f>
        <v>0</v>
      </c>
      <c r="M58" s="249">
        <f>'Food Shopping'!M101</f>
        <v>0</v>
      </c>
      <c r="N58" s="249">
        <f>'Food Shopping'!N101</f>
        <v>0</v>
      </c>
      <c r="O58" s="249">
        <f>'Food Shopping'!O101</f>
        <v>0</v>
      </c>
      <c r="P58" s="248">
        <f>'Food Shopping'!P101</f>
        <v>0</v>
      </c>
      <c r="Q58" s="248">
        <f>'Food Shopping'!Q101</f>
        <v>0</v>
      </c>
      <c r="R58" s="248">
        <f>'Food Shopping'!R101</f>
        <v>0</v>
      </c>
      <c r="S58" s="248">
        <f>'Food Shopping'!S101</f>
        <v>0</v>
      </c>
      <c r="T58" s="248">
        <f>'Food Shopping'!T101</f>
        <v>0</v>
      </c>
      <c r="U58" s="248">
        <f>'Food Shopping'!U101</f>
        <v>0</v>
      </c>
      <c r="V58" s="248">
        <f>'Food Shopping'!V101</f>
        <v>0</v>
      </c>
      <c r="W58" s="249">
        <f>'Food Shopping'!W101</f>
        <v>0</v>
      </c>
      <c r="X58" s="249">
        <f>'Food Shopping'!X101</f>
        <v>0</v>
      </c>
      <c r="Y58" s="249">
        <f>'Food Shopping'!Y101</f>
        <v>0</v>
      </c>
      <c r="Z58" s="249">
        <f>'Food Shopping'!Z101</f>
        <v>0</v>
      </c>
      <c r="AA58" s="249">
        <f>'Food Shopping'!AA101</f>
        <v>0</v>
      </c>
      <c r="AB58" s="249">
        <f>'Food Shopping'!AB101</f>
        <v>0</v>
      </c>
      <c r="AC58" s="249">
        <f>'Food Shopping'!AC101</f>
        <v>0</v>
      </c>
      <c r="AD58" s="248">
        <f>'Food Shopping'!AD101</f>
        <v>0</v>
      </c>
      <c r="AE58" s="248">
        <f>'Food Shopping'!AE101</f>
        <v>0</v>
      </c>
      <c r="AF58" s="248">
        <f>'Food Shopping'!AF101</f>
        <v>0</v>
      </c>
      <c r="AG58" s="248">
        <f>'Food Shopping'!AG101</f>
        <v>7.43955516430089E-2</v>
      </c>
      <c r="AH58" s="248">
        <f>'Food Shopping'!AH101</f>
        <v>1.8893677254649077E-2</v>
      </c>
      <c r="AI58" s="248">
        <f>'Food Shopping'!AI101</f>
        <v>9.3289228897657978E-2</v>
      </c>
      <c r="AJ58" s="248">
        <f>'Food Shopping'!AJ101</f>
        <v>9.3289228897657978E-2</v>
      </c>
      <c r="AK58" s="246">
        <f>'Food Shopping'!AK101</f>
        <v>0</v>
      </c>
      <c r="AL58" s="246">
        <f>'Food Shopping'!AL101</f>
        <v>0</v>
      </c>
      <c r="AM58" s="246">
        <f>'Food Shopping'!AM101</f>
        <v>0</v>
      </c>
      <c r="AN58" s="246">
        <f>'Food Shopping'!AN101</f>
        <v>7.43955516430089E-2</v>
      </c>
      <c r="AO58" s="246">
        <f>'Food Shopping'!AO101</f>
        <v>1.8893677254649077E-2</v>
      </c>
      <c r="AP58" s="246">
        <f>'Food Shopping'!AP101</f>
        <v>9.3289228897657978E-2</v>
      </c>
      <c r="AQ58" s="246">
        <f>'Food Shopping'!AQ101</f>
        <v>9.3289228897657978E-2</v>
      </c>
    </row>
    <row r="59" spans="1:43" x14ac:dyDescent="0.35">
      <c r="B59" s="248"/>
      <c r="C59" s="248"/>
      <c r="D59" s="248"/>
      <c r="E59" s="248"/>
      <c r="F59" s="248"/>
      <c r="G59" s="248"/>
      <c r="H59" s="248"/>
      <c r="P59" s="248"/>
      <c r="Q59" s="248"/>
      <c r="R59" s="248"/>
      <c r="S59" s="248"/>
      <c r="T59" s="248"/>
      <c r="U59" s="248"/>
      <c r="V59" s="248"/>
      <c r="AD59" s="248"/>
      <c r="AE59" s="248"/>
      <c r="AF59" s="248"/>
      <c r="AG59" s="248"/>
      <c r="AH59" s="248"/>
      <c r="AI59" s="248"/>
      <c r="AJ59" s="248"/>
    </row>
    <row r="60" spans="1:43" x14ac:dyDescent="0.35">
      <c r="A60" s="250" t="s">
        <v>514</v>
      </c>
      <c r="B60" s="248"/>
      <c r="C60" s="248"/>
      <c r="D60" s="248"/>
      <c r="E60" s="248"/>
      <c r="F60" s="248"/>
      <c r="G60" s="248"/>
      <c r="H60" s="248"/>
      <c r="P60" s="248"/>
      <c r="Q60" s="248"/>
      <c r="R60" s="248"/>
      <c r="S60" s="248"/>
      <c r="T60" s="248"/>
      <c r="U60" s="248"/>
      <c r="V60" s="248"/>
      <c r="AD60" s="248"/>
      <c r="AE60" s="248"/>
      <c r="AF60" s="248"/>
      <c r="AG60" s="248"/>
      <c r="AH60" s="248"/>
      <c r="AI60" s="248"/>
      <c r="AJ60" s="248"/>
    </row>
    <row r="61" spans="1:43" x14ac:dyDescent="0.35">
      <c r="A61" s="247" t="s">
        <v>551</v>
      </c>
      <c r="B61" s="248">
        <f>'Food Shopping'!B5</f>
        <v>0</v>
      </c>
      <c r="C61" s="248">
        <f>'Food Shopping'!C5</f>
        <v>0</v>
      </c>
      <c r="D61" s="248">
        <f>'Food Shopping'!D5</f>
        <v>0</v>
      </c>
      <c r="E61" s="248">
        <f>'Food Shopping'!E5</f>
        <v>0</v>
      </c>
      <c r="F61" s="248">
        <f>'Food Shopping'!F5</f>
        <v>0</v>
      </c>
      <c r="G61" s="248">
        <f>'Food Shopping'!G5</f>
        <v>0</v>
      </c>
      <c r="H61" s="248">
        <f>'Food Shopping'!H5</f>
        <v>0</v>
      </c>
      <c r="I61" s="249">
        <f>'Food Shopping'!I5</f>
        <v>0</v>
      </c>
      <c r="J61" s="249">
        <f>'Food Shopping'!J5</f>
        <v>0</v>
      </c>
      <c r="K61" s="249">
        <f>'Food Shopping'!K5</f>
        <v>0</v>
      </c>
      <c r="L61" s="249">
        <f>'Food Shopping'!L5</f>
        <v>0</v>
      </c>
      <c r="M61" s="249">
        <f>'Food Shopping'!M5</f>
        <v>0</v>
      </c>
      <c r="N61" s="249">
        <f>'Food Shopping'!N5</f>
        <v>0</v>
      </c>
      <c r="O61" s="249">
        <f>'Food Shopping'!O5</f>
        <v>0</v>
      </c>
      <c r="P61" s="248">
        <f>'Food Shopping'!P5</f>
        <v>0</v>
      </c>
      <c r="Q61" s="248">
        <f>'Food Shopping'!Q5</f>
        <v>0</v>
      </c>
      <c r="R61" s="248">
        <f>'Food Shopping'!R5</f>
        <v>0</v>
      </c>
      <c r="S61" s="248">
        <f>'Food Shopping'!S5</f>
        <v>0</v>
      </c>
      <c r="T61" s="248">
        <f>'Food Shopping'!T5</f>
        <v>0</v>
      </c>
      <c r="U61" s="248">
        <f>'Food Shopping'!U5</f>
        <v>0</v>
      </c>
      <c r="V61" s="248">
        <f>'Food Shopping'!V5</f>
        <v>0</v>
      </c>
      <c r="W61" s="249">
        <f>'Food Shopping'!W5</f>
        <v>0.20680642058416979</v>
      </c>
      <c r="X61" s="249">
        <f>'Food Shopping'!X5</f>
        <v>0</v>
      </c>
      <c r="Y61" s="249">
        <f>'Food Shopping'!Y5</f>
        <v>0.20680642058416979</v>
      </c>
      <c r="Z61" s="249">
        <f>'Food Shopping'!Z5</f>
        <v>0</v>
      </c>
      <c r="AA61" s="249">
        <f>'Food Shopping'!AA5</f>
        <v>0</v>
      </c>
      <c r="AB61" s="249">
        <f>'Food Shopping'!AB5</f>
        <v>0</v>
      </c>
      <c r="AC61" s="249">
        <f>'Food Shopping'!AC5</f>
        <v>0.20680642058416979</v>
      </c>
      <c r="AD61" s="248">
        <f>'Food Shopping'!AD5</f>
        <v>0.9219515965897821</v>
      </c>
      <c r="AE61" s="248">
        <f>'Food Shopping'!AE5</f>
        <v>0.20994571170090098</v>
      </c>
      <c r="AF61" s="248">
        <f>'Food Shopping'!AF5</f>
        <v>1.1318973082906831</v>
      </c>
      <c r="AG61" s="248">
        <f>'Food Shopping'!AG5</f>
        <v>0</v>
      </c>
      <c r="AH61" s="248">
        <f>'Food Shopping'!AH5</f>
        <v>0</v>
      </c>
      <c r="AI61" s="248">
        <f>'Food Shopping'!AI5</f>
        <v>0</v>
      </c>
      <c r="AJ61" s="248">
        <f>'Food Shopping'!AJ5</f>
        <v>1.1318973082906831</v>
      </c>
      <c r="AK61" s="246">
        <f>'Food Shopping'!AK5</f>
        <v>1.128758017173952</v>
      </c>
      <c r="AL61" s="246">
        <f>'Food Shopping'!AL5</f>
        <v>0.20994571170090098</v>
      </c>
      <c r="AM61" s="246">
        <f>'Food Shopping'!AM5</f>
        <v>1.3387037288748529</v>
      </c>
      <c r="AN61" s="246">
        <f>'Food Shopping'!AN5</f>
        <v>0</v>
      </c>
      <c r="AO61" s="246">
        <f>'Food Shopping'!AO5</f>
        <v>0</v>
      </c>
      <c r="AP61" s="246">
        <f>'Food Shopping'!AP5</f>
        <v>0</v>
      </c>
      <c r="AQ61" s="246">
        <f>'Food Shopping'!AQ5</f>
        <v>1.3387037288748529</v>
      </c>
    </row>
    <row r="62" spans="1:43" x14ac:dyDescent="0.35">
      <c r="A62" s="247" t="s">
        <v>550</v>
      </c>
      <c r="B62" s="248">
        <f>'Food Shopping'!B6</f>
        <v>0</v>
      </c>
      <c r="C62" s="248">
        <f>'Food Shopping'!C6</f>
        <v>0</v>
      </c>
      <c r="D62" s="248">
        <f>'Food Shopping'!D6</f>
        <v>0</v>
      </c>
      <c r="E62" s="248">
        <f>'Food Shopping'!E6</f>
        <v>0</v>
      </c>
      <c r="F62" s="248">
        <f>'Food Shopping'!F6</f>
        <v>0</v>
      </c>
      <c r="G62" s="248">
        <f>'Food Shopping'!G6</f>
        <v>0</v>
      </c>
      <c r="H62" s="248">
        <f>'Food Shopping'!H6</f>
        <v>0</v>
      </c>
      <c r="I62" s="249">
        <f>'Food Shopping'!I6</f>
        <v>0</v>
      </c>
      <c r="J62" s="249">
        <f>'Food Shopping'!J6</f>
        <v>0</v>
      </c>
      <c r="K62" s="249">
        <f>'Food Shopping'!K6</f>
        <v>0</v>
      </c>
      <c r="L62" s="249">
        <f>'Food Shopping'!L6</f>
        <v>0</v>
      </c>
      <c r="M62" s="249">
        <f>'Food Shopping'!M6</f>
        <v>0</v>
      </c>
      <c r="N62" s="249">
        <f>'Food Shopping'!N6</f>
        <v>0</v>
      </c>
      <c r="O62" s="249">
        <f>'Food Shopping'!O6</f>
        <v>0</v>
      </c>
      <c r="P62" s="248">
        <f>'Food Shopping'!P6</f>
        <v>0</v>
      </c>
      <c r="Q62" s="248">
        <f>'Food Shopping'!Q6</f>
        <v>0</v>
      </c>
      <c r="R62" s="248">
        <f>'Food Shopping'!R6</f>
        <v>0</v>
      </c>
      <c r="S62" s="248">
        <f>'Food Shopping'!S6</f>
        <v>0.92528569835039243</v>
      </c>
      <c r="T62" s="248">
        <f>'Food Shopping'!T6</f>
        <v>0</v>
      </c>
      <c r="U62" s="248">
        <f>'Food Shopping'!U6</f>
        <v>0.92528569835039243</v>
      </c>
      <c r="V62" s="248">
        <f>'Food Shopping'!V6</f>
        <v>0.92528569835039243</v>
      </c>
      <c r="W62" s="249">
        <f>'Food Shopping'!W6</f>
        <v>0</v>
      </c>
      <c r="X62" s="249">
        <f>'Food Shopping'!X6</f>
        <v>0</v>
      </c>
      <c r="Y62" s="249">
        <f>'Food Shopping'!Y6</f>
        <v>0</v>
      </c>
      <c r="Z62" s="249">
        <f>'Food Shopping'!Z6</f>
        <v>0</v>
      </c>
      <c r="AA62" s="249">
        <f>'Food Shopping'!AA6</f>
        <v>0</v>
      </c>
      <c r="AB62" s="249">
        <f>'Food Shopping'!AB6</f>
        <v>0</v>
      </c>
      <c r="AC62" s="249">
        <f>'Food Shopping'!AC6</f>
        <v>0</v>
      </c>
      <c r="AD62" s="248">
        <f>'Food Shopping'!AD6</f>
        <v>0</v>
      </c>
      <c r="AE62" s="248">
        <f>'Food Shopping'!AE6</f>
        <v>0</v>
      </c>
      <c r="AF62" s="248">
        <f>'Food Shopping'!AF6</f>
        <v>0</v>
      </c>
      <c r="AG62" s="248">
        <f>'Food Shopping'!AG6</f>
        <v>0</v>
      </c>
      <c r="AH62" s="248">
        <f>'Food Shopping'!AH6</f>
        <v>0</v>
      </c>
      <c r="AI62" s="248">
        <f>'Food Shopping'!AI6</f>
        <v>0</v>
      </c>
      <c r="AJ62" s="248">
        <f>'Food Shopping'!AJ6</f>
        <v>0</v>
      </c>
      <c r="AK62" s="246">
        <f>'Food Shopping'!AK6</f>
        <v>0</v>
      </c>
      <c r="AL62" s="246">
        <f>'Food Shopping'!AL6</f>
        <v>0</v>
      </c>
      <c r="AM62" s="246">
        <f>'Food Shopping'!AM6</f>
        <v>0</v>
      </c>
      <c r="AN62" s="246">
        <f>'Food Shopping'!AN6</f>
        <v>0.92528569835039243</v>
      </c>
      <c r="AO62" s="246">
        <f>'Food Shopping'!AO6</f>
        <v>0</v>
      </c>
      <c r="AP62" s="246">
        <f>'Food Shopping'!AP6</f>
        <v>0.92528569835039243</v>
      </c>
      <c r="AQ62" s="246">
        <f>'Food Shopping'!AQ6</f>
        <v>0.92528569835039243</v>
      </c>
    </row>
    <row r="63" spans="1:43" x14ac:dyDescent="0.35">
      <c r="A63" s="247" t="s">
        <v>552</v>
      </c>
      <c r="B63" s="248">
        <f>'Food Shopping'!B7</f>
        <v>0</v>
      </c>
      <c r="C63" s="248">
        <f>'Food Shopping'!C7</f>
        <v>0</v>
      </c>
      <c r="D63" s="248">
        <f>'Food Shopping'!D7</f>
        <v>0</v>
      </c>
      <c r="E63" s="248">
        <f>'Food Shopping'!E7</f>
        <v>0</v>
      </c>
      <c r="F63" s="248">
        <f>'Food Shopping'!F7</f>
        <v>0</v>
      </c>
      <c r="G63" s="248">
        <f>'Food Shopping'!G7</f>
        <v>0</v>
      </c>
      <c r="H63" s="248">
        <f>'Food Shopping'!H7</f>
        <v>0</v>
      </c>
      <c r="I63" s="249">
        <f>'Food Shopping'!I7</f>
        <v>0</v>
      </c>
      <c r="J63" s="249">
        <f>'Food Shopping'!J7</f>
        <v>0</v>
      </c>
      <c r="K63" s="249">
        <f>'Food Shopping'!K7</f>
        <v>0</v>
      </c>
      <c r="L63" s="249">
        <f>'Food Shopping'!L7</f>
        <v>0</v>
      </c>
      <c r="M63" s="249">
        <f>'Food Shopping'!M7</f>
        <v>0</v>
      </c>
      <c r="N63" s="249">
        <f>'Food Shopping'!N7</f>
        <v>0</v>
      </c>
      <c r="O63" s="249">
        <f>'Food Shopping'!O7</f>
        <v>0</v>
      </c>
      <c r="P63" s="248">
        <f>'Food Shopping'!P7</f>
        <v>6.3693936412536072</v>
      </c>
      <c r="Q63" s="248">
        <f>'Food Shopping'!Q7</f>
        <v>0.81033665295934287</v>
      </c>
      <c r="R63" s="248">
        <f>'Food Shopping'!R7</f>
        <v>7.1797302942129502</v>
      </c>
      <c r="S63" s="248">
        <f>'Food Shopping'!S7</f>
        <v>0</v>
      </c>
      <c r="T63" s="248">
        <f>'Food Shopping'!T7</f>
        <v>0</v>
      </c>
      <c r="U63" s="248">
        <f>'Food Shopping'!U7</f>
        <v>0</v>
      </c>
      <c r="V63" s="248">
        <f>'Food Shopping'!V7</f>
        <v>7.1797302942129502</v>
      </c>
      <c r="W63" s="249">
        <f>'Food Shopping'!W7</f>
        <v>0</v>
      </c>
      <c r="X63" s="249">
        <f>'Food Shopping'!X7</f>
        <v>0</v>
      </c>
      <c r="Y63" s="249">
        <f>'Food Shopping'!Y7</f>
        <v>0</v>
      </c>
      <c r="Z63" s="249">
        <f>'Food Shopping'!Z7</f>
        <v>0</v>
      </c>
      <c r="AA63" s="249">
        <f>'Food Shopping'!AA7</f>
        <v>0</v>
      </c>
      <c r="AB63" s="249">
        <f>'Food Shopping'!AB7</f>
        <v>0</v>
      </c>
      <c r="AC63" s="249">
        <f>'Food Shopping'!AC7</f>
        <v>0</v>
      </c>
      <c r="AD63" s="248">
        <f>'Food Shopping'!AD7</f>
        <v>0</v>
      </c>
      <c r="AE63" s="248">
        <f>'Food Shopping'!AE7</f>
        <v>0</v>
      </c>
      <c r="AF63" s="248">
        <f>'Food Shopping'!AF7</f>
        <v>0</v>
      </c>
      <c r="AG63" s="248">
        <f>'Food Shopping'!AG7</f>
        <v>0</v>
      </c>
      <c r="AH63" s="248">
        <f>'Food Shopping'!AH7</f>
        <v>0</v>
      </c>
      <c r="AI63" s="248">
        <f>'Food Shopping'!AI7</f>
        <v>0</v>
      </c>
      <c r="AJ63" s="248">
        <f>'Food Shopping'!AJ7</f>
        <v>0</v>
      </c>
      <c r="AK63" s="246">
        <f>'Food Shopping'!AK7</f>
        <v>6.3693936412536072</v>
      </c>
      <c r="AL63" s="246">
        <f>'Food Shopping'!AL7</f>
        <v>0.81033665295934287</v>
      </c>
      <c r="AM63" s="246">
        <f>'Food Shopping'!AM7</f>
        <v>7.1797302942129502</v>
      </c>
      <c r="AN63" s="246">
        <f>'Food Shopping'!AN7</f>
        <v>0</v>
      </c>
      <c r="AO63" s="246">
        <f>'Food Shopping'!AO7</f>
        <v>0</v>
      </c>
      <c r="AP63" s="246">
        <f>'Food Shopping'!AP7</f>
        <v>0</v>
      </c>
      <c r="AQ63" s="246">
        <f>'Food Shopping'!AQ7</f>
        <v>7.1797302942129502</v>
      </c>
    </row>
    <row r="64" spans="1:43" x14ac:dyDescent="0.35">
      <c r="A64" s="247" t="s">
        <v>553</v>
      </c>
      <c r="B64" s="248">
        <f>'Food Shopping'!B9</f>
        <v>0</v>
      </c>
      <c r="C64" s="248">
        <f>'Food Shopping'!C9</f>
        <v>0</v>
      </c>
      <c r="D64" s="248">
        <f>'Food Shopping'!D9</f>
        <v>0</v>
      </c>
      <c r="E64" s="248">
        <f>'Food Shopping'!E9</f>
        <v>0</v>
      </c>
      <c r="F64" s="248">
        <f>'Food Shopping'!F9</f>
        <v>0</v>
      </c>
      <c r="G64" s="248">
        <f>'Food Shopping'!G9</f>
        <v>0</v>
      </c>
      <c r="H64" s="248">
        <f>'Food Shopping'!H9</f>
        <v>0</v>
      </c>
      <c r="I64" s="249">
        <f>'Food Shopping'!I9</f>
        <v>0</v>
      </c>
      <c r="J64" s="249">
        <f>'Food Shopping'!J9</f>
        <v>0</v>
      </c>
      <c r="K64" s="249">
        <f>'Food Shopping'!K9</f>
        <v>0</v>
      </c>
      <c r="L64" s="249">
        <f>'Food Shopping'!L9</f>
        <v>0</v>
      </c>
      <c r="M64" s="249">
        <f>'Food Shopping'!M9</f>
        <v>0</v>
      </c>
      <c r="N64" s="249">
        <f>'Food Shopping'!N9</f>
        <v>0</v>
      </c>
      <c r="O64" s="249">
        <f>'Food Shopping'!O9</f>
        <v>0</v>
      </c>
      <c r="P64" s="248">
        <f>'Food Shopping'!P9</f>
        <v>3.2716316878026928</v>
      </c>
      <c r="Q64" s="248">
        <f>'Food Shopping'!Q9</f>
        <v>0</v>
      </c>
      <c r="R64" s="248">
        <f>'Food Shopping'!R9</f>
        <v>3.2716316878026928</v>
      </c>
      <c r="S64" s="248">
        <f>'Food Shopping'!S9</f>
        <v>0.97721970134647906</v>
      </c>
      <c r="T64" s="248">
        <f>'Food Shopping'!T9</f>
        <v>0</v>
      </c>
      <c r="U64" s="248">
        <f>'Food Shopping'!U9</f>
        <v>0.97721970134647906</v>
      </c>
      <c r="V64" s="248">
        <f>'Food Shopping'!V9</f>
        <v>4.2488513891491717</v>
      </c>
      <c r="W64" s="249">
        <f>'Food Shopping'!W9</f>
        <v>0</v>
      </c>
      <c r="X64" s="249">
        <f>'Food Shopping'!X9</f>
        <v>0</v>
      </c>
      <c r="Y64" s="249">
        <f>'Food Shopping'!Y9</f>
        <v>0</v>
      </c>
      <c r="Z64" s="249">
        <f>'Food Shopping'!Z9</f>
        <v>0</v>
      </c>
      <c r="AA64" s="249">
        <f>'Food Shopping'!AA9</f>
        <v>0</v>
      </c>
      <c r="AB64" s="249">
        <f>'Food Shopping'!AB9</f>
        <v>0</v>
      </c>
      <c r="AC64" s="249">
        <f>'Food Shopping'!AC9</f>
        <v>0</v>
      </c>
      <c r="AD64" s="248">
        <f>'Food Shopping'!AD9</f>
        <v>0</v>
      </c>
      <c r="AE64" s="248">
        <f>'Food Shopping'!AE9</f>
        <v>0</v>
      </c>
      <c r="AF64" s="248">
        <f>'Food Shopping'!AF9</f>
        <v>0</v>
      </c>
      <c r="AG64" s="248">
        <f>'Food Shopping'!AG9</f>
        <v>0</v>
      </c>
      <c r="AH64" s="248">
        <f>'Food Shopping'!AH9</f>
        <v>0</v>
      </c>
      <c r="AI64" s="248">
        <f>'Food Shopping'!AI9</f>
        <v>0</v>
      </c>
      <c r="AJ64" s="248">
        <f>'Food Shopping'!AJ9</f>
        <v>0</v>
      </c>
      <c r="AK64" s="246">
        <f>'Food Shopping'!AK9</f>
        <v>3.2716316878026928</v>
      </c>
      <c r="AL64" s="246">
        <f>'Food Shopping'!AL9</f>
        <v>0</v>
      </c>
      <c r="AM64" s="246">
        <f>'Food Shopping'!AM9</f>
        <v>3.2716316878026928</v>
      </c>
      <c r="AN64" s="246">
        <f>'Food Shopping'!AN9</f>
        <v>0.97721970134647906</v>
      </c>
      <c r="AO64" s="246">
        <f>'Food Shopping'!AO9</f>
        <v>0</v>
      </c>
      <c r="AP64" s="246">
        <f>'Food Shopping'!AP9</f>
        <v>0.97721970134647906</v>
      </c>
      <c r="AQ64" s="246">
        <f>'Food Shopping'!AQ9</f>
        <v>4.2488513891491717</v>
      </c>
    </row>
    <row r="65" spans="1:43" x14ac:dyDescent="0.35">
      <c r="A65" s="247" t="s">
        <v>554</v>
      </c>
      <c r="B65" s="248">
        <f>'Food Shopping'!B10</f>
        <v>0.18103781570589297</v>
      </c>
      <c r="C65" s="248">
        <f>'Food Shopping'!C10</f>
        <v>4.2027065542026884E-2</v>
      </c>
      <c r="D65" s="248">
        <f>'Food Shopping'!D10</f>
        <v>0.22306488124791984</v>
      </c>
      <c r="E65" s="248">
        <f>'Food Shopping'!E10</f>
        <v>0</v>
      </c>
      <c r="F65" s="248">
        <f>'Food Shopping'!F10</f>
        <v>0</v>
      </c>
      <c r="G65" s="248">
        <f>'Food Shopping'!G10</f>
        <v>0</v>
      </c>
      <c r="H65" s="248">
        <f>'Food Shopping'!H10</f>
        <v>0.22306488124791984</v>
      </c>
      <c r="I65" s="249">
        <f>'Food Shopping'!I10</f>
        <v>0</v>
      </c>
      <c r="J65" s="249">
        <f>'Food Shopping'!J10</f>
        <v>6.6234673350167472E-2</v>
      </c>
      <c r="K65" s="249">
        <f>'Food Shopping'!K10</f>
        <v>6.6234673350167472E-2</v>
      </c>
      <c r="L65" s="249">
        <f>'Food Shopping'!L10</f>
        <v>0</v>
      </c>
      <c r="M65" s="249">
        <f>'Food Shopping'!M10</f>
        <v>0</v>
      </c>
      <c r="N65" s="249">
        <f>'Food Shopping'!N10</f>
        <v>0</v>
      </c>
      <c r="O65" s="249">
        <f>'Food Shopping'!O10</f>
        <v>6.6234673350167472E-2</v>
      </c>
      <c r="P65" s="248">
        <f>'Food Shopping'!P10</f>
        <v>0</v>
      </c>
      <c r="Q65" s="248">
        <f>'Food Shopping'!Q10</f>
        <v>0</v>
      </c>
      <c r="R65" s="248">
        <f>'Food Shopping'!R10</f>
        <v>0</v>
      </c>
      <c r="S65" s="248">
        <f>'Food Shopping'!S10</f>
        <v>0</v>
      </c>
      <c r="T65" s="248">
        <f>'Food Shopping'!T10</f>
        <v>0</v>
      </c>
      <c r="U65" s="248">
        <f>'Food Shopping'!U10</f>
        <v>0</v>
      </c>
      <c r="V65" s="248">
        <f>'Food Shopping'!V10</f>
        <v>0</v>
      </c>
      <c r="W65" s="249">
        <f>'Food Shopping'!W10</f>
        <v>0.72288754247594977</v>
      </c>
      <c r="X65" s="249">
        <f>'Food Shopping'!X10</f>
        <v>0.19570332472286231</v>
      </c>
      <c r="Y65" s="249">
        <f>'Food Shopping'!Y10</f>
        <v>0.91859086719881211</v>
      </c>
      <c r="Z65" s="249">
        <f>'Food Shopping'!Z10</f>
        <v>0</v>
      </c>
      <c r="AA65" s="249">
        <f>'Food Shopping'!AA10</f>
        <v>0</v>
      </c>
      <c r="AB65" s="249">
        <f>'Food Shopping'!AB10</f>
        <v>0</v>
      </c>
      <c r="AC65" s="249">
        <f>'Food Shopping'!AC10</f>
        <v>0.91859086719881211</v>
      </c>
      <c r="AD65" s="248">
        <f>'Food Shopping'!AD10</f>
        <v>1.9764176844999897</v>
      </c>
      <c r="AE65" s="248">
        <f>'Food Shopping'!AE10</f>
        <v>0.39006626658635363</v>
      </c>
      <c r="AF65" s="248">
        <f>'Food Shopping'!AF10</f>
        <v>2.3664839510863431</v>
      </c>
      <c r="AG65" s="248">
        <f>'Food Shopping'!AG10</f>
        <v>0</v>
      </c>
      <c r="AH65" s="248">
        <f>'Food Shopping'!AH10</f>
        <v>8.4874324186793706E-2</v>
      </c>
      <c r="AI65" s="248">
        <f>'Food Shopping'!AI10</f>
        <v>8.4874324186793706E-2</v>
      </c>
      <c r="AJ65" s="248">
        <f>'Food Shopping'!AJ10</f>
        <v>2.4513582752731367</v>
      </c>
      <c r="AK65" s="246">
        <f>'Food Shopping'!AK10</f>
        <v>2.8803430426818322</v>
      </c>
      <c r="AL65" s="246">
        <f>'Food Shopping'!AL10</f>
        <v>0.69403133020141028</v>
      </c>
      <c r="AM65" s="246">
        <f>'Food Shopping'!AM10</f>
        <v>3.5743743728832422</v>
      </c>
      <c r="AN65" s="246">
        <f>'Food Shopping'!AN10</f>
        <v>0</v>
      </c>
      <c r="AO65" s="246">
        <f>'Food Shopping'!AO10</f>
        <v>8.4874324186793706E-2</v>
      </c>
      <c r="AP65" s="246">
        <f>'Food Shopping'!AP10</f>
        <v>8.4874324186793706E-2</v>
      </c>
      <c r="AQ65" s="246">
        <f>'Food Shopping'!AQ10</f>
        <v>3.6592486970700357</v>
      </c>
    </row>
    <row r="66" spans="1:43" x14ac:dyDescent="0.35">
      <c r="A66" s="247" t="s">
        <v>555</v>
      </c>
      <c r="B66" s="248">
        <f>'Food Shopping'!B11</f>
        <v>0</v>
      </c>
      <c r="C66" s="248">
        <f>'Food Shopping'!C11</f>
        <v>0</v>
      </c>
      <c r="D66" s="248">
        <f>'Food Shopping'!D11</f>
        <v>0</v>
      </c>
      <c r="E66" s="248">
        <f>'Food Shopping'!E11</f>
        <v>0</v>
      </c>
      <c r="F66" s="248">
        <f>'Food Shopping'!F11</f>
        <v>0</v>
      </c>
      <c r="G66" s="248">
        <f>'Food Shopping'!G11</f>
        <v>0</v>
      </c>
      <c r="H66" s="248">
        <f>'Food Shopping'!H11</f>
        <v>0</v>
      </c>
      <c r="I66" s="249">
        <f>'Food Shopping'!I11</f>
        <v>0</v>
      </c>
      <c r="J66" s="249">
        <f>'Food Shopping'!J11</f>
        <v>0</v>
      </c>
      <c r="K66" s="249">
        <f>'Food Shopping'!K11</f>
        <v>0</v>
      </c>
      <c r="L66" s="249">
        <f>'Food Shopping'!L11</f>
        <v>0</v>
      </c>
      <c r="M66" s="249">
        <f>'Food Shopping'!M11</f>
        <v>0</v>
      </c>
      <c r="N66" s="249">
        <f>'Food Shopping'!N11</f>
        <v>0</v>
      </c>
      <c r="O66" s="249">
        <f>'Food Shopping'!O11</f>
        <v>0</v>
      </c>
      <c r="P66" s="248">
        <f>'Food Shopping'!P11</f>
        <v>3.2716316878026928</v>
      </c>
      <c r="Q66" s="248">
        <f>'Food Shopping'!Q11</f>
        <v>0</v>
      </c>
      <c r="R66" s="248">
        <f>'Food Shopping'!R11</f>
        <v>3.2716316878026928</v>
      </c>
      <c r="S66" s="248">
        <f>'Food Shopping'!S11</f>
        <v>0</v>
      </c>
      <c r="T66" s="248">
        <f>'Food Shopping'!T11</f>
        <v>0</v>
      </c>
      <c r="U66" s="248">
        <f>'Food Shopping'!U11</f>
        <v>0</v>
      </c>
      <c r="V66" s="248">
        <f>'Food Shopping'!V11</f>
        <v>3.2716316878026928</v>
      </c>
      <c r="W66" s="249">
        <f>'Food Shopping'!W11</f>
        <v>0</v>
      </c>
      <c r="X66" s="249">
        <f>'Food Shopping'!X11</f>
        <v>0</v>
      </c>
      <c r="Y66" s="249">
        <f>'Food Shopping'!Y11</f>
        <v>0</v>
      </c>
      <c r="Z66" s="249">
        <f>'Food Shopping'!Z11</f>
        <v>0</v>
      </c>
      <c r="AA66" s="249">
        <f>'Food Shopping'!AA11</f>
        <v>0</v>
      </c>
      <c r="AB66" s="249">
        <f>'Food Shopping'!AB11</f>
        <v>0</v>
      </c>
      <c r="AC66" s="249">
        <f>'Food Shopping'!AC11</f>
        <v>0</v>
      </c>
      <c r="AD66" s="248">
        <f>'Food Shopping'!AD11</f>
        <v>2.4453546247152937</v>
      </c>
      <c r="AE66" s="248">
        <f>'Food Shopping'!AE11</f>
        <v>0.55685322195431175</v>
      </c>
      <c r="AF66" s="248">
        <f>'Food Shopping'!AF11</f>
        <v>3.0022078466696054</v>
      </c>
      <c r="AG66" s="248">
        <f>'Food Shopping'!AG11</f>
        <v>0</v>
      </c>
      <c r="AH66" s="248">
        <f>'Food Shopping'!AH11</f>
        <v>0</v>
      </c>
      <c r="AI66" s="248">
        <f>'Food Shopping'!AI11</f>
        <v>0</v>
      </c>
      <c r="AJ66" s="248">
        <f>'Food Shopping'!AJ11</f>
        <v>3.0022078466696054</v>
      </c>
      <c r="AK66" s="246">
        <f>'Food Shopping'!AK11</f>
        <v>5.7169863125179869</v>
      </c>
      <c r="AL66" s="246">
        <f>'Food Shopping'!AL11</f>
        <v>0.55685322195431175</v>
      </c>
      <c r="AM66" s="246">
        <f>'Food Shopping'!AM11</f>
        <v>6.273839534472299</v>
      </c>
      <c r="AN66" s="246">
        <f>'Food Shopping'!AN11</f>
        <v>0</v>
      </c>
      <c r="AO66" s="246">
        <f>'Food Shopping'!AO11</f>
        <v>0</v>
      </c>
      <c r="AP66" s="246">
        <f>'Food Shopping'!AP11</f>
        <v>0</v>
      </c>
      <c r="AQ66" s="246">
        <f>'Food Shopping'!AQ11</f>
        <v>6.273839534472299</v>
      </c>
    </row>
    <row r="67" spans="1:43" x14ac:dyDescent="0.35">
      <c r="A67" s="247" t="s">
        <v>556</v>
      </c>
      <c r="B67" s="248">
        <f>'Food Shopping'!B12</f>
        <v>0</v>
      </c>
      <c r="C67" s="248">
        <f>'Food Shopping'!C12</f>
        <v>0</v>
      </c>
      <c r="D67" s="248">
        <f>'Food Shopping'!D12</f>
        <v>0</v>
      </c>
      <c r="E67" s="248">
        <f>'Food Shopping'!E12</f>
        <v>0</v>
      </c>
      <c r="F67" s="248">
        <f>'Food Shopping'!F12</f>
        <v>0</v>
      </c>
      <c r="G67" s="248">
        <f>'Food Shopping'!G12</f>
        <v>0</v>
      </c>
      <c r="H67" s="248">
        <f>'Food Shopping'!H12</f>
        <v>0</v>
      </c>
      <c r="I67" s="249">
        <f>'Food Shopping'!I12</f>
        <v>0</v>
      </c>
      <c r="J67" s="249">
        <f>'Food Shopping'!J12</f>
        <v>0</v>
      </c>
      <c r="K67" s="249">
        <f>'Food Shopping'!K12</f>
        <v>0</v>
      </c>
      <c r="L67" s="249">
        <f>'Food Shopping'!L12</f>
        <v>0</v>
      </c>
      <c r="M67" s="249">
        <f>'Food Shopping'!M12</f>
        <v>0</v>
      </c>
      <c r="N67" s="249">
        <f>'Food Shopping'!N12</f>
        <v>0</v>
      </c>
      <c r="O67" s="249">
        <f>'Food Shopping'!O12</f>
        <v>0</v>
      </c>
      <c r="P67" s="248">
        <f>'Food Shopping'!P12</f>
        <v>0</v>
      </c>
      <c r="Q67" s="248">
        <f>'Food Shopping'!Q12</f>
        <v>0.76727159184295024</v>
      </c>
      <c r="R67" s="248">
        <f>'Food Shopping'!R12</f>
        <v>0.76727159184295024</v>
      </c>
      <c r="S67" s="248">
        <f>'Food Shopping'!S12</f>
        <v>0.92528569835039243</v>
      </c>
      <c r="T67" s="248">
        <f>'Food Shopping'!T12</f>
        <v>0</v>
      </c>
      <c r="U67" s="248">
        <f>'Food Shopping'!U12</f>
        <v>0.92528569835039243</v>
      </c>
      <c r="V67" s="248">
        <f>'Food Shopping'!V12</f>
        <v>1.6925572901933426</v>
      </c>
      <c r="W67" s="249">
        <f>'Food Shopping'!W12</f>
        <v>0</v>
      </c>
      <c r="X67" s="249">
        <f>'Food Shopping'!X12</f>
        <v>0</v>
      </c>
      <c r="Y67" s="249">
        <f>'Food Shopping'!Y12</f>
        <v>0</v>
      </c>
      <c r="Z67" s="249">
        <f>'Food Shopping'!Z12</f>
        <v>0</v>
      </c>
      <c r="AA67" s="249">
        <f>'Food Shopping'!AA12</f>
        <v>0</v>
      </c>
      <c r="AB67" s="249">
        <f>'Food Shopping'!AB12</f>
        <v>0</v>
      </c>
      <c r="AC67" s="249">
        <f>'Food Shopping'!AC12</f>
        <v>0</v>
      </c>
      <c r="AD67" s="248">
        <f>'Food Shopping'!AD12</f>
        <v>0</v>
      </c>
      <c r="AE67" s="248">
        <f>'Food Shopping'!AE12</f>
        <v>0</v>
      </c>
      <c r="AF67" s="248">
        <f>'Food Shopping'!AF12</f>
        <v>0</v>
      </c>
      <c r="AG67" s="248">
        <f>'Food Shopping'!AG12</f>
        <v>0</v>
      </c>
      <c r="AH67" s="248">
        <f>'Food Shopping'!AH12</f>
        <v>0</v>
      </c>
      <c r="AI67" s="248">
        <f>'Food Shopping'!AI12</f>
        <v>0</v>
      </c>
      <c r="AJ67" s="248">
        <f>'Food Shopping'!AJ12</f>
        <v>0</v>
      </c>
      <c r="AK67" s="246">
        <f>'Food Shopping'!AK12</f>
        <v>0</v>
      </c>
      <c r="AL67" s="246">
        <f>'Food Shopping'!AL12</f>
        <v>0.76727159184295024</v>
      </c>
      <c r="AM67" s="246">
        <f>'Food Shopping'!AM12</f>
        <v>0.76727159184295024</v>
      </c>
      <c r="AN67" s="246">
        <f>'Food Shopping'!AN12</f>
        <v>0.92528569835039243</v>
      </c>
      <c r="AO67" s="246">
        <f>'Food Shopping'!AO12</f>
        <v>0</v>
      </c>
      <c r="AP67" s="246">
        <f>'Food Shopping'!AP12</f>
        <v>0.92528569835039243</v>
      </c>
      <c r="AQ67" s="246">
        <f>'Food Shopping'!AQ12</f>
        <v>1.6925572901933426</v>
      </c>
    </row>
    <row r="68" spans="1:43" x14ac:dyDescent="0.35">
      <c r="A68" s="247" t="s">
        <v>557</v>
      </c>
      <c r="B68" s="248">
        <f>'Food Shopping'!B13</f>
        <v>0</v>
      </c>
      <c r="C68" s="248">
        <f>'Food Shopping'!C13</f>
        <v>0</v>
      </c>
      <c r="D68" s="248">
        <f>'Food Shopping'!D13</f>
        <v>0</v>
      </c>
      <c r="E68" s="248">
        <f>'Food Shopping'!E13</f>
        <v>0</v>
      </c>
      <c r="F68" s="248">
        <f>'Food Shopping'!F13</f>
        <v>0</v>
      </c>
      <c r="G68" s="248">
        <f>'Food Shopping'!G13</f>
        <v>0</v>
      </c>
      <c r="H68" s="248">
        <f>'Food Shopping'!H13</f>
        <v>0</v>
      </c>
      <c r="I68" s="249">
        <f>'Food Shopping'!I13</f>
        <v>0</v>
      </c>
      <c r="J68" s="249">
        <f>'Food Shopping'!J13</f>
        <v>0</v>
      </c>
      <c r="K68" s="249">
        <f>'Food Shopping'!K13</f>
        <v>0</v>
      </c>
      <c r="L68" s="249">
        <f>'Food Shopping'!L13</f>
        <v>0</v>
      </c>
      <c r="M68" s="249">
        <f>'Food Shopping'!M13</f>
        <v>0</v>
      </c>
      <c r="N68" s="249">
        <f>'Food Shopping'!N13</f>
        <v>0</v>
      </c>
      <c r="O68" s="249">
        <f>'Food Shopping'!O13</f>
        <v>0</v>
      </c>
      <c r="P68" s="248">
        <f>'Food Shopping'!P13</f>
        <v>0</v>
      </c>
      <c r="Q68" s="248">
        <f>'Food Shopping'!Q13</f>
        <v>0</v>
      </c>
      <c r="R68" s="248">
        <f>'Food Shopping'!R13</f>
        <v>0</v>
      </c>
      <c r="S68" s="248">
        <f>'Food Shopping'!S13</f>
        <v>0.84477262861681457</v>
      </c>
      <c r="T68" s="248">
        <f>'Food Shopping'!T13</f>
        <v>0</v>
      </c>
      <c r="U68" s="248">
        <f>'Food Shopping'!U13</f>
        <v>0.84477262861681457</v>
      </c>
      <c r="V68" s="248">
        <f>'Food Shopping'!V13</f>
        <v>0.84477262861681457</v>
      </c>
      <c r="W68" s="249">
        <f>'Food Shopping'!W13</f>
        <v>0</v>
      </c>
      <c r="X68" s="249">
        <f>'Food Shopping'!X13</f>
        <v>0</v>
      </c>
      <c r="Y68" s="249">
        <f>'Food Shopping'!Y13</f>
        <v>0</v>
      </c>
      <c r="Z68" s="249">
        <f>'Food Shopping'!Z13</f>
        <v>0</v>
      </c>
      <c r="AA68" s="249">
        <f>'Food Shopping'!AA13</f>
        <v>0</v>
      </c>
      <c r="AB68" s="249">
        <f>'Food Shopping'!AB13</f>
        <v>0</v>
      </c>
      <c r="AC68" s="249">
        <f>'Food Shopping'!AC13</f>
        <v>0</v>
      </c>
      <c r="AD68" s="248">
        <f>'Food Shopping'!AD13</f>
        <v>0</v>
      </c>
      <c r="AE68" s="248">
        <f>'Food Shopping'!AE13</f>
        <v>0</v>
      </c>
      <c r="AF68" s="248">
        <f>'Food Shopping'!AF13</f>
        <v>0</v>
      </c>
      <c r="AG68" s="248">
        <f>'Food Shopping'!AG13</f>
        <v>0</v>
      </c>
      <c r="AH68" s="248">
        <f>'Food Shopping'!AH13</f>
        <v>0</v>
      </c>
      <c r="AI68" s="248">
        <f>'Food Shopping'!AI13</f>
        <v>0</v>
      </c>
      <c r="AJ68" s="248">
        <f>'Food Shopping'!AJ13</f>
        <v>0</v>
      </c>
      <c r="AK68" s="246">
        <f>'Food Shopping'!AK13</f>
        <v>0</v>
      </c>
      <c r="AL68" s="246">
        <f>'Food Shopping'!AL13</f>
        <v>0</v>
      </c>
      <c r="AM68" s="246">
        <f>'Food Shopping'!AM13</f>
        <v>0</v>
      </c>
      <c r="AN68" s="246">
        <f>'Food Shopping'!AN13</f>
        <v>0.84477262861681457</v>
      </c>
      <c r="AO68" s="246">
        <f>'Food Shopping'!AO13</f>
        <v>0</v>
      </c>
      <c r="AP68" s="246">
        <f>'Food Shopping'!AP13</f>
        <v>0.84477262861681457</v>
      </c>
      <c r="AQ68" s="246">
        <f>'Food Shopping'!AQ13</f>
        <v>0.84477262861681457</v>
      </c>
    </row>
    <row r="69" spans="1:43" x14ac:dyDescent="0.35">
      <c r="A69" s="247" t="s">
        <v>558</v>
      </c>
      <c r="B69" s="248">
        <f>'Food Shopping'!B15</f>
        <v>0</v>
      </c>
      <c r="C69" s="248">
        <f>'Food Shopping'!C15</f>
        <v>0</v>
      </c>
      <c r="D69" s="248">
        <f>'Food Shopping'!D15</f>
        <v>0</v>
      </c>
      <c r="E69" s="248">
        <f>'Food Shopping'!E15</f>
        <v>0</v>
      </c>
      <c r="F69" s="248">
        <f>'Food Shopping'!F15</f>
        <v>0</v>
      </c>
      <c r="G69" s="248">
        <f>'Food Shopping'!G15</f>
        <v>0</v>
      </c>
      <c r="H69" s="248">
        <f>'Food Shopping'!H15</f>
        <v>0</v>
      </c>
      <c r="I69" s="249">
        <f>'Food Shopping'!I15</f>
        <v>1.1743467020946521</v>
      </c>
      <c r="J69" s="249">
        <f>'Food Shopping'!J15</f>
        <v>0.28027807737131433</v>
      </c>
      <c r="K69" s="249">
        <f>'Food Shopping'!K15</f>
        <v>1.4546247794659664</v>
      </c>
      <c r="L69" s="249">
        <f>'Food Shopping'!L15</f>
        <v>0.29378311507438382</v>
      </c>
      <c r="M69" s="249">
        <f>'Food Shopping'!M15</f>
        <v>0.14613335608703826</v>
      </c>
      <c r="N69" s="249">
        <f>'Food Shopping'!N15</f>
        <v>0.43991647116142207</v>
      </c>
      <c r="O69" s="249">
        <f>'Food Shopping'!O15</f>
        <v>1.8945412506273884</v>
      </c>
      <c r="P69" s="248">
        <f>'Food Shopping'!P15</f>
        <v>3.0977619534509144</v>
      </c>
      <c r="Q69" s="248">
        <f>'Food Shopping'!Q15</f>
        <v>0</v>
      </c>
      <c r="R69" s="248">
        <f>'Food Shopping'!R15</f>
        <v>3.0977619534509144</v>
      </c>
      <c r="S69" s="248">
        <f>'Food Shopping'!S15</f>
        <v>0.92528569835039243</v>
      </c>
      <c r="T69" s="248">
        <f>'Food Shopping'!T15</f>
        <v>0.26871424853894721</v>
      </c>
      <c r="U69" s="248">
        <f>'Food Shopping'!U15</f>
        <v>1.1939999468893396</v>
      </c>
      <c r="V69" s="248">
        <f>'Food Shopping'!V15</f>
        <v>4.2917619003402541</v>
      </c>
      <c r="W69" s="249">
        <f>'Food Shopping'!W15</f>
        <v>0</v>
      </c>
      <c r="X69" s="249">
        <f>'Food Shopping'!X15</f>
        <v>0</v>
      </c>
      <c r="Y69" s="249">
        <f>'Food Shopping'!Y15</f>
        <v>0</v>
      </c>
      <c r="Z69" s="249">
        <f>'Food Shopping'!Z15</f>
        <v>0</v>
      </c>
      <c r="AA69" s="249">
        <f>'Food Shopping'!AA15</f>
        <v>0</v>
      </c>
      <c r="AB69" s="249">
        <f>'Food Shopping'!AB15</f>
        <v>0</v>
      </c>
      <c r="AC69" s="249">
        <f>'Food Shopping'!AC15</f>
        <v>0</v>
      </c>
      <c r="AD69" s="248">
        <f>'Food Shopping'!AD15</f>
        <v>0</v>
      </c>
      <c r="AE69" s="248">
        <f>'Food Shopping'!AE15</f>
        <v>0</v>
      </c>
      <c r="AF69" s="248">
        <f>'Food Shopping'!AF15</f>
        <v>0</v>
      </c>
      <c r="AG69" s="248">
        <f>'Food Shopping'!AG15</f>
        <v>0.68909965247541916</v>
      </c>
      <c r="AH69" s="248">
        <f>'Food Shopping'!AH15</f>
        <v>0.17502415565897644</v>
      </c>
      <c r="AI69" s="248">
        <f>'Food Shopping'!AI15</f>
        <v>0.8641238081343956</v>
      </c>
      <c r="AJ69" s="248">
        <f>'Food Shopping'!AJ15</f>
        <v>0.8641238081343956</v>
      </c>
      <c r="AK69" s="246">
        <f>'Food Shopping'!AK15</f>
        <v>4.2721086555455665</v>
      </c>
      <c r="AL69" s="246">
        <f>'Food Shopping'!AL15</f>
        <v>0.28027807737131433</v>
      </c>
      <c r="AM69" s="246">
        <f>'Food Shopping'!AM15</f>
        <v>4.5523867329168812</v>
      </c>
      <c r="AN69" s="246">
        <f>'Food Shopping'!AN15</f>
        <v>1.9081684659001954</v>
      </c>
      <c r="AO69" s="246">
        <f>'Food Shopping'!AO15</f>
        <v>0.58987176028496191</v>
      </c>
      <c r="AP69" s="246">
        <f>'Food Shopping'!AP15</f>
        <v>2.4980402261851573</v>
      </c>
      <c r="AQ69" s="246">
        <f>'Food Shopping'!AQ15</f>
        <v>7.0504269591020385</v>
      </c>
    </row>
    <row r="70" spans="1:43" x14ac:dyDescent="0.35">
      <c r="A70" s="247" t="s">
        <v>559</v>
      </c>
      <c r="B70" s="248">
        <f>'Food Shopping'!B16</f>
        <v>0</v>
      </c>
      <c r="C70" s="248">
        <f>'Food Shopping'!C16</f>
        <v>0</v>
      </c>
      <c r="D70" s="248">
        <f>'Food Shopping'!D16</f>
        <v>0</v>
      </c>
      <c r="E70" s="248">
        <f>'Food Shopping'!E16</f>
        <v>0</v>
      </c>
      <c r="F70" s="248">
        <f>'Food Shopping'!F16</f>
        <v>0</v>
      </c>
      <c r="G70" s="248">
        <f>'Food Shopping'!G16</f>
        <v>0</v>
      </c>
      <c r="H70" s="248">
        <f>'Food Shopping'!H16</f>
        <v>0</v>
      </c>
      <c r="I70" s="249">
        <f>'Food Shopping'!I16</f>
        <v>0</v>
      </c>
      <c r="J70" s="249">
        <f>'Food Shopping'!J16</f>
        <v>0</v>
      </c>
      <c r="K70" s="249">
        <f>'Food Shopping'!K16</f>
        <v>0</v>
      </c>
      <c r="L70" s="249">
        <f>'Food Shopping'!L16</f>
        <v>0.33987482468049685</v>
      </c>
      <c r="M70" s="249">
        <f>'Food Shopping'!M16</f>
        <v>0</v>
      </c>
      <c r="N70" s="249">
        <f>'Food Shopping'!N16</f>
        <v>0.33987482468049685</v>
      </c>
      <c r="O70" s="249">
        <f>'Food Shopping'!O16</f>
        <v>0.33987482468049685</v>
      </c>
      <c r="P70" s="248">
        <f>'Food Shopping'!P16</f>
        <v>0</v>
      </c>
      <c r="Q70" s="248">
        <f>'Food Shopping'!Q16</f>
        <v>0</v>
      </c>
      <c r="R70" s="248">
        <f>'Food Shopping'!R16</f>
        <v>0</v>
      </c>
      <c r="S70" s="248">
        <f>'Food Shopping'!S16</f>
        <v>0.34878753491454517</v>
      </c>
      <c r="T70" s="248">
        <f>'Food Shopping'!T16</f>
        <v>0.10130327276215889</v>
      </c>
      <c r="U70" s="248">
        <f>'Food Shopping'!U16</f>
        <v>0.45009080767670406</v>
      </c>
      <c r="V70" s="248">
        <f>'Food Shopping'!V16</f>
        <v>0.45009080767670406</v>
      </c>
      <c r="W70" s="249">
        <f>'Food Shopping'!W16</f>
        <v>0</v>
      </c>
      <c r="X70" s="249">
        <f>'Food Shopping'!X16</f>
        <v>0</v>
      </c>
      <c r="Y70" s="249">
        <f>'Food Shopping'!Y16</f>
        <v>0</v>
      </c>
      <c r="Z70" s="249">
        <f>'Food Shopping'!Z16</f>
        <v>0</v>
      </c>
      <c r="AA70" s="249">
        <f>'Food Shopping'!AA16</f>
        <v>0</v>
      </c>
      <c r="AB70" s="249">
        <f>'Food Shopping'!AB16</f>
        <v>0</v>
      </c>
      <c r="AC70" s="249">
        <f>'Food Shopping'!AC16</f>
        <v>0</v>
      </c>
      <c r="AD70" s="248">
        <f>'Food Shopping'!AD16</f>
        <v>0</v>
      </c>
      <c r="AE70" s="248">
        <f>'Food Shopping'!AE16</f>
        <v>0</v>
      </c>
      <c r="AF70" s="248">
        <f>'Food Shopping'!AF16</f>
        <v>0</v>
      </c>
      <c r="AG70" s="248">
        <f>'Food Shopping'!AG16</f>
        <v>0</v>
      </c>
      <c r="AH70" s="248">
        <f>'Food Shopping'!AH16</f>
        <v>0</v>
      </c>
      <c r="AI70" s="248">
        <f>'Food Shopping'!AI16</f>
        <v>0</v>
      </c>
      <c r="AJ70" s="248">
        <f>'Food Shopping'!AJ16</f>
        <v>0</v>
      </c>
      <c r="AK70" s="246">
        <f>'Food Shopping'!AK16</f>
        <v>0</v>
      </c>
      <c r="AL70" s="246">
        <f>'Food Shopping'!AL16</f>
        <v>0</v>
      </c>
      <c r="AM70" s="246">
        <f>'Food Shopping'!AM16</f>
        <v>0</v>
      </c>
      <c r="AN70" s="246">
        <f>'Food Shopping'!AN16</f>
        <v>0.68866235959504207</v>
      </c>
      <c r="AO70" s="246">
        <f>'Food Shopping'!AO16</f>
        <v>0.10130327276215889</v>
      </c>
      <c r="AP70" s="246">
        <f>'Food Shopping'!AP16</f>
        <v>0.78996563235720096</v>
      </c>
      <c r="AQ70" s="246">
        <f>'Food Shopping'!AQ16</f>
        <v>0.78996563235720096</v>
      </c>
    </row>
    <row r="71" spans="1:43" x14ac:dyDescent="0.35">
      <c r="A71" s="247" t="s">
        <v>560</v>
      </c>
      <c r="B71" s="248">
        <f>'Food Shopping'!B20</f>
        <v>0</v>
      </c>
      <c r="C71" s="248">
        <f>'Food Shopping'!C20</f>
        <v>0</v>
      </c>
      <c r="D71" s="248">
        <f>'Food Shopping'!D20</f>
        <v>0</v>
      </c>
      <c r="E71" s="248">
        <f>'Food Shopping'!E20</f>
        <v>0</v>
      </c>
      <c r="F71" s="248">
        <f>'Food Shopping'!F20</f>
        <v>0</v>
      </c>
      <c r="G71" s="248">
        <f>'Food Shopping'!G20</f>
        <v>0</v>
      </c>
      <c r="H71" s="248">
        <f>'Food Shopping'!H20</f>
        <v>0</v>
      </c>
      <c r="I71" s="249">
        <f>'Food Shopping'!I20</f>
        <v>0</v>
      </c>
      <c r="J71" s="249">
        <f>'Food Shopping'!J20</f>
        <v>0</v>
      </c>
      <c r="K71" s="249">
        <f>'Food Shopping'!K20</f>
        <v>0</v>
      </c>
      <c r="L71" s="249">
        <f>'Food Shopping'!L20</f>
        <v>0</v>
      </c>
      <c r="M71" s="249">
        <f>'Food Shopping'!M20</f>
        <v>0</v>
      </c>
      <c r="N71" s="249">
        <f>'Food Shopping'!N20</f>
        <v>0</v>
      </c>
      <c r="O71" s="249">
        <f>'Food Shopping'!O20</f>
        <v>0</v>
      </c>
      <c r="P71" s="248">
        <f>'Food Shopping'!P20</f>
        <v>0</v>
      </c>
      <c r="Q71" s="248">
        <f>'Food Shopping'!Q20</f>
        <v>0</v>
      </c>
      <c r="R71" s="248">
        <f>'Food Shopping'!R20</f>
        <v>0</v>
      </c>
      <c r="S71" s="248">
        <f>'Food Shopping'!S20</f>
        <v>0</v>
      </c>
      <c r="T71" s="248">
        <f>'Food Shopping'!T20</f>
        <v>0</v>
      </c>
      <c r="U71" s="248">
        <f>'Food Shopping'!U20</f>
        <v>0</v>
      </c>
      <c r="V71" s="248">
        <f>'Food Shopping'!V20</f>
        <v>0</v>
      </c>
      <c r="W71" s="249">
        <f>'Food Shopping'!W20</f>
        <v>0</v>
      </c>
      <c r="X71" s="249">
        <f>'Food Shopping'!X20</f>
        <v>0</v>
      </c>
      <c r="Y71" s="249">
        <f>'Food Shopping'!Y20</f>
        <v>0</v>
      </c>
      <c r="Z71" s="249">
        <f>'Food Shopping'!Z20</f>
        <v>0</v>
      </c>
      <c r="AA71" s="249">
        <f>'Food Shopping'!AA20</f>
        <v>0</v>
      </c>
      <c r="AB71" s="249">
        <f>'Food Shopping'!AB20</f>
        <v>0</v>
      </c>
      <c r="AC71" s="249">
        <f>'Food Shopping'!AC20</f>
        <v>0</v>
      </c>
      <c r="AD71" s="248">
        <f>'Food Shopping'!AD20</f>
        <v>0</v>
      </c>
      <c r="AE71" s="248">
        <f>'Food Shopping'!AE20</f>
        <v>0</v>
      </c>
      <c r="AF71" s="248">
        <f>'Food Shopping'!AF20</f>
        <v>0</v>
      </c>
      <c r="AG71" s="248">
        <f>'Food Shopping'!AG20</f>
        <v>0.80214036421314272</v>
      </c>
      <c r="AH71" s="248">
        <f>'Food Shopping'!AH20</f>
        <v>0.18483905293411879</v>
      </c>
      <c r="AI71" s="248">
        <f>'Food Shopping'!AI20</f>
        <v>0.98697941714726145</v>
      </c>
      <c r="AJ71" s="248">
        <f>'Food Shopping'!AJ20</f>
        <v>0.98697941714726145</v>
      </c>
      <c r="AK71" s="246">
        <f>'Food Shopping'!AK20</f>
        <v>0</v>
      </c>
      <c r="AL71" s="246">
        <f>'Food Shopping'!AL20</f>
        <v>0</v>
      </c>
      <c r="AM71" s="246">
        <f>'Food Shopping'!AM20</f>
        <v>0</v>
      </c>
      <c r="AN71" s="246">
        <f>'Food Shopping'!AN20</f>
        <v>0.80214036421314272</v>
      </c>
      <c r="AO71" s="246">
        <f>'Food Shopping'!AO20</f>
        <v>0.18483905293411879</v>
      </c>
      <c r="AP71" s="246">
        <f>'Food Shopping'!AP20</f>
        <v>0.98697941714726145</v>
      </c>
      <c r="AQ71" s="246">
        <f>'Food Shopping'!AQ20</f>
        <v>0.98697941714726145</v>
      </c>
    </row>
    <row r="72" spans="1:43" x14ac:dyDescent="0.35">
      <c r="A72" s="247" t="s">
        <v>561</v>
      </c>
      <c r="B72" s="248">
        <f>'Food Shopping'!B21</f>
        <v>0</v>
      </c>
      <c r="C72" s="248">
        <f>'Food Shopping'!C21</f>
        <v>0</v>
      </c>
      <c r="D72" s="248">
        <f>'Food Shopping'!D21</f>
        <v>0</v>
      </c>
      <c r="E72" s="248">
        <f>'Food Shopping'!E21</f>
        <v>0</v>
      </c>
      <c r="F72" s="248">
        <f>'Food Shopping'!F21</f>
        <v>0</v>
      </c>
      <c r="G72" s="248">
        <f>'Food Shopping'!G21</f>
        <v>0</v>
      </c>
      <c r="H72" s="248">
        <f>'Food Shopping'!H21</f>
        <v>0</v>
      </c>
      <c r="I72" s="249">
        <f>'Food Shopping'!I21</f>
        <v>0</v>
      </c>
      <c r="J72" s="249">
        <f>'Food Shopping'!J21</f>
        <v>0</v>
      </c>
      <c r="K72" s="249">
        <f>'Food Shopping'!K21</f>
        <v>0</v>
      </c>
      <c r="L72" s="249">
        <f>'Food Shopping'!L21</f>
        <v>0</v>
      </c>
      <c r="M72" s="249">
        <f>'Food Shopping'!M21</f>
        <v>0</v>
      </c>
      <c r="N72" s="249">
        <f>'Food Shopping'!N21</f>
        <v>0</v>
      </c>
      <c r="O72" s="249">
        <f>'Food Shopping'!O21</f>
        <v>0</v>
      </c>
      <c r="P72" s="248">
        <f>'Food Shopping'!P21</f>
        <v>0</v>
      </c>
      <c r="Q72" s="248">
        <f>'Food Shopping'!Q21</f>
        <v>0</v>
      </c>
      <c r="R72" s="248">
        <f>'Food Shopping'!R21</f>
        <v>0</v>
      </c>
      <c r="S72" s="248">
        <f>'Food Shopping'!S21</f>
        <v>0</v>
      </c>
      <c r="T72" s="248">
        <f>'Food Shopping'!T21</f>
        <v>0</v>
      </c>
      <c r="U72" s="248">
        <f>'Food Shopping'!U21</f>
        <v>0</v>
      </c>
      <c r="V72" s="248">
        <f>'Food Shopping'!V21</f>
        <v>0</v>
      </c>
      <c r="W72" s="249">
        <f>'Food Shopping'!W21</f>
        <v>0.20680642058416979</v>
      </c>
      <c r="X72" s="249">
        <f>'Food Shopping'!X21</f>
        <v>5.5987552287502775E-2</v>
      </c>
      <c r="Y72" s="249">
        <f>'Food Shopping'!Y21</f>
        <v>0.26279397287167255</v>
      </c>
      <c r="Z72" s="249">
        <f>'Food Shopping'!Z21</f>
        <v>0.21298227579907852</v>
      </c>
      <c r="AA72" s="249">
        <f>'Food Shopping'!AA21</f>
        <v>4.5962327138665583E-2</v>
      </c>
      <c r="AB72" s="249">
        <f>'Food Shopping'!AB21</f>
        <v>0.25894460293774413</v>
      </c>
      <c r="AC72" s="249">
        <f>'Food Shopping'!AC21</f>
        <v>0.52173857580941663</v>
      </c>
      <c r="AD72" s="248">
        <f>'Food Shopping'!AD21</f>
        <v>0</v>
      </c>
      <c r="AE72" s="248">
        <f>'Food Shopping'!AE21</f>
        <v>0</v>
      </c>
      <c r="AF72" s="248">
        <f>'Food Shopping'!AF21</f>
        <v>0</v>
      </c>
      <c r="AG72" s="248">
        <f>'Food Shopping'!AG21</f>
        <v>0</v>
      </c>
      <c r="AH72" s="248">
        <f>'Food Shopping'!AH21</f>
        <v>0</v>
      </c>
      <c r="AI72" s="248">
        <f>'Food Shopping'!AI21</f>
        <v>0</v>
      </c>
      <c r="AJ72" s="248">
        <f>'Food Shopping'!AJ21</f>
        <v>0</v>
      </c>
      <c r="AK72" s="246">
        <f>'Food Shopping'!AK21</f>
        <v>0.20680642058416979</v>
      </c>
      <c r="AL72" s="246">
        <f>'Food Shopping'!AL21</f>
        <v>5.5987552287502775E-2</v>
      </c>
      <c r="AM72" s="246">
        <f>'Food Shopping'!AM21</f>
        <v>0.26279397287167255</v>
      </c>
      <c r="AN72" s="246">
        <f>'Food Shopping'!AN21</f>
        <v>0.21298227579907852</v>
      </c>
      <c r="AO72" s="246">
        <f>'Food Shopping'!AO21</f>
        <v>4.5962327138665583E-2</v>
      </c>
      <c r="AP72" s="246">
        <f>'Food Shopping'!AP21</f>
        <v>0.25894460293774413</v>
      </c>
      <c r="AQ72" s="246">
        <f>'Food Shopping'!AQ21</f>
        <v>0.52173857580941663</v>
      </c>
    </row>
    <row r="73" spans="1:43" x14ac:dyDescent="0.35">
      <c r="A73" s="247" t="s">
        <v>562</v>
      </c>
      <c r="B73" s="248">
        <f>'Food Shopping'!B22</f>
        <v>0</v>
      </c>
      <c r="C73" s="248">
        <f>'Food Shopping'!C22</f>
        <v>0</v>
      </c>
      <c r="D73" s="248">
        <f>'Food Shopping'!D22</f>
        <v>0</v>
      </c>
      <c r="E73" s="248">
        <f>'Food Shopping'!E22</f>
        <v>0</v>
      </c>
      <c r="F73" s="248">
        <f>'Food Shopping'!F22</f>
        <v>0</v>
      </c>
      <c r="G73" s="248">
        <f>'Food Shopping'!G22</f>
        <v>0</v>
      </c>
      <c r="H73" s="248">
        <f>'Food Shopping'!H22</f>
        <v>0</v>
      </c>
      <c r="I73" s="249">
        <f>'Food Shopping'!I22</f>
        <v>0</v>
      </c>
      <c r="J73" s="249">
        <f>'Food Shopping'!J22</f>
        <v>0</v>
      </c>
      <c r="K73" s="249">
        <f>'Food Shopping'!K22</f>
        <v>0</v>
      </c>
      <c r="L73" s="249">
        <f>'Food Shopping'!L22</f>
        <v>0</v>
      </c>
      <c r="M73" s="249">
        <f>'Food Shopping'!M22</f>
        <v>0</v>
      </c>
      <c r="N73" s="249">
        <f>'Food Shopping'!N22</f>
        <v>0</v>
      </c>
      <c r="O73" s="249">
        <f>'Food Shopping'!O22</f>
        <v>0</v>
      </c>
      <c r="P73" s="248">
        <f>'Food Shopping'!P22</f>
        <v>0</v>
      </c>
      <c r="Q73" s="248">
        <f>'Food Shopping'!Q22</f>
        <v>0</v>
      </c>
      <c r="R73" s="248">
        <f>'Food Shopping'!R22</f>
        <v>0</v>
      </c>
      <c r="S73" s="248">
        <f>'Food Shopping'!S22</f>
        <v>0.92528569835039243</v>
      </c>
      <c r="T73" s="248">
        <f>'Food Shopping'!T22</f>
        <v>0</v>
      </c>
      <c r="U73" s="248">
        <f>'Food Shopping'!U22</f>
        <v>0.92528569835039243</v>
      </c>
      <c r="V73" s="248">
        <f>'Food Shopping'!V22</f>
        <v>0.92528569835039243</v>
      </c>
      <c r="W73" s="249">
        <f>'Food Shopping'!W22</f>
        <v>0</v>
      </c>
      <c r="X73" s="249">
        <f>'Food Shopping'!X22</f>
        <v>0</v>
      </c>
      <c r="Y73" s="249">
        <f>'Food Shopping'!Y22</f>
        <v>0</v>
      </c>
      <c r="Z73" s="249">
        <f>'Food Shopping'!Z22</f>
        <v>0</v>
      </c>
      <c r="AA73" s="249">
        <f>'Food Shopping'!AA22</f>
        <v>0</v>
      </c>
      <c r="AB73" s="249">
        <f>'Food Shopping'!AB22</f>
        <v>0</v>
      </c>
      <c r="AC73" s="249">
        <f>'Food Shopping'!AC22</f>
        <v>0</v>
      </c>
      <c r="AD73" s="248">
        <f>'Food Shopping'!AD22</f>
        <v>0</v>
      </c>
      <c r="AE73" s="248">
        <f>'Food Shopping'!AE22</f>
        <v>0</v>
      </c>
      <c r="AF73" s="248">
        <f>'Food Shopping'!AF22</f>
        <v>0</v>
      </c>
      <c r="AG73" s="248">
        <f>'Food Shopping'!AG22</f>
        <v>0</v>
      </c>
      <c r="AH73" s="248">
        <f>'Food Shopping'!AH22</f>
        <v>0</v>
      </c>
      <c r="AI73" s="248">
        <f>'Food Shopping'!AI22</f>
        <v>0</v>
      </c>
      <c r="AJ73" s="248">
        <f>'Food Shopping'!AJ22</f>
        <v>0</v>
      </c>
      <c r="AK73" s="246">
        <f>'Food Shopping'!AK22</f>
        <v>0</v>
      </c>
      <c r="AL73" s="246">
        <f>'Food Shopping'!AL22</f>
        <v>0</v>
      </c>
      <c r="AM73" s="246">
        <f>'Food Shopping'!AM22</f>
        <v>0</v>
      </c>
      <c r="AN73" s="246">
        <f>'Food Shopping'!AN22</f>
        <v>0.92528569835039243</v>
      </c>
      <c r="AO73" s="246">
        <f>'Food Shopping'!AO22</f>
        <v>0</v>
      </c>
      <c r="AP73" s="246">
        <f>'Food Shopping'!AP22</f>
        <v>0.92528569835039243</v>
      </c>
      <c r="AQ73" s="246">
        <f>'Food Shopping'!AQ22</f>
        <v>0.92528569835039243</v>
      </c>
    </row>
    <row r="74" spans="1:43" x14ac:dyDescent="0.35">
      <c r="A74" s="247" t="s">
        <v>563</v>
      </c>
      <c r="B74" s="248">
        <f>'Food Shopping'!B27</f>
        <v>0</v>
      </c>
      <c r="C74" s="248">
        <f>'Food Shopping'!C27</f>
        <v>0</v>
      </c>
      <c r="D74" s="248">
        <f>'Food Shopping'!D27</f>
        <v>0</v>
      </c>
      <c r="E74" s="248">
        <f>'Food Shopping'!E27</f>
        <v>0</v>
      </c>
      <c r="F74" s="248">
        <f>'Food Shopping'!F27</f>
        <v>0</v>
      </c>
      <c r="G74" s="248">
        <f>'Food Shopping'!G27</f>
        <v>0</v>
      </c>
      <c r="H74" s="248">
        <f>'Food Shopping'!H27</f>
        <v>0</v>
      </c>
      <c r="I74" s="249">
        <f>'Food Shopping'!I27</f>
        <v>0</v>
      </c>
      <c r="J74" s="249">
        <f>'Food Shopping'!J27</f>
        <v>0</v>
      </c>
      <c r="K74" s="249">
        <f>'Food Shopping'!K27</f>
        <v>0</v>
      </c>
      <c r="L74" s="249">
        <f>'Food Shopping'!L27</f>
        <v>0</v>
      </c>
      <c r="M74" s="249">
        <f>'Food Shopping'!M27</f>
        <v>0</v>
      </c>
      <c r="N74" s="249">
        <f>'Food Shopping'!N27</f>
        <v>0</v>
      </c>
      <c r="O74" s="249">
        <f>'Food Shopping'!O27</f>
        <v>0</v>
      </c>
      <c r="P74" s="248">
        <f>'Food Shopping'!P27</f>
        <v>0</v>
      </c>
      <c r="Q74" s="248">
        <f>'Food Shopping'!Q27</f>
        <v>0.76727159184295024</v>
      </c>
      <c r="R74" s="248">
        <f>'Food Shopping'!R27</f>
        <v>0.76727159184295024</v>
      </c>
      <c r="S74" s="248">
        <f>'Food Shopping'!S27</f>
        <v>0</v>
      </c>
      <c r="T74" s="248">
        <f>'Food Shopping'!T27</f>
        <v>0</v>
      </c>
      <c r="U74" s="248">
        <f>'Food Shopping'!U27</f>
        <v>0</v>
      </c>
      <c r="V74" s="248">
        <f>'Food Shopping'!V27</f>
        <v>0.76727159184295024</v>
      </c>
      <c r="W74" s="249">
        <f>'Food Shopping'!W27</f>
        <v>0</v>
      </c>
      <c r="X74" s="249">
        <f>'Food Shopping'!X27</f>
        <v>0</v>
      </c>
      <c r="Y74" s="249">
        <f>'Food Shopping'!Y27</f>
        <v>0</v>
      </c>
      <c r="Z74" s="249">
        <f>'Food Shopping'!Z27</f>
        <v>0</v>
      </c>
      <c r="AA74" s="249">
        <f>'Food Shopping'!AA27</f>
        <v>0</v>
      </c>
      <c r="AB74" s="249">
        <f>'Food Shopping'!AB27</f>
        <v>0</v>
      </c>
      <c r="AC74" s="249">
        <f>'Food Shopping'!AC27</f>
        <v>0</v>
      </c>
      <c r="AD74" s="248">
        <f>'Food Shopping'!AD27</f>
        <v>0</v>
      </c>
      <c r="AE74" s="248">
        <f>'Food Shopping'!AE27</f>
        <v>0</v>
      </c>
      <c r="AF74" s="248">
        <f>'Food Shopping'!AF27</f>
        <v>0</v>
      </c>
      <c r="AG74" s="248">
        <f>'Food Shopping'!AG27</f>
        <v>0</v>
      </c>
      <c r="AH74" s="248">
        <f>'Food Shopping'!AH27</f>
        <v>0</v>
      </c>
      <c r="AI74" s="248">
        <f>'Food Shopping'!AI27</f>
        <v>0</v>
      </c>
      <c r="AJ74" s="248">
        <f>'Food Shopping'!AJ27</f>
        <v>0</v>
      </c>
      <c r="AK74" s="246">
        <f>'Food Shopping'!AK27</f>
        <v>0</v>
      </c>
      <c r="AL74" s="246">
        <f>'Food Shopping'!AL27</f>
        <v>0.76727159184295024</v>
      </c>
      <c r="AM74" s="246">
        <f>'Food Shopping'!AM27</f>
        <v>0.76727159184295024</v>
      </c>
      <c r="AN74" s="246">
        <f>'Food Shopping'!AN27</f>
        <v>0</v>
      </c>
      <c r="AO74" s="246">
        <f>'Food Shopping'!AO27</f>
        <v>0</v>
      </c>
      <c r="AP74" s="246">
        <f>'Food Shopping'!AP27</f>
        <v>0</v>
      </c>
      <c r="AQ74" s="246">
        <f>'Food Shopping'!AQ27</f>
        <v>0.76727159184295024</v>
      </c>
    </row>
    <row r="75" spans="1:43" x14ac:dyDescent="0.35">
      <c r="A75" s="247" t="s">
        <v>564</v>
      </c>
      <c r="B75" s="248">
        <f>'Food Shopping'!B29</f>
        <v>0</v>
      </c>
      <c r="C75" s="248">
        <f>'Food Shopping'!C29</f>
        <v>0</v>
      </c>
      <c r="D75" s="248">
        <f>'Food Shopping'!D29</f>
        <v>0</v>
      </c>
      <c r="E75" s="248">
        <f>'Food Shopping'!E29</f>
        <v>0</v>
      </c>
      <c r="F75" s="248">
        <f>'Food Shopping'!F29</f>
        <v>0</v>
      </c>
      <c r="G75" s="248">
        <f>'Food Shopping'!G29</f>
        <v>0</v>
      </c>
      <c r="H75" s="248">
        <f>'Food Shopping'!H29</f>
        <v>0</v>
      </c>
      <c r="I75" s="249">
        <f>'Food Shopping'!I29</f>
        <v>0</v>
      </c>
      <c r="J75" s="249">
        <f>'Food Shopping'!J29</f>
        <v>0</v>
      </c>
      <c r="K75" s="249">
        <f>'Food Shopping'!K29</f>
        <v>0</v>
      </c>
      <c r="L75" s="249">
        <f>'Food Shopping'!L29</f>
        <v>0</v>
      </c>
      <c r="M75" s="249">
        <f>'Food Shopping'!M29</f>
        <v>0</v>
      </c>
      <c r="N75" s="249">
        <f>'Food Shopping'!N29</f>
        <v>0</v>
      </c>
      <c r="O75" s="249">
        <f>'Food Shopping'!O29</f>
        <v>0</v>
      </c>
      <c r="P75" s="248">
        <f>'Food Shopping'!P29</f>
        <v>0</v>
      </c>
      <c r="Q75" s="248">
        <f>'Food Shopping'!Q29</f>
        <v>0</v>
      </c>
      <c r="R75" s="248">
        <f>'Food Shopping'!R29</f>
        <v>0</v>
      </c>
      <c r="S75" s="248">
        <f>'Food Shopping'!S29</f>
        <v>0</v>
      </c>
      <c r="T75" s="248">
        <f>'Food Shopping'!T29</f>
        <v>0</v>
      </c>
      <c r="U75" s="248">
        <f>'Food Shopping'!U29</f>
        <v>0</v>
      </c>
      <c r="V75" s="248">
        <f>'Food Shopping'!V29</f>
        <v>0</v>
      </c>
      <c r="W75" s="249">
        <f>'Food Shopping'!W29</f>
        <v>0</v>
      </c>
      <c r="X75" s="249">
        <f>'Food Shopping'!X29</f>
        <v>0</v>
      </c>
      <c r="Y75" s="249">
        <f>'Food Shopping'!Y29</f>
        <v>0</v>
      </c>
      <c r="Z75" s="249">
        <f>'Food Shopping'!Z29</f>
        <v>0</v>
      </c>
      <c r="AA75" s="249">
        <f>'Food Shopping'!AA29</f>
        <v>0</v>
      </c>
      <c r="AB75" s="249">
        <f>'Food Shopping'!AB29</f>
        <v>0</v>
      </c>
      <c r="AC75" s="249">
        <f>'Food Shopping'!AC29</f>
        <v>0</v>
      </c>
      <c r="AD75" s="248">
        <f>'Food Shopping'!AD29</f>
        <v>0.26400173852208797</v>
      </c>
      <c r="AE75" s="248">
        <f>'Food Shopping'!AE29</f>
        <v>0.12011935705672717</v>
      </c>
      <c r="AF75" s="248">
        <f>'Food Shopping'!AF29</f>
        <v>0.38412109557881513</v>
      </c>
      <c r="AG75" s="248">
        <f>'Food Shopping'!AG29</f>
        <v>0</v>
      </c>
      <c r="AH75" s="248">
        <f>'Food Shopping'!AH29</f>
        <v>0</v>
      </c>
      <c r="AI75" s="248">
        <f>'Food Shopping'!AI29</f>
        <v>0</v>
      </c>
      <c r="AJ75" s="248">
        <f>'Food Shopping'!AJ29</f>
        <v>0.38412109557881513</v>
      </c>
      <c r="AK75" s="246">
        <f>'Food Shopping'!AK29</f>
        <v>0.26400173852208797</v>
      </c>
      <c r="AL75" s="246">
        <f>'Food Shopping'!AL29</f>
        <v>0.12011935705672717</v>
      </c>
      <c r="AM75" s="246">
        <f>'Food Shopping'!AM29</f>
        <v>0.38412109557881513</v>
      </c>
      <c r="AN75" s="246">
        <f>'Food Shopping'!AN29</f>
        <v>0</v>
      </c>
      <c r="AO75" s="246">
        <f>'Food Shopping'!AO29</f>
        <v>0</v>
      </c>
      <c r="AP75" s="246">
        <f>'Food Shopping'!AP29</f>
        <v>0</v>
      </c>
      <c r="AQ75" s="246">
        <f>'Food Shopping'!AQ29</f>
        <v>0.38412109557881513</v>
      </c>
    </row>
    <row r="76" spans="1:43" x14ac:dyDescent="0.35">
      <c r="A76" s="247" t="s">
        <v>565</v>
      </c>
      <c r="B76" s="248">
        <f>'Food Shopping'!B31</f>
        <v>0</v>
      </c>
      <c r="C76" s="248">
        <f>'Food Shopping'!C31</f>
        <v>0</v>
      </c>
      <c r="D76" s="248">
        <f>'Food Shopping'!D31</f>
        <v>0</v>
      </c>
      <c r="E76" s="248">
        <f>'Food Shopping'!E31</f>
        <v>0</v>
      </c>
      <c r="F76" s="248">
        <f>'Food Shopping'!F31</f>
        <v>0</v>
      </c>
      <c r="G76" s="248">
        <f>'Food Shopping'!G31</f>
        <v>0</v>
      </c>
      <c r="H76" s="248">
        <f>'Food Shopping'!H31</f>
        <v>0</v>
      </c>
      <c r="I76" s="249">
        <f>'Food Shopping'!I31</f>
        <v>0</v>
      </c>
      <c r="J76" s="249">
        <f>'Food Shopping'!J31</f>
        <v>0</v>
      </c>
      <c r="K76" s="249">
        <f>'Food Shopping'!K31</f>
        <v>0</v>
      </c>
      <c r="L76" s="249">
        <f>'Food Shopping'!L31</f>
        <v>0</v>
      </c>
      <c r="M76" s="249">
        <f>'Food Shopping'!M31</f>
        <v>0</v>
      </c>
      <c r="N76" s="249">
        <f>'Food Shopping'!N31</f>
        <v>0</v>
      </c>
      <c r="O76" s="249">
        <f>'Food Shopping'!O31</f>
        <v>0</v>
      </c>
      <c r="P76" s="248">
        <f>'Food Shopping'!P31</f>
        <v>0</v>
      </c>
      <c r="Q76" s="248">
        <f>'Food Shopping'!Q31</f>
        <v>8.2817425223832217E-2</v>
      </c>
      <c r="R76" s="248">
        <f>'Food Shopping'!R31</f>
        <v>8.2817425223832217E-2</v>
      </c>
      <c r="S76" s="248">
        <f>'Food Shopping'!S31</f>
        <v>9.9873082684781636E-2</v>
      </c>
      <c r="T76" s="248">
        <f>'Food Shopping'!T31</f>
        <v>2.8984586850906637E-2</v>
      </c>
      <c r="U76" s="248">
        <f>'Food Shopping'!U31</f>
        <v>0.12885766953568828</v>
      </c>
      <c r="V76" s="248">
        <f>'Food Shopping'!V31</f>
        <v>0.21167509475952051</v>
      </c>
      <c r="W76" s="249">
        <f>'Food Shopping'!W31</f>
        <v>0.20680642058416979</v>
      </c>
      <c r="X76" s="249">
        <f>'Food Shopping'!X31</f>
        <v>5.5987552287502775E-2</v>
      </c>
      <c r="Y76" s="249">
        <f>'Food Shopping'!Y31</f>
        <v>0.26279397287167255</v>
      </c>
      <c r="Z76" s="249">
        <f>'Food Shopping'!Z31</f>
        <v>0</v>
      </c>
      <c r="AA76" s="249">
        <f>'Food Shopping'!AA31</f>
        <v>0</v>
      </c>
      <c r="AB76" s="249">
        <f>'Food Shopping'!AB31</f>
        <v>0</v>
      </c>
      <c r="AC76" s="249">
        <f>'Food Shopping'!AC31</f>
        <v>0.26279397287167255</v>
      </c>
      <c r="AD76" s="248">
        <f>'Food Shopping'!AD31</f>
        <v>0</v>
      </c>
      <c r="AE76" s="248">
        <f>'Food Shopping'!AE31</f>
        <v>0</v>
      </c>
      <c r="AF76" s="248">
        <f>'Food Shopping'!AF31</f>
        <v>0</v>
      </c>
      <c r="AG76" s="248">
        <f>'Food Shopping'!AG31</f>
        <v>0</v>
      </c>
      <c r="AH76" s="248">
        <f>'Food Shopping'!AH31</f>
        <v>0</v>
      </c>
      <c r="AI76" s="248">
        <f>'Food Shopping'!AI31</f>
        <v>0</v>
      </c>
      <c r="AJ76" s="248">
        <f>'Food Shopping'!AJ31</f>
        <v>0</v>
      </c>
      <c r="AK76" s="246">
        <f>'Food Shopping'!AK31</f>
        <v>0.20680642058416979</v>
      </c>
      <c r="AL76" s="246">
        <f>'Food Shopping'!AL31</f>
        <v>0.138804977511335</v>
      </c>
      <c r="AM76" s="246">
        <f>'Food Shopping'!AM31</f>
        <v>0.34561139809550478</v>
      </c>
      <c r="AN76" s="246">
        <f>'Food Shopping'!AN31</f>
        <v>9.9873082684781636E-2</v>
      </c>
      <c r="AO76" s="246">
        <f>'Food Shopping'!AO31</f>
        <v>2.8984586850906637E-2</v>
      </c>
      <c r="AP76" s="246">
        <f>'Food Shopping'!AP31</f>
        <v>0.12885766953568828</v>
      </c>
      <c r="AQ76" s="246">
        <f>'Food Shopping'!AQ31</f>
        <v>0.47446906763119306</v>
      </c>
    </row>
    <row r="77" spans="1:43" x14ac:dyDescent="0.35">
      <c r="A77" s="247" t="s">
        <v>566</v>
      </c>
      <c r="B77" s="248">
        <f>'Food Shopping'!B32</f>
        <v>0</v>
      </c>
      <c r="C77" s="248">
        <f>'Food Shopping'!C32</f>
        <v>0</v>
      </c>
      <c r="D77" s="248">
        <f>'Food Shopping'!D32</f>
        <v>0</v>
      </c>
      <c r="E77" s="248">
        <f>'Food Shopping'!E32</f>
        <v>0</v>
      </c>
      <c r="F77" s="248">
        <f>'Food Shopping'!F32</f>
        <v>0</v>
      </c>
      <c r="G77" s="248">
        <f>'Food Shopping'!G32</f>
        <v>0</v>
      </c>
      <c r="H77" s="248">
        <f>'Food Shopping'!H32</f>
        <v>0</v>
      </c>
      <c r="I77" s="249">
        <f>'Food Shopping'!I32</f>
        <v>0</v>
      </c>
      <c r="J77" s="249">
        <f>'Food Shopping'!J32</f>
        <v>0</v>
      </c>
      <c r="K77" s="249">
        <f>'Food Shopping'!K32</f>
        <v>0</v>
      </c>
      <c r="L77" s="249">
        <f>'Food Shopping'!L32</f>
        <v>0</v>
      </c>
      <c r="M77" s="249">
        <f>'Food Shopping'!M32</f>
        <v>0</v>
      </c>
      <c r="N77" s="249">
        <f>'Food Shopping'!N32</f>
        <v>0</v>
      </c>
      <c r="O77" s="249">
        <f>'Food Shopping'!O32</f>
        <v>0</v>
      </c>
      <c r="P77" s="248">
        <f>'Food Shopping'!P32</f>
        <v>0</v>
      </c>
      <c r="Q77" s="248">
        <f>'Food Shopping'!Q32</f>
        <v>0</v>
      </c>
      <c r="R77" s="248">
        <f>'Food Shopping'!R32</f>
        <v>0</v>
      </c>
      <c r="S77" s="248">
        <f>'Food Shopping'!S32</f>
        <v>0</v>
      </c>
      <c r="T77" s="248">
        <f>'Food Shopping'!T32</f>
        <v>0</v>
      </c>
      <c r="U77" s="248">
        <f>'Food Shopping'!U32</f>
        <v>0</v>
      </c>
      <c r="V77" s="248">
        <f>'Food Shopping'!V32</f>
        <v>0</v>
      </c>
      <c r="W77" s="249">
        <f>'Food Shopping'!W32</f>
        <v>0</v>
      </c>
      <c r="X77" s="249">
        <f>'Food Shopping'!X32</f>
        <v>0</v>
      </c>
      <c r="Y77" s="249">
        <f>'Food Shopping'!Y32</f>
        <v>0</v>
      </c>
      <c r="Z77" s="249">
        <f>'Food Shopping'!Z32</f>
        <v>0</v>
      </c>
      <c r="AA77" s="249">
        <f>'Food Shopping'!AA32</f>
        <v>1.1490581784666396E-2</v>
      </c>
      <c r="AB77" s="249">
        <f>'Food Shopping'!AB32</f>
        <v>1.1490581784666396E-2</v>
      </c>
      <c r="AC77" s="249">
        <f>'Food Shopping'!AC32</f>
        <v>1.1490581784666396E-2</v>
      </c>
      <c r="AD77" s="248">
        <f>'Food Shopping'!AD32</f>
        <v>0</v>
      </c>
      <c r="AE77" s="248">
        <f>'Food Shopping'!AE32</f>
        <v>0</v>
      </c>
      <c r="AF77" s="248">
        <f>'Food Shopping'!AF32</f>
        <v>0</v>
      </c>
      <c r="AG77" s="248">
        <f>'Food Shopping'!AG32</f>
        <v>0</v>
      </c>
      <c r="AH77" s="248">
        <f>'Food Shopping'!AH32</f>
        <v>0</v>
      </c>
      <c r="AI77" s="248">
        <f>'Food Shopping'!AI32</f>
        <v>0</v>
      </c>
      <c r="AJ77" s="248">
        <f>'Food Shopping'!AJ32</f>
        <v>0</v>
      </c>
      <c r="AK77" s="246">
        <f>'Food Shopping'!AK32</f>
        <v>0</v>
      </c>
      <c r="AL77" s="246">
        <f>'Food Shopping'!AL32</f>
        <v>0</v>
      </c>
      <c r="AM77" s="246">
        <f>'Food Shopping'!AM32</f>
        <v>0</v>
      </c>
      <c r="AN77" s="246">
        <f>'Food Shopping'!AN32</f>
        <v>0</v>
      </c>
      <c r="AO77" s="246">
        <f>'Food Shopping'!AO32</f>
        <v>1.1490581784666396E-2</v>
      </c>
      <c r="AP77" s="246">
        <f>'Food Shopping'!AP32</f>
        <v>1.1490581784666396E-2</v>
      </c>
      <c r="AQ77" s="246">
        <f>'Food Shopping'!AQ32</f>
        <v>1.1490581784666396E-2</v>
      </c>
    </row>
    <row r="78" spans="1:43" x14ac:dyDescent="0.35">
      <c r="A78" s="247" t="s">
        <v>567</v>
      </c>
      <c r="B78" s="248">
        <f>'Food Shopping'!B34</f>
        <v>0</v>
      </c>
      <c r="C78" s="248">
        <f>'Food Shopping'!C34</f>
        <v>0</v>
      </c>
      <c r="D78" s="248">
        <f>'Food Shopping'!D34</f>
        <v>0</v>
      </c>
      <c r="E78" s="248">
        <f>'Food Shopping'!E34</f>
        <v>0</v>
      </c>
      <c r="F78" s="248">
        <f>'Food Shopping'!F34</f>
        <v>0</v>
      </c>
      <c r="G78" s="248">
        <f>'Food Shopping'!G34</f>
        <v>0</v>
      </c>
      <c r="H78" s="248">
        <f>'Food Shopping'!H34</f>
        <v>0</v>
      </c>
      <c r="I78" s="249">
        <f>'Food Shopping'!I34</f>
        <v>0</v>
      </c>
      <c r="J78" s="249">
        <f>'Food Shopping'!J34</f>
        <v>0</v>
      </c>
      <c r="K78" s="249">
        <f>'Food Shopping'!K34</f>
        <v>0</v>
      </c>
      <c r="L78" s="249">
        <f>'Food Shopping'!L34</f>
        <v>0</v>
      </c>
      <c r="M78" s="249">
        <f>'Food Shopping'!M34</f>
        <v>0</v>
      </c>
      <c r="N78" s="249">
        <f>'Food Shopping'!N34</f>
        <v>0</v>
      </c>
      <c r="O78" s="249">
        <f>'Food Shopping'!O34</f>
        <v>0</v>
      </c>
      <c r="P78" s="248">
        <f>'Food Shopping'!P34</f>
        <v>0</v>
      </c>
      <c r="Q78" s="248">
        <f>'Food Shopping'!Q34</f>
        <v>0</v>
      </c>
      <c r="R78" s="248">
        <f>'Food Shopping'!R34</f>
        <v>0</v>
      </c>
      <c r="S78" s="248">
        <f>'Food Shopping'!S34</f>
        <v>0</v>
      </c>
      <c r="T78" s="248">
        <f>'Food Shopping'!T34</f>
        <v>0</v>
      </c>
      <c r="U78" s="248">
        <f>'Food Shopping'!U34</f>
        <v>0</v>
      </c>
      <c r="V78" s="248">
        <f>'Food Shopping'!V34</f>
        <v>0</v>
      </c>
      <c r="W78" s="249">
        <f>'Food Shopping'!W34</f>
        <v>0</v>
      </c>
      <c r="X78" s="249">
        <f>'Food Shopping'!X34</f>
        <v>0</v>
      </c>
      <c r="Y78" s="249">
        <f>'Food Shopping'!Y34</f>
        <v>0</v>
      </c>
      <c r="Z78" s="249">
        <f>'Food Shopping'!Z34</f>
        <v>0</v>
      </c>
      <c r="AA78" s="249">
        <f>'Food Shopping'!AA34</f>
        <v>0</v>
      </c>
      <c r="AB78" s="249">
        <f>'Food Shopping'!AB34</f>
        <v>0</v>
      </c>
      <c r="AC78" s="249">
        <f>'Food Shopping'!AC34</f>
        <v>0</v>
      </c>
      <c r="AD78" s="248">
        <f>'Food Shopping'!AD34</f>
        <v>0.5274898549847945</v>
      </c>
      <c r="AE78" s="248">
        <f>'Food Shopping'!AE34</f>
        <v>0.12011935705672717</v>
      </c>
      <c r="AF78" s="248">
        <f>'Food Shopping'!AF34</f>
        <v>0.64760921204152166</v>
      </c>
      <c r="AG78" s="248">
        <f>'Food Shopping'!AG34</f>
        <v>0.25980547704124712</v>
      </c>
      <c r="AH78" s="248">
        <f>'Food Shopping'!AH34</f>
        <v>6.5980646932144629E-2</v>
      </c>
      <c r="AI78" s="248">
        <f>'Food Shopping'!AI34</f>
        <v>0.32578612397339174</v>
      </c>
      <c r="AJ78" s="248">
        <f>'Food Shopping'!AJ34</f>
        <v>0.97339533601491346</v>
      </c>
      <c r="AK78" s="246">
        <f>'Food Shopping'!AK34</f>
        <v>0.5274898549847945</v>
      </c>
      <c r="AL78" s="246">
        <f>'Food Shopping'!AL34</f>
        <v>0.12011935705672717</v>
      </c>
      <c r="AM78" s="246">
        <f>'Food Shopping'!AM34</f>
        <v>0.64760921204152166</v>
      </c>
      <c r="AN78" s="246">
        <f>'Food Shopping'!AN34</f>
        <v>0.25980547704124712</v>
      </c>
      <c r="AO78" s="246">
        <f>'Food Shopping'!AO34</f>
        <v>6.5980646932144629E-2</v>
      </c>
      <c r="AP78" s="246">
        <f>'Food Shopping'!AP34</f>
        <v>0.32578612397339174</v>
      </c>
      <c r="AQ78" s="246">
        <f>'Food Shopping'!AQ34</f>
        <v>0.97339533601491346</v>
      </c>
    </row>
    <row r="79" spans="1:43" x14ac:dyDescent="0.35">
      <c r="A79" s="247" t="s">
        <v>568</v>
      </c>
      <c r="B79" s="248">
        <f>'Food Shopping'!B35</f>
        <v>0</v>
      </c>
      <c r="C79" s="248">
        <f>'Food Shopping'!C35</f>
        <v>0</v>
      </c>
      <c r="D79" s="248">
        <f>'Food Shopping'!D35</f>
        <v>0</v>
      </c>
      <c r="E79" s="248">
        <f>'Food Shopping'!E35</f>
        <v>0</v>
      </c>
      <c r="F79" s="248">
        <f>'Food Shopping'!F35</f>
        <v>0</v>
      </c>
      <c r="G79" s="248">
        <f>'Food Shopping'!G35</f>
        <v>0</v>
      </c>
      <c r="H79" s="248">
        <f>'Food Shopping'!H35</f>
        <v>0</v>
      </c>
      <c r="I79" s="249">
        <f>'Food Shopping'!I35</f>
        <v>0</v>
      </c>
      <c r="J79" s="249">
        <f>'Food Shopping'!J35</f>
        <v>0</v>
      </c>
      <c r="K79" s="249">
        <f>'Food Shopping'!K35</f>
        <v>0</v>
      </c>
      <c r="L79" s="249">
        <f>'Food Shopping'!L35</f>
        <v>0</v>
      </c>
      <c r="M79" s="249">
        <f>'Food Shopping'!M35</f>
        <v>0</v>
      </c>
      <c r="N79" s="249">
        <f>'Food Shopping'!N35</f>
        <v>0</v>
      </c>
      <c r="O79" s="249">
        <f>'Food Shopping'!O35</f>
        <v>0</v>
      </c>
      <c r="P79" s="248">
        <f>'Food Shopping'!P35</f>
        <v>0</v>
      </c>
      <c r="Q79" s="248">
        <f>'Food Shopping'!Q35</f>
        <v>0</v>
      </c>
      <c r="R79" s="248">
        <f>'Food Shopping'!R35</f>
        <v>0</v>
      </c>
      <c r="S79" s="248">
        <f>'Food Shopping'!S35</f>
        <v>9.9873082684781636E-2</v>
      </c>
      <c r="T79" s="248">
        <f>'Food Shopping'!T35</f>
        <v>0</v>
      </c>
      <c r="U79" s="248">
        <f>'Food Shopping'!U35</f>
        <v>9.9873082684781636E-2</v>
      </c>
      <c r="V79" s="248">
        <f>'Food Shopping'!V35</f>
        <v>9.9873082684781636E-2</v>
      </c>
      <c r="W79" s="249">
        <f>'Food Shopping'!W35</f>
        <v>0</v>
      </c>
      <c r="X79" s="249">
        <f>'Food Shopping'!X35</f>
        <v>5.5987552287502775E-2</v>
      </c>
      <c r="Y79" s="249">
        <f>'Food Shopping'!Y35</f>
        <v>5.5987552287502775E-2</v>
      </c>
      <c r="Z79" s="249">
        <f>'Food Shopping'!Z35</f>
        <v>0</v>
      </c>
      <c r="AA79" s="249">
        <f>'Food Shopping'!AA35</f>
        <v>0</v>
      </c>
      <c r="AB79" s="249">
        <f>'Food Shopping'!AB35</f>
        <v>0</v>
      </c>
      <c r="AC79" s="249">
        <f>'Food Shopping'!AC35</f>
        <v>5.5987552287502775E-2</v>
      </c>
      <c r="AD79" s="248">
        <f>'Food Shopping'!AD35</f>
        <v>0</v>
      </c>
      <c r="AE79" s="248">
        <f>'Food Shopping'!AE35</f>
        <v>0</v>
      </c>
      <c r="AF79" s="248">
        <f>'Food Shopping'!AF35</f>
        <v>0</v>
      </c>
      <c r="AG79" s="248">
        <f>'Food Shopping'!AG35</f>
        <v>0</v>
      </c>
      <c r="AH79" s="248">
        <f>'Food Shopping'!AH35</f>
        <v>0</v>
      </c>
      <c r="AI79" s="248">
        <f>'Food Shopping'!AI35</f>
        <v>0</v>
      </c>
      <c r="AJ79" s="248">
        <f>'Food Shopping'!AJ35</f>
        <v>0</v>
      </c>
      <c r="AK79" s="246">
        <f>'Food Shopping'!AK35</f>
        <v>0</v>
      </c>
      <c r="AL79" s="246">
        <f>'Food Shopping'!AL35</f>
        <v>5.5987552287502775E-2</v>
      </c>
      <c r="AM79" s="246">
        <f>'Food Shopping'!AM35</f>
        <v>5.5987552287502775E-2</v>
      </c>
      <c r="AN79" s="246">
        <f>'Food Shopping'!AN35</f>
        <v>9.9873082684781636E-2</v>
      </c>
      <c r="AO79" s="246">
        <f>'Food Shopping'!AO35</f>
        <v>0</v>
      </c>
      <c r="AP79" s="246">
        <f>'Food Shopping'!AP35</f>
        <v>9.9873082684781636E-2</v>
      </c>
      <c r="AQ79" s="246">
        <f>'Food Shopping'!AQ35</f>
        <v>0.15586063497228442</v>
      </c>
    </row>
    <row r="80" spans="1:43" x14ac:dyDescent="0.35">
      <c r="A80" s="247" t="s">
        <v>569</v>
      </c>
      <c r="B80" s="248">
        <f>'Food Shopping'!B36</f>
        <v>0</v>
      </c>
      <c r="C80" s="248">
        <f>'Food Shopping'!C36</f>
        <v>0</v>
      </c>
      <c r="D80" s="248">
        <f>'Food Shopping'!D36</f>
        <v>0</v>
      </c>
      <c r="E80" s="248">
        <f>'Food Shopping'!E36</f>
        <v>6.3552134709978239E-2</v>
      </c>
      <c r="F80" s="248">
        <f>'Food Shopping'!F36</f>
        <v>0</v>
      </c>
      <c r="G80" s="248">
        <f>'Food Shopping'!G36</f>
        <v>6.3552134709978239E-2</v>
      </c>
      <c r="H80" s="248">
        <f>'Food Shopping'!H36</f>
        <v>6.3552134709978239E-2</v>
      </c>
      <c r="I80" s="249">
        <f>'Food Shopping'!I36</f>
        <v>0</v>
      </c>
      <c r="J80" s="249">
        <f>'Food Shopping'!J36</f>
        <v>0</v>
      </c>
      <c r="K80" s="249">
        <f>'Food Shopping'!K36</f>
        <v>0</v>
      </c>
      <c r="L80" s="249">
        <f>'Food Shopping'!L36</f>
        <v>0</v>
      </c>
      <c r="M80" s="249">
        <f>'Food Shopping'!M36</f>
        <v>0</v>
      </c>
      <c r="N80" s="249">
        <f>'Food Shopping'!N36</f>
        <v>0</v>
      </c>
      <c r="O80" s="249">
        <f>'Food Shopping'!O36</f>
        <v>0</v>
      </c>
      <c r="P80" s="248">
        <f>'Food Shopping'!P36</f>
        <v>0</v>
      </c>
      <c r="Q80" s="248">
        <f>'Food Shopping'!Q36</f>
        <v>0</v>
      </c>
      <c r="R80" s="248">
        <f>'Food Shopping'!R36</f>
        <v>0</v>
      </c>
      <c r="S80" s="248">
        <f>'Food Shopping'!S36</f>
        <v>0</v>
      </c>
      <c r="T80" s="248">
        <f>'Food Shopping'!T36</f>
        <v>0</v>
      </c>
      <c r="U80" s="248">
        <f>'Food Shopping'!U36</f>
        <v>0</v>
      </c>
      <c r="V80" s="248">
        <f>'Food Shopping'!V36</f>
        <v>0</v>
      </c>
      <c r="W80" s="249">
        <f>'Food Shopping'!W36</f>
        <v>0</v>
      </c>
      <c r="X80" s="249">
        <f>'Food Shopping'!X36</f>
        <v>0</v>
      </c>
      <c r="Y80" s="249">
        <f>'Food Shopping'!Y36</f>
        <v>0</v>
      </c>
      <c r="Z80" s="249">
        <f>'Food Shopping'!Z36</f>
        <v>0</v>
      </c>
      <c r="AA80" s="249">
        <f>'Food Shopping'!AA36</f>
        <v>0</v>
      </c>
      <c r="AB80" s="249">
        <f>'Food Shopping'!AB36</f>
        <v>0</v>
      </c>
      <c r="AC80" s="249">
        <f>'Food Shopping'!AC36</f>
        <v>0</v>
      </c>
      <c r="AD80" s="248">
        <f>'Food Shopping'!AD36</f>
        <v>0</v>
      </c>
      <c r="AE80" s="248">
        <f>'Food Shopping'!AE36</f>
        <v>0</v>
      </c>
      <c r="AF80" s="248">
        <f>'Food Shopping'!AF36</f>
        <v>0</v>
      </c>
      <c r="AG80" s="248">
        <f>'Food Shopping'!AG36</f>
        <v>7.43955516430089E-2</v>
      </c>
      <c r="AH80" s="248">
        <f>'Food Shopping'!AH36</f>
        <v>1.8893677254649077E-2</v>
      </c>
      <c r="AI80" s="248">
        <f>'Food Shopping'!AI36</f>
        <v>9.3289228897657978E-2</v>
      </c>
      <c r="AJ80" s="248">
        <f>'Food Shopping'!AJ36</f>
        <v>9.3289228897657978E-2</v>
      </c>
      <c r="AK80" s="246">
        <f>'Food Shopping'!AK36</f>
        <v>0</v>
      </c>
      <c r="AL80" s="246">
        <f>'Food Shopping'!AL36</f>
        <v>0</v>
      </c>
      <c r="AM80" s="246">
        <f>'Food Shopping'!AM36</f>
        <v>0</v>
      </c>
      <c r="AN80" s="246">
        <f>'Food Shopping'!AN36</f>
        <v>0.13794768635298715</v>
      </c>
      <c r="AO80" s="246">
        <f>'Food Shopping'!AO36</f>
        <v>1.8893677254649077E-2</v>
      </c>
      <c r="AP80" s="246">
        <f>'Food Shopping'!AP36</f>
        <v>0.15684136360763623</v>
      </c>
      <c r="AQ80" s="246">
        <f>'Food Shopping'!AQ36</f>
        <v>0.15684136360763623</v>
      </c>
    </row>
    <row r="81" spans="1:43" x14ac:dyDescent="0.35">
      <c r="A81" s="247" t="s">
        <v>570</v>
      </c>
      <c r="B81" s="248">
        <f>'Food Shopping'!B37</f>
        <v>0</v>
      </c>
      <c r="C81" s="248">
        <f>'Food Shopping'!C37</f>
        <v>0</v>
      </c>
      <c r="D81" s="248">
        <f>'Food Shopping'!D37</f>
        <v>0</v>
      </c>
      <c r="E81" s="248">
        <f>'Food Shopping'!E37</f>
        <v>0</v>
      </c>
      <c r="F81" s="248">
        <f>'Food Shopping'!F37</f>
        <v>0</v>
      </c>
      <c r="G81" s="248">
        <f>'Food Shopping'!G37</f>
        <v>0</v>
      </c>
      <c r="H81" s="248">
        <f>'Food Shopping'!H37</f>
        <v>0</v>
      </c>
      <c r="I81" s="249">
        <f>'Food Shopping'!I37</f>
        <v>0</v>
      </c>
      <c r="J81" s="249">
        <f>'Food Shopping'!J37</f>
        <v>0</v>
      </c>
      <c r="K81" s="249">
        <f>'Food Shopping'!K37</f>
        <v>0</v>
      </c>
      <c r="L81" s="249">
        <f>'Food Shopping'!L37</f>
        <v>0</v>
      </c>
      <c r="M81" s="249">
        <f>'Food Shopping'!M37</f>
        <v>0</v>
      </c>
      <c r="N81" s="249">
        <f>'Food Shopping'!N37</f>
        <v>0</v>
      </c>
      <c r="O81" s="249">
        <f>'Food Shopping'!O37</f>
        <v>0</v>
      </c>
      <c r="P81" s="248">
        <f>'Food Shopping'!P37</f>
        <v>0.66872974750683967</v>
      </c>
      <c r="Q81" s="248">
        <f>'Food Shopping'!Q37</f>
        <v>8.2817425223832217E-2</v>
      </c>
      <c r="R81" s="248">
        <f>'Food Shopping'!R37</f>
        <v>0.75154717273067184</v>
      </c>
      <c r="S81" s="248">
        <f>'Food Shopping'!S37</f>
        <v>0</v>
      </c>
      <c r="T81" s="248">
        <f>'Food Shopping'!T37</f>
        <v>5.7969173701813273E-2</v>
      </c>
      <c r="U81" s="248">
        <f>'Food Shopping'!U37</f>
        <v>5.7969173701813273E-2</v>
      </c>
      <c r="V81" s="248">
        <f>'Food Shopping'!V37</f>
        <v>0.80951634643248516</v>
      </c>
      <c r="W81" s="249">
        <f>'Food Shopping'!W37</f>
        <v>0</v>
      </c>
      <c r="X81" s="249">
        <f>'Food Shopping'!X37</f>
        <v>5.5987552287502775E-2</v>
      </c>
      <c r="Y81" s="249">
        <f>'Food Shopping'!Y37</f>
        <v>5.5987552287502775E-2</v>
      </c>
      <c r="Z81" s="249">
        <f>'Food Shopping'!Z37</f>
        <v>4.2565666251134962E-2</v>
      </c>
      <c r="AA81" s="249">
        <f>'Food Shopping'!AA37</f>
        <v>2.2998950847637232E-2</v>
      </c>
      <c r="AB81" s="249">
        <f>'Food Shopping'!AB37</f>
        <v>6.556461709877219E-2</v>
      </c>
      <c r="AC81" s="249">
        <f>'Food Shopping'!AC37</f>
        <v>0.12155216938627497</v>
      </c>
      <c r="AD81" s="248">
        <f>'Food Shopping'!AD37</f>
        <v>0</v>
      </c>
      <c r="AE81" s="248">
        <f>'Food Shopping'!AE37</f>
        <v>0</v>
      </c>
      <c r="AF81" s="248">
        <f>'Food Shopping'!AF37</f>
        <v>0</v>
      </c>
      <c r="AG81" s="248">
        <f>'Food Shopping'!AG37</f>
        <v>0</v>
      </c>
      <c r="AH81" s="248">
        <f>'Food Shopping'!AH37</f>
        <v>0</v>
      </c>
      <c r="AI81" s="248">
        <f>'Food Shopping'!AI37</f>
        <v>0</v>
      </c>
      <c r="AJ81" s="248">
        <f>'Food Shopping'!AJ37</f>
        <v>0</v>
      </c>
      <c r="AK81" s="246">
        <f>'Food Shopping'!AK37</f>
        <v>0.66872974750683967</v>
      </c>
      <c r="AL81" s="246">
        <f>'Food Shopping'!AL37</f>
        <v>0.138804977511335</v>
      </c>
      <c r="AM81" s="246">
        <f>'Food Shopping'!AM37</f>
        <v>0.80753472501817469</v>
      </c>
      <c r="AN81" s="246">
        <f>'Food Shopping'!AN37</f>
        <v>4.2565666251134962E-2</v>
      </c>
      <c r="AO81" s="246">
        <f>'Food Shopping'!AO37</f>
        <v>8.0968124549450501E-2</v>
      </c>
      <c r="AP81" s="246">
        <f>'Food Shopping'!AP37</f>
        <v>0.12353379080058546</v>
      </c>
      <c r="AQ81" s="246">
        <f>'Food Shopping'!AQ37</f>
        <v>0.93106851581876016</v>
      </c>
    </row>
    <row r="82" spans="1:43" x14ac:dyDescent="0.35">
      <c r="A82" s="247" t="s">
        <v>571</v>
      </c>
      <c r="B82" s="248">
        <f>'Food Shopping'!B38</f>
        <v>0</v>
      </c>
      <c r="C82" s="248">
        <f>'Food Shopping'!C38</f>
        <v>0</v>
      </c>
      <c r="D82" s="248">
        <f>'Food Shopping'!D38</f>
        <v>0</v>
      </c>
      <c r="E82" s="248">
        <f>'Food Shopping'!E38</f>
        <v>0</v>
      </c>
      <c r="F82" s="248">
        <f>'Food Shopping'!F38</f>
        <v>0</v>
      </c>
      <c r="G82" s="248">
        <f>'Food Shopping'!G38</f>
        <v>0</v>
      </c>
      <c r="H82" s="248">
        <f>'Food Shopping'!H38</f>
        <v>0</v>
      </c>
      <c r="I82" s="249">
        <f>'Food Shopping'!I38</f>
        <v>0</v>
      </c>
      <c r="J82" s="249">
        <f>'Food Shopping'!J38</f>
        <v>0</v>
      </c>
      <c r="K82" s="249">
        <f>'Food Shopping'!K38</f>
        <v>0</v>
      </c>
      <c r="L82" s="249">
        <f>'Food Shopping'!L38</f>
        <v>0</v>
      </c>
      <c r="M82" s="249">
        <f>'Food Shopping'!M38</f>
        <v>0</v>
      </c>
      <c r="N82" s="249">
        <f>'Food Shopping'!N38</f>
        <v>0</v>
      </c>
      <c r="O82" s="249">
        <f>'Food Shopping'!O38</f>
        <v>0</v>
      </c>
      <c r="P82" s="248">
        <f>'Food Shopping'!P38</f>
        <v>0</v>
      </c>
      <c r="Q82" s="248">
        <f>'Food Shopping'!Q38</f>
        <v>0</v>
      </c>
      <c r="R82" s="248">
        <f>'Food Shopping'!R38</f>
        <v>0</v>
      </c>
      <c r="S82" s="248">
        <f>'Food Shopping'!S38</f>
        <v>0</v>
      </c>
      <c r="T82" s="248">
        <f>'Food Shopping'!T38</f>
        <v>0</v>
      </c>
      <c r="U82" s="248">
        <f>'Food Shopping'!U38</f>
        <v>0</v>
      </c>
      <c r="V82" s="248">
        <f>'Food Shopping'!V38</f>
        <v>0</v>
      </c>
      <c r="W82" s="249">
        <f>'Food Shopping'!W38</f>
        <v>0</v>
      </c>
      <c r="X82" s="249">
        <f>'Food Shopping'!X38</f>
        <v>0</v>
      </c>
      <c r="Y82" s="249">
        <f>'Food Shopping'!Y38</f>
        <v>0</v>
      </c>
      <c r="Z82" s="249">
        <f>'Food Shopping'!Z38</f>
        <v>4.2565666251134962E-2</v>
      </c>
      <c r="AA82" s="249">
        <f>'Food Shopping'!AA38</f>
        <v>1.1490581784666396E-2</v>
      </c>
      <c r="AB82" s="249">
        <f>'Food Shopping'!AB38</f>
        <v>5.4056248035801356E-2</v>
      </c>
      <c r="AC82" s="249">
        <f>'Food Shopping'!AC38</f>
        <v>5.4056248035801356E-2</v>
      </c>
      <c r="AD82" s="248">
        <f>'Food Shopping'!AD38</f>
        <v>0</v>
      </c>
      <c r="AE82" s="248">
        <f>'Food Shopping'!AE38</f>
        <v>0</v>
      </c>
      <c r="AF82" s="248">
        <f>'Food Shopping'!AF38</f>
        <v>0</v>
      </c>
      <c r="AG82" s="248">
        <f>'Food Shopping'!AG38</f>
        <v>0</v>
      </c>
      <c r="AH82" s="248">
        <f>'Food Shopping'!AH38</f>
        <v>0</v>
      </c>
      <c r="AI82" s="248">
        <f>'Food Shopping'!AI38</f>
        <v>0</v>
      </c>
      <c r="AJ82" s="248">
        <f>'Food Shopping'!AJ38</f>
        <v>0</v>
      </c>
      <c r="AK82" s="246">
        <f>'Food Shopping'!AK38</f>
        <v>0</v>
      </c>
      <c r="AL82" s="246">
        <f>'Food Shopping'!AL38</f>
        <v>0</v>
      </c>
      <c r="AM82" s="246">
        <f>'Food Shopping'!AM38</f>
        <v>0</v>
      </c>
      <c r="AN82" s="246">
        <f>'Food Shopping'!AN38</f>
        <v>4.2565666251134962E-2</v>
      </c>
      <c r="AO82" s="246">
        <f>'Food Shopping'!AO38</f>
        <v>1.1490581784666396E-2</v>
      </c>
      <c r="AP82" s="246">
        <f>'Food Shopping'!AP38</f>
        <v>5.4056248035801356E-2</v>
      </c>
      <c r="AQ82" s="246">
        <f>'Food Shopping'!AQ38</f>
        <v>5.4056248035801356E-2</v>
      </c>
    </row>
    <row r="83" spans="1:43" x14ac:dyDescent="0.35">
      <c r="A83" s="247" t="s">
        <v>572</v>
      </c>
      <c r="B83" s="248">
        <f>'Food Shopping'!B39</f>
        <v>0</v>
      </c>
      <c r="C83" s="248">
        <f>'Food Shopping'!C39</f>
        <v>0.41159980821370329</v>
      </c>
      <c r="D83" s="248">
        <f>'Food Shopping'!D39</f>
        <v>0.41159980821370329</v>
      </c>
      <c r="E83" s="248">
        <f>'Food Shopping'!E39</f>
        <v>0</v>
      </c>
      <c r="F83" s="248">
        <f>'Food Shopping'!F39</f>
        <v>0</v>
      </c>
      <c r="G83" s="248">
        <f>'Food Shopping'!G39</f>
        <v>0</v>
      </c>
      <c r="H83" s="248">
        <f>'Food Shopping'!H39</f>
        <v>0.41159980821370329</v>
      </c>
      <c r="I83" s="249">
        <f>'Food Shopping'!I39</f>
        <v>0</v>
      </c>
      <c r="J83" s="249">
        <f>'Food Shopping'!J39</f>
        <v>0</v>
      </c>
      <c r="K83" s="249">
        <f>'Food Shopping'!K39</f>
        <v>0</v>
      </c>
      <c r="L83" s="249">
        <f>'Food Shopping'!L39</f>
        <v>0</v>
      </c>
      <c r="M83" s="249">
        <f>'Food Shopping'!M39</f>
        <v>0</v>
      </c>
      <c r="N83" s="249">
        <f>'Food Shopping'!N39</f>
        <v>0</v>
      </c>
      <c r="O83" s="249">
        <f>'Food Shopping'!O39</f>
        <v>0</v>
      </c>
      <c r="P83" s="248">
        <f>'Food Shopping'!P39</f>
        <v>0</v>
      </c>
      <c r="Q83" s="248">
        <f>'Food Shopping'!Q39</f>
        <v>0</v>
      </c>
      <c r="R83" s="248">
        <f>'Food Shopping'!R39</f>
        <v>0</v>
      </c>
      <c r="S83" s="248">
        <f>'Food Shopping'!S39</f>
        <v>0</v>
      </c>
      <c r="T83" s="248">
        <f>'Food Shopping'!T39</f>
        <v>0</v>
      </c>
      <c r="U83" s="248">
        <f>'Food Shopping'!U39</f>
        <v>0</v>
      </c>
      <c r="V83" s="248">
        <f>'Food Shopping'!V39</f>
        <v>0</v>
      </c>
      <c r="W83" s="249">
        <f>'Food Shopping'!W39</f>
        <v>0</v>
      </c>
      <c r="X83" s="249">
        <f>'Food Shopping'!X39</f>
        <v>0</v>
      </c>
      <c r="Y83" s="249">
        <f>'Food Shopping'!Y39</f>
        <v>0</v>
      </c>
      <c r="Z83" s="249">
        <f>'Food Shopping'!Z39</f>
        <v>0</v>
      </c>
      <c r="AA83" s="249">
        <f>'Food Shopping'!AA39</f>
        <v>0</v>
      </c>
      <c r="AB83" s="249">
        <f>'Food Shopping'!AB39</f>
        <v>0</v>
      </c>
      <c r="AC83" s="249">
        <f>'Food Shopping'!AC39</f>
        <v>0</v>
      </c>
      <c r="AD83" s="248">
        <f>'Food Shopping'!AD39</f>
        <v>0</v>
      </c>
      <c r="AE83" s="248">
        <f>'Food Shopping'!AE39</f>
        <v>0</v>
      </c>
      <c r="AF83" s="248">
        <f>'Food Shopping'!AF39</f>
        <v>0</v>
      </c>
      <c r="AG83" s="248">
        <f>'Food Shopping'!AG39</f>
        <v>0</v>
      </c>
      <c r="AH83" s="248">
        <f>'Food Shopping'!AH39</f>
        <v>0</v>
      </c>
      <c r="AI83" s="248">
        <f>'Food Shopping'!AI39</f>
        <v>0</v>
      </c>
      <c r="AJ83" s="248">
        <f>'Food Shopping'!AJ39</f>
        <v>0</v>
      </c>
      <c r="AK83" s="246">
        <f>'Food Shopping'!AK39</f>
        <v>0</v>
      </c>
      <c r="AL83" s="246">
        <f>'Food Shopping'!AL39</f>
        <v>0.41159980821370329</v>
      </c>
      <c r="AM83" s="246">
        <f>'Food Shopping'!AM39</f>
        <v>0.41159980821370329</v>
      </c>
      <c r="AN83" s="246">
        <f>'Food Shopping'!AN39</f>
        <v>0</v>
      </c>
      <c r="AO83" s="246">
        <f>'Food Shopping'!AO39</f>
        <v>0</v>
      </c>
      <c r="AP83" s="246">
        <f>'Food Shopping'!AP39</f>
        <v>0</v>
      </c>
      <c r="AQ83" s="246">
        <f>'Food Shopping'!AQ39</f>
        <v>0.41159980821370329</v>
      </c>
    </row>
    <row r="84" spans="1:43" x14ac:dyDescent="0.35">
      <c r="A84" s="247" t="s">
        <v>573</v>
      </c>
      <c r="B84" s="248">
        <f>'Food Shopping'!B41</f>
        <v>0</v>
      </c>
      <c r="C84" s="248">
        <f>'Food Shopping'!C41</f>
        <v>0.38965725609912927</v>
      </c>
      <c r="D84" s="248">
        <f>'Food Shopping'!D41</f>
        <v>0.38965725609912927</v>
      </c>
      <c r="E84" s="248">
        <f>'Food Shopping'!E41</f>
        <v>6.3552134709978239E-2</v>
      </c>
      <c r="F84" s="248">
        <f>'Food Shopping'!F41</f>
        <v>0.16434586420943187</v>
      </c>
      <c r="G84" s="248">
        <f>'Food Shopping'!G41</f>
        <v>0.22789799891941009</v>
      </c>
      <c r="H84" s="248">
        <f>'Food Shopping'!H41</f>
        <v>0.61755525501853936</v>
      </c>
      <c r="I84" s="249">
        <f>'Food Shopping'!I41</f>
        <v>0</v>
      </c>
      <c r="J84" s="249">
        <f>'Food Shopping'!J41</f>
        <v>0</v>
      </c>
      <c r="K84" s="249">
        <f>'Food Shopping'!K41</f>
        <v>0</v>
      </c>
      <c r="L84" s="249">
        <f>'Food Shopping'!L41</f>
        <v>0</v>
      </c>
      <c r="M84" s="249">
        <f>'Food Shopping'!M41</f>
        <v>8.2525353133427338E-3</v>
      </c>
      <c r="N84" s="249">
        <f>'Food Shopping'!N41</f>
        <v>8.2525353133427338E-3</v>
      </c>
      <c r="O84" s="249">
        <f>'Food Shopping'!O41</f>
        <v>8.2525353133427338E-3</v>
      </c>
      <c r="P84" s="248">
        <f>'Food Shopping'!P41</f>
        <v>0</v>
      </c>
      <c r="Q84" s="248">
        <f>'Food Shopping'!Q41</f>
        <v>0</v>
      </c>
      <c r="R84" s="248">
        <f>'Food Shopping'!R41</f>
        <v>0</v>
      </c>
      <c r="S84" s="248">
        <f>'Food Shopping'!S41</f>
        <v>0</v>
      </c>
      <c r="T84" s="248">
        <f>'Food Shopping'!T41</f>
        <v>0</v>
      </c>
      <c r="U84" s="248">
        <f>'Food Shopping'!U41</f>
        <v>0</v>
      </c>
      <c r="V84" s="248">
        <f>'Food Shopping'!V41</f>
        <v>0</v>
      </c>
      <c r="W84" s="249">
        <f>'Food Shopping'!W41</f>
        <v>0</v>
      </c>
      <c r="X84" s="249">
        <f>'Food Shopping'!X41</f>
        <v>5.5987552287502775E-2</v>
      </c>
      <c r="Y84" s="249">
        <f>'Food Shopping'!Y41</f>
        <v>5.5987552287502775E-2</v>
      </c>
      <c r="Z84" s="249">
        <f>'Food Shopping'!Z41</f>
        <v>0</v>
      </c>
      <c r="AA84" s="249">
        <f>'Food Shopping'!AA41</f>
        <v>0</v>
      </c>
      <c r="AB84" s="249">
        <f>'Food Shopping'!AB41</f>
        <v>0</v>
      </c>
      <c r="AC84" s="249">
        <f>'Food Shopping'!AC41</f>
        <v>5.5987552287502775E-2</v>
      </c>
      <c r="AD84" s="248">
        <f>'Food Shopping'!AD41</f>
        <v>1.9764176844999897</v>
      </c>
      <c r="AE84" s="248">
        <f>'Food Shopping'!AE41</f>
        <v>0.24035567551273065</v>
      </c>
      <c r="AF84" s="248">
        <f>'Food Shopping'!AF41</f>
        <v>2.2167733600127204</v>
      </c>
      <c r="AG84" s="248">
        <f>'Food Shopping'!AG41</f>
        <v>7.43955516430089E-2</v>
      </c>
      <c r="AH84" s="248">
        <f>'Food Shopping'!AH41</f>
        <v>8.4874324186793706E-2</v>
      </c>
      <c r="AI84" s="248">
        <f>'Food Shopping'!AI41</f>
        <v>0.15926987582980262</v>
      </c>
      <c r="AJ84" s="248">
        <f>'Food Shopping'!AJ41</f>
        <v>2.376043235842523</v>
      </c>
      <c r="AK84" s="246">
        <f>'Food Shopping'!AK41</f>
        <v>1.9764176844999897</v>
      </c>
      <c r="AL84" s="246">
        <f>'Food Shopping'!AL41</f>
        <v>0.68600048389936275</v>
      </c>
      <c r="AM84" s="246">
        <f>'Food Shopping'!AM41</f>
        <v>2.6624181683993524</v>
      </c>
      <c r="AN84" s="246">
        <f>'Food Shopping'!AN41</f>
        <v>0.13794768635298715</v>
      </c>
      <c r="AO84" s="246">
        <f>'Food Shopping'!AO41</f>
        <v>0.25747272370956831</v>
      </c>
      <c r="AP84" s="246">
        <f>'Food Shopping'!AP41</f>
        <v>0.39542041006255546</v>
      </c>
      <c r="AQ84" s="246">
        <f>'Food Shopping'!AQ41</f>
        <v>3.057838578461908</v>
      </c>
    </row>
    <row r="85" spans="1:43" x14ac:dyDescent="0.35">
      <c r="A85" s="247" t="s">
        <v>574</v>
      </c>
      <c r="B85" s="248">
        <f>'Food Shopping'!B42</f>
        <v>0</v>
      </c>
      <c r="C85" s="248">
        <f>'Food Shopping'!C42</f>
        <v>0</v>
      </c>
      <c r="D85" s="248">
        <f>'Food Shopping'!D42</f>
        <v>0</v>
      </c>
      <c r="E85" s="248">
        <f>'Food Shopping'!E42</f>
        <v>0</v>
      </c>
      <c r="F85" s="248">
        <f>'Food Shopping'!F42</f>
        <v>0</v>
      </c>
      <c r="G85" s="248">
        <f>'Food Shopping'!G42</f>
        <v>0</v>
      </c>
      <c r="H85" s="248">
        <f>'Food Shopping'!H42</f>
        <v>0</v>
      </c>
      <c r="I85" s="249">
        <f>'Food Shopping'!I42</f>
        <v>0</v>
      </c>
      <c r="J85" s="249">
        <f>'Food Shopping'!J42</f>
        <v>0</v>
      </c>
      <c r="K85" s="249">
        <f>'Food Shopping'!K42</f>
        <v>0</v>
      </c>
      <c r="L85" s="249">
        <f>'Food Shopping'!L42</f>
        <v>0</v>
      </c>
      <c r="M85" s="249">
        <f>'Food Shopping'!M42</f>
        <v>0</v>
      </c>
      <c r="N85" s="249">
        <f>'Food Shopping'!N42</f>
        <v>0</v>
      </c>
      <c r="O85" s="249">
        <f>'Food Shopping'!O42</f>
        <v>0</v>
      </c>
      <c r="P85" s="248">
        <f>'Food Shopping'!P42</f>
        <v>0</v>
      </c>
      <c r="Q85" s="248">
        <f>'Food Shopping'!Q42</f>
        <v>0</v>
      </c>
      <c r="R85" s="248">
        <f>'Food Shopping'!R42</f>
        <v>0</v>
      </c>
      <c r="S85" s="248">
        <f>'Food Shopping'!S42</f>
        <v>0</v>
      </c>
      <c r="T85" s="248">
        <f>'Food Shopping'!T42</f>
        <v>0</v>
      </c>
      <c r="U85" s="248">
        <f>'Food Shopping'!U42</f>
        <v>0</v>
      </c>
      <c r="V85" s="248">
        <f>'Food Shopping'!V42</f>
        <v>0</v>
      </c>
      <c r="W85" s="249">
        <f>'Food Shopping'!W42</f>
        <v>0</v>
      </c>
      <c r="X85" s="249">
        <f>'Food Shopping'!X42</f>
        <v>5.5987552287502775E-2</v>
      </c>
      <c r="Y85" s="249">
        <f>'Food Shopping'!Y42</f>
        <v>5.5987552287502775E-2</v>
      </c>
      <c r="Z85" s="249">
        <f>'Food Shopping'!Z42</f>
        <v>0</v>
      </c>
      <c r="AA85" s="249">
        <f>'Food Shopping'!AA42</f>
        <v>0</v>
      </c>
      <c r="AB85" s="249">
        <f>'Food Shopping'!AB42</f>
        <v>0</v>
      </c>
      <c r="AC85" s="249">
        <f>'Food Shopping'!AC42</f>
        <v>5.5987552287502775E-2</v>
      </c>
      <c r="AD85" s="248">
        <f>'Food Shopping'!AD42</f>
        <v>0</v>
      </c>
      <c r="AE85" s="248">
        <f>'Food Shopping'!AE42</f>
        <v>0</v>
      </c>
      <c r="AF85" s="248">
        <f>'Food Shopping'!AF42</f>
        <v>0</v>
      </c>
      <c r="AG85" s="248">
        <f>'Food Shopping'!AG42</f>
        <v>0.33405629025693501</v>
      </c>
      <c r="AH85" s="248">
        <f>'Food Shopping'!AH42</f>
        <v>3.7762817266110291E-2</v>
      </c>
      <c r="AI85" s="248">
        <f>'Food Shopping'!AI42</f>
        <v>0.37181910752304531</v>
      </c>
      <c r="AJ85" s="248">
        <f>'Food Shopping'!AJ42</f>
        <v>0.37181910752304531</v>
      </c>
      <c r="AK85" s="246">
        <f>'Food Shopping'!AK42</f>
        <v>0</v>
      </c>
      <c r="AL85" s="246">
        <f>'Food Shopping'!AL42</f>
        <v>5.5987552287502775E-2</v>
      </c>
      <c r="AM85" s="246">
        <f>'Food Shopping'!AM42</f>
        <v>5.5987552287502775E-2</v>
      </c>
      <c r="AN85" s="246">
        <f>'Food Shopping'!AN42</f>
        <v>0.33405629025693501</v>
      </c>
      <c r="AO85" s="246">
        <f>'Food Shopping'!AO42</f>
        <v>3.7762817266110291E-2</v>
      </c>
      <c r="AP85" s="246">
        <f>'Food Shopping'!AP42</f>
        <v>0.37181910752304531</v>
      </c>
      <c r="AQ85" s="246">
        <f>'Food Shopping'!AQ42</f>
        <v>0.42780665981054811</v>
      </c>
    </row>
    <row r="86" spans="1:43" x14ac:dyDescent="0.35">
      <c r="A86" s="247" t="s">
        <v>575</v>
      </c>
      <c r="B86" s="248">
        <f>'Food Shopping'!B43</f>
        <v>0</v>
      </c>
      <c r="C86" s="248">
        <f>'Food Shopping'!C43</f>
        <v>0</v>
      </c>
      <c r="D86" s="248">
        <f>'Food Shopping'!D43</f>
        <v>0</v>
      </c>
      <c r="E86" s="248">
        <f>'Food Shopping'!E43</f>
        <v>0</v>
      </c>
      <c r="F86" s="248">
        <f>'Food Shopping'!F43</f>
        <v>0</v>
      </c>
      <c r="G86" s="248">
        <f>'Food Shopping'!G43</f>
        <v>0</v>
      </c>
      <c r="H86" s="248">
        <f>'Food Shopping'!H43</f>
        <v>0</v>
      </c>
      <c r="I86" s="249">
        <f>'Food Shopping'!I43</f>
        <v>0</v>
      </c>
      <c r="J86" s="249">
        <f>'Food Shopping'!J43</f>
        <v>0</v>
      </c>
      <c r="K86" s="249">
        <f>'Food Shopping'!K43</f>
        <v>0</v>
      </c>
      <c r="L86" s="249">
        <f>'Food Shopping'!L43</f>
        <v>0</v>
      </c>
      <c r="M86" s="249">
        <f>'Food Shopping'!M43</f>
        <v>0</v>
      </c>
      <c r="N86" s="249">
        <f>'Food Shopping'!N43</f>
        <v>0</v>
      </c>
      <c r="O86" s="249">
        <f>'Food Shopping'!O43</f>
        <v>0</v>
      </c>
      <c r="P86" s="248">
        <f>'Food Shopping'!P43</f>
        <v>0</v>
      </c>
      <c r="Q86" s="248">
        <f>'Food Shopping'!Q43</f>
        <v>0</v>
      </c>
      <c r="R86" s="248">
        <f>'Food Shopping'!R43</f>
        <v>0</v>
      </c>
      <c r="S86" s="248">
        <f>'Food Shopping'!S43</f>
        <v>0</v>
      </c>
      <c r="T86" s="248">
        <f>'Food Shopping'!T43</f>
        <v>0.26871424853894721</v>
      </c>
      <c r="U86" s="248">
        <f>'Food Shopping'!U43</f>
        <v>0.26871424853894721</v>
      </c>
      <c r="V86" s="248">
        <f>'Food Shopping'!V43</f>
        <v>0.26871424853894721</v>
      </c>
      <c r="W86" s="249">
        <f>'Food Shopping'!W43</f>
        <v>0</v>
      </c>
      <c r="X86" s="249">
        <f>'Food Shopping'!X43</f>
        <v>0</v>
      </c>
      <c r="Y86" s="249">
        <f>'Food Shopping'!Y43</f>
        <v>0</v>
      </c>
      <c r="Z86" s="249">
        <f>'Food Shopping'!Z43</f>
        <v>0</v>
      </c>
      <c r="AA86" s="249">
        <f>'Food Shopping'!AA43</f>
        <v>0</v>
      </c>
      <c r="AB86" s="249">
        <f>'Food Shopping'!AB43</f>
        <v>0</v>
      </c>
      <c r="AC86" s="249">
        <f>'Food Shopping'!AC43</f>
        <v>0</v>
      </c>
      <c r="AD86" s="248">
        <f>'Food Shopping'!AD43</f>
        <v>1.4494414515745764</v>
      </c>
      <c r="AE86" s="248">
        <f>'Food Shopping'!AE43</f>
        <v>0.45006746441507911</v>
      </c>
      <c r="AF86" s="248">
        <f>'Food Shopping'!AF43</f>
        <v>1.8995089159896554</v>
      </c>
      <c r="AG86" s="248">
        <f>'Food Shopping'!AG43</f>
        <v>0.37183301978772354</v>
      </c>
      <c r="AH86" s="248">
        <f>'Food Shopping'!AH43</f>
        <v>5.6656494520759375E-2</v>
      </c>
      <c r="AI86" s="248">
        <f>'Food Shopping'!AI43</f>
        <v>0.42848951430848292</v>
      </c>
      <c r="AJ86" s="248">
        <f>'Food Shopping'!AJ43</f>
        <v>2.3279984302981385</v>
      </c>
      <c r="AK86" s="246">
        <f>'Food Shopping'!AK43</f>
        <v>1.4494414515745764</v>
      </c>
      <c r="AL86" s="246">
        <f>'Food Shopping'!AL43</f>
        <v>0.45006746441507911</v>
      </c>
      <c r="AM86" s="246">
        <f>'Food Shopping'!AM43</f>
        <v>1.8995089159896554</v>
      </c>
      <c r="AN86" s="246">
        <f>'Food Shopping'!AN43</f>
        <v>0.37183301978772354</v>
      </c>
      <c r="AO86" s="246">
        <f>'Food Shopping'!AO43</f>
        <v>0.32537074305970659</v>
      </c>
      <c r="AP86" s="246">
        <f>'Food Shopping'!AP43</f>
        <v>0.69720376284743013</v>
      </c>
      <c r="AQ86" s="246">
        <f>'Food Shopping'!AQ43</f>
        <v>2.5967126788370853</v>
      </c>
    </row>
    <row r="87" spans="1:43" x14ac:dyDescent="0.35">
      <c r="A87" s="247" t="s">
        <v>576</v>
      </c>
      <c r="B87" s="248">
        <f>'Food Shopping'!B46</f>
        <v>0</v>
      </c>
      <c r="C87" s="248">
        <f>'Food Shopping'!C46</f>
        <v>0</v>
      </c>
      <c r="D87" s="248">
        <f>'Food Shopping'!D46</f>
        <v>0</v>
      </c>
      <c r="E87" s="248">
        <f>'Food Shopping'!E46</f>
        <v>0.6224095382543553</v>
      </c>
      <c r="F87" s="248">
        <f>'Food Shopping'!F46</f>
        <v>0</v>
      </c>
      <c r="G87" s="248">
        <f>'Food Shopping'!G46</f>
        <v>0.6224095382543553</v>
      </c>
      <c r="H87" s="248">
        <f>'Food Shopping'!H46</f>
        <v>0.6224095382543553</v>
      </c>
      <c r="I87" s="249">
        <f>'Food Shopping'!I46</f>
        <v>0</v>
      </c>
      <c r="J87" s="249">
        <f>'Food Shopping'!J46</f>
        <v>0</v>
      </c>
      <c r="K87" s="249">
        <f>'Food Shopping'!K46</f>
        <v>0</v>
      </c>
      <c r="L87" s="249">
        <f>'Food Shopping'!L46</f>
        <v>0</v>
      </c>
      <c r="M87" s="249">
        <f>'Food Shopping'!M46</f>
        <v>0</v>
      </c>
      <c r="N87" s="249">
        <f>'Food Shopping'!N46</f>
        <v>0</v>
      </c>
      <c r="O87" s="249">
        <f>'Food Shopping'!O46</f>
        <v>0</v>
      </c>
      <c r="P87" s="248">
        <f>'Food Shopping'!P46</f>
        <v>0</v>
      </c>
      <c r="Q87" s="248">
        <f>'Food Shopping'!Q46</f>
        <v>0</v>
      </c>
      <c r="R87" s="248">
        <f>'Food Shopping'!R46</f>
        <v>0</v>
      </c>
      <c r="S87" s="248">
        <f>'Food Shopping'!S46</f>
        <v>0</v>
      </c>
      <c r="T87" s="248">
        <f>'Food Shopping'!T46</f>
        <v>0</v>
      </c>
      <c r="U87" s="248">
        <f>'Food Shopping'!U46</f>
        <v>0</v>
      </c>
      <c r="V87" s="248">
        <f>'Food Shopping'!V46</f>
        <v>0</v>
      </c>
      <c r="W87" s="249">
        <f>'Food Shopping'!W46</f>
        <v>0</v>
      </c>
      <c r="X87" s="249">
        <f>'Food Shopping'!X46</f>
        <v>0</v>
      </c>
      <c r="Y87" s="249">
        <f>'Food Shopping'!Y46</f>
        <v>0</v>
      </c>
      <c r="Z87" s="249">
        <f>'Food Shopping'!Z46</f>
        <v>0</v>
      </c>
      <c r="AA87" s="249">
        <f>'Food Shopping'!AA46</f>
        <v>0</v>
      </c>
      <c r="AB87" s="249">
        <f>'Food Shopping'!AB46</f>
        <v>0</v>
      </c>
      <c r="AC87" s="249">
        <f>'Food Shopping'!AC46</f>
        <v>0</v>
      </c>
      <c r="AD87" s="248">
        <f>'Food Shopping'!AD46</f>
        <v>0</v>
      </c>
      <c r="AE87" s="248">
        <f>'Food Shopping'!AE46</f>
        <v>0</v>
      </c>
      <c r="AF87" s="248">
        <f>'Food Shopping'!AF46</f>
        <v>0</v>
      </c>
      <c r="AG87" s="248">
        <f>'Food Shopping'!AG46</f>
        <v>0</v>
      </c>
      <c r="AH87" s="248">
        <f>'Food Shopping'!AH46</f>
        <v>0</v>
      </c>
      <c r="AI87" s="248">
        <f>'Food Shopping'!AI46</f>
        <v>0</v>
      </c>
      <c r="AJ87" s="248">
        <f>'Food Shopping'!AJ46</f>
        <v>0</v>
      </c>
      <c r="AK87" s="246">
        <f>'Food Shopping'!AK46</f>
        <v>0</v>
      </c>
      <c r="AL87" s="246">
        <f>'Food Shopping'!AL46</f>
        <v>0</v>
      </c>
      <c r="AM87" s="246">
        <f>'Food Shopping'!AM46</f>
        <v>0</v>
      </c>
      <c r="AN87" s="246">
        <f>'Food Shopping'!AN46</f>
        <v>0.6224095382543553</v>
      </c>
      <c r="AO87" s="246">
        <f>'Food Shopping'!AO46</f>
        <v>0</v>
      </c>
      <c r="AP87" s="246">
        <f>'Food Shopping'!AP46</f>
        <v>0.6224095382543553</v>
      </c>
      <c r="AQ87" s="246">
        <f>'Food Shopping'!AQ46</f>
        <v>0.6224095382543553</v>
      </c>
    </row>
    <row r="88" spans="1:43" x14ac:dyDescent="0.35">
      <c r="A88" s="247" t="s">
        <v>577</v>
      </c>
      <c r="B88" s="248">
        <f>'Food Shopping'!B49</f>
        <v>0</v>
      </c>
      <c r="C88" s="248">
        <f>'Food Shopping'!C49</f>
        <v>0</v>
      </c>
      <c r="D88" s="248">
        <f>'Food Shopping'!D49</f>
        <v>0</v>
      </c>
      <c r="E88" s="248">
        <f>'Food Shopping'!E49</f>
        <v>0</v>
      </c>
      <c r="F88" s="248">
        <f>'Food Shopping'!F49</f>
        <v>0</v>
      </c>
      <c r="G88" s="248">
        <f>'Food Shopping'!G49</f>
        <v>0</v>
      </c>
      <c r="H88" s="248">
        <f>'Food Shopping'!H49</f>
        <v>0</v>
      </c>
      <c r="I88" s="249">
        <f>'Food Shopping'!I49</f>
        <v>1.3585902627095581</v>
      </c>
      <c r="J88" s="249">
        <f>'Food Shopping'!J49</f>
        <v>0</v>
      </c>
      <c r="K88" s="249">
        <f>'Food Shopping'!K49</f>
        <v>1.3585902627095581</v>
      </c>
      <c r="L88" s="249">
        <f>'Food Shopping'!L49</f>
        <v>0</v>
      </c>
      <c r="M88" s="249">
        <f>'Food Shopping'!M49</f>
        <v>8.0700273208361151E-2</v>
      </c>
      <c r="N88" s="249">
        <f>'Food Shopping'!N49</f>
        <v>8.0700273208361151E-2</v>
      </c>
      <c r="O88" s="249">
        <f>'Food Shopping'!O49</f>
        <v>1.4392905359179191</v>
      </c>
      <c r="P88" s="248">
        <f>'Food Shopping'!P49</f>
        <v>0</v>
      </c>
      <c r="Q88" s="248">
        <f>'Food Shopping'!Q49</f>
        <v>0.81033665295934287</v>
      </c>
      <c r="R88" s="248">
        <f>'Food Shopping'!R49</f>
        <v>0.81033665295934287</v>
      </c>
      <c r="S88" s="248">
        <f>'Food Shopping'!S49</f>
        <v>1.9218654126480752</v>
      </c>
      <c r="T88" s="248">
        <f>'Food Shopping'!T49</f>
        <v>0</v>
      </c>
      <c r="U88" s="248">
        <f>'Food Shopping'!U49</f>
        <v>1.9218654126480752</v>
      </c>
      <c r="V88" s="248">
        <f>'Food Shopping'!V49</f>
        <v>2.7322020656074182</v>
      </c>
      <c r="W88" s="249">
        <f>'Food Shopping'!W49</f>
        <v>0</v>
      </c>
      <c r="X88" s="249">
        <f>'Food Shopping'!X49</f>
        <v>0</v>
      </c>
      <c r="Y88" s="249">
        <f>'Food Shopping'!Y49</f>
        <v>0</v>
      </c>
      <c r="Z88" s="249">
        <f>'Food Shopping'!Z49</f>
        <v>0</v>
      </c>
      <c r="AA88" s="249">
        <f>'Food Shopping'!AA49</f>
        <v>0</v>
      </c>
      <c r="AB88" s="249">
        <f>'Food Shopping'!AB49</f>
        <v>0</v>
      </c>
      <c r="AC88" s="249">
        <f>'Food Shopping'!AC49</f>
        <v>0</v>
      </c>
      <c r="AD88" s="248">
        <f>'Food Shopping'!AD49</f>
        <v>0</v>
      </c>
      <c r="AE88" s="248">
        <f>'Food Shopping'!AE49</f>
        <v>0</v>
      </c>
      <c r="AF88" s="248">
        <f>'Food Shopping'!AF49</f>
        <v>0</v>
      </c>
      <c r="AG88" s="248">
        <f>'Food Shopping'!AG49</f>
        <v>0</v>
      </c>
      <c r="AH88" s="248">
        <f>'Food Shopping'!AH49</f>
        <v>0</v>
      </c>
      <c r="AI88" s="248">
        <f>'Food Shopping'!AI49</f>
        <v>0</v>
      </c>
      <c r="AJ88" s="248">
        <f>'Food Shopping'!AJ49</f>
        <v>0</v>
      </c>
      <c r="AK88" s="246">
        <f>'Food Shopping'!AK49</f>
        <v>1.3585902627095581</v>
      </c>
      <c r="AL88" s="246">
        <f>'Food Shopping'!AL49</f>
        <v>0.81033665295934287</v>
      </c>
      <c r="AM88" s="246">
        <f>'Food Shopping'!AM49</f>
        <v>2.1689269156689011</v>
      </c>
      <c r="AN88" s="246">
        <f>'Food Shopping'!AN49</f>
        <v>1.9218654126480752</v>
      </c>
      <c r="AO88" s="246">
        <f>'Food Shopping'!AO49</f>
        <v>8.0700273208361151E-2</v>
      </c>
      <c r="AP88" s="246">
        <f>'Food Shopping'!AP49</f>
        <v>2.0025656858564362</v>
      </c>
      <c r="AQ88" s="246">
        <f>'Food Shopping'!AQ49</f>
        <v>4.1714926015253369</v>
      </c>
    </row>
    <row r="89" spans="1:43" x14ac:dyDescent="0.35">
      <c r="A89" s="247" t="s">
        <v>578</v>
      </c>
      <c r="B89" s="248">
        <f>'Food Shopping'!B50</f>
        <v>0</v>
      </c>
      <c r="C89" s="248">
        <f>'Food Shopping'!C50</f>
        <v>0</v>
      </c>
      <c r="D89" s="248">
        <f>'Food Shopping'!D50</f>
        <v>0</v>
      </c>
      <c r="E89" s="248">
        <f>'Food Shopping'!E50</f>
        <v>0</v>
      </c>
      <c r="F89" s="248">
        <f>'Food Shopping'!F50</f>
        <v>0</v>
      </c>
      <c r="G89" s="248">
        <f>'Food Shopping'!G50</f>
        <v>0</v>
      </c>
      <c r="H89" s="248">
        <f>'Food Shopping'!H50</f>
        <v>0</v>
      </c>
      <c r="I89" s="249">
        <f>'Food Shopping'!I50</f>
        <v>0</v>
      </c>
      <c r="J89" s="249">
        <f>'Food Shopping'!J50</f>
        <v>0</v>
      </c>
      <c r="K89" s="249">
        <f>'Food Shopping'!K50</f>
        <v>0</v>
      </c>
      <c r="L89" s="249">
        <f>'Food Shopping'!L50</f>
        <v>0</v>
      </c>
      <c r="M89" s="249">
        <f>'Food Shopping'!M50</f>
        <v>0</v>
      </c>
      <c r="N89" s="249">
        <f>'Food Shopping'!N50</f>
        <v>0</v>
      </c>
      <c r="O89" s="249">
        <f>'Food Shopping'!O50</f>
        <v>0</v>
      </c>
      <c r="P89" s="248">
        <f>'Food Shopping'!P50</f>
        <v>0</v>
      </c>
      <c r="Q89" s="248">
        <f>'Food Shopping'!Q50</f>
        <v>0</v>
      </c>
      <c r="R89" s="248">
        <f>'Food Shopping'!R50</f>
        <v>0</v>
      </c>
      <c r="S89" s="248">
        <f>'Food Shopping'!S50</f>
        <v>0</v>
      </c>
      <c r="T89" s="248">
        <f>'Food Shopping'!T50</f>
        <v>0</v>
      </c>
      <c r="U89" s="248">
        <f>'Food Shopping'!U50</f>
        <v>0</v>
      </c>
      <c r="V89" s="248">
        <f>'Food Shopping'!V50</f>
        <v>0</v>
      </c>
      <c r="W89" s="249">
        <f>'Food Shopping'!W50</f>
        <v>0.20680642058416979</v>
      </c>
      <c r="X89" s="249">
        <f>'Food Shopping'!X50</f>
        <v>5.5987552287502775E-2</v>
      </c>
      <c r="Y89" s="249">
        <f>'Food Shopping'!Y50</f>
        <v>0.26279397287167255</v>
      </c>
      <c r="Z89" s="249">
        <f>'Food Shopping'!Z50</f>
        <v>4.2565666251134962E-2</v>
      </c>
      <c r="AA89" s="249">
        <f>'Food Shopping'!AA50</f>
        <v>0</v>
      </c>
      <c r="AB89" s="249">
        <f>'Food Shopping'!AB50</f>
        <v>4.2565666251134962E-2</v>
      </c>
      <c r="AC89" s="249">
        <f>'Food Shopping'!AC50</f>
        <v>0.3053596391228075</v>
      </c>
      <c r="AD89" s="248">
        <f>'Food Shopping'!AD50</f>
        <v>0</v>
      </c>
      <c r="AE89" s="248">
        <f>'Food Shopping'!AE50</f>
        <v>0</v>
      </c>
      <c r="AF89" s="248">
        <f>'Food Shopping'!AF50</f>
        <v>0</v>
      </c>
      <c r="AG89" s="248">
        <f>'Food Shopping'!AG50</f>
        <v>0</v>
      </c>
      <c r="AH89" s="248">
        <f>'Food Shopping'!AH50</f>
        <v>0</v>
      </c>
      <c r="AI89" s="248">
        <f>'Food Shopping'!AI50</f>
        <v>0</v>
      </c>
      <c r="AJ89" s="248">
        <f>'Food Shopping'!AJ50</f>
        <v>0</v>
      </c>
      <c r="AK89" s="246">
        <f>'Food Shopping'!AK50</f>
        <v>0.20680642058416979</v>
      </c>
      <c r="AL89" s="246">
        <f>'Food Shopping'!AL50</f>
        <v>5.5987552287502775E-2</v>
      </c>
      <c r="AM89" s="246">
        <f>'Food Shopping'!AM50</f>
        <v>0.26279397287167255</v>
      </c>
      <c r="AN89" s="246">
        <f>'Food Shopping'!AN50</f>
        <v>4.2565666251134962E-2</v>
      </c>
      <c r="AO89" s="246">
        <f>'Food Shopping'!AO50</f>
        <v>0</v>
      </c>
      <c r="AP89" s="246">
        <f>'Food Shopping'!AP50</f>
        <v>4.2565666251134962E-2</v>
      </c>
      <c r="AQ89" s="246">
        <f>'Food Shopping'!AQ50</f>
        <v>0.3053596391228075</v>
      </c>
    </row>
    <row r="90" spans="1:43" x14ac:dyDescent="0.35">
      <c r="A90" s="247" t="s">
        <v>579</v>
      </c>
      <c r="B90" s="248">
        <f>'Food Shopping'!B51</f>
        <v>0</v>
      </c>
      <c r="C90" s="248">
        <f>'Food Shopping'!C51</f>
        <v>0</v>
      </c>
      <c r="D90" s="248">
        <f>'Food Shopping'!D51</f>
        <v>0</v>
      </c>
      <c r="E90" s="248">
        <f>'Food Shopping'!E51</f>
        <v>0</v>
      </c>
      <c r="F90" s="248">
        <f>'Food Shopping'!F51</f>
        <v>0</v>
      </c>
      <c r="G90" s="248">
        <f>'Food Shopping'!G51</f>
        <v>0</v>
      </c>
      <c r="H90" s="248">
        <f>'Food Shopping'!H51</f>
        <v>0</v>
      </c>
      <c r="I90" s="249">
        <f>'Food Shopping'!I51</f>
        <v>0</v>
      </c>
      <c r="J90" s="249">
        <f>'Food Shopping'!J51</f>
        <v>0.32425097808716186</v>
      </c>
      <c r="K90" s="249">
        <f>'Food Shopping'!K51</f>
        <v>0.32425097808716186</v>
      </c>
      <c r="L90" s="249">
        <f>'Food Shopping'!L51</f>
        <v>0</v>
      </c>
      <c r="M90" s="249">
        <f>'Food Shopping'!M51</f>
        <v>0</v>
      </c>
      <c r="N90" s="249">
        <f>'Food Shopping'!N51</f>
        <v>0</v>
      </c>
      <c r="O90" s="249">
        <f>'Food Shopping'!O51</f>
        <v>0.32425097808716186</v>
      </c>
      <c r="P90" s="248">
        <f>'Food Shopping'!P51</f>
        <v>3.1625772982092695</v>
      </c>
      <c r="Q90" s="248">
        <f>'Food Shopping'!Q51</f>
        <v>8.2817425223832217E-2</v>
      </c>
      <c r="R90" s="248">
        <f>'Food Shopping'!R51</f>
        <v>3.2453947234331015</v>
      </c>
      <c r="S90" s="248">
        <f>'Food Shopping'!S51</f>
        <v>0</v>
      </c>
      <c r="T90" s="248">
        <f>'Food Shopping'!T51</f>
        <v>0</v>
      </c>
      <c r="U90" s="248">
        <f>'Food Shopping'!U51</f>
        <v>0</v>
      </c>
      <c r="V90" s="248">
        <f>'Food Shopping'!V51</f>
        <v>3.2453947234331015</v>
      </c>
      <c r="W90" s="249">
        <f>'Food Shopping'!W51</f>
        <v>0.82722568233667915</v>
      </c>
      <c r="X90" s="249">
        <f>'Food Shopping'!X51</f>
        <v>0.28014024806423177</v>
      </c>
      <c r="Y90" s="249">
        <f>'Food Shopping'!Y51</f>
        <v>1.1073659304009109</v>
      </c>
      <c r="Z90" s="249">
        <f>'Food Shopping'!Z51</f>
        <v>4.2565666251134962E-2</v>
      </c>
      <c r="AA90" s="249">
        <f>'Food Shopping'!AA51</f>
        <v>2.2998950847637232E-2</v>
      </c>
      <c r="AB90" s="249">
        <f>'Food Shopping'!AB51</f>
        <v>6.556461709877219E-2</v>
      </c>
      <c r="AC90" s="249">
        <f>'Food Shopping'!AC51</f>
        <v>1.1729305474996832</v>
      </c>
      <c r="AD90" s="248">
        <f>'Food Shopping'!AD51</f>
        <v>0</v>
      </c>
      <c r="AE90" s="248">
        <f>'Food Shopping'!AE51</f>
        <v>0</v>
      </c>
      <c r="AF90" s="248">
        <f>'Food Shopping'!AF51</f>
        <v>0</v>
      </c>
      <c r="AG90" s="248">
        <f>'Food Shopping'!AG51</f>
        <v>0</v>
      </c>
      <c r="AH90" s="248">
        <f>'Food Shopping'!AH51</f>
        <v>0</v>
      </c>
      <c r="AI90" s="248">
        <f>'Food Shopping'!AI51</f>
        <v>0</v>
      </c>
      <c r="AJ90" s="248">
        <f>'Food Shopping'!AJ51</f>
        <v>0</v>
      </c>
      <c r="AK90" s="246">
        <f>'Food Shopping'!AK51</f>
        <v>3.9898029805459485</v>
      </c>
      <c r="AL90" s="246">
        <f>'Food Shopping'!AL51</f>
        <v>0.6872086513752258</v>
      </c>
      <c r="AM90" s="246">
        <f>'Food Shopping'!AM51</f>
        <v>4.6770116319211743</v>
      </c>
      <c r="AN90" s="246">
        <f>'Food Shopping'!AN51</f>
        <v>4.2565666251134962E-2</v>
      </c>
      <c r="AO90" s="246">
        <f>'Food Shopping'!AO51</f>
        <v>2.2998950847637232E-2</v>
      </c>
      <c r="AP90" s="246">
        <f>'Food Shopping'!AP51</f>
        <v>6.556461709877219E-2</v>
      </c>
      <c r="AQ90" s="246">
        <f>'Food Shopping'!AQ51</f>
        <v>4.7425762490199466</v>
      </c>
    </row>
    <row r="91" spans="1:43" x14ac:dyDescent="0.35">
      <c r="A91" s="247" t="s">
        <v>580</v>
      </c>
      <c r="B91" s="248">
        <f>'Food Shopping'!B54</f>
        <v>0</v>
      </c>
      <c r="C91" s="248">
        <f>'Food Shopping'!C54</f>
        <v>0</v>
      </c>
      <c r="D91" s="248">
        <f>'Food Shopping'!D54</f>
        <v>0</v>
      </c>
      <c r="E91" s="248">
        <f>'Food Shopping'!E54</f>
        <v>0</v>
      </c>
      <c r="F91" s="248">
        <f>'Food Shopping'!F54</f>
        <v>0</v>
      </c>
      <c r="G91" s="248">
        <f>'Food Shopping'!G54</f>
        <v>0</v>
      </c>
      <c r="H91" s="248">
        <f>'Food Shopping'!H54</f>
        <v>0</v>
      </c>
      <c r="I91" s="249">
        <f>'Food Shopping'!I54</f>
        <v>0</v>
      </c>
      <c r="J91" s="249">
        <f>'Food Shopping'!J54</f>
        <v>0</v>
      </c>
      <c r="K91" s="249">
        <f>'Food Shopping'!K54</f>
        <v>0</v>
      </c>
      <c r="L91" s="249">
        <f>'Food Shopping'!L54</f>
        <v>0</v>
      </c>
      <c r="M91" s="249">
        <f>'Food Shopping'!M54</f>
        <v>0</v>
      </c>
      <c r="N91" s="249">
        <f>'Food Shopping'!N54</f>
        <v>0</v>
      </c>
      <c r="O91" s="249">
        <f>'Food Shopping'!O54</f>
        <v>0</v>
      </c>
      <c r="P91" s="248">
        <f>'Food Shopping'!P54</f>
        <v>0</v>
      </c>
      <c r="Q91" s="248">
        <f>'Food Shopping'!Q54</f>
        <v>0</v>
      </c>
      <c r="R91" s="248">
        <f>'Food Shopping'!R54</f>
        <v>0</v>
      </c>
      <c r="S91" s="248">
        <f>'Food Shopping'!S54</f>
        <v>0</v>
      </c>
      <c r="T91" s="248">
        <f>'Food Shopping'!T54</f>
        <v>0</v>
      </c>
      <c r="U91" s="248">
        <f>'Food Shopping'!U54</f>
        <v>0</v>
      </c>
      <c r="V91" s="248">
        <f>'Food Shopping'!V54</f>
        <v>0</v>
      </c>
      <c r="W91" s="249">
        <f>'Food Shopping'!W54</f>
        <v>0.41398681299579743</v>
      </c>
      <c r="X91" s="249">
        <f>'Food Shopping'!X54</f>
        <v>0</v>
      </c>
      <c r="Y91" s="249">
        <f>'Food Shopping'!Y54</f>
        <v>0.41398681299579743</v>
      </c>
      <c r="Z91" s="249">
        <f>'Food Shopping'!Z54</f>
        <v>0.19135306745085262</v>
      </c>
      <c r="AA91" s="249">
        <f>'Food Shopping'!AA54</f>
        <v>5.165425619608547E-2</v>
      </c>
      <c r="AB91" s="249">
        <f>'Food Shopping'!AB54</f>
        <v>0.24300732364693808</v>
      </c>
      <c r="AC91" s="249">
        <f>'Food Shopping'!AC54</f>
        <v>0.65699413664273554</v>
      </c>
      <c r="AD91" s="248">
        <f>'Food Shopping'!AD54</f>
        <v>6.9780692987569806</v>
      </c>
      <c r="AE91" s="248">
        <f>'Food Shopping'!AE54</f>
        <v>2.3958373027750728</v>
      </c>
      <c r="AF91" s="248">
        <f>'Food Shopping'!AF54</f>
        <v>9.3739066015320525</v>
      </c>
      <c r="AG91" s="248">
        <f>'Food Shopping'!AG54</f>
        <v>0.33405629025693501</v>
      </c>
      <c r="AH91" s="248">
        <f>'Food Shopping'!AH54</f>
        <v>0</v>
      </c>
      <c r="AI91" s="248">
        <f>'Food Shopping'!AI54</f>
        <v>0.33405629025693501</v>
      </c>
      <c r="AJ91" s="248">
        <f>'Food Shopping'!AJ54</f>
        <v>9.7079628917889877</v>
      </c>
      <c r="AK91" s="246">
        <f>'Food Shopping'!AK54</f>
        <v>7.3920561117527779</v>
      </c>
      <c r="AL91" s="246">
        <f>'Food Shopping'!AL54</f>
        <v>2.3958373027750728</v>
      </c>
      <c r="AM91" s="246">
        <f>'Food Shopping'!AM54</f>
        <v>9.7878934145278507</v>
      </c>
      <c r="AN91" s="246">
        <f>'Food Shopping'!AN54</f>
        <v>0.52540935770778763</v>
      </c>
      <c r="AO91" s="246">
        <f>'Food Shopping'!AO54</f>
        <v>5.165425619608547E-2</v>
      </c>
      <c r="AP91" s="246">
        <f>'Food Shopping'!AP54</f>
        <v>0.57706361390387306</v>
      </c>
      <c r="AQ91" s="246">
        <f>'Food Shopping'!AQ54</f>
        <v>10.364957028431723</v>
      </c>
    </row>
    <row r="92" spans="1:43" x14ac:dyDescent="0.35">
      <c r="A92" s="247" t="s">
        <v>581</v>
      </c>
      <c r="B92" s="248">
        <f>'Food Shopping'!B55</f>
        <v>0.18103781570589297</v>
      </c>
      <c r="C92" s="248">
        <f>'Food Shopping'!C55</f>
        <v>4.2027065542026884E-2</v>
      </c>
      <c r="D92" s="248">
        <f>'Food Shopping'!D55</f>
        <v>0.22306488124791984</v>
      </c>
      <c r="E92" s="248">
        <f>'Food Shopping'!E55</f>
        <v>0</v>
      </c>
      <c r="F92" s="248">
        <f>'Food Shopping'!F55</f>
        <v>0</v>
      </c>
      <c r="G92" s="248">
        <f>'Food Shopping'!G55</f>
        <v>0</v>
      </c>
      <c r="H92" s="248">
        <f>'Food Shopping'!H55</f>
        <v>0.22306488124791984</v>
      </c>
      <c r="I92" s="249">
        <f>'Food Shopping'!I55</f>
        <v>0</v>
      </c>
      <c r="J92" s="249">
        <f>'Food Shopping'!J55</f>
        <v>0</v>
      </c>
      <c r="K92" s="249">
        <f>'Food Shopping'!K55</f>
        <v>0</v>
      </c>
      <c r="L92" s="249">
        <f>'Food Shopping'!L55</f>
        <v>0</v>
      </c>
      <c r="M92" s="249">
        <f>'Food Shopping'!M55</f>
        <v>0</v>
      </c>
      <c r="N92" s="249">
        <f>'Food Shopping'!N55</f>
        <v>0</v>
      </c>
      <c r="O92" s="249">
        <f>'Food Shopping'!O55</f>
        <v>0</v>
      </c>
      <c r="P92" s="248">
        <f>'Food Shopping'!P55</f>
        <v>0</v>
      </c>
      <c r="Q92" s="248">
        <f>'Food Shopping'!Q55</f>
        <v>0</v>
      </c>
      <c r="R92" s="248">
        <f>'Food Shopping'!R55</f>
        <v>0</v>
      </c>
      <c r="S92" s="248">
        <f>'Food Shopping'!S55</f>
        <v>0</v>
      </c>
      <c r="T92" s="248">
        <f>'Food Shopping'!T55</f>
        <v>0</v>
      </c>
      <c r="U92" s="248">
        <f>'Food Shopping'!U55</f>
        <v>0</v>
      </c>
      <c r="V92" s="248">
        <f>'Food Shopping'!V55</f>
        <v>0</v>
      </c>
      <c r="W92" s="249">
        <f>'Food Shopping'!W55</f>
        <v>0.62079323357996719</v>
      </c>
      <c r="X92" s="249">
        <f>'Food Shopping'!X55</f>
        <v>0.53010998874749449</v>
      </c>
      <c r="Y92" s="249">
        <f>'Food Shopping'!Y55</f>
        <v>1.1509032223274618</v>
      </c>
      <c r="Z92" s="249">
        <f>'Food Shopping'!Z55</f>
        <v>0</v>
      </c>
      <c r="AA92" s="249">
        <f>'Food Shopping'!AA55</f>
        <v>0</v>
      </c>
      <c r="AB92" s="249">
        <f>'Food Shopping'!AB55</f>
        <v>0</v>
      </c>
      <c r="AC92" s="249">
        <f>'Food Shopping'!AC55</f>
        <v>1.1509032223274618</v>
      </c>
      <c r="AD92" s="248">
        <f>'Food Shopping'!AD55</f>
        <v>4.2959349046668178</v>
      </c>
      <c r="AE92" s="248">
        <f>'Food Shopping'!AE55</f>
        <v>0.85802882509070177</v>
      </c>
      <c r="AF92" s="248">
        <f>'Food Shopping'!AF55</f>
        <v>5.1539637297575194</v>
      </c>
      <c r="AG92" s="248">
        <f>'Food Shopping'!AG55</f>
        <v>0.33405629025693501</v>
      </c>
      <c r="AH92" s="248">
        <f>'Food Shopping'!AH55</f>
        <v>8.4874324186793706E-2</v>
      </c>
      <c r="AI92" s="248">
        <f>'Food Shopping'!AI55</f>
        <v>0.4189306144437287</v>
      </c>
      <c r="AJ92" s="248">
        <f>'Food Shopping'!AJ55</f>
        <v>5.5728943442012477</v>
      </c>
      <c r="AK92" s="246">
        <f>'Food Shopping'!AK55</f>
        <v>5.0977659539526776</v>
      </c>
      <c r="AL92" s="246">
        <f>'Food Shopping'!AL55</f>
        <v>1.430165879380223</v>
      </c>
      <c r="AM92" s="246">
        <f>'Food Shopping'!AM55</f>
        <v>6.5279318333329002</v>
      </c>
      <c r="AN92" s="246">
        <f>'Food Shopping'!AN55</f>
        <v>0.33405629025693501</v>
      </c>
      <c r="AO92" s="246">
        <f>'Food Shopping'!AO55</f>
        <v>8.4874324186793706E-2</v>
      </c>
      <c r="AP92" s="246">
        <f>'Food Shopping'!AP55</f>
        <v>0.4189306144437287</v>
      </c>
      <c r="AQ92" s="246">
        <f>'Food Shopping'!AQ55</f>
        <v>6.9468624477766285</v>
      </c>
    </row>
    <row r="93" spans="1:43" s="269" customFormat="1" x14ac:dyDescent="0.35">
      <c r="A93" s="269" t="s">
        <v>582</v>
      </c>
      <c r="B93" s="270">
        <f>'Food Shopping'!B56</f>
        <v>0</v>
      </c>
      <c r="C93" s="270">
        <f>'Food Shopping'!C56</f>
        <v>0</v>
      </c>
      <c r="D93" s="270">
        <f>'Food Shopping'!D56</f>
        <v>0</v>
      </c>
      <c r="E93" s="270">
        <f>'Food Shopping'!E56</f>
        <v>0</v>
      </c>
      <c r="F93" s="270">
        <f>'Food Shopping'!F56</f>
        <v>0</v>
      </c>
      <c r="G93" s="270">
        <f>'Food Shopping'!G56</f>
        <v>0</v>
      </c>
      <c r="H93" s="270">
        <f>'Food Shopping'!H56</f>
        <v>0</v>
      </c>
      <c r="I93" s="270">
        <f>'Food Shopping'!I56</f>
        <v>1.1743467020946521</v>
      </c>
      <c r="J93" s="270">
        <f>'Food Shopping'!J56</f>
        <v>0.28027807737131433</v>
      </c>
      <c r="K93" s="270">
        <f>'Food Shopping'!K56</f>
        <v>1.4546247794659664</v>
      </c>
      <c r="L93" s="270">
        <f>'Food Shopping'!L56</f>
        <v>0.29378311507438382</v>
      </c>
      <c r="M93" s="270">
        <f>'Food Shopping'!M56</f>
        <v>0.15041832634588931</v>
      </c>
      <c r="N93" s="270">
        <f>'Food Shopping'!N56</f>
        <v>0.44420144142027312</v>
      </c>
      <c r="O93" s="270">
        <f>'Food Shopping'!O56</f>
        <v>1.8988262208862394</v>
      </c>
      <c r="P93" s="270">
        <f>'Food Shopping'!P56</f>
        <v>6.3693936412536072</v>
      </c>
      <c r="Q93" s="270">
        <f>'Food Shopping'!Q56</f>
        <v>2.3446250137984004</v>
      </c>
      <c r="R93" s="270">
        <f>'Food Shopping'!R56</f>
        <v>8.7140186550520085</v>
      </c>
      <c r="S93" s="270">
        <f>'Food Shopping'!S56</f>
        <v>0.97721970134647906</v>
      </c>
      <c r="T93" s="270">
        <f>'Food Shopping'!T56</f>
        <v>0.82134894512236656</v>
      </c>
      <c r="U93" s="270">
        <f>'Food Shopping'!U56</f>
        <v>1.7985686464688455</v>
      </c>
      <c r="V93" s="270">
        <f>'Food Shopping'!V56</f>
        <v>10.512587301520854</v>
      </c>
      <c r="W93" s="270">
        <f>'Food Shopping'!W56</f>
        <v>0</v>
      </c>
      <c r="X93" s="270">
        <f>'Food Shopping'!X56</f>
        <v>0</v>
      </c>
      <c r="Y93" s="270">
        <f>'Food Shopping'!Y56</f>
        <v>0</v>
      </c>
      <c r="Z93" s="270">
        <f>'Food Shopping'!Z56</f>
        <v>8.5208304773971788E-2</v>
      </c>
      <c r="AA93" s="270">
        <f>'Food Shopping'!AA56</f>
        <v>3.4489532632303629E-2</v>
      </c>
      <c r="AB93" s="270">
        <f>'Food Shopping'!AB56</f>
        <v>0.11969783740627542</v>
      </c>
      <c r="AC93" s="270">
        <f>'Food Shopping'!AC56</f>
        <v>0.11969783740627542</v>
      </c>
      <c r="AD93" s="270">
        <f>'Food Shopping'!AD56</f>
        <v>0</v>
      </c>
      <c r="AE93" s="270">
        <f>'Food Shopping'!AE56</f>
        <v>0</v>
      </c>
      <c r="AF93" s="270">
        <f>'Food Shopping'!AF56</f>
        <v>0</v>
      </c>
      <c r="AG93" s="270">
        <f>'Food Shopping'!AG56</f>
        <v>0</v>
      </c>
      <c r="AH93" s="270">
        <f>'Food Shopping'!AH56</f>
        <v>0</v>
      </c>
      <c r="AI93" s="270">
        <f>'Food Shopping'!AI56</f>
        <v>0</v>
      </c>
      <c r="AJ93" s="270">
        <f>'Food Shopping'!AJ56</f>
        <v>0</v>
      </c>
      <c r="AK93" s="271">
        <f>'Food Shopping'!AK56</f>
        <v>7.5437403433482597</v>
      </c>
      <c r="AL93" s="271">
        <f>'Food Shopping'!AL56</f>
        <v>2.6249030911697147</v>
      </c>
      <c r="AM93" s="271">
        <f>'Food Shopping'!AM56</f>
        <v>10.168643434517975</v>
      </c>
      <c r="AN93" s="271">
        <f>'Food Shopping'!AN56</f>
        <v>1.3562111211948347</v>
      </c>
      <c r="AO93" s="271">
        <f>'Food Shopping'!AO56</f>
        <v>1.0062568041005595</v>
      </c>
      <c r="AP93" s="271">
        <f>'Food Shopping'!AP56</f>
        <v>2.3624679252953942</v>
      </c>
      <c r="AQ93" s="271">
        <f>'Food Shopping'!AQ56</f>
        <v>12.531111359813369</v>
      </c>
    </row>
    <row r="94" spans="1:43" x14ac:dyDescent="0.35">
      <c r="A94" s="247" t="s">
        <v>583</v>
      </c>
      <c r="B94" s="248">
        <f>'Food Shopping'!B58</f>
        <v>0</v>
      </c>
      <c r="C94" s="248">
        <f>'Food Shopping'!C58</f>
        <v>0</v>
      </c>
      <c r="D94" s="248">
        <f>'Food Shopping'!D58</f>
        <v>0</v>
      </c>
      <c r="E94" s="248">
        <f>'Food Shopping'!E58</f>
        <v>0</v>
      </c>
      <c r="F94" s="248">
        <f>'Food Shopping'!F58</f>
        <v>0</v>
      </c>
      <c r="G94" s="248">
        <f>'Food Shopping'!G58</f>
        <v>0</v>
      </c>
      <c r="H94" s="248">
        <f>'Food Shopping'!H58</f>
        <v>0</v>
      </c>
      <c r="I94" s="249">
        <f>'Food Shopping'!I58</f>
        <v>0</v>
      </c>
      <c r="J94" s="249">
        <f>'Food Shopping'!J58</f>
        <v>0</v>
      </c>
      <c r="K94" s="249">
        <f>'Food Shopping'!K58</f>
        <v>0</v>
      </c>
      <c r="L94" s="249">
        <f>'Food Shopping'!L58</f>
        <v>0.12128963297064795</v>
      </c>
      <c r="M94" s="249">
        <f>'Food Shopping'!M58</f>
        <v>2.8788652035391771E-2</v>
      </c>
      <c r="N94" s="249">
        <f>'Food Shopping'!N58</f>
        <v>0.1500782850060397</v>
      </c>
      <c r="O94" s="249">
        <f>'Food Shopping'!O58</f>
        <v>0.1500782850060397</v>
      </c>
      <c r="P94" s="248">
        <f>'Food Shopping'!P58</f>
        <v>0</v>
      </c>
      <c r="Q94" s="248">
        <f>'Food Shopping'!Q58</f>
        <v>0</v>
      </c>
      <c r="R94" s="248">
        <f>'Food Shopping'!R58</f>
        <v>0</v>
      </c>
      <c r="S94" s="248">
        <f>'Food Shopping'!S58</f>
        <v>0</v>
      </c>
      <c r="T94" s="248">
        <f>'Food Shopping'!T58</f>
        <v>0</v>
      </c>
      <c r="U94" s="248">
        <f>'Food Shopping'!U58</f>
        <v>0</v>
      </c>
      <c r="V94" s="248">
        <f>'Food Shopping'!V58</f>
        <v>0</v>
      </c>
      <c r="W94" s="249">
        <f>'Food Shopping'!W58</f>
        <v>0</v>
      </c>
      <c r="X94" s="249">
        <f>'Food Shopping'!X58</f>
        <v>0</v>
      </c>
      <c r="Y94" s="249">
        <f>'Food Shopping'!Y58</f>
        <v>0</v>
      </c>
      <c r="Z94" s="249">
        <f>'Food Shopping'!Z58</f>
        <v>0</v>
      </c>
      <c r="AA94" s="249">
        <f>'Food Shopping'!AA58</f>
        <v>0</v>
      </c>
      <c r="AB94" s="249">
        <f>'Food Shopping'!AB58</f>
        <v>0</v>
      </c>
      <c r="AC94" s="249">
        <f>'Food Shopping'!AC58</f>
        <v>0</v>
      </c>
      <c r="AD94" s="248">
        <f>'Food Shopping'!AD58</f>
        <v>0</v>
      </c>
      <c r="AE94" s="248">
        <f>'Food Shopping'!AE58</f>
        <v>0</v>
      </c>
      <c r="AF94" s="248">
        <f>'Food Shopping'!AF58</f>
        <v>0</v>
      </c>
      <c r="AG94" s="248">
        <f>'Food Shopping'!AG58</f>
        <v>0.74236339372955784</v>
      </c>
      <c r="AH94" s="248">
        <f>'Food Shopping'!AH58</f>
        <v>0.29231217809692783</v>
      </c>
      <c r="AI94" s="248">
        <f>'Food Shopping'!AI58</f>
        <v>1.0346755718264857</v>
      </c>
      <c r="AJ94" s="248">
        <f>'Food Shopping'!AJ58</f>
        <v>1.0346755718264857</v>
      </c>
      <c r="AK94" s="246">
        <f>'Food Shopping'!AK58</f>
        <v>0</v>
      </c>
      <c r="AL94" s="246">
        <f>'Food Shopping'!AL58</f>
        <v>0</v>
      </c>
      <c r="AM94" s="246">
        <f>'Food Shopping'!AM58</f>
        <v>0</v>
      </c>
      <c r="AN94" s="246">
        <f>'Food Shopping'!AN58</f>
        <v>0.86365302670020583</v>
      </c>
      <c r="AO94" s="246">
        <f>'Food Shopping'!AO58</f>
        <v>0.3211008301323196</v>
      </c>
      <c r="AP94" s="246">
        <f>'Food Shopping'!AP58</f>
        <v>1.1847538568325255</v>
      </c>
      <c r="AQ94" s="246">
        <f>'Food Shopping'!AQ58</f>
        <v>1.1847538568325255</v>
      </c>
    </row>
    <row r="95" spans="1:43" x14ac:dyDescent="0.35">
      <c r="A95" s="247" t="s">
        <v>584</v>
      </c>
      <c r="B95" s="248">
        <f>'Food Shopping'!B60</f>
        <v>0</v>
      </c>
      <c r="C95" s="248">
        <f>'Food Shopping'!C60</f>
        <v>0</v>
      </c>
      <c r="D95" s="248">
        <f>'Food Shopping'!D60</f>
        <v>0</v>
      </c>
      <c r="E95" s="248">
        <f>'Food Shopping'!E60</f>
        <v>0</v>
      </c>
      <c r="F95" s="248">
        <f>'Food Shopping'!F60</f>
        <v>0</v>
      </c>
      <c r="G95" s="248">
        <f>'Food Shopping'!G60</f>
        <v>0</v>
      </c>
      <c r="H95" s="248">
        <f>'Food Shopping'!H60</f>
        <v>0</v>
      </c>
      <c r="I95" s="249">
        <f>'Food Shopping'!I60</f>
        <v>0</v>
      </c>
      <c r="J95" s="249">
        <f>'Food Shopping'!J60</f>
        <v>0</v>
      </c>
      <c r="K95" s="249">
        <f>'Food Shopping'!K60</f>
        <v>0</v>
      </c>
      <c r="L95" s="249">
        <f>'Food Shopping'!L60</f>
        <v>0</v>
      </c>
      <c r="M95" s="249">
        <f>'Food Shopping'!M60</f>
        <v>0</v>
      </c>
      <c r="N95" s="249">
        <f>'Food Shopping'!N60</f>
        <v>0</v>
      </c>
      <c r="O95" s="249">
        <f>'Food Shopping'!O60</f>
        <v>0</v>
      </c>
      <c r="P95" s="248">
        <f>'Food Shopping'!P60</f>
        <v>0</v>
      </c>
      <c r="Q95" s="248">
        <f>'Food Shopping'!Q60</f>
        <v>0</v>
      </c>
      <c r="R95" s="248">
        <f>'Food Shopping'!R60</f>
        <v>0</v>
      </c>
      <c r="S95" s="248">
        <f>'Food Shopping'!S60</f>
        <v>0</v>
      </c>
      <c r="T95" s="248">
        <f>'Food Shopping'!T60</f>
        <v>0</v>
      </c>
      <c r="U95" s="248">
        <f>'Food Shopping'!U60</f>
        <v>0</v>
      </c>
      <c r="V95" s="248">
        <f>'Food Shopping'!V60</f>
        <v>0</v>
      </c>
      <c r="W95" s="249">
        <f>'Food Shopping'!W60</f>
        <v>1.9181015030311155</v>
      </c>
      <c r="X95" s="249">
        <f>'Food Shopping'!X60</f>
        <v>0</v>
      </c>
      <c r="Y95" s="249">
        <f>'Food Shopping'!Y60</f>
        <v>1.9181015030311155</v>
      </c>
      <c r="Z95" s="249">
        <f>'Food Shopping'!Z60</f>
        <v>8.5208304773971788E-2</v>
      </c>
      <c r="AA95" s="249">
        <f>'Food Shopping'!AA60</f>
        <v>1.1490581784666396E-2</v>
      </c>
      <c r="AB95" s="249">
        <f>'Food Shopping'!AB60</f>
        <v>9.6698886558638189E-2</v>
      </c>
      <c r="AC95" s="249">
        <f>'Food Shopping'!AC60</f>
        <v>2.0148003895897535</v>
      </c>
      <c r="AD95" s="248">
        <f>'Food Shopping'!AD60</f>
        <v>0</v>
      </c>
      <c r="AE95" s="248">
        <f>'Food Shopping'!AE60</f>
        <v>0</v>
      </c>
      <c r="AF95" s="248">
        <f>'Food Shopping'!AF60</f>
        <v>0</v>
      </c>
      <c r="AG95" s="248">
        <f>'Food Shopping'!AG60</f>
        <v>0</v>
      </c>
      <c r="AH95" s="248">
        <f>'Food Shopping'!AH60</f>
        <v>0</v>
      </c>
      <c r="AI95" s="248">
        <f>'Food Shopping'!AI60</f>
        <v>0</v>
      </c>
      <c r="AJ95" s="248">
        <f>'Food Shopping'!AJ60</f>
        <v>0</v>
      </c>
      <c r="AK95" s="246">
        <f>'Food Shopping'!AK60</f>
        <v>1.9181015030311155</v>
      </c>
      <c r="AL95" s="246">
        <f>'Food Shopping'!AL60</f>
        <v>0</v>
      </c>
      <c r="AM95" s="246">
        <f>'Food Shopping'!AM60</f>
        <v>1.9181015030311155</v>
      </c>
      <c r="AN95" s="246">
        <f>'Food Shopping'!AN60</f>
        <v>8.5208304773971788E-2</v>
      </c>
      <c r="AO95" s="246">
        <f>'Food Shopping'!AO60</f>
        <v>1.1490581784666396E-2</v>
      </c>
      <c r="AP95" s="246">
        <f>'Food Shopping'!AP60</f>
        <v>9.6698886558638189E-2</v>
      </c>
      <c r="AQ95" s="246">
        <f>'Food Shopping'!AQ60</f>
        <v>2.0148003895897535</v>
      </c>
    </row>
    <row r="96" spans="1:43" x14ac:dyDescent="0.35">
      <c r="A96" s="247" t="s">
        <v>585</v>
      </c>
      <c r="B96" s="248">
        <f>'Food Shopping'!B61</f>
        <v>0</v>
      </c>
      <c r="C96" s="248">
        <f>'Food Shopping'!C61</f>
        <v>0</v>
      </c>
      <c r="D96" s="248">
        <f>'Food Shopping'!D61</f>
        <v>0</v>
      </c>
      <c r="E96" s="248">
        <f>'Food Shopping'!E61</f>
        <v>0</v>
      </c>
      <c r="F96" s="248">
        <f>'Food Shopping'!F61</f>
        <v>0</v>
      </c>
      <c r="G96" s="248">
        <f>'Food Shopping'!G61</f>
        <v>0</v>
      </c>
      <c r="H96" s="248">
        <f>'Food Shopping'!H61</f>
        <v>0</v>
      </c>
      <c r="I96" s="249">
        <f>'Food Shopping'!I61</f>
        <v>0</v>
      </c>
      <c r="J96" s="249">
        <f>'Food Shopping'!J61</f>
        <v>0</v>
      </c>
      <c r="K96" s="249">
        <f>'Food Shopping'!K61</f>
        <v>0</v>
      </c>
      <c r="L96" s="249">
        <f>'Food Shopping'!L61</f>
        <v>0</v>
      </c>
      <c r="M96" s="249">
        <f>'Food Shopping'!M61</f>
        <v>0</v>
      </c>
      <c r="N96" s="249">
        <f>'Food Shopping'!N61</f>
        <v>0</v>
      </c>
      <c r="O96" s="249">
        <f>'Food Shopping'!O61</f>
        <v>0</v>
      </c>
      <c r="P96" s="248">
        <f>'Food Shopping'!P61</f>
        <v>0</v>
      </c>
      <c r="Q96" s="248">
        <f>'Food Shopping'!Q61</f>
        <v>0</v>
      </c>
      <c r="R96" s="248">
        <f>'Food Shopping'!R61</f>
        <v>0</v>
      </c>
      <c r="S96" s="248">
        <f>'Food Shopping'!S61</f>
        <v>0.29931194626146868</v>
      </c>
      <c r="T96" s="248">
        <f>'Food Shopping'!T61</f>
        <v>0.61624372831779817</v>
      </c>
      <c r="U96" s="248">
        <f>'Food Shopping'!U61</f>
        <v>0.91555567457926679</v>
      </c>
      <c r="V96" s="248">
        <f>'Food Shopping'!V61</f>
        <v>0.91555567457926679</v>
      </c>
      <c r="W96" s="249">
        <f>'Food Shopping'!W61</f>
        <v>0</v>
      </c>
      <c r="X96" s="249">
        <f>'Food Shopping'!X61</f>
        <v>0</v>
      </c>
      <c r="Y96" s="249">
        <f>'Food Shopping'!Y61</f>
        <v>0</v>
      </c>
      <c r="Z96" s="249">
        <f>'Food Shopping'!Z61</f>
        <v>0</v>
      </c>
      <c r="AA96" s="249">
        <f>'Food Shopping'!AA61</f>
        <v>0</v>
      </c>
      <c r="AB96" s="249">
        <f>'Food Shopping'!AB61</f>
        <v>0</v>
      </c>
      <c r="AC96" s="249">
        <f>'Food Shopping'!AC61</f>
        <v>0</v>
      </c>
      <c r="AD96" s="248">
        <f>'Food Shopping'!AD61</f>
        <v>0</v>
      </c>
      <c r="AE96" s="248">
        <f>'Food Shopping'!AE61</f>
        <v>0</v>
      </c>
      <c r="AF96" s="248">
        <f>'Food Shopping'!AF61</f>
        <v>0</v>
      </c>
      <c r="AG96" s="248">
        <f>'Food Shopping'!AG61</f>
        <v>0</v>
      </c>
      <c r="AH96" s="248">
        <f>'Food Shopping'!AH61</f>
        <v>0</v>
      </c>
      <c r="AI96" s="248">
        <f>'Food Shopping'!AI61</f>
        <v>0</v>
      </c>
      <c r="AJ96" s="248">
        <f>'Food Shopping'!AJ61</f>
        <v>0</v>
      </c>
      <c r="AK96" s="246">
        <f>'Food Shopping'!AK61</f>
        <v>0</v>
      </c>
      <c r="AL96" s="246">
        <f>'Food Shopping'!AL61</f>
        <v>0</v>
      </c>
      <c r="AM96" s="246">
        <f>'Food Shopping'!AM61</f>
        <v>0</v>
      </c>
      <c r="AN96" s="246">
        <f>'Food Shopping'!AN61</f>
        <v>0.29931194626146868</v>
      </c>
      <c r="AO96" s="246">
        <f>'Food Shopping'!AO61</f>
        <v>0.61624372831779817</v>
      </c>
      <c r="AP96" s="246">
        <f>'Food Shopping'!AP61</f>
        <v>0.91555567457926679</v>
      </c>
      <c r="AQ96" s="246">
        <f>'Food Shopping'!AQ61</f>
        <v>0.91555567457926679</v>
      </c>
    </row>
    <row r="97" spans="1:43" x14ac:dyDescent="0.35">
      <c r="A97" s="247" t="s">
        <v>586</v>
      </c>
      <c r="B97" s="248">
        <f>'Food Shopping'!B62</f>
        <v>0</v>
      </c>
      <c r="C97" s="248">
        <f>'Food Shopping'!C62</f>
        <v>0</v>
      </c>
      <c r="D97" s="248">
        <f>'Food Shopping'!D62</f>
        <v>0</v>
      </c>
      <c r="E97" s="248">
        <f>'Food Shopping'!E62</f>
        <v>0</v>
      </c>
      <c r="F97" s="248">
        <f>'Food Shopping'!F62</f>
        <v>0</v>
      </c>
      <c r="G97" s="248">
        <f>'Food Shopping'!G62</f>
        <v>0</v>
      </c>
      <c r="H97" s="248">
        <f>'Food Shopping'!H62</f>
        <v>0</v>
      </c>
      <c r="I97" s="249">
        <f>'Food Shopping'!I62</f>
        <v>0</v>
      </c>
      <c r="J97" s="249">
        <f>'Food Shopping'!J62</f>
        <v>3.3196000182625494E-2</v>
      </c>
      <c r="K97" s="249">
        <f>'Food Shopping'!K62</f>
        <v>3.3196000182625494E-2</v>
      </c>
      <c r="L97" s="249">
        <f>'Food Shopping'!L62</f>
        <v>3.4795530328765076E-2</v>
      </c>
      <c r="M97" s="249">
        <f>'Food Shopping'!M62</f>
        <v>8.2525353133427338E-3</v>
      </c>
      <c r="N97" s="249">
        <f>'Food Shopping'!N62</f>
        <v>4.3048065642107808E-2</v>
      </c>
      <c r="O97" s="249">
        <f>'Food Shopping'!O62</f>
        <v>7.6244065824733309E-2</v>
      </c>
      <c r="P97" s="248">
        <f>'Food Shopping'!P62</f>
        <v>0</v>
      </c>
      <c r="Q97" s="248">
        <f>'Food Shopping'!Q62</f>
        <v>0.81033665295934287</v>
      </c>
      <c r="R97" s="248">
        <f>'Food Shopping'!R62</f>
        <v>0.81033665295934287</v>
      </c>
      <c r="S97" s="248">
        <f>'Food Shopping'!S62</f>
        <v>1.1769658667160423</v>
      </c>
      <c r="T97" s="248">
        <f>'Food Shopping'!T62</f>
        <v>0.31283364428737159</v>
      </c>
      <c r="U97" s="248">
        <f>'Food Shopping'!U62</f>
        <v>1.4897995110034139</v>
      </c>
      <c r="V97" s="248">
        <f>'Food Shopping'!V62</f>
        <v>2.3001361639627569</v>
      </c>
      <c r="W97" s="249">
        <f>'Food Shopping'!W62</f>
        <v>0</v>
      </c>
      <c r="X97" s="249">
        <f>'Food Shopping'!X62</f>
        <v>0</v>
      </c>
      <c r="Y97" s="249">
        <f>'Food Shopping'!Y62</f>
        <v>0</v>
      </c>
      <c r="Z97" s="249">
        <f>'Food Shopping'!Z62</f>
        <v>0</v>
      </c>
      <c r="AA97" s="249">
        <f>'Food Shopping'!AA62</f>
        <v>0</v>
      </c>
      <c r="AB97" s="249">
        <f>'Food Shopping'!AB62</f>
        <v>0</v>
      </c>
      <c r="AC97" s="249">
        <f>'Food Shopping'!AC62</f>
        <v>0</v>
      </c>
      <c r="AD97" s="248">
        <f>'Food Shopping'!AD62</f>
        <v>0</v>
      </c>
      <c r="AE97" s="248">
        <f>'Food Shopping'!AE62</f>
        <v>0</v>
      </c>
      <c r="AF97" s="248">
        <f>'Food Shopping'!AF62</f>
        <v>0</v>
      </c>
      <c r="AG97" s="248">
        <f>'Food Shopping'!AG62</f>
        <v>0</v>
      </c>
      <c r="AH97" s="248">
        <f>'Food Shopping'!AH62</f>
        <v>0</v>
      </c>
      <c r="AI97" s="248">
        <f>'Food Shopping'!AI62</f>
        <v>0</v>
      </c>
      <c r="AJ97" s="248">
        <f>'Food Shopping'!AJ62</f>
        <v>0</v>
      </c>
      <c r="AK97" s="246">
        <f>'Food Shopping'!AK62</f>
        <v>0</v>
      </c>
      <c r="AL97" s="246">
        <f>'Food Shopping'!AL62</f>
        <v>0.84353265314196835</v>
      </c>
      <c r="AM97" s="246">
        <f>'Food Shopping'!AM62</f>
        <v>0.84353265314196835</v>
      </c>
      <c r="AN97" s="246">
        <f>'Food Shopping'!AN62</f>
        <v>1.2117613970448073</v>
      </c>
      <c r="AO97" s="246">
        <f>'Food Shopping'!AO62</f>
        <v>0.32108617960071434</v>
      </c>
      <c r="AP97" s="246">
        <f>'Food Shopping'!AP62</f>
        <v>1.5328475766455216</v>
      </c>
      <c r="AQ97" s="246">
        <f>'Food Shopping'!AQ62</f>
        <v>2.3763802297874901</v>
      </c>
    </row>
    <row r="98" spans="1:43" x14ac:dyDescent="0.35">
      <c r="A98" s="247" t="s">
        <v>587</v>
      </c>
      <c r="B98" s="248">
        <f>'Food Shopping'!B64</f>
        <v>0</v>
      </c>
      <c r="C98" s="248">
        <f>'Food Shopping'!C64</f>
        <v>0</v>
      </c>
      <c r="D98" s="248">
        <f>'Food Shopping'!D64</f>
        <v>0</v>
      </c>
      <c r="E98" s="248">
        <f>'Food Shopping'!E64</f>
        <v>0</v>
      </c>
      <c r="F98" s="248">
        <f>'Food Shopping'!F64</f>
        <v>0.1566674676389955</v>
      </c>
      <c r="G98" s="248">
        <f>'Food Shopping'!G64</f>
        <v>0.1566674676389955</v>
      </c>
      <c r="H98" s="248">
        <f>'Food Shopping'!H64</f>
        <v>0.1566674676389955</v>
      </c>
      <c r="I98" s="249">
        <f>'Food Shopping'!I64</f>
        <v>0</v>
      </c>
      <c r="J98" s="249">
        <f>'Food Shopping'!J64</f>
        <v>0</v>
      </c>
      <c r="K98" s="249">
        <f>'Food Shopping'!K64</f>
        <v>0</v>
      </c>
      <c r="L98" s="249">
        <f>'Food Shopping'!L64</f>
        <v>0</v>
      </c>
      <c r="M98" s="249">
        <f>'Food Shopping'!M64</f>
        <v>0</v>
      </c>
      <c r="N98" s="249">
        <f>'Food Shopping'!N64</f>
        <v>0</v>
      </c>
      <c r="O98" s="249">
        <f>'Food Shopping'!O64</f>
        <v>0</v>
      </c>
      <c r="P98" s="248">
        <f>'Food Shopping'!P64</f>
        <v>3.0977619534509144</v>
      </c>
      <c r="Q98" s="248">
        <f>'Food Shopping'!Q64</f>
        <v>0</v>
      </c>
      <c r="R98" s="248">
        <f>'Food Shopping'!R64</f>
        <v>3.0977619534509144</v>
      </c>
      <c r="S98" s="248">
        <f>'Food Shopping'!S64</f>
        <v>0</v>
      </c>
      <c r="T98" s="248">
        <f>'Food Shopping'!T64</f>
        <v>0</v>
      </c>
      <c r="U98" s="248">
        <f>'Food Shopping'!U64</f>
        <v>0</v>
      </c>
      <c r="V98" s="248">
        <f>'Food Shopping'!V64</f>
        <v>3.0977619534509144</v>
      </c>
      <c r="W98" s="249">
        <f>'Food Shopping'!W64</f>
        <v>0</v>
      </c>
      <c r="X98" s="249">
        <f>'Food Shopping'!X64</f>
        <v>0</v>
      </c>
      <c r="Y98" s="249">
        <f>'Food Shopping'!Y64</f>
        <v>0</v>
      </c>
      <c r="Z98" s="249">
        <f>'Food Shopping'!Z64</f>
        <v>0</v>
      </c>
      <c r="AA98" s="249">
        <f>'Food Shopping'!AA64</f>
        <v>0</v>
      </c>
      <c r="AB98" s="249">
        <f>'Food Shopping'!AB64</f>
        <v>0</v>
      </c>
      <c r="AC98" s="249">
        <f>'Food Shopping'!AC64</f>
        <v>0</v>
      </c>
      <c r="AD98" s="248">
        <f>'Food Shopping'!AD64</f>
        <v>0</v>
      </c>
      <c r="AE98" s="248">
        <f>'Food Shopping'!AE64</f>
        <v>0</v>
      </c>
      <c r="AF98" s="248">
        <f>'Food Shopping'!AF64</f>
        <v>0</v>
      </c>
      <c r="AG98" s="248">
        <f>'Food Shopping'!AG64</f>
        <v>0</v>
      </c>
      <c r="AH98" s="248">
        <f>'Food Shopping'!AH64</f>
        <v>0</v>
      </c>
      <c r="AI98" s="248">
        <f>'Food Shopping'!AI64</f>
        <v>0</v>
      </c>
      <c r="AJ98" s="248">
        <f>'Food Shopping'!AJ64</f>
        <v>0</v>
      </c>
      <c r="AK98" s="246">
        <f>'Food Shopping'!AK64</f>
        <v>3.0977619534509144</v>
      </c>
      <c r="AL98" s="246">
        <f>'Food Shopping'!AL64</f>
        <v>0</v>
      </c>
      <c r="AM98" s="246">
        <f>'Food Shopping'!AM64</f>
        <v>3.0977619534509144</v>
      </c>
      <c r="AN98" s="246">
        <f>'Food Shopping'!AN64</f>
        <v>0</v>
      </c>
      <c r="AO98" s="246">
        <f>'Food Shopping'!AO64</f>
        <v>0.1566674676389955</v>
      </c>
      <c r="AP98" s="246">
        <f>'Food Shopping'!AP64</f>
        <v>0.1566674676389955</v>
      </c>
      <c r="AQ98" s="246">
        <f>'Food Shopping'!AQ64</f>
        <v>3.2544294210899101</v>
      </c>
    </row>
    <row r="99" spans="1:43" x14ac:dyDescent="0.35">
      <c r="A99" s="247" t="s">
        <v>588</v>
      </c>
      <c r="B99" s="248">
        <f>'Food Shopping'!B66</f>
        <v>0</v>
      </c>
      <c r="C99" s="248">
        <f>'Food Shopping'!C66</f>
        <v>0</v>
      </c>
      <c r="D99" s="248">
        <f>'Food Shopping'!D66</f>
        <v>0</v>
      </c>
      <c r="E99" s="248">
        <f>'Food Shopping'!E66</f>
        <v>0</v>
      </c>
      <c r="F99" s="248">
        <f>'Food Shopping'!F66</f>
        <v>0</v>
      </c>
      <c r="G99" s="248">
        <f>'Food Shopping'!G66</f>
        <v>0</v>
      </c>
      <c r="H99" s="248">
        <f>'Food Shopping'!H66</f>
        <v>0</v>
      </c>
      <c r="I99" s="249">
        <f>'Food Shopping'!I66</f>
        <v>0</v>
      </c>
      <c r="J99" s="249">
        <f>'Food Shopping'!J66</f>
        <v>0</v>
      </c>
      <c r="K99" s="249">
        <f>'Food Shopping'!K66</f>
        <v>0</v>
      </c>
      <c r="L99" s="249">
        <f>'Food Shopping'!L66</f>
        <v>0</v>
      </c>
      <c r="M99" s="249">
        <f>'Food Shopping'!M66</f>
        <v>0</v>
      </c>
      <c r="N99" s="249">
        <f>'Food Shopping'!N66</f>
        <v>0</v>
      </c>
      <c r="O99" s="249">
        <f>'Food Shopping'!O66</f>
        <v>0</v>
      </c>
      <c r="P99" s="248">
        <f>'Food Shopping'!P66</f>
        <v>0</v>
      </c>
      <c r="Q99" s="248">
        <f>'Food Shopping'!Q66</f>
        <v>0</v>
      </c>
      <c r="R99" s="248">
        <f>'Food Shopping'!R66</f>
        <v>0</v>
      </c>
      <c r="S99" s="248">
        <f>'Food Shopping'!S66</f>
        <v>0</v>
      </c>
      <c r="T99" s="248">
        <f>'Food Shopping'!T66</f>
        <v>0</v>
      </c>
      <c r="U99" s="248">
        <f>'Food Shopping'!U66</f>
        <v>0</v>
      </c>
      <c r="V99" s="248">
        <f>'Food Shopping'!V66</f>
        <v>0</v>
      </c>
      <c r="W99" s="249">
        <f>'Food Shopping'!W66</f>
        <v>0</v>
      </c>
      <c r="X99" s="249">
        <f>'Food Shopping'!X66</f>
        <v>0</v>
      </c>
      <c r="Y99" s="249">
        <f>'Food Shopping'!Y66</f>
        <v>0</v>
      </c>
      <c r="Z99" s="249">
        <f>'Food Shopping'!Z66</f>
        <v>0</v>
      </c>
      <c r="AA99" s="249">
        <f>'Food Shopping'!AA66</f>
        <v>0</v>
      </c>
      <c r="AB99" s="249">
        <f>'Food Shopping'!AB66</f>
        <v>0</v>
      </c>
      <c r="AC99" s="249">
        <f>'Food Shopping'!AC66</f>
        <v>0</v>
      </c>
      <c r="AD99" s="248">
        <f>'Food Shopping'!AD66</f>
        <v>6.6627053542967429</v>
      </c>
      <c r="AE99" s="248">
        <f>'Food Shopping'!AE66</f>
        <v>2.0571170904710008</v>
      </c>
      <c r="AF99" s="248">
        <f>'Food Shopping'!AF66</f>
        <v>8.7198224447677433</v>
      </c>
      <c r="AG99" s="248">
        <f>'Food Shopping'!AG66</f>
        <v>0.25980547704124712</v>
      </c>
      <c r="AH99" s="248">
        <f>'Food Shopping'!AH66</f>
        <v>0.15080589663256264</v>
      </c>
      <c r="AI99" s="248">
        <f>'Food Shopping'!AI66</f>
        <v>0.41061137367380973</v>
      </c>
      <c r="AJ99" s="248">
        <f>'Food Shopping'!AJ66</f>
        <v>9.1304338184415528</v>
      </c>
      <c r="AK99" s="246">
        <f>'Food Shopping'!AK66</f>
        <v>6.6627053542967429</v>
      </c>
      <c r="AL99" s="246">
        <f>'Food Shopping'!AL66</f>
        <v>2.0571170904710008</v>
      </c>
      <c r="AM99" s="246">
        <f>'Food Shopping'!AM66</f>
        <v>8.7198224447677433</v>
      </c>
      <c r="AN99" s="246">
        <f>'Food Shopping'!AN66</f>
        <v>0.25980547704124712</v>
      </c>
      <c r="AO99" s="246">
        <f>'Food Shopping'!AO66</f>
        <v>0.15080589663256264</v>
      </c>
      <c r="AP99" s="246">
        <f>'Food Shopping'!AP66</f>
        <v>0.41061137367380973</v>
      </c>
      <c r="AQ99" s="246">
        <f>'Food Shopping'!AQ66</f>
        <v>9.1304338184415528</v>
      </c>
    </row>
    <row r="100" spans="1:43" x14ac:dyDescent="0.35">
      <c r="A100" s="247" t="s">
        <v>589</v>
      </c>
      <c r="B100" s="248">
        <f>'Food Shopping'!B70</f>
        <v>0</v>
      </c>
      <c r="C100" s="248">
        <f>'Food Shopping'!C70</f>
        <v>0</v>
      </c>
      <c r="D100" s="248">
        <f>'Food Shopping'!D70</f>
        <v>0</v>
      </c>
      <c r="E100" s="248">
        <f>'Food Shopping'!E70</f>
        <v>0</v>
      </c>
      <c r="F100" s="248">
        <f>'Food Shopping'!F70</f>
        <v>0</v>
      </c>
      <c r="G100" s="248">
        <f>'Food Shopping'!G70</f>
        <v>0</v>
      </c>
      <c r="H100" s="248">
        <f>'Food Shopping'!H70</f>
        <v>0</v>
      </c>
      <c r="I100" s="249">
        <f>'Food Shopping'!I70</f>
        <v>0</v>
      </c>
      <c r="J100" s="249">
        <f>'Food Shopping'!J70</f>
        <v>0</v>
      </c>
      <c r="K100" s="249">
        <f>'Food Shopping'!K70</f>
        <v>0</v>
      </c>
      <c r="L100" s="249">
        <f>'Food Shopping'!L70</f>
        <v>0</v>
      </c>
      <c r="M100" s="249">
        <f>'Food Shopping'!M70</f>
        <v>0</v>
      </c>
      <c r="N100" s="249">
        <f>'Food Shopping'!N70</f>
        <v>0</v>
      </c>
      <c r="O100" s="249">
        <f>'Food Shopping'!O70</f>
        <v>0</v>
      </c>
      <c r="P100" s="248">
        <f>'Food Shopping'!P70</f>
        <v>4.4393367084492512</v>
      </c>
      <c r="Q100" s="248">
        <f>'Food Shopping'!Q70</f>
        <v>0.53742138399096051</v>
      </c>
      <c r="R100" s="248">
        <f>'Food Shopping'!R70</f>
        <v>4.9767580924402122</v>
      </c>
      <c r="S100" s="248">
        <f>'Food Shopping'!S70</f>
        <v>0.34878753491454517</v>
      </c>
      <c r="T100" s="248">
        <f>'Food Shopping'!T70</f>
        <v>0.10130327276215889</v>
      </c>
      <c r="U100" s="248">
        <f>'Food Shopping'!U70</f>
        <v>0.45009080767670406</v>
      </c>
      <c r="V100" s="248">
        <f>'Food Shopping'!V70</f>
        <v>5.4268489001169158</v>
      </c>
      <c r="W100" s="249">
        <f>'Food Shopping'!W70</f>
        <v>0.41398681299579743</v>
      </c>
      <c r="X100" s="249">
        <f>'Food Shopping'!X70</f>
        <v>0</v>
      </c>
      <c r="Y100" s="249">
        <f>'Food Shopping'!Y70</f>
        <v>0.41398681299579743</v>
      </c>
      <c r="Z100" s="249">
        <f>'Food Shopping'!Z70</f>
        <v>0.19135306745085262</v>
      </c>
      <c r="AA100" s="249">
        <f>'Food Shopping'!AA70</f>
        <v>0</v>
      </c>
      <c r="AB100" s="249">
        <f>'Food Shopping'!AB70</f>
        <v>0.19135306745085262</v>
      </c>
      <c r="AC100" s="249">
        <f>'Food Shopping'!AC70</f>
        <v>0.6053398804466501</v>
      </c>
      <c r="AD100" s="248">
        <f>'Food Shopping'!AD70</f>
        <v>0</v>
      </c>
      <c r="AE100" s="248">
        <f>'Food Shopping'!AE70</f>
        <v>0</v>
      </c>
      <c r="AF100" s="248">
        <f>'Food Shopping'!AF70</f>
        <v>0</v>
      </c>
      <c r="AG100" s="248">
        <f>'Food Shopping'!AG70</f>
        <v>0</v>
      </c>
      <c r="AH100" s="248">
        <f>'Food Shopping'!AH70</f>
        <v>0</v>
      </c>
      <c r="AI100" s="248">
        <f>'Food Shopping'!AI70</f>
        <v>0</v>
      </c>
      <c r="AJ100" s="248">
        <f>'Food Shopping'!AJ70</f>
        <v>0</v>
      </c>
      <c r="AK100" s="246">
        <f>'Food Shopping'!AK70</f>
        <v>4.8533235214450485</v>
      </c>
      <c r="AL100" s="246">
        <f>'Food Shopping'!AL70</f>
        <v>0.53742138399096051</v>
      </c>
      <c r="AM100" s="246">
        <f>'Food Shopping'!AM70</f>
        <v>5.3907449054360086</v>
      </c>
      <c r="AN100" s="246">
        <f>'Food Shopping'!AN70</f>
        <v>0.54014060236539785</v>
      </c>
      <c r="AO100" s="246">
        <f>'Food Shopping'!AO70</f>
        <v>0.10130327276215889</v>
      </c>
      <c r="AP100" s="246">
        <f>'Food Shopping'!AP70</f>
        <v>0.64144387512755674</v>
      </c>
      <c r="AQ100" s="246">
        <f>'Food Shopping'!AQ70</f>
        <v>6.0321887805635654</v>
      </c>
    </row>
    <row r="101" spans="1:43" x14ac:dyDescent="0.35">
      <c r="A101" s="247" t="s">
        <v>590</v>
      </c>
      <c r="B101" s="248">
        <f>'Food Shopping'!B71</f>
        <v>0</v>
      </c>
      <c r="C101" s="248">
        <f>'Food Shopping'!C71</f>
        <v>0</v>
      </c>
      <c r="D101" s="248">
        <f>'Food Shopping'!D71</f>
        <v>0</v>
      </c>
      <c r="E101" s="248">
        <f>'Food Shopping'!E71</f>
        <v>0</v>
      </c>
      <c r="F101" s="248">
        <f>'Food Shopping'!F71</f>
        <v>0</v>
      </c>
      <c r="G101" s="248">
        <f>'Food Shopping'!G71</f>
        <v>0</v>
      </c>
      <c r="H101" s="248">
        <f>'Food Shopping'!H71</f>
        <v>0</v>
      </c>
      <c r="I101" s="249">
        <f>'Food Shopping'!I71</f>
        <v>0</v>
      </c>
      <c r="J101" s="249">
        <f>'Food Shopping'!J71</f>
        <v>0</v>
      </c>
      <c r="K101" s="249">
        <f>'Food Shopping'!K71</f>
        <v>0</v>
      </c>
      <c r="L101" s="249">
        <f>'Food Shopping'!L71</f>
        <v>0</v>
      </c>
      <c r="M101" s="249">
        <f>'Food Shopping'!M71</f>
        <v>0</v>
      </c>
      <c r="N101" s="249">
        <f>'Food Shopping'!N71</f>
        <v>0</v>
      </c>
      <c r="O101" s="249">
        <f>'Food Shopping'!O71</f>
        <v>0</v>
      </c>
      <c r="P101" s="248">
        <f>'Food Shopping'!P71</f>
        <v>0</v>
      </c>
      <c r="Q101" s="248">
        <f>'Food Shopping'!Q71</f>
        <v>0</v>
      </c>
      <c r="R101" s="248">
        <f>'Food Shopping'!R71</f>
        <v>0</v>
      </c>
      <c r="S101" s="248">
        <f>'Food Shopping'!S71</f>
        <v>0</v>
      </c>
      <c r="T101" s="248">
        <f>'Food Shopping'!T71</f>
        <v>0</v>
      </c>
      <c r="U101" s="248">
        <f>'Food Shopping'!U71</f>
        <v>0</v>
      </c>
      <c r="V101" s="248">
        <f>'Food Shopping'!V71</f>
        <v>0</v>
      </c>
      <c r="W101" s="249">
        <f>'Food Shopping'!W71</f>
        <v>0</v>
      </c>
      <c r="X101" s="249">
        <f>'Food Shopping'!X71</f>
        <v>0</v>
      </c>
      <c r="Y101" s="249">
        <f>'Food Shopping'!Y71</f>
        <v>0</v>
      </c>
      <c r="Z101" s="249">
        <f>'Food Shopping'!Z71</f>
        <v>0</v>
      </c>
      <c r="AA101" s="249">
        <f>'Food Shopping'!AA71</f>
        <v>0</v>
      </c>
      <c r="AB101" s="249">
        <f>'Food Shopping'!AB71</f>
        <v>0</v>
      </c>
      <c r="AC101" s="249">
        <f>'Food Shopping'!AC71</f>
        <v>0</v>
      </c>
      <c r="AD101" s="248">
        <f>'Food Shopping'!AD71</f>
        <v>0</v>
      </c>
      <c r="AE101" s="248">
        <f>'Food Shopping'!AE71</f>
        <v>6.0118159228001726E-2</v>
      </c>
      <c r="AF101" s="248">
        <f>'Food Shopping'!AF71</f>
        <v>6.0118159228001726E-2</v>
      </c>
      <c r="AG101" s="248">
        <f>'Food Shopping'!AG71</f>
        <v>0</v>
      </c>
      <c r="AH101" s="248">
        <f>'Food Shopping'!AH71</f>
        <v>0</v>
      </c>
      <c r="AI101" s="248">
        <f>'Food Shopping'!AI71</f>
        <v>0</v>
      </c>
      <c r="AJ101" s="248">
        <f>'Food Shopping'!AJ71</f>
        <v>6.0118159228001726E-2</v>
      </c>
      <c r="AK101" s="246">
        <f>'Food Shopping'!AK71</f>
        <v>0</v>
      </c>
      <c r="AL101" s="246">
        <f>'Food Shopping'!AL71</f>
        <v>6.0118159228001726E-2</v>
      </c>
      <c r="AM101" s="246">
        <f>'Food Shopping'!AM71</f>
        <v>6.0118159228001726E-2</v>
      </c>
      <c r="AN101" s="246">
        <f>'Food Shopping'!AN71</f>
        <v>0</v>
      </c>
      <c r="AO101" s="246">
        <f>'Food Shopping'!AO71</f>
        <v>0</v>
      </c>
      <c r="AP101" s="246">
        <f>'Food Shopping'!AP71</f>
        <v>0</v>
      </c>
      <c r="AQ101" s="246">
        <f>'Food Shopping'!AQ71</f>
        <v>6.0118159228001726E-2</v>
      </c>
    </row>
    <row r="102" spans="1:43" x14ac:dyDescent="0.35">
      <c r="A102" s="247" t="s">
        <v>591</v>
      </c>
      <c r="B102" s="248">
        <f>'Food Shopping'!B72</f>
        <v>0</v>
      </c>
      <c r="C102" s="248">
        <f>'Food Shopping'!C72</f>
        <v>0</v>
      </c>
      <c r="D102" s="248">
        <f>'Food Shopping'!D72</f>
        <v>0</v>
      </c>
      <c r="E102" s="248">
        <f>'Food Shopping'!E72</f>
        <v>0</v>
      </c>
      <c r="F102" s="248">
        <f>'Food Shopping'!F72</f>
        <v>0</v>
      </c>
      <c r="G102" s="248">
        <f>'Food Shopping'!G72</f>
        <v>0</v>
      </c>
      <c r="H102" s="248">
        <f>'Food Shopping'!H72</f>
        <v>0</v>
      </c>
      <c r="I102" s="249">
        <f>'Food Shopping'!I72</f>
        <v>0</v>
      </c>
      <c r="J102" s="249">
        <f>'Food Shopping'!J72</f>
        <v>0</v>
      </c>
      <c r="K102" s="249">
        <f>'Food Shopping'!K72</f>
        <v>0</v>
      </c>
      <c r="L102" s="249">
        <f>'Food Shopping'!L72</f>
        <v>0</v>
      </c>
      <c r="M102" s="249">
        <f>'Food Shopping'!M72</f>
        <v>0</v>
      </c>
      <c r="N102" s="249">
        <f>'Food Shopping'!N72</f>
        <v>0</v>
      </c>
      <c r="O102" s="249">
        <f>'Food Shopping'!O72</f>
        <v>0</v>
      </c>
      <c r="P102" s="248">
        <f>'Food Shopping'!P72</f>
        <v>0</v>
      </c>
      <c r="Q102" s="248">
        <f>'Food Shopping'!Q72</f>
        <v>0</v>
      </c>
      <c r="R102" s="248">
        <f>'Food Shopping'!R72</f>
        <v>0</v>
      </c>
      <c r="S102" s="248">
        <f>'Food Shopping'!S72</f>
        <v>0</v>
      </c>
      <c r="T102" s="248">
        <f>'Food Shopping'!T72</f>
        <v>0</v>
      </c>
      <c r="U102" s="248">
        <f>'Food Shopping'!U72</f>
        <v>0</v>
      </c>
      <c r="V102" s="248">
        <f>'Food Shopping'!V72</f>
        <v>0</v>
      </c>
      <c r="W102" s="249">
        <f>'Food Shopping'!W72</f>
        <v>0</v>
      </c>
      <c r="X102" s="249">
        <f>'Food Shopping'!X72</f>
        <v>0</v>
      </c>
      <c r="Y102" s="249">
        <f>'Food Shopping'!Y72</f>
        <v>0</v>
      </c>
      <c r="Z102" s="249">
        <f>'Food Shopping'!Z72</f>
        <v>4.2565666251134962E-2</v>
      </c>
      <c r="AA102" s="249">
        <f>'Food Shopping'!AA72</f>
        <v>0</v>
      </c>
      <c r="AB102" s="249">
        <f>'Food Shopping'!AB72</f>
        <v>4.2565666251134962E-2</v>
      </c>
      <c r="AC102" s="249">
        <f>'Food Shopping'!AC72</f>
        <v>4.2565666251134962E-2</v>
      </c>
      <c r="AD102" s="248">
        <f>'Food Shopping'!AD72</f>
        <v>0</v>
      </c>
      <c r="AE102" s="248">
        <f>'Food Shopping'!AE72</f>
        <v>0</v>
      </c>
      <c r="AF102" s="248">
        <f>'Food Shopping'!AF72</f>
        <v>0</v>
      </c>
      <c r="AG102" s="248">
        <f>'Food Shopping'!AG72</f>
        <v>0</v>
      </c>
      <c r="AH102" s="248">
        <f>'Food Shopping'!AH72</f>
        <v>0</v>
      </c>
      <c r="AI102" s="248">
        <f>'Food Shopping'!AI72</f>
        <v>0</v>
      </c>
      <c r="AJ102" s="248">
        <f>'Food Shopping'!AJ72</f>
        <v>0</v>
      </c>
      <c r="AK102" s="246">
        <f>'Food Shopping'!AK72</f>
        <v>0</v>
      </c>
      <c r="AL102" s="246">
        <f>'Food Shopping'!AL72</f>
        <v>0</v>
      </c>
      <c r="AM102" s="246">
        <f>'Food Shopping'!AM72</f>
        <v>0</v>
      </c>
      <c r="AN102" s="246">
        <f>'Food Shopping'!AN72</f>
        <v>4.2565666251134962E-2</v>
      </c>
      <c r="AO102" s="246">
        <f>'Food Shopping'!AO72</f>
        <v>0</v>
      </c>
      <c r="AP102" s="246">
        <f>'Food Shopping'!AP72</f>
        <v>4.2565666251134962E-2</v>
      </c>
      <c r="AQ102" s="246">
        <f>'Food Shopping'!AQ72</f>
        <v>4.2565666251134962E-2</v>
      </c>
    </row>
    <row r="103" spans="1:43" x14ac:dyDescent="0.35">
      <c r="A103" s="247" t="s">
        <v>592</v>
      </c>
      <c r="B103" s="248">
        <f>'Food Shopping'!B73</f>
        <v>0</v>
      </c>
      <c r="C103" s="248">
        <f>'Food Shopping'!C73</f>
        <v>0</v>
      </c>
      <c r="D103" s="248">
        <f>'Food Shopping'!D73</f>
        <v>0</v>
      </c>
      <c r="E103" s="248">
        <f>'Food Shopping'!E73</f>
        <v>0</v>
      </c>
      <c r="F103" s="248">
        <f>'Food Shopping'!F73</f>
        <v>0</v>
      </c>
      <c r="G103" s="248">
        <f>'Food Shopping'!G73</f>
        <v>0</v>
      </c>
      <c r="H103" s="248">
        <f>'Food Shopping'!H73</f>
        <v>0</v>
      </c>
      <c r="I103" s="249">
        <f>'Food Shopping'!I73</f>
        <v>0</v>
      </c>
      <c r="J103" s="249">
        <f>'Food Shopping'!J73</f>
        <v>0</v>
      </c>
      <c r="K103" s="249">
        <f>'Food Shopping'!K73</f>
        <v>0</v>
      </c>
      <c r="L103" s="249">
        <f>'Food Shopping'!L73</f>
        <v>0</v>
      </c>
      <c r="M103" s="249">
        <f>'Food Shopping'!M73</f>
        <v>0</v>
      </c>
      <c r="N103" s="249">
        <f>'Food Shopping'!N73</f>
        <v>0</v>
      </c>
      <c r="O103" s="249">
        <f>'Food Shopping'!O73</f>
        <v>0</v>
      </c>
      <c r="P103" s="248">
        <f>'Food Shopping'!P73</f>
        <v>0</v>
      </c>
      <c r="Q103" s="248">
        <f>'Food Shopping'!Q73</f>
        <v>0</v>
      </c>
      <c r="R103" s="248">
        <f>'Food Shopping'!R73</f>
        <v>0</v>
      </c>
      <c r="S103" s="248">
        <f>'Food Shopping'!S73</f>
        <v>0</v>
      </c>
      <c r="T103" s="248">
        <f>'Food Shopping'!T73</f>
        <v>0.24536951972060614</v>
      </c>
      <c r="U103" s="248">
        <f>'Food Shopping'!U73</f>
        <v>0.24536951972060614</v>
      </c>
      <c r="V103" s="248">
        <f>'Food Shopping'!V73</f>
        <v>0.24536951972060614</v>
      </c>
      <c r="W103" s="249">
        <f>'Food Shopping'!W73</f>
        <v>0</v>
      </c>
      <c r="X103" s="249">
        <f>'Food Shopping'!X73</f>
        <v>0</v>
      </c>
      <c r="Y103" s="249">
        <f>'Food Shopping'!Y73</f>
        <v>0</v>
      </c>
      <c r="Z103" s="249">
        <f>'Food Shopping'!Z73</f>
        <v>0</v>
      </c>
      <c r="AA103" s="249">
        <f>'Food Shopping'!AA73</f>
        <v>0</v>
      </c>
      <c r="AB103" s="249">
        <f>'Food Shopping'!AB73</f>
        <v>0</v>
      </c>
      <c r="AC103" s="249">
        <f>'Food Shopping'!AC73</f>
        <v>0</v>
      </c>
      <c r="AD103" s="248">
        <f>'Food Shopping'!AD73</f>
        <v>0</v>
      </c>
      <c r="AE103" s="248">
        <f>'Food Shopping'!AE73</f>
        <v>0</v>
      </c>
      <c r="AF103" s="248">
        <f>'Food Shopping'!AF73</f>
        <v>0</v>
      </c>
      <c r="AG103" s="248">
        <f>'Food Shopping'!AG73</f>
        <v>0</v>
      </c>
      <c r="AH103" s="248">
        <f>'Food Shopping'!AH73</f>
        <v>0</v>
      </c>
      <c r="AI103" s="248">
        <f>'Food Shopping'!AI73</f>
        <v>0</v>
      </c>
      <c r="AJ103" s="248">
        <f>'Food Shopping'!AJ73</f>
        <v>0</v>
      </c>
      <c r="AK103" s="246">
        <f>'Food Shopping'!AK73</f>
        <v>0</v>
      </c>
      <c r="AL103" s="246">
        <f>'Food Shopping'!AL73</f>
        <v>0</v>
      </c>
      <c r="AM103" s="246">
        <f>'Food Shopping'!AM73</f>
        <v>0</v>
      </c>
      <c r="AN103" s="246">
        <f>'Food Shopping'!AN73</f>
        <v>0</v>
      </c>
      <c r="AO103" s="246">
        <f>'Food Shopping'!AO73</f>
        <v>0.24536951972060614</v>
      </c>
      <c r="AP103" s="246">
        <f>'Food Shopping'!AP73</f>
        <v>0.24536951972060614</v>
      </c>
      <c r="AQ103" s="246">
        <f>'Food Shopping'!AQ73</f>
        <v>0.24536951972060614</v>
      </c>
    </row>
    <row r="104" spans="1:43" x14ac:dyDescent="0.35">
      <c r="A104" s="247" t="s">
        <v>593</v>
      </c>
      <c r="B104" s="248">
        <f>'Food Shopping'!B76</f>
        <v>0</v>
      </c>
      <c r="C104" s="248">
        <f>'Food Shopping'!C76</f>
        <v>0</v>
      </c>
      <c r="D104" s="248">
        <f>'Food Shopping'!D76</f>
        <v>0</v>
      </c>
      <c r="E104" s="248">
        <f>'Food Shopping'!E76</f>
        <v>0</v>
      </c>
      <c r="F104" s="248">
        <f>'Food Shopping'!F76</f>
        <v>0</v>
      </c>
      <c r="G104" s="248">
        <f>'Food Shopping'!G76</f>
        <v>0</v>
      </c>
      <c r="H104" s="248">
        <f>'Food Shopping'!H76</f>
        <v>0</v>
      </c>
      <c r="I104" s="249">
        <f>'Food Shopping'!I76</f>
        <v>0</v>
      </c>
      <c r="J104" s="249">
        <f>'Food Shopping'!J76</f>
        <v>0</v>
      </c>
      <c r="K104" s="249">
        <f>'Food Shopping'!K76</f>
        <v>0</v>
      </c>
      <c r="L104" s="249">
        <f>'Food Shopping'!L76</f>
        <v>0</v>
      </c>
      <c r="M104" s="249">
        <f>'Food Shopping'!M76</f>
        <v>0</v>
      </c>
      <c r="N104" s="249">
        <f>'Food Shopping'!N76</f>
        <v>0</v>
      </c>
      <c r="O104" s="249">
        <f>'Food Shopping'!O76</f>
        <v>0</v>
      </c>
      <c r="P104" s="248">
        <f>'Food Shopping'!P76</f>
        <v>0</v>
      </c>
      <c r="Q104" s="248">
        <f>'Food Shopping'!Q76</f>
        <v>0</v>
      </c>
      <c r="R104" s="248">
        <f>'Food Shopping'!R76</f>
        <v>0</v>
      </c>
      <c r="S104" s="248">
        <f>'Food Shopping'!S76</f>
        <v>0</v>
      </c>
      <c r="T104" s="248">
        <f>'Food Shopping'!T76</f>
        <v>0</v>
      </c>
      <c r="U104" s="248">
        <f>'Food Shopping'!U76</f>
        <v>0</v>
      </c>
      <c r="V104" s="248">
        <f>'Food Shopping'!V76</f>
        <v>0</v>
      </c>
      <c r="W104" s="249">
        <f>'Food Shopping'!W76</f>
        <v>0</v>
      </c>
      <c r="X104" s="249">
        <f>'Food Shopping'!X76</f>
        <v>0</v>
      </c>
      <c r="Y104" s="249">
        <f>'Food Shopping'!Y76</f>
        <v>0</v>
      </c>
      <c r="Z104" s="249">
        <f>'Food Shopping'!Z76</f>
        <v>0.14878740119971767</v>
      </c>
      <c r="AA104" s="249">
        <f>'Food Shopping'!AA76</f>
        <v>0</v>
      </c>
      <c r="AB104" s="249">
        <f>'Food Shopping'!AB76</f>
        <v>0.14878740119971767</v>
      </c>
      <c r="AC104" s="249">
        <f>'Food Shopping'!AC76</f>
        <v>0.14878740119971767</v>
      </c>
      <c r="AD104" s="248">
        <f>'Food Shopping'!AD76</f>
        <v>0</v>
      </c>
      <c r="AE104" s="248">
        <f>'Food Shopping'!AE76</f>
        <v>0</v>
      </c>
      <c r="AF104" s="248">
        <f>'Food Shopping'!AF76</f>
        <v>0</v>
      </c>
      <c r="AG104" s="248">
        <f>'Food Shopping'!AG76</f>
        <v>0</v>
      </c>
      <c r="AH104" s="248">
        <f>'Food Shopping'!AH76</f>
        <v>0</v>
      </c>
      <c r="AI104" s="248">
        <f>'Food Shopping'!AI76</f>
        <v>0</v>
      </c>
      <c r="AJ104" s="248">
        <f>'Food Shopping'!AJ76</f>
        <v>0</v>
      </c>
      <c r="AK104" s="246">
        <f>'Food Shopping'!AK76</f>
        <v>0</v>
      </c>
      <c r="AL104" s="246">
        <f>'Food Shopping'!AL76</f>
        <v>0</v>
      </c>
      <c r="AM104" s="246">
        <f>'Food Shopping'!AM76</f>
        <v>0</v>
      </c>
      <c r="AN104" s="246">
        <f>'Food Shopping'!AN76</f>
        <v>0.14878740119971767</v>
      </c>
      <c r="AO104" s="246">
        <f>'Food Shopping'!AO76</f>
        <v>0</v>
      </c>
      <c r="AP104" s="246">
        <f>'Food Shopping'!AP76</f>
        <v>0.14878740119971767</v>
      </c>
      <c r="AQ104" s="246">
        <f>'Food Shopping'!AQ76</f>
        <v>0.14878740119971767</v>
      </c>
    </row>
    <row r="105" spans="1:43" x14ac:dyDescent="0.35">
      <c r="A105" s="247" t="s">
        <v>214</v>
      </c>
      <c r="B105" s="248">
        <f>'Food Shopping'!B84</f>
        <v>0</v>
      </c>
      <c r="C105" s="248">
        <f>'Food Shopping'!C84</f>
        <v>0</v>
      </c>
      <c r="D105" s="248">
        <f>'Food Shopping'!D84</f>
        <v>0</v>
      </c>
      <c r="E105" s="248">
        <f>'Food Shopping'!E84</f>
        <v>0</v>
      </c>
      <c r="F105" s="248">
        <f>'Food Shopping'!F84</f>
        <v>0</v>
      </c>
      <c r="G105" s="248">
        <f>'Food Shopping'!G84</f>
        <v>0</v>
      </c>
      <c r="H105" s="248">
        <f>'Food Shopping'!H84</f>
        <v>0</v>
      </c>
      <c r="I105" s="249">
        <f>'Food Shopping'!I84</f>
        <v>0</v>
      </c>
      <c r="J105" s="249">
        <f>'Food Shopping'!J84</f>
        <v>0</v>
      </c>
      <c r="K105" s="249">
        <f>'Food Shopping'!K84</f>
        <v>0</v>
      </c>
      <c r="L105" s="249">
        <f>'Food Shopping'!L84</f>
        <v>0</v>
      </c>
      <c r="M105" s="249">
        <f>'Food Shopping'!M84</f>
        <v>0</v>
      </c>
      <c r="N105" s="249">
        <f>'Food Shopping'!N84</f>
        <v>0</v>
      </c>
      <c r="O105" s="249">
        <f>'Food Shopping'!O84</f>
        <v>0</v>
      </c>
      <c r="P105" s="248">
        <f>'Food Shopping'!P84</f>
        <v>0</v>
      </c>
      <c r="Q105" s="248">
        <f>'Food Shopping'!Q84</f>
        <v>0</v>
      </c>
      <c r="R105" s="248">
        <f>'Food Shopping'!R84</f>
        <v>0</v>
      </c>
      <c r="S105" s="248">
        <f>'Food Shopping'!S84</f>
        <v>0</v>
      </c>
      <c r="T105" s="248">
        <f>'Food Shopping'!T84</f>
        <v>0</v>
      </c>
      <c r="U105" s="248">
        <f>'Food Shopping'!U84</f>
        <v>0</v>
      </c>
      <c r="V105" s="248">
        <f>'Food Shopping'!V84</f>
        <v>0</v>
      </c>
      <c r="W105" s="249">
        <f>'Food Shopping'!W84</f>
        <v>0</v>
      </c>
      <c r="X105" s="249">
        <f>'Food Shopping'!X84</f>
        <v>0</v>
      </c>
      <c r="Y105" s="249">
        <f>'Food Shopping'!Y84</f>
        <v>0</v>
      </c>
      <c r="Z105" s="249">
        <f>'Food Shopping'!Z84</f>
        <v>0</v>
      </c>
      <c r="AA105" s="249">
        <f>'Food Shopping'!AA84</f>
        <v>0</v>
      </c>
      <c r="AB105" s="249">
        <f>'Food Shopping'!AB84</f>
        <v>0</v>
      </c>
      <c r="AC105" s="249">
        <f>'Food Shopping'!AC84</f>
        <v>0</v>
      </c>
      <c r="AD105" s="248">
        <f>'Food Shopping'!AD84</f>
        <v>0</v>
      </c>
      <c r="AE105" s="248">
        <f>'Food Shopping'!AE84</f>
        <v>0</v>
      </c>
      <c r="AF105" s="248">
        <f>'Food Shopping'!AF84</f>
        <v>0</v>
      </c>
      <c r="AG105" s="248">
        <f>'Food Shopping'!AG84</f>
        <v>0</v>
      </c>
      <c r="AH105" s="248">
        <f>'Food Shopping'!AH84</f>
        <v>1.8893677254649077E-2</v>
      </c>
      <c r="AI105" s="248">
        <f>'Food Shopping'!AI84</f>
        <v>1.8893677254649077E-2</v>
      </c>
      <c r="AJ105" s="248">
        <f>'Food Shopping'!AJ84</f>
        <v>1.8893677254649077E-2</v>
      </c>
      <c r="AK105" s="246">
        <f>'Food Shopping'!AK84</f>
        <v>0</v>
      </c>
      <c r="AL105" s="246">
        <f>'Food Shopping'!AL84</f>
        <v>0</v>
      </c>
      <c r="AM105" s="246">
        <f>'Food Shopping'!AM84</f>
        <v>0</v>
      </c>
      <c r="AN105" s="246">
        <f>'Food Shopping'!AN84</f>
        <v>0</v>
      </c>
      <c r="AO105" s="246">
        <f>'Food Shopping'!AO84</f>
        <v>1.8893677254649077E-2</v>
      </c>
      <c r="AP105" s="246">
        <f>'Food Shopping'!AP84</f>
        <v>1.8893677254649077E-2</v>
      </c>
      <c r="AQ105" s="246">
        <f>'Food Shopping'!AQ84</f>
        <v>1.8893677254649077E-2</v>
      </c>
    </row>
    <row r="106" spans="1:43" x14ac:dyDescent="0.35">
      <c r="A106" s="247" t="s">
        <v>594</v>
      </c>
      <c r="B106" s="248">
        <f>'Food Shopping'!B87</f>
        <v>0</v>
      </c>
      <c r="C106" s="248">
        <f>'Food Shopping'!C87</f>
        <v>0</v>
      </c>
      <c r="D106" s="248">
        <f>'Food Shopping'!D87</f>
        <v>0</v>
      </c>
      <c r="E106" s="248">
        <f>'Food Shopping'!E87</f>
        <v>0</v>
      </c>
      <c r="F106" s="248">
        <f>'Food Shopping'!F87</f>
        <v>0</v>
      </c>
      <c r="G106" s="248">
        <f>'Food Shopping'!G87</f>
        <v>0</v>
      </c>
      <c r="H106" s="248">
        <f>'Food Shopping'!H87</f>
        <v>0</v>
      </c>
      <c r="I106" s="249">
        <f>'Food Shopping'!I87</f>
        <v>0</v>
      </c>
      <c r="J106" s="249">
        <f>'Food Shopping'!J87</f>
        <v>0</v>
      </c>
      <c r="K106" s="249">
        <f>'Food Shopping'!K87</f>
        <v>0</v>
      </c>
      <c r="L106" s="249">
        <f>'Food Shopping'!L87</f>
        <v>0</v>
      </c>
      <c r="M106" s="249">
        <f>'Food Shopping'!M87</f>
        <v>0</v>
      </c>
      <c r="N106" s="249">
        <f>'Food Shopping'!N87</f>
        <v>0</v>
      </c>
      <c r="O106" s="249">
        <f>'Food Shopping'!O87</f>
        <v>0</v>
      </c>
      <c r="P106" s="248">
        <f>'Food Shopping'!P87</f>
        <v>0</v>
      </c>
      <c r="Q106" s="248">
        <f>'Food Shopping'!Q87</f>
        <v>0</v>
      </c>
      <c r="R106" s="248">
        <f>'Food Shopping'!R87</f>
        <v>0</v>
      </c>
      <c r="S106" s="248">
        <f>'Food Shopping'!S87</f>
        <v>0</v>
      </c>
      <c r="T106" s="248">
        <f>'Food Shopping'!T87</f>
        <v>0</v>
      </c>
      <c r="U106" s="248">
        <f>'Food Shopping'!U87</f>
        <v>0</v>
      </c>
      <c r="V106" s="248">
        <f>'Food Shopping'!V87</f>
        <v>0</v>
      </c>
      <c r="W106" s="249">
        <f>'Food Shopping'!W87</f>
        <v>0.20680642058416979</v>
      </c>
      <c r="X106" s="249">
        <f>'Food Shopping'!X87</f>
        <v>0</v>
      </c>
      <c r="Y106" s="249">
        <f>'Food Shopping'!Y87</f>
        <v>0.20680642058416979</v>
      </c>
      <c r="Z106" s="249">
        <f>'Food Shopping'!Z87</f>
        <v>0</v>
      </c>
      <c r="AA106" s="249">
        <f>'Food Shopping'!AA87</f>
        <v>0</v>
      </c>
      <c r="AB106" s="249">
        <f>'Food Shopping'!AB87</f>
        <v>0</v>
      </c>
      <c r="AC106" s="249">
        <f>'Food Shopping'!AC87</f>
        <v>0.20680642058416979</v>
      </c>
      <c r="AD106" s="248">
        <f>'Food Shopping'!AD87</f>
        <v>0</v>
      </c>
      <c r="AE106" s="248">
        <f>'Food Shopping'!AE87</f>
        <v>0</v>
      </c>
      <c r="AF106" s="248">
        <f>'Food Shopping'!AF87</f>
        <v>0</v>
      </c>
      <c r="AG106" s="248">
        <f>'Food Shopping'!AG87</f>
        <v>0</v>
      </c>
      <c r="AH106" s="248">
        <f>'Food Shopping'!AH87</f>
        <v>0</v>
      </c>
      <c r="AI106" s="248">
        <f>'Food Shopping'!AI87</f>
        <v>0</v>
      </c>
      <c r="AJ106" s="248">
        <f>'Food Shopping'!AJ87</f>
        <v>0</v>
      </c>
      <c r="AK106" s="246">
        <f>'Food Shopping'!AK87</f>
        <v>0.20680642058416979</v>
      </c>
      <c r="AL106" s="246">
        <f>'Food Shopping'!AL87</f>
        <v>0</v>
      </c>
      <c r="AM106" s="246">
        <f>'Food Shopping'!AM87</f>
        <v>0.20680642058416979</v>
      </c>
      <c r="AN106" s="246">
        <f>'Food Shopping'!AN87</f>
        <v>0</v>
      </c>
      <c r="AO106" s="246">
        <f>'Food Shopping'!AO87</f>
        <v>0</v>
      </c>
      <c r="AP106" s="246">
        <f>'Food Shopping'!AP87</f>
        <v>0</v>
      </c>
      <c r="AQ106" s="246">
        <f>'Food Shopping'!AQ87</f>
        <v>0.20680642058416979</v>
      </c>
    </row>
    <row r="107" spans="1:43" x14ac:dyDescent="0.35">
      <c r="A107" s="247" t="s">
        <v>595</v>
      </c>
      <c r="B107" s="248">
        <f>'Food Shopping'!B88</f>
        <v>0</v>
      </c>
      <c r="C107" s="248">
        <f>'Food Shopping'!C88</f>
        <v>0</v>
      </c>
      <c r="D107" s="248">
        <f>'Food Shopping'!D88</f>
        <v>0</v>
      </c>
      <c r="E107" s="248">
        <f>'Food Shopping'!E88</f>
        <v>0</v>
      </c>
      <c r="F107" s="248">
        <f>'Food Shopping'!F88</f>
        <v>0</v>
      </c>
      <c r="G107" s="248">
        <f>'Food Shopping'!G88</f>
        <v>0</v>
      </c>
      <c r="H107" s="248">
        <f>'Food Shopping'!H88</f>
        <v>0</v>
      </c>
      <c r="I107" s="249">
        <f>'Food Shopping'!I88</f>
        <v>0</v>
      </c>
      <c r="J107" s="249">
        <f>'Food Shopping'!J88</f>
        <v>0</v>
      </c>
      <c r="K107" s="249">
        <f>'Food Shopping'!K88</f>
        <v>0</v>
      </c>
      <c r="L107" s="249">
        <f>'Food Shopping'!L88</f>
        <v>0</v>
      </c>
      <c r="M107" s="249">
        <f>'Food Shopping'!M88</f>
        <v>0</v>
      </c>
      <c r="N107" s="249">
        <f>'Food Shopping'!N88</f>
        <v>0</v>
      </c>
      <c r="O107" s="249">
        <f>'Food Shopping'!O88</f>
        <v>0</v>
      </c>
      <c r="P107" s="248">
        <f>'Food Shopping'!P88</f>
        <v>0</v>
      </c>
      <c r="Q107" s="248">
        <f>'Food Shopping'!Q88</f>
        <v>0</v>
      </c>
      <c r="R107" s="248">
        <f>'Food Shopping'!R88</f>
        <v>0</v>
      </c>
      <c r="S107" s="248">
        <f>'Food Shopping'!S88</f>
        <v>0</v>
      </c>
      <c r="T107" s="248">
        <f>'Food Shopping'!T88</f>
        <v>0</v>
      </c>
      <c r="U107" s="248">
        <f>'Food Shopping'!U88</f>
        <v>0</v>
      </c>
      <c r="V107" s="248">
        <f>'Food Shopping'!V88</f>
        <v>0</v>
      </c>
      <c r="W107" s="249">
        <f>'Food Shopping'!W88</f>
        <v>0</v>
      </c>
      <c r="X107" s="249">
        <f>'Food Shopping'!X88</f>
        <v>0</v>
      </c>
      <c r="Y107" s="249">
        <f>'Food Shopping'!Y88</f>
        <v>0</v>
      </c>
      <c r="Z107" s="249">
        <f>'Food Shopping'!Z88</f>
        <v>0</v>
      </c>
      <c r="AA107" s="249">
        <f>'Food Shopping'!AA88</f>
        <v>0</v>
      </c>
      <c r="AB107" s="249">
        <f>'Food Shopping'!AB88</f>
        <v>0</v>
      </c>
      <c r="AC107" s="249">
        <f>'Food Shopping'!AC88</f>
        <v>0</v>
      </c>
      <c r="AD107" s="248">
        <f>'Food Shopping'!AD88</f>
        <v>0</v>
      </c>
      <c r="AE107" s="248">
        <f>'Food Shopping'!AE88</f>
        <v>0</v>
      </c>
      <c r="AF107" s="248">
        <f>'Food Shopping'!AF88</f>
        <v>0</v>
      </c>
      <c r="AG107" s="248">
        <f>'Food Shopping'!AG88</f>
        <v>0</v>
      </c>
      <c r="AH107" s="248">
        <f>'Food Shopping'!AH88</f>
        <v>1.8893677254649077E-2</v>
      </c>
      <c r="AI107" s="248">
        <f>'Food Shopping'!AI88</f>
        <v>1.8893677254649077E-2</v>
      </c>
      <c r="AJ107" s="248">
        <f>'Food Shopping'!AJ88</f>
        <v>1.8893677254649077E-2</v>
      </c>
      <c r="AK107" s="246">
        <f>'Food Shopping'!AK88</f>
        <v>0</v>
      </c>
      <c r="AL107" s="246">
        <f>'Food Shopping'!AL88</f>
        <v>0</v>
      </c>
      <c r="AM107" s="246">
        <f>'Food Shopping'!AM88</f>
        <v>0</v>
      </c>
      <c r="AN107" s="246">
        <f>'Food Shopping'!AN88</f>
        <v>0</v>
      </c>
      <c r="AO107" s="246">
        <f>'Food Shopping'!AO88</f>
        <v>1.8893677254649077E-2</v>
      </c>
      <c r="AP107" s="246">
        <f>'Food Shopping'!AP88</f>
        <v>1.8893677254649077E-2</v>
      </c>
      <c r="AQ107" s="246">
        <f>'Food Shopping'!AQ88</f>
        <v>1.8893677254649077E-2</v>
      </c>
    </row>
    <row r="108" spans="1:43" x14ac:dyDescent="0.35">
      <c r="A108" s="247" t="s">
        <v>596</v>
      </c>
      <c r="B108" s="248">
        <f>'Food Shopping'!B92</f>
        <v>0</v>
      </c>
      <c r="C108" s="248">
        <f>'Food Shopping'!C92</f>
        <v>0.14687353431529393</v>
      </c>
      <c r="D108" s="248">
        <f>'Food Shopping'!D92</f>
        <v>0.14687353431529393</v>
      </c>
      <c r="E108" s="248">
        <f>'Food Shopping'!E92</f>
        <v>0</v>
      </c>
      <c r="F108" s="248">
        <f>'Food Shopping'!F92</f>
        <v>0</v>
      </c>
      <c r="G108" s="248">
        <f>'Food Shopping'!G92</f>
        <v>0</v>
      </c>
      <c r="H108" s="248">
        <f>'Food Shopping'!H92</f>
        <v>0.14687353431529393</v>
      </c>
      <c r="I108" s="249">
        <f>'Food Shopping'!I92</f>
        <v>0</v>
      </c>
      <c r="J108" s="249">
        <f>'Food Shopping'!J92</f>
        <v>0</v>
      </c>
      <c r="K108" s="249">
        <f>'Food Shopping'!K92</f>
        <v>0</v>
      </c>
      <c r="L108" s="249">
        <f>'Food Shopping'!L92</f>
        <v>0</v>
      </c>
      <c r="M108" s="249">
        <f>'Food Shopping'!M92</f>
        <v>0</v>
      </c>
      <c r="N108" s="249">
        <f>'Food Shopping'!N92</f>
        <v>0</v>
      </c>
      <c r="O108" s="249">
        <f>'Food Shopping'!O92</f>
        <v>0</v>
      </c>
      <c r="P108" s="248">
        <f>'Food Shopping'!P92</f>
        <v>0</v>
      </c>
      <c r="Q108" s="248">
        <f>'Food Shopping'!Q92</f>
        <v>0</v>
      </c>
      <c r="R108" s="248">
        <f>'Food Shopping'!R92</f>
        <v>0</v>
      </c>
      <c r="S108" s="248">
        <f>'Food Shopping'!S92</f>
        <v>0</v>
      </c>
      <c r="T108" s="248">
        <f>'Food Shopping'!T92</f>
        <v>0</v>
      </c>
      <c r="U108" s="248">
        <f>'Food Shopping'!U92</f>
        <v>0</v>
      </c>
      <c r="V108" s="248">
        <f>'Food Shopping'!V92</f>
        <v>0</v>
      </c>
      <c r="W108" s="249">
        <f>'Food Shopping'!W92</f>
        <v>0</v>
      </c>
      <c r="X108" s="249">
        <f>'Food Shopping'!X92</f>
        <v>0</v>
      </c>
      <c r="Y108" s="249">
        <f>'Food Shopping'!Y92</f>
        <v>0</v>
      </c>
      <c r="Z108" s="249">
        <f>'Food Shopping'!Z92</f>
        <v>0</v>
      </c>
      <c r="AA108" s="249">
        <f>'Food Shopping'!AA92</f>
        <v>0</v>
      </c>
      <c r="AB108" s="249">
        <f>'Food Shopping'!AB92</f>
        <v>0</v>
      </c>
      <c r="AC108" s="249">
        <f>'Food Shopping'!AC92</f>
        <v>0</v>
      </c>
      <c r="AD108" s="248">
        <f>'Food Shopping'!AD92</f>
        <v>0</v>
      </c>
      <c r="AE108" s="248">
        <f>'Food Shopping'!AE92</f>
        <v>0</v>
      </c>
      <c r="AF108" s="248">
        <f>'Food Shopping'!AF92</f>
        <v>0</v>
      </c>
      <c r="AG108" s="248">
        <f>'Food Shopping'!AG92</f>
        <v>0</v>
      </c>
      <c r="AH108" s="248">
        <f>'Food Shopping'!AH92</f>
        <v>0</v>
      </c>
      <c r="AI108" s="248">
        <f>'Food Shopping'!AI92</f>
        <v>0</v>
      </c>
      <c r="AJ108" s="248">
        <f>'Food Shopping'!AJ92</f>
        <v>0</v>
      </c>
      <c r="AK108" s="246">
        <f>'Food Shopping'!AK92</f>
        <v>0</v>
      </c>
      <c r="AL108" s="246">
        <f>'Food Shopping'!AL92</f>
        <v>0.14687353431529393</v>
      </c>
      <c r="AM108" s="246">
        <f>'Food Shopping'!AM92</f>
        <v>0.14687353431529393</v>
      </c>
      <c r="AN108" s="246">
        <f>'Food Shopping'!AN92</f>
        <v>0</v>
      </c>
      <c r="AO108" s="246">
        <f>'Food Shopping'!AO92</f>
        <v>0</v>
      </c>
      <c r="AP108" s="246">
        <f>'Food Shopping'!AP92</f>
        <v>0</v>
      </c>
      <c r="AQ108" s="246">
        <f>'Food Shopping'!AQ92</f>
        <v>0.14687353431529393</v>
      </c>
    </row>
    <row r="109" spans="1:43" x14ac:dyDescent="0.35">
      <c r="A109" s="247" t="s">
        <v>597</v>
      </c>
      <c r="B109" s="248">
        <f>'Food Shopping'!B93</f>
        <v>0</v>
      </c>
      <c r="C109" s="248">
        <f>'Food Shopping'!C93</f>
        <v>0</v>
      </c>
      <c r="D109" s="248">
        <f>'Food Shopping'!D93</f>
        <v>0</v>
      </c>
      <c r="E109" s="248">
        <f>'Food Shopping'!E93</f>
        <v>0</v>
      </c>
      <c r="F109" s="248">
        <f>'Food Shopping'!F93</f>
        <v>0</v>
      </c>
      <c r="G109" s="248">
        <f>'Food Shopping'!G93</f>
        <v>0</v>
      </c>
      <c r="H109" s="248">
        <f>'Food Shopping'!H93</f>
        <v>0</v>
      </c>
      <c r="I109" s="249">
        <f>'Food Shopping'!I93</f>
        <v>0</v>
      </c>
      <c r="J109" s="249">
        <f>'Food Shopping'!J93</f>
        <v>0</v>
      </c>
      <c r="K109" s="249">
        <f>'Food Shopping'!K93</f>
        <v>0</v>
      </c>
      <c r="L109" s="249">
        <f>'Food Shopping'!L93</f>
        <v>0</v>
      </c>
      <c r="M109" s="249">
        <f>'Food Shopping'!M93</f>
        <v>0</v>
      </c>
      <c r="N109" s="249">
        <f>'Food Shopping'!N93</f>
        <v>0</v>
      </c>
      <c r="O109" s="249">
        <f>'Food Shopping'!O93</f>
        <v>0</v>
      </c>
      <c r="P109" s="248">
        <f>'Food Shopping'!P93</f>
        <v>0</v>
      </c>
      <c r="Q109" s="248">
        <f>'Food Shopping'!Q93</f>
        <v>0</v>
      </c>
      <c r="R109" s="248">
        <f>'Food Shopping'!R93</f>
        <v>0</v>
      </c>
      <c r="S109" s="248">
        <f>'Food Shopping'!S93</f>
        <v>0</v>
      </c>
      <c r="T109" s="248">
        <f>'Food Shopping'!T93</f>
        <v>0</v>
      </c>
      <c r="U109" s="248">
        <f>'Food Shopping'!U93</f>
        <v>0</v>
      </c>
      <c r="V109" s="248">
        <f>'Food Shopping'!V93</f>
        <v>0</v>
      </c>
      <c r="W109" s="249">
        <f>'Food Shopping'!W93</f>
        <v>0.20680642058416979</v>
      </c>
      <c r="X109" s="249">
        <f>'Food Shopping'!X93</f>
        <v>0</v>
      </c>
      <c r="Y109" s="249">
        <f>'Food Shopping'!Y93</f>
        <v>0.20680642058416979</v>
      </c>
      <c r="Z109" s="249">
        <f>'Food Shopping'!Z93</f>
        <v>0</v>
      </c>
      <c r="AA109" s="249">
        <f>'Food Shopping'!AA93</f>
        <v>0</v>
      </c>
      <c r="AB109" s="249">
        <f>'Food Shopping'!AB93</f>
        <v>0</v>
      </c>
      <c r="AC109" s="249">
        <f>'Food Shopping'!AC93</f>
        <v>0.20680642058416979</v>
      </c>
      <c r="AD109" s="248">
        <f>'Food Shopping'!AD93</f>
        <v>0</v>
      </c>
      <c r="AE109" s="248">
        <f>'Food Shopping'!AE93</f>
        <v>0</v>
      </c>
      <c r="AF109" s="248">
        <f>'Food Shopping'!AF93</f>
        <v>0</v>
      </c>
      <c r="AG109" s="248">
        <f>'Food Shopping'!AG93</f>
        <v>0</v>
      </c>
      <c r="AH109" s="248">
        <f>'Food Shopping'!AH93</f>
        <v>0</v>
      </c>
      <c r="AI109" s="248">
        <f>'Food Shopping'!AI93</f>
        <v>0</v>
      </c>
      <c r="AJ109" s="248">
        <f>'Food Shopping'!AJ93</f>
        <v>0</v>
      </c>
      <c r="AK109" s="246">
        <f>'Food Shopping'!AK93</f>
        <v>0.20680642058416979</v>
      </c>
      <c r="AL109" s="246">
        <f>'Food Shopping'!AL93</f>
        <v>0</v>
      </c>
      <c r="AM109" s="246">
        <f>'Food Shopping'!AM93</f>
        <v>0.20680642058416979</v>
      </c>
      <c r="AN109" s="246">
        <f>'Food Shopping'!AN93</f>
        <v>0</v>
      </c>
      <c r="AO109" s="246">
        <f>'Food Shopping'!AO93</f>
        <v>0</v>
      </c>
      <c r="AP109" s="246">
        <f>'Food Shopping'!AP93</f>
        <v>0</v>
      </c>
      <c r="AQ109" s="246">
        <f>'Food Shopping'!AQ93</f>
        <v>0.20680642058416979</v>
      </c>
    </row>
    <row r="110" spans="1:43" x14ac:dyDescent="0.35">
      <c r="A110" s="247" t="s">
        <v>598</v>
      </c>
      <c r="B110" s="248">
        <f>'Food Shopping'!B95</f>
        <v>0</v>
      </c>
      <c r="C110" s="248">
        <f>'Food Shopping'!C95</f>
        <v>0</v>
      </c>
      <c r="D110" s="248">
        <f>'Food Shopping'!D95</f>
        <v>0</v>
      </c>
      <c r="E110" s="248">
        <f>'Food Shopping'!E95</f>
        <v>0</v>
      </c>
      <c r="F110" s="248">
        <f>'Food Shopping'!F95</f>
        <v>0</v>
      </c>
      <c r="G110" s="248">
        <f>'Food Shopping'!G95</f>
        <v>0</v>
      </c>
      <c r="H110" s="248">
        <f>'Food Shopping'!H95</f>
        <v>0</v>
      </c>
      <c r="I110" s="249">
        <f>'Food Shopping'!I95</f>
        <v>0</v>
      </c>
      <c r="J110" s="249">
        <f>'Food Shopping'!J95</f>
        <v>0</v>
      </c>
      <c r="K110" s="249">
        <f>'Food Shopping'!K95</f>
        <v>0</v>
      </c>
      <c r="L110" s="249">
        <f>'Food Shopping'!L95</f>
        <v>0</v>
      </c>
      <c r="M110" s="249">
        <f>'Food Shopping'!M95</f>
        <v>0</v>
      </c>
      <c r="N110" s="249">
        <f>'Food Shopping'!N95</f>
        <v>0</v>
      </c>
      <c r="O110" s="249">
        <f>'Food Shopping'!O95</f>
        <v>0</v>
      </c>
      <c r="P110" s="248">
        <f>'Food Shopping'!P95</f>
        <v>0</v>
      </c>
      <c r="Q110" s="248">
        <f>'Food Shopping'!Q95</f>
        <v>0</v>
      </c>
      <c r="R110" s="248">
        <f>'Food Shopping'!R95</f>
        <v>0</v>
      </c>
      <c r="S110" s="248">
        <f>'Food Shopping'!S95</f>
        <v>0</v>
      </c>
      <c r="T110" s="248">
        <f>'Food Shopping'!T95</f>
        <v>0</v>
      </c>
      <c r="U110" s="248">
        <f>'Food Shopping'!U95</f>
        <v>0</v>
      </c>
      <c r="V110" s="248">
        <f>'Food Shopping'!V95</f>
        <v>0</v>
      </c>
      <c r="W110" s="249">
        <f>'Food Shopping'!W95</f>
        <v>0</v>
      </c>
      <c r="X110" s="249">
        <f>'Food Shopping'!X95</f>
        <v>0</v>
      </c>
      <c r="Y110" s="249">
        <f>'Food Shopping'!Y95</f>
        <v>0</v>
      </c>
      <c r="Z110" s="249">
        <f>'Food Shopping'!Z95</f>
        <v>0</v>
      </c>
      <c r="AA110" s="249">
        <f>'Food Shopping'!AA95</f>
        <v>0</v>
      </c>
      <c r="AB110" s="249">
        <f>'Food Shopping'!AB95</f>
        <v>0</v>
      </c>
      <c r="AC110" s="249">
        <f>'Food Shopping'!AC95</f>
        <v>0</v>
      </c>
      <c r="AD110" s="248">
        <f>'Food Shopping'!AD95</f>
        <v>0</v>
      </c>
      <c r="AE110" s="248">
        <f>'Food Shopping'!AE95</f>
        <v>0</v>
      </c>
      <c r="AF110" s="248">
        <f>'Food Shopping'!AF95</f>
        <v>0</v>
      </c>
      <c r="AG110" s="248">
        <f>'Food Shopping'!AG95</f>
        <v>7.43955516430089E-2</v>
      </c>
      <c r="AH110" s="248">
        <f>'Food Shopping'!AH95</f>
        <v>0</v>
      </c>
      <c r="AI110" s="248">
        <f>'Food Shopping'!AI95</f>
        <v>7.43955516430089E-2</v>
      </c>
      <c r="AJ110" s="248">
        <f>'Food Shopping'!AJ95</f>
        <v>7.43955516430089E-2</v>
      </c>
      <c r="AK110" s="246">
        <f>'Food Shopping'!AK95</f>
        <v>0</v>
      </c>
      <c r="AL110" s="246">
        <f>'Food Shopping'!AL95</f>
        <v>0</v>
      </c>
      <c r="AM110" s="246">
        <f>'Food Shopping'!AM95</f>
        <v>0</v>
      </c>
      <c r="AN110" s="246">
        <f>'Food Shopping'!AN95</f>
        <v>7.43955516430089E-2</v>
      </c>
      <c r="AO110" s="246">
        <f>'Food Shopping'!AO95</f>
        <v>0</v>
      </c>
      <c r="AP110" s="246">
        <f>'Food Shopping'!AP95</f>
        <v>7.43955516430089E-2</v>
      </c>
      <c r="AQ110" s="246">
        <f>'Food Shopping'!AQ95</f>
        <v>7.43955516430089E-2</v>
      </c>
    </row>
    <row r="111" spans="1:43" ht="11.85" customHeight="1" x14ac:dyDescent="0.35">
      <c r="A111" s="247" t="s">
        <v>599</v>
      </c>
      <c r="B111" s="248">
        <f>'Food Shopping'!B96</f>
        <v>0</v>
      </c>
      <c r="C111" s="248">
        <f>'Food Shopping'!C96</f>
        <v>0</v>
      </c>
      <c r="D111" s="248">
        <f>'Food Shopping'!D96</f>
        <v>0</v>
      </c>
      <c r="E111" s="248">
        <f>'Food Shopping'!E96</f>
        <v>0</v>
      </c>
      <c r="F111" s="248">
        <f>'Food Shopping'!F96</f>
        <v>0</v>
      </c>
      <c r="G111" s="248">
        <f>'Food Shopping'!G96</f>
        <v>0</v>
      </c>
      <c r="H111" s="248">
        <f>'Food Shopping'!H96</f>
        <v>0</v>
      </c>
      <c r="I111" s="249">
        <f>'Food Shopping'!I96</f>
        <v>0</v>
      </c>
      <c r="J111" s="249">
        <f>'Food Shopping'!J96</f>
        <v>0</v>
      </c>
      <c r="K111" s="249">
        <f>'Food Shopping'!K96</f>
        <v>0</v>
      </c>
      <c r="L111" s="249">
        <f>'Food Shopping'!L96</f>
        <v>0</v>
      </c>
      <c r="M111" s="249">
        <f>'Food Shopping'!M96</f>
        <v>0</v>
      </c>
      <c r="N111" s="249">
        <f>'Food Shopping'!N96</f>
        <v>0</v>
      </c>
      <c r="O111" s="249">
        <f>'Food Shopping'!O96</f>
        <v>0</v>
      </c>
      <c r="P111" s="248">
        <f>'Food Shopping'!P96</f>
        <v>0</v>
      </c>
      <c r="Q111" s="248">
        <f>'Food Shopping'!Q96</f>
        <v>0</v>
      </c>
      <c r="R111" s="248">
        <f>'Food Shopping'!R96</f>
        <v>0</v>
      </c>
      <c r="S111" s="248">
        <f>'Food Shopping'!S96</f>
        <v>0.34878753491454517</v>
      </c>
      <c r="T111" s="248">
        <f>'Food Shopping'!T96</f>
        <v>0.10130327276215889</v>
      </c>
      <c r="U111" s="248">
        <f>'Food Shopping'!U96</f>
        <v>0.45009080767670406</v>
      </c>
      <c r="V111" s="248">
        <f>'Food Shopping'!V96</f>
        <v>0.45009080767670406</v>
      </c>
      <c r="W111" s="249">
        <f>'Food Shopping'!W96</f>
        <v>0.20680642058416979</v>
      </c>
      <c r="X111" s="249">
        <f>'Food Shopping'!X96</f>
        <v>0</v>
      </c>
      <c r="Y111" s="249">
        <f>'Food Shopping'!Y96</f>
        <v>0.20680642058416979</v>
      </c>
      <c r="Z111" s="249">
        <f>'Food Shopping'!Z96</f>
        <v>8.5208304773971788E-2</v>
      </c>
      <c r="AA111" s="249">
        <f>'Food Shopping'!AA96</f>
        <v>1.1490581784666396E-2</v>
      </c>
      <c r="AB111" s="249">
        <f>'Food Shopping'!AB96</f>
        <v>9.6698886558638189E-2</v>
      </c>
      <c r="AC111" s="249">
        <f>'Food Shopping'!AC96</f>
        <v>0.30350530714280799</v>
      </c>
      <c r="AD111" s="248">
        <f>'Food Shopping'!AD96</f>
        <v>0</v>
      </c>
      <c r="AE111" s="248">
        <f>'Food Shopping'!AE96</f>
        <v>0</v>
      </c>
      <c r="AF111" s="248">
        <f>'Food Shopping'!AF96</f>
        <v>0</v>
      </c>
      <c r="AG111" s="248">
        <f>'Food Shopping'!AG96</f>
        <v>0</v>
      </c>
      <c r="AH111" s="248">
        <f>'Food Shopping'!AH96</f>
        <v>0</v>
      </c>
      <c r="AI111" s="248">
        <f>'Food Shopping'!AI96</f>
        <v>0</v>
      </c>
      <c r="AJ111" s="248">
        <f>'Food Shopping'!AJ96</f>
        <v>0</v>
      </c>
      <c r="AK111" s="246">
        <f>'Food Shopping'!AK96</f>
        <v>0.20680642058416979</v>
      </c>
      <c r="AL111" s="246">
        <f>'Food Shopping'!AL96</f>
        <v>0</v>
      </c>
      <c r="AM111" s="246">
        <f>'Food Shopping'!AM96</f>
        <v>0.20680642058416979</v>
      </c>
      <c r="AN111" s="246">
        <f>'Food Shopping'!AN96</f>
        <v>0.43399583968851696</v>
      </c>
      <c r="AO111" s="246">
        <f>'Food Shopping'!AO96</f>
        <v>0.11279385454682529</v>
      </c>
      <c r="AP111" s="246">
        <f>'Food Shopping'!AP96</f>
        <v>0.54678969423534229</v>
      </c>
      <c r="AQ111" s="246">
        <f>'Food Shopping'!AQ96</f>
        <v>0.75359611481951205</v>
      </c>
    </row>
    <row r="112" spans="1:43" ht="11.85" customHeight="1" x14ac:dyDescent="0.35">
      <c r="A112" s="247" t="s">
        <v>600</v>
      </c>
      <c r="B112" s="248">
        <f>'Food Shopping'!B97</f>
        <v>0</v>
      </c>
      <c r="C112" s="248">
        <f>'Food Shopping'!C97</f>
        <v>0</v>
      </c>
      <c r="D112" s="248">
        <f>'Food Shopping'!D97</f>
        <v>0</v>
      </c>
      <c r="E112" s="248">
        <f>'Food Shopping'!E97</f>
        <v>0</v>
      </c>
      <c r="F112" s="248">
        <f>'Food Shopping'!F97</f>
        <v>0</v>
      </c>
      <c r="G112" s="248">
        <f>'Food Shopping'!G97</f>
        <v>0</v>
      </c>
      <c r="H112" s="248">
        <f>'Food Shopping'!H97</f>
        <v>0</v>
      </c>
      <c r="I112" s="249">
        <f>'Food Shopping'!I97</f>
        <v>0</v>
      </c>
      <c r="J112" s="249">
        <f>'Food Shopping'!J97</f>
        <v>0</v>
      </c>
      <c r="K112" s="249">
        <f>'Food Shopping'!K97</f>
        <v>0</v>
      </c>
      <c r="L112" s="249">
        <f>'Food Shopping'!L97</f>
        <v>0</v>
      </c>
      <c r="M112" s="249">
        <f>'Food Shopping'!M97</f>
        <v>0</v>
      </c>
      <c r="N112" s="249">
        <f>'Food Shopping'!N97</f>
        <v>0</v>
      </c>
      <c r="O112" s="249">
        <f>'Food Shopping'!O97</f>
        <v>0</v>
      </c>
      <c r="P112" s="248">
        <f>'Food Shopping'!P97</f>
        <v>0</v>
      </c>
      <c r="Q112" s="248">
        <f>'Food Shopping'!Q97</f>
        <v>0</v>
      </c>
      <c r="R112" s="248">
        <f>'Food Shopping'!R97</f>
        <v>0</v>
      </c>
      <c r="S112" s="248">
        <f>'Food Shopping'!S97</f>
        <v>0</v>
      </c>
      <c r="T112" s="248">
        <f>'Food Shopping'!T97</f>
        <v>0</v>
      </c>
      <c r="U112" s="248">
        <f>'Food Shopping'!U97</f>
        <v>0</v>
      </c>
      <c r="V112" s="248">
        <f>'Food Shopping'!V97</f>
        <v>0</v>
      </c>
      <c r="W112" s="249">
        <f>'Food Shopping'!W97</f>
        <v>0</v>
      </c>
      <c r="X112" s="249">
        <f>'Food Shopping'!X97</f>
        <v>0</v>
      </c>
      <c r="Y112" s="249">
        <f>'Food Shopping'!Y97</f>
        <v>0</v>
      </c>
      <c r="Z112" s="249">
        <f>'Food Shopping'!Z97</f>
        <v>0</v>
      </c>
      <c r="AA112" s="249">
        <f>'Food Shopping'!AA97</f>
        <v>0</v>
      </c>
      <c r="AB112" s="249">
        <f>'Food Shopping'!AB97</f>
        <v>0</v>
      </c>
      <c r="AC112" s="249">
        <f>'Food Shopping'!AC97</f>
        <v>0</v>
      </c>
      <c r="AD112" s="248">
        <f>'Food Shopping'!AD97</f>
        <v>0.26400173852208797</v>
      </c>
      <c r="AE112" s="248">
        <f>'Food Shopping'!AE97</f>
        <v>0</v>
      </c>
      <c r="AF112" s="248">
        <f>'Food Shopping'!AF97</f>
        <v>0.26400173852208797</v>
      </c>
      <c r="AG112" s="248">
        <f>'Food Shopping'!AG97</f>
        <v>0</v>
      </c>
      <c r="AH112" s="248">
        <f>'Food Shopping'!AH97</f>
        <v>0</v>
      </c>
      <c r="AI112" s="248">
        <f>'Food Shopping'!AI97</f>
        <v>0</v>
      </c>
      <c r="AJ112" s="248">
        <f>'Food Shopping'!AJ97</f>
        <v>0.26400173852208797</v>
      </c>
      <c r="AK112" s="246">
        <f>'Food Shopping'!AK97</f>
        <v>0.26400173852208797</v>
      </c>
      <c r="AL112" s="246">
        <f>'Food Shopping'!AL97</f>
        <v>0</v>
      </c>
      <c r="AM112" s="246">
        <f>'Food Shopping'!AM97</f>
        <v>0.26400173852208797</v>
      </c>
      <c r="AN112" s="246">
        <f>'Food Shopping'!AN97</f>
        <v>0</v>
      </c>
      <c r="AO112" s="246">
        <f>'Food Shopping'!AO97</f>
        <v>0</v>
      </c>
      <c r="AP112" s="246">
        <f>'Food Shopping'!AP97</f>
        <v>0</v>
      </c>
      <c r="AQ112" s="246">
        <f>'Food Shopping'!AQ97</f>
        <v>0.26400173852208797</v>
      </c>
    </row>
    <row r="113" spans="1:43" ht="11.85" customHeight="1" x14ac:dyDescent="0.35">
      <c r="A113" s="247" t="s">
        <v>601</v>
      </c>
      <c r="B113" s="248">
        <f>'Food Shopping'!B102</f>
        <v>0</v>
      </c>
      <c r="C113" s="248">
        <f>'Food Shopping'!C102</f>
        <v>0</v>
      </c>
      <c r="D113" s="248">
        <f>'Food Shopping'!D102</f>
        <v>0</v>
      </c>
      <c r="E113" s="248">
        <f>'Food Shopping'!E102</f>
        <v>0</v>
      </c>
      <c r="F113" s="248">
        <f>'Food Shopping'!F102</f>
        <v>0</v>
      </c>
      <c r="G113" s="248">
        <f>'Food Shopping'!G102</f>
        <v>0</v>
      </c>
      <c r="H113" s="248">
        <f>'Food Shopping'!H102</f>
        <v>0</v>
      </c>
      <c r="I113" s="249">
        <f>'Food Shopping'!I102</f>
        <v>0</v>
      </c>
      <c r="J113" s="249">
        <f>'Food Shopping'!J102</f>
        <v>0</v>
      </c>
      <c r="K113" s="249">
        <f>'Food Shopping'!K102</f>
        <v>0</v>
      </c>
      <c r="L113" s="249">
        <f>'Food Shopping'!L102</f>
        <v>0</v>
      </c>
      <c r="M113" s="249">
        <f>'Food Shopping'!M102</f>
        <v>0</v>
      </c>
      <c r="N113" s="249">
        <f>'Food Shopping'!N102</f>
        <v>0</v>
      </c>
      <c r="O113" s="249">
        <f>'Food Shopping'!O102</f>
        <v>0</v>
      </c>
      <c r="P113" s="248">
        <f>'Food Shopping'!P102</f>
        <v>0</v>
      </c>
      <c r="Q113" s="248">
        <f>'Food Shopping'!Q102</f>
        <v>0</v>
      </c>
      <c r="R113" s="248">
        <f>'Food Shopping'!R102</f>
        <v>0</v>
      </c>
      <c r="S113" s="248">
        <f>'Food Shopping'!S102</f>
        <v>0</v>
      </c>
      <c r="T113" s="248">
        <f>'Food Shopping'!T102</f>
        <v>0</v>
      </c>
      <c r="U113" s="248">
        <f>'Food Shopping'!U102</f>
        <v>0</v>
      </c>
      <c r="V113" s="248">
        <f>'Food Shopping'!V102</f>
        <v>0</v>
      </c>
      <c r="W113" s="249">
        <f>'Food Shopping'!W102</f>
        <v>0</v>
      </c>
      <c r="X113" s="249">
        <f>'Food Shopping'!X102</f>
        <v>0</v>
      </c>
      <c r="Y113" s="249">
        <f>'Food Shopping'!Y102</f>
        <v>0</v>
      </c>
      <c r="Z113" s="249">
        <f>'Food Shopping'!Z102</f>
        <v>0</v>
      </c>
      <c r="AA113" s="249">
        <f>'Food Shopping'!AA102</f>
        <v>1.1490581784666396E-2</v>
      </c>
      <c r="AB113" s="249">
        <f>'Food Shopping'!AB102</f>
        <v>1.1490581784666396E-2</v>
      </c>
      <c r="AC113" s="249">
        <f>'Food Shopping'!AC102</f>
        <v>1.1490581784666396E-2</v>
      </c>
      <c r="AD113" s="248">
        <f>'Food Shopping'!AD102</f>
        <v>0</v>
      </c>
      <c r="AE113" s="248">
        <f>'Food Shopping'!AE102</f>
        <v>0</v>
      </c>
      <c r="AF113" s="248">
        <f>'Food Shopping'!AF102</f>
        <v>0</v>
      </c>
      <c r="AG113" s="248">
        <f>'Food Shopping'!AG102</f>
        <v>0</v>
      </c>
      <c r="AH113" s="248">
        <f>'Food Shopping'!AH102</f>
        <v>0</v>
      </c>
      <c r="AI113" s="248">
        <f>'Food Shopping'!AI102</f>
        <v>0</v>
      </c>
      <c r="AJ113" s="248">
        <f>'Food Shopping'!AJ102</f>
        <v>0</v>
      </c>
      <c r="AK113" s="246">
        <f>'Food Shopping'!AK102</f>
        <v>0</v>
      </c>
      <c r="AL113" s="246">
        <f>'Food Shopping'!AL102</f>
        <v>0</v>
      </c>
      <c r="AM113" s="246">
        <f>'Food Shopping'!AM102</f>
        <v>0</v>
      </c>
      <c r="AN113" s="246">
        <f>'Food Shopping'!AN102</f>
        <v>0</v>
      </c>
      <c r="AO113" s="246">
        <f>'Food Shopping'!AO102</f>
        <v>1.1490581784666396E-2</v>
      </c>
      <c r="AP113" s="246">
        <f>'Food Shopping'!AP102</f>
        <v>1.1490581784666396E-2</v>
      </c>
      <c r="AQ113" s="246">
        <f>'Food Shopping'!AQ102</f>
        <v>1.1490581784666396E-2</v>
      </c>
    </row>
    <row r="114" spans="1:43" s="291" customFormat="1" ht="11.85" customHeight="1" x14ac:dyDescent="0.35">
      <c r="A114" s="291" t="s">
        <v>11</v>
      </c>
      <c r="B114" s="292"/>
      <c r="C114" s="292"/>
      <c r="D114" s="292">
        <f>SUM(D61:D113)</f>
        <v>1.3942603611239663</v>
      </c>
      <c r="E114" s="292">
        <f t="shared" ref="E114:AQ114" si="0">SUM(E61:E113)</f>
        <v>0.74951380767431175</v>
      </c>
      <c r="F114" s="292">
        <f t="shared" si="0"/>
        <v>0.3210133318484274</v>
      </c>
      <c r="G114" s="292">
        <f t="shared" si="0"/>
        <v>1.0705271395227391</v>
      </c>
      <c r="H114" s="292">
        <f t="shared" si="0"/>
        <v>2.4647875006467053</v>
      </c>
      <c r="I114" s="292">
        <f t="shared" si="0"/>
        <v>3.7072836668988622</v>
      </c>
      <c r="J114" s="292">
        <f t="shared" si="0"/>
        <v>0.9842378063625834</v>
      </c>
      <c r="K114" s="292">
        <f t="shared" si="0"/>
        <v>4.6915214732614459</v>
      </c>
      <c r="L114" s="292">
        <f t="shared" si="0"/>
        <v>1.0835262181286776</v>
      </c>
      <c r="M114" s="292">
        <f t="shared" si="0"/>
        <v>0.42254567830336598</v>
      </c>
      <c r="N114" s="292">
        <f t="shared" si="0"/>
        <v>1.5060718964320434</v>
      </c>
      <c r="O114" s="292">
        <f t="shared" si="0"/>
        <v>6.1975933696934895</v>
      </c>
      <c r="P114" s="292">
        <f t="shared" si="0"/>
        <v>33.748218319179792</v>
      </c>
      <c r="Q114" s="292">
        <f t="shared" si="0"/>
        <v>7.0960518160247865</v>
      </c>
      <c r="R114" s="292">
        <f t="shared" si="0"/>
        <v>40.844270135204575</v>
      </c>
      <c r="S114" s="292">
        <f t="shared" si="0"/>
        <v>11.144606820450125</v>
      </c>
      <c r="T114" s="292">
        <f t="shared" si="0"/>
        <v>2.9240879133652333</v>
      </c>
      <c r="U114" s="292">
        <f t="shared" si="0"/>
        <v>14.068694733815358</v>
      </c>
      <c r="V114" s="292">
        <f t="shared" si="0"/>
        <v>54.91296486901993</v>
      </c>
      <c r="W114" s="292">
        <f t="shared" si="0"/>
        <v>6.3646265315044941</v>
      </c>
      <c r="X114" s="292">
        <f t="shared" si="0"/>
        <v>1.397866427547108</v>
      </c>
      <c r="Y114" s="292">
        <f t="shared" si="0"/>
        <v>7.7624929590516025</v>
      </c>
      <c r="Z114" s="292">
        <f t="shared" si="0"/>
        <v>1.2129290574780918</v>
      </c>
      <c r="AA114" s="292">
        <f t="shared" si="0"/>
        <v>0.23555692658566108</v>
      </c>
      <c r="AB114" s="292">
        <f t="shared" si="0"/>
        <v>1.4484859840637527</v>
      </c>
      <c r="AC114" s="292">
        <f t="shared" si="0"/>
        <v>9.210978943115359</v>
      </c>
      <c r="AD114" s="292">
        <f t="shared" si="0"/>
        <v>27.761785931629145</v>
      </c>
      <c r="AE114" s="292">
        <f t="shared" si="0"/>
        <v>7.4586284318476066</v>
      </c>
      <c r="AF114" s="292">
        <f t="shared" si="0"/>
        <v>35.220414363476756</v>
      </c>
      <c r="AG114" s="292">
        <f t="shared" si="0"/>
        <v>4.3504029099881683</v>
      </c>
      <c r="AH114" s="292">
        <f t="shared" si="0"/>
        <v>1.2746852463659286</v>
      </c>
      <c r="AI114" s="292">
        <f t="shared" si="0"/>
        <v>5.6250881563540966</v>
      </c>
      <c r="AJ114" s="292">
        <f t="shared" si="0"/>
        <v>40.845502519830852</v>
      </c>
      <c r="AK114" s="292">
        <f t="shared" si="0"/>
        <v>71.943990080624076</v>
      </c>
      <c r="AL114" s="292">
        <f t="shared" si="0"/>
        <v>17.968969211494265</v>
      </c>
      <c r="AM114" s="292">
        <f t="shared" si="0"/>
        <v>89.91295929211833</v>
      </c>
      <c r="AN114" s="292">
        <f t="shared" si="0"/>
        <v>18.540978813719384</v>
      </c>
      <c r="AO114" s="292">
        <f t="shared" si="0"/>
        <v>5.1778890964686166</v>
      </c>
      <c r="AP114" s="292">
        <f t="shared" si="0"/>
        <v>23.718867910188003</v>
      </c>
      <c r="AQ114" s="292">
        <f t="shared" si="0"/>
        <v>113.6318272023063</v>
      </c>
    </row>
    <row r="115" spans="1:43" x14ac:dyDescent="0.35">
      <c r="B115" s="248"/>
      <c r="C115" s="248"/>
      <c r="D115" s="248"/>
      <c r="E115" s="248"/>
      <c r="F115" s="248"/>
      <c r="G115" s="248"/>
      <c r="H115" s="248"/>
      <c r="P115" s="248"/>
      <c r="Q115" s="248"/>
      <c r="R115" s="248"/>
      <c r="S115" s="248"/>
      <c r="T115" s="248"/>
      <c r="U115" s="248"/>
      <c r="V115" s="248"/>
      <c r="AD115" s="248"/>
      <c r="AE115" s="248"/>
      <c r="AF115" s="248"/>
      <c r="AG115" s="248"/>
      <c r="AH115" s="248"/>
      <c r="AI115" s="248"/>
      <c r="AJ115" s="248"/>
    </row>
    <row r="116" spans="1:43" s="244" customFormat="1" x14ac:dyDescent="0.35">
      <c r="A116" s="244" t="s">
        <v>1</v>
      </c>
      <c r="B116" s="245">
        <f>SUM(B5:B115)</f>
        <v>31.947648054558034</v>
      </c>
      <c r="C116" s="245">
        <f>SUM(C5:C115)</f>
        <v>7.9869120136395084</v>
      </c>
      <c r="D116" s="245">
        <f t="shared" ref="D116:AQ116" si="1">SUM(D5:D113)</f>
        <v>39.934560068197541</v>
      </c>
      <c r="E116" s="245">
        <f t="shared" si="1"/>
        <v>9.3283830236823206</v>
      </c>
      <c r="F116" s="245">
        <f t="shared" si="1"/>
        <v>2.332095755920581</v>
      </c>
      <c r="G116" s="245">
        <f t="shared" si="1"/>
        <v>11.660478779602903</v>
      </c>
      <c r="H116" s="245">
        <f t="shared" si="1"/>
        <v>51.59503884780046</v>
      </c>
      <c r="I116" s="245">
        <f t="shared" si="1"/>
        <v>25.708733401651688</v>
      </c>
      <c r="J116" s="245">
        <f t="shared" si="1"/>
        <v>6.0696762419227097</v>
      </c>
      <c r="K116" s="245">
        <f t="shared" si="1"/>
        <v>31.778409643574385</v>
      </c>
      <c r="L116" s="245">
        <f t="shared" si="1"/>
        <v>6.0696762419227115</v>
      </c>
      <c r="M116" s="245">
        <f t="shared" si="1"/>
        <v>1.5174190604806768</v>
      </c>
      <c r="N116" s="245">
        <f t="shared" si="1"/>
        <v>7.5870953024033874</v>
      </c>
      <c r="O116" s="245">
        <f t="shared" si="1"/>
        <v>39.365504945977797</v>
      </c>
      <c r="P116" s="245">
        <f t="shared" si="1"/>
        <v>83.02434137546841</v>
      </c>
      <c r="Q116" s="245">
        <f t="shared" si="1"/>
        <v>20.756085343867095</v>
      </c>
      <c r="R116" s="245">
        <f t="shared" si="1"/>
        <v>103.78042671933548</v>
      </c>
      <c r="S116" s="245">
        <f t="shared" si="1"/>
        <v>23.553760518586031</v>
      </c>
      <c r="T116" s="245">
        <f t="shared" si="1"/>
        <v>5.8884401296465043</v>
      </c>
      <c r="U116" s="245">
        <f t="shared" si="1"/>
        <v>29.442200648232536</v>
      </c>
      <c r="V116" s="245">
        <f t="shared" si="1"/>
        <v>133.22262736756804</v>
      </c>
      <c r="W116" s="245">
        <f t="shared" si="1"/>
        <v>33.160829884339066</v>
      </c>
      <c r="X116" s="245">
        <f t="shared" si="1"/>
        <v>8.2902074710847682</v>
      </c>
      <c r="Y116" s="245">
        <f t="shared" si="1"/>
        <v>41.451037355423843</v>
      </c>
      <c r="Z116" s="245">
        <f t="shared" si="1"/>
        <v>6.5052345706119716</v>
      </c>
      <c r="AA116" s="245">
        <f t="shared" si="1"/>
        <v>1.6263086426529929</v>
      </c>
      <c r="AB116" s="245">
        <f t="shared" si="1"/>
        <v>8.1315432132649654</v>
      </c>
      <c r="AC116" s="245">
        <f t="shared" si="1"/>
        <v>49.58258056868879</v>
      </c>
      <c r="AD116" s="245">
        <f t="shared" si="1"/>
        <v>40.236124887827486</v>
      </c>
      <c r="AE116" s="245">
        <f t="shared" si="1"/>
        <v>10.059031221956873</v>
      </c>
      <c r="AF116" s="245">
        <f t="shared" si="1"/>
        <v>50.295156109784372</v>
      </c>
      <c r="AG116" s="245">
        <f t="shared" si="1"/>
        <v>9.4381033687496618</v>
      </c>
      <c r="AH116" s="245">
        <f t="shared" si="1"/>
        <v>2.359525842187415</v>
      </c>
      <c r="AI116" s="245">
        <f t="shared" si="1"/>
        <v>11.79762921093708</v>
      </c>
      <c r="AJ116" s="245">
        <f t="shared" si="1"/>
        <v>62.09278532072144</v>
      </c>
      <c r="AK116" s="245">
        <f t="shared" si="1"/>
        <v>214.07767760384473</v>
      </c>
      <c r="AL116" s="245">
        <f t="shared" si="1"/>
        <v>53.16191229247098</v>
      </c>
      <c r="AM116" s="245">
        <f t="shared" si="1"/>
        <v>267.23958989631552</v>
      </c>
      <c r="AN116" s="245">
        <f t="shared" si="1"/>
        <v>54.895157723552678</v>
      </c>
      <c r="AO116" s="245">
        <f t="shared" si="1"/>
        <v>13.723789430888177</v>
      </c>
      <c r="AP116" s="245">
        <f t="shared" si="1"/>
        <v>68.618947154440846</v>
      </c>
      <c r="AQ116" s="245">
        <f t="shared" si="1"/>
        <v>335.85853705075635</v>
      </c>
    </row>
  </sheetData>
  <sheetProtection algorithmName="SHA-512" hashValue="Th5Io5b1kULTbvZn2jrqoWli9dhuS80OH6nlASHACOFt6QvBM24v+Vhx1RYNaUZwuJP5uWwQP2fwDuN5WWNxAg==" saltValue="LjdgbILqXjMIah1GBnesYg==" spinCount="100000" sheet="1" objects="1" scenarios="1"/>
  <mergeCells count="18">
    <mergeCell ref="AK1:AQ1"/>
    <mergeCell ref="B1:H1"/>
    <mergeCell ref="I1:O1"/>
    <mergeCell ref="P1:V1"/>
    <mergeCell ref="W1:AC1"/>
    <mergeCell ref="AD1:AJ1"/>
    <mergeCell ref="AN2:AP2"/>
    <mergeCell ref="B2:D2"/>
    <mergeCell ref="E2:G2"/>
    <mergeCell ref="I2:K2"/>
    <mergeCell ref="L2:N2"/>
    <mergeCell ref="P2:R2"/>
    <mergeCell ref="S2:U2"/>
    <mergeCell ref="W2:Y2"/>
    <mergeCell ref="Z2:AB2"/>
    <mergeCell ref="AD2:AF2"/>
    <mergeCell ref="AG2:AI2"/>
    <mergeCell ref="AK2:AM2"/>
  </mergeCells>
  <pageMargins left="0.19685039370078741" right="0.19685039370078741" top="0.19685039370078741" bottom="0.19685039370078741" header="0.19685039370078741" footer="0.19685039370078741"/>
  <pageSetup paperSize="9" scale="3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AB294-C27F-4BA4-8EE0-D404D2005057}">
  <sheetPr>
    <pageSetUpPr fitToPage="1"/>
  </sheetPr>
  <dimension ref="A1:AU139"/>
  <sheetViews>
    <sheetView topLeftCell="A76" zoomScale="80" zoomScaleNormal="80" workbookViewId="0">
      <pane xSplit="1" topLeftCell="X1" activePane="topRight" state="frozen"/>
      <selection activeCell="A41" sqref="A41"/>
      <selection pane="topRight" activeCell="AK116" sqref="AK116"/>
    </sheetView>
  </sheetViews>
  <sheetFormatPr defaultColWidth="9" defaultRowHeight="13.9" x14ac:dyDescent="0.4"/>
  <cols>
    <col min="1" max="1" width="53.73046875" style="1" bestFit="1" customWidth="1"/>
    <col min="2" max="2" width="13.1328125" style="283" customWidth="1"/>
    <col min="3" max="3" width="13.1328125" style="284" customWidth="1"/>
    <col min="4" max="4" width="13.1328125" style="283" customWidth="1"/>
    <col min="5" max="5" width="13.1328125" style="284" customWidth="1"/>
    <col min="6" max="6" width="13.1328125" style="283" customWidth="1"/>
    <col min="7" max="7" width="13.1328125" style="284" customWidth="1"/>
    <col min="8" max="8" width="13.1328125" style="283" customWidth="1"/>
    <col min="9" max="9" width="13.1328125" style="284" customWidth="1"/>
    <col min="10" max="10" width="13.1328125" style="73" customWidth="1"/>
    <col min="11" max="11" width="13.1328125" style="285" customWidth="1"/>
    <col min="12" max="12" width="13.1328125" style="73" customWidth="1"/>
    <col min="13" max="13" width="13.1328125" style="285" customWidth="1"/>
    <col min="14" max="14" width="13.1328125" style="73" customWidth="1"/>
    <col min="15" max="15" width="13.1328125" style="285" customWidth="1"/>
    <col min="16" max="16" width="13.1328125" style="73" customWidth="1"/>
    <col min="17" max="17" width="13.1328125" style="285" customWidth="1"/>
    <col min="18" max="18" width="13.1328125" style="73" customWidth="1"/>
    <col min="19" max="19" width="13.1328125" style="285" customWidth="1"/>
    <col min="20" max="20" width="13.1328125" style="73" customWidth="1"/>
    <col min="21" max="21" width="13.1328125" style="285" customWidth="1"/>
    <col min="22" max="22" width="13.1328125" style="73" customWidth="1"/>
    <col min="23" max="23" width="13.1328125" style="285" customWidth="1"/>
    <col min="24" max="24" width="13.1328125" style="73" customWidth="1"/>
    <col min="25" max="25" width="13.1328125" style="285" customWidth="1"/>
    <col min="26" max="26" width="13.1328125" style="73" customWidth="1"/>
    <col min="27" max="27" width="13.1328125" style="285" customWidth="1"/>
    <col min="28" max="28" width="13.1328125" style="73" customWidth="1"/>
    <col min="29" max="29" width="13.1328125" style="285" customWidth="1"/>
    <col min="30" max="30" width="13.1328125" style="73" customWidth="1"/>
    <col min="31" max="31" width="13.1328125" style="285" customWidth="1"/>
    <col min="32" max="32" width="5.59765625" style="285" customWidth="1"/>
    <col min="33" max="33" width="13.1328125" style="73" customWidth="1"/>
    <col min="34" max="34" width="13.1328125" style="285" customWidth="1"/>
    <col min="35" max="35" width="13.1328125" style="73" customWidth="1"/>
    <col min="36" max="36" width="13.1328125" style="285" customWidth="1"/>
    <col min="37" max="37" width="13.1328125" style="73" customWidth="1"/>
    <col min="38" max="38" width="13.1328125" style="285" customWidth="1"/>
    <col min="39" max="39" width="5.59765625" style="285" customWidth="1"/>
    <col min="40" max="40" width="18.59765625" style="73" bestFit="1" customWidth="1"/>
    <col min="41" max="41" width="18.59765625" style="68" hidden="1" customWidth="1"/>
    <col min="42" max="42" width="5.59765625" style="1" customWidth="1"/>
    <col min="43" max="43" width="20.59765625" style="6" customWidth="1"/>
    <col min="44" max="45" width="20.59765625" style="1" customWidth="1"/>
    <col min="46" max="46" width="20.59765625" style="6" hidden="1" customWidth="1"/>
    <col min="47" max="47" width="20.59765625" style="284" hidden="1" customWidth="1"/>
    <col min="48" max="68" width="20.59765625" style="1" customWidth="1"/>
    <col min="69" max="16384" width="9" style="1"/>
  </cols>
  <sheetData>
    <row r="1" spans="1:47" x14ac:dyDescent="0.4">
      <c r="A1" s="3" t="str">
        <f>'Pop &amp; Exp'!A1</f>
        <v>Wick, Littlehampton</v>
      </c>
    </row>
    <row r="2" spans="1:47" x14ac:dyDescent="0.4">
      <c r="H2" s="283" t="s">
        <v>15</v>
      </c>
    </row>
    <row r="3" spans="1:47" ht="17.25" x14ac:dyDescent="0.45">
      <c r="A3" s="4" t="s">
        <v>815</v>
      </c>
    </row>
    <row r="4" spans="1:47" ht="14.25" thickBot="1" x14ac:dyDescent="0.45"/>
    <row r="5" spans="1:47" s="5" customFormat="1" ht="14.25" customHeight="1" x14ac:dyDescent="0.35">
      <c r="A5" s="28" t="s">
        <v>607</v>
      </c>
      <c r="B5" s="756" t="s">
        <v>609</v>
      </c>
      <c r="C5" s="757"/>
      <c r="D5" s="757"/>
      <c r="E5" s="757"/>
      <c r="F5" s="757"/>
      <c r="G5" s="757"/>
      <c r="H5" s="757"/>
      <c r="I5" s="757"/>
      <c r="J5" s="757"/>
      <c r="K5" s="757"/>
      <c r="L5" s="757"/>
      <c r="M5" s="757"/>
      <c r="N5" s="757"/>
      <c r="O5" s="757"/>
      <c r="P5" s="757"/>
      <c r="Q5" s="757"/>
      <c r="R5" s="757"/>
      <c r="S5" s="757"/>
      <c r="T5" s="757"/>
      <c r="U5" s="757"/>
      <c r="V5" s="757"/>
      <c r="W5" s="757"/>
      <c r="X5" s="757"/>
      <c r="Y5" s="757"/>
      <c r="Z5" s="757"/>
      <c r="AA5" s="757"/>
      <c r="AB5" s="757"/>
      <c r="AC5" s="757"/>
      <c r="AD5" s="757"/>
      <c r="AE5" s="758"/>
      <c r="AF5" s="595"/>
      <c r="AG5" s="601"/>
      <c r="AH5" s="602"/>
      <c r="AI5" s="603" t="s">
        <v>791</v>
      </c>
      <c r="AJ5" s="602"/>
      <c r="AK5" s="603"/>
      <c r="AL5" s="604"/>
      <c r="AM5" s="562"/>
      <c r="AN5" s="670" t="s">
        <v>793</v>
      </c>
      <c r="AO5" s="659"/>
      <c r="AQ5" s="100" t="s">
        <v>1</v>
      </c>
      <c r="AT5" s="7"/>
      <c r="AU5" s="294"/>
    </row>
    <row r="6" spans="1:47" s="5" customFormat="1" ht="14.25" customHeight="1" x14ac:dyDescent="0.35">
      <c r="A6" s="279"/>
      <c r="B6" s="777" t="s">
        <v>81</v>
      </c>
      <c r="C6" s="776"/>
      <c r="D6" s="776"/>
      <c r="E6" s="776"/>
      <c r="F6" s="776"/>
      <c r="G6" s="776"/>
      <c r="H6" s="777" t="s">
        <v>82</v>
      </c>
      <c r="I6" s="776"/>
      <c r="J6" s="776"/>
      <c r="K6" s="776"/>
      <c r="L6" s="776"/>
      <c r="M6" s="776"/>
      <c r="N6" s="777" t="s">
        <v>83</v>
      </c>
      <c r="O6" s="776"/>
      <c r="P6" s="776"/>
      <c r="Q6" s="776"/>
      <c r="R6" s="776"/>
      <c r="S6" s="776"/>
      <c r="T6" s="777" t="s">
        <v>84</v>
      </c>
      <c r="U6" s="776"/>
      <c r="V6" s="776"/>
      <c r="W6" s="776"/>
      <c r="X6" s="776"/>
      <c r="Y6" s="776"/>
      <c r="Z6" s="777" t="s">
        <v>85</v>
      </c>
      <c r="AA6" s="776"/>
      <c r="AB6" s="776"/>
      <c r="AC6" s="776"/>
      <c r="AD6" s="776"/>
      <c r="AE6" s="778"/>
      <c r="AF6" s="596"/>
      <c r="AG6" s="770"/>
      <c r="AH6" s="771"/>
      <c r="AI6" s="771"/>
      <c r="AJ6" s="771"/>
      <c r="AK6" s="771"/>
      <c r="AL6" s="772"/>
      <c r="AM6" s="596"/>
      <c r="AN6" s="671" t="s">
        <v>794</v>
      </c>
      <c r="AO6" s="660"/>
      <c r="AQ6" s="639" t="s">
        <v>792</v>
      </c>
      <c r="AT6" s="7"/>
      <c r="AU6" s="294"/>
    </row>
    <row r="7" spans="1:47" s="5" customFormat="1" ht="14.25" customHeight="1" x14ac:dyDescent="0.35">
      <c r="A7" s="279"/>
      <c r="B7" s="779" t="s">
        <v>610</v>
      </c>
      <c r="C7" s="780"/>
      <c r="D7" s="781" t="s">
        <v>49</v>
      </c>
      <c r="E7" s="780"/>
      <c r="F7" s="776" t="s">
        <v>1</v>
      </c>
      <c r="G7" s="776"/>
      <c r="H7" s="777" t="s">
        <v>610</v>
      </c>
      <c r="I7" s="776"/>
      <c r="J7" s="782" t="s">
        <v>49</v>
      </c>
      <c r="K7" s="783"/>
      <c r="L7" s="781" t="s">
        <v>1</v>
      </c>
      <c r="M7" s="784"/>
      <c r="N7" s="779" t="s">
        <v>610</v>
      </c>
      <c r="O7" s="780"/>
      <c r="P7" s="781" t="s">
        <v>49</v>
      </c>
      <c r="Q7" s="780"/>
      <c r="R7" s="781" t="s">
        <v>1</v>
      </c>
      <c r="S7" s="785"/>
      <c r="T7" s="779" t="s">
        <v>610</v>
      </c>
      <c r="U7" s="780"/>
      <c r="V7" s="781" t="s">
        <v>49</v>
      </c>
      <c r="W7" s="780"/>
      <c r="X7" s="776" t="s">
        <v>1</v>
      </c>
      <c r="Y7" s="776"/>
      <c r="Z7" s="779" t="s">
        <v>610</v>
      </c>
      <c r="AA7" s="780"/>
      <c r="AB7" s="776" t="s">
        <v>49</v>
      </c>
      <c r="AC7" s="776"/>
      <c r="AD7" s="776" t="s">
        <v>1</v>
      </c>
      <c r="AE7" s="778"/>
      <c r="AF7" s="596"/>
      <c r="AG7" s="770" t="s">
        <v>610</v>
      </c>
      <c r="AH7" s="771"/>
      <c r="AI7" s="773" t="s">
        <v>49</v>
      </c>
      <c r="AJ7" s="774"/>
      <c r="AK7" s="773" t="s">
        <v>1</v>
      </c>
      <c r="AL7" s="775"/>
      <c r="AM7" s="596"/>
      <c r="AN7" s="672"/>
      <c r="AO7" s="644"/>
      <c r="AQ7" s="639"/>
      <c r="AT7" s="7"/>
      <c r="AU7" s="294"/>
    </row>
    <row r="8" spans="1:47" s="5" customFormat="1" ht="12" thickBot="1" x14ac:dyDescent="0.4">
      <c r="A8" s="60"/>
      <c r="B8" s="305" t="s">
        <v>12</v>
      </c>
      <c r="C8" s="306" t="s">
        <v>30</v>
      </c>
      <c r="D8" s="328" t="s">
        <v>12</v>
      </c>
      <c r="E8" s="306" t="s">
        <v>30</v>
      </c>
      <c r="F8" s="303" t="s">
        <v>12</v>
      </c>
      <c r="G8" s="339" t="s">
        <v>30</v>
      </c>
      <c r="H8" s="303" t="s">
        <v>12</v>
      </c>
      <c r="I8" s="349" t="s">
        <v>30</v>
      </c>
      <c r="J8" s="360" t="s">
        <v>12</v>
      </c>
      <c r="K8" s="306" t="s">
        <v>30</v>
      </c>
      <c r="L8" s="328" t="s">
        <v>12</v>
      </c>
      <c r="M8" s="349" t="s">
        <v>30</v>
      </c>
      <c r="N8" s="305" t="s">
        <v>12</v>
      </c>
      <c r="O8" s="306" t="s">
        <v>30</v>
      </c>
      <c r="P8" s="328" t="s">
        <v>12</v>
      </c>
      <c r="Q8" s="306" t="s">
        <v>30</v>
      </c>
      <c r="R8" s="328" t="s">
        <v>12</v>
      </c>
      <c r="S8" s="339" t="s">
        <v>30</v>
      </c>
      <c r="T8" s="305" t="s">
        <v>12</v>
      </c>
      <c r="U8" s="306" t="s">
        <v>30</v>
      </c>
      <c r="V8" s="328" t="s">
        <v>12</v>
      </c>
      <c r="W8" s="306" t="s">
        <v>30</v>
      </c>
      <c r="X8" s="303" t="s">
        <v>12</v>
      </c>
      <c r="Y8" s="339" t="s">
        <v>30</v>
      </c>
      <c r="Z8" s="305" t="s">
        <v>12</v>
      </c>
      <c r="AA8" s="306" t="s">
        <v>30</v>
      </c>
      <c r="AB8" s="303" t="s">
        <v>12</v>
      </c>
      <c r="AC8" s="306" t="s">
        <v>30</v>
      </c>
      <c r="AD8" s="303" t="s">
        <v>12</v>
      </c>
      <c r="AE8" s="339" t="s">
        <v>30</v>
      </c>
      <c r="AF8" s="562"/>
      <c r="AG8" s="605" t="s">
        <v>12</v>
      </c>
      <c r="AH8" s="625" t="s">
        <v>30</v>
      </c>
      <c r="AI8" s="611" t="s">
        <v>12</v>
      </c>
      <c r="AJ8" s="625" t="s">
        <v>30</v>
      </c>
      <c r="AK8" s="611" t="s">
        <v>12</v>
      </c>
      <c r="AL8" s="612" t="s">
        <v>30</v>
      </c>
      <c r="AM8" s="562"/>
      <c r="AN8" s="673" t="s">
        <v>12</v>
      </c>
      <c r="AO8" s="645" t="s">
        <v>30</v>
      </c>
      <c r="AQ8" s="639" t="s">
        <v>12</v>
      </c>
      <c r="AT8" s="7"/>
      <c r="AU8" s="294"/>
    </row>
    <row r="9" spans="1:47" s="5" customFormat="1" ht="12" thickBot="1" x14ac:dyDescent="0.4">
      <c r="A9" s="49"/>
      <c r="B9" s="307"/>
      <c r="C9" s="308"/>
      <c r="D9" s="329"/>
      <c r="E9" s="308"/>
      <c r="F9" s="304"/>
      <c r="G9" s="340"/>
      <c r="H9" s="304"/>
      <c r="I9" s="350"/>
      <c r="J9" s="361"/>
      <c r="K9" s="312"/>
      <c r="L9" s="372"/>
      <c r="M9" s="379"/>
      <c r="N9" s="380"/>
      <c r="O9" s="378"/>
      <c r="P9" s="374"/>
      <c r="Q9" s="378"/>
      <c r="R9" s="374"/>
      <c r="S9" s="373"/>
      <c r="T9" s="380"/>
      <c r="U9" s="378"/>
      <c r="V9" s="374"/>
      <c r="W9" s="378"/>
      <c r="X9" s="597"/>
      <c r="Y9" s="373"/>
      <c r="Z9" s="380"/>
      <c r="AA9" s="378"/>
      <c r="AB9" s="597"/>
      <c r="AC9" s="378"/>
      <c r="AD9" s="597"/>
      <c r="AE9" s="373"/>
      <c r="AF9" s="592"/>
      <c r="AG9" s="606"/>
      <c r="AH9" s="626"/>
      <c r="AI9" s="613"/>
      <c r="AJ9" s="626"/>
      <c r="AK9" s="613"/>
      <c r="AL9" s="614"/>
      <c r="AM9" s="562"/>
      <c r="AN9" s="672"/>
      <c r="AO9" s="644"/>
      <c r="AQ9" s="101"/>
      <c r="AT9" s="7"/>
      <c r="AU9" s="294"/>
    </row>
    <row r="10" spans="1:47" s="5" customFormat="1" ht="12" thickBot="1" x14ac:dyDescent="0.4">
      <c r="A10" s="150" t="s">
        <v>608</v>
      </c>
      <c r="B10" s="309">
        <f>'Food Shopping (BY ZONE)'!D116</f>
        <v>39.934560068197541</v>
      </c>
      <c r="C10" s="310" t="s">
        <v>7</v>
      </c>
      <c r="D10" s="330">
        <f>'Food Shopping (BY ZONE)'!G116</f>
        <v>11.660478779602903</v>
      </c>
      <c r="E10" s="310" t="s">
        <v>7</v>
      </c>
      <c r="F10" s="282">
        <f>'Food Shopping (BY ZONE)'!H116</f>
        <v>51.59503884780046</v>
      </c>
      <c r="G10" s="341" t="s">
        <v>7</v>
      </c>
      <c r="H10" s="282">
        <f>'Food Shopping (BY ZONE)'!K116</f>
        <v>31.778409643574385</v>
      </c>
      <c r="I10" s="351" t="s">
        <v>7</v>
      </c>
      <c r="J10" s="362">
        <f>'Food Shopping (BY ZONE)'!N116</f>
        <v>7.5870953024033874</v>
      </c>
      <c r="K10" s="310" t="s">
        <v>7</v>
      </c>
      <c r="L10" s="330">
        <f>'Food Shopping (BY ZONE)'!O116</f>
        <v>39.365504945977797</v>
      </c>
      <c r="M10" s="351" t="s">
        <v>7</v>
      </c>
      <c r="N10" s="309">
        <f>'Food Shopping (BY ZONE)'!R116</f>
        <v>103.78042671933548</v>
      </c>
      <c r="O10" s="310" t="s">
        <v>7</v>
      </c>
      <c r="P10" s="330">
        <f>'Food Shopping (BY ZONE)'!U116</f>
        <v>29.442200648232536</v>
      </c>
      <c r="Q10" s="310" t="s">
        <v>7</v>
      </c>
      <c r="R10" s="330">
        <f>'Food Shopping (BY ZONE)'!V116</f>
        <v>133.22262736756804</v>
      </c>
      <c r="S10" s="341" t="s">
        <v>7</v>
      </c>
      <c r="T10" s="309">
        <f>'Food Shopping (BY ZONE)'!Y116</f>
        <v>41.451037355423843</v>
      </c>
      <c r="U10" s="310" t="s">
        <v>7</v>
      </c>
      <c r="V10" s="330">
        <f>'Food Shopping (BY ZONE)'!AB116</f>
        <v>8.1315432132649654</v>
      </c>
      <c r="W10" s="310" t="s">
        <v>7</v>
      </c>
      <c r="X10" s="282">
        <f>'Food Shopping (BY ZONE)'!AC116</f>
        <v>49.58258056868879</v>
      </c>
      <c r="Y10" s="341" t="s">
        <v>7</v>
      </c>
      <c r="Z10" s="309">
        <f>'Food Shopping (BY ZONE)'!AF116</f>
        <v>50.295156109784372</v>
      </c>
      <c r="AA10" s="310" t="s">
        <v>7</v>
      </c>
      <c r="AB10" s="282">
        <f>'Food Shopping (BY ZONE)'!AI116</f>
        <v>11.79762921093708</v>
      </c>
      <c r="AC10" s="310" t="s">
        <v>7</v>
      </c>
      <c r="AD10" s="282">
        <f>'Food Shopping (BY ZONE)'!AJ116</f>
        <v>62.09278532072144</v>
      </c>
      <c r="AE10" s="341" t="s">
        <v>7</v>
      </c>
      <c r="AF10" s="562"/>
      <c r="AG10" s="607">
        <f>'Food Shopping (BY ZONE)'!AM116</f>
        <v>267.23958989631552</v>
      </c>
      <c r="AH10" s="627" t="s">
        <v>7</v>
      </c>
      <c r="AI10" s="615">
        <f>'Food Shopping (BY ZONE)'!AP116</f>
        <v>68.618947154440846</v>
      </c>
      <c r="AJ10" s="627" t="s">
        <v>7</v>
      </c>
      <c r="AK10" s="615">
        <f>'Food Shopping (BY ZONE)'!AQ116</f>
        <v>335.85853705075635</v>
      </c>
      <c r="AL10" s="616" t="s">
        <v>7</v>
      </c>
      <c r="AM10" s="562"/>
      <c r="AN10" s="674"/>
      <c r="AO10" s="646"/>
      <c r="AQ10" s="101"/>
      <c r="AT10" s="7"/>
      <c r="AU10" s="294"/>
    </row>
    <row r="11" spans="1:47" s="5" customFormat="1" ht="12" thickBot="1" x14ac:dyDescent="0.4">
      <c r="A11" s="47"/>
      <c r="B11" s="311"/>
      <c r="C11" s="312"/>
      <c r="D11" s="331"/>
      <c r="E11" s="312"/>
      <c r="F11" s="280"/>
      <c r="G11" s="342"/>
      <c r="H11" s="280"/>
      <c r="I11" s="352"/>
      <c r="J11" s="361"/>
      <c r="K11" s="312"/>
      <c r="L11" s="374"/>
      <c r="M11" s="379"/>
      <c r="N11" s="380"/>
      <c r="O11" s="378"/>
      <c r="P11" s="374"/>
      <c r="Q11" s="378"/>
      <c r="R11" s="374"/>
      <c r="S11" s="373"/>
      <c r="T11" s="380"/>
      <c r="U11" s="378"/>
      <c r="V11" s="374"/>
      <c r="W11" s="378"/>
      <c r="X11" s="597"/>
      <c r="Y11" s="373"/>
      <c r="Z11" s="380"/>
      <c r="AA11" s="378"/>
      <c r="AB11" s="597"/>
      <c r="AC11" s="378"/>
      <c r="AD11" s="597"/>
      <c r="AE11" s="373"/>
      <c r="AF11" s="592"/>
      <c r="AG11" s="606"/>
      <c r="AH11" s="626"/>
      <c r="AI11" s="613"/>
      <c r="AJ11" s="626"/>
      <c r="AK11" s="613"/>
      <c r="AL11" s="614"/>
      <c r="AM11" s="562"/>
      <c r="AN11" s="672"/>
      <c r="AO11" s="644"/>
      <c r="AQ11" s="101"/>
      <c r="AT11" s="7"/>
      <c r="AU11" s="294"/>
    </row>
    <row r="12" spans="1:47" s="3" customFormat="1" ht="12" thickBot="1" x14ac:dyDescent="0.4">
      <c r="A12" s="287" t="s">
        <v>81</v>
      </c>
      <c r="B12" s="313"/>
      <c r="C12" s="314"/>
      <c r="D12" s="332"/>
      <c r="E12" s="314"/>
      <c r="F12" s="288"/>
      <c r="G12" s="343"/>
      <c r="H12" s="288"/>
      <c r="I12" s="353"/>
      <c r="J12" s="363"/>
      <c r="K12" s="314"/>
      <c r="L12" s="332"/>
      <c r="M12" s="353"/>
      <c r="N12" s="313"/>
      <c r="O12" s="314"/>
      <c r="P12" s="332"/>
      <c r="Q12" s="314"/>
      <c r="R12" s="332"/>
      <c r="S12" s="343"/>
      <c r="T12" s="313"/>
      <c r="U12" s="314"/>
      <c r="V12" s="332"/>
      <c r="W12" s="314"/>
      <c r="X12" s="288"/>
      <c r="Y12" s="343"/>
      <c r="Z12" s="313"/>
      <c r="AA12" s="314"/>
      <c r="AB12" s="288"/>
      <c r="AC12" s="314"/>
      <c r="AD12" s="288"/>
      <c r="AE12" s="343"/>
      <c r="AF12" s="592"/>
      <c r="AG12" s="607"/>
      <c r="AH12" s="627"/>
      <c r="AI12" s="615"/>
      <c r="AJ12" s="627"/>
      <c r="AK12" s="615"/>
      <c r="AL12" s="616"/>
      <c r="AM12" s="562"/>
      <c r="AN12" s="674"/>
      <c r="AO12" s="646"/>
      <c r="AQ12" s="639"/>
      <c r="AT12" s="36"/>
      <c r="AU12" s="296"/>
    </row>
    <row r="13" spans="1:47" s="5" customFormat="1" ht="11.65" x14ac:dyDescent="0.35">
      <c r="A13" s="47"/>
      <c r="B13" s="311"/>
      <c r="C13" s="312"/>
      <c r="D13" s="331"/>
      <c r="E13" s="312"/>
      <c r="F13" s="280"/>
      <c r="G13" s="342"/>
      <c r="H13" s="280"/>
      <c r="I13" s="352"/>
      <c r="J13" s="361"/>
      <c r="K13" s="312"/>
      <c r="L13" s="374"/>
      <c r="M13" s="379"/>
      <c r="N13" s="380"/>
      <c r="O13" s="378"/>
      <c r="P13" s="374"/>
      <c r="Q13" s="378"/>
      <c r="R13" s="374"/>
      <c r="S13" s="373"/>
      <c r="T13" s="380"/>
      <c r="U13" s="378"/>
      <c r="V13" s="374"/>
      <c r="W13" s="378"/>
      <c r="X13" s="597"/>
      <c r="Y13" s="373"/>
      <c r="Z13" s="380"/>
      <c r="AA13" s="378"/>
      <c r="AB13" s="597"/>
      <c r="AC13" s="378"/>
      <c r="AD13" s="597"/>
      <c r="AE13" s="373"/>
      <c r="AF13" s="592"/>
      <c r="AG13" s="606"/>
      <c r="AH13" s="626"/>
      <c r="AI13" s="613"/>
      <c r="AJ13" s="626"/>
      <c r="AK13" s="613"/>
      <c r="AL13" s="614"/>
      <c r="AM13" s="562"/>
      <c r="AN13" s="672"/>
      <c r="AO13" s="644"/>
      <c r="AQ13" s="101"/>
      <c r="AT13" s="7"/>
      <c r="AU13" s="294"/>
    </row>
    <row r="14" spans="1:47" s="5" customFormat="1" ht="11.65" x14ac:dyDescent="0.35">
      <c r="A14" s="79" t="s">
        <v>611</v>
      </c>
      <c r="B14" s="311"/>
      <c r="C14" s="312"/>
      <c r="D14" s="331"/>
      <c r="E14" s="312"/>
      <c r="F14" s="280"/>
      <c r="G14" s="342"/>
      <c r="H14" s="280"/>
      <c r="I14" s="352"/>
      <c r="J14" s="361"/>
      <c r="K14" s="312"/>
      <c r="L14" s="374"/>
      <c r="M14" s="379"/>
      <c r="N14" s="380"/>
      <c r="O14" s="378"/>
      <c r="P14" s="374"/>
      <c r="Q14" s="378"/>
      <c r="R14" s="374"/>
      <c r="S14" s="373"/>
      <c r="T14" s="380"/>
      <c r="U14" s="378"/>
      <c r="V14" s="374"/>
      <c r="W14" s="378"/>
      <c r="X14" s="597"/>
      <c r="Y14" s="373"/>
      <c r="Z14" s="380"/>
      <c r="AA14" s="378"/>
      <c r="AB14" s="597"/>
      <c r="AC14" s="378"/>
      <c r="AD14" s="597"/>
      <c r="AE14" s="373"/>
      <c r="AF14" s="592"/>
      <c r="AG14" s="606"/>
      <c r="AH14" s="626"/>
      <c r="AI14" s="613"/>
      <c r="AJ14" s="626"/>
      <c r="AK14" s="613"/>
      <c r="AL14" s="614"/>
      <c r="AM14" s="562"/>
      <c r="AN14" s="672"/>
      <c r="AO14" s="644"/>
      <c r="AQ14" s="101"/>
      <c r="AT14" s="7"/>
      <c r="AU14" s="294"/>
    </row>
    <row r="15" spans="1:47" s="5" customFormat="1" ht="11.65" x14ac:dyDescent="0.35">
      <c r="A15" s="47" t="s">
        <v>612</v>
      </c>
      <c r="B15" s="311">
        <f>'Food Shopping (BY ZONE)'!D6</f>
        <v>0</v>
      </c>
      <c r="C15" s="312">
        <f>B15/$B$10</f>
        <v>0</v>
      </c>
      <c r="D15" s="331">
        <f>'Food Shopping (BY ZONE)'!G6</f>
        <v>6.3552134709978239E-2</v>
      </c>
      <c r="E15" s="312">
        <f>D15/$D$10</f>
        <v>5.4502165743954556E-3</v>
      </c>
      <c r="F15" s="280">
        <f>B15+D15</f>
        <v>6.3552134709978239E-2</v>
      </c>
      <c r="G15" s="342">
        <f>F15/$F$10</f>
        <v>1.2317489458133729E-3</v>
      </c>
      <c r="H15" s="280">
        <f>'Food Shopping (BY ZONE)'!K6</f>
        <v>1.1185782761791649</v>
      </c>
      <c r="I15" s="352">
        <f>H15/$H$10</f>
        <v>3.5199315784682203E-2</v>
      </c>
      <c r="J15" s="361">
        <f>'Food Shopping (BY ZONE)'!N6</f>
        <v>0.11062534845669536</v>
      </c>
      <c r="K15" s="312">
        <f>J15/$J$10</f>
        <v>1.4580724776404513E-2</v>
      </c>
      <c r="L15" s="331">
        <f>H15+J15</f>
        <v>1.2292036246358604</v>
      </c>
      <c r="M15" s="352">
        <f>L15/$L$10</f>
        <v>3.122539965695157E-2</v>
      </c>
      <c r="N15" s="311">
        <f>'Food Shopping (BY ZONE)'!R6</f>
        <v>0.41718229897725206</v>
      </c>
      <c r="O15" s="312">
        <f>N15/$N$10</f>
        <v>4.0198553057165859E-3</v>
      </c>
      <c r="P15" s="331">
        <f>'Food Shopping (BY ZONE)'!U6</f>
        <v>0.12885766953568828</v>
      </c>
      <c r="Q15" s="312">
        <f>P15/$P$10</f>
        <v>4.3766317292394316E-3</v>
      </c>
      <c r="R15" s="331">
        <f>N15+P15</f>
        <v>0.54603996851294034</v>
      </c>
      <c r="S15" s="342">
        <f>R15/$R$10</f>
        <v>4.0987028953151337E-3</v>
      </c>
      <c r="T15" s="311">
        <f>'Food Shopping (BY ZONE)'!Y6</f>
        <v>0</v>
      </c>
      <c r="U15" s="312">
        <f>T15/$T$10</f>
        <v>0</v>
      </c>
      <c r="V15" s="331">
        <f>'Food Shopping (BY ZONE)'!AB6</f>
        <v>0</v>
      </c>
      <c r="W15" s="312">
        <f>V15/$V$10</f>
        <v>0</v>
      </c>
      <c r="X15" s="280">
        <f>T15+V15</f>
        <v>0</v>
      </c>
      <c r="Y15" s="342">
        <f>X15/$X$10</f>
        <v>0</v>
      </c>
      <c r="Z15" s="311">
        <f>'Food Shopping (BY ZONE)'!AF6</f>
        <v>0</v>
      </c>
      <c r="AA15" s="312">
        <f>Z15/$Z$10</f>
        <v>0</v>
      </c>
      <c r="AB15" s="280">
        <f>'Food Shopping (BY ZONE)'!AI6</f>
        <v>0</v>
      </c>
      <c r="AC15" s="312">
        <f>AB15/$AB$10</f>
        <v>0</v>
      </c>
      <c r="AD15" s="280">
        <f>Z15+AB15</f>
        <v>0</v>
      </c>
      <c r="AE15" s="342">
        <f>AD15/$AD$10</f>
        <v>0</v>
      </c>
      <c r="AF15" s="593"/>
      <c r="AG15" s="608">
        <f>B15+H15+N15+T15+Z15</f>
        <v>1.535760575156417</v>
      </c>
      <c r="AH15" s="628">
        <f>AG15/$AG$10</f>
        <v>5.7467554704460754E-3</v>
      </c>
      <c r="AI15" s="617">
        <f>D15+J15+P15+V15+AB15</f>
        <v>0.30303515270236187</v>
      </c>
      <c r="AJ15" s="628">
        <f>AI15/$AI$10</f>
        <v>4.416202306635802E-3</v>
      </c>
      <c r="AK15" s="617">
        <f>AG15+AI15</f>
        <v>1.8387957278587788</v>
      </c>
      <c r="AL15" s="618">
        <f>AK15/$AK$10</f>
        <v>5.4749113838392389E-3</v>
      </c>
      <c r="AM15" s="635"/>
      <c r="AN15" s="675">
        <v>0</v>
      </c>
      <c r="AO15" s="647">
        <v>0</v>
      </c>
      <c r="AQ15" s="658">
        <f>AK15+AN15</f>
        <v>1.8387957278587788</v>
      </c>
      <c r="AT15" s="293">
        <f>F15+L15+X15</f>
        <v>1.2927557593458388</v>
      </c>
      <c r="AU15" s="294">
        <f>AT15/$AT$116</f>
        <v>9.1982853320647946E-3</v>
      </c>
    </row>
    <row r="16" spans="1:47" s="5" customFormat="1" ht="11.65" x14ac:dyDescent="0.35">
      <c r="A16" s="47" t="s">
        <v>613</v>
      </c>
      <c r="B16" s="311">
        <f>'Food Shopping (BY ZONE)'!D7</f>
        <v>2.7145763614203062</v>
      </c>
      <c r="C16" s="312">
        <f t="shared" ref="C16:C18" si="0">B16/$B$10</f>
        <v>6.7975617029072968E-2</v>
      </c>
      <c r="D16" s="331">
        <f>'Food Shopping (BY ZONE)'!G7</f>
        <v>1.0875298576575416</v>
      </c>
      <c r="E16" s="312">
        <f t="shared" ref="E16:E18" si="1">D16/$D$10</f>
        <v>9.3266312491379316E-2</v>
      </c>
      <c r="F16" s="280">
        <f>B16+D16</f>
        <v>3.8021062190778476</v>
      </c>
      <c r="G16" s="342">
        <f t="shared" ref="G16:G18" si="2">F16/$F$10</f>
        <v>7.3691314203554181E-2</v>
      </c>
      <c r="H16" s="280">
        <f>'Food Shopping (BY ZONE)'!K7</f>
        <v>2.6506269450048823</v>
      </c>
      <c r="I16" s="352">
        <f t="shared" ref="I16:I18" si="3">H16/$H$10</f>
        <v>8.3409678921451028E-2</v>
      </c>
      <c r="J16" s="361">
        <f>'Food Shopping (BY ZONE)'!N7</f>
        <v>0.25124407057133014</v>
      </c>
      <c r="K16" s="312">
        <f t="shared" ref="K16:K18" si="4">J16/$J$10</f>
        <v>3.3114658582414642E-2</v>
      </c>
      <c r="L16" s="331">
        <f>H16+J16</f>
        <v>2.9018710155762122</v>
      </c>
      <c r="M16" s="352">
        <f t="shared" ref="M16:M18" si="5">L16/$L$10</f>
        <v>7.3716087715844564E-2</v>
      </c>
      <c r="N16" s="311">
        <f>'Food Shopping (BY ZONE)'!R7</f>
        <v>1.2275189519365948</v>
      </c>
      <c r="O16" s="312">
        <f t="shared" ref="O16:O18" si="6">N16/$N$10</f>
        <v>1.1828039166347868E-2</v>
      </c>
      <c r="P16" s="331">
        <f>'Food Shopping (BY ZONE)'!U7</f>
        <v>0.15784225638659491</v>
      </c>
      <c r="Q16" s="312">
        <f t="shared" ref="Q16:Q18" si="7">P16/$P$10</f>
        <v>5.3610889441469264E-3</v>
      </c>
      <c r="R16" s="331">
        <f>N16+P16</f>
        <v>1.3853612083231897</v>
      </c>
      <c r="S16" s="342">
        <f t="shared" ref="S16:S18" si="8">R16/$R$10</f>
        <v>1.0398843167241456E-2</v>
      </c>
      <c r="T16" s="311">
        <f>'Food Shopping (BY ZONE)'!Y7</f>
        <v>0.46997436528330022</v>
      </c>
      <c r="U16" s="312">
        <f t="shared" ref="U16:U18" si="9">T16/$T$10</f>
        <v>1.1338060402529453E-2</v>
      </c>
      <c r="V16" s="331">
        <f>'Food Shopping (BY ZONE)'!AB7</f>
        <v>0</v>
      </c>
      <c r="W16" s="312">
        <f t="shared" ref="W16:W18" si="10">V16/$V$10</f>
        <v>0</v>
      </c>
      <c r="X16" s="280">
        <f>T16+V16</f>
        <v>0.46997436528330022</v>
      </c>
      <c r="Y16" s="342">
        <f t="shared" ref="Y16:Y18" si="11">X16/$X$10</f>
        <v>9.4786184965146257E-3</v>
      </c>
      <c r="Z16" s="311">
        <f>'Food Shopping (BY ZONE)'!AF7</f>
        <v>1.455386622582115</v>
      </c>
      <c r="AA16" s="312">
        <f t="shared" ref="AA16:AA18" si="12">Z16/$Z$10</f>
        <v>2.8936914310501275E-2</v>
      </c>
      <c r="AB16" s="280">
        <f>'Food Shopping (BY ZONE)'!AI7</f>
        <v>0.35294996751158408</v>
      </c>
      <c r="AC16" s="312">
        <f t="shared" ref="AC16:AC18" si="13">AB16/$AB$10</f>
        <v>2.9917024954842553E-2</v>
      </c>
      <c r="AD16" s="280">
        <f>Z16+AB16</f>
        <v>1.8083365900936992</v>
      </c>
      <c r="AE16" s="342">
        <f t="shared" ref="AE16:AE18" si="14">AD16/$AD$10</f>
        <v>2.9123135332926126E-2</v>
      </c>
      <c r="AF16" s="593"/>
      <c r="AG16" s="608">
        <f>B16+H16+N16+T16+Z16</f>
        <v>8.5180832462271994</v>
      </c>
      <c r="AH16" s="628">
        <f t="shared" ref="AH16:AH18" si="15">AG16/$AG$10</f>
        <v>3.1874331380062633E-2</v>
      </c>
      <c r="AI16" s="617">
        <f>D16+J16+P16+V16+AB16</f>
        <v>1.8495661521270508</v>
      </c>
      <c r="AJ16" s="628">
        <f t="shared" ref="AJ16:AJ18" si="16">AI16/$AI$10</f>
        <v>2.695416104190913E-2</v>
      </c>
      <c r="AK16" s="617">
        <f>AG16+AI16</f>
        <v>10.367649398354249</v>
      </c>
      <c r="AL16" s="618">
        <f t="shared" ref="AL16:AL18" si="17">AK16/$AK$10</f>
        <v>3.0869095927692457E-2</v>
      </c>
      <c r="AM16" s="635"/>
      <c r="AN16" s="675">
        <f>AO16*AK16</f>
        <v>4.1470597593417002</v>
      </c>
      <c r="AO16" s="647">
        <v>0.4</v>
      </c>
      <c r="AQ16" s="658">
        <f>AK16+AN16</f>
        <v>14.51470915769595</v>
      </c>
      <c r="AT16" s="293">
        <f t="shared" ref="AT16:AT79" si="18">F16+L16+X16</f>
        <v>7.17395159993736</v>
      </c>
      <c r="AU16" s="294">
        <f t="shared" ref="AU16:AU79" si="19">AT16/$AT$116</f>
        <v>5.1044486398604719E-2</v>
      </c>
    </row>
    <row r="17" spans="1:47" s="5" customFormat="1" ht="11.65" x14ac:dyDescent="0.35">
      <c r="A17" s="47" t="s">
        <v>617</v>
      </c>
      <c r="B17" s="311">
        <f>'Food Shopping (BY ZONE)'!D10</f>
        <v>2.4322247858804458</v>
      </c>
      <c r="C17" s="312">
        <f t="shared" si="0"/>
        <v>6.0905260549430289E-2</v>
      </c>
      <c r="D17" s="331">
        <f>'Food Shopping (BY ZONE)'!G10</f>
        <v>0.63727574790017039</v>
      </c>
      <c r="E17" s="312">
        <f t="shared" si="1"/>
        <v>5.4652622756359306E-2</v>
      </c>
      <c r="F17" s="280">
        <f>B17+D17</f>
        <v>3.0695005337806163</v>
      </c>
      <c r="G17" s="342">
        <f t="shared" si="2"/>
        <v>5.9492164408196227E-2</v>
      </c>
      <c r="H17" s="280">
        <f>'Food Shopping (BY ZONE)'!K10</f>
        <v>0.82618799105393326</v>
      </c>
      <c r="I17" s="352">
        <f t="shared" si="3"/>
        <v>2.5998405845995162E-2</v>
      </c>
      <c r="J17" s="361">
        <f>'Food Shopping (BY ZONE)'!N10</f>
        <v>0.53249969101633221</v>
      </c>
      <c r="K17" s="312">
        <f t="shared" si="4"/>
        <v>7.0184921869592257E-2</v>
      </c>
      <c r="L17" s="331">
        <f>H17+J17</f>
        <v>1.3586876820702654</v>
      </c>
      <c r="M17" s="352">
        <f t="shared" si="5"/>
        <v>3.4514676845497708E-2</v>
      </c>
      <c r="N17" s="311">
        <f>'Food Shopping (BY ZONE)'!R10</f>
        <v>0.33436487375341983</v>
      </c>
      <c r="O17" s="312">
        <f t="shared" si="6"/>
        <v>3.2218490935451496E-3</v>
      </c>
      <c r="P17" s="331">
        <f>'Food Shopping (BY ZONE)'!U10</f>
        <v>0</v>
      </c>
      <c r="Q17" s="312">
        <f t="shared" si="7"/>
        <v>0</v>
      </c>
      <c r="R17" s="331">
        <f>N17+P17</f>
        <v>0.33436487375341983</v>
      </c>
      <c r="S17" s="342">
        <f t="shared" si="8"/>
        <v>2.509820443871671E-3</v>
      </c>
      <c r="T17" s="311">
        <f>'Food Shopping (BY ZONE)'!Y10</f>
        <v>0</v>
      </c>
      <c r="U17" s="312">
        <f t="shared" si="9"/>
        <v>0</v>
      </c>
      <c r="V17" s="331">
        <f>'Food Shopping (BY ZONE)'!AB10</f>
        <v>0</v>
      </c>
      <c r="W17" s="312">
        <f t="shared" si="10"/>
        <v>0</v>
      </c>
      <c r="X17" s="280">
        <f>T17+V17</f>
        <v>0</v>
      </c>
      <c r="Y17" s="342">
        <f t="shared" si="11"/>
        <v>0</v>
      </c>
      <c r="Z17" s="311">
        <f>'Food Shopping (BY ZONE)'!AF10</f>
        <v>0.3241198977500897</v>
      </c>
      <c r="AA17" s="312">
        <f t="shared" si="12"/>
        <v>6.4443561332745468E-3</v>
      </c>
      <c r="AB17" s="280">
        <f>'Food Shopping (BY ZONE)'!AI10</f>
        <v>0</v>
      </c>
      <c r="AC17" s="312">
        <f t="shared" si="13"/>
        <v>0</v>
      </c>
      <c r="AD17" s="280">
        <f>Z17+AB17</f>
        <v>0.3241198977500897</v>
      </c>
      <c r="AE17" s="342">
        <f t="shared" si="14"/>
        <v>5.219928467952383E-3</v>
      </c>
      <c r="AF17" s="593"/>
      <c r="AG17" s="608">
        <f>B17+H17+N17+T17+Z17</f>
        <v>3.9168975484378885</v>
      </c>
      <c r="AH17" s="628">
        <f t="shared" si="15"/>
        <v>1.4656876063750806E-2</v>
      </c>
      <c r="AI17" s="617">
        <f>D17+J17+P17+V17+AB17</f>
        <v>1.1697754389165027</v>
      </c>
      <c r="AJ17" s="628">
        <f t="shared" si="16"/>
        <v>1.7047411646868991E-2</v>
      </c>
      <c r="AK17" s="617">
        <f>AG17+AI17</f>
        <v>5.0866729873543912</v>
      </c>
      <c r="AL17" s="618">
        <f t="shared" si="17"/>
        <v>1.5145284178337477E-2</v>
      </c>
      <c r="AM17" s="635"/>
      <c r="AN17" s="675">
        <f>AO17*AK17</f>
        <v>0.76300094810315866</v>
      </c>
      <c r="AO17" s="647">
        <v>0.15</v>
      </c>
      <c r="AQ17" s="658">
        <f>AK17+AN17</f>
        <v>5.8496739354575498</v>
      </c>
      <c r="AT17" s="293">
        <f t="shared" si="18"/>
        <v>4.4281882158508816</v>
      </c>
      <c r="AU17" s="294">
        <f t="shared" si="19"/>
        <v>3.1507683039907274E-2</v>
      </c>
    </row>
    <row r="18" spans="1:47" s="5" customFormat="1" ht="11.65" x14ac:dyDescent="0.35">
      <c r="A18" s="47" t="s">
        <v>8</v>
      </c>
      <c r="B18" s="311">
        <f>'Food Shopping (BY ZONE)'!D13</f>
        <v>0</v>
      </c>
      <c r="C18" s="312">
        <f t="shared" si="0"/>
        <v>0</v>
      </c>
      <c r="D18" s="331">
        <f>'Food Shopping (BY ZONE)'!G13</f>
        <v>5.590905882021107E-2</v>
      </c>
      <c r="E18" s="312">
        <f t="shared" si="1"/>
        <v>4.7947481297260291E-3</v>
      </c>
      <c r="F18" s="280">
        <f>B18+D18</f>
        <v>5.590905882021107E-2</v>
      </c>
      <c r="G18" s="342">
        <f t="shared" si="2"/>
        <v>1.0836130773180825E-3</v>
      </c>
      <c r="H18" s="280">
        <f>'Food Shopping (BY ZONE)'!K13</f>
        <v>0</v>
      </c>
      <c r="I18" s="352">
        <f t="shared" si="3"/>
        <v>0</v>
      </c>
      <c r="J18" s="361">
        <f>'Food Shopping (BY ZONE)'!M13</f>
        <v>0</v>
      </c>
      <c r="K18" s="312">
        <f t="shared" si="4"/>
        <v>0</v>
      </c>
      <c r="L18" s="331">
        <f>H18+J18</f>
        <v>0</v>
      </c>
      <c r="M18" s="352">
        <f t="shared" si="5"/>
        <v>0</v>
      </c>
      <c r="N18" s="311">
        <f>'Food Shopping (BY ZONE)'!R13</f>
        <v>0</v>
      </c>
      <c r="O18" s="312">
        <f t="shared" si="6"/>
        <v>0</v>
      </c>
      <c r="P18" s="331">
        <f>'Food Shopping (BY ZONE)'!T13</f>
        <v>0</v>
      </c>
      <c r="Q18" s="312">
        <f t="shared" si="7"/>
        <v>0</v>
      </c>
      <c r="R18" s="331">
        <f>N18+P18</f>
        <v>0</v>
      </c>
      <c r="S18" s="342">
        <f t="shared" si="8"/>
        <v>0</v>
      </c>
      <c r="T18" s="311">
        <f>'Food Shopping (BY ZONE)'!Y13</f>
        <v>0</v>
      </c>
      <c r="U18" s="312">
        <f t="shared" si="9"/>
        <v>0</v>
      </c>
      <c r="V18" s="331">
        <f>'Food Shopping (BY ZONE)'!AA13</f>
        <v>0</v>
      </c>
      <c r="W18" s="312">
        <f t="shared" si="10"/>
        <v>0</v>
      </c>
      <c r="X18" s="280">
        <f>T18+V18</f>
        <v>0</v>
      </c>
      <c r="Y18" s="342">
        <f t="shared" si="11"/>
        <v>0</v>
      </c>
      <c r="Z18" s="311">
        <f>'Food Shopping (BY ZONE)'!AF13</f>
        <v>0</v>
      </c>
      <c r="AA18" s="312">
        <f t="shared" si="12"/>
        <v>0</v>
      </c>
      <c r="AB18" s="280">
        <f>'Food Shopping (BY ZONE)'!AH13</f>
        <v>0</v>
      </c>
      <c r="AC18" s="312">
        <f t="shared" si="13"/>
        <v>0</v>
      </c>
      <c r="AD18" s="280">
        <f>Z18+AB18</f>
        <v>0</v>
      </c>
      <c r="AE18" s="342">
        <f t="shared" si="14"/>
        <v>0</v>
      </c>
      <c r="AF18" s="593"/>
      <c r="AG18" s="608">
        <f>B18+H18+N18+T18+Z18</f>
        <v>0</v>
      </c>
      <c r="AH18" s="628">
        <f t="shared" si="15"/>
        <v>0</v>
      </c>
      <c r="AI18" s="617">
        <f>D18+J18+P18+V18+AB18</f>
        <v>5.590905882021107E-2</v>
      </c>
      <c r="AJ18" s="628">
        <f t="shared" si="16"/>
        <v>8.1477581832283734E-4</v>
      </c>
      <c r="AK18" s="617">
        <f>AG18+AI18</f>
        <v>5.590905882021107E-2</v>
      </c>
      <c r="AL18" s="618">
        <f t="shared" si="17"/>
        <v>1.6646609406198258E-4</v>
      </c>
      <c r="AM18" s="635"/>
      <c r="AN18" s="675">
        <f>AO18*AK18</f>
        <v>0</v>
      </c>
      <c r="AO18" s="647">
        <v>0</v>
      </c>
      <c r="AQ18" s="658">
        <f>AK18+AN18</f>
        <v>5.590905882021107E-2</v>
      </c>
      <c r="AT18" s="293">
        <f t="shared" si="18"/>
        <v>5.590905882021107E-2</v>
      </c>
      <c r="AU18" s="294">
        <f t="shared" si="19"/>
        <v>3.9780714335067071E-4</v>
      </c>
    </row>
    <row r="19" spans="1:47" s="286" customFormat="1" ht="11.65" x14ac:dyDescent="0.35">
      <c r="A19" s="74" t="s">
        <v>11</v>
      </c>
      <c r="B19" s="398">
        <f t="shared" ref="B19:AL19" si="20">SUM(B15:B18)</f>
        <v>5.146801147300752</v>
      </c>
      <c r="C19" s="399">
        <f t="shared" si="20"/>
        <v>0.12888087757850325</v>
      </c>
      <c r="D19" s="400">
        <f t="shared" si="20"/>
        <v>1.8442667990879014</v>
      </c>
      <c r="E19" s="399">
        <f t="shared" si="20"/>
        <v>0.15816389995186009</v>
      </c>
      <c r="F19" s="401">
        <f t="shared" si="20"/>
        <v>6.9910679463886529</v>
      </c>
      <c r="G19" s="402">
        <f t="shared" si="20"/>
        <v>0.13549884063488188</v>
      </c>
      <c r="H19" s="401">
        <f t="shared" si="20"/>
        <v>4.5953932122379806</v>
      </c>
      <c r="I19" s="403">
        <f t="shared" si="20"/>
        <v>0.1446074005521284</v>
      </c>
      <c r="J19" s="404">
        <f t="shared" si="20"/>
        <v>0.89436911004435771</v>
      </c>
      <c r="K19" s="399">
        <f t="shared" si="20"/>
        <v>0.11788030522841142</v>
      </c>
      <c r="L19" s="400">
        <f t="shared" si="20"/>
        <v>5.4897623222823384</v>
      </c>
      <c r="M19" s="403">
        <f t="shared" si="20"/>
        <v>0.13945616421829382</v>
      </c>
      <c r="N19" s="398">
        <f t="shared" si="20"/>
        <v>1.9790661246672667</v>
      </c>
      <c r="O19" s="399">
        <f t="shared" si="20"/>
        <v>1.9069743565609604E-2</v>
      </c>
      <c r="P19" s="400">
        <f t="shared" si="20"/>
        <v>0.28669992592228322</v>
      </c>
      <c r="Q19" s="399">
        <f t="shared" si="20"/>
        <v>9.7377206733863589E-3</v>
      </c>
      <c r="R19" s="400">
        <f t="shared" si="20"/>
        <v>2.2657660505895496</v>
      </c>
      <c r="S19" s="402">
        <f t="shared" si="20"/>
        <v>1.700736650642826E-2</v>
      </c>
      <c r="T19" s="398">
        <f t="shared" si="20"/>
        <v>0.46997436528330022</v>
      </c>
      <c r="U19" s="399">
        <f t="shared" si="20"/>
        <v>1.1338060402529453E-2</v>
      </c>
      <c r="V19" s="400">
        <f t="shared" si="20"/>
        <v>0</v>
      </c>
      <c r="W19" s="399">
        <f t="shared" si="20"/>
        <v>0</v>
      </c>
      <c r="X19" s="401">
        <f t="shared" si="20"/>
        <v>0.46997436528330022</v>
      </c>
      <c r="Y19" s="402">
        <f t="shared" si="20"/>
        <v>9.4786184965146257E-3</v>
      </c>
      <c r="Z19" s="398">
        <f t="shared" si="20"/>
        <v>1.7795065203322047</v>
      </c>
      <c r="AA19" s="399">
        <f t="shared" si="20"/>
        <v>3.5381270443775821E-2</v>
      </c>
      <c r="AB19" s="401">
        <f t="shared" si="20"/>
        <v>0.35294996751158408</v>
      </c>
      <c r="AC19" s="399">
        <f t="shared" si="20"/>
        <v>2.9917024954842553E-2</v>
      </c>
      <c r="AD19" s="401">
        <f t="shared" si="20"/>
        <v>2.1324564878437888</v>
      </c>
      <c r="AE19" s="402">
        <f t="shared" si="20"/>
        <v>3.4343063800878509E-2</v>
      </c>
      <c r="AF19" s="594"/>
      <c r="AG19" s="631">
        <f t="shared" si="20"/>
        <v>13.970741369821503</v>
      </c>
      <c r="AH19" s="632">
        <f t="shared" si="20"/>
        <v>5.2277962914259513E-2</v>
      </c>
      <c r="AI19" s="633">
        <f t="shared" si="20"/>
        <v>3.3782858025661264</v>
      </c>
      <c r="AJ19" s="632">
        <f t="shared" si="20"/>
        <v>4.9232550813736765E-2</v>
      </c>
      <c r="AK19" s="633">
        <f t="shared" si="20"/>
        <v>17.349027172387633</v>
      </c>
      <c r="AL19" s="634">
        <f t="shared" si="20"/>
        <v>5.1655757583931157E-2</v>
      </c>
      <c r="AM19" s="636"/>
      <c r="AN19" s="678">
        <f>SUM(AN15:AN18)</f>
        <v>4.9100607074448588</v>
      </c>
      <c r="AO19" s="648" t="s">
        <v>7</v>
      </c>
      <c r="AQ19" s="662">
        <f>AK19+AN19</f>
        <v>22.259087879832492</v>
      </c>
      <c r="AT19" s="293">
        <f t="shared" si="18"/>
        <v>12.950804633954293</v>
      </c>
      <c r="AU19" s="294">
        <f t="shared" si="19"/>
        <v>9.2148261913927471E-2</v>
      </c>
    </row>
    <row r="20" spans="1:47" s="5" customFormat="1" ht="11.65" x14ac:dyDescent="0.35">
      <c r="A20" s="47"/>
      <c r="B20" s="311"/>
      <c r="C20" s="312"/>
      <c r="D20" s="331"/>
      <c r="E20" s="312"/>
      <c r="F20" s="280"/>
      <c r="G20" s="342"/>
      <c r="H20" s="280"/>
      <c r="I20" s="352"/>
      <c r="J20" s="361"/>
      <c r="K20" s="312"/>
      <c r="L20" s="331"/>
      <c r="M20" s="352"/>
      <c r="N20" s="311"/>
      <c r="O20" s="312"/>
      <c r="P20" s="331"/>
      <c r="Q20" s="312"/>
      <c r="R20" s="331"/>
      <c r="S20" s="342"/>
      <c r="T20" s="311"/>
      <c r="U20" s="312"/>
      <c r="V20" s="331"/>
      <c r="W20" s="312"/>
      <c r="X20" s="280"/>
      <c r="Y20" s="342"/>
      <c r="Z20" s="311"/>
      <c r="AA20" s="312"/>
      <c r="AB20" s="280"/>
      <c r="AC20" s="312"/>
      <c r="AD20" s="280"/>
      <c r="AE20" s="342"/>
      <c r="AF20" s="593"/>
      <c r="AG20" s="608"/>
      <c r="AH20" s="628"/>
      <c r="AI20" s="617"/>
      <c r="AJ20" s="628"/>
      <c r="AK20" s="617"/>
      <c r="AL20" s="618"/>
      <c r="AM20" s="635"/>
      <c r="AN20" s="675"/>
      <c r="AO20" s="647"/>
      <c r="AQ20" s="101"/>
      <c r="AT20" s="293">
        <f t="shared" si="18"/>
        <v>0</v>
      </c>
      <c r="AU20" s="294">
        <f t="shared" si="19"/>
        <v>0</v>
      </c>
    </row>
    <row r="21" spans="1:47" s="5" customFormat="1" ht="11.65" x14ac:dyDescent="0.35">
      <c r="A21" s="48" t="s">
        <v>614</v>
      </c>
      <c r="B21" s="311"/>
      <c r="C21" s="312"/>
      <c r="D21" s="331"/>
      <c r="E21" s="312"/>
      <c r="F21" s="280"/>
      <c r="G21" s="342"/>
      <c r="H21" s="280"/>
      <c r="I21" s="352"/>
      <c r="J21" s="361"/>
      <c r="K21" s="312"/>
      <c r="L21" s="331"/>
      <c r="M21" s="352"/>
      <c r="N21" s="311"/>
      <c r="O21" s="312"/>
      <c r="P21" s="331"/>
      <c r="Q21" s="312"/>
      <c r="R21" s="331"/>
      <c r="S21" s="342"/>
      <c r="T21" s="311"/>
      <c r="U21" s="312"/>
      <c r="V21" s="331"/>
      <c r="W21" s="312"/>
      <c r="X21" s="280"/>
      <c r="Y21" s="342"/>
      <c r="Z21" s="311"/>
      <c r="AA21" s="312"/>
      <c r="AB21" s="280"/>
      <c r="AC21" s="312"/>
      <c r="AD21" s="280"/>
      <c r="AE21" s="342"/>
      <c r="AF21" s="593"/>
      <c r="AG21" s="608"/>
      <c r="AH21" s="628"/>
      <c r="AI21" s="617"/>
      <c r="AJ21" s="628"/>
      <c r="AK21" s="617"/>
      <c r="AL21" s="618"/>
      <c r="AM21" s="635"/>
      <c r="AN21" s="675"/>
      <c r="AO21" s="647"/>
      <c r="AQ21" s="101"/>
      <c r="AT21" s="293">
        <f t="shared" si="18"/>
        <v>0</v>
      </c>
      <c r="AU21" s="294">
        <f t="shared" si="19"/>
        <v>0</v>
      </c>
    </row>
    <row r="22" spans="1:47" s="5" customFormat="1" ht="11.65" x14ac:dyDescent="0.35">
      <c r="A22" s="47" t="s">
        <v>615</v>
      </c>
      <c r="B22" s="311">
        <f>'Food Shopping (BY ZONE)'!D8</f>
        <v>5.5135014334296892</v>
      </c>
      <c r="C22" s="312">
        <f>B22/$B$10</f>
        <v>0.13806340733475225</v>
      </c>
      <c r="D22" s="331">
        <f>'Food Shopping (BY ZONE)'!G8</f>
        <v>3.8462769266889643</v>
      </c>
      <c r="E22" s="312">
        <f>D22/$D$10</f>
        <v>0.32985583177056726</v>
      </c>
      <c r="F22" s="280">
        <f t="shared" ref="F22:F34" si="21">B22+D22</f>
        <v>9.3597783601186535</v>
      </c>
      <c r="G22" s="342">
        <f>F22/$F$10</f>
        <v>0.18140849525724639</v>
      </c>
      <c r="H22" s="280">
        <f>'Food Shopping (BY ZONE)'!K8</f>
        <v>3.2968138747408449</v>
      </c>
      <c r="I22" s="352">
        <f>H22/$H$10</f>
        <v>0.1037438283324371</v>
      </c>
      <c r="J22" s="361">
        <f>'Food Shopping (BY ZONE)'!N8</f>
        <v>0.57204784912698436</v>
      </c>
      <c r="K22" s="312">
        <f>J22/$J$10</f>
        <v>7.5397477733774476E-2</v>
      </c>
      <c r="L22" s="331">
        <f t="shared" ref="L22:L25" si="22">H22+J22</f>
        <v>3.8688617238678291</v>
      </c>
      <c r="M22" s="352">
        <f>L22/$L$10</f>
        <v>9.82805054622609E-2</v>
      </c>
      <c r="N22" s="311">
        <f>'Food Shopping (BY ZONE)'!R8</f>
        <v>0.41718229897725206</v>
      </c>
      <c r="O22" s="312">
        <f>N22/$N$10</f>
        <v>4.0198553057165859E-3</v>
      </c>
      <c r="P22" s="331">
        <f>'Food Shopping (BY ZONE)'!U8</f>
        <v>0.12885766953568828</v>
      </c>
      <c r="Q22" s="312">
        <f>P22/$P$10</f>
        <v>4.3766317292394316E-3</v>
      </c>
      <c r="R22" s="331">
        <f t="shared" ref="R22:R25" si="23">N22+P22</f>
        <v>0.54603996851294034</v>
      </c>
      <c r="S22" s="342">
        <f>R22/$R$10</f>
        <v>4.0987028953151337E-3</v>
      </c>
      <c r="T22" s="311">
        <f>'Food Shopping (BY ZONE)'!Y8</f>
        <v>5.5367316056561604</v>
      </c>
      <c r="U22" s="312">
        <f>T22/$T$10</f>
        <v>0.13357281165682774</v>
      </c>
      <c r="V22" s="331">
        <f>'Food Shopping (BY ZONE)'!AB8</f>
        <v>0.15135266036107253</v>
      </c>
      <c r="W22" s="312">
        <f>V22/$V$10</f>
        <v>1.8613030318054676E-2</v>
      </c>
      <c r="X22" s="280">
        <f t="shared" ref="X22:X25" si="24">T22+V22</f>
        <v>5.688084266017233</v>
      </c>
      <c r="Y22" s="342">
        <f>X22/$X$10</f>
        <v>0.114719407517269</v>
      </c>
      <c r="Z22" s="311">
        <f>'Food Shopping (BY ZONE)'!AF8</f>
        <v>0.58760801421279618</v>
      </c>
      <c r="AA22" s="312">
        <f>Z22/$Z$10</f>
        <v>1.1683192968526913E-2</v>
      </c>
      <c r="AB22" s="280">
        <f>'Food Shopping (BY ZONE)'!AI8</f>
        <v>1.8893677254649077E-2</v>
      </c>
      <c r="AC22" s="312">
        <f>AB22/$AB$10</f>
        <v>1.6014808498247726E-3</v>
      </c>
      <c r="AD22" s="280">
        <f t="shared" ref="AD22:AD34" si="25">Z22+AB22</f>
        <v>0.60650169146744526</v>
      </c>
      <c r="AE22" s="342">
        <f>AD22/$AD$10</f>
        <v>9.767667665973508E-3</v>
      </c>
      <c r="AF22" s="593"/>
      <c r="AG22" s="608">
        <f t="shared" ref="AG22:AG25" si="26">B22+H22+N22+T22+Z22</f>
        <v>15.351837227016743</v>
      </c>
      <c r="AH22" s="628">
        <f>AG22/$AG$10</f>
        <v>5.7445969113232805E-2</v>
      </c>
      <c r="AI22" s="617">
        <f t="shared" ref="AI22:AI25" si="27">D22+J22+P22+V22+AB22</f>
        <v>4.7174287829673585</v>
      </c>
      <c r="AJ22" s="628">
        <f>AI22/$AI$10</f>
        <v>6.8748195339544182E-2</v>
      </c>
      <c r="AK22" s="617">
        <f t="shared" ref="AK22:AK25" si="28">AG22+AI22</f>
        <v>20.069266009984101</v>
      </c>
      <c r="AL22" s="618">
        <f>AK22/$AK$10</f>
        <v>5.975511650296729E-2</v>
      </c>
      <c r="AM22" s="635"/>
      <c r="AN22" s="675">
        <f>AO22*AK22</f>
        <v>8.0277064039936405</v>
      </c>
      <c r="AO22" s="647">
        <v>0.4</v>
      </c>
      <c r="AQ22" s="658">
        <f>AK22+AN22</f>
        <v>28.096972413977742</v>
      </c>
      <c r="AT22" s="293">
        <f t="shared" si="18"/>
        <v>18.916724350003715</v>
      </c>
      <c r="AU22" s="294">
        <f t="shared" si="19"/>
        <v>0.1345972948574605</v>
      </c>
    </row>
    <row r="23" spans="1:47" s="5" customFormat="1" ht="11.65" x14ac:dyDescent="0.35">
      <c r="A23" s="47" t="s">
        <v>616</v>
      </c>
      <c r="B23" s="311">
        <f>'Food Shopping (BY ZONE)'!D9</f>
        <v>0</v>
      </c>
      <c r="C23" s="312">
        <f t="shared" ref="C23:C25" si="29">B23/$B$10</f>
        <v>0</v>
      </c>
      <c r="D23" s="331">
        <f>'Food Shopping (BY ZONE)'!G9</f>
        <v>0.22209798656539761</v>
      </c>
      <c r="E23" s="312">
        <f t="shared" ref="E23:E25" si="30">D23/$D$10</f>
        <v>1.9047072659992538E-2</v>
      </c>
      <c r="F23" s="280">
        <f t="shared" si="21"/>
        <v>0.22209798656539761</v>
      </c>
      <c r="G23" s="342">
        <f t="shared" ref="G23:G25" si="31">F23/$F$10</f>
        <v>4.3046384211583135E-3</v>
      </c>
      <c r="H23" s="280">
        <f>'Food Shopping (BY ZONE)'!K9</f>
        <v>0</v>
      </c>
      <c r="I23" s="352">
        <f t="shared" ref="I23:I25" si="32">H23/$H$10</f>
        <v>0</v>
      </c>
      <c r="J23" s="361">
        <f>'Food Shopping (BY ZONE)'!N9</f>
        <v>0</v>
      </c>
      <c r="K23" s="312">
        <f>J23/$J$10</f>
        <v>0</v>
      </c>
      <c r="L23" s="331">
        <f t="shared" si="22"/>
        <v>0</v>
      </c>
      <c r="M23" s="352">
        <f t="shared" ref="M23:M25" si="33">L23/$L$10</f>
        <v>0</v>
      </c>
      <c r="N23" s="311">
        <f>'Food Shopping (BY ZONE)'!R9</f>
        <v>0</v>
      </c>
      <c r="O23" s="312">
        <f t="shared" ref="O23:O25" si="34">N23/$N$10</f>
        <v>0</v>
      </c>
      <c r="P23" s="331">
        <f>'Food Shopping (BY ZONE)'!U9</f>
        <v>0</v>
      </c>
      <c r="Q23" s="312">
        <f t="shared" ref="Q23:Q25" si="35">P23/$P$10</f>
        <v>0</v>
      </c>
      <c r="R23" s="331">
        <f t="shared" si="23"/>
        <v>0</v>
      </c>
      <c r="S23" s="342">
        <f t="shared" ref="S23:S25" si="36">R23/$R$10</f>
        <v>0</v>
      </c>
      <c r="T23" s="311">
        <f>'Food Shopping (BY ZONE)'!Y9</f>
        <v>0</v>
      </c>
      <c r="U23" s="312">
        <f t="shared" ref="U23:U25" si="37">T23/$T$10</f>
        <v>0</v>
      </c>
      <c r="V23" s="331">
        <f>'Food Shopping (BY ZONE)'!AB9</f>
        <v>0</v>
      </c>
      <c r="W23" s="312">
        <f t="shared" ref="W23:W25" si="38">V23/$V$10</f>
        <v>0</v>
      </c>
      <c r="X23" s="280">
        <f t="shared" si="24"/>
        <v>0</v>
      </c>
      <c r="Y23" s="342">
        <f t="shared" ref="Y23:Y25" si="39">X23/$X$10</f>
        <v>0</v>
      </c>
      <c r="Z23" s="311">
        <f>'Food Shopping (BY ZONE)'!AF9</f>
        <v>0</v>
      </c>
      <c r="AA23" s="312">
        <f t="shared" ref="AA23:AA25" si="40">Z23/$Z$10</f>
        <v>0</v>
      </c>
      <c r="AB23" s="280">
        <f>'Food Shopping (BY ZONE)'!AI9</f>
        <v>0</v>
      </c>
      <c r="AC23" s="312">
        <f t="shared" ref="AC23:AC25" si="41">AB23/$AB$10</f>
        <v>0</v>
      </c>
      <c r="AD23" s="280">
        <f t="shared" si="25"/>
        <v>0</v>
      </c>
      <c r="AE23" s="342">
        <f t="shared" ref="AE23:AE25" si="42">AD23/$AD$10</f>
        <v>0</v>
      </c>
      <c r="AF23" s="593"/>
      <c r="AG23" s="608">
        <f t="shared" si="26"/>
        <v>0</v>
      </c>
      <c r="AH23" s="628">
        <f t="shared" ref="AH23:AH25" si="43">AG23/$AG$10</f>
        <v>0</v>
      </c>
      <c r="AI23" s="617">
        <f t="shared" si="27"/>
        <v>0.22209798656539761</v>
      </c>
      <c r="AJ23" s="628">
        <f t="shared" ref="AJ23:AJ25" si="44">AI23/$AI$10</f>
        <v>3.2366860142217149E-3</v>
      </c>
      <c r="AK23" s="617">
        <f t="shared" si="28"/>
        <v>0.22209798656539761</v>
      </c>
      <c r="AL23" s="618">
        <f t="shared" ref="AL23:AL25" si="45">AK23/$AK$10</f>
        <v>6.6128432677545201E-4</v>
      </c>
      <c r="AM23" s="635"/>
      <c r="AN23" s="675">
        <f t="shared" ref="AN23:AN25" si="46">AO23*AK23</f>
        <v>0</v>
      </c>
      <c r="AO23" s="647">
        <v>0</v>
      </c>
      <c r="AQ23" s="658">
        <f t="shared" ref="AQ23:AQ25" si="47">AK23+AN23</f>
        <v>0.22209798656539761</v>
      </c>
      <c r="AT23" s="293">
        <f t="shared" si="18"/>
        <v>0.22209798656539761</v>
      </c>
      <c r="AU23" s="294">
        <f t="shared" si="19"/>
        <v>1.5802835433812964E-3</v>
      </c>
    </row>
    <row r="24" spans="1:47" s="5" customFormat="1" ht="11.65" x14ac:dyDescent="0.35">
      <c r="A24" s="47" t="s">
        <v>618</v>
      </c>
      <c r="B24" s="311">
        <f>'Food Shopping (BY ZONE)'!D11</f>
        <v>17.604258933189943</v>
      </c>
      <c r="C24" s="312">
        <f t="shared" si="29"/>
        <v>0.44082766664078882</v>
      </c>
      <c r="D24" s="331">
        <f>'Food Shopping (BY ZONE)'!G11</f>
        <v>2.4292275152746381</v>
      </c>
      <c r="E24" s="312">
        <f t="shared" si="30"/>
        <v>0.20832999752325482</v>
      </c>
      <c r="F24" s="280">
        <f t="shared" si="21"/>
        <v>20.033486448464579</v>
      </c>
      <c r="G24" s="342">
        <f t="shared" si="31"/>
        <v>0.38828319342022599</v>
      </c>
      <c r="H24" s="280">
        <f>'Food Shopping (BY ZONE)'!K11</f>
        <v>6.091452773584777</v>
      </c>
      <c r="I24" s="352">
        <f t="shared" si="32"/>
        <v>0.19168526184621301</v>
      </c>
      <c r="J24" s="361">
        <f>'Food Shopping (BY ZONE)'!N11</f>
        <v>0.3284787489783989</v>
      </c>
      <c r="K24" s="312">
        <f>J24/$J$10</f>
        <v>4.3294401333583574E-2</v>
      </c>
      <c r="L24" s="331">
        <f t="shared" si="22"/>
        <v>6.4199315225631759</v>
      </c>
      <c r="M24" s="352">
        <f t="shared" si="33"/>
        <v>0.16308520699463649</v>
      </c>
      <c r="N24" s="311">
        <f>'Food Shopping (BY ZONE)'!R11</f>
        <v>7.2063428506409011</v>
      </c>
      <c r="O24" s="312">
        <f t="shared" si="34"/>
        <v>6.9438362111670496E-2</v>
      </c>
      <c r="P24" s="331">
        <f>'Food Shopping (BY ZONE)'!U11</f>
        <v>0</v>
      </c>
      <c r="Q24" s="312">
        <f t="shared" si="35"/>
        <v>0</v>
      </c>
      <c r="R24" s="331">
        <f t="shared" si="23"/>
        <v>7.2063428506409011</v>
      </c>
      <c r="S24" s="342">
        <f t="shared" si="36"/>
        <v>5.4092484084991302E-2</v>
      </c>
      <c r="T24" s="311">
        <f>'Food Shopping (BY ZONE)'!Y11</f>
        <v>7.9616625245317234</v>
      </c>
      <c r="U24" s="312">
        <f t="shared" si="37"/>
        <v>0.19207390291017518</v>
      </c>
      <c r="V24" s="331">
        <f>'Food Shopping (BY ZONE)'!AB11</f>
        <v>5.4056248035801356E-2</v>
      </c>
      <c r="W24" s="312">
        <f t="shared" si="38"/>
        <v>6.6477231465264233E-3</v>
      </c>
      <c r="X24" s="280">
        <f t="shared" si="24"/>
        <v>8.0157187725675243</v>
      </c>
      <c r="Y24" s="342">
        <f t="shared" si="39"/>
        <v>0.16166400942893683</v>
      </c>
      <c r="Z24" s="311">
        <f>'Food Shopping (BY ZONE)'!AF11</f>
        <v>6.2371145732190794</v>
      </c>
      <c r="AA24" s="312">
        <f t="shared" si="40"/>
        <v>0.1240102438414684</v>
      </c>
      <c r="AB24" s="280">
        <f>'Food Shopping (BY ZONE)'!AI11</f>
        <v>1.1885502283662552</v>
      </c>
      <c r="AC24" s="312">
        <f t="shared" si="41"/>
        <v>0.10074483670536119</v>
      </c>
      <c r="AD24" s="280">
        <f t="shared" si="25"/>
        <v>7.4256648015853344</v>
      </c>
      <c r="AE24" s="342">
        <f t="shared" si="42"/>
        <v>0.11958981648560806</v>
      </c>
      <c r="AF24" s="593"/>
      <c r="AG24" s="608">
        <f t="shared" si="26"/>
        <v>45.100831655166424</v>
      </c>
      <c r="AH24" s="628">
        <f t="shared" si="43"/>
        <v>0.16876553235493585</v>
      </c>
      <c r="AI24" s="617">
        <f t="shared" si="27"/>
        <v>4.0003127406550938</v>
      </c>
      <c r="AJ24" s="628">
        <f t="shared" si="44"/>
        <v>5.8297495175080129E-2</v>
      </c>
      <c r="AK24" s="617">
        <f t="shared" si="28"/>
        <v>49.101144395821521</v>
      </c>
      <c r="AL24" s="618">
        <f t="shared" si="45"/>
        <v>0.14619590982259639</v>
      </c>
      <c r="AM24" s="635"/>
      <c r="AN24" s="675">
        <f t="shared" si="46"/>
        <v>12.27528609895538</v>
      </c>
      <c r="AO24" s="647">
        <v>0.25</v>
      </c>
      <c r="AQ24" s="658">
        <f t="shared" si="47"/>
        <v>61.376430494776898</v>
      </c>
      <c r="AT24" s="293">
        <f t="shared" si="18"/>
        <v>34.469136743595278</v>
      </c>
      <c r="AU24" s="294">
        <f t="shared" si="19"/>
        <v>0.24525665627510759</v>
      </c>
    </row>
    <row r="25" spans="1:47" s="5" customFormat="1" ht="11.65" x14ac:dyDescent="0.35">
      <c r="A25" s="47" t="s">
        <v>619</v>
      </c>
      <c r="B25" s="311">
        <f>'Food Shopping (BY ZONE)'!D12</f>
        <v>0</v>
      </c>
      <c r="C25" s="312">
        <f t="shared" si="29"/>
        <v>0</v>
      </c>
      <c r="D25" s="331">
        <f>'Food Shopping (BY ZONE)'!G12</f>
        <v>7.1899848008184081E-2</v>
      </c>
      <c r="E25" s="312">
        <f t="shared" si="30"/>
        <v>6.1661145624616132E-3</v>
      </c>
      <c r="F25" s="280">
        <f t="shared" si="21"/>
        <v>7.1899848008184081E-2</v>
      </c>
      <c r="G25" s="342">
        <f t="shared" si="31"/>
        <v>1.3935418911163245E-3</v>
      </c>
      <c r="H25" s="280">
        <f>'Food Shopping (BY ZONE)'!K12</f>
        <v>1.2900607216885907</v>
      </c>
      <c r="I25" s="352">
        <f t="shared" si="32"/>
        <v>4.05955092201866E-2</v>
      </c>
      <c r="J25" s="361">
        <f>'Food Shopping (BY ZONE)'!N12</f>
        <v>0.33480306287438577</v>
      </c>
      <c r="K25" s="312">
        <f>J25/$J$10</f>
        <v>4.4127963275791354E-2</v>
      </c>
      <c r="L25" s="331">
        <f t="shared" si="22"/>
        <v>1.6248637845629763</v>
      </c>
      <c r="M25" s="352">
        <f t="shared" si="33"/>
        <v>4.1276335380247629E-2</v>
      </c>
      <c r="N25" s="311">
        <f>'Food Shopping (BY ZONE)'!R12</f>
        <v>0</v>
      </c>
      <c r="O25" s="312">
        <f t="shared" si="34"/>
        <v>0</v>
      </c>
      <c r="P25" s="331">
        <f>'Food Shopping (BY ZONE)'!U12</f>
        <v>0</v>
      </c>
      <c r="Q25" s="312">
        <f t="shared" si="35"/>
        <v>0</v>
      </c>
      <c r="R25" s="331">
        <f t="shared" si="23"/>
        <v>0</v>
      </c>
      <c r="S25" s="342">
        <f t="shared" si="36"/>
        <v>0</v>
      </c>
      <c r="T25" s="311">
        <f>'Food Shopping (BY ZONE)'!Y12</f>
        <v>0</v>
      </c>
      <c r="U25" s="312">
        <f t="shared" si="37"/>
        <v>0</v>
      </c>
      <c r="V25" s="331">
        <f>'Food Shopping (BY ZONE)'!AB12</f>
        <v>0</v>
      </c>
      <c r="W25" s="312">
        <f t="shared" si="38"/>
        <v>0</v>
      </c>
      <c r="X25" s="280">
        <f t="shared" si="24"/>
        <v>0</v>
      </c>
      <c r="Y25" s="342">
        <f t="shared" si="39"/>
        <v>0</v>
      </c>
      <c r="Z25" s="311">
        <f>'Food Shopping (BY ZONE)'!AF12</f>
        <v>0</v>
      </c>
      <c r="AA25" s="312">
        <f t="shared" si="40"/>
        <v>0</v>
      </c>
      <c r="AB25" s="280">
        <f>'Food Shopping (BY ZONE)'!AI12</f>
        <v>0</v>
      </c>
      <c r="AC25" s="312">
        <f t="shared" si="41"/>
        <v>0</v>
      </c>
      <c r="AD25" s="280">
        <f t="shared" si="25"/>
        <v>0</v>
      </c>
      <c r="AE25" s="342">
        <f t="shared" si="42"/>
        <v>0</v>
      </c>
      <c r="AF25" s="593"/>
      <c r="AG25" s="608">
        <f t="shared" si="26"/>
        <v>1.2900607216885907</v>
      </c>
      <c r="AH25" s="628">
        <f t="shared" si="43"/>
        <v>4.8273563141939882E-3</v>
      </c>
      <c r="AI25" s="617">
        <f t="shared" si="27"/>
        <v>0.40670291088256982</v>
      </c>
      <c r="AJ25" s="628">
        <f t="shared" si="44"/>
        <v>5.9269768445616416E-3</v>
      </c>
      <c r="AK25" s="617">
        <f t="shared" si="28"/>
        <v>1.6967636325711606</v>
      </c>
      <c r="AL25" s="618">
        <f t="shared" si="45"/>
        <v>5.0520187679931996E-3</v>
      </c>
      <c r="AM25" s="635"/>
      <c r="AN25" s="675">
        <f t="shared" si="46"/>
        <v>8.4838181628558038E-2</v>
      </c>
      <c r="AO25" s="647">
        <v>0.05</v>
      </c>
      <c r="AQ25" s="658">
        <f t="shared" si="47"/>
        <v>1.7816018141997185</v>
      </c>
      <c r="AT25" s="293">
        <f t="shared" si="18"/>
        <v>1.6967636325711604</v>
      </c>
      <c r="AU25" s="294">
        <f t="shared" si="19"/>
        <v>1.2072903888169803E-2</v>
      </c>
    </row>
    <row r="26" spans="1:47" s="5" customFormat="1" ht="12" thickBot="1" x14ac:dyDescent="0.4">
      <c r="A26" s="47"/>
      <c r="B26" s="311"/>
      <c r="C26" s="312"/>
      <c r="D26" s="331"/>
      <c r="E26" s="312"/>
      <c r="F26" s="280"/>
      <c r="G26" s="342"/>
      <c r="H26" s="280"/>
      <c r="I26" s="352"/>
      <c r="J26" s="361"/>
      <c r="K26" s="312"/>
      <c r="L26" s="331"/>
      <c r="M26" s="352"/>
      <c r="N26" s="311"/>
      <c r="O26" s="312"/>
      <c r="P26" s="331"/>
      <c r="Q26" s="312"/>
      <c r="R26" s="331"/>
      <c r="S26" s="342"/>
      <c r="T26" s="311"/>
      <c r="U26" s="312"/>
      <c r="V26" s="331"/>
      <c r="W26" s="312"/>
      <c r="X26" s="280"/>
      <c r="Y26" s="342"/>
      <c r="Z26" s="311"/>
      <c r="AA26" s="312"/>
      <c r="AB26" s="280"/>
      <c r="AC26" s="312"/>
      <c r="AD26" s="280"/>
      <c r="AE26" s="342"/>
      <c r="AF26" s="593"/>
      <c r="AG26" s="608"/>
      <c r="AH26" s="628"/>
      <c r="AI26" s="617"/>
      <c r="AJ26" s="628"/>
      <c r="AK26" s="617"/>
      <c r="AL26" s="618"/>
      <c r="AM26" s="635"/>
      <c r="AN26" s="675"/>
      <c r="AO26" s="647"/>
      <c r="AQ26" s="101"/>
      <c r="AT26" s="293">
        <f t="shared" si="18"/>
        <v>0</v>
      </c>
      <c r="AU26" s="294">
        <f t="shared" si="19"/>
        <v>0</v>
      </c>
    </row>
    <row r="27" spans="1:47" s="3" customFormat="1" ht="12" thickBot="1" x14ac:dyDescent="0.4">
      <c r="A27" s="71" t="s">
        <v>620</v>
      </c>
      <c r="B27" s="315">
        <f t="shared" ref="B27:AL27" si="48">B19+B22+B23+B24+B25</f>
        <v>28.264561513920384</v>
      </c>
      <c r="C27" s="316">
        <f t="shared" si="48"/>
        <v>0.70777195155404438</v>
      </c>
      <c r="D27" s="333">
        <f t="shared" si="48"/>
        <v>8.4137690756250869</v>
      </c>
      <c r="E27" s="316">
        <f t="shared" si="48"/>
        <v>0.72156291646813631</v>
      </c>
      <c r="F27" s="281">
        <f t="shared" si="48"/>
        <v>36.678330589545467</v>
      </c>
      <c r="G27" s="344">
        <f t="shared" si="48"/>
        <v>0.71088870962462891</v>
      </c>
      <c r="H27" s="281">
        <f t="shared" si="48"/>
        <v>15.273720582252192</v>
      </c>
      <c r="I27" s="354">
        <f t="shared" si="48"/>
        <v>0.48063199995096517</v>
      </c>
      <c r="J27" s="364">
        <f t="shared" si="48"/>
        <v>2.1296987710241266</v>
      </c>
      <c r="K27" s="316">
        <f t="shared" si="48"/>
        <v>0.28070014757156081</v>
      </c>
      <c r="L27" s="333">
        <f t="shared" si="48"/>
        <v>17.40341935327632</v>
      </c>
      <c r="M27" s="354">
        <f t="shared" si="48"/>
        <v>0.44209821205543881</v>
      </c>
      <c r="N27" s="315">
        <f t="shared" si="48"/>
        <v>9.6025912742854196</v>
      </c>
      <c r="O27" s="316">
        <f t="shared" si="48"/>
        <v>9.252796098299669E-2</v>
      </c>
      <c r="P27" s="333">
        <f t="shared" si="48"/>
        <v>0.4155575954579715</v>
      </c>
      <c r="Q27" s="316">
        <f t="shared" si="48"/>
        <v>1.411435240262579E-2</v>
      </c>
      <c r="R27" s="333">
        <f t="shared" si="48"/>
        <v>10.018148869743392</v>
      </c>
      <c r="S27" s="344">
        <f t="shared" si="48"/>
        <v>7.5198553486734696E-2</v>
      </c>
      <c r="T27" s="315">
        <f t="shared" si="48"/>
        <v>13.968368495471184</v>
      </c>
      <c r="U27" s="316">
        <f t="shared" si="48"/>
        <v>0.33698477496953239</v>
      </c>
      <c r="V27" s="333">
        <f t="shared" si="48"/>
        <v>0.2054089083968739</v>
      </c>
      <c r="W27" s="316">
        <f t="shared" si="48"/>
        <v>2.52607534645811E-2</v>
      </c>
      <c r="X27" s="281">
        <f t="shared" si="48"/>
        <v>14.173777403868058</v>
      </c>
      <c r="Y27" s="344">
        <f t="shared" si="48"/>
        <v>0.28586203544272049</v>
      </c>
      <c r="Z27" s="315">
        <f t="shared" si="48"/>
        <v>8.6042291077640805</v>
      </c>
      <c r="AA27" s="316">
        <f t="shared" si="48"/>
        <v>0.17107470725377114</v>
      </c>
      <c r="AB27" s="281">
        <f t="shared" si="48"/>
        <v>1.5603938731324885</v>
      </c>
      <c r="AC27" s="316">
        <f t="shared" si="48"/>
        <v>0.13226334251002853</v>
      </c>
      <c r="AD27" s="281">
        <f t="shared" si="48"/>
        <v>10.164622980896569</v>
      </c>
      <c r="AE27" s="344">
        <f t="shared" si="48"/>
        <v>0.16370054795246008</v>
      </c>
      <c r="AF27" s="592"/>
      <c r="AG27" s="607">
        <f t="shared" si="48"/>
        <v>75.713470973693262</v>
      </c>
      <c r="AH27" s="627">
        <f t="shared" si="48"/>
        <v>0.28331682069662217</v>
      </c>
      <c r="AI27" s="615">
        <f t="shared" si="48"/>
        <v>12.724828223636548</v>
      </c>
      <c r="AJ27" s="627">
        <f t="shared" si="48"/>
        <v>0.18544190418714443</v>
      </c>
      <c r="AK27" s="615">
        <f t="shared" si="48"/>
        <v>88.438299197329812</v>
      </c>
      <c r="AL27" s="616">
        <f t="shared" si="48"/>
        <v>0.26332008700426351</v>
      </c>
      <c r="AM27" s="562"/>
      <c r="AN27" s="674">
        <f>AN19+AN22+AN23+AN24+AN25</f>
        <v>25.297891392022439</v>
      </c>
      <c r="AO27" s="644" t="s">
        <v>7</v>
      </c>
      <c r="AQ27" s="661">
        <f>AQ19+AQ22+AQ23+AQ24+AQ25</f>
        <v>113.73619058935225</v>
      </c>
      <c r="AT27" s="293">
        <f t="shared" si="18"/>
        <v>68.255527346689846</v>
      </c>
      <c r="AU27" s="294">
        <f t="shared" si="19"/>
        <v>0.48565540047804667</v>
      </c>
    </row>
    <row r="28" spans="1:47" s="5" customFormat="1" ht="12" thickBot="1" x14ac:dyDescent="0.4">
      <c r="A28" s="47"/>
      <c r="B28" s="311"/>
      <c r="C28" s="312"/>
      <c r="D28" s="331"/>
      <c r="E28" s="312"/>
      <c r="F28" s="280"/>
      <c r="G28" s="342"/>
      <c r="H28" s="280"/>
      <c r="I28" s="352"/>
      <c r="J28" s="361"/>
      <c r="K28" s="312"/>
      <c r="L28" s="331"/>
      <c r="M28" s="352"/>
      <c r="N28" s="311"/>
      <c r="O28" s="312"/>
      <c r="P28" s="331"/>
      <c r="Q28" s="312"/>
      <c r="R28" s="331"/>
      <c r="S28" s="342"/>
      <c r="T28" s="311"/>
      <c r="U28" s="312"/>
      <c r="V28" s="331"/>
      <c r="W28" s="312"/>
      <c r="X28" s="280"/>
      <c r="Y28" s="342"/>
      <c r="Z28" s="311"/>
      <c r="AA28" s="312"/>
      <c r="AB28" s="280"/>
      <c r="AC28" s="312"/>
      <c r="AD28" s="280"/>
      <c r="AE28" s="342"/>
      <c r="AF28" s="593"/>
      <c r="AG28" s="608"/>
      <c r="AH28" s="628"/>
      <c r="AI28" s="617"/>
      <c r="AJ28" s="628"/>
      <c r="AK28" s="617"/>
      <c r="AL28" s="618"/>
      <c r="AM28" s="635"/>
      <c r="AN28" s="675"/>
      <c r="AO28" s="647"/>
      <c r="AQ28" s="101"/>
      <c r="AT28" s="293">
        <f t="shared" si="18"/>
        <v>0</v>
      </c>
      <c r="AU28" s="294">
        <f t="shared" si="19"/>
        <v>0</v>
      </c>
    </row>
    <row r="29" spans="1:47" s="5" customFormat="1" ht="12" thickBot="1" x14ac:dyDescent="0.4">
      <c r="A29" s="287" t="s">
        <v>82</v>
      </c>
      <c r="B29" s="317"/>
      <c r="C29" s="318"/>
      <c r="D29" s="334"/>
      <c r="E29" s="318"/>
      <c r="F29" s="289"/>
      <c r="G29" s="345"/>
      <c r="H29" s="289"/>
      <c r="I29" s="355"/>
      <c r="J29" s="365"/>
      <c r="K29" s="318"/>
      <c r="L29" s="334"/>
      <c r="M29" s="355"/>
      <c r="N29" s="317"/>
      <c r="O29" s="318"/>
      <c r="P29" s="334"/>
      <c r="Q29" s="318"/>
      <c r="R29" s="334"/>
      <c r="S29" s="345"/>
      <c r="T29" s="317"/>
      <c r="U29" s="318"/>
      <c r="V29" s="334"/>
      <c r="W29" s="318"/>
      <c r="X29" s="289"/>
      <c r="Y29" s="345"/>
      <c r="Z29" s="317"/>
      <c r="AA29" s="318"/>
      <c r="AB29" s="289"/>
      <c r="AC29" s="318"/>
      <c r="AD29" s="289"/>
      <c r="AE29" s="345"/>
      <c r="AF29" s="593"/>
      <c r="AG29" s="609"/>
      <c r="AH29" s="629"/>
      <c r="AI29" s="619"/>
      <c r="AJ29" s="629"/>
      <c r="AK29" s="619"/>
      <c r="AL29" s="620"/>
      <c r="AM29" s="635"/>
      <c r="AN29" s="679"/>
      <c r="AO29" s="647"/>
      <c r="AQ29" s="101"/>
      <c r="AT29" s="293">
        <f t="shared" si="18"/>
        <v>0</v>
      </c>
      <c r="AU29" s="294">
        <f t="shared" si="19"/>
        <v>0</v>
      </c>
    </row>
    <row r="30" spans="1:47" s="5" customFormat="1" ht="11.65" x14ac:dyDescent="0.35">
      <c r="A30" s="47"/>
      <c r="B30" s="311"/>
      <c r="C30" s="312"/>
      <c r="D30" s="331"/>
      <c r="E30" s="312"/>
      <c r="F30" s="280"/>
      <c r="G30" s="342"/>
      <c r="H30" s="280"/>
      <c r="I30" s="352"/>
      <c r="J30" s="361"/>
      <c r="K30" s="312"/>
      <c r="L30" s="331"/>
      <c r="M30" s="352"/>
      <c r="N30" s="311"/>
      <c r="O30" s="312"/>
      <c r="P30" s="331"/>
      <c r="Q30" s="312"/>
      <c r="R30" s="331"/>
      <c r="S30" s="342"/>
      <c r="T30" s="311"/>
      <c r="U30" s="312"/>
      <c r="V30" s="331"/>
      <c r="W30" s="312"/>
      <c r="X30" s="280"/>
      <c r="Y30" s="342"/>
      <c r="Z30" s="311"/>
      <c r="AA30" s="312"/>
      <c r="AB30" s="280"/>
      <c r="AC30" s="312"/>
      <c r="AD30" s="280"/>
      <c r="AE30" s="342"/>
      <c r="AF30" s="593"/>
      <c r="AG30" s="608"/>
      <c r="AH30" s="628"/>
      <c r="AI30" s="617"/>
      <c r="AJ30" s="628"/>
      <c r="AK30" s="617"/>
      <c r="AL30" s="618"/>
      <c r="AM30" s="635"/>
      <c r="AN30" s="675"/>
      <c r="AO30" s="647"/>
      <c r="AQ30" s="101"/>
      <c r="AT30" s="293">
        <f t="shared" si="18"/>
        <v>0</v>
      </c>
      <c r="AU30" s="294">
        <f t="shared" si="19"/>
        <v>0</v>
      </c>
    </row>
    <row r="31" spans="1:47" s="5" customFormat="1" ht="11.65" x14ac:dyDescent="0.35">
      <c r="A31" s="48" t="s">
        <v>614</v>
      </c>
      <c r="B31" s="311"/>
      <c r="C31" s="312"/>
      <c r="D31" s="331"/>
      <c r="E31" s="312"/>
      <c r="F31" s="280"/>
      <c r="G31" s="342"/>
      <c r="H31" s="280"/>
      <c r="I31" s="352"/>
      <c r="J31" s="361"/>
      <c r="K31" s="312"/>
      <c r="L31" s="331"/>
      <c r="M31" s="352"/>
      <c r="N31" s="311"/>
      <c r="O31" s="312"/>
      <c r="P31" s="331"/>
      <c r="Q31" s="312"/>
      <c r="R31" s="331"/>
      <c r="S31" s="342"/>
      <c r="T31" s="311"/>
      <c r="U31" s="312"/>
      <c r="V31" s="331"/>
      <c r="W31" s="312"/>
      <c r="X31" s="280"/>
      <c r="Y31" s="342"/>
      <c r="Z31" s="311"/>
      <c r="AA31" s="312"/>
      <c r="AB31" s="280"/>
      <c r="AC31" s="312"/>
      <c r="AD31" s="280"/>
      <c r="AE31" s="342"/>
      <c r="AF31" s="593"/>
      <c r="AG31" s="608"/>
      <c r="AH31" s="628"/>
      <c r="AI31" s="617"/>
      <c r="AJ31" s="628"/>
      <c r="AK31" s="617"/>
      <c r="AL31" s="618"/>
      <c r="AM31" s="635"/>
      <c r="AN31" s="675"/>
      <c r="AO31" s="647"/>
      <c r="AQ31" s="101"/>
      <c r="AT31" s="293">
        <f t="shared" si="18"/>
        <v>0</v>
      </c>
      <c r="AU31" s="294">
        <f t="shared" si="19"/>
        <v>0</v>
      </c>
    </row>
    <row r="32" spans="1:47" s="5" customFormat="1" ht="11.65" x14ac:dyDescent="0.35">
      <c r="A32" s="47" t="s">
        <v>515</v>
      </c>
      <c r="B32" s="311">
        <f>'Food Shopping (BY ZONE)'!D16</f>
        <v>0</v>
      </c>
      <c r="C32" s="312">
        <f>B32/$B$10</f>
        <v>0</v>
      </c>
      <c r="D32" s="331">
        <f>'Food Shopping (BY ZONE)'!G16</f>
        <v>1.0150432214520109</v>
      </c>
      <c r="E32" s="312">
        <f>D32/$D$10</f>
        <v>8.7049875106978938E-2</v>
      </c>
      <c r="F32" s="280">
        <f t="shared" si="21"/>
        <v>1.0150432214520109</v>
      </c>
      <c r="G32" s="342">
        <f>F32/$F$10</f>
        <v>1.9673271774177239E-2</v>
      </c>
      <c r="H32" s="280">
        <f>'Food Shopping (BY ZONE)'!K16</f>
        <v>1.8543097806158908</v>
      </c>
      <c r="I32" s="352">
        <f>H32/$H$10</f>
        <v>5.8351245434046871E-2</v>
      </c>
      <c r="J32" s="361">
        <f>'Food Shopping (BY ZONE)'!N16</f>
        <v>1.6874564528947726</v>
      </c>
      <c r="K32" s="312">
        <f>J32/$J$10</f>
        <v>0.22241139535445559</v>
      </c>
      <c r="L32" s="331">
        <f t="shared" ref="L32:L34" si="49">H32+J32</f>
        <v>3.5417662335106632</v>
      </c>
      <c r="M32" s="352">
        <f t="shared" ref="M32:M34" si="50">L32/$L$10</f>
        <v>8.9971314692167972E-2</v>
      </c>
      <c r="N32" s="311">
        <f>'Food Shopping (BY ZONE)'!R16</f>
        <v>0</v>
      </c>
      <c r="O32" s="312">
        <f>N32/$N$10</f>
        <v>0</v>
      </c>
      <c r="P32" s="331">
        <f>'Food Shopping (BY ZONE)'!U16</f>
        <v>0.97721970134647906</v>
      </c>
      <c r="Q32" s="312">
        <f>P32/$P$10</f>
        <v>3.3191122940232499E-2</v>
      </c>
      <c r="R32" s="331">
        <f t="shared" ref="R32:R34" si="51">N32+P32</f>
        <v>0.97721970134647906</v>
      </c>
      <c r="S32" s="342">
        <f>R32/$R$10</f>
        <v>7.3352381697913823E-3</v>
      </c>
      <c r="T32" s="311">
        <f>'Food Shopping (BY ZONE)'!Y16</f>
        <v>0</v>
      </c>
      <c r="U32" s="312">
        <f>T32/$T$10</f>
        <v>0</v>
      </c>
      <c r="V32" s="331">
        <f>'Food Shopping (BY ZONE)'!AB16</f>
        <v>0</v>
      </c>
      <c r="W32" s="312">
        <f>V32/$V$10</f>
        <v>0</v>
      </c>
      <c r="X32" s="280">
        <f t="shared" ref="X32:X34" si="52">T32+V32</f>
        <v>0</v>
      </c>
      <c r="Y32" s="342">
        <f>X32/$X$10</f>
        <v>0</v>
      </c>
      <c r="Z32" s="311">
        <f>'Food Shopping (BY ZONE)'!AF16</f>
        <v>0</v>
      </c>
      <c r="AA32" s="312">
        <f>Z32/$Z$10</f>
        <v>0</v>
      </c>
      <c r="AB32" s="280">
        <f>'Food Shopping (BY ZONE)'!AI16</f>
        <v>0</v>
      </c>
      <c r="AC32" s="312">
        <f>AB32/$AB$10</f>
        <v>0</v>
      </c>
      <c r="AD32" s="280">
        <f t="shared" si="25"/>
        <v>0</v>
      </c>
      <c r="AE32" s="342">
        <f>AD32/$AD$10</f>
        <v>0</v>
      </c>
      <c r="AF32" s="593"/>
      <c r="AG32" s="608">
        <f t="shared" ref="AG32:AG34" si="53">B32+H32+N32+T32+Z32</f>
        <v>1.8543097806158908</v>
      </c>
      <c r="AH32" s="628">
        <f>AG32/$AG$10</f>
        <v>6.9387540271833668E-3</v>
      </c>
      <c r="AI32" s="617">
        <f t="shared" ref="AI32:AI34" si="54">D32+J32+P32+V32+AB32</f>
        <v>3.6797193756932622</v>
      </c>
      <c r="AJ32" s="628">
        <f>AI32/$AI$10</f>
        <v>5.362541292583968E-2</v>
      </c>
      <c r="AK32" s="617">
        <f t="shared" ref="AK32:AK34" si="55">AG32+AI32</f>
        <v>5.5340291563091526</v>
      </c>
      <c r="AL32" s="618">
        <f>AK32/$AK$10</f>
        <v>1.6477262138115092E-2</v>
      </c>
      <c r="AM32" s="635"/>
      <c r="AN32" s="675">
        <f>AO32*AK32</f>
        <v>0.27670145781545763</v>
      </c>
      <c r="AO32" s="647">
        <v>0.05</v>
      </c>
      <c r="AQ32" s="658">
        <f>AK32+AN32</f>
        <v>5.8107306141246102</v>
      </c>
      <c r="AT32" s="293">
        <f t="shared" si="18"/>
        <v>4.5568094549626741</v>
      </c>
      <c r="AU32" s="294">
        <f t="shared" si="19"/>
        <v>3.2422855800547434E-2</v>
      </c>
    </row>
    <row r="33" spans="1:47" s="5" customFormat="1" ht="11.65" x14ac:dyDescent="0.35">
      <c r="A33" s="47" t="s">
        <v>516</v>
      </c>
      <c r="B33" s="311">
        <f>'Food Shopping (BY ZONE)'!D17</f>
        <v>4.2027065542026884E-2</v>
      </c>
      <c r="C33" s="312">
        <f t="shared" ref="C33:C34" si="56">B33/$B$10</f>
        <v>1.0523983604741334E-3</v>
      </c>
      <c r="D33" s="331">
        <f>'Food Shopping (BY ZONE)'!G17</f>
        <v>0</v>
      </c>
      <c r="E33" s="312">
        <f t="shared" ref="E33:E34" si="57">D33/$D$10</f>
        <v>0</v>
      </c>
      <c r="F33" s="280">
        <f t="shared" si="21"/>
        <v>4.2027065542026884E-2</v>
      </c>
      <c r="G33" s="342">
        <f t="shared" ref="G33:G34" si="58">F33/$F$10</f>
        <v>8.1455633100697891E-4</v>
      </c>
      <c r="H33" s="280">
        <f>'Food Shopping (BY ZONE)'!K17</f>
        <v>0</v>
      </c>
      <c r="I33" s="352">
        <f t="shared" ref="I33:I34" si="59">H33/$H$10</f>
        <v>0</v>
      </c>
      <c r="J33" s="361">
        <f>'Food Shopping (BY ZONE)'!N17</f>
        <v>0.11276611877963595</v>
      </c>
      <c r="K33" s="312">
        <f t="shared" ref="K33:K34" si="60">J33/$J$10</f>
        <v>1.4862884184928411E-2</v>
      </c>
      <c r="L33" s="331">
        <f t="shared" si="49"/>
        <v>0.11276611877963595</v>
      </c>
      <c r="M33" s="352">
        <f t="shared" si="50"/>
        <v>2.8645922092041631E-3</v>
      </c>
      <c r="N33" s="311">
        <f>'Food Shopping (BY ZONE)'!R17</f>
        <v>0</v>
      </c>
      <c r="O33" s="312">
        <f t="shared" ref="O33:O34" si="61">N33/$N$10</f>
        <v>0</v>
      </c>
      <c r="P33" s="331">
        <f>'Food Shopping (BY ZONE)'!U17</f>
        <v>0</v>
      </c>
      <c r="Q33" s="312">
        <f t="shared" ref="Q33:Q34" si="62">P33/$P$10</f>
        <v>0</v>
      </c>
      <c r="R33" s="331">
        <f t="shared" si="51"/>
        <v>0</v>
      </c>
      <c r="S33" s="342">
        <f t="shared" ref="S33:S34" si="63">R33/$R$10</f>
        <v>0</v>
      </c>
      <c r="T33" s="311">
        <f>'Food Shopping (BY ZONE)'!Y17</f>
        <v>0</v>
      </c>
      <c r="U33" s="312">
        <f t="shared" ref="U33:U34" si="64">T33/$T$10</f>
        <v>0</v>
      </c>
      <c r="V33" s="331">
        <f>'Food Shopping (BY ZONE)'!AB17</f>
        <v>0</v>
      </c>
      <c r="W33" s="312">
        <f t="shared" ref="W33:W34" si="65">V33/$V$10</f>
        <v>0</v>
      </c>
      <c r="X33" s="280">
        <f t="shared" si="52"/>
        <v>0</v>
      </c>
      <c r="Y33" s="342">
        <f t="shared" ref="Y33:Y34" si="66">X33/$X$10</f>
        <v>0</v>
      </c>
      <c r="Z33" s="311">
        <f>'Food Shopping (BY ZONE)'!AF17</f>
        <v>0</v>
      </c>
      <c r="AA33" s="312">
        <f t="shared" ref="AA33:AA34" si="67">Z33/$Z$10</f>
        <v>0</v>
      </c>
      <c r="AB33" s="280">
        <f>'Food Shopping (BY ZONE)'!AI17</f>
        <v>0</v>
      </c>
      <c r="AC33" s="312">
        <f t="shared" ref="AC33:AC34" si="68">AB33/$AB$10</f>
        <v>0</v>
      </c>
      <c r="AD33" s="280">
        <f t="shared" si="25"/>
        <v>0</v>
      </c>
      <c r="AE33" s="342">
        <f t="shared" ref="AE33:AE34" si="69">AD33/$AD$10</f>
        <v>0</v>
      </c>
      <c r="AF33" s="593"/>
      <c r="AG33" s="608">
        <f t="shared" si="53"/>
        <v>4.2027065542026884E-2</v>
      </c>
      <c r="AH33" s="628">
        <f t="shared" ref="AH33:AH34" si="70">AG33/$AG$10</f>
        <v>1.5726362085173337E-4</v>
      </c>
      <c r="AI33" s="617">
        <f t="shared" si="54"/>
        <v>0.11276611877963595</v>
      </c>
      <c r="AJ33" s="628">
        <f t="shared" ref="AJ33:AJ34" si="71">AI33/$AI$10</f>
        <v>1.6433670794428388E-3</v>
      </c>
      <c r="AK33" s="617">
        <f t="shared" si="55"/>
        <v>0.15479318432166284</v>
      </c>
      <c r="AL33" s="618">
        <f t="shared" ref="AL33:AL34" si="72">AK33/$AK$10</f>
        <v>4.6088804435621608E-4</v>
      </c>
      <c r="AM33" s="635"/>
      <c r="AN33" s="675">
        <f t="shared" ref="AN33:AN34" si="73">AO33*AK33</f>
        <v>7.7396592160831421E-3</v>
      </c>
      <c r="AO33" s="647">
        <v>0.05</v>
      </c>
      <c r="AQ33" s="658">
        <f t="shared" ref="AQ33:AQ34" si="74">AK33+AN33</f>
        <v>0.16253284353774597</v>
      </c>
      <c r="AT33" s="293">
        <f t="shared" si="18"/>
        <v>0.15479318432166284</v>
      </c>
      <c r="AU33" s="294">
        <f t="shared" si="19"/>
        <v>1.1013927933069443E-3</v>
      </c>
    </row>
    <row r="34" spans="1:47" s="5" customFormat="1" ht="11.65" x14ac:dyDescent="0.35">
      <c r="A34" s="47" t="s">
        <v>8</v>
      </c>
      <c r="B34" s="311">
        <f>'Food Shopping (BY ZONE)'!D18</f>
        <v>0</v>
      </c>
      <c r="C34" s="312">
        <f t="shared" si="56"/>
        <v>0</v>
      </c>
      <c r="D34" s="331">
        <f>'Food Shopping (BY ZONE)'!G18</f>
        <v>7.9542923897951257E-2</v>
      </c>
      <c r="E34" s="312">
        <f t="shared" si="57"/>
        <v>6.8215830071310405E-3</v>
      </c>
      <c r="F34" s="280">
        <f t="shared" si="21"/>
        <v>7.9542923897951257E-2</v>
      </c>
      <c r="G34" s="342">
        <f t="shared" si="58"/>
        <v>1.5416777596116151E-3</v>
      </c>
      <c r="H34" s="280">
        <f>'Food Shopping (BY ZONE)'!K18</f>
        <v>0</v>
      </c>
      <c r="I34" s="352">
        <f t="shared" si="59"/>
        <v>0</v>
      </c>
      <c r="J34" s="361">
        <f>'Food Shopping (BY ZONE)'!N18</f>
        <v>0</v>
      </c>
      <c r="K34" s="312">
        <f t="shared" si="60"/>
        <v>0</v>
      </c>
      <c r="L34" s="331">
        <f t="shared" si="49"/>
        <v>0</v>
      </c>
      <c r="M34" s="352">
        <f t="shared" si="50"/>
        <v>0</v>
      </c>
      <c r="N34" s="311">
        <f>'Food Shopping (BY ZONE)'!R18</f>
        <v>0</v>
      </c>
      <c r="O34" s="312">
        <f t="shared" si="61"/>
        <v>0</v>
      </c>
      <c r="P34" s="331">
        <f>'Food Shopping (BY ZONE)'!U18</f>
        <v>0</v>
      </c>
      <c r="Q34" s="312">
        <f t="shared" si="62"/>
        <v>0</v>
      </c>
      <c r="R34" s="331">
        <f t="shared" si="51"/>
        <v>0</v>
      </c>
      <c r="S34" s="342">
        <f t="shared" si="63"/>
        <v>0</v>
      </c>
      <c r="T34" s="311">
        <f>'Food Shopping (BY ZONE)'!Y18</f>
        <v>0</v>
      </c>
      <c r="U34" s="312">
        <f t="shared" si="64"/>
        <v>0</v>
      </c>
      <c r="V34" s="331">
        <f>'Food Shopping (BY ZONE)'!AB18</f>
        <v>0</v>
      </c>
      <c r="W34" s="312">
        <f t="shared" si="65"/>
        <v>0</v>
      </c>
      <c r="X34" s="280">
        <f t="shared" si="52"/>
        <v>0</v>
      </c>
      <c r="Y34" s="342">
        <f t="shared" si="66"/>
        <v>0</v>
      </c>
      <c r="Z34" s="311">
        <f>'Food Shopping (BY ZONE)'!AF18</f>
        <v>0</v>
      </c>
      <c r="AA34" s="312">
        <f t="shared" si="67"/>
        <v>0</v>
      </c>
      <c r="AB34" s="280">
        <f>'Food Shopping (BY ZONE)'!AI18</f>
        <v>0</v>
      </c>
      <c r="AC34" s="312">
        <f t="shared" si="68"/>
        <v>0</v>
      </c>
      <c r="AD34" s="280">
        <f t="shared" si="25"/>
        <v>0</v>
      </c>
      <c r="AE34" s="342">
        <f t="shared" si="69"/>
        <v>0</v>
      </c>
      <c r="AF34" s="593"/>
      <c r="AG34" s="608">
        <f t="shared" si="53"/>
        <v>0</v>
      </c>
      <c r="AH34" s="628">
        <f t="shared" si="70"/>
        <v>0</v>
      </c>
      <c r="AI34" s="617">
        <f t="shared" si="54"/>
        <v>7.9542923897951257E-2</v>
      </c>
      <c r="AJ34" s="628">
        <f t="shared" si="71"/>
        <v>1.1591976734781982E-3</v>
      </c>
      <c r="AK34" s="617">
        <f t="shared" si="55"/>
        <v>7.9542923897951257E-2</v>
      </c>
      <c r="AL34" s="618">
        <f t="shared" si="72"/>
        <v>2.368346048203336E-4</v>
      </c>
      <c r="AM34" s="635"/>
      <c r="AN34" s="675">
        <f t="shared" si="73"/>
        <v>3.9771461948975633E-3</v>
      </c>
      <c r="AO34" s="647">
        <v>0.05</v>
      </c>
      <c r="AQ34" s="658">
        <f t="shared" si="74"/>
        <v>8.3520070092848814E-2</v>
      </c>
      <c r="AT34" s="293">
        <f t="shared" si="18"/>
        <v>7.9542923897951257E-2</v>
      </c>
      <c r="AU34" s="294">
        <f t="shared" si="19"/>
        <v>5.6596809170690186E-4</v>
      </c>
    </row>
    <row r="35" spans="1:47" s="5" customFormat="1" ht="12" thickBot="1" x14ac:dyDescent="0.4">
      <c r="A35" s="47"/>
      <c r="B35" s="311"/>
      <c r="C35" s="312"/>
      <c r="D35" s="331"/>
      <c r="E35" s="312"/>
      <c r="F35" s="280"/>
      <c r="G35" s="342"/>
      <c r="H35" s="280"/>
      <c r="I35" s="352"/>
      <c r="J35" s="361"/>
      <c r="K35" s="312"/>
      <c r="L35" s="374"/>
      <c r="M35" s="379"/>
      <c r="N35" s="380"/>
      <c r="O35" s="378"/>
      <c r="P35" s="374"/>
      <c r="Q35" s="378"/>
      <c r="R35" s="374"/>
      <c r="S35" s="373"/>
      <c r="T35" s="380"/>
      <c r="U35" s="378"/>
      <c r="V35" s="374"/>
      <c r="W35" s="378"/>
      <c r="X35" s="597"/>
      <c r="Y35" s="373"/>
      <c r="Z35" s="380"/>
      <c r="AA35" s="378"/>
      <c r="AB35" s="597"/>
      <c r="AC35" s="378"/>
      <c r="AD35" s="597"/>
      <c r="AE35" s="373"/>
      <c r="AF35" s="592"/>
      <c r="AG35" s="606"/>
      <c r="AH35" s="626"/>
      <c r="AI35" s="613"/>
      <c r="AJ35" s="626"/>
      <c r="AK35" s="613"/>
      <c r="AL35" s="614"/>
      <c r="AM35" s="562"/>
      <c r="AN35" s="672"/>
      <c r="AO35" s="644"/>
      <c r="AQ35" s="101"/>
      <c r="AT35" s="293">
        <f t="shared" si="18"/>
        <v>0</v>
      </c>
      <c r="AU35" s="294">
        <f t="shared" si="19"/>
        <v>0</v>
      </c>
    </row>
    <row r="36" spans="1:47" s="3" customFormat="1" ht="12" thickBot="1" x14ac:dyDescent="0.4">
      <c r="A36" s="71" t="s">
        <v>621</v>
      </c>
      <c r="B36" s="315">
        <f t="shared" ref="B36:AL36" si="75">SUM(B32:B34)</f>
        <v>4.2027065542026884E-2</v>
      </c>
      <c r="C36" s="316">
        <f t="shared" si="75"/>
        <v>1.0523983604741334E-3</v>
      </c>
      <c r="D36" s="333">
        <f t="shared" si="75"/>
        <v>1.0945861453499621</v>
      </c>
      <c r="E36" s="316">
        <f t="shared" si="75"/>
        <v>9.3871458114109976E-2</v>
      </c>
      <c r="F36" s="281">
        <f t="shared" si="75"/>
        <v>1.1366132108919891</v>
      </c>
      <c r="G36" s="344">
        <f t="shared" si="75"/>
        <v>2.2029505864795833E-2</v>
      </c>
      <c r="H36" s="281">
        <f t="shared" si="75"/>
        <v>1.8543097806158908</v>
      </c>
      <c r="I36" s="354">
        <f t="shared" si="75"/>
        <v>5.8351245434046871E-2</v>
      </c>
      <c r="J36" s="364">
        <f t="shared" si="75"/>
        <v>1.8002225716744087</v>
      </c>
      <c r="K36" s="316">
        <f t="shared" si="75"/>
        <v>0.23727427953938399</v>
      </c>
      <c r="L36" s="333">
        <f t="shared" si="75"/>
        <v>3.6545323522902993</v>
      </c>
      <c r="M36" s="354">
        <f t="shared" si="75"/>
        <v>9.2835906901372139E-2</v>
      </c>
      <c r="N36" s="315">
        <f t="shared" si="75"/>
        <v>0</v>
      </c>
      <c r="O36" s="316">
        <f t="shared" si="75"/>
        <v>0</v>
      </c>
      <c r="P36" s="333">
        <f t="shared" si="75"/>
        <v>0.97721970134647906</v>
      </c>
      <c r="Q36" s="316">
        <f t="shared" si="75"/>
        <v>3.3191122940232499E-2</v>
      </c>
      <c r="R36" s="333">
        <f t="shared" si="75"/>
        <v>0.97721970134647906</v>
      </c>
      <c r="S36" s="344">
        <f t="shared" si="75"/>
        <v>7.3352381697913823E-3</v>
      </c>
      <c r="T36" s="315">
        <f t="shared" si="75"/>
        <v>0</v>
      </c>
      <c r="U36" s="316">
        <f t="shared" si="75"/>
        <v>0</v>
      </c>
      <c r="V36" s="333">
        <f t="shared" si="75"/>
        <v>0</v>
      </c>
      <c r="W36" s="316">
        <f t="shared" si="75"/>
        <v>0</v>
      </c>
      <c r="X36" s="281">
        <f t="shared" si="75"/>
        <v>0</v>
      </c>
      <c r="Y36" s="344">
        <f t="shared" si="75"/>
        <v>0</v>
      </c>
      <c r="Z36" s="315">
        <f t="shared" si="75"/>
        <v>0</v>
      </c>
      <c r="AA36" s="316">
        <f t="shared" si="75"/>
        <v>0</v>
      </c>
      <c r="AB36" s="281">
        <f t="shared" si="75"/>
        <v>0</v>
      </c>
      <c r="AC36" s="316">
        <f t="shared" si="75"/>
        <v>0</v>
      </c>
      <c r="AD36" s="281">
        <f t="shared" si="75"/>
        <v>0</v>
      </c>
      <c r="AE36" s="344">
        <f t="shared" si="75"/>
        <v>0</v>
      </c>
      <c r="AF36" s="592"/>
      <c r="AG36" s="607">
        <f t="shared" si="75"/>
        <v>1.8963368461579178</v>
      </c>
      <c r="AH36" s="627">
        <f t="shared" si="75"/>
        <v>7.0960176480351E-3</v>
      </c>
      <c r="AI36" s="615">
        <f t="shared" si="75"/>
        <v>3.8720284183708493</v>
      </c>
      <c r="AJ36" s="627">
        <f t="shared" si="75"/>
        <v>5.6427977678760718E-2</v>
      </c>
      <c r="AK36" s="615">
        <f t="shared" si="75"/>
        <v>5.7683652645287662</v>
      </c>
      <c r="AL36" s="616">
        <f t="shared" si="75"/>
        <v>1.7174984787291642E-2</v>
      </c>
      <c r="AM36" s="562"/>
      <c r="AN36" s="674">
        <f>SUM(AN32:AN34)</f>
        <v>0.28841826322643838</v>
      </c>
      <c r="AO36" s="644" t="s">
        <v>7</v>
      </c>
      <c r="AQ36" s="661">
        <f>SUM(AQ32:AQ34)</f>
        <v>6.0567835277552051</v>
      </c>
      <c r="AT36" s="293">
        <f t="shared" si="18"/>
        <v>4.7911455631822886</v>
      </c>
      <c r="AU36" s="294">
        <f t="shared" si="19"/>
        <v>3.4090216685561288E-2</v>
      </c>
    </row>
    <row r="37" spans="1:47" s="5" customFormat="1" ht="12" thickBot="1" x14ac:dyDescent="0.4">
      <c r="A37" s="47"/>
      <c r="B37" s="311"/>
      <c r="C37" s="312"/>
      <c r="D37" s="331"/>
      <c r="E37" s="312"/>
      <c r="F37" s="280"/>
      <c r="G37" s="342"/>
      <c r="H37" s="280"/>
      <c r="I37" s="352"/>
      <c r="J37" s="361"/>
      <c r="K37" s="312"/>
      <c r="L37" s="374"/>
      <c r="M37" s="379"/>
      <c r="N37" s="380"/>
      <c r="O37" s="378"/>
      <c r="P37" s="374"/>
      <c r="Q37" s="378"/>
      <c r="R37" s="374"/>
      <c r="S37" s="373"/>
      <c r="T37" s="380"/>
      <c r="U37" s="378"/>
      <c r="V37" s="374"/>
      <c r="W37" s="378"/>
      <c r="X37" s="597"/>
      <c r="Y37" s="373"/>
      <c r="Z37" s="380"/>
      <c r="AA37" s="378"/>
      <c r="AB37" s="597"/>
      <c r="AC37" s="378"/>
      <c r="AD37" s="597"/>
      <c r="AE37" s="373"/>
      <c r="AF37" s="592"/>
      <c r="AG37" s="606"/>
      <c r="AH37" s="626"/>
      <c r="AI37" s="613"/>
      <c r="AJ37" s="626"/>
      <c r="AK37" s="613"/>
      <c r="AL37" s="614"/>
      <c r="AM37" s="562"/>
      <c r="AN37" s="672"/>
      <c r="AO37" s="644"/>
      <c r="AQ37" s="101"/>
      <c r="AT37" s="293">
        <f t="shared" si="18"/>
        <v>0</v>
      </c>
      <c r="AU37" s="294">
        <f t="shared" si="19"/>
        <v>0</v>
      </c>
    </row>
    <row r="38" spans="1:47" s="5" customFormat="1" ht="12" thickBot="1" x14ac:dyDescent="0.4">
      <c r="A38" s="287" t="s">
        <v>83</v>
      </c>
      <c r="B38" s="317"/>
      <c r="C38" s="318"/>
      <c r="D38" s="334"/>
      <c r="E38" s="318"/>
      <c r="F38" s="289"/>
      <c r="G38" s="345"/>
      <c r="H38" s="289"/>
      <c r="I38" s="355"/>
      <c r="J38" s="365"/>
      <c r="K38" s="318"/>
      <c r="L38" s="332"/>
      <c r="M38" s="353"/>
      <c r="N38" s="313"/>
      <c r="O38" s="314"/>
      <c r="P38" s="332"/>
      <c r="Q38" s="314"/>
      <c r="R38" s="332"/>
      <c r="S38" s="343"/>
      <c r="T38" s="313"/>
      <c r="U38" s="314"/>
      <c r="V38" s="332"/>
      <c r="W38" s="314"/>
      <c r="X38" s="288"/>
      <c r="Y38" s="343"/>
      <c r="Z38" s="313"/>
      <c r="AA38" s="314"/>
      <c r="AB38" s="288"/>
      <c r="AC38" s="314"/>
      <c r="AD38" s="288"/>
      <c r="AE38" s="343"/>
      <c r="AF38" s="592"/>
      <c r="AG38" s="607"/>
      <c r="AH38" s="627"/>
      <c r="AI38" s="615"/>
      <c r="AJ38" s="627"/>
      <c r="AK38" s="615"/>
      <c r="AL38" s="616"/>
      <c r="AM38" s="562"/>
      <c r="AN38" s="674"/>
      <c r="AO38" s="644"/>
      <c r="AQ38" s="101"/>
      <c r="AT38" s="293">
        <f t="shared" si="18"/>
        <v>0</v>
      </c>
      <c r="AU38" s="294">
        <f t="shared" si="19"/>
        <v>0</v>
      </c>
    </row>
    <row r="39" spans="1:47" s="5" customFormat="1" ht="11.65" x14ac:dyDescent="0.35">
      <c r="A39" s="47"/>
      <c r="B39" s="311"/>
      <c r="C39" s="312"/>
      <c r="D39" s="331"/>
      <c r="E39" s="312"/>
      <c r="F39" s="280"/>
      <c r="G39" s="342"/>
      <c r="H39" s="280"/>
      <c r="I39" s="352"/>
      <c r="J39" s="361"/>
      <c r="K39" s="312"/>
      <c r="L39" s="374"/>
      <c r="M39" s="379"/>
      <c r="N39" s="380"/>
      <c r="O39" s="378"/>
      <c r="P39" s="374"/>
      <c r="Q39" s="378"/>
      <c r="R39" s="374"/>
      <c r="S39" s="342"/>
      <c r="T39" s="311"/>
      <c r="U39" s="312"/>
      <c r="V39" s="331"/>
      <c r="W39" s="378"/>
      <c r="X39" s="597"/>
      <c r="Y39" s="373"/>
      <c r="Z39" s="380"/>
      <c r="AA39" s="378"/>
      <c r="AB39" s="597"/>
      <c r="AC39" s="378"/>
      <c r="AD39" s="597"/>
      <c r="AE39" s="342"/>
      <c r="AF39" s="593"/>
      <c r="AG39" s="608"/>
      <c r="AH39" s="628"/>
      <c r="AI39" s="617"/>
      <c r="AJ39" s="628"/>
      <c r="AK39" s="613"/>
      <c r="AL39" s="614"/>
      <c r="AM39" s="562"/>
      <c r="AN39" s="672"/>
      <c r="AO39" s="644"/>
      <c r="AQ39" s="101"/>
      <c r="AT39" s="293">
        <f t="shared" si="18"/>
        <v>0</v>
      </c>
      <c r="AU39" s="294">
        <f t="shared" si="19"/>
        <v>0</v>
      </c>
    </row>
    <row r="40" spans="1:47" s="5" customFormat="1" ht="11.65" x14ac:dyDescent="0.35">
      <c r="A40" s="79" t="s">
        <v>624</v>
      </c>
      <c r="B40" s="311"/>
      <c r="C40" s="312" t="s">
        <v>15</v>
      </c>
      <c r="D40" s="331"/>
      <c r="E40" s="312"/>
      <c r="F40" s="280"/>
      <c r="G40" s="342"/>
      <c r="H40" s="280"/>
      <c r="I40" s="352"/>
      <c r="J40" s="361"/>
      <c r="K40" s="312"/>
      <c r="L40" s="374"/>
      <c r="M40" s="379"/>
      <c r="N40" s="380"/>
      <c r="O40" s="378"/>
      <c r="P40" s="374"/>
      <c r="Q40" s="378"/>
      <c r="R40" s="374"/>
      <c r="S40" s="342"/>
      <c r="T40" s="311"/>
      <c r="U40" s="312"/>
      <c r="V40" s="331"/>
      <c r="W40" s="378"/>
      <c r="X40" s="597"/>
      <c r="Y40" s="373"/>
      <c r="Z40" s="380"/>
      <c r="AA40" s="378"/>
      <c r="AB40" s="597"/>
      <c r="AC40" s="378"/>
      <c r="AD40" s="597"/>
      <c r="AE40" s="342"/>
      <c r="AF40" s="593"/>
      <c r="AG40" s="608"/>
      <c r="AH40" s="628"/>
      <c r="AI40" s="617"/>
      <c r="AJ40" s="628"/>
      <c r="AK40" s="613"/>
      <c r="AL40" s="614"/>
      <c r="AM40" s="562"/>
      <c r="AN40" s="672"/>
      <c r="AO40" s="644"/>
      <c r="AQ40" s="101"/>
      <c r="AT40" s="293">
        <f t="shared" si="18"/>
        <v>0</v>
      </c>
      <c r="AU40" s="294">
        <f t="shared" si="19"/>
        <v>0</v>
      </c>
    </row>
    <row r="41" spans="1:47" s="5" customFormat="1" ht="11.65" x14ac:dyDescent="0.35">
      <c r="A41" s="47" t="s">
        <v>625</v>
      </c>
      <c r="B41" s="311">
        <f>'Food Shopping (BY ZONE)'!D24</f>
        <v>0</v>
      </c>
      <c r="C41" s="312">
        <f>B41/$B$10</f>
        <v>0</v>
      </c>
      <c r="D41" s="331">
        <f>'Food Shopping (BY ZONE)'!G24</f>
        <v>0</v>
      </c>
      <c r="E41" s="312">
        <f>D41/$D$10</f>
        <v>0</v>
      </c>
      <c r="F41" s="280">
        <f t="shared" ref="F41" si="76">B41+D41</f>
        <v>0</v>
      </c>
      <c r="G41" s="342">
        <f>F41/$F$10</f>
        <v>0</v>
      </c>
      <c r="H41" s="280">
        <f>'Food Shopping (BY ZONE)'!K24</f>
        <v>0</v>
      </c>
      <c r="I41" s="352">
        <f>H41/$H$10</f>
        <v>0</v>
      </c>
      <c r="J41" s="361">
        <f>'Food Shopping (BY ZONE)'!N24</f>
        <v>0</v>
      </c>
      <c r="K41" s="312">
        <f>J41/$J$10</f>
        <v>0</v>
      </c>
      <c r="L41" s="331">
        <f t="shared" ref="L41" si="77">H41+J41</f>
        <v>0</v>
      </c>
      <c r="M41" s="352">
        <f t="shared" ref="M41:M61" si="78">L41/$L$10</f>
        <v>0</v>
      </c>
      <c r="N41" s="311">
        <f>'Food Shopping (BY ZONE)'!R24</f>
        <v>1.7902650105701203</v>
      </c>
      <c r="O41" s="312">
        <f>N41/$N$10</f>
        <v>1.7250507317836779E-2</v>
      </c>
      <c r="P41" s="331">
        <f>'Food Shopping (BY ZONE)'!U24</f>
        <v>1.5558608767659949</v>
      </c>
      <c r="Q41" s="312">
        <f>P41/$P$10</f>
        <v>5.2844585068725011E-2</v>
      </c>
      <c r="R41" s="331">
        <f t="shared" ref="R41" si="79">N41+P41</f>
        <v>3.3461258873361155</v>
      </c>
      <c r="S41" s="342">
        <f>R41/$R$10</f>
        <v>2.5116798500783077E-2</v>
      </c>
      <c r="T41" s="311">
        <f>'Food Shopping (BY ZONE)'!Y24</f>
        <v>0</v>
      </c>
      <c r="U41" s="312">
        <f>T41/$T$10</f>
        <v>0</v>
      </c>
      <c r="V41" s="331">
        <f>'Food Shopping (BY ZONE)'!AB24</f>
        <v>5.4056248035801356E-2</v>
      </c>
      <c r="W41" s="312">
        <f>V41/$V$10</f>
        <v>6.6477231465264233E-3</v>
      </c>
      <c r="X41" s="280">
        <f t="shared" ref="X41" si="80">T41+V41</f>
        <v>5.4056248035801356E-2</v>
      </c>
      <c r="Y41" s="342">
        <f>X41/$X$10</f>
        <v>1.0902265960303339E-3</v>
      </c>
      <c r="Z41" s="311">
        <f>'Food Shopping (BY ZONE)'!AF24</f>
        <v>0</v>
      </c>
      <c r="AA41" s="312">
        <f>Z41/$Z$10</f>
        <v>0</v>
      </c>
      <c r="AB41" s="280">
        <f>'Food Shopping (BY ZONE)'!AI24</f>
        <v>0</v>
      </c>
      <c r="AC41" s="312">
        <f>AB41/$AB$10</f>
        <v>0</v>
      </c>
      <c r="AD41" s="280">
        <f t="shared" ref="AD41" si="81">Z41+AB41</f>
        <v>0</v>
      </c>
      <c r="AE41" s="342">
        <f>AD41/$AD$10</f>
        <v>0</v>
      </c>
      <c r="AF41" s="593"/>
      <c r="AG41" s="608">
        <f t="shared" ref="AG41:AG46" si="82">B41+H41+N41+T41+Z41</f>
        <v>1.7902650105701203</v>
      </c>
      <c r="AH41" s="628">
        <f>AG41/$AG$10</f>
        <v>6.6991010249069505E-3</v>
      </c>
      <c r="AI41" s="617">
        <f t="shared" ref="AI41:AI46" si="83">D41+J41+P41+V41+AB41</f>
        <v>1.6099171248017963</v>
      </c>
      <c r="AJ41" s="628">
        <f>AI41/$AI$10</f>
        <v>2.3461699597027503E-2</v>
      </c>
      <c r="AK41" s="617">
        <f t="shared" ref="AK41" si="84">AG41+AI41</f>
        <v>3.4001821353719164</v>
      </c>
      <c r="AL41" s="618">
        <f>AK41/$AK$10</f>
        <v>1.0123852039699876E-2</v>
      </c>
      <c r="AM41" s="635"/>
      <c r="AN41" s="675">
        <f>AO41*AK41</f>
        <v>0</v>
      </c>
      <c r="AO41" s="647">
        <v>0</v>
      </c>
      <c r="AQ41" s="658">
        <f>AK41+AN41</f>
        <v>3.4001821353719164</v>
      </c>
      <c r="AT41" s="293">
        <f t="shared" si="18"/>
        <v>5.4056248035801356E-2</v>
      </c>
      <c r="AU41" s="294">
        <f t="shared" si="19"/>
        <v>3.8462392437205151E-4</v>
      </c>
    </row>
    <row r="42" spans="1:47" s="5" customFormat="1" ht="11.65" x14ac:dyDescent="0.35">
      <c r="A42" s="47"/>
      <c r="B42" s="311"/>
      <c r="C42" s="312" t="s">
        <v>15</v>
      </c>
      <c r="D42" s="331"/>
      <c r="E42" s="312"/>
      <c r="F42" s="280"/>
      <c r="G42" s="342"/>
      <c r="H42" s="280"/>
      <c r="I42" s="352"/>
      <c r="J42" s="361"/>
      <c r="K42" s="312"/>
      <c r="L42" s="331"/>
      <c r="M42" s="352"/>
      <c r="N42" s="311"/>
      <c r="O42" s="312"/>
      <c r="P42" s="331"/>
      <c r="Q42" s="312"/>
      <c r="R42" s="331"/>
      <c r="S42" s="342"/>
      <c r="T42" s="311"/>
      <c r="U42" s="312"/>
      <c r="V42" s="331"/>
      <c r="W42" s="312"/>
      <c r="X42" s="280"/>
      <c r="Y42" s="342"/>
      <c r="Z42" s="311"/>
      <c r="AA42" s="312"/>
      <c r="AB42" s="280"/>
      <c r="AC42" s="312"/>
      <c r="AD42" s="280"/>
      <c r="AE42" s="342"/>
      <c r="AF42" s="593"/>
      <c r="AG42" s="608"/>
      <c r="AH42" s="628"/>
      <c r="AI42" s="617"/>
      <c r="AJ42" s="628"/>
      <c r="AK42" s="617"/>
      <c r="AL42" s="618"/>
      <c r="AM42" s="635"/>
      <c r="AN42" s="675"/>
      <c r="AO42" s="647"/>
      <c r="AQ42" s="658"/>
      <c r="AT42" s="293">
        <f t="shared" si="18"/>
        <v>0</v>
      </c>
      <c r="AU42" s="294">
        <f t="shared" si="19"/>
        <v>0</v>
      </c>
    </row>
    <row r="43" spans="1:47" s="5" customFormat="1" ht="11.65" x14ac:dyDescent="0.35">
      <c r="A43" s="79" t="s">
        <v>627</v>
      </c>
      <c r="B43" s="311"/>
      <c r="C43" s="312"/>
      <c r="D43" s="331"/>
      <c r="E43" s="312"/>
      <c r="F43" s="280"/>
      <c r="G43" s="342"/>
      <c r="H43" s="280"/>
      <c r="I43" s="352"/>
      <c r="J43" s="361"/>
      <c r="K43" s="312"/>
      <c r="L43" s="331"/>
      <c r="M43" s="352"/>
      <c r="N43" s="311"/>
      <c r="O43" s="312"/>
      <c r="P43" s="331"/>
      <c r="Q43" s="312"/>
      <c r="R43" s="331"/>
      <c r="S43" s="342"/>
      <c r="T43" s="311"/>
      <c r="U43" s="312"/>
      <c r="V43" s="331"/>
      <c r="W43" s="312"/>
      <c r="X43" s="280"/>
      <c r="Y43" s="342"/>
      <c r="Z43" s="311"/>
      <c r="AA43" s="312"/>
      <c r="AB43" s="280"/>
      <c r="AC43" s="312"/>
      <c r="AD43" s="280"/>
      <c r="AE43" s="342"/>
      <c r="AF43" s="593"/>
      <c r="AG43" s="608"/>
      <c r="AH43" s="628"/>
      <c r="AI43" s="617"/>
      <c r="AJ43" s="628"/>
      <c r="AK43" s="617"/>
      <c r="AL43" s="618"/>
      <c r="AM43" s="635"/>
      <c r="AN43" s="675"/>
      <c r="AO43" s="647"/>
      <c r="AQ43" s="658"/>
      <c r="AT43" s="293">
        <f t="shared" si="18"/>
        <v>0</v>
      </c>
      <c r="AU43" s="294">
        <f t="shared" si="19"/>
        <v>0</v>
      </c>
    </row>
    <row r="44" spans="1:47" s="5" customFormat="1" ht="11.65" x14ac:dyDescent="0.35">
      <c r="A44" s="47" t="s">
        <v>628</v>
      </c>
      <c r="B44" s="311">
        <f>'Food Shopping (BY ZONE)'!D26</f>
        <v>0</v>
      </c>
      <c r="C44" s="312">
        <f>B44/$B$10</f>
        <v>0</v>
      </c>
      <c r="D44" s="331">
        <f>'Food Shopping (BY ZONE)'!G26</f>
        <v>0</v>
      </c>
      <c r="E44" s="312">
        <f>D44/$D$10</f>
        <v>0</v>
      </c>
      <c r="F44" s="280">
        <f t="shared" ref="F44:F46" si="85">B44+D44</f>
        <v>0</v>
      </c>
      <c r="G44" s="342">
        <f t="shared" ref="G44:G61" si="86">F44/$F$10</f>
        <v>0</v>
      </c>
      <c r="H44" s="280">
        <f>'Food Shopping (BY ZONE)'!K26</f>
        <v>0</v>
      </c>
      <c r="I44" s="352">
        <f>H44/$H$10</f>
        <v>0</v>
      </c>
      <c r="J44" s="361">
        <f>'Food Shopping (BY ZONE)'!N26</f>
        <v>0</v>
      </c>
      <c r="K44" s="312">
        <f t="shared" ref="K44:K61" si="87">J44/$J$10</f>
        <v>0</v>
      </c>
      <c r="L44" s="331">
        <f t="shared" ref="L44:L45" si="88">H44+J44</f>
        <v>0</v>
      </c>
      <c r="M44" s="352">
        <f t="shared" si="78"/>
        <v>0</v>
      </c>
      <c r="N44" s="311">
        <f>'Food Shopping (BY ZONE)'!R26</f>
        <v>0.33436487375341983</v>
      </c>
      <c r="O44" s="312">
        <f t="shared" ref="O44:O61" si="89">N44/$N$10</f>
        <v>3.2218490935451496E-3</v>
      </c>
      <c r="P44" s="331">
        <f>'Food Shopping (BY ZONE)'!U26</f>
        <v>0.25771533907137656</v>
      </c>
      <c r="Q44" s="312">
        <f t="shared" ref="Q44:Q61" si="90">P44/$P$10</f>
        <v>8.7532634584788632E-3</v>
      </c>
      <c r="R44" s="331">
        <f t="shared" ref="R44:R46" si="91">N44+P44</f>
        <v>0.59208021282479639</v>
      </c>
      <c r="S44" s="342">
        <f t="shared" ref="S44:S61" si="92">R44/$R$10</f>
        <v>4.4442916681954993E-3</v>
      </c>
      <c r="T44" s="311">
        <f>'Food Shopping (BY ZONE)'!Y26</f>
        <v>0</v>
      </c>
      <c r="U44" s="312">
        <f t="shared" ref="U44:U61" si="93">T44/$T$10</f>
        <v>0</v>
      </c>
      <c r="V44" s="331">
        <f>'Food Shopping (BY ZONE)'!AB26</f>
        <v>0</v>
      </c>
      <c r="W44" s="312">
        <f t="shared" ref="W44:W61" si="94">V44/$V$10</f>
        <v>0</v>
      </c>
      <c r="X44" s="280">
        <f t="shared" ref="X44:X46" si="95">T44+V44</f>
        <v>0</v>
      </c>
      <c r="Y44" s="342">
        <f t="shared" ref="Y44:Y61" si="96">X44/$X$10</f>
        <v>0</v>
      </c>
      <c r="Z44" s="311">
        <f>'Food Shopping (BY ZONE)'!AJ26</f>
        <v>0</v>
      </c>
      <c r="AA44" s="312">
        <f t="shared" ref="AA44:AA61" si="97">Z44/$Z$10</f>
        <v>0</v>
      </c>
      <c r="AB44" s="280">
        <f>'Food Shopping (BY ZONE)'!AJ26</f>
        <v>0</v>
      </c>
      <c r="AC44" s="312">
        <f t="shared" ref="AC44:AC61" si="98">AB44/$AB$10</f>
        <v>0</v>
      </c>
      <c r="AD44" s="280">
        <f t="shared" ref="AD44:AD46" si="99">Z44+AB44</f>
        <v>0</v>
      </c>
      <c r="AE44" s="342">
        <f>AD44/$AD$10</f>
        <v>0</v>
      </c>
      <c r="AF44" s="593"/>
      <c r="AG44" s="608">
        <f t="shared" si="82"/>
        <v>0.33436487375341983</v>
      </c>
      <c r="AH44" s="628">
        <f t="shared" ref="AH44:AH61" si="100">AG44/$AG$10</f>
        <v>1.2511801633999955E-3</v>
      </c>
      <c r="AI44" s="617">
        <f t="shared" si="83"/>
        <v>0.25771533907137656</v>
      </c>
      <c r="AJ44" s="628">
        <f t="shared" ref="AJ44:AJ61" si="101">AI44/$AI$10</f>
        <v>3.7557460403951689E-3</v>
      </c>
      <c r="AK44" s="617">
        <f t="shared" ref="AK44:AK46" si="102">AG44+AI44</f>
        <v>0.59208021282479639</v>
      </c>
      <c r="AL44" s="618">
        <f t="shared" ref="AL44:AL46" si="103">AK44/$AK$10</f>
        <v>1.7628857018909684E-3</v>
      </c>
      <c r="AM44" s="635"/>
      <c r="AN44" s="675">
        <f t="shared" ref="AN44:AN46" si="104">AO44*AK44</f>
        <v>2.9604010641239822E-2</v>
      </c>
      <c r="AO44" s="647">
        <v>0.05</v>
      </c>
      <c r="AQ44" s="658">
        <f t="shared" ref="AQ44:AQ46" si="105">AK44+AN44</f>
        <v>0.62168422346603625</v>
      </c>
      <c r="AT44" s="293">
        <f t="shared" si="18"/>
        <v>0</v>
      </c>
      <c r="AU44" s="294">
        <f t="shared" si="19"/>
        <v>0</v>
      </c>
    </row>
    <row r="45" spans="1:47" s="5" customFormat="1" ht="11.65" x14ac:dyDescent="0.35">
      <c r="A45" s="47" t="s">
        <v>632</v>
      </c>
      <c r="B45" s="311">
        <f>'Food Shopping (BY ZONE)'!D30</f>
        <v>0.81371734006754004</v>
      </c>
      <c r="C45" s="312">
        <f t="shared" ref="C45:C46" si="106">B45/$B$10</f>
        <v>2.0376269043102732E-2</v>
      </c>
      <c r="D45" s="331">
        <f>'Food Shopping (BY ZONE)'!G30</f>
        <v>0.21500674596170499</v>
      </c>
      <c r="E45" s="312">
        <f t="shared" ref="E45:E46" si="107">D45/$D$10</f>
        <v>1.8438929483565087E-2</v>
      </c>
      <c r="F45" s="280">
        <f t="shared" si="85"/>
        <v>1.028724086029245</v>
      </c>
      <c r="G45" s="342">
        <f t="shared" si="86"/>
        <v>1.9938430302647216E-2</v>
      </c>
      <c r="H45" s="280">
        <f>'Food Shopping (BY ZONE)'!K30</f>
        <v>1.5512176352643592</v>
      </c>
      <c r="I45" s="352">
        <f t="shared" ref="I45:I46" si="108">H45/$H$10</f>
        <v>4.8813570366257032E-2</v>
      </c>
      <c r="J45" s="361">
        <f>'Food Shopping (BY ZONE)'!N30</f>
        <v>0.26829496556817767</v>
      </c>
      <c r="K45" s="312">
        <f t="shared" si="87"/>
        <v>3.5362013375947583E-2</v>
      </c>
      <c r="L45" s="331">
        <f t="shared" si="88"/>
        <v>1.8195126008325369</v>
      </c>
      <c r="M45" s="352">
        <f t="shared" si="78"/>
        <v>4.6220989755612091E-2</v>
      </c>
      <c r="N45" s="311">
        <f>'Food Shopping (BY ZONE)'!R30</f>
        <v>3.6692559898854222</v>
      </c>
      <c r="O45" s="312">
        <f t="shared" si="89"/>
        <v>3.5355953968165731E-2</v>
      </c>
      <c r="P45" s="331">
        <f>'Food Shopping (BY ZONE)'!U30</f>
        <v>2.4360147622442727</v>
      </c>
      <c r="Q45" s="312">
        <f t="shared" si="90"/>
        <v>8.2738881897760269E-2</v>
      </c>
      <c r="R45" s="331">
        <f t="shared" si="91"/>
        <v>6.1052707521296945</v>
      </c>
      <c r="S45" s="342">
        <f t="shared" si="92"/>
        <v>4.5827581040606115E-2</v>
      </c>
      <c r="T45" s="311">
        <f>'Food Shopping (BY ZONE)'!Y30</f>
        <v>0.37487032076003707</v>
      </c>
      <c r="U45" s="312">
        <f t="shared" si="93"/>
        <v>9.0436897283340378E-3</v>
      </c>
      <c r="V45" s="331">
        <f>'Food Shopping (BY ZONE)'!AB30</f>
        <v>0</v>
      </c>
      <c r="W45" s="312">
        <f t="shared" si="94"/>
        <v>0</v>
      </c>
      <c r="X45" s="280">
        <f t="shared" si="95"/>
        <v>0.37487032076003707</v>
      </c>
      <c r="Y45" s="342">
        <f t="shared" si="96"/>
        <v>7.5605246128872573E-3</v>
      </c>
      <c r="Z45" s="311">
        <f>'Food Shopping (BY ZONE)'!AF30</f>
        <v>0.3241198977500897</v>
      </c>
      <c r="AA45" s="312">
        <f t="shared" si="97"/>
        <v>6.4443561332745468E-3</v>
      </c>
      <c r="AB45" s="280">
        <f>'Food Shopping (BY ZONE)'!AI30</f>
        <v>0</v>
      </c>
      <c r="AC45" s="312">
        <f t="shared" si="98"/>
        <v>0</v>
      </c>
      <c r="AD45" s="280">
        <f t="shared" si="99"/>
        <v>0.3241198977500897</v>
      </c>
      <c r="AE45" s="342">
        <f t="shared" ref="AE45:AE61" si="109">AD45/$AD$10</f>
        <v>5.219928467952383E-3</v>
      </c>
      <c r="AF45" s="593"/>
      <c r="AG45" s="608">
        <f t="shared" si="82"/>
        <v>6.7331811837274484</v>
      </c>
      <c r="AH45" s="628">
        <f t="shared" si="100"/>
        <v>2.5195298295210711E-2</v>
      </c>
      <c r="AI45" s="617">
        <f t="shared" si="83"/>
        <v>2.9193164737741553</v>
      </c>
      <c r="AJ45" s="628">
        <f t="shared" si="101"/>
        <v>4.2543883210618812E-2</v>
      </c>
      <c r="AK45" s="617">
        <f t="shared" si="102"/>
        <v>9.6524976575016037</v>
      </c>
      <c r="AL45" s="618">
        <f t="shared" si="103"/>
        <v>2.8739771637970535E-2</v>
      </c>
      <c r="AM45" s="635"/>
      <c r="AN45" s="675">
        <f t="shared" si="104"/>
        <v>0.96524976575016042</v>
      </c>
      <c r="AO45" s="647">
        <v>0.1</v>
      </c>
      <c r="AQ45" s="658">
        <f t="shared" si="105"/>
        <v>10.617747423251764</v>
      </c>
      <c r="AT45" s="293">
        <f t="shared" si="18"/>
        <v>3.2231070076218189</v>
      </c>
      <c r="AU45" s="294">
        <f t="shared" si="19"/>
        <v>2.2933224391036598E-2</v>
      </c>
    </row>
    <row r="46" spans="1:47" s="5" customFormat="1" ht="11.65" x14ac:dyDescent="0.35">
      <c r="A46" s="47" t="s">
        <v>8</v>
      </c>
      <c r="B46" s="311">
        <f>'Food Shopping (BY ZONE)'!D31+'Food Shopping (BY ZONE)'!D34</f>
        <v>0</v>
      </c>
      <c r="C46" s="312">
        <f t="shared" si="106"/>
        <v>0</v>
      </c>
      <c r="D46" s="331">
        <f>'Food Shopping (BY ZONE)'!G31+'Food Shopping (BY ZONE)'!G34</f>
        <v>0</v>
      </c>
      <c r="E46" s="312">
        <f t="shared" si="107"/>
        <v>0</v>
      </c>
      <c r="F46" s="280">
        <f t="shared" si="85"/>
        <v>0</v>
      </c>
      <c r="G46" s="342">
        <f t="shared" si="86"/>
        <v>0</v>
      </c>
      <c r="H46" s="280">
        <f>'Food Shopping (BY ZONE)'!K31+'Food Shopping (BY ZONE)'!K34</f>
        <v>0</v>
      </c>
      <c r="I46" s="352">
        <f t="shared" si="108"/>
        <v>0</v>
      </c>
      <c r="J46" s="361">
        <f>'Food Shopping (BY ZONE)'!N31+'Food Shopping (BY ZONE)'!N34</f>
        <v>4.3048065642107808E-2</v>
      </c>
      <c r="K46" s="312">
        <f t="shared" si="87"/>
        <v>5.673853289871203E-3</v>
      </c>
      <c r="L46" s="331">
        <f>H46+J46+'Food Shopping (BY ZONE)'!R34</f>
        <v>4.3048065642107808E-2</v>
      </c>
      <c r="M46" s="352">
        <f t="shared" si="78"/>
        <v>1.0935479095513616E-3</v>
      </c>
      <c r="N46" s="311">
        <f>'Food Shopping (BY ZONE)'!R31+'Food Shopping (BY ZONE)'!U34</f>
        <v>0</v>
      </c>
      <c r="O46" s="312">
        <f t="shared" si="89"/>
        <v>0</v>
      </c>
      <c r="P46" s="331">
        <f>'Food Shopping (BY ZONE)'!U31+'Food Shopping (BY ZONE)'!U34</f>
        <v>0.15784225638659491</v>
      </c>
      <c r="Q46" s="312">
        <f t="shared" si="90"/>
        <v>5.3610889441469264E-3</v>
      </c>
      <c r="R46" s="331">
        <f t="shared" si="91"/>
        <v>0.15784225638659491</v>
      </c>
      <c r="S46" s="342">
        <f t="shared" si="92"/>
        <v>1.1848006566564707E-3</v>
      </c>
      <c r="T46" s="311">
        <f>'Food Shopping (BY ZONE)'!Y31+'Food Shopping (BY ZONE)'!Y34</f>
        <v>0</v>
      </c>
      <c r="U46" s="312">
        <f t="shared" si="93"/>
        <v>0</v>
      </c>
      <c r="V46" s="331">
        <f>'Food Shopping (BY ZONE)'!AB31+'Food Shopping (BY ZONE)'!AB34</f>
        <v>0</v>
      </c>
      <c r="W46" s="312">
        <f t="shared" si="94"/>
        <v>0</v>
      </c>
      <c r="X46" s="280">
        <f t="shared" si="95"/>
        <v>0</v>
      </c>
      <c r="Y46" s="342">
        <f t="shared" si="96"/>
        <v>0</v>
      </c>
      <c r="Z46" s="311">
        <f>'Food Shopping (BY ZONE)'!AF31+'Food Shopping (BY ZONE)'!AF34</f>
        <v>0</v>
      </c>
      <c r="AA46" s="312">
        <f t="shared" si="97"/>
        <v>0</v>
      </c>
      <c r="AB46" s="280">
        <f>'Food Shopping (BY ZONE)'!AI31+'Food Shopping (BY ZONE)'!AI34</f>
        <v>0</v>
      </c>
      <c r="AC46" s="312">
        <f t="shared" si="98"/>
        <v>0</v>
      </c>
      <c r="AD46" s="280">
        <f t="shared" si="99"/>
        <v>0</v>
      </c>
      <c r="AE46" s="342">
        <f t="shared" si="109"/>
        <v>0</v>
      </c>
      <c r="AF46" s="593"/>
      <c r="AG46" s="608">
        <f t="shared" si="82"/>
        <v>0</v>
      </c>
      <c r="AH46" s="628">
        <f t="shared" si="100"/>
        <v>0</v>
      </c>
      <c r="AI46" s="617">
        <f t="shared" si="83"/>
        <v>0.20089032202870272</v>
      </c>
      <c r="AJ46" s="628">
        <f t="shared" si="101"/>
        <v>2.9276217482112972E-3</v>
      </c>
      <c r="AK46" s="617">
        <f t="shared" si="102"/>
        <v>0.20089032202870272</v>
      </c>
      <c r="AL46" s="618">
        <f t="shared" si="103"/>
        <v>5.9813969236203557E-4</v>
      </c>
      <c r="AM46" s="635"/>
      <c r="AN46" s="675">
        <f t="shared" si="104"/>
        <v>0</v>
      </c>
      <c r="AO46" s="647">
        <v>0</v>
      </c>
      <c r="AQ46" s="658">
        <f t="shared" si="105"/>
        <v>0.20089032202870272</v>
      </c>
      <c r="AT46" s="293">
        <f t="shared" si="18"/>
        <v>4.3048065642107808E-2</v>
      </c>
      <c r="AU46" s="294">
        <f t="shared" si="19"/>
        <v>3.0629791273947284E-4</v>
      </c>
    </row>
    <row r="47" spans="1:47" s="286" customFormat="1" ht="11.65" x14ac:dyDescent="0.35">
      <c r="A47" s="74" t="s">
        <v>11</v>
      </c>
      <c r="B47" s="398">
        <f t="shared" ref="B47:AL47" si="110">SUM(B44:B46)</f>
        <v>0.81371734006754004</v>
      </c>
      <c r="C47" s="399">
        <f t="shared" si="110"/>
        <v>2.0376269043102732E-2</v>
      </c>
      <c r="D47" s="400">
        <f t="shared" si="110"/>
        <v>0.21500674596170499</v>
      </c>
      <c r="E47" s="399">
        <f t="shared" si="110"/>
        <v>1.8438929483565087E-2</v>
      </c>
      <c r="F47" s="401">
        <f t="shared" si="110"/>
        <v>1.028724086029245</v>
      </c>
      <c r="G47" s="402">
        <f t="shared" si="110"/>
        <v>1.9938430302647216E-2</v>
      </c>
      <c r="H47" s="401">
        <f t="shared" si="110"/>
        <v>1.5512176352643592</v>
      </c>
      <c r="I47" s="403">
        <f t="shared" si="110"/>
        <v>4.8813570366257032E-2</v>
      </c>
      <c r="J47" s="404">
        <f t="shared" si="110"/>
        <v>0.3113430312102855</v>
      </c>
      <c r="K47" s="399">
        <f t="shared" si="110"/>
        <v>4.1035866665818786E-2</v>
      </c>
      <c r="L47" s="400">
        <f t="shared" si="110"/>
        <v>1.8625606664746446</v>
      </c>
      <c r="M47" s="403">
        <f t="shared" si="110"/>
        <v>4.7314537665163456E-2</v>
      </c>
      <c r="N47" s="398">
        <f t="shared" si="110"/>
        <v>4.003620863638842</v>
      </c>
      <c r="O47" s="399">
        <f t="shared" si="110"/>
        <v>3.857780306171088E-2</v>
      </c>
      <c r="P47" s="400">
        <f t="shared" si="110"/>
        <v>2.8515723577022443</v>
      </c>
      <c r="Q47" s="399">
        <f t="shared" si="110"/>
        <v>9.685323430038606E-2</v>
      </c>
      <c r="R47" s="400">
        <f t="shared" si="110"/>
        <v>6.8551932213410858</v>
      </c>
      <c r="S47" s="402">
        <f t="shared" si="110"/>
        <v>5.1456673365458089E-2</v>
      </c>
      <c r="T47" s="398">
        <f t="shared" si="110"/>
        <v>0.37487032076003707</v>
      </c>
      <c r="U47" s="399">
        <f t="shared" si="110"/>
        <v>9.0436897283340378E-3</v>
      </c>
      <c r="V47" s="400">
        <f t="shared" si="110"/>
        <v>0</v>
      </c>
      <c r="W47" s="399">
        <f t="shared" si="110"/>
        <v>0</v>
      </c>
      <c r="X47" s="401">
        <f t="shared" si="110"/>
        <v>0.37487032076003707</v>
      </c>
      <c r="Y47" s="402">
        <f t="shared" si="110"/>
        <v>7.5605246128872573E-3</v>
      </c>
      <c r="Z47" s="398">
        <f t="shared" si="110"/>
        <v>0.3241198977500897</v>
      </c>
      <c r="AA47" s="399">
        <f t="shared" si="110"/>
        <v>6.4443561332745468E-3</v>
      </c>
      <c r="AB47" s="401">
        <f t="shared" si="110"/>
        <v>0</v>
      </c>
      <c r="AC47" s="399">
        <f t="shared" si="110"/>
        <v>0</v>
      </c>
      <c r="AD47" s="401">
        <f t="shared" si="110"/>
        <v>0.3241198977500897</v>
      </c>
      <c r="AE47" s="402">
        <f t="shared" si="110"/>
        <v>5.219928467952383E-3</v>
      </c>
      <c r="AF47" s="594"/>
      <c r="AG47" s="631">
        <f t="shared" si="110"/>
        <v>7.0675460574808682</v>
      </c>
      <c r="AH47" s="632">
        <f t="shared" si="110"/>
        <v>2.6446478458610707E-2</v>
      </c>
      <c r="AI47" s="633">
        <f t="shared" si="110"/>
        <v>3.3779221348742343</v>
      </c>
      <c r="AJ47" s="632">
        <f t="shared" si="110"/>
        <v>4.9227250999225279E-2</v>
      </c>
      <c r="AK47" s="633">
        <f t="shared" si="110"/>
        <v>10.445468192355104</v>
      </c>
      <c r="AL47" s="634">
        <f t="shared" si="110"/>
        <v>3.1100797032223539E-2</v>
      </c>
      <c r="AM47" s="636"/>
      <c r="AN47" s="678">
        <f>SUM(AN44:AN46)</f>
        <v>0.99485377639140027</v>
      </c>
      <c r="AO47" s="648" t="s">
        <v>7</v>
      </c>
      <c r="AQ47" s="662">
        <f>SUM(AQ44:AQ46)</f>
        <v>11.440321968746504</v>
      </c>
      <c r="AT47" s="293">
        <f t="shared" si="18"/>
        <v>3.2661550732639268</v>
      </c>
      <c r="AU47" s="294">
        <f t="shared" si="19"/>
        <v>2.3239522303776072E-2</v>
      </c>
    </row>
    <row r="48" spans="1:47" s="5" customFormat="1" ht="11.65" x14ac:dyDescent="0.35">
      <c r="A48" s="47"/>
      <c r="B48" s="311"/>
      <c r="C48" s="312" t="s">
        <v>15</v>
      </c>
      <c r="D48" s="331"/>
      <c r="E48" s="312"/>
      <c r="F48" s="280"/>
      <c r="G48" s="342"/>
      <c r="H48" s="280"/>
      <c r="I48" s="352"/>
      <c r="J48" s="361"/>
      <c r="K48" s="312"/>
      <c r="L48" s="374"/>
      <c r="M48" s="352"/>
      <c r="N48" s="380"/>
      <c r="O48" s="312"/>
      <c r="P48" s="374"/>
      <c r="Q48" s="312"/>
      <c r="R48" s="374"/>
      <c r="S48" s="342"/>
      <c r="T48" s="311"/>
      <c r="U48" s="312"/>
      <c r="V48" s="331"/>
      <c r="W48" s="312"/>
      <c r="X48" s="597"/>
      <c r="Y48" s="342"/>
      <c r="Z48" s="380"/>
      <c r="AA48" s="312"/>
      <c r="AB48" s="597"/>
      <c r="AC48" s="312"/>
      <c r="AD48" s="597"/>
      <c r="AE48" s="342"/>
      <c r="AF48" s="593"/>
      <c r="AG48" s="608"/>
      <c r="AH48" s="628"/>
      <c r="AI48" s="617"/>
      <c r="AJ48" s="628"/>
      <c r="AK48" s="613"/>
      <c r="AL48" s="614"/>
      <c r="AM48" s="562"/>
      <c r="AN48" s="672"/>
      <c r="AO48" s="644"/>
      <c r="AQ48" s="101"/>
      <c r="AT48" s="293">
        <f t="shared" si="18"/>
        <v>0</v>
      </c>
      <c r="AU48" s="294">
        <f t="shared" si="19"/>
        <v>0</v>
      </c>
    </row>
    <row r="49" spans="1:47" s="41" customFormat="1" ht="11.65" x14ac:dyDescent="0.35">
      <c r="A49" s="48" t="s">
        <v>614</v>
      </c>
      <c r="B49" s="319"/>
      <c r="C49" s="320"/>
      <c r="D49" s="335"/>
      <c r="E49" s="320"/>
      <c r="F49" s="598"/>
      <c r="G49" s="342"/>
      <c r="H49" s="598"/>
      <c r="I49" s="356"/>
      <c r="J49" s="366"/>
      <c r="K49" s="312"/>
      <c r="L49" s="335"/>
      <c r="M49" s="352"/>
      <c r="N49" s="319"/>
      <c r="O49" s="312"/>
      <c r="P49" s="335"/>
      <c r="Q49" s="312"/>
      <c r="R49" s="335"/>
      <c r="S49" s="342"/>
      <c r="T49" s="319"/>
      <c r="U49" s="312"/>
      <c r="V49" s="335"/>
      <c r="W49" s="312"/>
      <c r="X49" s="598"/>
      <c r="Y49" s="342"/>
      <c r="Z49" s="319"/>
      <c r="AA49" s="312"/>
      <c r="AB49" s="598"/>
      <c r="AC49" s="312"/>
      <c r="AD49" s="598"/>
      <c r="AE49" s="342"/>
      <c r="AF49" s="593"/>
      <c r="AG49" s="610"/>
      <c r="AH49" s="628"/>
      <c r="AI49" s="621"/>
      <c r="AJ49" s="628"/>
      <c r="AK49" s="621"/>
      <c r="AL49" s="622"/>
      <c r="AM49" s="637"/>
      <c r="AN49" s="676"/>
      <c r="AO49" s="649"/>
      <c r="AQ49" s="641"/>
      <c r="AT49" s="293">
        <f t="shared" si="18"/>
        <v>0</v>
      </c>
      <c r="AU49" s="294">
        <f t="shared" si="19"/>
        <v>0</v>
      </c>
    </row>
    <row r="50" spans="1:47" s="5" customFormat="1" ht="11.65" x14ac:dyDescent="0.35">
      <c r="A50" s="47" t="s">
        <v>517</v>
      </c>
      <c r="B50" s="311">
        <f>'Food Shopping (BY ZONE)'!D21</f>
        <v>3.859652626347561</v>
      </c>
      <c r="C50" s="312">
        <f>B50/$B$10</f>
        <v>9.6649433967879131E-2</v>
      </c>
      <c r="D50" s="331">
        <f>'Food Shopping (BY ZONE)'!G21</f>
        <v>0</v>
      </c>
      <c r="E50" s="312">
        <f>D50/$D$10</f>
        <v>0</v>
      </c>
      <c r="F50" s="280">
        <f t="shared" ref="F50:F60" si="111">B50+D50</f>
        <v>3.859652626347561</v>
      </c>
      <c r="G50" s="342">
        <f t="shared" si="86"/>
        <v>7.4806661891138423E-2</v>
      </c>
      <c r="H50" s="280">
        <f>'Food Shopping (BY ZONE)'!K21</f>
        <v>1.4694194922229586</v>
      </c>
      <c r="I50" s="352">
        <f>H50/$H$10</f>
        <v>4.6239554109344057E-2</v>
      </c>
      <c r="J50" s="361">
        <f>'Food Shopping (BY ZONE)'!N21</f>
        <v>0.4434413837362956</v>
      </c>
      <c r="K50" s="312">
        <f t="shared" si="87"/>
        <v>5.8446792357521239E-2</v>
      </c>
      <c r="L50" s="331">
        <f t="shared" ref="L50:L60" si="112">H50+J50</f>
        <v>1.9128608759592542</v>
      </c>
      <c r="M50" s="352">
        <f t="shared" si="78"/>
        <v>4.8592311430637511E-2</v>
      </c>
      <c r="N50" s="311">
        <f>'Food Shopping (BY ZONE)'!R21</f>
        <v>5.9705890148001934</v>
      </c>
      <c r="O50" s="312">
        <f t="shared" si="89"/>
        <v>5.7530973841022029E-2</v>
      </c>
      <c r="P50" s="331">
        <f>'Food Shopping (BY ZONE)'!U21</f>
        <v>1.3475501856159213</v>
      </c>
      <c r="Q50" s="312">
        <f t="shared" si="90"/>
        <v>4.5769343185860567E-2</v>
      </c>
      <c r="R50" s="331">
        <f t="shared" ref="R50:R60" si="113">N50+P50</f>
        <v>7.3181392004161143</v>
      </c>
      <c r="S50" s="342">
        <f t="shared" si="92"/>
        <v>5.4931653466231335E-2</v>
      </c>
      <c r="T50" s="311">
        <f>'Food Shopping (BY ZONE)'!Y21</f>
        <v>0.52606316088416194</v>
      </c>
      <c r="U50" s="312">
        <f t="shared" si="93"/>
        <v>1.2691194103863046E-2</v>
      </c>
      <c r="V50" s="331">
        <f>'Food Shopping (BY ZONE)'!AB21</f>
        <v>1.1490581784666396E-2</v>
      </c>
      <c r="W50" s="312">
        <f t="shared" si="94"/>
        <v>1.4130874648642141E-3</v>
      </c>
      <c r="X50" s="280">
        <f t="shared" ref="X50:X61" si="114">T50+V50</f>
        <v>0.53755374266882838</v>
      </c>
      <c r="Y50" s="342">
        <f t="shared" si="96"/>
        <v>1.0841584615067242E-2</v>
      </c>
      <c r="Z50" s="311">
        <f>'Food Shopping (BY ZONE)'!AF21</f>
        <v>0.64760921204152166</v>
      </c>
      <c r="AA50" s="312">
        <f t="shared" si="97"/>
        <v>1.2876174608702256E-2</v>
      </c>
      <c r="AB50" s="280">
        <f>'Food Shopping (BY ZONE)'!AI21</f>
        <v>0</v>
      </c>
      <c r="AC50" s="312">
        <f t="shared" si="98"/>
        <v>0</v>
      </c>
      <c r="AD50" s="280">
        <f t="shared" ref="AD50:AD60" si="115">Z50+AB50</f>
        <v>0.64760921204152166</v>
      </c>
      <c r="AE50" s="342">
        <f t="shared" si="109"/>
        <v>1.0429701433048829E-2</v>
      </c>
      <c r="AF50" s="593"/>
      <c r="AG50" s="608">
        <f t="shared" ref="AG50:AG53" si="116">B50+H50+N50+T50+Z50</f>
        <v>12.473333506296395</v>
      </c>
      <c r="AH50" s="628">
        <f t="shared" si="100"/>
        <v>4.6674721777322889E-2</v>
      </c>
      <c r="AI50" s="617">
        <f t="shared" ref="AI50:AI53" si="117">D50+J50+P50+V50+AB50</f>
        <v>1.8024821511368834</v>
      </c>
      <c r="AJ50" s="628">
        <f t="shared" si="101"/>
        <v>2.6267994859787515E-2</v>
      </c>
      <c r="AK50" s="617">
        <f t="shared" ref="AK50:AK53" si="118">AG50+AI50</f>
        <v>14.275815657433279</v>
      </c>
      <c r="AL50" s="618">
        <f t="shared" ref="AL50:AL61" si="119">AK50/$AK$10</f>
        <v>4.2505442269808548E-2</v>
      </c>
      <c r="AM50" s="635"/>
      <c r="AN50" s="675">
        <f t="shared" ref="AN50:AN61" si="120">AO50*AK50</f>
        <v>1.427581565743328</v>
      </c>
      <c r="AO50" s="647">
        <v>0.1</v>
      </c>
      <c r="AQ50" s="658">
        <f t="shared" ref="AQ50:AQ61" si="121">AK50+AN50</f>
        <v>15.703397223176607</v>
      </c>
      <c r="AT50" s="293">
        <f t="shared" si="18"/>
        <v>6.3100672449756434</v>
      </c>
      <c r="AU50" s="294">
        <f t="shared" si="19"/>
        <v>4.4897729957259921E-2</v>
      </c>
    </row>
    <row r="51" spans="1:47" s="5" customFormat="1" ht="11.65" x14ac:dyDescent="0.35">
      <c r="A51" s="47" t="s">
        <v>622</v>
      </c>
      <c r="B51" s="311">
        <f>'Food Shopping (BY ZONE)'!D22</f>
        <v>1.0792788971337981</v>
      </c>
      <c r="C51" s="312">
        <f t="shared" ref="C51:C61" si="122">B51/$B$10</f>
        <v>2.7026187224566355E-2</v>
      </c>
      <c r="D51" s="331">
        <f>'Food Shopping (BY ZONE)'!G22</f>
        <v>6.3552134709978239E-2</v>
      </c>
      <c r="E51" s="312">
        <f t="shared" ref="E51:E61" si="123">D51/$D$10</f>
        <v>5.4502165743954556E-3</v>
      </c>
      <c r="F51" s="280">
        <f t="shared" si="111"/>
        <v>1.1428310318437764</v>
      </c>
      <c r="G51" s="342">
        <f t="shared" si="86"/>
        <v>2.2150017857627727E-2</v>
      </c>
      <c r="H51" s="280">
        <f>'Food Shopping (BY ZONE)'!K22</f>
        <v>1.9678256149016427</v>
      </c>
      <c r="I51" s="352">
        <f t="shared" ref="I51:I61" si="124">H51/$H$10</f>
        <v>6.192335101009494E-2</v>
      </c>
      <c r="J51" s="361">
        <f>'Food Shopping (BY ZONE)'!N22</f>
        <v>0.34812735999383959</v>
      </c>
      <c r="K51" s="312">
        <f t="shared" si="87"/>
        <v>4.5884142233400212E-2</v>
      </c>
      <c r="L51" s="331">
        <f t="shared" si="112"/>
        <v>2.3159529748954824</v>
      </c>
      <c r="M51" s="352">
        <f t="shared" si="78"/>
        <v>5.883204033769461E-2</v>
      </c>
      <c r="N51" s="311">
        <f>'Food Shopping (BY ZONE)'!R22</f>
        <v>9.5129633351612028</v>
      </c>
      <c r="O51" s="312">
        <f t="shared" si="89"/>
        <v>9.1664330508951633E-2</v>
      </c>
      <c r="P51" s="331">
        <f>'Food Shopping (BY ZONE)'!U22</f>
        <v>2.760311610626264</v>
      </c>
      <c r="Q51" s="312">
        <f t="shared" si="90"/>
        <v>9.375357649401693E-2</v>
      </c>
      <c r="R51" s="331">
        <f t="shared" si="113"/>
        <v>12.273274945787467</v>
      </c>
      <c r="S51" s="342">
        <f t="shared" si="92"/>
        <v>9.2126053871651056E-2</v>
      </c>
      <c r="T51" s="311">
        <f>'Food Shopping (BY ZONE)'!Y22</f>
        <v>1.4441788129421571</v>
      </c>
      <c r="U51" s="312">
        <f t="shared" si="93"/>
        <v>3.4840595195699903E-2</v>
      </c>
      <c r="V51" s="331">
        <f>'Food Shopping (BY ZONE)'!AB22</f>
        <v>0.46861305200512365</v>
      </c>
      <c r="W51" s="312">
        <f t="shared" si="94"/>
        <v>5.7629042816949728E-2</v>
      </c>
      <c r="X51" s="280">
        <f t="shared" si="114"/>
        <v>1.9127918649472808</v>
      </c>
      <c r="Y51" s="342">
        <f t="shared" si="96"/>
        <v>3.8577900605584886E-2</v>
      </c>
      <c r="Z51" s="311">
        <f>'Food Shopping (BY ZONE)'!AF22</f>
        <v>0.12011935705672717</v>
      </c>
      <c r="AA51" s="312">
        <f t="shared" si="97"/>
        <v>2.3882887806239311E-3</v>
      </c>
      <c r="AB51" s="280">
        <f>'Food Shopping (BY ZONE)'!AI22</f>
        <v>0</v>
      </c>
      <c r="AC51" s="312">
        <f t="shared" si="98"/>
        <v>0</v>
      </c>
      <c r="AD51" s="280">
        <f t="shared" si="115"/>
        <v>0.12011935705672717</v>
      </c>
      <c r="AE51" s="342">
        <f t="shared" si="109"/>
        <v>1.9345139123053844E-3</v>
      </c>
      <c r="AF51" s="593"/>
      <c r="AG51" s="608">
        <f t="shared" si="116"/>
        <v>14.124366017195529</v>
      </c>
      <c r="AH51" s="628">
        <f t="shared" si="100"/>
        <v>5.2852820282636812E-2</v>
      </c>
      <c r="AI51" s="617">
        <f t="shared" si="117"/>
        <v>3.6406041573352055</v>
      </c>
      <c r="AJ51" s="628">
        <f t="shared" si="101"/>
        <v>5.3055377680763419E-2</v>
      </c>
      <c r="AK51" s="617">
        <f t="shared" si="118"/>
        <v>17.764970174530735</v>
      </c>
      <c r="AL51" s="618">
        <f t="shared" si="119"/>
        <v>5.289420459735409E-2</v>
      </c>
      <c r="AM51" s="635"/>
      <c r="AN51" s="675">
        <f t="shared" si="120"/>
        <v>9.7707335959919046</v>
      </c>
      <c r="AO51" s="647">
        <v>0.55000000000000004</v>
      </c>
      <c r="AQ51" s="658">
        <f t="shared" si="121"/>
        <v>27.535703770522638</v>
      </c>
      <c r="AT51" s="293">
        <f t="shared" si="18"/>
        <v>5.3715758716865398</v>
      </c>
      <c r="AU51" s="294">
        <f t="shared" si="19"/>
        <v>3.8220125645086728E-2</v>
      </c>
    </row>
    <row r="52" spans="1:47" s="5" customFormat="1" ht="11.65" x14ac:dyDescent="0.35">
      <c r="A52" s="47" t="s">
        <v>623</v>
      </c>
      <c r="B52" s="311">
        <f>'Food Shopping (BY ZONE)'!D23</f>
        <v>0</v>
      </c>
      <c r="C52" s="312">
        <f t="shared" si="122"/>
        <v>0</v>
      </c>
      <c r="D52" s="331">
        <f>'Food Shopping (BY ZONE)'!G23</f>
        <v>0</v>
      </c>
      <c r="E52" s="312">
        <f t="shared" si="123"/>
        <v>0</v>
      </c>
      <c r="F52" s="280">
        <f t="shared" si="111"/>
        <v>0</v>
      </c>
      <c r="G52" s="342">
        <f t="shared" si="86"/>
        <v>0</v>
      </c>
      <c r="H52" s="280">
        <f>'Food Shopping (BY ZONE)'!K23</f>
        <v>0</v>
      </c>
      <c r="I52" s="352">
        <f t="shared" si="124"/>
        <v>0</v>
      </c>
      <c r="J52" s="361">
        <f>'Food Shopping (BY ZONE)'!N23</f>
        <v>0</v>
      </c>
      <c r="K52" s="312">
        <f t="shared" si="87"/>
        <v>0</v>
      </c>
      <c r="L52" s="331">
        <f t="shared" si="112"/>
        <v>0</v>
      </c>
      <c r="M52" s="352">
        <f t="shared" si="78"/>
        <v>0</v>
      </c>
      <c r="N52" s="311">
        <f>'Food Shopping (BY ZONE)'!R23</f>
        <v>4.4991506397392875</v>
      </c>
      <c r="O52" s="312">
        <f t="shared" si="89"/>
        <v>4.3352593373958873E-2</v>
      </c>
      <c r="P52" s="331">
        <f>'Food Shopping (BY ZONE)'!U23</f>
        <v>2.1048673606460793</v>
      </c>
      <c r="Q52" s="312">
        <f t="shared" si="90"/>
        <v>7.1491509272505346E-2</v>
      </c>
      <c r="R52" s="331">
        <f t="shared" si="113"/>
        <v>6.6040180003853663</v>
      </c>
      <c r="S52" s="342">
        <f t="shared" si="92"/>
        <v>4.9571293787537635E-2</v>
      </c>
      <c r="T52" s="311">
        <f>'Food Shopping (BY ZONE)'!Y23</f>
        <v>0</v>
      </c>
      <c r="U52" s="312">
        <f t="shared" si="93"/>
        <v>0</v>
      </c>
      <c r="V52" s="331">
        <f>'Food Shopping (BY ZONE)'!AB23</f>
        <v>1.1490581784666396E-2</v>
      </c>
      <c r="W52" s="312">
        <f t="shared" si="94"/>
        <v>1.4130874648642141E-3</v>
      </c>
      <c r="X52" s="280">
        <f t="shared" si="114"/>
        <v>1.1490581784666396E-2</v>
      </c>
      <c r="Y52" s="342">
        <f t="shared" si="96"/>
        <v>2.3174634423773122E-4</v>
      </c>
      <c r="Z52" s="311">
        <f>'Food Shopping (BY ZONE)'!AF23</f>
        <v>0</v>
      </c>
      <c r="AA52" s="312">
        <f t="shared" si="97"/>
        <v>0</v>
      </c>
      <c r="AB52" s="280">
        <f>'Food Shopping (BY ZONE)'!AI23</f>
        <v>0</v>
      </c>
      <c r="AC52" s="312">
        <f t="shared" si="98"/>
        <v>0</v>
      </c>
      <c r="AD52" s="280">
        <f t="shared" si="115"/>
        <v>0</v>
      </c>
      <c r="AE52" s="342">
        <f t="shared" si="109"/>
        <v>0</v>
      </c>
      <c r="AF52" s="593"/>
      <c r="AG52" s="608">
        <f t="shared" si="116"/>
        <v>4.4991506397392875</v>
      </c>
      <c r="AH52" s="628">
        <f t="shared" si="100"/>
        <v>1.6835644155437007E-2</v>
      </c>
      <c r="AI52" s="617">
        <f t="shared" si="117"/>
        <v>2.1163579424307457</v>
      </c>
      <c r="AJ52" s="628">
        <f t="shared" si="101"/>
        <v>3.0842180333479224E-2</v>
      </c>
      <c r="AK52" s="617">
        <f t="shared" si="118"/>
        <v>6.6155085821700332</v>
      </c>
      <c r="AL52" s="618">
        <f t="shared" si="119"/>
        <v>1.969730661087906E-2</v>
      </c>
      <c r="AM52" s="635"/>
      <c r="AN52" s="675">
        <f t="shared" si="120"/>
        <v>1.6538771455425083</v>
      </c>
      <c r="AO52" s="647">
        <v>0.25</v>
      </c>
      <c r="AQ52" s="658">
        <f t="shared" si="121"/>
        <v>8.2693857277125424</v>
      </c>
      <c r="AT52" s="293">
        <f t="shared" si="18"/>
        <v>1.1490581784666396E-2</v>
      </c>
      <c r="AU52" s="294">
        <f t="shared" si="19"/>
        <v>8.1758405733400869E-5</v>
      </c>
    </row>
    <row r="53" spans="1:47" s="5" customFormat="1" ht="11.65" x14ac:dyDescent="0.35">
      <c r="A53" s="47" t="s">
        <v>626</v>
      </c>
      <c r="B53" s="311">
        <f>'Food Shopping (BY ZONE)'!D25</f>
        <v>0</v>
      </c>
      <c r="C53" s="312">
        <f t="shared" si="122"/>
        <v>0</v>
      </c>
      <c r="D53" s="331">
        <f>'Food Shopping (BY ZONE)'!G25</f>
        <v>0</v>
      </c>
      <c r="E53" s="312">
        <f t="shared" si="123"/>
        <v>0</v>
      </c>
      <c r="F53" s="280">
        <f t="shared" si="111"/>
        <v>0</v>
      </c>
      <c r="G53" s="342">
        <f t="shared" si="86"/>
        <v>0</v>
      </c>
      <c r="H53" s="280">
        <f>'Food Shopping (BY ZONE)'!K25</f>
        <v>0</v>
      </c>
      <c r="I53" s="352">
        <f t="shared" si="124"/>
        <v>0</v>
      </c>
      <c r="J53" s="361">
        <f>'Food Shopping (BY ZONE)'!N25</f>
        <v>0</v>
      </c>
      <c r="K53" s="312">
        <f t="shared" si="87"/>
        <v>0</v>
      </c>
      <c r="L53" s="331">
        <f t="shared" si="112"/>
        <v>0</v>
      </c>
      <c r="M53" s="352">
        <f t="shared" si="78"/>
        <v>0</v>
      </c>
      <c r="N53" s="311">
        <f>'Food Shopping (BY ZONE)'!R25</f>
        <v>0</v>
      </c>
      <c r="O53" s="312">
        <f t="shared" si="89"/>
        <v>0</v>
      </c>
      <c r="P53" s="331">
        <f>'Food Shopping (BY ZONE)'!U25</f>
        <v>0.12885766953568828</v>
      </c>
      <c r="Q53" s="312">
        <f t="shared" si="90"/>
        <v>4.3766317292394316E-3</v>
      </c>
      <c r="R53" s="331">
        <f t="shared" si="113"/>
        <v>0.12885766953568828</v>
      </c>
      <c r="S53" s="342">
        <f t="shared" si="92"/>
        <v>9.6723561216191436E-4</v>
      </c>
      <c r="T53" s="311">
        <f>'Food Shopping (BY ZONE)'!Y25</f>
        <v>0</v>
      </c>
      <c r="U53" s="312">
        <f t="shared" si="93"/>
        <v>0</v>
      </c>
      <c r="V53" s="331">
        <f>'Food Shopping (BY ZONE)'!AB25</f>
        <v>0</v>
      </c>
      <c r="W53" s="312">
        <f t="shared" si="94"/>
        <v>0</v>
      </c>
      <c r="X53" s="280">
        <f t="shared" si="114"/>
        <v>0</v>
      </c>
      <c r="Y53" s="342">
        <f t="shared" si="96"/>
        <v>0</v>
      </c>
      <c r="Z53" s="311">
        <f>'Food Shopping (BY ZONE)'!AF25</f>
        <v>0</v>
      </c>
      <c r="AA53" s="312">
        <f t="shared" si="97"/>
        <v>0</v>
      </c>
      <c r="AB53" s="280">
        <f>'Food Shopping (BY ZONE)'!AI25</f>
        <v>0</v>
      </c>
      <c r="AC53" s="312">
        <f t="shared" si="98"/>
        <v>0</v>
      </c>
      <c r="AD53" s="280">
        <f t="shared" si="115"/>
        <v>0</v>
      </c>
      <c r="AE53" s="342">
        <f t="shared" si="109"/>
        <v>0</v>
      </c>
      <c r="AF53" s="593"/>
      <c r="AG53" s="608">
        <f t="shared" si="116"/>
        <v>0</v>
      </c>
      <c r="AH53" s="628">
        <f t="shared" si="100"/>
        <v>0</v>
      </c>
      <c r="AI53" s="617">
        <f t="shared" si="117"/>
        <v>0.12885766953568828</v>
      </c>
      <c r="AJ53" s="628">
        <f t="shared" si="101"/>
        <v>1.8778730201975844E-3</v>
      </c>
      <c r="AK53" s="617">
        <f t="shared" si="118"/>
        <v>0.12885766953568828</v>
      </c>
      <c r="AL53" s="618">
        <f t="shared" si="119"/>
        <v>3.8366650038797369E-4</v>
      </c>
      <c r="AM53" s="635"/>
      <c r="AN53" s="675">
        <f t="shared" si="120"/>
        <v>0</v>
      </c>
      <c r="AO53" s="647">
        <v>0</v>
      </c>
      <c r="AQ53" s="658">
        <f t="shared" si="121"/>
        <v>0.12885766953568828</v>
      </c>
      <c r="AT53" s="293">
        <f t="shared" si="18"/>
        <v>0</v>
      </c>
      <c r="AU53" s="294">
        <f t="shared" si="19"/>
        <v>0</v>
      </c>
    </row>
    <row r="54" spans="1:47" s="5" customFormat="1" ht="11.85" customHeight="1" x14ac:dyDescent="0.35">
      <c r="A54" s="47" t="s">
        <v>629</v>
      </c>
      <c r="B54" s="311">
        <f>'Food Shopping (BY ZONE)'!D27</f>
        <v>0</v>
      </c>
      <c r="C54" s="312">
        <f t="shared" si="122"/>
        <v>0</v>
      </c>
      <c r="D54" s="331">
        <f>'Food Shopping (BY ZONE)'!G27</f>
        <v>0.27800704538560866</v>
      </c>
      <c r="E54" s="312">
        <f t="shared" si="123"/>
        <v>2.3841820789718568E-2</v>
      </c>
      <c r="F54" s="280">
        <f t="shared" si="111"/>
        <v>0.27800704538560866</v>
      </c>
      <c r="G54" s="342">
        <f t="shared" si="86"/>
        <v>5.3882514984763957E-3</v>
      </c>
      <c r="H54" s="280">
        <f>'Food Shopping (BY ZONE)'!K27</f>
        <v>0</v>
      </c>
      <c r="I54" s="352">
        <f t="shared" si="124"/>
        <v>0</v>
      </c>
      <c r="J54" s="361">
        <f>'Food Shopping (BY ZONE)'!N27</f>
        <v>0.65723356994339333</v>
      </c>
      <c r="K54" s="312">
        <f t="shared" si="87"/>
        <v>8.6625189713275305E-2</v>
      </c>
      <c r="L54" s="331">
        <f t="shared" si="112"/>
        <v>0.65723356994339333</v>
      </c>
      <c r="M54" s="352">
        <f t="shared" si="78"/>
        <v>1.6695672285807848E-2</v>
      </c>
      <c r="N54" s="311">
        <f>'Food Shopping (BY ZONE)'!R27</f>
        <v>0</v>
      </c>
      <c r="O54" s="312">
        <f t="shared" si="89"/>
        <v>0</v>
      </c>
      <c r="P54" s="331">
        <f>'Food Shopping (BY ZONE)'!U27</f>
        <v>0</v>
      </c>
      <c r="Q54" s="312">
        <f t="shared" si="90"/>
        <v>0</v>
      </c>
      <c r="R54" s="331">
        <f t="shared" si="113"/>
        <v>0</v>
      </c>
      <c r="S54" s="342">
        <f t="shared" si="92"/>
        <v>0</v>
      </c>
      <c r="T54" s="311">
        <f>'Food Shopping (BY ZONE)'!Y27</f>
        <v>0</v>
      </c>
      <c r="U54" s="312">
        <f t="shared" si="93"/>
        <v>0</v>
      </c>
      <c r="V54" s="331">
        <f>'Food Shopping (BY ZONE)'!AB27</f>
        <v>0</v>
      </c>
      <c r="W54" s="312">
        <f t="shared" si="94"/>
        <v>0</v>
      </c>
      <c r="X54" s="280">
        <f t="shared" si="114"/>
        <v>0</v>
      </c>
      <c r="Y54" s="342">
        <f t="shared" si="96"/>
        <v>0</v>
      </c>
      <c r="Z54" s="311">
        <f>'Food Shopping (BY ZONE)'!AF27</f>
        <v>0</v>
      </c>
      <c r="AA54" s="312">
        <f t="shared" si="97"/>
        <v>0</v>
      </c>
      <c r="AB54" s="280">
        <f>'Food Shopping (BY ZONE)'!AI27</f>
        <v>0</v>
      </c>
      <c r="AC54" s="312">
        <f t="shared" si="98"/>
        <v>0</v>
      </c>
      <c r="AD54" s="280">
        <f t="shared" si="115"/>
        <v>0</v>
      </c>
      <c r="AE54" s="342">
        <f t="shared" si="109"/>
        <v>0</v>
      </c>
      <c r="AF54" s="593"/>
      <c r="AG54" s="608">
        <f t="shared" ref="AG54:AG60" si="125">B54+H54+N54+T54+Z54</f>
        <v>0</v>
      </c>
      <c r="AH54" s="628">
        <f t="shared" si="100"/>
        <v>0</v>
      </c>
      <c r="AI54" s="617">
        <f t="shared" ref="AI54:AI60" si="126">D54+J54+P54+V54+AB54</f>
        <v>0.93524061532900205</v>
      </c>
      <c r="AJ54" s="628">
        <f t="shared" si="101"/>
        <v>1.3629480691740336E-2</v>
      </c>
      <c r="AK54" s="617">
        <f t="shared" ref="AK54:AK60" si="127">AG54+AI54</f>
        <v>0.93524061532900205</v>
      </c>
      <c r="AL54" s="618">
        <f t="shared" si="119"/>
        <v>2.7846265976787261E-3</v>
      </c>
      <c r="AM54" s="635"/>
      <c r="AN54" s="675">
        <f t="shared" si="120"/>
        <v>4.6762030766450108E-2</v>
      </c>
      <c r="AO54" s="647">
        <v>0.05</v>
      </c>
      <c r="AQ54" s="658">
        <f t="shared" si="121"/>
        <v>0.98200264609545218</v>
      </c>
      <c r="AT54" s="293">
        <f t="shared" si="18"/>
        <v>0.93524061532900205</v>
      </c>
      <c r="AU54" s="294">
        <f t="shared" si="19"/>
        <v>6.6544743442373917E-3</v>
      </c>
    </row>
    <row r="55" spans="1:47" s="5" customFormat="1" ht="11.85" customHeight="1" x14ac:dyDescent="0.35">
      <c r="A55" s="47" t="s">
        <v>630</v>
      </c>
      <c r="B55" s="311">
        <f>'Food Shopping (BY ZONE)'!D28</f>
        <v>0</v>
      </c>
      <c r="C55" s="312">
        <f t="shared" si="122"/>
        <v>0</v>
      </c>
      <c r="D55" s="331">
        <f>'Food Shopping (BY ZONE)'!G28</f>
        <v>0</v>
      </c>
      <c r="E55" s="312">
        <f t="shared" si="123"/>
        <v>0</v>
      </c>
      <c r="F55" s="280">
        <f t="shared" si="111"/>
        <v>0</v>
      </c>
      <c r="G55" s="342">
        <f t="shared" si="86"/>
        <v>0</v>
      </c>
      <c r="H55" s="280">
        <f>'Food Shopping (BY ZONE)'!K28</f>
        <v>0</v>
      </c>
      <c r="I55" s="352">
        <f t="shared" si="124"/>
        <v>0</v>
      </c>
      <c r="J55" s="361">
        <f>'Food Shopping (BY ZONE)'!N28</f>
        <v>0</v>
      </c>
      <c r="K55" s="312">
        <f t="shared" si="87"/>
        <v>0</v>
      </c>
      <c r="L55" s="331">
        <f t="shared" si="112"/>
        <v>0</v>
      </c>
      <c r="M55" s="352">
        <f t="shared" si="78"/>
        <v>0</v>
      </c>
      <c r="N55" s="311">
        <f>'Food Shopping (BY ZONE)'!R28</f>
        <v>0</v>
      </c>
      <c r="O55" s="312">
        <f t="shared" si="89"/>
        <v>0</v>
      </c>
      <c r="P55" s="331">
        <f>'Food Shopping (BY ZONE)'!U28</f>
        <v>0</v>
      </c>
      <c r="Q55" s="312">
        <f t="shared" si="90"/>
        <v>0</v>
      </c>
      <c r="R55" s="331">
        <f t="shared" si="113"/>
        <v>0</v>
      </c>
      <c r="S55" s="342">
        <f t="shared" si="92"/>
        <v>0</v>
      </c>
      <c r="T55" s="311">
        <f>'Food Shopping (BY ZONE)'!Y28</f>
        <v>0</v>
      </c>
      <c r="U55" s="312">
        <f t="shared" si="93"/>
        <v>0</v>
      </c>
      <c r="V55" s="331">
        <f>'Food Shopping (BY ZONE)'!AB28</f>
        <v>0.39479078155889907</v>
      </c>
      <c r="W55" s="312">
        <f t="shared" si="94"/>
        <v>4.8550536005868838E-2</v>
      </c>
      <c r="X55" s="280">
        <f t="shared" si="114"/>
        <v>0.39479078155889907</v>
      </c>
      <c r="Y55" s="342">
        <f t="shared" si="96"/>
        <v>7.9622879049624923E-3</v>
      </c>
      <c r="Z55" s="311">
        <f>'Food Shopping (BY ZONE)'!AF28</f>
        <v>0</v>
      </c>
      <c r="AA55" s="312">
        <f t="shared" si="97"/>
        <v>0</v>
      </c>
      <c r="AB55" s="280">
        <f>'Food Shopping (BY ZONE)'!AI28</f>
        <v>0</v>
      </c>
      <c r="AC55" s="312">
        <f t="shared" si="98"/>
        <v>0</v>
      </c>
      <c r="AD55" s="280">
        <f t="shared" si="115"/>
        <v>0</v>
      </c>
      <c r="AE55" s="342">
        <f t="shared" si="109"/>
        <v>0</v>
      </c>
      <c r="AF55" s="593"/>
      <c r="AG55" s="608">
        <f t="shared" si="125"/>
        <v>0</v>
      </c>
      <c r="AH55" s="628">
        <f t="shared" si="100"/>
        <v>0</v>
      </c>
      <c r="AI55" s="617">
        <f t="shared" si="126"/>
        <v>0.39479078155889907</v>
      </c>
      <c r="AJ55" s="628">
        <f t="shared" si="101"/>
        <v>5.7533785919265477E-3</v>
      </c>
      <c r="AK55" s="617">
        <f t="shared" si="127"/>
        <v>0.39479078155889907</v>
      </c>
      <c r="AL55" s="618">
        <f t="shared" si="119"/>
        <v>1.1754674602755047E-3</v>
      </c>
      <c r="AM55" s="635"/>
      <c r="AN55" s="675">
        <f t="shared" si="120"/>
        <v>0</v>
      </c>
      <c r="AO55" s="647">
        <v>0</v>
      </c>
      <c r="AQ55" s="658">
        <f t="shared" si="121"/>
        <v>0.39479078155889907</v>
      </c>
      <c r="AT55" s="293">
        <f t="shared" si="18"/>
        <v>0.39479078155889907</v>
      </c>
      <c r="AU55" s="294">
        <f t="shared" si="19"/>
        <v>2.8090366095798176E-3</v>
      </c>
    </row>
    <row r="56" spans="1:47" s="5" customFormat="1" ht="11.85" customHeight="1" x14ac:dyDescent="0.35">
      <c r="A56" s="47" t="s">
        <v>631</v>
      </c>
      <c r="B56" s="311">
        <f>'Food Shopping (BY ZONE)'!D29</f>
        <v>4.4810622640622677</v>
      </c>
      <c r="C56" s="312">
        <f t="shared" si="122"/>
        <v>0.11221013218650243</v>
      </c>
      <c r="D56" s="331">
        <f>'Food Shopping (BY ZONE)'!G29</f>
        <v>0.16748052376426392</v>
      </c>
      <c r="E56" s="312">
        <f t="shared" si="123"/>
        <v>1.436309151020705E-2</v>
      </c>
      <c r="F56" s="280">
        <f t="shared" si="111"/>
        <v>4.648542787826532</v>
      </c>
      <c r="G56" s="342">
        <f t="shared" si="86"/>
        <v>9.0096700993659656E-2</v>
      </c>
      <c r="H56" s="280">
        <f>'Food Shopping (BY ZONE)'!K29</f>
        <v>4.9703950650559037</v>
      </c>
      <c r="I56" s="352">
        <f t="shared" si="124"/>
        <v>0.15640792351800151</v>
      </c>
      <c r="J56" s="361">
        <f>'Food Shopping (BY ZONE)'!N29</f>
        <v>0.39095671838899448</v>
      </c>
      <c r="K56" s="312">
        <f t="shared" si="87"/>
        <v>5.1529169307409375E-2</v>
      </c>
      <c r="L56" s="331">
        <f t="shared" si="112"/>
        <v>5.3613517834448983</v>
      </c>
      <c r="M56" s="352">
        <f t="shared" si="78"/>
        <v>0.13619415757024853</v>
      </c>
      <c r="N56" s="311">
        <f>'Food Shopping (BY ZONE)'!R29</f>
        <v>18.65989948551654</v>
      </c>
      <c r="O56" s="312">
        <f t="shared" si="89"/>
        <v>0.17980172249609749</v>
      </c>
      <c r="P56" s="331">
        <f>'Food Shopping (BY ZONE)'!U29</f>
        <v>0.85684751629306255</v>
      </c>
      <c r="Q56" s="312">
        <f t="shared" si="90"/>
        <v>2.9102699439163715E-2</v>
      </c>
      <c r="R56" s="331">
        <f t="shared" si="113"/>
        <v>19.516747001809602</v>
      </c>
      <c r="S56" s="342">
        <f t="shared" si="92"/>
        <v>0.1464972384005151</v>
      </c>
      <c r="T56" s="311">
        <f>'Food Shopping (BY ZONE)'!Y29</f>
        <v>4.9427152006704311</v>
      </c>
      <c r="U56" s="312">
        <f t="shared" si="93"/>
        <v>0.11924225582797579</v>
      </c>
      <c r="V56" s="331">
        <f>'Food Shopping (BY ZONE)'!AB29</f>
        <v>0</v>
      </c>
      <c r="W56" s="312">
        <f t="shared" si="94"/>
        <v>0</v>
      </c>
      <c r="X56" s="280">
        <f t="shared" si="114"/>
        <v>4.9427152006704311</v>
      </c>
      <c r="Y56" s="342">
        <f t="shared" si="96"/>
        <v>9.9686525872187792E-2</v>
      </c>
      <c r="Z56" s="311">
        <f>'Food Shopping (BY ZONE)'!AF29</f>
        <v>0.38412109557881513</v>
      </c>
      <c r="AA56" s="312">
        <f t="shared" si="97"/>
        <v>7.6373377734498885E-3</v>
      </c>
      <c r="AB56" s="280">
        <f>'Food Shopping (BY ZONE)'!AI29</f>
        <v>0</v>
      </c>
      <c r="AC56" s="312">
        <f t="shared" si="98"/>
        <v>0</v>
      </c>
      <c r="AD56" s="280">
        <f t="shared" si="115"/>
        <v>0.38412109557881513</v>
      </c>
      <c r="AE56" s="342">
        <f t="shared" si="109"/>
        <v>6.1862435964944104E-3</v>
      </c>
      <c r="AF56" s="593"/>
      <c r="AG56" s="608">
        <f t="shared" si="125"/>
        <v>33.438193110883951</v>
      </c>
      <c r="AH56" s="628">
        <f t="shared" si="100"/>
        <v>0.12512439913508852</v>
      </c>
      <c r="AI56" s="617">
        <f t="shared" si="126"/>
        <v>1.4152847584463211</v>
      </c>
      <c r="AJ56" s="628">
        <f t="shared" si="101"/>
        <v>2.0625276503600905E-2</v>
      </c>
      <c r="AK56" s="617">
        <f t="shared" si="127"/>
        <v>34.85347786933027</v>
      </c>
      <c r="AL56" s="618">
        <f t="shared" si="119"/>
        <v>0.10377428001499056</v>
      </c>
      <c r="AM56" s="635"/>
      <c r="AN56" s="675">
        <f t="shared" si="120"/>
        <v>3.4853477869330272</v>
      </c>
      <c r="AO56" s="647">
        <v>0.1</v>
      </c>
      <c r="AQ56" s="658">
        <f t="shared" si="121"/>
        <v>38.338825656263296</v>
      </c>
      <c r="AT56" s="293">
        <f t="shared" si="18"/>
        <v>14.952609771941862</v>
      </c>
      <c r="AU56" s="294">
        <f t="shared" si="19"/>
        <v>0.10639161353335513</v>
      </c>
    </row>
    <row r="57" spans="1:47" s="5" customFormat="1" ht="11.85" customHeight="1" x14ac:dyDescent="0.35">
      <c r="A57" s="47" t="s">
        <v>633</v>
      </c>
      <c r="B57" s="311">
        <f>'Food Shopping (BY ZONE)'!D32</f>
        <v>0</v>
      </c>
      <c r="C57" s="312">
        <f t="shared" si="122"/>
        <v>0</v>
      </c>
      <c r="D57" s="331">
        <f>'Food Shopping (BY ZONE)'!G32</f>
        <v>0</v>
      </c>
      <c r="E57" s="312">
        <f t="shared" si="123"/>
        <v>0</v>
      </c>
      <c r="F57" s="280">
        <f t="shared" si="111"/>
        <v>0</v>
      </c>
      <c r="G57" s="342">
        <f t="shared" si="86"/>
        <v>0</v>
      </c>
      <c r="H57" s="280">
        <f>'Food Shopping (BY ZONE)'!K32</f>
        <v>0</v>
      </c>
      <c r="I57" s="352">
        <f t="shared" si="124"/>
        <v>0</v>
      </c>
      <c r="J57" s="361">
        <f>'Food Shopping (BY ZONE)'!N32</f>
        <v>0</v>
      </c>
      <c r="K57" s="312">
        <f t="shared" si="87"/>
        <v>0</v>
      </c>
      <c r="L57" s="331">
        <f t="shared" si="112"/>
        <v>0</v>
      </c>
      <c r="M57" s="352">
        <f t="shared" si="78"/>
        <v>0</v>
      </c>
      <c r="N57" s="311">
        <f>'Food Shopping (BY ZONE)'!R32</f>
        <v>0</v>
      </c>
      <c r="O57" s="312">
        <f t="shared" si="89"/>
        <v>0</v>
      </c>
      <c r="P57" s="331">
        <f>'Food Shopping (BY ZONE)'!U32</f>
        <v>2.8984586850906637E-2</v>
      </c>
      <c r="Q57" s="312">
        <f t="shared" si="90"/>
        <v>9.8445721490749457E-4</v>
      </c>
      <c r="R57" s="331">
        <f t="shared" si="113"/>
        <v>2.8984586850906637E-2</v>
      </c>
      <c r="S57" s="342">
        <f t="shared" si="92"/>
        <v>2.1756504449455631E-4</v>
      </c>
      <c r="T57" s="311">
        <f>'Food Shopping (BY ZONE)'!Y32</f>
        <v>0</v>
      </c>
      <c r="U57" s="312">
        <f t="shared" si="93"/>
        <v>0</v>
      </c>
      <c r="V57" s="331">
        <f>'Food Shopping (BY ZONE)'!AB32</f>
        <v>0</v>
      </c>
      <c r="W57" s="312">
        <f t="shared" si="94"/>
        <v>0</v>
      </c>
      <c r="X57" s="280">
        <f t="shared" si="114"/>
        <v>0</v>
      </c>
      <c r="Y57" s="342">
        <f t="shared" si="96"/>
        <v>0</v>
      </c>
      <c r="Z57" s="311">
        <f>'Food Shopping (BY ZONE)'!AF32</f>
        <v>0</v>
      </c>
      <c r="AA57" s="312">
        <f t="shared" si="97"/>
        <v>0</v>
      </c>
      <c r="AB57" s="280">
        <f>'Food Shopping (BY ZONE)'!AI32</f>
        <v>0</v>
      </c>
      <c r="AC57" s="312">
        <f t="shared" si="98"/>
        <v>0</v>
      </c>
      <c r="AD57" s="280">
        <f t="shared" si="115"/>
        <v>0</v>
      </c>
      <c r="AE57" s="342">
        <f t="shared" si="109"/>
        <v>0</v>
      </c>
      <c r="AF57" s="593"/>
      <c r="AG57" s="608">
        <f t="shared" si="125"/>
        <v>0</v>
      </c>
      <c r="AH57" s="628">
        <f t="shared" si="100"/>
        <v>0</v>
      </c>
      <c r="AI57" s="617">
        <f t="shared" si="126"/>
        <v>2.8984586850906637E-2</v>
      </c>
      <c r="AJ57" s="628">
        <f t="shared" si="101"/>
        <v>4.2239917767422094E-4</v>
      </c>
      <c r="AK57" s="617">
        <f t="shared" si="127"/>
        <v>2.8984586850906637E-2</v>
      </c>
      <c r="AL57" s="618">
        <f t="shared" si="119"/>
        <v>8.6299985420725998E-5</v>
      </c>
      <c r="AM57" s="635"/>
      <c r="AN57" s="675">
        <f t="shared" si="120"/>
        <v>0</v>
      </c>
      <c r="AO57" s="647">
        <v>0</v>
      </c>
      <c r="AQ57" s="658">
        <f t="shared" si="121"/>
        <v>2.8984586850906637E-2</v>
      </c>
      <c r="AT57" s="293">
        <f t="shared" si="18"/>
        <v>0</v>
      </c>
      <c r="AU57" s="294">
        <f t="shared" si="19"/>
        <v>0</v>
      </c>
    </row>
    <row r="58" spans="1:47" s="5" customFormat="1" ht="11.85" customHeight="1" x14ac:dyDescent="0.35">
      <c r="A58" s="47" t="s">
        <v>634</v>
      </c>
      <c r="B58" s="311">
        <f>'Food Shopping (BY ZONE)'!D33</f>
        <v>0</v>
      </c>
      <c r="C58" s="312">
        <f t="shared" si="122"/>
        <v>0</v>
      </c>
      <c r="D58" s="331">
        <f>'Food Shopping (BY ZONE)'!G33</f>
        <v>0</v>
      </c>
      <c r="E58" s="312">
        <f t="shared" si="123"/>
        <v>0</v>
      </c>
      <c r="F58" s="280">
        <f t="shared" si="111"/>
        <v>0</v>
      </c>
      <c r="G58" s="342">
        <f t="shared" si="86"/>
        <v>0</v>
      </c>
      <c r="H58" s="280">
        <f>'Food Shopping (BY ZONE)'!K33</f>
        <v>0</v>
      </c>
      <c r="I58" s="352">
        <f t="shared" si="124"/>
        <v>0</v>
      </c>
      <c r="J58" s="361">
        <f>'Food Shopping (BY ZONE)'!N33</f>
        <v>0</v>
      </c>
      <c r="K58" s="312">
        <f t="shared" si="87"/>
        <v>0</v>
      </c>
      <c r="L58" s="331">
        <f t="shared" si="112"/>
        <v>0</v>
      </c>
      <c r="M58" s="352">
        <f t="shared" si="78"/>
        <v>0</v>
      </c>
      <c r="N58" s="311">
        <f>'Food Shopping (BY ZONE)'!R33</f>
        <v>0</v>
      </c>
      <c r="O58" s="312">
        <f t="shared" si="89"/>
        <v>0</v>
      </c>
      <c r="P58" s="331">
        <f>'Food Shopping (BY ZONE)'!U33</f>
        <v>2.8984586850906637E-2</v>
      </c>
      <c r="Q58" s="312">
        <f t="shared" si="90"/>
        <v>9.8445721490749457E-4</v>
      </c>
      <c r="R58" s="331">
        <f t="shared" si="113"/>
        <v>2.8984586850906637E-2</v>
      </c>
      <c r="S58" s="342">
        <f t="shared" si="92"/>
        <v>2.1756504449455631E-4</v>
      </c>
      <c r="T58" s="311">
        <f>'Food Shopping (BY ZONE)'!Y33</f>
        <v>0</v>
      </c>
      <c r="U58" s="312">
        <f t="shared" si="93"/>
        <v>0</v>
      </c>
      <c r="V58" s="331">
        <f>'Food Shopping (BY ZONE)'!AB33</f>
        <v>0</v>
      </c>
      <c r="W58" s="312">
        <f t="shared" si="94"/>
        <v>0</v>
      </c>
      <c r="X58" s="280">
        <f t="shared" si="114"/>
        <v>0</v>
      </c>
      <c r="Y58" s="342">
        <f t="shared" si="96"/>
        <v>0</v>
      </c>
      <c r="Z58" s="311">
        <f>'Food Shopping (BY ZONE)'!AF33</f>
        <v>0</v>
      </c>
      <c r="AA58" s="312">
        <f t="shared" si="97"/>
        <v>0</v>
      </c>
      <c r="AB58" s="280">
        <f>'Food Shopping (BY ZONE)'!AI33</f>
        <v>0</v>
      </c>
      <c r="AC58" s="312">
        <f t="shared" si="98"/>
        <v>0</v>
      </c>
      <c r="AD58" s="280">
        <f t="shared" si="115"/>
        <v>0</v>
      </c>
      <c r="AE58" s="342">
        <f t="shared" si="109"/>
        <v>0</v>
      </c>
      <c r="AF58" s="593"/>
      <c r="AG58" s="608">
        <f t="shared" si="125"/>
        <v>0</v>
      </c>
      <c r="AH58" s="628">
        <f t="shared" si="100"/>
        <v>0</v>
      </c>
      <c r="AI58" s="617">
        <f t="shared" si="126"/>
        <v>2.8984586850906637E-2</v>
      </c>
      <c r="AJ58" s="628">
        <f t="shared" si="101"/>
        <v>4.2239917767422094E-4</v>
      </c>
      <c r="AK58" s="617">
        <f t="shared" si="127"/>
        <v>2.8984586850906637E-2</v>
      </c>
      <c r="AL58" s="618">
        <f t="shared" si="119"/>
        <v>8.6299985420725998E-5</v>
      </c>
      <c r="AM58" s="635"/>
      <c r="AN58" s="675">
        <f t="shared" si="120"/>
        <v>0</v>
      </c>
      <c r="AO58" s="647">
        <v>0</v>
      </c>
      <c r="AQ58" s="658">
        <f t="shared" si="121"/>
        <v>2.8984586850906637E-2</v>
      </c>
      <c r="AT58" s="293">
        <f t="shared" si="18"/>
        <v>0</v>
      </c>
      <c r="AU58" s="294">
        <f t="shared" si="19"/>
        <v>0</v>
      </c>
    </row>
    <row r="59" spans="1:47" s="5" customFormat="1" ht="11.85" customHeight="1" x14ac:dyDescent="0.35">
      <c r="A59" s="47" t="s">
        <v>586</v>
      </c>
      <c r="B59" s="311">
        <f>'Food Shopping (BY ZONE)'!D97</f>
        <v>0</v>
      </c>
      <c r="C59" s="312">
        <f t="shared" si="122"/>
        <v>0</v>
      </c>
      <c r="D59" s="331">
        <f>'Food Shopping (BY ZONE)'!G97</f>
        <v>0</v>
      </c>
      <c r="E59" s="312">
        <f t="shared" si="123"/>
        <v>0</v>
      </c>
      <c r="F59" s="280">
        <f t="shared" ref="F59" si="128">B59+D59</f>
        <v>0</v>
      </c>
      <c r="G59" s="342">
        <f t="shared" ref="G59" si="129">F59/$F$10</f>
        <v>0</v>
      </c>
      <c r="H59" s="280">
        <f>'Food Shopping (BY ZONE)'!K97</f>
        <v>3.3196000182625494E-2</v>
      </c>
      <c r="I59" s="352">
        <f t="shared" si="124"/>
        <v>1.0446086054950753E-3</v>
      </c>
      <c r="J59" s="361">
        <f>'Food Shopping (BY ZONE)'!N97</f>
        <v>4.3048065642107808E-2</v>
      </c>
      <c r="K59" s="312">
        <f t="shared" si="87"/>
        <v>5.673853289871203E-3</v>
      </c>
      <c r="L59" s="331">
        <f t="shared" ref="L59" si="130">H59+J59</f>
        <v>7.6244065824733309E-2</v>
      </c>
      <c r="M59" s="352">
        <f t="shared" ref="M59" si="131">L59/$L$10</f>
        <v>1.9368242812930973E-3</v>
      </c>
      <c r="N59" s="311">
        <f>'Food Shopping (BY ZONE)'!R97</f>
        <v>0.81033665295934287</v>
      </c>
      <c r="O59" s="312">
        <f t="shared" si="89"/>
        <v>7.808183860631283E-3</v>
      </c>
      <c r="P59" s="331">
        <f>'Food Shopping (BY ZONE)'!U97</f>
        <v>1.4897995110034139</v>
      </c>
      <c r="Q59" s="312">
        <f t="shared" si="90"/>
        <v>5.0600820529794505E-2</v>
      </c>
      <c r="R59" s="331">
        <f t="shared" ref="R59" si="132">N59+P59</f>
        <v>2.3001361639627569</v>
      </c>
      <c r="S59" s="342">
        <f t="shared" ref="S59" si="133">R59/$R$10</f>
        <v>1.7265356564516353E-2</v>
      </c>
      <c r="T59" s="311">
        <f>'Food Shopping (BY ZONE)'!Y97</f>
        <v>0</v>
      </c>
      <c r="U59" s="312">
        <f t="shared" si="93"/>
        <v>0</v>
      </c>
      <c r="V59" s="331">
        <f>'Food Shopping (BY ZONE)'!AB97</f>
        <v>0</v>
      </c>
      <c r="W59" s="312">
        <f t="shared" si="94"/>
        <v>0</v>
      </c>
      <c r="X59" s="280">
        <f t="shared" ref="X59" si="134">T59+V59</f>
        <v>0</v>
      </c>
      <c r="Y59" s="342">
        <f t="shared" ref="Y59" si="135">X59/$X$10</f>
        <v>0</v>
      </c>
      <c r="Z59" s="311">
        <f>'Food Shopping (BY ZONE)'!AF97</f>
        <v>0</v>
      </c>
      <c r="AA59" s="312">
        <f t="shared" si="97"/>
        <v>0</v>
      </c>
      <c r="AB59" s="280">
        <f>'Food Shopping (BY ZONE)'!AI97</f>
        <v>0</v>
      </c>
      <c r="AC59" s="312">
        <f t="shared" si="98"/>
        <v>0</v>
      </c>
      <c r="AD59" s="280">
        <f t="shared" si="115"/>
        <v>0</v>
      </c>
      <c r="AE59" s="342">
        <f t="shared" si="109"/>
        <v>0</v>
      </c>
      <c r="AF59" s="593"/>
      <c r="AG59" s="608">
        <f t="shared" si="125"/>
        <v>0.84353265314196835</v>
      </c>
      <c r="AH59" s="628">
        <f t="shared" si="100"/>
        <v>3.1564659018869356E-3</v>
      </c>
      <c r="AI59" s="617">
        <f t="shared" si="126"/>
        <v>1.5328475766455216</v>
      </c>
      <c r="AJ59" s="628">
        <f t="shared" si="101"/>
        <v>2.2338547007950117E-2</v>
      </c>
      <c r="AK59" s="617">
        <f t="shared" si="127"/>
        <v>2.3763802297874901</v>
      </c>
      <c r="AL59" s="618">
        <f t="shared" si="119"/>
        <v>7.0755391560237803E-3</v>
      </c>
      <c r="AM59" s="635"/>
      <c r="AN59" s="675">
        <f t="shared" si="120"/>
        <v>0</v>
      </c>
      <c r="AO59" s="647">
        <v>0</v>
      </c>
      <c r="AQ59" s="658">
        <f t="shared" si="121"/>
        <v>2.3763802297874901</v>
      </c>
      <c r="AT59" s="293">
        <f t="shared" si="18"/>
        <v>7.6244065824733309E-2</v>
      </c>
      <c r="AU59" s="294">
        <f t="shared" si="19"/>
        <v>5.4249587925835801E-4</v>
      </c>
    </row>
    <row r="60" spans="1:47" s="5" customFormat="1" ht="11.85" customHeight="1" x14ac:dyDescent="0.35">
      <c r="A60" s="47" t="s">
        <v>635</v>
      </c>
      <c r="B60" s="311">
        <f>'Food Shopping (BY ZONE)'!D35</f>
        <v>0</v>
      </c>
      <c r="C60" s="312">
        <f t="shared" si="122"/>
        <v>0</v>
      </c>
      <c r="D60" s="331">
        <f>'Food Shopping (BY ZONE)'!G35</f>
        <v>0</v>
      </c>
      <c r="E60" s="312">
        <f t="shared" si="123"/>
        <v>0</v>
      </c>
      <c r="F60" s="280">
        <f t="shared" si="111"/>
        <v>0</v>
      </c>
      <c r="G60" s="342">
        <f t="shared" si="86"/>
        <v>0</v>
      </c>
      <c r="H60" s="280">
        <f>'Food Shopping (BY ZONE)'!K35</f>
        <v>0</v>
      </c>
      <c r="I60" s="352">
        <f t="shared" si="124"/>
        <v>0</v>
      </c>
      <c r="J60" s="361">
        <f>'Food Shopping (BY ZONE)'!N35</f>
        <v>0</v>
      </c>
      <c r="K60" s="312">
        <f t="shared" si="87"/>
        <v>0</v>
      </c>
      <c r="L60" s="331">
        <f t="shared" si="112"/>
        <v>0</v>
      </c>
      <c r="M60" s="352">
        <f t="shared" si="78"/>
        <v>0</v>
      </c>
      <c r="N60" s="311">
        <f>'Food Shopping (BY ZONE)'!R35</f>
        <v>0</v>
      </c>
      <c r="O60" s="312">
        <f t="shared" si="89"/>
        <v>0</v>
      </c>
      <c r="P60" s="331">
        <f>'Food Shopping (BY ZONE)'!U35</f>
        <v>1.3516062920910654</v>
      </c>
      <c r="Q60" s="312">
        <f t="shared" si="90"/>
        <v>4.5907108243697287E-2</v>
      </c>
      <c r="R60" s="331">
        <f t="shared" si="113"/>
        <v>1.3516062920910654</v>
      </c>
      <c r="S60" s="342">
        <f t="shared" si="92"/>
        <v>1.01454709218571E-2</v>
      </c>
      <c r="T60" s="311">
        <f>'Food Shopping (BY ZONE)'!Y35</f>
        <v>0</v>
      </c>
      <c r="U60" s="312">
        <f t="shared" si="93"/>
        <v>0</v>
      </c>
      <c r="V60" s="331">
        <f>'Food Shopping (BY ZONE)'!AB35</f>
        <v>0</v>
      </c>
      <c r="W60" s="312">
        <f t="shared" si="94"/>
        <v>0</v>
      </c>
      <c r="X60" s="280">
        <f t="shared" si="114"/>
        <v>0</v>
      </c>
      <c r="Y60" s="342">
        <f t="shared" si="96"/>
        <v>0</v>
      </c>
      <c r="Z60" s="311">
        <f>'Food Shopping (BY ZONE)'!AF35</f>
        <v>0</v>
      </c>
      <c r="AA60" s="312">
        <f t="shared" si="97"/>
        <v>0</v>
      </c>
      <c r="AB60" s="280">
        <f>'Food Shopping (BY ZONE)'!AI35</f>
        <v>0</v>
      </c>
      <c r="AC60" s="312">
        <f t="shared" si="98"/>
        <v>0</v>
      </c>
      <c r="AD60" s="280">
        <f t="shared" si="115"/>
        <v>0</v>
      </c>
      <c r="AE60" s="342">
        <f t="shared" si="109"/>
        <v>0</v>
      </c>
      <c r="AF60" s="593"/>
      <c r="AG60" s="608">
        <f t="shared" si="125"/>
        <v>0</v>
      </c>
      <c r="AH60" s="628">
        <f t="shared" si="100"/>
        <v>0</v>
      </c>
      <c r="AI60" s="617">
        <f t="shared" si="126"/>
        <v>1.3516062920910654</v>
      </c>
      <c r="AJ60" s="628">
        <f t="shared" si="101"/>
        <v>1.9697275288252405E-2</v>
      </c>
      <c r="AK60" s="617">
        <f t="shared" si="127"/>
        <v>1.3516062920910654</v>
      </c>
      <c r="AL60" s="618">
        <f t="shared" si="119"/>
        <v>4.0243321011274608E-3</v>
      </c>
      <c r="AM60" s="635"/>
      <c r="AN60" s="675">
        <f t="shared" si="120"/>
        <v>0</v>
      </c>
      <c r="AO60" s="647">
        <v>0</v>
      </c>
      <c r="AQ60" s="658">
        <f t="shared" si="121"/>
        <v>1.3516062920910654</v>
      </c>
      <c r="AT60" s="293">
        <f t="shared" si="18"/>
        <v>0</v>
      </c>
      <c r="AU60" s="294">
        <f t="shared" si="19"/>
        <v>0</v>
      </c>
    </row>
    <row r="61" spans="1:47" s="5" customFormat="1" ht="11.85" customHeight="1" x14ac:dyDescent="0.35">
      <c r="A61" s="47" t="s">
        <v>636</v>
      </c>
      <c r="B61" s="311">
        <f>'Food Shopping (BY ZONE)'!D36</f>
        <v>0</v>
      </c>
      <c r="C61" s="312">
        <f t="shared" si="122"/>
        <v>0</v>
      </c>
      <c r="D61" s="331">
        <f>'Food Shopping (BY ZONE)'!G36</f>
        <v>0</v>
      </c>
      <c r="E61" s="312">
        <f t="shared" si="123"/>
        <v>0</v>
      </c>
      <c r="F61" s="280">
        <f t="shared" ref="F61" si="136">B61+D61</f>
        <v>0</v>
      </c>
      <c r="G61" s="342">
        <f t="shared" si="86"/>
        <v>0</v>
      </c>
      <c r="H61" s="280">
        <f>'Food Shopping (BY ZONE)'!K36</f>
        <v>0</v>
      </c>
      <c r="I61" s="352">
        <f t="shared" si="124"/>
        <v>0</v>
      </c>
      <c r="J61" s="361">
        <f>'Food Shopping (BY ZONE)'!N36</f>
        <v>0</v>
      </c>
      <c r="K61" s="312">
        <f t="shared" si="87"/>
        <v>0</v>
      </c>
      <c r="L61" s="331">
        <f t="shared" ref="L61" si="137">H61+J61</f>
        <v>0</v>
      </c>
      <c r="M61" s="352">
        <f t="shared" si="78"/>
        <v>0</v>
      </c>
      <c r="N61" s="311">
        <f>'Food Shopping (BY ZONE)'!R36</f>
        <v>0</v>
      </c>
      <c r="O61" s="312">
        <f t="shared" si="89"/>
        <v>0</v>
      </c>
      <c r="P61" s="331">
        <f>'Food Shopping (BY ZONE)'!U36</f>
        <v>9.9873082684781636E-2</v>
      </c>
      <c r="Q61" s="312">
        <f t="shared" si="90"/>
        <v>3.3921745143319368E-3</v>
      </c>
      <c r="R61" s="331">
        <f t="shared" ref="R61" si="138">N61+P61</f>
        <v>9.9873082684781636E-2</v>
      </c>
      <c r="S61" s="342">
        <f t="shared" si="92"/>
        <v>7.4967056766735802E-4</v>
      </c>
      <c r="T61" s="311">
        <f>'Food Shopping (BY ZONE)'!Y36</f>
        <v>0</v>
      </c>
      <c r="U61" s="312">
        <f t="shared" si="93"/>
        <v>0</v>
      </c>
      <c r="V61" s="331">
        <f>'Food Shopping (BY ZONE)'!AB36</f>
        <v>0</v>
      </c>
      <c r="W61" s="312">
        <f t="shared" si="94"/>
        <v>0</v>
      </c>
      <c r="X61" s="280">
        <f t="shared" si="114"/>
        <v>0</v>
      </c>
      <c r="Y61" s="342">
        <f t="shared" si="96"/>
        <v>0</v>
      </c>
      <c r="Z61" s="311">
        <f>'Food Shopping (BY ZONE)'!AF36</f>
        <v>0</v>
      </c>
      <c r="AA61" s="312">
        <f t="shared" si="97"/>
        <v>0</v>
      </c>
      <c r="AB61" s="280">
        <f>'Food Shopping (BY ZONE)'!AI36</f>
        <v>0</v>
      </c>
      <c r="AC61" s="312">
        <f t="shared" si="98"/>
        <v>0</v>
      </c>
      <c r="AD61" s="280">
        <f t="shared" ref="AD61" si="139">Z61+AB61</f>
        <v>0</v>
      </c>
      <c r="AE61" s="342">
        <f t="shared" si="109"/>
        <v>0</v>
      </c>
      <c r="AF61" s="593"/>
      <c r="AG61" s="608">
        <f t="shared" ref="AG61" si="140">B61+H61+N61+T61+Z61</f>
        <v>0</v>
      </c>
      <c r="AH61" s="628">
        <f t="shared" si="100"/>
        <v>0</v>
      </c>
      <c r="AI61" s="617">
        <f t="shared" ref="AI61" si="141">D61+J61+P61+V61+AB61</f>
        <v>9.9873082684781636E-2</v>
      </c>
      <c r="AJ61" s="628">
        <f t="shared" si="101"/>
        <v>1.4554738425233635E-3</v>
      </c>
      <c r="AK61" s="617">
        <f t="shared" ref="AK61" si="142">AG61+AI61</f>
        <v>9.9873082684781636E-2</v>
      </c>
      <c r="AL61" s="618">
        <f t="shared" si="119"/>
        <v>2.9736651496724764E-4</v>
      </c>
      <c r="AM61" s="635"/>
      <c r="AN61" s="675">
        <f t="shared" si="120"/>
        <v>0</v>
      </c>
      <c r="AO61" s="647">
        <v>0</v>
      </c>
      <c r="AQ61" s="658">
        <f t="shared" si="121"/>
        <v>9.9873082684781636E-2</v>
      </c>
      <c r="AT61" s="293">
        <f t="shared" si="18"/>
        <v>0</v>
      </c>
      <c r="AU61" s="294">
        <f t="shared" si="19"/>
        <v>0</v>
      </c>
    </row>
    <row r="62" spans="1:47" s="5" customFormat="1" ht="11.85" customHeight="1" thickBot="1" x14ac:dyDescent="0.4">
      <c r="A62" s="47"/>
      <c r="B62" s="311"/>
      <c r="C62" s="312"/>
      <c r="D62" s="331"/>
      <c r="E62" s="312"/>
      <c r="F62" s="280"/>
      <c r="G62" s="342"/>
      <c r="H62" s="280"/>
      <c r="I62" s="352"/>
      <c r="J62" s="361"/>
      <c r="K62" s="312"/>
      <c r="L62" s="331"/>
      <c r="M62" s="352"/>
      <c r="N62" s="311"/>
      <c r="O62" s="312"/>
      <c r="P62" s="331"/>
      <c r="Q62" s="312"/>
      <c r="R62" s="331"/>
      <c r="S62" s="342"/>
      <c r="T62" s="311"/>
      <c r="U62" s="312"/>
      <c r="V62" s="331"/>
      <c r="W62" s="312"/>
      <c r="X62" s="280"/>
      <c r="Y62" s="342"/>
      <c r="Z62" s="311"/>
      <c r="AA62" s="312"/>
      <c r="AB62" s="280"/>
      <c r="AC62" s="312"/>
      <c r="AD62" s="280"/>
      <c r="AE62" s="342"/>
      <c r="AF62" s="593"/>
      <c r="AG62" s="608"/>
      <c r="AH62" s="628"/>
      <c r="AI62" s="617"/>
      <c r="AJ62" s="628"/>
      <c r="AK62" s="617"/>
      <c r="AL62" s="618"/>
      <c r="AM62" s="635"/>
      <c r="AN62" s="675"/>
      <c r="AO62" s="647"/>
      <c r="AQ62" s="101"/>
      <c r="AT62" s="293">
        <f t="shared" si="18"/>
        <v>0</v>
      </c>
      <c r="AU62" s="294">
        <f t="shared" si="19"/>
        <v>0</v>
      </c>
    </row>
    <row r="63" spans="1:47" s="5" customFormat="1" ht="11.85" customHeight="1" thickBot="1" x14ac:dyDescent="0.4">
      <c r="A63" s="71" t="s">
        <v>637</v>
      </c>
      <c r="B63" s="315">
        <f t="shared" ref="B63:AL63" si="143">B41+B47+B50+B51+B52+B53+B54+B55+B56+B57+B58+B60+B61+B59</f>
        <v>10.233711127611166</v>
      </c>
      <c r="C63" s="316">
        <f t="shared" si="143"/>
        <v>0.25626202242205065</v>
      </c>
      <c r="D63" s="333">
        <f t="shared" si="143"/>
        <v>0.72404644982155586</v>
      </c>
      <c r="E63" s="316">
        <f t="shared" si="143"/>
        <v>6.2094058357886159E-2</v>
      </c>
      <c r="F63" s="281">
        <f t="shared" si="143"/>
        <v>10.957757577432723</v>
      </c>
      <c r="G63" s="344">
        <f t="shared" si="143"/>
        <v>0.21238006254354941</v>
      </c>
      <c r="H63" s="281">
        <f t="shared" si="143"/>
        <v>9.9920538076274905</v>
      </c>
      <c r="I63" s="354">
        <f t="shared" si="143"/>
        <v>0.31442900760919262</v>
      </c>
      <c r="J63" s="364">
        <f t="shared" si="143"/>
        <v>2.1941501289149166</v>
      </c>
      <c r="K63" s="316">
        <f t="shared" si="143"/>
        <v>0.2891950135672961</v>
      </c>
      <c r="L63" s="333">
        <f t="shared" si="143"/>
        <v>12.186203936542407</v>
      </c>
      <c r="M63" s="354">
        <f t="shared" si="143"/>
        <v>0.30956554357084504</v>
      </c>
      <c r="N63" s="315">
        <f t="shared" si="143"/>
        <v>45.246825002385528</v>
      </c>
      <c r="O63" s="316">
        <f t="shared" si="143"/>
        <v>0.43598611446020896</v>
      </c>
      <c r="P63" s="333">
        <f t="shared" si="143"/>
        <v>14.60511563666633</v>
      </c>
      <c r="Q63" s="316">
        <f t="shared" si="143"/>
        <v>0.49606059720753581</v>
      </c>
      <c r="R63" s="333">
        <f t="shared" si="143"/>
        <v>59.851940639051854</v>
      </c>
      <c r="S63" s="344">
        <f t="shared" si="143"/>
        <v>0.44926257514736806</v>
      </c>
      <c r="T63" s="315">
        <f t="shared" si="143"/>
        <v>7.2878274952567867</v>
      </c>
      <c r="U63" s="316">
        <f t="shared" si="143"/>
        <v>0.17581773485587276</v>
      </c>
      <c r="V63" s="333">
        <f t="shared" si="143"/>
        <v>0.94044124516915684</v>
      </c>
      <c r="W63" s="316">
        <f t="shared" si="143"/>
        <v>0.11565347689907342</v>
      </c>
      <c r="X63" s="281">
        <f t="shared" si="143"/>
        <v>8.2282687404259445</v>
      </c>
      <c r="Y63" s="344">
        <f t="shared" si="143"/>
        <v>0.16595079655095774</v>
      </c>
      <c r="Z63" s="315">
        <f t="shared" si="143"/>
        <v>1.4759695624271538</v>
      </c>
      <c r="AA63" s="316">
        <f t="shared" si="143"/>
        <v>2.9346157296050623E-2</v>
      </c>
      <c r="AB63" s="281">
        <f t="shared" si="143"/>
        <v>0</v>
      </c>
      <c r="AC63" s="316">
        <f t="shared" si="143"/>
        <v>0</v>
      </c>
      <c r="AD63" s="281">
        <f t="shared" si="143"/>
        <v>1.4759695624271538</v>
      </c>
      <c r="AE63" s="344">
        <f t="shared" si="143"/>
        <v>2.3770387409801006E-2</v>
      </c>
      <c r="AF63" s="592"/>
      <c r="AG63" s="607">
        <f t="shared" si="143"/>
        <v>74.236386995308109</v>
      </c>
      <c r="AH63" s="627">
        <f t="shared" si="143"/>
        <v>0.27778963073588986</v>
      </c>
      <c r="AI63" s="615">
        <f t="shared" si="143"/>
        <v>18.463753460571962</v>
      </c>
      <c r="AJ63" s="627">
        <f t="shared" si="143"/>
        <v>0.26907660677182266</v>
      </c>
      <c r="AK63" s="615">
        <f t="shared" si="143"/>
        <v>92.700140455880074</v>
      </c>
      <c r="AL63" s="616">
        <f t="shared" si="143"/>
        <v>0.27600948086625776</v>
      </c>
      <c r="AM63" s="562"/>
      <c r="AN63" s="674">
        <f>AN41+AN47+AN50+AN51+AN52+AN53+AN54+AN55+AN56+AN57+AN58+AN59+AN60+AN61</f>
        <v>17.37915590136862</v>
      </c>
      <c r="AO63" s="644" t="s">
        <v>7</v>
      </c>
      <c r="AQ63" s="661">
        <f>AQ41+AQ47+AQ50+AQ51+AQ52+AQ53+AQ54+AQ55+AQ56+AQ57+AQ58+AQ59+AQ60+AQ61</f>
        <v>110.07929635724869</v>
      </c>
      <c r="AT63" s="293">
        <f t="shared" si="18"/>
        <v>31.372230254401074</v>
      </c>
      <c r="AU63" s="294">
        <f t="shared" si="19"/>
        <v>0.22322138060265886</v>
      </c>
    </row>
    <row r="64" spans="1:47" s="5" customFormat="1" ht="11.85" customHeight="1" thickBot="1" x14ac:dyDescent="0.4">
      <c r="A64" s="47"/>
      <c r="B64" s="311"/>
      <c r="C64" s="312"/>
      <c r="D64" s="331"/>
      <c r="E64" s="312"/>
      <c r="F64" s="280"/>
      <c r="G64" s="342"/>
      <c r="H64" s="280"/>
      <c r="I64" s="352"/>
      <c r="J64" s="361"/>
      <c r="K64" s="312"/>
      <c r="L64" s="331"/>
      <c r="M64" s="352"/>
      <c r="N64" s="311"/>
      <c r="O64" s="312"/>
      <c r="P64" s="331"/>
      <c r="Q64" s="312"/>
      <c r="R64" s="331"/>
      <c r="S64" s="342"/>
      <c r="T64" s="311"/>
      <c r="U64" s="312"/>
      <c r="V64" s="331"/>
      <c r="W64" s="312"/>
      <c r="X64" s="280"/>
      <c r="Y64" s="342"/>
      <c r="Z64" s="311"/>
      <c r="AA64" s="312"/>
      <c r="AB64" s="280"/>
      <c r="AC64" s="312"/>
      <c r="AD64" s="280"/>
      <c r="AE64" s="342"/>
      <c r="AF64" s="593"/>
      <c r="AG64" s="608"/>
      <c r="AH64" s="628"/>
      <c r="AI64" s="617"/>
      <c r="AJ64" s="628"/>
      <c r="AK64" s="617"/>
      <c r="AL64" s="618"/>
      <c r="AM64" s="635"/>
      <c r="AN64" s="675"/>
      <c r="AO64" s="647"/>
      <c r="AQ64" s="101"/>
      <c r="AT64" s="293">
        <f t="shared" si="18"/>
        <v>0</v>
      </c>
      <c r="AU64" s="294">
        <f t="shared" si="19"/>
        <v>0</v>
      </c>
    </row>
    <row r="65" spans="1:47" s="5" customFormat="1" ht="11.85" customHeight="1" thickBot="1" x14ac:dyDescent="0.4">
      <c r="A65" s="287" t="s">
        <v>84</v>
      </c>
      <c r="B65" s="313"/>
      <c r="C65" s="314"/>
      <c r="D65" s="332"/>
      <c r="E65" s="314"/>
      <c r="F65" s="288"/>
      <c r="G65" s="343"/>
      <c r="H65" s="288"/>
      <c r="I65" s="353"/>
      <c r="J65" s="363"/>
      <c r="K65" s="314"/>
      <c r="L65" s="332"/>
      <c r="M65" s="353"/>
      <c r="N65" s="313"/>
      <c r="O65" s="314"/>
      <c r="P65" s="332"/>
      <c r="Q65" s="314"/>
      <c r="R65" s="332"/>
      <c r="S65" s="343"/>
      <c r="T65" s="313"/>
      <c r="U65" s="314"/>
      <c r="V65" s="332"/>
      <c r="W65" s="314"/>
      <c r="X65" s="288"/>
      <c r="Y65" s="343"/>
      <c r="Z65" s="313"/>
      <c r="AA65" s="314"/>
      <c r="AB65" s="288"/>
      <c r="AC65" s="314"/>
      <c r="AD65" s="288"/>
      <c r="AE65" s="343"/>
      <c r="AF65" s="592"/>
      <c r="AG65" s="607"/>
      <c r="AH65" s="627"/>
      <c r="AI65" s="615"/>
      <c r="AJ65" s="627"/>
      <c r="AK65" s="615"/>
      <c r="AL65" s="616"/>
      <c r="AM65" s="562"/>
      <c r="AN65" s="674"/>
      <c r="AO65" s="644"/>
      <c r="AQ65" s="101"/>
      <c r="AT65" s="293">
        <f t="shared" si="18"/>
        <v>0</v>
      </c>
      <c r="AU65" s="294">
        <f t="shared" si="19"/>
        <v>0</v>
      </c>
    </row>
    <row r="66" spans="1:47" s="5" customFormat="1" ht="11.85" customHeight="1" x14ac:dyDescent="0.35">
      <c r="A66" s="47"/>
      <c r="B66" s="311"/>
      <c r="C66" s="312"/>
      <c r="D66" s="331"/>
      <c r="E66" s="312"/>
      <c r="F66" s="280"/>
      <c r="G66" s="342"/>
      <c r="H66" s="280"/>
      <c r="I66" s="352"/>
      <c r="J66" s="361"/>
      <c r="K66" s="312"/>
      <c r="L66" s="331"/>
      <c r="M66" s="352"/>
      <c r="N66" s="311"/>
      <c r="O66" s="312"/>
      <c r="P66" s="331"/>
      <c r="Q66" s="312"/>
      <c r="R66" s="331"/>
      <c r="S66" s="342"/>
      <c r="T66" s="311"/>
      <c r="U66" s="312"/>
      <c r="V66" s="331"/>
      <c r="W66" s="312"/>
      <c r="X66" s="280"/>
      <c r="Y66" s="342"/>
      <c r="Z66" s="311"/>
      <c r="AA66" s="312"/>
      <c r="AB66" s="280"/>
      <c r="AC66" s="312"/>
      <c r="AD66" s="280"/>
      <c r="AE66" s="342"/>
      <c r="AF66" s="593"/>
      <c r="AG66" s="608"/>
      <c r="AH66" s="628"/>
      <c r="AI66" s="617"/>
      <c r="AJ66" s="628"/>
      <c r="AK66" s="617"/>
      <c r="AL66" s="618"/>
      <c r="AM66" s="635"/>
      <c r="AN66" s="675"/>
      <c r="AO66" s="647"/>
      <c r="AQ66" s="101"/>
      <c r="AT66" s="293">
        <f t="shared" si="18"/>
        <v>0</v>
      </c>
      <c r="AU66" s="294">
        <f t="shared" si="19"/>
        <v>0</v>
      </c>
    </row>
    <row r="67" spans="1:47" s="5" customFormat="1" ht="11.85" customHeight="1" x14ac:dyDescent="0.35">
      <c r="A67" s="79" t="s">
        <v>641</v>
      </c>
      <c r="B67" s="311"/>
      <c r="C67" s="312"/>
      <c r="D67" s="331"/>
      <c r="E67" s="312"/>
      <c r="F67" s="280"/>
      <c r="G67" s="342"/>
      <c r="H67" s="280"/>
      <c r="I67" s="352"/>
      <c r="J67" s="361"/>
      <c r="K67" s="312"/>
      <c r="L67" s="331"/>
      <c r="M67" s="352"/>
      <c r="N67" s="311"/>
      <c r="O67" s="312"/>
      <c r="P67" s="331"/>
      <c r="Q67" s="312"/>
      <c r="R67" s="331"/>
      <c r="S67" s="342"/>
      <c r="T67" s="311"/>
      <c r="U67" s="312"/>
      <c r="V67" s="331"/>
      <c r="W67" s="312"/>
      <c r="X67" s="280"/>
      <c r="Y67" s="342"/>
      <c r="Z67" s="311"/>
      <c r="AA67" s="312"/>
      <c r="AB67" s="280"/>
      <c r="AC67" s="312"/>
      <c r="AD67" s="280"/>
      <c r="AE67" s="342"/>
      <c r="AF67" s="593"/>
      <c r="AG67" s="608"/>
      <c r="AH67" s="628"/>
      <c r="AI67" s="617"/>
      <c r="AJ67" s="628"/>
      <c r="AK67" s="617"/>
      <c r="AL67" s="618"/>
      <c r="AM67" s="635"/>
      <c r="AN67" s="675"/>
      <c r="AO67" s="647"/>
      <c r="AQ67" s="101"/>
      <c r="AT67" s="293">
        <f t="shared" si="18"/>
        <v>0</v>
      </c>
      <c r="AU67" s="294">
        <f t="shared" si="19"/>
        <v>0</v>
      </c>
    </row>
    <row r="68" spans="1:47" s="5" customFormat="1" ht="11.85" customHeight="1" x14ac:dyDescent="0.35">
      <c r="A68" s="47" t="s">
        <v>642</v>
      </c>
      <c r="B68" s="311">
        <f>'Food Shopping (BY ZONE)'!D41</f>
        <v>0</v>
      </c>
      <c r="C68" s="312">
        <f t="shared" ref="C68" si="144">B68/$B$10</f>
        <v>0</v>
      </c>
      <c r="D68" s="331">
        <f>'Food Shopping (BY ZONE)'!G41</f>
        <v>0</v>
      </c>
      <c r="E68" s="312">
        <f t="shared" ref="E68" si="145">D68/$D$10</f>
        <v>0</v>
      </c>
      <c r="F68" s="280">
        <f>B68+D68</f>
        <v>0</v>
      </c>
      <c r="G68" s="342">
        <f t="shared" ref="G68:G78" si="146">F68/$F$10</f>
        <v>0</v>
      </c>
      <c r="H68" s="280">
        <f>'Food Shopping (BY ZONE)'!K41</f>
        <v>0</v>
      </c>
      <c r="I68" s="352">
        <f t="shared" ref="I68:I78" si="147">H68/$H$10</f>
        <v>0</v>
      </c>
      <c r="J68" s="361">
        <f>'Food Shopping (BY ZONE)'!N41</f>
        <v>0</v>
      </c>
      <c r="K68" s="312">
        <f t="shared" ref="K68:K78" si="148">J68/$J$10</f>
        <v>0</v>
      </c>
      <c r="L68" s="331">
        <f>H68+J68</f>
        <v>0</v>
      </c>
      <c r="M68" s="352">
        <f t="shared" ref="M68:M78" si="149">L68/$L$10</f>
        <v>0</v>
      </c>
      <c r="N68" s="311">
        <f>'Food Shopping (BY ZONE)'!R41</f>
        <v>5.7993150069683921</v>
      </c>
      <c r="O68" s="312">
        <f t="shared" ref="O68:O78" si="150">N68/$N$10</f>
        <v>5.588062402799808E-2</v>
      </c>
      <c r="P68" s="331">
        <f>'Food Shopping (BY ZONE)'!U41</f>
        <v>0</v>
      </c>
      <c r="Q68" s="312">
        <f t="shared" ref="Q68:Q78" si="151">P68/$P$10</f>
        <v>0</v>
      </c>
      <c r="R68" s="331">
        <f>N68+P68</f>
        <v>5.7993150069683921</v>
      </c>
      <c r="S68" s="342">
        <f t="shared" ref="S68:S78" si="152">R68/$R$10</f>
        <v>4.3531006117810495E-2</v>
      </c>
      <c r="T68" s="311">
        <f>'Food Shopping (BY ZONE)'!Y41</f>
        <v>11.699478824175928</v>
      </c>
      <c r="U68" s="312">
        <f t="shared" ref="U68:U78" si="153">T68/$T$10</f>
        <v>0.28224815518748553</v>
      </c>
      <c r="V68" s="331">
        <f>'Food Shopping (BY ZONE)'!AB41</f>
        <v>0.8861724526905469</v>
      </c>
      <c r="W68" s="312">
        <f t="shared" ref="W68:W78" si="154">V68/$V$10</f>
        <v>0.10897961548613996</v>
      </c>
      <c r="X68" s="280">
        <f>T68+V68</f>
        <v>12.585651276866475</v>
      </c>
      <c r="Y68" s="342">
        <f t="shared" ref="Y68:Y78" si="155">X68/$X$10</f>
        <v>0.25383211467646494</v>
      </c>
      <c r="Z68" s="311">
        <f>'Food Shopping (BY ZONE)'!AF41</f>
        <v>0</v>
      </c>
      <c r="AA68" s="312">
        <f t="shared" ref="AA68:AA78" si="156">Z68/$Z$10</f>
        <v>0</v>
      </c>
      <c r="AB68" s="280">
        <f>'Food Shopping (BY ZONE)'!AI41</f>
        <v>0</v>
      </c>
      <c r="AC68" s="312">
        <f t="shared" ref="AC68:AC78" si="157">AB68/$AB$10</f>
        <v>0</v>
      </c>
      <c r="AD68" s="280">
        <f t="shared" ref="AD68" si="158">Z68+AB68</f>
        <v>0</v>
      </c>
      <c r="AE68" s="342">
        <f t="shared" ref="AE68:AE78" si="159">AD68/$AD$10</f>
        <v>0</v>
      </c>
      <c r="AF68" s="593"/>
      <c r="AG68" s="608">
        <f t="shared" ref="AG68" si="160">B68+H68+N68+T68+Z68</f>
        <v>17.498793831144319</v>
      </c>
      <c r="AH68" s="628">
        <f t="shared" ref="AH68:AH78" si="161">AG68/$AG$10</f>
        <v>6.5479796006024243E-2</v>
      </c>
      <c r="AI68" s="617">
        <f t="shared" ref="AI68" si="162">D68+J68+P68+V68+AB68</f>
        <v>0.8861724526905469</v>
      </c>
      <c r="AJ68" s="628">
        <f t="shared" ref="AJ68:AJ78" si="163">AI68/$AI$10</f>
        <v>1.2914398856864361E-2</v>
      </c>
      <c r="AK68" s="617">
        <f t="shared" ref="AK68" si="164">AG68+AI68</f>
        <v>18.384966283834867</v>
      </c>
      <c r="AL68" s="618">
        <f t="shared" ref="AL68:AL78" si="165">AK68/$AK$10</f>
        <v>5.4740208318886513E-2</v>
      </c>
      <c r="AM68" s="635"/>
      <c r="AN68" s="675">
        <f>AK68/AO68</f>
        <v>52.528475096671052</v>
      </c>
      <c r="AO68" s="647">
        <v>0.35</v>
      </c>
      <c r="AQ68" s="658">
        <f>AK68+AN68</f>
        <v>70.913441380505915</v>
      </c>
      <c r="AT68" s="293">
        <f t="shared" si="18"/>
        <v>12.585651276866475</v>
      </c>
      <c r="AU68" s="294">
        <f t="shared" si="19"/>
        <v>8.955010310150438E-2</v>
      </c>
    </row>
    <row r="69" spans="1:47" s="5" customFormat="1" ht="11.85" customHeight="1" x14ac:dyDescent="0.35">
      <c r="A69" s="47"/>
      <c r="B69" s="311"/>
      <c r="C69" s="312"/>
      <c r="D69" s="331"/>
      <c r="E69" s="312"/>
      <c r="F69" s="280"/>
      <c r="G69" s="342"/>
      <c r="H69" s="280"/>
      <c r="I69" s="352"/>
      <c r="J69" s="361"/>
      <c r="K69" s="312"/>
      <c r="L69" s="331"/>
      <c r="M69" s="352"/>
      <c r="N69" s="311"/>
      <c r="O69" s="312"/>
      <c r="P69" s="331"/>
      <c r="Q69" s="312"/>
      <c r="R69" s="331"/>
      <c r="S69" s="342"/>
      <c r="T69" s="311"/>
      <c r="U69" s="312"/>
      <c r="V69" s="331"/>
      <c r="W69" s="312"/>
      <c r="X69" s="280"/>
      <c r="Y69" s="342"/>
      <c r="Z69" s="311"/>
      <c r="AA69" s="312"/>
      <c r="AB69" s="280"/>
      <c r="AC69" s="312"/>
      <c r="AD69" s="280"/>
      <c r="AE69" s="342"/>
      <c r="AF69" s="593"/>
      <c r="AG69" s="608"/>
      <c r="AH69" s="628"/>
      <c r="AI69" s="617"/>
      <c r="AJ69" s="628"/>
      <c r="AK69" s="617"/>
      <c r="AL69" s="618"/>
      <c r="AM69" s="635"/>
      <c r="AN69" s="675"/>
      <c r="AO69" s="647"/>
      <c r="AQ69" s="658"/>
      <c r="AT69" s="293">
        <f t="shared" si="18"/>
        <v>0</v>
      </c>
      <c r="AU69" s="294">
        <f t="shared" si="19"/>
        <v>0</v>
      </c>
    </row>
    <row r="70" spans="1:47" s="5" customFormat="1" ht="11.85" customHeight="1" x14ac:dyDescent="0.35">
      <c r="A70" s="79" t="s">
        <v>638</v>
      </c>
      <c r="B70" s="311"/>
      <c r="C70" s="312"/>
      <c r="D70" s="331"/>
      <c r="E70" s="312"/>
      <c r="F70" s="280"/>
      <c r="G70" s="342"/>
      <c r="H70" s="280"/>
      <c r="I70" s="352"/>
      <c r="J70" s="361"/>
      <c r="K70" s="312"/>
      <c r="L70" s="331"/>
      <c r="M70" s="352"/>
      <c r="N70" s="311"/>
      <c r="O70" s="312"/>
      <c r="P70" s="331"/>
      <c r="Q70" s="312"/>
      <c r="R70" s="331"/>
      <c r="S70" s="342"/>
      <c r="T70" s="311"/>
      <c r="U70" s="312"/>
      <c r="V70" s="331"/>
      <c r="W70" s="312"/>
      <c r="X70" s="280"/>
      <c r="Y70" s="342"/>
      <c r="Z70" s="311"/>
      <c r="AA70" s="312"/>
      <c r="AB70" s="280"/>
      <c r="AC70" s="312"/>
      <c r="AD70" s="280"/>
      <c r="AE70" s="342"/>
      <c r="AF70" s="593"/>
      <c r="AG70" s="608"/>
      <c r="AH70" s="628"/>
      <c r="AI70" s="617"/>
      <c r="AJ70" s="628"/>
      <c r="AK70" s="617"/>
      <c r="AL70" s="618"/>
      <c r="AM70" s="635"/>
      <c r="AN70" s="675"/>
      <c r="AO70" s="647"/>
      <c r="AQ70" s="658"/>
      <c r="AT70" s="293">
        <f t="shared" si="18"/>
        <v>0</v>
      </c>
      <c r="AU70" s="294">
        <f t="shared" si="19"/>
        <v>0</v>
      </c>
    </row>
    <row r="71" spans="1:47" s="5" customFormat="1" ht="11.85" customHeight="1" x14ac:dyDescent="0.35">
      <c r="A71" s="47" t="s">
        <v>639</v>
      </c>
      <c r="B71" s="311">
        <f>'Food Shopping (BY ZONE)'!D39</f>
        <v>0</v>
      </c>
      <c r="C71" s="312">
        <f t="shared" ref="C71:C72" si="166">B71/$B$10</f>
        <v>0</v>
      </c>
      <c r="D71" s="331">
        <f>'Food Shopping (BY ZONE)'!G39</f>
        <v>0.27800704538560866</v>
      </c>
      <c r="E71" s="312">
        <f t="shared" ref="E71:E72" si="167">D71/$D$10</f>
        <v>2.3841820789718568E-2</v>
      </c>
      <c r="F71" s="280">
        <f t="shared" ref="F71:F72" si="168">B71+D71</f>
        <v>0.27800704538560866</v>
      </c>
      <c r="G71" s="342">
        <f t="shared" si="146"/>
        <v>5.3882514984763957E-3</v>
      </c>
      <c r="H71" s="280">
        <f>'Food Shopping (BY ZONE)'!K39</f>
        <v>0</v>
      </c>
      <c r="I71" s="352">
        <f t="shared" si="147"/>
        <v>0</v>
      </c>
      <c r="J71" s="361">
        <f>'Food Shopping (BY ZONE)'!N39</f>
        <v>0</v>
      </c>
      <c r="K71" s="312">
        <f t="shared" si="148"/>
        <v>0</v>
      </c>
      <c r="L71" s="331">
        <f t="shared" ref="L71:L72" si="169">H71+J71</f>
        <v>0</v>
      </c>
      <c r="M71" s="352">
        <f t="shared" si="149"/>
        <v>0</v>
      </c>
      <c r="N71" s="311">
        <f>'Food Shopping (BY ZONE)'!R39</f>
        <v>0</v>
      </c>
      <c r="O71" s="312">
        <f t="shared" si="150"/>
        <v>0</v>
      </c>
      <c r="P71" s="331">
        <f>'Food Shopping (BY ZONE)'!U39</f>
        <v>0</v>
      </c>
      <c r="Q71" s="312">
        <f t="shared" si="151"/>
        <v>0</v>
      </c>
      <c r="R71" s="331">
        <f t="shared" ref="R71:R72" si="170">N71+P71</f>
        <v>0</v>
      </c>
      <c r="S71" s="342">
        <f t="shared" si="152"/>
        <v>0</v>
      </c>
      <c r="T71" s="311">
        <f>'Food Shopping (BY ZONE)'!Y39</f>
        <v>0.52606316088416194</v>
      </c>
      <c r="U71" s="312">
        <f t="shared" si="153"/>
        <v>1.2691194103863046E-2</v>
      </c>
      <c r="V71" s="331">
        <f>'Food Shopping (BY ZONE)'!AB39</f>
        <v>2.9135541994728156</v>
      </c>
      <c r="W71" s="312">
        <f t="shared" si="154"/>
        <v>0.35830273824529912</v>
      </c>
      <c r="X71" s="280">
        <f>T71+V71</f>
        <v>3.4396173603569773</v>
      </c>
      <c r="Y71" s="342">
        <f t="shared" si="155"/>
        <v>6.9371487343058591E-2</v>
      </c>
      <c r="Z71" s="311">
        <f>'Food Shopping (BY ZONE)'!AF39</f>
        <v>0</v>
      </c>
      <c r="AA71" s="312">
        <f t="shared" si="156"/>
        <v>0</v>
      </c>
      <c r="AB71" s="280">
        <f>'Food Shopping (BY ZONE)'!AI39</f>
        <v>0</v>
      </c>
      <c r="AC71" s="312">
        <f t="shared" si="157"/>
        <v>0</v>
      </c>
      <c r="AD71" s="280">
        <f t="shared" ref="AD71" si="171">Z71+AB71</f>
        <v>0</v>
      </c>
      <c r="AE71" s="342">
        <f t="shared" si="159"/>
        <v>0</v>
      </c>
      <c r="AF71" s="593"/>
      <c r="AG71" s="608">
        <f t="shared" ref="AG71:AG76" si="172">B71+H71+N71+T71+Z71</f>
        <v>0.52606316088416194</v>
      </c>
      <c r="AH71" s="628">
        <f t="shared" si="161"/>
        <v>1.9685075893443242E-3</v>
      </c>
      <c r="AI71" s="617">
        <f t="shared" ref="AI71:AI76" si="173">D71+J71+P71+V71+AB71</f>
        <v>3.1915612448584243</v>
      </c>
      <c r="AJ71" s="628">
        <f t="shared" si="163"/>
        <v>4.6511370069190497E-2</v>
      </c>
      <c r="AK71" s="617">
        <f t="shared" ref="AK71:AK76" si="174">AG71+AI71</f>
        <v>3.717624405742586</v>
      </c>
      <c r="AL71" s="618">
        <f t="shared" si="165"/>
        <v>1.1069018636202667E-2</v>
      </c>
      <c r="AM71" s="635"/>
      <c r="AN71" s="675">
        <f t="shared" ref="AN71:AN72" si="175">AO71*AK71</f>
        <v>0.18588122028712931</v>
      </c>
      <c r="AO71" s="647">
        <v>0.05</v>
      </c>
      <c r="AQ71" s="658">
        <f t="shared" ref="AQ71:AQ78" si="176">AK71+AN71</f>
        <v>3.9035056260297152</v>
      </c>
      <c r="AT71" s="293">
        <f t="shared" si="18"/>
        <v>3.717624405742586</v>
      </c>
      <c r="AU71" s="294">
        <f t="shared" si="19"/>
        <v>2.6451841188293676E-2</v>
      </c>
    </row>
    <row r="72" spans="1:47" s="5" customFormat="1" ht="11.85" customHeight="1" x14ac:dyDescent="0.35">
      <c r="A72" s="47" t="s">
        <v>8</v>
      </c>
      <c r="B72" s="311">
        <f>'Food Shopping (BY ZONE)'!D42+'Food Shopping (BY ZONE)'!D44+'Food Shopping (BY ZONE)'!D45+'Food Shopping (BY ZONE)'!D46</f>
        <v>0</v>
      </c>
      <c r="C72" s="312">
        <f t="shared" si="166"/>
        <v>0</v>
      </c>
      <c r="D72" s="331">
        <f>'Food Shopping (BY ZONE)'!G42+'Food Shopping (BY ZONE)'!G44+'Food Shopping (BY ZONE)'!G45+'Food Shopping (BY ZONE)'!G46</f>
        <v>0</v>
      </c>
      <c r="E72" s="312">
        <f t="shared" si="167"/>
        <v>0</v>
      </c>
      <c r="F72" s="280">
        <f t="shared" si="168"/>
        <v>0</v>
      </c>
      <c r="G72" s="342">
        <f t="shared" si="146"/>
        <v>0</v>
      </c>
      <c r="H72" s="280">
        <f>'Food Shopping (BY ZONE)'!K42+'Food Shopping (BY ZONE)'!K44+'Food Shopping (BY ZONE)'!K45+'Food Shopping (BY ZONE)'!K46</f>
        <v>0</v>
      </c>
      <c r="I72" s="352">
        <f t="shared" si="147"/>
        <v>0</v>
      </c>
      <c r="J72" s="361">
        <f>'Food Shopping (BY ZONE)'!N42+'Food Shopping (BY ZONE)'!N44+'Food Shopping (BY ZONE)'!N45+'Food Shopping (BY ZONE)'!N46</f>
        <v>0</v>
      </c>
      <c r="K72" s="312">
        <f t="shared" si="148"/>
        <v>0</v>
      </c>
      <c r="L72" s="331">
        <f t="shared" si="169"/>
        <v>0</v>
      </c>
      <c r="M72" s="352">
        <f t="shared" si="149"/>
        <v>0</v>
      </c>
      <c r="N72" s="311">
        <f>'Food Shopping (BY ZONE)'!R42+'Food Shopping (BY ZONE)'!R44+'Food Shopping (BY ZONE)'!R45+'Food Shopping (BY ZONE)'!R46</f>
        <v>0</v>
      </c>
      <c r="O72" s="312">
        <f t="shared" si="150"/>
        <v>0</v>
      </c>
      <c r="P72" s="331">
        <f>'Food Shopping (BY ZONE)'!U42+'Food Shopping (BY ZONE)'!U44+'Food Shopping (BY ZONE)'!U45+'Food Shopping (BY ZONE)'!U46</f>
        <v>0</v>
      </c>
      <c r="Q72" s="312">
        <f t="shared" si="151"/>
        <v>0</v>
      </c>
      <c r="R72" s="331">
        <f t="shared" si="170"/>
        <v>0</v>
      </c>
      <c r="S72" s="342">
        <f t="shared" si="152"/>
        <v>0</v>
      </c>
      <c r="T72" s="311">
        <f>'Food Shopping (BY ZONE)'!Y42+'Food Shopping (BY ZONE)'!Y44+'Food Shopping (BY ZONE)'!Y45+'Food Shopping (BY ZONE)'!Y46</f>
        <v>0.20680642058416979</v>
      </c>
      <c r="U72" s="312">
        <f t="shared" si="153"/>
        <v>4.9891735835438456E-3</v>
      </c>
      <c r="V72" s="331">
        <f>'Food Shopping (BY ZONE)'!AB42+'Food Shopping (BY ZONE)'!AB44+'Food Shopping (BY ZONE)'!AB45+'Food Shopping (BY ZONE)'!AB46</f>
        <v>1.327899055926429</v>
      </c>
      <c r="W72" s="312">
        <f t="shared" si="154"/>
        <v>0.16330221965250466</v>
      </c>
      <c r="X72" s="280">
        <f t="shared" ref="X72" si="177">T72+V72</f>
        <v>1.5347054765105987</v>
      </c>
      <c r="Y72" s="342">
        <f t="shared" si="155"/>
        <v>3.0952513138853433E-2</v>
      </c>
      <c r="Z72" s="311">
        <f>'Food Shopping (BY ZONE)'!AF42+'Food Shopping (BY ZONE)'!AF44+'Food Shopping (BY ZONE)'!AF45+'Food Shopping (BY ZONE)'!AF46</f>
        <v>0</v>
      </c>
      <c r="AA72" s="312">
        <f t="shared" si="156"/>
        <v>0</v>
      </c>
      <c r="AB72" s="280">
        <f>'Food Shopping (BY ZONE)'!AI42+'Food Shopping (BY ZONE)'!AI44+'Food Shopping (BY ZONE)'!AI45+'Food Shopping (BY ZONE)'!AI46</f>
        <v>0</v>
      </c>
      <c r="AC72" s="312">
        <f t="shared" si="157"/>
        <v>0</v>
      </c>
      <c r="AD72" s="280">
        <f t="shared" ref="AD72" si="178">Z72+AB72</f>
        <v>0</v>
      </c>
      <c r="AE72" s="342">
        <f t="shared" si="159"/>
        <v>0</v>
      </c>
      <c r="AF72" s="593"/>
      <c r="AG72" s="608">
        <f t="shared" ref="AG72" si="179">B72+H72+N72+T72+Z72</f>
        <v>0.20680642058416979</v>
      </c>
      <c r="AH72" s="628">
        <f t="shared" si="161"/>
        <v>7.7386146515344976E-4</v>
      </c>
      <c r="AI72" s="617">
        <f t="shared" ref="AI72" si="180">D72+J72+P72+V72+AB72</f>
        <v>1.327899055926429</v>
      </c>
      <c r="AJ72" s="628">
        <f t="shared" si="163"/>
        <v>1.9351784179050768E-2</v>
      </c>
      <c r="AK72" s="617">
        <f t="shared" ref="AK72" si="181">AG72+AI72</f>
        <v>1.5347054765105987</v>
      </c>
      <c r="AL72" s="618">
        <f t="shared" si="165"/>
        <v>4.5694996768197906E-3</v>
      </c>
      <c r="AM72" s="635"/>
      <c r="AN72" s="675">
        <f t="shared" si="175"/>
        <v>0</v>
      </c>
      <c r="AO72" s="647">
        <v>0</v>
      </c>
      <c r="AQ72" s="658">
        <f t="shared" si="176"/>
        <v>1.5347054765105987</v>
      </c>
      <c r="AT72" s="293">
        <f t="shared" si="18"/>
        <v>1.5347054765105987</v>
      </c>
      <c r="AU72" s="294">
        <f t="shared" si="19"/>
        <v>1.0919818977074426E-2</v>
      </c>
    </row>
    <row r="73" spans="1:47" s="286" customFormat="1" ht="11.85" customHeight="1" x14ac:dyDescent="0.35">
      <c r="A73" s="74" t="s">
        <v>11</v>
      </c>
      <c r="B73" s="398">
        <f t="shared" ref="B73:AL73" si="182">SUM(B71:B72)</f>
        <v>0</v>
      </c>
      <c r="C73" s="399">
        <f t="shared" si="182"/>
        <v>0</v>
      </c>
      <c r="D73" s="400">
        <f t="shared" si="182"/>
        <v>0.27800704538560866</v>
      </c>
      <c r="E73" s="399">
        <f t="shared" si="182"/>
        <v>2.3841820789718568E-2</v>
      </c>
      <c r="F73" s="401">
        <f t="shared" si="182"/>
        <v>0.27800704538560866</v>
      </c>
      <c r="G73" s="402">
        <f t="shared" si="182"/>
        <v>5.3882514984763957E-3</v>
      </c>
      <c r="H73" s="401">
        <f t="shared" si="182"/>
        <v>0</v>
      </c>
      <c r="I73" s="403">
        <f t="shared" si="182"/>
        <v>0</v>
      </c>
      <c r="J73" s="404">
        <f t="shared" si="182"/>
        <v>0</v>
      </c>
      <c r="K73" s="399">
        <f t="shared" si="182"/>
        <v>0</v>
      </c>
      <c r="L73" s="400">
        <f t="shared" si="182"/>
        <v>0</v>
      </c>
      <c r="M73" s="403">
        <f t="shared" si="182"/>
        <v>0</v>
      </c>
      <c r="N73" s="398">
        <f t="shared" si="182"/>
        <v>0</v>
      </c>
      <c r="O73" s="399">
        <f t="shared" si="182"/>
        <v>0</v>
      </c>
      <c r="P73" s="400">
        <f t="shared" si="182"/>
        <v>0</v>
      </c>
      <c r="Q73" s="399">
        <f t="shared" si="182"/>
        <v>0</v>
      </c>
      <c r="R73" s="400">
        <f t="shared" si="182"/>
        <v>0</v>
      </c>
      <c r="S73" s="402">
        <f t="shared" si="182"/>
        <v>0</v>
      </c>
      <c r="T73" s="398">
        <f t="shared" si="182"/>
        <v>0.7328695814683317</v>
      </c>
      <c r="U73" s="399">
        <f t="shared" si="182"/>
        <v>1.7680367687406891E-2</v>
      </c>
      <c r="V73" s="400">
        <f t="shared" si="182"/>
        <v>4.2414532553992448</v>
      </c>
      <c r="W73" s="399">
        <f t="shared" si="182"/>
        <v>0.52160495789780381</v>
      </c>
      <c r="X73" s="401">
        <f t="shared" si="182"/>
        <v>4.974322836867576</v>
      </c>
      <c r="Y73" s="402">
        <f t="shared" si="182"/>
        <v>0.10032400048191202</v>
      </c>
      <c r="Z73" s="398">
        <f t="shared" si="182"/>
        <v>0</v>
      </c>
      <c r="AA73" s="399">
        <f t="shared" si="182"/>
        <v>0</v>
      </c>
      <c r="AB73" s="401">
        <f t="shared" si="182"/>
        <v>0</v>
      </c>
      <c r="AC73" s="399">
        <f t="shared" si="182"/>
        <v>0</v>
      </c>
      <c r="AD73" s="401">
        <f t="shared" si="182"/>
        <v>0</v>
      </c>
      <c r="AE73" s="402">
        <f t="shared" si="182"/>
        <v>0</v>
      </c>
      <c r="AF73" s="594"/>
      <c r="AG73" s="631">
        <f t="shared" si="182"/>
        <v>0.7328695814683317</v>
      </c>
      <c r="AH73" s="632">
        <f t="shared" si="182"/>
        <v>2.7423690544977741E-3</v>
      </c>
      <c r="AI73" s="633">
        <f t="shared" si="182"/>
        <v>4.5194603007848535</v>
      </c>
      <c r="AJ73" s="632">
        <f t="shared" si="182"/>
        <v>6.5863154248241268E-2</v>
      </c>
      <c r="AK73" s="633">
        <f t="shared" si="182"/>
        <v>5.2523298822531848</v>
      </c>
      <c r="AL73" s="634">
        <f t="shared" si="182"/>
        <v>1.5638518313022459E-2</v>
      </c>
      <c r="AM73" s="636"/>
      <c r="AN73" s="678">
        <f>SUM(AN71:AN72)</f>
        <v>0.18588122028712931</v>
      </c>
      <c r="AO73" s="648" t="s">
        <v>7</v>
      </c>
      <c r="AQ73" s="658">
        <f t="shared" si="176"/>
        <v>5.4382111025403139</v>
      </c>
      <c r="AT73" s="293">
        <f t="shared" si="18"/>
        <v>5.2523298822531848</v>
      </c>
      <c r="AU73" s="294">
        <f t="shared" si="19"/>
        <v>3.7371660165368102E-2</v>
      </c>
    </row>
    <row r="74" spans="1:47" s="5" customFormat="1" ht="11.85" customHeight="1" x14ac:dyDescent="0.35">
      <c r="A74" s="47"/>
      <c r="B74" s="311"/>
      <c r="C74" s="312"/>
      <c r="D74" s="331"/>
      <c r="E74" s="312"/>
      <c r="F74" s="280"/>
      <c r="G74" s="342"/>
      <c r="H74" s="280"/>
      <c r="I74" s="352"/>
      <c r="J74" s="361"/>
      <c r="K74" s="312"/>
      <c r="L74" s="331"/>
      <c r="M74" s="352"/>
      <c r="N74" s="311"/>
      <c r="O74" s="312"/>
      <c r="P74" s="331"/>
      <c r="Q74" s="312"/>
      <c r="R74" s="331"/>
      <c r="S74" s="342"/>
      <c r="T74" s="311"/>
      <c r="U74" s="312"/>
      <c r="V74" s="331"/>
      <c r="W74" s="312"/>
      <c r="X74" s="280"/>
      <c r="Y74" s="342"/>
      <c r="Z74" s="311"/>
      <c r="AA74" s="312"/>
      <c r="AB74" s="280"/>
      <c r="AC74" s="312"/>
      <c r="AD74" s="280"/>
      <c r="AE74" s="342"/>
      <c r="AF74" s="593"/>
      <c r="AG74" s="608"/>
      <c r="AH74" s="628"/>
      <c r="AI74" s="617"/>
      <c r="AJ74" s="628"/>
      <c r="AK74" s="617"/>
      <c r="AL74" s="618"/>
      <c r="AM74" s="635"/>
      <c r="AN74" s="675"/>
      <c r="AO74" s="647"/>
      <c r="AQ74" s="658"/>
      <c r="AT74" s="293">
        <f t="shared" si="18"/>
        <v>0</v>
      </c>
      <c r="AU74" s="294">
        <f t="shared" si="19"/>
        <v>0</v>
      </c>
    </row>
    <row r="75" spans="1:47" s="5" customFormat="1" ht="11.85" customHeight="1" x14ac:dyDescent="0.35">
      <c r="A75" s="48" t="s">
        <v>614</v>
      </c>
      <c r="B75" s="311"/>
      <c r="C75" s="312"/>
      <c r="D75" s="331"/>
      <c r="E75" s="312"/>
      <c r="F75" s="280"/>
      <c r="G75" s="342"/>
      <c r="H75" s="280"/>
      <c r="I75" s="352"/>
      <c r="J75" s="361"/>
      <c r="K75" s="312"/>
      <c r="L75" s="331"/>
      <c r="M75" s="352"/>
      <c r="N75" s="311"/>
      <c r="O75" s="312"/>
      <c r="P75" s="331"/>
      <c r="Q75" s="312"/>
      <c r="R75" s="331"/>
      <c r="S75" s="342"/>
      <c r="T75" s="311"/>
      <c r="U75" s="312"/>
      <c r="V75" s="331"/>
      <c r="W75" s="312"/>
      <c r="X75" s="280"/>
      <c r="Y75" s="342"/>
      <c r="Z75" s="311"/>
      <c r="AA75" s="312"/>
      <c r="AB75" s="280"/>
      <c r="AC75" s="312"/>
      <c r="AD75" s="280"/>
      <c r="AE75" s="342"/>
      <c r="AF75" s="593"/>
      <c r="AG75" s="608"/>
      <c r="AH75" s="628"/>
      <c r="AI75" s="617"/>
      <c r="AJ75" s="628"/>
      <c r="AK75" s="617"/>
      <c r="AL75" s="618"/>
      <c r="AM75" s="635"/>
      <c r="AN75" s="675"/>
      <c r="AO75" s="647"/>
      <c r="AQ75" s="658"/>
      <c r="AT75" s="293">
        <f t="shared" si="18"/>
        <v>0</v>
      </c>
      <c r="AU75" s="294">
        <f t="shared" si="19"/>
        <v>0</v>
      </c>
    </row>
    <row r="76" spans="1:47" s="5" customFormat="1" ht="11.85" customHeight="1" x14ac:dyDescent="0.35">
      <c r="A76" s="47" t="s">
        <v>640</v>
      </c>
      <c r="B76" s="311">
        <f>'Food Shopping (BY ZONE)'!D40</f>
        <v>0</v>
      </c>
      <c r="C76" s="312">
        <f t="shared" ref="C76:C78" si="183">B76/$B$10</f>
        <v>0</v>
      </c>
      <c r="D76" s="331">
        <f>'Food Shopping (BY ZONE)'!G40</f>
        <v>0</v>
      </c>
      <c r="E76" s="312">
        <f t="shared" ref="E76:E78" si="184">D76/$D$10</f>
        <v>0</v>
      </c>
      <c r="F76" s="280">
        <f>B76+D76</f>
        <v>0</v>
      </c>
      <c r="G76" s="342">
        <f t="shared" si="146"/>
        <v>0</v>
      </c>
      <c r="H76" s="280">
        <f>'Food Shopping (BY ZONE)'!K40</f>
        <v>0</v>
      </c>
      <c r="I76" s="352">
        <f t="shared" si="147"/>
        <v>0</v>
      </c>
      <c r="J76" s="361">
        <f>'Food Shopping (BY ZONE)'!N40</f>
        <v>0</v>
      </c>
      <c r="K76" s="312">
        <f t="shared" si="148"/>
        <v>0</v>
      </c>
      <c r="L76" s="331">
        <f>H76+J76</f>
        <v>0</v>
      </c>
      <c r="M76" s="352">
        <f t="shared" si="149"/>
        <v>0</v>
      </c>
      <c r="N76" s="311">
        <f>'Food Shopping (BY ZONE)'!R40</f>
        <v>0</v>
      </c>
      <c r="O76" s="312">
        <f t="shared" si="150"/>
        <v>0</v>
      </c>
      <c r="P76" s="331">
        <f>'Food Shopping (BY ZONE)'!U40</f>
        <v>0.86541249194980652</v>
      </c>
      <c r="Q76" s="312">
        <f t="shared" si="151"/>
        <v>2.9393607573344169E-2</v>
      </c>
      <c r="R76" s="331">
        <f>N76+P76</f>
        <v>0.86541249194980652</v>
      </c>
      <c r="S76" s="342">
        <f t="shared" si="152"/>
        <v>6.4959872737090614E-3</v>
      </c>
      <c r="T76" s="311">
        <f>'Food Shopping (BY ZONE)'!Y40</f>
        <v>0</v>
      </c>
      <c r="U76" s="312">
        <f t="shared" si="153"/>
        <v>0</v>
      </c>
      <c r="V76" s="331">
        <f>'Food Shopping (BY ZONE)'!AB40</f>
        <v>0.19326161585217708</v>
      </c>
      <c r="W76" s="312">
        <f t="shared" si="154"/>
        <v>2.3766905098273339E-2</v>
      </c>
      <c r="X76" s="280">
        <f>T76+V76</f>
        <v>0.19326161585217708</v>
      </c>
      <c r="Y76" s="342">
        <f t="shared" si="155"/>
        <v>3.8977724361168296E-3</v>
      </c>
      <c r="Z76" s="311">
        <f>'Food Shopping (BY ZONE)'!AF40</f>
        <v>0</v>
      </c>
      <c r="AA76" s="312">
        <f t="shared" si="156"/>
        <v>0</v>
      </c>
      <c r="AB76" s="280">
        <f>'Food Shopping (BY ZONE)'!AI40</f>
        <v>0</v>
      </c>
      <c r="AC76" s="312">
        <f t="shared" si="157"/>
        <v>0</v>
      </c>
      <c r="AD76" s="280">
        <f>'Food Shopping (BY ZONE)'!AJ40</f>
        <v>0</v>
      </c>
      <c r="AE76" s="342">
        <f t="shared" si="159"/>
        <v>0</v>
      </c>
      <c r="AF76" s="593"/>
      <c r="AG76" s="608">
        <f t="shared" si="172"/>
        <v>0</v>
      </c>
      <c r="AH76" s="628">
        <f t="shared" si="161"/>
        <v>0</v>
      </c>
      <c r="AI76" s="617">
        <f t="shared" si="173"/>
        <v>1.0586741078019837</v>
      </c>
      <c r="AJ76" s="628">
        <f t="shared" si="163"/>
        <v>1.5428305908267917E-2</v>
      </c>
      <c r="AK76" s="617">
        <f t="shared" si="174"/>
        <v>1.0586741078019837</v>
      </c>
      <c r="AL76" s="618">
        <f t="shared" si="165"/>
        <v>3.152142914390151E-3</v>
      </c>
      <c r="AM76" s="635"/>
      <c r="AN76" s="675">
        <f t="shared" ref="AN76:AN78" si="185">AO76*AK76</f>
        <v>0</v>
      </c>
      <c r="AO76" s="647">
        <v>0</v>
      </c>
      <c r="AQ76" s="658">
        <f t="shared" si="176"/>
        <v>1.0586741078019837</v>
      </c>
      <c r="AT76" s="293">
        <f t="shared" si="18"/>
        <v>0.19326161585217708</v>
      </c>
      <c r="AU76" s="294">
        <f t="shared" si="19"/>
        <v>1.3751054470209918E-3</v>
      </c>
    </row>
    <row r="77" spans="1:47" s="5" customFormat="1" ht="11.85" customHeight="1" x14ac:dyDescent="0.35">
      <c r="A77" s="47" t="s">
        <v>536</v>
      </c>
      <c r="B77" s="311">
        <f>'Food Shopping (BY ZONE)'!D43</f>
        <v>0</v>
      </c>
      <c r="C77" s="312">
        <f t="shared" si="183"/>
        <v>0</v>
      </c>
      <c r="D77" s="331">
        <f>'Food Shopping (BY ZONE)'!G43</f>
        <v>0</v>
      </c>
      <c r="E77" s="312">
        <f t="shared" si="184"/>
        <v>0</v>
      </c>
      <c r="F77" s="280">
        <f>B77+D77</f>
        <v>0</v>
      </c>
      <c r="G77" s="342">
        <f t="shared" si="146"/>
        <v>0</v>
      </c>
      <c r="H77" s="280">
        <f>'Food Shopping (BY ZONE)'!K43</f>
        <v>0</v>
      </c>
      <c r="I77" s="352">
        <f t="shared" si="147"/>
        <v>0</v>
      </c>
      <c r="J77" s="361">
        <f>'Food Shopping (BY ZONE)'!N43</f>
        <v>0</v>
      </c>
      <c r="K77" s="312">
        <f t="shared" si="148"/>
        <v>0</v>
      </c>
      <c r="L77" s="331">
        <f>H77+J77</f>
        <v>0</v>
      </c>
      <c r="M77" s="352">
        <f t="shared" si="149"/>
        <v>0</v>
      </c>
      <c r="N77" s="311">
        <f>'Food Shopping (BY ZONE)'!R43</f>
        <v>0</v>
      </c>
      <c r="O77" s="312">
        <f t="shared" si="150"/>
        <v>0</v>
      </c>
      <c r="P77" s="331">
        <f>'Food Shopping (BY ZONE)'!U43</f>
        <v>0</v>
      </c>
      <c r="Q77" s="312">
        <f t="shared" si="151"/>
        <v>0</v>
      </c>
      <c r="R77" s="331">
        <f>N77+P77</f>
        <v>0</v>
      </c>
      <c r="S77" s="342">
        <f t="shared" si="152"/>
        <v>0</v>
      </c>
      <c r="T77" s="311">
        <f>'Food Shopping (BY ZONE)'!Y43</f>
        <v>0</v>
      </c>
      <c r="U77" s="312">
        <f t="shared" si="153"/>
        <v>0</v>
      </c>
      <c r="V77" s="331">
        <f>'Food Shopping (BY ZONE)'!AB43</f>
        <v>0.10820725562160902</v>
      </c>
      <c r="W77" s="312">
        <f t="shared" si="154"/>
        <v>1.3307099622257531E-2</v>
      </c>
      <c r="X77" s="280">
        <f>T77+V77</f>
        <v>0.10820725562160902</v>
      </c>
      <c r="Y77" s="342">
        <f t="shared" si="155"/>
        <v>2.1823643380502362E-3</v>
      </c>
      <c r="Z77" s="311">
        <f>'Food Shopping (BY ZONE)'!AF43</f>
        <v>0</v>
      </c>
      <c r="AA77" s="312">
        <f t="shared" si="156"/>
        <v>0</v>
      </c>
      <c r="AB77" s="280">
        <f>'Food Shopping (BY ZONE)'!AI43</f>
        <v>0</v>
      </c>
      <c r="AC77" s="312">
        <f t="shared" si="157"/>
        <v>0</v>
      </c>
      <c r="AD77" s="280">
        <f>'Food Shopping (BY ZONE)'!AJ41</f>
        <v>0</v>
      </c>
      <c r="AE77" s="342">
        <f t="shared" si="159"/>
        <v>0</v>
      </c>
      <c r="AF77" s="593"/>
      <c r="AG77" s="608">
        <f t="shared" ref="AG77" si="186">B77+H77+N77+T77+Z77</f>
        <v>0</v>
      </c>
      <c r="AH77" s="628">
        <f t="shared" si="161"/>
        <v>0</v>
      </c>
      <c r="AI77" s="617">
        <f t="shared" ref="AI77" si="187">D77+J77+P77+V77+AB77</f>
        <v>0.10820725562160902</v>
      </c>
      <c r="AJ77" s="628">
        <f t="shared" si="163"/>
        <v>1.5769296981206467E-3</v>
      </c>
      <c r="AK77" s="617">
        <f t="shared" ref="AK77" si="188">AG77+AI77</f>
        <v>0.10820725562160902</v>
      </c>
      <c r="AL77" s="618">
        <f t="shared" si="165"/>
        <v>3.2218104852060463E-4</v>
      </c>
      <c r="AM77" s="635"/>
      <c r="AN77" s="675">
        <f t="shared" si="185"/>
        <v>0</v>
      </c>
      <c r="AO77" s="647">
        <v>0</v>
      </c>
      <c r="AQ77" s="658">
        <f t="shared" si="176"/>
        <v>0.10820725562160902</v>
      </c>
      <c r="AT77" s="293">
        <f t="shared" si="18"/>
        <v>0.10820725562160902</v>
      </c>
      <c r="AU77" s="294">
        <f t="shared" si="19"/>
        <v>7.6992208699258483E-4</v>
      </c>
    </row>
    <row r="78" spans="1:47" s="5" customFormat="1" ht="11.85" customHeight="1" x14ac:dyDescent="0.35">
      <c r="A78" s="47" t="s">
        <v>643</v>
      </c>
      <c r="B78" s="311">
        <f>'Food Shopping (BY ZONE)'!D47</f>
        <v>0</v>
      </c>
      <c r="C78" s="312">
        <f t="shared" si="183"/>
        <v>0</v>
      </c>
      <c r="D78" s="331">
        <f>'Food Shopping (BY ZONE)'!G47</f>
        <v>0</v>
      </c>
      <c r="E78" s="312">
        <f t="shared" si="184"/>
        <v>0</v>
      </c>
      <c r="F78" s="280">
        <f>B78+D78</f>
        <v>0</v>
      </c>
      <c r="G78" s="342">
        <f t="shared" si="146"/>
        <v>0</v>
      </c>
      <c r="H78" s="280">
        <f>'Food Shopping (BY ZONE)'!K47</f>
        <v>0</v>
      </c>
      <c r="I78" s="352">
        <f t="shared" si="147"/>
        <v>0</v>
      </c>
      <c r="J78" s="361">
        <f>'Food Shopping (BY ZONE)'!N47</f>
        <v>0</v>
      </c>
      <c r="K78" s="312">
        <f t="shared" si="148"/>
        <v>0</v>
      </c>
      <c r="L78" s="331">
        <f>H78+J78</f>
        <v>0</v>
      </c>
      <c r="M78" s="352">
        <f t="shared" si="149"/>
        <v>0</v>
      </c>
      <c r="N78" s="311">
        <f>'Food Shopping (BY ZONE)'!R47</f>
        <v>0</v>
      </c>
      <c r="O78" s="312">
        <f t="shared" si="150"/>
        <v>0</v>
      </c>
      <c r="P78" s="331">
        <f>'Food Shopping (BY ZONE)'!U47</f>
        <v>0</v>
      </c>
      <c r="Q78" s="312">
        <f t="shared" si="151"/>
        <v>0</v>
      </c>
      <c r="R78" s="331">
        <f>N78+P78</f>
        <v>0</v>
      </c>
      <c r="S78" s="342">
        <f t="shared" si="152"/>
        <v>0</v>
      </c>
      <c r="T78" s="311">
        <f>'Food Shopping (BY ZONE)'!Y47</f>
        <v>0</v>
      </c>
      <c r="U78" s="312">
        <f t="shared" si="153"/>
        <v>0</v>
      </c>
      <c r="V78" s="331">
        <f>'Food Shopping (BY ZONE)'!AB47</f>
        <v>5.4056248035801356E-2</v>
      </c>
      <c r="W78" s="312">
        <f t="shared" si="154"/>
        <v>6.6477231465264233E-3</v>
      </c>
      <c r="X78" s="280">
        <f>T78+V78</f>
        <v>5.4056248035801356E-2</v>
      </c>
      <c r="Y78" s="342">
        <f t="shared" si="155"/>
        <v>1.0902265960303339E-3</v>
      </c>
      <c r="Z78" s="311">
        <f>'Food Shopping (BY ZONE)'!AF47</f>
        <v>0</v>
      </c>
      <c r="AA78" s="312">
        <f t="shared" si="156"/>
        <v>0</v>
      </c>
      <c r="AB78" s="280">
        <f>'Food Shopping (BY ZONE)'!AI47</f>
        <v>0</v>
      </c>
      <c r="AC78" s="312">
        <f t="shared" si="157"/>
        <v>0</v>
      </c>
      <c r="AD78" s="280">
        <f>'Food Shopping (BY ZONE)'!AJ47</f>
        <v>0</v>
      </c>
      <c r="AE78" s="342">
        <f t="shared" si="159"/>
        <v>0</v>
      </c>
      <c r="AF78" s="593"/>
      <c r="AG78" s="608">
        <f t="shared" ref="AG78" si="189">B78+H78+N78+T78+Z78</f>
        <v>0</v>
      </c>
      <c r="AH78" s="628">
        <f t="shared" si="161"/>
        <v>0</v>
      </c>
      <c r="AI78" s="617">
        <f t="shared" ref="AI78" si="190">D78+J78+P78+V78+AB78</f>
        <v>5.4056248035801356E-2</v>
      </c>
      <c r="AJ78" s="628">
        <f t="shared" si="163"/>
        <v>7.8777437249418609E-4</v>
      </c>
      <c r="AK78" s="617">
        <f t="shared" ref="AK78" si="191">AG78+AI78</f>
        <v>5.4056248035801356E-2</v>
      </c>
      <c r="AL78" s="618">
        <f t="shared" si="165"/>
        <v>1.609494536315215E-4</v>
      </c>
      <c r="AM78" s="635"/>
      <c r="AN78" s="675">
        <f t="shared" si="185"/>
        <v>0</v>
      </c>
      <c r="AO78" s="647">
        <v>0</v>
      </c>
      <c r="AQ78" s="658">
        <f t="shared" si="176"/>
        <v>5.4056248035801356E-2</v>
      </c>
      <c r="AT78" s="293">
        <f t="shared" si="18"/>
        <v>5.4056248035801356E-2</v>
      </c>
      <c r="AU78" s="294">
        <f t="shared" si="19"/>
        <v>3.8462392437205151E-4</v>
      </c>
    </row>
    <row r="79" spans="1:47" s="5" customFormat="1" ht="11.85" customHeight="1" thickBot="1" x14ac:dyDescent="0.4">
      <c r="A79" s="47"/>
      <c r="B79" s="311"/>
      <c r="C79" s="312"/>
      <c r="D79" s="331"/>
      <c r="E79" s="312"/>
      <c r="F79" s="280"/>
      <c r="G79" s="342"/>
      <c r="H79" s="280"/>
      <c r="I79" s="352"/>
      <c r="J79" s="361"/>
      <c r="K79" s="312"/>
      <c r="L79" s="331"/>
      <c r="M79" s="352"/>
      <c r="N79" s="311"/>
      <c r="O79" s="312"/>
      <c r="P79" s="331"/>
      <c r="Q79" s="312"/>
      <c r="R79" s="331"/>
      <c r="S79" s="342"/>
      <c r="T79" s="311"/>
      <c r="U79" s="312"/>
      <c r="V79" s="331"/>
      <c r="W79" s="312"/>
      <c r="X79" s="280"/>
      <c r="Y79" s="342"/>
      <c r="Z79" s="311"/>
      <c r="AA79" s="312"/>
      <c r="AB79" s="280"/>
      <c r="AC79" s="312"/>
      <c r="AD79" s="280"/>
      <c r="AE79" s="342"/>
      <c r="AF79" s="593"/>
      <c r="AG79" s="608"/>
      <c r="AH79" s="628"/>
      <c r="AI79" s="617"/>
      <c r="AJ79" s="628"/>
      <c r="AK79" s="617"/>
      <c r="AL79" s="618"/>
      <c r="AM79" s="635"/>
      <c r="AN79" s="675"/>
      <c r="AO79" s="647"/>
      <c r="AQ79" s="101"/>
      <c r="AT79" s="293">
        <f t="shared" si="18"/>
        <v>0</v>
      </c>
      <c r="AU79" s="294">
        <f t="shared" si="19"/>
        <v>0</v>
      </c>
    </row>
    <row r="80" spans="1:47" s="5" customFormat="1" ht="11.85" customHeight="1" thickBot="1" x14ac:dyDescent="0.4">
      <c r="A80" s="71" t="s">
        <v>644</v>
      </c>
      <c r="B80" s="315">
        <f t="shared" ref="B80:Z80" si="192">B68+B73+B76+B77+B78</f>
        <v>0</v>
      </c>
      <c r="C80" s="316">
        <f t="shared" si="192"/>
        <v>0</v>
      </c>
      <c r="D80" s="333">
        <f t="shared" si="192"/>
        <v>0.27800704538560866</v>
      </c>
      <c r="E80" s="316">
        <f t="shared" si="192"/>
        <v>2.3841820789718568E-2</v>
      </c>
      <c r="F80" s="281">
        <f t="shared" si="192"/>
        <v>0.27800704538560866</v>
      </c>
      <c r="G80" s="344">
        <f t="shared" si="192"/>
        <v>5.3882514984763957E-3</v>
      </c>
      <c r="H80" s="281">
        <f t="shared" si="192"/>
        <v>0</v>
      </c>
      <c r="I80" s="354">
        <f t="shared" si="192"/>
        <v>0</v>
      </c>
      <c r="J80" s="364">
        <f t="shared" si="192"/>
        <v>0</v>
      </c>
      <c r="K80" s="316">
        <f t="shared" si="192"/>
        <v>0</v>
      </c>
      <c r="L80" s="333">
        <f t="shared" si="192"/>
        <v>0</v>
      </c>
      <c r="M80" s="354">
        <f t="shared" si="192"/>
        <v>0</v>
      </c>
      <c r="N80" s="315">
        <f t="shared" si="192"/>
        <v>5.7993150069683921</v>
      </c>
      <c r="O80" s="316">
        <f t="shared" si="192"/>
        <v>5.588062402799808E-2</v>
      </c>
      <c r="P80" s="333">
        <f t="shared" si="192"/>
        <v>0.86541249194980652</v>
      </c>
      <c r="Q80" s="316">
        <f t="shared" si="192"/>
        <v>2.9393607573344169E-2</v>
      </c>
      <c r="R80" s="333">
        <f t="shared" si="192"/>
        <v>6.6647274989181984</v>
      </c>
      <c r="S80" s="344">
        <f t="shared" si="192"/>
        <v>5.0026993391519559E-2</v>
      </c>
      <c r="T80" s="315">
        <f t="shared" si="192"/>
        <v>12.432348405644261</v>
      </c>
      <c r="U80" s="316">
        <f t="shared" si="192"/>
        <v>0.29992852287489241</v>
      </c>
      <c r="V80" s="333">
        <f t="shared" si="192"/>
        <v>5.4831508275993794</v>
      </c>
      <c r="W80" s="316">
        <f t="shared" si="192"/>
        <v>0.67430630125100099</v>
      </c>
      <c r="X80" s="281">
        <f t="shared" si="192"/>
        <v>17.915499233243636</v>
      </c>
      <c r="Y80" s="344">
        <f t="shared" si="192"/>
        <v>0.36132647852857436</v>
      </c>
      <c r="Z80" s="315">
        <f t="shared" si="192"/>
        <v>0</v>
      </c>
      <c r="AA80" s="316">
        <f>AA68+AA73+AA77+AA76+AA78</f>
        <v>0</v>
      </c>
      <c r="AB80" s="281">
        <f t="shared" ref="AB80:AK80" si="193">AB68+AB73+AB76+AB77+AB78</f>
        <v>0</v>
      </c>
      <c r="AC80" s="316">
        <f t="shared" si="193"/>
        <v>0</v>
      </c>
      <c r="AD80" s="281">
        <f t="shared" si="193"/>
        <v>0</v>
      </c>
      <c r="AE80" s="344">
        <f t="shared" si="193"/>
        <v>0</v>
      </c>
      <c r="AF80" s="592"/>
      <c r="AG80" s="607">
        <f t="shared" si="193"/>
        <v>18.231663412612651</v>
      </c>
      <c r="AH80" s="627">
        <f t="shared" si="193"/>
        <v>6.8222165060522019E-2</v>
      </c>
      <c r="AI80" s="615">
        <f t="shared" si="193"/>
        <v>6.6265703649347953</v>
      </c>
      <c r="AJ80" s="627">
        <f t="shared" si="193"/>
        <v>9.6570563083988384E-2</v>
      </c>
      <c r="AK80" s="615">
        <f t="shared" si="193"/>
        <v>24.858233777547447</v>
      </c>
      <c r="AL80" s="616">
        <f>AL68+AL73+AL76+AL78+AL77</f>
        <v>7.4014000048451253E-2</v>
      </c>
      <c r="AM80" s="562"/>
      <c r="AN80" s="674">
        <f>AN68+AN73+AN76+AN77+AN78</f>
        <v>52.714356316958181</v>
      </c>
      <c r="AO80" s="644" t="s">
        <v>7</v>
      </c>
      <c r="AQ80" s="658">
        <f>AK80+AN80</f>
        <v>77.572590094505628</v>
      </c>
      <c r="AT80" s="293">
        <f t="shared" ref="AT80:AT117" si="194">F80+L80+X80</f>
        <v>18.193506278629243</v>
      </c>
      <c r="AU80" s="294">
        <f t="shared" ref="AU80:AU116" si="195">AT80/$AT$116</f>
        <v>0.12945141472525809</v>
      </c>
    </row>
    <row r="81" spans="1:47" s="5" customFormat="1" ht="11.85" customHeight="1" thickBot="1" x14ac:dyDescent="0.4">
      <c r="A81" s="47"/>
      <c r="B81" s="311"/>
      <c r="C81" s="312"/>
      <c r="D81" s="331"/>
      <c r="E81" s="312"/>
      <c r="F81" s="280"/>
      <c r="G81" s="342"/>
      <c r="H81" s="280"/>
      <c r="I81" s="352"/>
      <c r="J81" s="361"/>
      <c r="K81" s="312"/>
      <c r="L81" s="331"/>
      <c r="M81" s="352"/>
      <c r="N81" s="311"/>
      <c r="O81" s="312"/>
      <c r="P81" s="331"/>
      <c r="Q81" s="312"/>
      <c r="R81" s="331"/>
      <c r="S81" s="342"/>
      <c r="T81" s="311"/>
      <c r="U81" s="312"/>
      <c r="V81" s="331"/>
      <c r="W81" s="312"/>
      <c r="X81" s="280"/>
      <c r="Y81" s="342"/>
      <c r="Z81" s="311"/>
      <c r="AA81" s="312"/>
      <c r="AB81" s="280"/>
      <c r="AC81" s="312"/>
      <c r="AD81" s="280"/>
      <c r="AE81" s="342"/>
      <c r="AF81" s="593"/>
      <c r="AG81" s="608"/>
      <c r="AH81" s="628"/>
      <c r="AI81" s="617"/>
      <c r="AJ81" s="628"/>
      <c r="AK81" s="617"/>
      <c r="AL81" s="618"/>
      <c r="AM81" s="635"/>
      <c r="AN81" s="675"/>
      <c r="AO81" s="647"/>
      <c r="AQ81" s="101"/>
      <c r="AT81" s="293">
        <f t="shared" si="194"/>
        <v>0</v>
      </c>
      <c r="AU81" s="294">
        <f t="shared" si="195"/>
        <v>0</v>
      </c>
    </row>
    <row r="82" spans="1:47" s="5" customFormat="1" ht="11.85" customHeight="1" thickBot="1" x14ac:dyDescent="0.4">
      <c r="A82" s="287" t="s">
        <v>85</v>
      </c>
      <c r="B82" s="313"/>
      <c r="C82" s="314"/>
      <c r="D82" s="332"/>
      <c r="E82" s="314"/>
      <c r="F82" s="288"/>
      <c r="G82" s="343"/>
      <c r="H82" s="288"/>
      <c r="I82" s="353"/>
      <c r="J82" s="363"/>
      <c r="K82" s="314"/>
      <c r="L82" s="332"/>
      <c r="M82" s="353"/>
      <c r="N82" s="313"/>
      <c r="O82" s="314"/>
      <c r="P82" s="332"/>
      <c r="Q82" s="314"/>
      <c r="R82" s="332"/>
      <c r="S82" s="343"/>
      <c r="T82" s="313"/>
      <c r="U82" s="314"/>
      <c r="V82" s="332"/>
      <c r="W82" s="314"/>
      <c r="X82" s="288"/>
      <c r="Y82" s="343"/>
      <c r="Z82" s="313"/>
      <c r="AA82" s="314"/>
      <c r="AB82" s="288"/>
      <c r="AC82" s="314"/>
      <c r="AD82" s="288"/>
      <c r="AE82" s="343"/>
      <c r="AF82" s="592"/>
      <c r="AG82" s="607"/>
      <c r="AH82" s="627"/>
      <c r="AI82" s="615"/>
      <c r="AJ82" s="627"/>
      <c r="AK82" s="615"/>
      <c r="AL82" s="616"/>
      <c r="AM82" s="562"/>
      <c r="AN82" s="674"/>
      <c r="AO82" s="644"/>
      <c r="AQ82" s="101"/>
      <c r="AT82" s="293">
        <f t="shared" si="194"/>
        <v>0</v>
      </c>
      <c r="AU82" s="294">
        <f t="shared" si="195"/>
        <v>0</v>
      </c>
    </row>
    <row r="83" spans="1:47" s="5" customFormat="1" ht="11.85" customHeight="1" x14ac:dyDescent="0.35">
      <c r="A83" s="47"/>
      <c r="B83" s="311"/>
      <c r="C83" s="312"/>
      <c r="D83" s="331"/>
      <c r="E83" s="312"/>
      <c r="F83" s="280"/>
      <c r="G83" s="342"/>
      <c r="H83" s="280"/>
      <c r="I83" s="352"/>
      <c r="J83" s="361"/>
      <c r="K83" s="312"/>
      <c r="L83" s="331"/>
      <c r="M83" s="352"/>
      <c r="N83" s="311"/>
      <c r="O83" s="312"/>
      <c r="P83" s="331"/>
      <c r="Q83" s="312"/>
      <c r="R83" s="331"/>
      <c r="S83" s="342"/>
      <c r="T83" s="311"/>
      <c r="U83" s="312"/>
      <c r="V83" s="331"/>
      <c r="W83" s="312"/>
      <c r="X83" s="280"/>
      <c r="Y83" s="342"/>
      <c r="Z83" s="311"/>
      <c r="AA83" s="312"/>
      <c r="AB83" s="280"/>
      <c r="AC83" s="312"/>
      <c r="AD83" s="280"/>
      <c r="AE83" s="342"/>
      <c r="AF83" s="593"/>
      <c r="AG83" s="608"/>
      <c r="AH83" s="628"/>
      <c r="AI83" s="617"/>
      <c r="AJ83" s="628"/>
      <c r="AK83" s="617"/>
      <c r="AL83" s="618"/>
      <c r="AM83" s="635"/>
      <c r="AN83" s="675"/>
      <c r="AO83" s="647"/>
      <c r="AQ83" s="101"/>
      <c r="AT83" s="293">
        <f t="shared" si="194"/>
        <v>0</v>
      </c>
      <c r="AU83" s="294">
        <f t="shared" si="195"/>
        <v>0</v>
      </c>
    </row>
    <row r="84" spans="1:47" s="5" customFormat="1" ht="11.85" customHeight="1" x14ac:dyDescent="0.35">
      <c r="A84" s="599" t="s">
        <v>541</v>
      </c>
      <c r="B84" s="311">
        <f>'Food Shopping (BY ZONE)'!D50</f>
        <v>0</v>
      </c>
      <c r="C84" s="312">
        <f t="shared" ref="C84:C92" si="196">B84/$B$10</f>
        <v>0</v>
      </c>
      <c r="D84" s="331">
        <f>'Food Shopping (BY ZONE)'!G50</f>
        <v>6.3552134709978239E-2</v>
      </c>
      <c r="E84" s="312">
        <f t="shared" ref="E84:E92" si="197">D84/$D$10</f>
        <v>5.4502165743954556E-3</v>
      </c>
      <c r="F84" s="280">
        <f>B84+D84</f>
        <v>6.3552134709978239E-2</v>
      </c>
      <c r="G84" s="342">
        <f t="shared" ref="G84:G92" si="198">F84/$F$10</f>
        <v>1.2317489458133729E-3</v>
      </c>
      <c r="H84" s="280">
        <f>'Food Shopping (BY ZONE)'!K50</f>
        <v>0</v>
      </c>
      <c r="I84" s="352">
        <f t="shared" ref="I84:I92" si="199">H84/$H$10</f>
        <v>0</v>
      </c>
      <c r="J84" s="361">
        <f>'Food Shopping (BY ZONE)'!N50</f>
        <v>0</v>
      </c>
      <c r="K84" s="312">
        <f t="shared" ref="K84:K92" si="200">J84/$J$10</f>
        <v>0</v>
      </c>
      <c r="L84" s="331">
        <f>H84+J84</f>
        <v>0</v>
      </c>
      <c r="M84" s="352">
        <f t="shared" ref="M84:M92" si="201">L84/$L$10</f>
        <v>0</v>
      </c>
      <c r="N84" s="311">
        <f>'Food Shopping (BY ZONE)'!R50</f>
        <v>0</v>
      </c>
      <c r="O84" s="312">
        <f t="shared" ref="O84:O92" si="202">N84/$N$10</f>
        <v>0</v>
      </c>
      <c r="P84" s="331">
        <f>'Food Shopping (BY ZONE)'!U50</f>
        <v>0</v>
      </c>
      <c r="Q84" s="312">
        <f t="shared" ref="Q84:Q92" si="203">P84/$P$10</f>
        <v>0</v>
      </c>
      <c r="R84" s="331">
        <f>N84+P84</f>
        <v>0</v>
      </c>
      <c r="S84" s="342">
        <f t="shared" ref="S84:S92" si="204">R84/$R$10</f>
        <v>0</v>
      </c>
      <c r="T84" s="311">
        <f>'Food Shopping (BY ZONE)'!Y50</f>
        <v>0</v>
      </c>
      <c r="U84" s="312">
        <f t="shared" ref="U84:U92" si="205">T84/$T$10</f>
        <v>0</v>
      </c>
      <c r="V84" s="331">
        <f>'Food Shopping (BY ZONE)'!AB50</f>
        <v>0</v>
      </c>
      <c r="W84" s="312">
        <f t="shared" ref="W84:W92" si="206">V84/$V$10</f>
        <v>0</v>
      </c>
      <c r="X84" s="280">
        <f>T84+V84</f>
        <v>0</v>
      </c>
      <c r="Y84" s="342">
        <f t="shared" ref="Y84:Y92" si="207">X84/$X$10</f>
        <v>0</v>
      </c>
      <c r="Z84" s="311">
        <f>'Food Shopping (BY ZONE)'!AF50</f>
        <v>0.85160975273488426</v>
      </c>
      <c r="AA84" s="312">
        <f t="shared" ref="AA84:AA92" si="208">Z84/$Z$10</f>
        <v>1.6932241961352873E-2</v>
      </c>
      <c r="AB84" s="280">
        <f>'Food Shopping (BY ZONE)'!AI50</f>
        <v>0.81232784015458515</v>
      </c>
      <c r="AC84" s="312">
        <f t="shared" ref="AC84:AC92" si="209">AB84/$AB$10</f>
        <v>6.8855176377429342E-2</v>
      </c>
      <c r="AD84" s="280">
        <f>Z84+AB84</f>
        <v>1.6639375928894693</v>
      </c>
      <c r="AE84" s="342">
        <f t="shared" ref="AE84:AE92" si="210">AD84/$AD$10</f>
        <v>2.6797599500407408E-2</v>
      </c>
      <c r="AF84" s="593"/>
      <c r="AG84" s="608">
        <f t="shared" ref="AG84" si="211">B84+H84+N84+T84+Z84</f>
        <v>0.85160975273488426</v>
      </c>
      <c r="AH84" s="628">
        <f t="shared" ref="AH84:AH92" si="212">AG84/$AG$10</f>
        <v>3.1866900898377165E-3</v>
      </c>
      <c r="AI84" s="617">
        <f t="shared" ref="AI84" si="213">D84+J84+P84+V84+AB84</f>
        <v>0.87587997486456337</v>
      </c>
      <c r="AJ84" s="628">
        <f t="shared" ref="AJ84:AJ92" si="214">AI84/$AI$10</f>
        <v>1.2764404165123927E-2</v>
      </c>
      <c r="AK84" s="617">
        <f t="shared" ref="AK84" si="215">AG84+AI84</f>
        <v>1.7274897275994476</v>
      </c>
      <c r="AL84" s="618">
        <f t="shared" ref="AL84:AL92" si="216">AK84/$AK$10</f>
        <v>5.1435039965602603E-3</v>
      </c>
      <c r="AM84" s="635"/>
      <c r="AN84" s="675">
        <f t="shared" ref="AN84:AN92" si="217">AO84*AK84</f>
        <v>0</v>
      </c>
      <c r="AO84" s="647">
        <v>0</v>
      </c>
      <c r="AQ84" s="658">
        <f t="shared" ref="AQ84:AQ92" si="218">AK84+AN84</f>
        <v>1.7274897275994476</v>
      </c>
      <c r="AT84" s="293">
        <f t="shared" si="194"/>
        <v>6.3552134709978239E-2</v>
      </c>
      <c r="AU84" s="294">
        <f t="shared" si="195"/>
        <v>4.5218956813621437E-4</v>
      </c>
    </row>
    <row r="85" spans="1:47" s="5" customFormat="1" ht="11.85" customHeight="1" x14ac:dyDescent="0.35">
      <c r="A85" s="599" t="s">
        <v>645</v>
      </c>
      <c r="B85" s="311">
        <f>'Food Shopping (BY ZONE)'!D51</f>
        <v>0</v>
      </c>
      <c r="C85" s="312">
        <f t="shared" si="196"/>
        <v>0</v>
      </c>
      <c r="D85" s="331">
        <f>'Food Shopping (BY ZONE)'!G51</f>
        <v>0</v>
      </c>
      <c r="E85" s="312">
        <f t="shared" si="197"/>
        <v>0</v>
      </c>
      <c r="F85" s="280">
        <f t="shared" ref="F85:F92" si="219">B85+D85</f>
        <v>0</v>
      </c>
      <c r="G85" s="342">
        <f t="shared" si="198"/>
        <v>0</v>
      </c>
      <c r="H85" s="280">
        <f>'Food Shopping (BY ZONE)'!K51</f>
        <v>0</v>
      </c>
      <c r="I85" s="352">
        <f t="shared" si="199"/>
        <v>0</v>
      </c>
      <c r="J85" s="361">
        <f>'Food Shopping (BY ZONE)'!N51</f>
        <v>0</v>
      </c>
      <c r="K85" s="312">
        <f t="shared" si="200"/>
        <v>0</v>
      </c>
      <c r="L85" s="331">
        <f t="shared" ref="L85:L92" si="220">H85+J85</f>
        <v>0</v>
      </c>
      <c r="M85" s="352">
        <f t="shared" si="201"/>
        <v>0</v>
      </c>
      <c r="N85" s="311">
        <f>'Food Shopping (BY ZONE)'!R51</f>
        <v>3.0977619534509144</v>
      </c>
      <c r="O85" s="312">
        <f t="shared" si="202"/>
        <v>2.9849192678967525E-2</v>
      </c>
      <c r="P85" s="331">
        <f>'Food Shopping (BY ZONE)'!U51</f>
        <v>0</v>
      </c>
      <c r="Q85" s="312">
        <f t="shared" si="203"/>
        <v>0</v>
      </c>
      <c r="R85" s="331">
        <f t="shared" ref="R85:R92" si="221">N85+P85</f>
        <v>3.0977619534509144</v>
      </c>
      <c r="S85" s="342">
        <f t="shared" si="204"/>
        <v>2.3252521096915699E-2</v>
      </c>
      <c r="T85" s="311">
        <f>'Food Shopping (BY ZONE)'!Y51</f>
        <v>0</v>
      </c>
      <c r="U85" s="312">
        <f t="shared" si="205"/>
        <v>0</v>
      </c>
      <c r="V85" s="331">
        <f>'Food Shopping (BY ZONE)'!AB51</f>
        <v>0</v>
      </c>
      <c r="W85" s="312">
        <f t="shared" si="206"/>
        <v>0</v>
      </c>
      <c r="X85" s="280">
        <f t="shared" ref="X85:X92" si="222">T85+V85</f>
        <v>0</v>
      </c>
      <c r="Y85" s="342">
        <f t="shared" si="207"/>
        <v>0</v>
      </c>
      <c r="Z85" s="311">
        <f>'Food Shopping (BY ZONE)'!AF51</f>
        <v>3.4946935278813176</v>
      </c>
      <c r="AA85" s="312">
        <f t="shared" si="208"/>
        <v>6.9483699787174197E-2</v>
      </c>
      <c r="AB85" s="280">
        <f>'Food Shopping (BY ZONE)'!AI51</f>
        <v>0.59588481799450788</v>
      </c>
      <c r="AC85" s="312">
        <f t="shared" si="209"/>
        <v>5.0508861343267882E-2</v>
      </c>
      <c r="AD85" s="280">
        <f t="shared" ref="AD85:AD92" si="223">Z85+AB85</f>
        <v>4.0905783458758256</v>
      </c>
      <c r="AE85" s="342">
        <f t="shared" si="210"/>
        <v>6.5878480482832014E-2</v>
      </c>
      <c r="AF85" s="593"/>
      <c r="AG85" s="608">
        <f t="shared" ref="AG85:AG92" si="224">B85+H85+N85+T85+Z85</f>
        <v>6.592455481332232</v>
      </c>
      <c r="AH85" s="628">
        <f t="shared" si="212"/>
        <v>2.466870826994606E-2</v>
      </c>
      <c r="AI85" s="617">
        <f t="shared" ref="AI85:AI92" si="225">D85+J85+P85+V85+AB85</f>
        <v>0.59588481799450788</v>
      </c>
      <c r="AJ85" s="628">
        <f t="shared" si="214"/>
        <v>8.6839691179368926E-3</v>
      </c>
      <c r="AK85" s="617">
        <f t="shared" ref="AK85:AK92" si="226">AG85+AI85</f>
        <v>7.1883402993267396</v>
      </c>
      <c r="AL85" s="618">
        <f t="shared" si="216"/>
        <v>2.1402880994031148E-2</v>
      </c>
      <c r="AM85" s="635"/>
      <c r="AN85" s="675">
        <f t="shared" si="217"/>
        <v>0</v>
      </c>
      <c r="AO85" s="647">
        <v>0</v>
      </c>
      <c r="AQ85" s="658">
        <f t="shared" si="218"/>
        <v>7.1883402993267396</v>
      </c>
      <c r="AT85" s="293">
        <f t="shared" si="194"/>
        <v>0</v>
      </c>
      <c r="AU85" s="294">
        <f t="shared" si="195"/>
        <v>0</v>
      </c>
    </row>
    <row r="86" spans="1:47" s="5" customFormat="1" ht="11.85" customHeight="1" x14ac:dyDescent="0.35">
      <c r="A86" s="599" t="s">
        <v>543</v>
      </c>
      <c r="B86" s="311">
        <f>'Food Shopping (BY ZONE)'!D52</f>
        <v>0</v>
      </c>
      <c r="C86" s="312">
        <f t="shared" si="196"/>
        <v>0</v>
      </c>
      <c r="D86" s="331">
        <f>'Food Shopping (BY ZONE)'!G52</f>
        <v>0</v>
      </c>
      <c r="E86" s="312">
        <f t="shared" si="197"/>
        <v>0</v>
      </c>
      <c r="F86" s="280">
        <f t="shared" si="219"/>
        <v>0</v>
      </c>
      <c r="G86" s="342">
        <f t="shared" si="198"/>
        <v>0</v>
      </c>
      <c r="H86" s="280">
        <f>'Food Shopping (BY ZONE)'!K52</f>
        <v>0</v>
      </c>
      <c r="I86" s="352">
        <f t="shared" si="199"/>
        <v>0</v>
      </c>
      <c r="J86" s="361">
        <f>'Food Shopping (BY ZONE)'!N52</f>
        <v>0</v>
      </c>
      <c r="K86" s="312">
        <f t="shared" si="200"/>
        <v>0</v>
      </c>
      <c r="L86" s="331">
        <f t="shared" si="220"/>
        <v>0</v>
      </c>
      <c r="M86" s="352">
        <f t="shared" si="201"/>
        <v>0</v>
      </c>
      <c r="N86" s="311">
        <f>'Food Shopping (BY ZONE)'!R52</f>
        <v>0</v>
      </c>
      <c r="O86" s="312">
        <f t="shared" si="202"/>
        <v>0</v>
      </c>
      <c r="P86" s="331">
        <f>'Food Shopping (BY ZONE)'!U52</f>
        <v>0</v>
      </c>
      <c r="Q86" s="312">
        <f t="shared" si="203"/>
        <v>0</v>
      </c>
      <c r="R86" s="331">
        <f t="shared" si="221"/>
        <v>0</v>
      </c>
      <c r="S86" s="342">
        <f t="shared" si="204"/>
        <v>0</v>
      </c>
      <c r="T86" s="311">
        <f>'Food Shopping (BY ZONE)'!Y52</f>
        <v>0</v>
      </c>
      <c r="U86" s="312">
        <f t="shared" si="205"/>
        <v>0</v>
      </c>
      <c r="V86" s="331">
        <f>'Food Shopping (BY ZONE)'!AB52</f>
        <v>0</v>
      </c>
      <c r="W86" s="312">
        <f t="shared" si="206"/>
        <v>0</v>
      </c>
      <c r="X86" s="280">
        <f t="shared" si="222"/>
        <v>0</v>
      </c>
      <c r="Y86" s="342">
        <f t="shared" si="207"/>
        <v>0</v>
      </c>
      <c r="Z86" s="311">
        <f>'Food Shopping (BY ZONE)'!AF52</f>
        <v>0</v>
      </c>
      <c r="AA86" s="312">
        <f t="shared" si="208"/>
        <v>0</v>
      </c>
      <c r="AB86" s="280">
        <f>'Food Shopping (BY ZONE)'!AI52</f>
        <v>0.18640918212480706</v>
      </c>
      <c r="AC86" s="312">
        <f t="shared" si="209"/>
        <v>1.5800562875123676E-2</v>
      </c>
      <c r="AD86" s="280">
        <f t="shared" si="223"/>
        <v>0.18640918212480706</v>
      </c>
      <c r="AE86" s="342">
        <f t="shared" si="210"/>
        <v>3.0021069462735001E-3</v>
      </c>
      <c r="AF86" s="593"/>
      <c r="AG86" s="608">
        <f t="shared" si="224"/>
        <v>0</v>
      </c>
      <c r="AH86" s="628">
        <f t="shared" si="212"/>
        <v>0</v>
      </c>
      <c r="AI86" s="617">
        <f t="shared" si="225"/>
        <v>0.18640918212480706</v>
      </c>
      <c r="AJ86" s="628">
        <f t="shared" si="214"/>
        <v>2.7165847022580427E-3</v>
      </c>
      <c r="AK86" s="617">
        <f t="shared" si="226"/>
        <v>0.18640918212480706</v>
      </c>
      <c r="AL86" s="618">
        <f t="shared" si="216"/>
        <v>5.5502290863797851E-4</v>
      </c>
      <c r="AM86" s="635"/>
      <c r="AN86" s="675">
        <f t="shared" si="217"/>
        <v>0</v>
      </c>
      <c r="AO86" s="647">
        <v>0</v>
      </c>
      <c r="AQ86" s="658">
        <f t="shared" si="218"/>
        <v>0.18640918212480706</v>
      </c>
      <c r="AT86" s="293">
        <f t="shared" si="194"/>
        <v>0</v>
      </c>
      <c r="AU86" s="294">
        <f t="shared" si="195"/>
        <v>0</v>
      </c>
    </row>
    <row r="87" spans="1:47" s="5" customFormat="1" ht="11.85" customHeight="1" x14ac:dyDescent="0.35">
      <c r="A87" s="599" t="s">
        <v>544</v>
      </c>
      <c r="B87" s="311">
        <f>'Food Shopping (BY ZONE)'!D53</f>
        <v>0</v>
      </c>
      <c r="C87" s="312">
        <f t="shared" si="196"/>
        <v>0</v>
      </c>
      <c r="D87" s="331">
        <f>'Food Shopping (BY ZONE)'!G53</f>
        <v>0</v>
      </c>
      <c r="E87" s="312">
        <f t="shared" si="197"/>
        <v>0</v>
      </c>
      <c r="F87" s="280">
        <f t="shared" si="219"/>
        <v>0</v>
      </c>
      <c r="G87" s="342">
        <f t="shared" si="198"/>
        <v>0</v>
      </c>
      <c r="H87" s="280">
        <f>'Food Shopping (BY ZONE)'!K53</f>
        <v>0</v>
      </c>
      <c r="I87" s="352">
        <f t="shared" si="199"/>
        <v>0</v>
      </c>
      <c r="J87" s="361">
        <f>'Food Shopping (BY ZONE)'!N53</f>
        <v>0</v>
      </c>
      <c r="K87" s="312">
        <f t="shared" si="200"/>
        <v>0</v>
      </c>
      <c r="L87" s="331">
        <f t="shared" si="220"/>
        <v>0</v>
      </c>
      <c r="M87" s="352">
        <f t="shared" si="201"/>
        <v>0</v>
      </c>
      <c r="N87" s="311">
        <f>'Food Shopping (BY ZONE)'!R53</f>
        <v>0</v>
      </c>
      <c r="O87" s="312">
        <f t="shared" si="202"/>
        <v>0</v>
      </c>
      <c r="P87" s="331">
        <f>'Food Shopping (BY ZONE)'!U53</f>
        <v>0</v>
      </c>
      <c r="Q87" s="312">
        <f t="shared" si="203"/>
        <v>0</v>
      </c>
      <c r="R87" s="331">
        <f t="shared" si="221"/>
        <v>0</v>
      </c>
      <c r="S87" s="342">
        <f t="shared" si="204"/>
        <v>0</v>
      </c>
      <c r="T87" s="311">
        <f>'Food Shopping (BY ZONE)'!Y53</f>
        <v>0</v>
      </c>
      <c r="U87" s="312">
        <f t="shared" si="205"/>
        <v>0</v>
      </c>
      <c r="V87" s="331">
        <f>'Food Shopping (BY ZONE)'!AB53</f>
        <v>0</v>
      </c>
      <c r="W87" s="312">
        <f t="shared" si="206"/>
        <v>0</v>
      </c>
      <c r="X87" s="280">
        <f t="shared" si="222"/>
        <v>0</v>
      </c>
      <c r="Y87" s="342">
        <f t="shared" si="207"/>
        <v>0</v>
      </c>
      <c r="Z87" s="311">
        <f>'Food Shopping (BY ZONE)'!AF53</f>
        <v>0</v>
      </c>
      <c r="AA87" s="312">
        <f t="shared" si="208"/>
        <v>0</v>
      </c>
      <c r="AB87" s="280">
        <f>'Food Shopping (BY ZONE)'!AI53</f>
        <v>0.82833263858386574</v>
      </c>
      <c r="AC87" s="312">
        <f t="shared" si="209"/>
        <v>7.0211787790037838E-2</v>
      </c>
      <c r="AD87" s="280">
        <f t="shared" si="223"/>
        <v>0.82833263858386574</v>
      </c>
      <c r="AE87" s="342">
        <f t="shared" si="210"/>
        <v>1.3340239680107195E-2</v>
      </c>
      <c r="AF87" s="593"/>
      <c r="AG87" s="608">
        <f t="shared" si="224"/>
        <v>0</v>
      </c>
      <c r="AH87" s="628">
        <f t="shared" si="212"/>
        <v>0</v>
      </c>
      <c r="AI87" s="617">
        <f t="shared" si="225"/>
        <v>0.82833263858386574</v>
      </c>
      <c r="AJ87" s="628">
        <f t="shared" si="214"/>
        <v>1.2071485689215476E-2</v>
      </c>
      <c r="AK87" s="617">
        <f t="shared" si="226"/>
        <v>0.82833263858386574</v>
      </c>
      <c r="AL87" s="618">
        <f t="shared" si="216"/>
        <v>2.4663140793073977E-3</v>
      </c>
      <c r="AM87" s="635"/>
      <c r="AN87" s="675">
        <f t="shared" si="217"/>
        <v>0</v>
      </c>
      <c r="AO87" s="647">
        <v>0</v>
      </c>
      <c r="AQ87" s="658">
        <f t="shared" si="218"/>
        <v>0.82833263858386574</v>
      </c>
      <c r="AT87" s="293">
        <f t="shared" si="194"/>
        <v>0</v>
      </c>
      <c r="AU87" s="294">
        <f t="shared" si="195"/>
        <v>0</v>
      </c>
    </row>
    <row r="88" spans="1:47" s="5" customFormat="1" ht="11.85" customHeight="1" x14ac:dyDescent="0.35">
      <c r="A88" s="599" t="s">
        <v>646</v>
      </c>
      <c r="B88" s="311">
        <f>'Food Shopping (BY ZONE)'!D54</f>
        <v>0</v>
      </c>
      <c r="C88" s="312">
        <f t="shared" si="196"/>
        <v>0</v>
      </c>
      <c r="D88" s="331">
        <f>'Food Shopping (BY ZONE)'!G54</f>
        <v>0</v>
      </c>
      <c r="E88" s="312">
        <f t="shared" si="197"/>
        <v>0</v>
      </c>
      <c r="F88" s="280">
        <f t="shared" si="219"/>
        <v>0</v>
      </c>
      <c r="G88" s="342">
        <f t="shared" si="198"/>
        <v>0</v>
      </c>
      <c r="H88" s="280">
        <f>'Food Shopping (BY ZONE)'!K54</f>
        <v>0</v>
      </c>
      <c r="I88" s="352">
        <f t="shared" si="199"/>
        <v>0</v>
      </c>
      <c r="J88" s="361">
        <f>'Food Shopping (BY ZONE)'!N54</f>
        <v>0</v>
      </c>
      <c r="K88" s="312">
        <f t="shared" si="200"/>
        <v>0</v>
      </c>
      <c r="L88" s="331">
        <f t="shared" si="220"/>
        <v>0</v>
      </c>
      <c r="M88" s="352">
        <f t="shared" si="201"/>
        <v>0</v>
      </c>
      <c r="N88" s="311">
        <f>'Food Shopping (BY ZONE)'!R54</f>
        <v>0</v>
      </c>
      <c r="O88" s="312">
        <f t="shared" si="202"/>
        <v>0</v>
      </c>
      <c r="P88" s="331">
        <f>'Food Shopping (BY ZONE)'!U54</f>
        <v>0</v>
      </c>
      <c r="Q88" s="312">
        <f t="shared" si="203"/>
        <v>0</v>
      </c>
      <c r="R88" s="331">
        <f t="shared" si="221"/>
        <v>0</v>
      </c>
      <c r="S88" s="342">
        <f t="shared" si="204"/>
        <v>0</v>
      </c>
      <c r="T88" s="311">
        <f>'Food Shopping (BY ZONE)'!Y54</f>
        <v>0</v>
      </c>
      <c r="U88" s="312">
        <f t="shared" si="205"/>
        <v>0</v>
      </c>
      <c r="V88" s="331">
        <f>'Food Shopping (BY ZONE)'!AB54</f>
        <v>0</v>
      </c>
      <c r="W88" s="312">
        <f t="shared" si="206"/>
        <v>0</v>
      </c>
      <c r="X88" s="280">
        <f t="shared" si="222"/>
        <v>0</v>
      </c>
      <c r="Y88" s="342">
        <f t="shared" si="207"/>
        <v>0</v>
      </c>
      <c r="Z88" s="311">
        <f>'Food Shopping (BY ZONE)'!AF54</f>
        <v>0.3241198977500897</v>
      </c>
      <c r="AA88" s="312">
        <f t="shared" si="208"/>
        <v>6.4443561332745468E-3</v>
      </c>
      <c r="AB88" s="280">
        <f>'Food Shopping (BY ZONE)'!AI54</f>
        <v>0</v>
      </c>
      <c r="AC88" s="312">
        <f t="shared" si="209"/>
        <v>0</v>
      </c>
      <c r="AD88" s="280">
        <f t="shared" si="223"/>
        <v>0.3241198977500897</v>
      </c>
      <c r="AE88" s="342">
        <f t="shared" si="210"/>
        <v>5.219928467952383E-3</v>
      </c>
      <c r="AF88" s="593"/>
      <c r="AG88" s="608">
        <f t="shared" si="224"/>
        <v>0.3241198977500897</v>
      </c>
      <c r="AH88" s="628">
        <f t="shared" si="212"/>
        <v>1.2128438674668032E-3</v>
      </c>
      <c r="AI88" s="617">
        <f t="shared" si="225"/>
        <v>0</v>
      </c>
      <c r="AJ88" s="628">
        <f t="shared" si="214"/>
        <v>0</v>
      </c>
      <c r="AK88" s="617">
        <f t="shared" si="226"/>
        <v>0.3241198977500897</v>
      </c>
      <c r="AL88" s="618">
        <f t="shared" si="216"/>
        <v>9.6504885835641972E-4</v>
      </c>
      <c r="AM88" s="635"/>
      <c r="AN88" s="675">
        <f t="shared" si="217"/>
        <v>0</v>
      </c>
      <c r="AO88" s="647">
        <v>0</v>
      </c>
      <c r="AQ88" s="658">
        <f t="shared" si="218"/>
        <v>0.3241198977500897</v>
      </c>
      <c r="AT88" s="293">
        <f t="shared" si="194"/>
        <v>0</v>
      </c>
      <c r="AU88" s="294">
        <f t="shared" si="195"/>
        <v>0</v>
      </c>
    </row>
    <row r="89" spans="1:47" s="5" customFormat="1" ht="11.85" customHeight="1" x14ac:dyDescent="0.35">
      <c r="A89" s="599" t="s">
        <v>546</v>
      </c>
      <c r="B89" s="311">
        <f>'Food Shopping (BY ZONE)'!D55</f>
        <v>0</v>
      </c>
      <c r="C89" s="312">
        <f t="shared" si="196"/>
        <v>0</v>
      </c>
      <c r="D89" s="331">
        <f>'Food Shopping (BY ZONE)'!G55</f>
        <v>1.599078918797301E-2</v>
      </c>
      <c r="E89" s="312">
        <f t="shared" si="197"/>
        <v>1.3713664327355841E-3</v>
      </c>
      <c r="F89" s="280">
        <f t="shared" si="219"/>
        <v>1.599078918797301E-2</v>
      </c>
      <c r="G89" s="342">
        <f t="shared" si="198"/>
        <v>3.0992881379824196E-4</v>
      </c>
      <c r="H89" s="280">
        <f>'Food Shopping (BY ZONE)'!K55</f>
        <v>0</v>
      </c>
      <c r="I89" s="352">
        <f t="shared" si="199"/>
        <v>0</v>
      </c>
      <c r="J89" s="361">
        <f>'Food Shopping (BY ZONE)'!N55</f>
        <v>0</v>
      </c>
      <c r="K89" s="312">
        <f t="shared" si="200"/>
        <v>0</v>
      </c>
      <c r="L89" s="331">
        <f t="shared" si="220"/>
        <v>0</v>
      </c>
      <c r="M89" s="352">
        <f t="shared" si="201"/>
        <v>0</v>
      </c>
      <c r="N89" s="311">
        <f>'Food Shopping (BY ZONE)'!R55</f>
        <v>0</v>
      </c>
      <c r="O89" s="312">
        <f t="shared" si="202"/>
        <v>0</v>
      </c>
      <c r="P89" s="331">
        <f>'Food Shopping (BY ZONE)'!U55</f>
        <v>0</v>
      </c>
      <c r="Q89" s="312">
        <f t="shared" si="203"/>
        <v>0</v>
      </c>
      <c r="R89" s="331">
        <f t="shared" si="221"/>
        <v>0</v>
      </c>
      <c r="S89" s="342">
        <f t="shared" si="204"/>
        <v>0</v>
      </c>
      <c r="T89" s="311">
        <f>'Food Shopping (BY ZONE)'!Y55</f>
        <v>0</v>
      </c>
      <c r="U89" s="312">
        <f t="shared" si="205"/>
        <v>0</v>
      </c>
      <c r="V89" s="331">
        <f>'Food Shopping (BY ZONE)'!AB55</f>
        <v>5.4056248035801356E-2</v>
      </c>
      <c r="W89" s="312">
        <f t="shared" si="206"/>
        <v>6.6477231465264233E-3</v>
      </c>
      <c r="X89" s="280">
        <f t="shared" si="222"/>
        <v>5.4056248035801356E-2</v>
      </c>
      <c r="Y89" s="342">
        <f t="shared" si="207"/>
        <v>1.0902265960303339E-3</v>
      </c>
      <c r="Z89" s="311">
        <f>'Food Shopping (BY ZONE)'!AF55</f>
        <v>0.3241198977500897</v>
      </c>
      <c r="AA89" s="312">
        <f t="shared" si="208"/>
        <v>6.4443561332745468E-3</v>
      </c>
      <c r="AB89" s="280">
        <f>'Food Shopping (BY ZONE)'!AI55</f>
        <v>0.82133163870195802</v>
      </c>
      <c r="AC89" s="312">
        <f t="shared" si="209"/>
        <v>6.961836348785537E-2</v>
      </c>
      <c r="AD89" s="280">
        <f t="shared" si="223"/>
        <v>1.1454515364520477</v>
      </c>
      <c r="AE89" s="342">
        <f t="shared" si="210"/>
        <v>1.8447417530644911E-2</v>
      </c>
      <c r="AF89" s="593"/>
      <c r="AG89" s="608">
        <f t="shared" si="224"/>
        <v>0.3241198977500897</v>
      </c>
      <c r="AH89" s="628">
        <f t="shared" si="212"/>
        <v>1.2128438674668032E-3</v>
      </c>
      <c r="AI89" s="617">
        <f t="shared" si="225"/>
        <v>0.89137867592573239</v>
      </c>
      <c r="AJ89" s="628">
        <f t="shared" si="214"/>
        <v>1.2990270368321217E-2</v>
      </c>
      <c r="AK89" s="617">
        <f t="shared" si="226"/>
        <v>1.2154985736758221</v>
      </c>
      <c r="AL89" s="618">
        <f t="shared" si="216"/>
        <v>3.6190789859009329E-3</v>
      </c>
      <c r="AM89" s="635"/>
      <c r="AN89" s="675">
        <f t="shared" si="217"/>
        <v>0</v>
      </c>
      <c r="AO89" s="647">
        <v>0</v>
      </c>
      <c r="AQ89" s="658">
        <f t="shared" si="218"/>
        <v>1.2154985736758221</v>
      </c>
      <c r="AT89" s="293">
        <f t="shared" si="194"/>
        <v>7.0047037223774367E-2</v>
      </c>
      <c r="AU89" s="294">
        <f t="shared" si="195"/>
        <v>4.98402447942739E-4</v>
      </c>
    </row>
    <row r="90" spans="1:47" s="5" customFormat="1" ht="11.85" customHeight="1" x14ac:dyDescent="0.35">
      <c r="A90" s="599" t="s">
        <v>647</v>
      </c>
      <c r="B90" s="311">
        <f>'Food Shopping (BY ZONE)'!D56</f>
        <v>0</v>
      </c>
      <c r="C90" s="312">
        <f t="shared" si="196"/>
        <v>0</v>
      </c>
      <c r="D90" s="331">
        <f>'Food Shopping (BY ZONE)'!G56</f>
        <v>0</v>
      </c>
      <c r="E90" s="312">
        <f t="shared" si="197"/>
        <v>0</v>
      </c>
      <c r="F90" s="280">
        <f t="shared" si="219"/>
        <v>0</v>
      </c>
      <c r="G90" s="342">
        <f t="shared" si="198"/>
        <v>0</v>
      </c>
      <c r="H90" s="280">
        <f>'Food Shopping (BY ZONE)'!K56</f>
        <v>0</v>
      </c>
      <c r="I90" s="352">
        <f t="shared" si="199"/>
        <v>0</v>
      </c>
      <c r="J90" s="361">
        <f>'Food Shopping (BY ZONE)'!N56</f>
        <v>0</v>
      </c>
      <c r="K90" s="312">
        <f t="shared" si="200"/>
        <v>0</v>
      </c>
      <c r="L90" s="331">
        <f t="shared" si="220"/>
        <v>0</v>
      </c>
      <c r="M90" s="352">
        <f t="shared" si="201"/>
        <v>0</v>
      </c>
      <c r="N90" s="311">
        <f>'Food Shopping (BY ZONE)'!R56</f>
        <v>0</v>
      </c>
      <c r="O90" s="312">
        <f t="shared" si="202"/>
        <v>0</v>
      </c>
      <c r="P90" s="331">
        <f>'Food Shopping (BY ZONE)'!U56</f>
        <v>0</v>
      </c>
      <c r="Q90" s="312">
        <f t="shared" si="203"/>
        <v>0</v>
      </c>
      <c r="R90" s="331">
        <f t="shared" si="221"/>
        <v>0</v>
      </c>
      <c r="S90" s="342">
        <f t="shared" si="204"/>
        <v>0</v>
      </c>
      <c r="T90" s="311">
        <f>'Food Shopping (BY ZONE)'!Y56</f>
        <v>0</v>
      </c>
      <c r="U90" s="312">
        <f t="shared" si="205"/>
        <v>0</v>
      </c>
      <c r="V90" s="331">
        <f>'Food Shopping (BY ZONE)'!AB56</f>
        <v>0</v>
      </c>
      <c r="W90" s="312">
        <f t="shared" si="206"/>
        <v>0</v>
      </c>
      <c r="X90" s="280">
        <f t="shared" si="222"/>
        <v>0</v>
      </c>
      <c r="Y90" s="342">
        <f t="shared" si="207"/>
        <v>0</v>
      </c>
      <c r="Z90" s="311">
        <f>'Food Shopping (BY ZONE)'!AF56</f>
        <v>0</v>
      </c>
      <c r="AA90" s="312">
        <f t="shared" si="208"/>
        <v>0</v>
      </c>
      <c r="AB90" s="280">
        <f>'Food Shopping (BY ZONE)'!AI56</f>
        <v>1.2001762833500988</v>
      </c>
      <c r="AC90" s="312">
        <f t="shared" si="209"/>
        <v>0.10173029359470516</v>
      </c>
      <c r="AD90" s="280">
        <f t="shared" si="223"/>
        <v>1.2001762833500988</v>
      </c>
      <c r="AE90" s="342">
        <f t="shared" si="210"/>
        <v>1.9328755782993989E-2</v>
      </c>
      <c r="AF90" s="593"/>
      <c r="AG90" s="608">
        <f t="shared" si="224"/>
        <v>0</v>
      </c>
      <c r="AH90" s="628">
        <f t="shared" si="212"/>
        <v>0</v>
      </c>
      <c r="AI90" s="617">
        <f t="shared" si="225"/>
        <v>1.2001762833500988</v>
      </c>
      <c r="AJ90" s="628">
        <f t="shared" si="214"/>
        <v>1.7490450278242524E-2</v>
      </c>
      <c r="AK90" s="617">
        <f t="shared" si="226"/>
        <v>1.2001762833500988</v>
      </c>
      <c r="AL90" s="618">
        <f t="shared" si="216"/>
        <v>3.5734577238652212E-3</v>
      </c>
      <c r="AM90" s="635"/>
      <c r="AN90" s="675">
        <f t="shared" si="217"/>
        <v>0</v>
      </c>
      <c r="AO90" s="647">
        <v>0</v>
      </c>
      <c r="AQ90" s="658">
        <f t="shared" si="218"/>
        <v>1.2001762833500988</v>
      </c>
      <c r="AT90" s="293">
        <f t="shared" si="194"/>
        <v>0</v>
      </c>
      <c r="AU90" s="294">
        <f t="shared" si="195"/>
        <v>0</v>
      </c>
    </row>
    <row r="91" spans="1:47" s="5" customFormat="1" ht="11.85" customHeight="1" x14ac:dyDescent="0.35">
      <c r="A91" s="599" t="s">
        <v>548</v>
      </c>
      <c r="B91" s="311">
        <f>'Food Shopping (BY ZONE)'!D57</f>
        <v>0</v>
      </c>
      <c r="C91" s="312">
        <f t="shared" si="196"/>
        <v>0</v>
      </c>
      <c r="D91" s="331">
        <f>'Food Shopping (BY ZONE)'!G57</f>
        <v>0</v>
      </c>
      <c r="E91" s="312">
        <f t="shared" si="197"/>
        <v>0</v>
      </c>
      <c r="F91" s="280">
        <f t="shared" si="219"/>
        <v>0</v>
      </c>
      <c r="G91" s="342">
        <f t="shared" si="198"/>
        <v>0</v>
      </c>
      <c r="H91" s="280">
        <f>'Food Shopping (BY ZONE)'!K57</f>
        <v>0</v>
      </c>
      <c r="I91" s="352">
        <f t="shared" si="199"/>
        <v>0</v>
      </c>
      <c r="J91" s="361">
        <f>'Food Shopping (BY ZONE)'!N57</f>
        <v>0</v>
      </c>
      <c r="K91" s="312">
        <f t="shared" si="200"/>
        <v>0</v>
      </c>
      <c r="L91" s="331">
        <f t="shared" si="220"/>
        <v>0</v>
      </c>
      <c r="M91" s="352">
        <f t="shared" si="201"/>
        <v>0</v>
      </c>
      <c r="N91" s="311">
        <f>'Food Shopping (BY ZONE)'!R57</f>
        <v>0</v>
      </c>
      <c r="O91" s="312">
        <f t="shared" si="202"/>
        <v>0</v>
      </c>
      <c r="P91" s="331">
        <f>'Food Shopping (BY ZONE)'!U57</f>
        <v>0</v>
      </c>
      <c r="Q91" s="312">
        <f t="shared" si="203"/>
        <v>0</v>
      </c>
      <c r="R91" s="331">
        <f t="shared" si="221"/>
        <v>0</v>
      </c>
      <c r="S91" s="342">
        <f t="shared" si="204"/>
        <v>0</v>
      </c>
      <c r="T91" s="311">
        <f>'Food Shopping (BY ZONE)'!Y57</f>
        <v>0</v>
      </c>
      <c r="U91" s="312">
        <f t="shared" si="205"/>
        <v>0</v>
      </c>
      <c r="V91" s="331">
        <f>'Food Shopping (BY ZONE)'!AB57</f>
        <v>0</v>
      </c>
      <c r="W91" s="312">
        <f t="shared" si="206"/>
        <v>0</v>
      </c>
      <c r="X91" s="280">
        <f t="shared" si="222"/>
        <v>0</v>
      </c>
      <c r="Y91" s="342">
        <f t="shared" si="207"/>
        <v>0</v>
      </c>
      <c r="Z91" s="311">
        <f>'Food Shopping (BY ZONE)'!AF57</f>
        <v>0</v>
      </c>
      <c r="AA91" s="312">
        <f t="shared" si="208"/>
        <v>0</v>
      </c>
      <c r="AB91" s="280">
        <f>'Food Shopping (BY ZONE)'!AI57</f>
        <v>7.43955516430089E-2</v>
      </c>
      <c r="AC91" s="312">
        <f t="shared" si="209"/>
        <v>6.3059747270273548E-3</v>
      </c>
      <c r="AD91" s="280">
        <f t="shared" si="223"/>
        <v>7.43955516430089E-2</v>
      </c>
      <c r="AE91" s="342">
        <f t="shared" si="210"/>
        <v>1.198135198135198E-3</v>
      </c>
      <c r="AF91" s="593"/>
      <c r="AG91" s="608">
        <f t="shared" si="224"/>
        <v>0</v>
      </c>
      <c r="AH91" s="628">
        <f t="shared" si="212"/>
        <v>0</v>
      </c>
      <c r="AI91" s="617">
        <f t="shared" si="225"/>
        <v>7.43955516430089E-2</v>
      </c>
      <c r="AJ91" s="628">
        <f t="shared" si="214"/>
        <v>1.0841838111500988E-3</v>
      </c>
      <c r="AK91" s="617">
        <f t="shared" si="226"/>
        <v>7.43955516430089E-2</v>
      </c>
      <c r="AL91" s="618">
        <f t="shared" si="216"/>
        <v>2.2150859196938004E-4</v>
      </c>
      <c r="AM91" s="635"/>
      <c r="AN91" s="675">
        <f t="shared" si="217"/>
        <v>0</v>
      </c>
      <c r="AO91" s="647">
        <v>0</v>
      </c>
      <c r="AQ91" s="658">
        <f t="shared" si="218"/>
        <v>7.43955516430089E-2</v>
      </c>
      <c r="AT91" s="293">
        <f t="shared" si="194"/>
        <v>0</v>
      </c>
      <c r="AU91" s="294">
        <f t="shared" si="195"/>
        <v>0</v>
      </c>
    </row>
    <row r="92" spans="1:47" s="5" customFormat="1" ht="11.85" customHeight="1" x14ac:dyDescent="0.35">
      <c r="A92" s="599" t="s">
        <v>549</v>
      </c>
      <c r="B92" s="311">
        <f>'Food Shopping (BY ZONE)'!D58</f>
        <v>0</v>
      </c>
      <c r="C92" s="312">
        <f t="shared" si="196"/>
        <v>0</v>
      </c>
      <c r="D92" s="331">
        <f>'Food Shopping (BY ZONE)'!G58</f>
        <v>0</v>
      </c>
      <c r="E92" s="312">
        <f t="shared" si="197"/>
        <v>0</v>
      </c>
      <c r="F92" s="280">
        <f t="shared" si="219"/>
        <v>0</v>
      </c>
      <c r="G92" s="342">
        <f t="shared" si="198"/>
        <v>0</v>
      </c>
      <c r="H92" s="280">
        <f>'Food Shopping (BY ZONE)'!K58</f>
        <v>0</v>
      </c>
      <c r="I92" s="352">
        <f t="shared" si="199"/>
        <v>0</v>
      </c>
      <c r="J92" s="361">
        <f>'Food Shopping (BY ZONE)'!N58</f>
        <v>0</v>
      </c>
      <c r="K92" s="312">
        <f t="shared" si="200"/>
        <v>0</v>
      </c>
      <c r="L92" s="331">
        <f t="shared" si="220"/>
        <v>0</v>
      </c>
      <c r="M92" s="352">
        <f t="shared" si="201"/>
        <v>0</v>
      </c>
      <c r="N92" s="311">
        <f>'Food Shopping (BY ZONE)'!R58</f>
        <v>0</v>
      </c>
      <c r="O92" s="312">
        <f t="shared" si="202"/>
        <v>0</v>
      </c>
      <c r="P92" s="331">
        <f>'Food Shopping (BY ZONE)'!U58</f>
        <v>0</v>
      </c>
      <c r="Q92" s="312">
        <f t="shared" si="203"/>
        <v>0</v>
      </c>
      <c r="R92" s="331">
        <f t="shared" si="221"/>
        <v>0</v>
      </c>
      <c r="S92" s="342">
        <f t="shared" si="204"/>
        <v>0</v>
      </c>
      <c r="T92" s="311">
        <f>'Food Shopping (BY ZONE)'!Y58</f>
        <v>0</v>
      </c>
      <c r="U92" s="312">
        <f t="shared" si="205"/>
        <v>0</v>
      </c>
      <c r="V92" s="331">
        <f>'Food Shopping (BY ZONE)'!AB58</f>
        <v>0</v>
      </c>
      <c r="W92" s="312">
        <f t="shared" si="206"/>
        <v>0</v>
      </c>
      <c r="X92" s="280">
        <f t="shared" si="222"/>
        <v>0</v>
      </c>
      <c r="Y92" s="342">
        <f t="shared" si="207"/>
        <v>0</v>
      </c>
      <c r="Z92" s="311">
        <f>'Food Shopping (BY ZONE)'!AF58</f>
        <v>0</v>
      </c>
      <c r="AA92" s="312">
        <f t="shared" si="208"/>
        <v>0</v>
      </c>
      <c r="AB92" s="280">
        <f>'Food Shopping (BY ZONE)'!AI58</f>
        <v>9.3289228897657978E-2</v>
      </c>
      <c r="AC92" s="312">
        <f t="shared" si="209"/>
        <v>7.9074555768521276E-3</v>
      </c>
      <c r="AD92" s="280">
        <f t="shared" si="223"/>
        <v>9.3289228897657978E-2</v>
      </c>
      <c r="AE92" s="342">
        <f t="shared" si="210"/>
        <v>1.5024165596019051E-3</v>
      </c>
      <c r="AF92" s="593"/>
      <c r="AG92" s="608">
        <f t="shared" si="224"/>
        <v>0</v>
      </c>
      <c r="AH92" s="628">
        <f t="shared" si="212"/>
        <v>0</v>
      </c>
      <c r="AI92" s="617">
        <f t="shared" si="225"/>
        <v>9.3289228897657978E-2</v>
      </c>
      <c r="AJ92" s="628">
        <f t="shared" si="214"/>
        <v>1.3595257981398588E-3</v>
      </c>
      <c r="AK92" s="617">
        <f t="shared" si="226"/>
        <v>9.3289228897657978E-2</v>
      </c>
      <c r="AL92" s="618">
        <f t="shared" si="216"/>
        <v>2.7776345873727103E-4</v>
      </c>
      <c r="AM92" s="635"/>
      <c r="AN92" s="675">
        <f t="shared" si="217"/>
        <v>0</v>
      </c>
      <c r="AO92" s="647">
        <v>0</v>
      </c>
      <c r="AQ92" s="658">
        <f t="shared" si="218"/>
        <v>9.3289228897657978E-2</v>
      </c>
      <c r="AT92" s="293">
        <f t="shared" si="194"/>
        <v>0</v>
      </c>
      <c r="AU92" s="294">
        <f t="shared" si="195"/>
        <v>0</v>
      </c>
    </row>
    <row r="93" spans="1:47" s="5" customFormat="1" ht="11.85" customHeight="1" thickBot="1" x14ac:dyDescent="0.4">
      <c r="A93" s="47"/>
      <c r="B93" s="311"/>
      <c r="C93" s="312"/>
      <c r="D93" s="331"/>
      <c r="E93" s="312"/>
      <c r="F93" s="280"/>
      <c r="G93" s="342"/>
      <c r="H93" s="280"/>
      <c r="I93" s="352"/>
      <c r="J93" s="361"/>
      <c r="K93" s="312"/>
      <c r="L93" s="331"/>
      <c r="M93" s="352"/>
      <c r="N93" s="311"/>
      <c r="O93" s="312"/>
      <c r="P93" s="331"/>
      <c r="Q93" s="312"/>
      <c r="R93" s="331"/>
      <c r="S93" s="342"/>
      <c r="T93" s="311"/>
      <c r="U93" s="312"/>
      <c r="V93" s="331"/>
      <c r="W93" s="312"/>
      <c r="X93" s="280"/>
      <c r="Y93" s="342"/>
      <c r="Z93" s="311"/>
      <c r="AA93" s="312"/>
      <c r="AB93" s="280"/>
      <c r="AC93" s="312" t="s">
        <v>15</v>
      </c>
      <c r="AD93" s="280"/>
      <c r="AE93" s="342"/>
      <c r="AF93" s="593"/>
      <c r="AG93" s="608"/>
      <c r="AH93" s="628"/>
      <c r="AI93" s="617"/>
      <c r="AJ93" s="628"/>
      <c r="AK93" s="617"/>
      <c r="AL93" s="618"/>
      <c r="AM93" s="635"/>
      <c r="AN93" s="675"/>
      <c r="AO93" s="647"/>
      <c r="AQ93" s="101"/>
      <c r="AT93" s="293">
        <f t="shared" si="194"/>
        <v>0</v>
      </c>
      <c r="AU93" s="294">
        <f t="shared" si="195"/>
        <v>0</v>
      </c>
    </row>
    <row r="94" spans="1:47" s="5" customFormat="1" ht="11.85" customHeight="1" thickBot="1" x14ac:dyDescent="0.4">
      <c r="A94" s="71" t="s">
        <v>648</v>
      </c>
      <c r="B94" s="315">
        <f t="shared" ref="B94:AL94" si="227">SUM(B84:B92)</f>
        <v>0</v>
      </c>
      <c r="C94" s="316">
        <f t="shared" si="227"/>
        <v>0</v>
      </c>
      <c r="D94" s="333">
        <f t="shared" si="227"/>
        <v>7.9542923897951257E-2</v>
      </c>
      <c r="E94" s="316">
        <f t="shared" si="227"/>
        <v>6.8215830071310397E-3</v>
      </c>
      <c r="F94" s="281">
        <f t="shared" si="227"/>
        <v>7.9542923897951257E-2</v>
      </c>
      <c r="G94" s="344">
        <f t="shared" si="227"/>
        <v>1.5416777596116149E-3</v>
      </c>
      <c r="H94" s="281">
        <f t="shared" si="227"/>
        <v>0</v>
      </c>
      <c r="I94" s="354">
        <f t="shared" si="227"/>
        <v>0</v>
      </c>
      <c r="J94" s="364">
        <f t="shared" si="227"/>
        <v>0</v>
      </c>
      <c r="K94" s="316">
        <f t="shared" si="227"/>
        <v>0</v>
      </c>
      <c r="L94" s="333">
        <f t="shared" si="227"/>
        <v>0</v>
      </c>
      <c r="M94" s="354">
        <f t="shared" si="227"/>
        <v>0</v>
      </c>
      <c r="N94" s="315">
        <f t="shared" si="227"/>
        <v>3.0977619534509144</v>
      </c>
      <c r="O94" s="316">
        <f t="shared" si="227"/>
        <v>2.9849192678967525E-2</v>
      </c>
      <c r="P94" s="333">
        <f t="shared" si="227"/>
        <v>0</v>
      </c>
      <c r="Q94" s="316">
        <f t="shared" si="227"/>
        <v>0</v>
      </c>
      <c r="R94" s="333">
        <f t="shared" si="227"/>
        <v>3.0977619534509144</v>
      </c>
      <c r="S94" s="344">
        <f t="shared" si="227"/>
        <v>2.3252521096915699E-2</v>
      </c>
      <c r="T94" s="315">
        <f t="shared" si="227"/>
        <v>0</v>
      </c>
      <c r="U94" s="316">
        <f t="shared" si="227"/>
        <v>0</v>
      </c>
      <c r="V94" s="333">
        <f t="shared" si="227"/>
        <v>5.4056248035801356E-2</v>
      </c>
      <c r="W94" s="316">
        <f t="shared" si="227"/>
        <v>6.6477231465264233E-3</v>
      </c>
      <c r="X94" s="281">
        <f t="shared" si="227"/>
        <v>5.4056248035801356E-2</v>
      </c>
      <c r="Y94" s="344">
        <f t="shared" si="227"/>
        <v>1.0902265960303339E-3</v>
      </c>
      <c r="Z94" s="315">
        <f t="shared" si="227"/>
        <v>4.9945430761163818</v>
      </c>
      <c r="AA94" s="316">
        <f t="shared" si="227"/>
        <v>9.9304654015076155E-2</v>
      </c>
      <c r="AB94" s="281">
        <f t="shared" si="227"/>
        <v>4.6121471814504886</v>
      </c>
      <c r="AC94" s="316">
        <f t="shared" si="227"/>
        <v>0.39093847577229879</v>
      </c>
      <c r="AD94" s="281">
        <f t="shared" si="227"/>
        <v>9.6066902575668713</v>
      </c>
      <c r="AE94" s="344">
        <f t="shared" si="227"/>
        <v>0.15471508014894847</v>
      </c>
      <c r="AF94" s="592"/>
      <c r="AG94" s="607">
        <f t="shared" si="227"/>
        <v>8.0923050295672958</v>
      </c>
      <c r="AH94" s="627">
        <f t="shared" si="227"/>
        <v>3.0281086094717385E-2</v>
      </c>
      <c r="AI94" s="615">
        <f t="shared" si="227"/>
        <v>4.7457463533842414</v>
      </c>
      <c r="AJ94" s="627">
        <f t="shared" si="227"/>
        <v>6.9160873930388042E-2</v>
      </c>
      <c r="AK94" s="615">
        <f t="shared" si="227"/>
        <v>12.838051382951537</v>
      </c>
      <c r="AL94" s="616">
        <f t="shared" si="227"/>
        <v>3.8224579597366005E-2</v>
      </c>
      <c r="AM94" s="562"/>
      <c r="AN94" s="674">
        <f>SUM(AN84:AN92)</f>
        <v>0</v>
      </c>
      <c r="AO94" s="644" t="s">
        <v>7</v>
      </c>
      <c r="AQ94" s="661">
        <f>SUM(AQ84:AQ92)</f>
        <v>12.838051382951537</v>
      </c>
      <c r="AT94" s="293">
        <f t="shared" si="194"/>
        <v>0.13359917193375262</v>
      </c>
      <c r="AU94" s="294">
        <f t="shared" si="195"/>
        <v>9.5059201607895338E-4</v>
      </c>
    </row>
    <row r="95" spans="1:47" s="5" customFormat="1" ht="11.85" customHeight="1" thickBot="1" x14ac:dyDescent="0.4">
      <c r="A95" s="47"/>
      <c r="B95" s="311"/>
      <c r="C95" s="312"/>
      <c r="D95" s="331"/>
      <c r="E95" s="312"/>
      <c r="F95" s="280"/>
      <c r="G95" s="342"/>
      <c r="H95" s="280"/>
      <c r="I95" s="352"/>
      <c r="J95" s="361"/>
      <c r="K95" s="312"/>
      <c r="L95" s="331"/>
      <c r="M95" s="352"/>
      <c r="N95" s="311"/>
      <c r="O95" s="312"/>
      <c r="P95" s="331"/>
      <c r="Q95" s="312"/>
      <c r="R95" s="331"/>
      <c r="S95" s="342"/>
      <c r="T95" s="311"/>
      <c r="U95" s="312"/>
      <c r="V95" s="331"/>
      <c r="W95" s="312"/>
      <c r="X95" s="280"/>
      <c r="Y95" s="342"/>
      <c r="Z95" s="311"/>
      <c r="AA95" s="312"/>
      <c r="AB95" s="280"/>
      <c r="AC95" s="312"/>
      <c r="AD95" s="280"/>
      <c r="AE95" s="342"/>
      <c r="AF95" s="593"/>
      <c r="AG95" s="608"/>
      <c r="AH95" s="628"/>
      <c r="AI95" s="617"/>
      <c r="AJ95" s="628"/>
      <c r="AK95" s="617"/>
      <c r="AL95" s="618"/>
      <c r="AM95" s="635"/>
      <c r="AN95" s="675"/>
      <c r="AO95" s="647"/>
      <c r="AQ95" s="101"/>
      <c r="AT95" s="293">
        <f t="shared" si="194"/>
        <v>0</v>
      </c>
      <c r="AU95" s="294">
        <f t="shared" si="195"/>
        <v>0</v>
      </c>
    </row>
    <row r="96" spans="1:47" s="290" customFormat="1" ht="11.85" customHeight="1" thickBot="1" x14ac:dyDescent="0.4">
      <c r="A96" s="150" t="s">
        <v>649</v>
      </c>
      <c r="B96" s="309">
        <f t="shared" ref="B96:AL96" si="228">B94+B80+B63+B36+B27</f>
        <v>38.540299707073572</v>
      </c>
      <c r="C96" s="310">
        <f t="shared" si="228"/>
        <v>0.96508637233656924</v>
      </c>
      <c r="D96" s="330">
        <f t="shared" si="228"/>
        <v>10.589951640080166</v>
      </c>
      <c r="E96" s="310">
        <f t="shared" si="228"/>
        <v>0.90819183673698212</v>
      </c>
      <c r="F96" s="282">
        <f t="shared" si="228"/>
        <v>49.130251347153738</v>
      </c>
      <c r="G96" s="341">
        <f t="shared" si="228"/>
        <v>0.95222820729106217</v>
      </c>
      <c r="H96" s="282">
        <f t="shared" si="228"/>
        <v>27.120084170495574</v>
      </c>
      <c r="I96" s="351">
        <f t="shared" si="228"/>
        <v>0.85341225299420465</v>
      </c>
      <c r="J96" s="362">
        <f t="shared" si="228"/>
        <v>6.1240714716134521</v>
      </c>
      <c r="K96" s="310">
        <f t="shared" si="228"/>
        <v>0.80716944067824092</v>
      </c>
      <c r="L96" s="330">
        <f t="shared" si="228"/>
        <v>33.244155642109028</v>
      </c>
      <c r="M96" s="351">
        <f t="shared" si="228"/>
        <v>0.84449966252765596</v>
      </c>
      <c r="N96" s="309">
        <f t="shared" si="228"/>
        <v>63.746493237090249</v>
      </c>
      <c r="O96" s="310">
        <f t="shared" si="228"/>
        <v>0.61424389215017128</v>
      </c>
      <c r="P96" s="330">
        <f t="shared" si="228"/>
        <v>16.863305425420588</v>
      </c>
      <c r="Q96" s="310">
        <f t="shared" si="228"/>
        <v>0.57275968012373835</v>
      </c>
      <c r="R96" s="330">
        <f t="shared" si="228"/>
        <v>80.609798662510855</v>
      </c>
      <c r="S96" s="341">
        <f t="shared" si="228"/>
        <v>0.60507588129232937</v>
      </c>
      <c r="T96" s="309">
        <f t="shared" si="228"/>
        <v>33.68854439637223</v>
      </c>
      <c r="U96" s="310">
        <f t="shared" si="228"/>
        <v>0.81273103270029756</v>
      </c>
      <c r="V96" s="330">
        <f t="shared" si="228"/>
        <v>6.6830572292012116</v>
      </c>
      <c r="W96" s="310">
        <f t="shared" si="228"/>
        <v>0.82186825476118197</v>
      </c>
      <c r="X96" s="282">
        <f t="shared" si="228"/>
        <v>40.37160162557344</v>
      </c>
      <c r="Y96" s="341">
        <f t="shared" si="228"/>
        <v>0.81422953711828294</v>
      </c>
      <c r="Z96" s="309">
        <f t="shared" si="228"/>
        <v>15.074741746307616</v>
      </c>
      <c r="AA96" s="310">
        <f t="shared" si="228"/>
        <v>0.29972551856489793</v>
      </c>
      <c r="AB96" s="282">
        <f t="shared" si="228"/>
        <v>6.1725410545829771</v>
      </c>
      <c r="AC96" s="310">
        <f t="shared" si="228"/>
        <v>0.52320181828232726</v>
      </c>
      <c r="AD96" s="282">
        <f t="shared" si="228"/>
        <v>21.247282800890595</v>
      </c>
      <c r="AE96" s="341">
        <f t="shared" si="228"/>
        <v>0.34218601551120953</v>
      </c>
      <c r="AF96" s="562"/>
      <c r="AG96" s="607">
        <f t="shared" si="228"/>
        <v>178.17016325733925</v>
      </c>
      <c r="AH96" s="627">
        <f t="shared" si="228"/>
        <v>0.66670572023578645</v>
      </c>
      <c r="AI96" s="615">
        <f t="shared" si="228"/>
        <v>46.432926820898402</v>
      </c>
      <c r="AJ96" s="627">
        <f t="shared" si="228"/>
        <v>0.67667792565210427</v>
      </c>
      <c r="AK96" s="615">
        <f t="shared" si="228"/>
        <v>224.60309007823764</v>
      </c>
      <c r="AL96" s="616">
        <f t="shared" si="228"/>
        <v>0.66874313230363014</v>
      </c>
      <c r="AM96" s="562"/>
      <c r="AN96" s="674">
        <f>AN94+AN80+AN63+AN36+AN27</f>
        <v>95.679821873575662</v>
      </c>
      <c r="AO96" s="646"/>
      <c r="AQ96" s="661">
        <f>AK96+AN96</f>
        <v>320.28291195181328</v>
      </c>
      <c r="AT96" s="293">
        <f t="shared" si="194"/>
        <v>122.7460086148362</v>
      </c>
      <c r="AU96" s="294">
        <f t="shared" si="195"/>
        <v>0.8733690045076038</v>
      </c>
    </row>
    <row r="97" spans="1:47" s="5" customFormat="1" ht="11.85" customHeight="1" thickBot="1" x14ac:dyDescent="0.4">
      <c r="A97" s="47"/>
      <c r="B97" s="311"/>
      <c r="C97" s="312"/>
      <c r="D97" s="331"/>
      <c r="E97" s="312"/>
      <c r="F97" s="280"/>
      <c r="G97" s="342"/>
      <c r="H97" s="280"/>
      <c r="I97" s="352"/>
      <c r="J97" s="361"/>
      <c r="K97" s="312"/>
      <c r="L97" s="331"/>
      <c r="M97" s="352"/>
      <c r="N97" s="311"/>
      <c r="O97" s="312"/>
      <c r="P97" s="331"/>
      <c r="Q97" s="312"/>
      <c r="R97" s="331"/>
      <c r="S97" s="342"/>
      <c r="T97" s="311"/>
      <c r="U97" s="312"/>
      <c r="V97" s="331"/>
      <c r="W97" s="312"/>
      <c r="X97" s="280"/>
      <c r="Y97" s="342"/>
      <c r="Z97" s="311"/>
      <c r="AA97" s="312"/>
      <c r="AB97" s="280"/>
      <c r="AC97" s="312"/>
      <c r="AD97" s="280"/>
      <c r="AE97" s="342"/>
      <c r="AF97" s="593"/>
      <c r="AG97" s="608"/>
      <c r="AH97" s="628"/>
      <c r="AI97" s="617"/>
      <c r="AJ97" s="628"/>
      <c r="AK97" s="617"/>
      <c r="AL97" s="618"/>
      <c r="AM97" s="635"/>
      <c r="AN97" s="675"/>
      <c r="AO97" s="647"/>
      <c r="AQ97" s="101"/>
      <c r="AT97" s="293">
        <f t="shared" si="194"/>
        <v>0</v>
      </c>
      <c r="AU97" s="294">
        <f t="shared" si="195"/>
        <v>0</v>
      </c>
    </row>
    <row r="98" spans="1:47" s="5" customFormat="1" ht="11.85" customHeight="1" thickBot="1" x14ac:dyDescent="0.4">
      <c r="A98" s="150" t="s">
        <v>514</v>
      </c>
      <c r="B98" s="323"/>
      <c r="C98" s="310"/>
      <c r="D98" s="330"/>
      <c r="E98" s="310"/>
      <c r="F98" s="282"/>
      <c r="G98" s="341"/>
      <c r="H98" s="282"/>
      <c r="I98" s="351"/>
      <c r="J98" s="362"/>
      <c r="K98" s="310"/>
      <c r="L98" s="330"/>
      <c r="M98" s="351"/>
      <c r="N98" s="309"/>
      <c r="O98" s="310"/>
      <c r="P98" s="330"/>
      <c r="Q98" s="310"/>
      <c r="R98" s="330"/>
      <c r="S98" s="341"/>
      <c r="T98" s="309"/>
      <c r="U98" s="310"/>
      <c r="V98" s="330"/>
      <c r="W98" s="310"/>
      <c r="X98" s="282"/>
      <c r="Y98" s="341"/>
      <c r="Z98" s="309"/>
      <c r="AA98" s="310"/>
      <c r="AB98" s="282"/>
      <c r="AC98" s="310"/>
      <c r="AD98" s="282"/>
      <c r="AE98" s="341"/>
      <c r="AF98" s="562"/>
      <c r="AG98" s="607"/>
      <c r="AH98" s="627"/>
      <c r="AI98" s="615"/>
      <c r="AJ98" s="627"/>
      <c r="AK98" s="615"/>
      <c r="AL98" s="616"/>
      <c r="AM98" s="562"/>
      <c r="AN98" s="674"/>
      <c r="AO98" s="646"/>
      <c r="AQ98" s="101"/>
      <c r="AT98" s="293">
        <f t="shared" si="194"/>
        <v>0</v>
      </c>
      <c r="AU98" s="294">
        <f t="shared" si="195"/>
        <v>0</v>
      </c>
    </row>
    <row r="99" spans="1:47" s="5" customFormat="1" ht="11.85" customHeight="1" x14ac:dyDescent="0.35">
      <c r="A99" s="79"/>
      <c r="B99" s="705"/>
      <c r="C99" s="312"/>
      <c r="D99" s="331"/>
      <c r="E99" s="312"/>
      <c r="F99" s="280"/>
      <c r="G99" s="342"/>
      <c r="H99" s="280"/>
      <c r="I99" s="352"/>
      <c r="J99" s="361"/>
      <c r="K99" s="312"/>
      <c r="L99" s="374"/>
      <c r="M99" s="379"/>
      <c r="N99" s="381"/>
      <c r="O99" s="378"/>
      <c r="P99" s="374"/>
      <c r="Q99" s="378"/>
      <c r="R99" s="374"/>
      <c r="S99" s="373"/>
      <c r="T99" s="380"/>
      <c r="U99" s="378"/>
      <c r="V99" s="374"/>
      <c r="W99" s="378"/>
      <c r="X99" s="597"/>
      <c r="Y99" s="373"/>
      <c r="Z99" s="380"/>
      <c r="AA99" s="378"/>
      <c r="AB99" s="597"/>
      <c r="AC99" s="378"/>
      <c r="AD99" s="597"/>
      <c r="AE99" s="373"/>
      <c r="AF99" s="592"/>
      <c r="AG99" s="606"/>
      <c r="AH99" s="626"/>
      <c r="AI99" s="613"/>
      <c r="AJ99" s="626"/>
      <c r="AK99" s="613"/>
      <c r="AL99" s="614"/>
      <c r="AM99" s="562"/>
      <c r="AN99" s="672"/>
      <c r="AO99" s="644"/>
      <c r="AQ99" s="101"/>
      <c r="AT99" s="293">
        <f t="shared" si="194"/>
        <v>0</v>
      </c>
      <c r="AU99" s="294">
        <f t="shared" si="195"/>
        <v>0</v>
      </c>
    </row>
    <row r="100" spans="1:47" s="5" customFormat="1" ht="11.85" customHeight="1" x14ac:dyDescent="0.35">
      <c r="A100" s="160" t="s">
        <v>552</v>
      </c>
      <c r="B100" s="321">
        <f>'Food Shopping (BY ZONE)'!D63</f>
        <v>0</v>
      </c>
      <c r="C100" s="312">
        <f t="shared" ref="C100:C112" si="229">B100/$B$10</f>
        <v>0</v>
      </c>
      <c r="D100" s="336">
        <f>'Food Shopping (BY ZONE)'!G63</f>
        <v>0</v>
      </c>
      <c r="E100" s="312">
        <f t="shared" ref="E100:E112" si="230">D100/$D$10</f>
        <v>0</v>
      </c>
      <c r="F100" s="293">
        <f>B100+D100</f>
        <v>0</v>
      </c>
      <c r="G100" s="342">
        <f t="shared" ref="G100:G112" si="231">F100/$F$10</f>
        <v>0</v>
      </c>
      <c r="H100" s="293">
        <f>'Food Shopping (BY ZONE)'!K63</f>
        <v>0</v>
      </c>
      <c r="I100" s="352">
        <f t="shared" ref="I100:I112" si="232">H100/$H$10</f>
        <v>0</v>
      </c>
      <c r="J100" s="367">
        <f>'Food Shopping (BY ZONE)'!N63</f>
        <v>0</v>
      </c>
      <c r="K100" s="312">
        <f t="shared" ref="K100:K112" si="233">J100/$J$10</f>
        <v>0</v>
      </c>
      <c r="L100" s="336">
        <f>H100+J100</f>
        <v>0</v>
      </c>
      <c r="M100" s="352">
        <f t="shared" ref="M100:M112" si="234">L100/$L$10</f>
        <v>0</v>
      </c>
      <c r="N100" s="52">
        <f>'Food Shopping (BY ZONE)'!R63</f>
        <v>7.1797302942129502</v>
      </c>
      <c r="O100" s="312">
        <f t="shared" ref="O100:O112" si="235">N100/$N$10</f>
        <v>6.9181930747209811E-2</v>
      </c>
      <c r="P100" s="336">
        <f>'Food Shopping (BY ZONE)'!U63</f>
        <v>0</v>
      </c>
      <c r="Q100" s="312">
        <f t="shared" ref="Q100:Q112" si="236">P100/$P$10</f>
        <v>0</v>
      </c>
      <c r="R100" s="336">
        <f>N100+P100</f>
        <v>7.1797302942129502</v>
      </c>
      <c r="S100" s="342">
        <f t="shared" ref="S100:S112" si="237">R100/$R$10</f>
        <v>5.3892724052076436E-2</v>
      </c>
      <c r="T100" s="52">
        <f>'Food Shopping (BY ZONE)'!Y63</f>
        <v>0</v>
      </c>
      <c r="U100" s="312">
        <f t="shared" ref="U100:U112" si="238">T100/$T$10</f>
        <v>0</v>
      </c>
      <c r="V100" s="336">
        <f>'Food Shopping (BY ZONE)'!AB63</f>
        <v>0</v>
      </c>
      <c r="W100" s="312">
        <f t="shared" ref="W100:W112" si="239">V100/$V$10</f>
        <v>0</v>
      </c>
      <c r="X100" s="293">
        <f>T100+V100</f>
        <v>0</v>
      </c>
      <c r="Y100" s="342">
        <f t="shared" ref="Y100:Y112" si="240">X100/$X$10</f>
        <v>0</v>
      </c>
      <c r="Z100" s="52">
        <f>'Food Shopping (BY ZONE)'!AF63</f>
        <v>0</v>
      </c>
      <c r="AA100" s="312">
        <f t="shared" ref="AA100:AA112" si="241">Z100/$Z$10</f>
        <v>0</v>
      </c>
      <c r="AB100" s="293">
        <f>'Food Shopping (BY ZONE)'!AI63</f>
        <v>0</v>
      </c>
      <c r="AC100" s="312">
        <f t="shared" ref="AC100:AC112" si="242">AB100/$AB$10</f>
        <v>0</v>
      </c>
      <c r="AD100" s="293">
        <f>Z100+AB100</f>
        <v>0</v>
      </c>
      <c r="AE100" s="342">
        <f t="shared" ref="AE100:AE112" si="243">AD100/$AD$10</f>
        <v>0</v>
      </c>
      <c r="AF100" s="593"/>
      <c r="AG100" s="608">
        <f t="shared" ref="AG100:AG112" si="244">B100+H100+N100+T100+Z100</f>
        <v>7.1797302942129502</v>
      </c>
      <c r="AH100" s="628">
        <f t="shared" ref="AH100:AH112" si="245">AG100/$AG$10</f>
        <v>2.6866267445622729E-2</v>
      </c>
      <c r="AI100" s="617">
        <f t="shared" ref="AI100:AI112" si="246">D100+J100+P100+V100+AB100</f>
        <v>0</v>
      </c>
      <c r="AJ100" s="628">
        <f t="shared" ref="AJ100:AJ112" si="247">AI100/$AI$10</f>
        <v>0</v>
      </c>
      <c r="AK100" s="617">
        <f t="shared" ref="AK100:AK112" si="248">AG100+AI100</f>
        <v>7.1797302942129502</v>
      </c>
      <c r="AL100" s="618">
        <f t="shared" ref="AL100:AL112" si="249">AK100/$AK$10</f>
        <v>2.1377245185605985E-2</v>
      </c>
      <c r="AM100" s="635"/>
      <c r="AN100" s="675" t="s">
        <v>7</v>
      </c>
      <c r="AO100" s="647" t="s">
        <v>7</v>
      </c>
      <c r="AQ100" s="101" t="s">
        <v>7</v>
      </c>
      <c r="AT100" s="293">
        <f t="shared" si="194"/>
        <v>0</v>
      </c>
      <c r="AU100" s="294">
        <f t="shared" si="195"/>
        <v>0</v>
      </c>
    </row>
    <row r="101" spans="1:47" s="5" customFormat="1" ht="11.65" x14ac:dyDescent="0.35">
      <c r="A101" s="160" t="s">
        <v>553</v>
      </c>
      <c r="B101" s="321">
        <f>'Food Shopping (BY ZONE)'!D64</f>
        <v>0</v>
      </c>
      <c r="C101" s="312">
        <f t="shared" si="229"/>
        <v>0</v>
      </c>
      <c r="D101" s="336">
        <f>'Food Shopping (BY ZONE)'!G64</f>
        <v>0</v>
      </c>
      <c r="E101" s="312">
        <f t="shared" si="230"/>
        <v>0</v>
      </c>
      <c r="F101" s="293">
        <f t="shared" ref="F101:F112" si="250">B101+D101</f>
        <v>0</v>
      </c>
      <c r="G101" s="342">
        <f t="shared" si="231"/>
        <v>0</v>
      </c>
      <c r="H101" s="293">
        <f>'Food Shopping (BY ZONE)'!K64</f>
        <v>0</v>
      </c>
      <c r="I101" s="352">
        <f t="shared" si="232"/>
        <v>0</v>
      </c>
      <c r="J101" s="367">
        <f>'Food Shopping (BY ZONE)'!N64</f>
        <v>0</v>
      </c>
      <c r="K101" s="312">
        <f t="shared" si="233"/>
        <v>0</v>
      </c>
      <c r="L101" s="336">
        <f t="shared" ref="L101:L112" si="251">H101+J101</f>
        <v>0</v>
      </c>
      <c r="M101" s="352">
        <f t="shared" si="234"/>
        <v>0</v>
      </c>
      <c r="N101" s="52">
        <f>'Food Shopping (BY ZONE)'!R64</f>
        <v>3.2716316878026928</v>
      </c>
      <c r="O101" s="312">
        <f t="shared" si="235"/>
        <v>3.1524554207611001E-2</v>
      </c>
      <c r="P101" s="336">
        <f>'Food Shopping (BY ZONE)'!U64</f>
        <v>0.97721970134647906</v>
      </c>
      <c r="Q101" s="312">
        <f t="shared" si="236"/>
        <v>3.3191122940232499E-2</v>
      </c>
      <c r="R101" s="336">
        <f t="shared" ref="R101:R112" si="252">N101+P101</f>
        <v>4.2488513891491717</v>
      </c>
      <c r="S101" s="342">
        <f t="shared" si="237"/>
        <v>3.1892865897520349E-2</v>
      </c>
      <c r="T101" s="52">
        <f>'Food Shopping (BY ZONE)'!Y64</f>
        <v>0</v>
      </c>
      <c r="U101" s="312">
        <f t="shared" si="238"/>
        <v>0</v>
      </c>
      <c r="V101" s="336">
        <f>'Food Shopping (BY ZONE)'!AB64</f>
        <v>0</v>
      </c>
      <c r="W101" s="312">
        <f t="shared" si="239"/>
        <v>0</v>
      </c>
      <c r="X101" s="293">
        <f t="shared" ref="X101:X112" si="253">T101+V101</f>
        <v>0</v>
      </c>
      <c r="Y101" s="342">
        <f t="shared" si="240"/>
        <v>0</v>
      </c>
      <c r="Z101" s="52">
        <f>'Food Shopping (BY ZONE)'!AF64</f>
        <v>0</v>
      </c>
      <c r="AA101" s="312">
        <f t="shared" si="241"/>
        <v>0</v>
      </c>
      <c r="AB101" s="293">
        <f>'Food Shopping (BY ZONE)'!AI64</f>
        <v>0</v>
      </c>
      <c r="AC101" s="312">
        <f t="shared" si="242"/>
        <v>0</v>
      </c>
      <c r="AD101" s="293">
        <f t="shared" ref="AD101:AD112" si="254">Z101+AB101</f>
        <v>0</v>
      </c>
      <c r="AE101" s="342">
        <f t="shared" si="243"/>
        <v>0</v>
      </c>
      <c r="AF101" s="593"/>
      <c r="AG101" s="608">
        <f t="shared" si="244"/>
        <v>3.2716316878026928</v>
      </c>
      <c r="AH101" s="628">
        <f t="shared" si="245"/>
        <v>1.2242316675729187E-2</v>
      </c>
      <c r="AI101" s="617">
        <f t="shared" si="246"/>
        <v>0.97721970134647906</v>
      </c>
      <c r="AJ101" s="628">
        <f t="shared" si="247"/>
        <v>1.4241251751459376E-2</v>
      </c>
      <c r="AK101" s="617">
        <f t="shared" si="248"/>
        <v>4.2488513891491717</v>
      </c>
      <c r="AL101" s="618">
        <f t="shared" si="249"/>
        <v>1.2650717252743429E-2</v>
      </c>
      <c r="AM101" s="635"/>
      <c r="AN101" s="675" t="s">
        <v>7</v>
      </c>
      <c r="AO101" s="647" t="s">
        <v>7</v>
      </c>
      <c r="AQ101" s="101" t="s">
        <v>7</v>
      </c>
      <c r="AT101" s="293">
        <f t="shared" si="194"/>
        <v>0</v>
      </c>
      <c r="AU101" s="294">
        <f t="shared" si="195"/>
        <v>0</v>
      </c>
    </row>
    <row r="102" spans="1:47" s="5" customFormat="1" ht="11.65" x14ac:dyDescent="0.35">
      <c r="A102" s="160" t="s">
        <v>554</v>
      </c>
      <c r="B102" s="321">
        <f>'Food Shopping (BY ZONE)'!D65</f>
        <v>0.22306488124791984</v>
      </c>
      <c r="C102" s="312">
        <f t="shared" si="229"/>
        <v>5.5857603255672463E-3</v>
      </c>
      <c r="D102" s="336">
        <f>'Food Shopping (BY ZONE)'!G65</f>
        <v>0</v>
      </c>
      <c r="E102" s="312">
        <f t="shared" si="230"/>
        <v>0</v>
      </c>
      <c r="F102" s="293">
        <f t="shared" si="250"/>
        <v>0.22306488124791984</v>
      </c>
      <c r="G102" s="342">
        <f t="shared" si="231"/>
        <v>4.3233784919890468E-3</v>
      </c>
      <c r="H102" s="293">
        <f>'Food Shopping (BY ZONE)'!K65</f>
        <v>6.6234673350167472E-2</v>
      </c>
      <c r="I102" s="352">
        <f t="shared" si="232"/>
        <v>2.0842664593053407E-3</v>
      </c>
      <c r="J102" s="367">
        <f>'Food Shopping (BY ZONE)'!N65</f>
        <v>0</v>
      </c>
      <c r="K102" s="312">
        <f t="shared" si="233"/>
        <v>0</v>
      </c>
      <c r="L102" s="336">
        <f t="shared" si="251"/>
        <v>6.6234673350167472E-2</v>
      </c>
      <c r="M102" s="352">
        <f t="shared" si="234"/>
        <v>1.6825561730012828E-3</v>
      </c>
      <c r="N102" s="52">
        <f>'Food Shopping (BY ZONE)'!R65</f>
        <v>0</v>
      </c>
      <c r="O102" s="312">
        <f t="shared" si="235"/>
        <v>0</v>
      </c>
      <c r="P102" s="336">
        <f>'Food Shopping (BY ZONE)'!U65</f>
        <v>0</v>
      </c>
      <c r="Q102" s="312">
        <f t="shared" si="236"/>
        <v>0</v>
      </c>
      <c r="R102" s="336">
        <f t="shared" si="252"/>
        <v>0</v>
      </c>
      <c r="S102" s="342">
        <f t="shared" si="237"/>
        <v>0</v>
      </c>
      <c r="T102" s="52">
        <f>'Food Shopping (BY ZONE)'!Y65</f>
        <v>0.91859086719881211</v>
      </c>
      <c r="U102" s="312">
        <f t="shared" si="238"/>
        <v>2.2160865585155617E-2</v>
      </c>
      <c r="V102" s="336">
        <f>'Food Shopping (BY ZONE)'!AB65</f>
        <v>0</v>
      </c>
      <c r="W102" s="312">
        <f t="shared" si="239"/>
        <v>0</v>
      </c>
      <c r="X102" s="293">
        <f t="shared" si="253"/>
        <v>0.91859086719881211</v>
      </c>
      <c r="Y102" s="342">
        <f t="shared" si="240"/>
        <v>1.8526483629190103E-2</v>
      </c>
      <c r="Z102" s="52">
        <f>'Food Shopping (BY ZONE)'!AF65</f>
        <v>2.3664839510863431</v>
      </c>
      <c r="AA102" s="312">
        <f t="shared" si="241"/>
        <v>4.7051925754455895E-2</v>
      </c>
      <c r="AB102" s="293">
        <f>'Food Shopping (BY ZONE)'!AI65</f>
        <v>8.4874324186793706E-2</v>
      </c>
      <c r="AC102" s="312">
        <f t="shared" si="242"/>
        <v>7.1941847526544008E-3</v>
      </c>
      <c r="AD102" s="293">
        <f t="shared" si="254"/>
        <v>2.4513582752731367</v>
      </c>
      <c r="AE102" s="342">
        <f t="shared" si="243"/>
        <v>3.9478954964113612E-2</v>
      </c>
      <c r="AF102" s="593"/>
      <c r="AG102" s="608">
        <f t="shared" si="244"/>
        <v>3.5743743728832427</v>
      </c>
      <c r="AH102" s="628">
        <f t="shared" si="245"/>
        <v>1.3375167856940807E-2</v>
      </c>
      <c r="AI102" s="617">
        <f t="shared" si="246"/>
        <v>8.4874324186793706E-2</v>
      </c>
      <c r="AJ102" s="628">
        <f t="shared" si="247"/>
        <v>1.2368934194773762E-3</v>
      </c>
      <c r="AK102" s="617">
        <f t="shared" si="248"/>
        <v>3.6592486970700362</v>
      </c>
      <c r="AL102" s="618">
        <f t="shared" si="249"/>
        <v>1.0895208230234849E-2</v>
      </c>
      <c r="AM102" s="635"/>
      <c r="AN102" s="675" t="s">
        <v>7</v>
      </c>
      <c r="AO102" s="647" t="s">
        <v>7</v>
      </c>
      <c r="AQ102" s="101" t="s">
        <v>7</v>
      </c>
      <c r="AT102" s="293">
        <f t="shared" si="194"/>
        <v>1.2078904217968995</v>
      </c>
      <c r="AU102" s="294">
        <f t="shared" si="195"/>
        <v>8.5944469163905576E-3</v>
      </c>
    </row>
    <row r="103" spans="1:47" s="5" customFormat="1" ht="11.65" x14ac:dyDescent="0.35">
      <c r="A103" s="160" t="s">
        <v>555</v>
      </c>
      <c r="B103" s="321">
        <f>'Food Shopping (BY ZONE)'!D66</f>
        <v>0</v>
      </c>
      <c r="C103" s="312">
        <f t="shared" si="229"/>
        <v>0</v>
      </c>
      <c r="D103" s="336">
        <f>'Food Shopping (BY ZONE)'!G66</f>
        <v>0</v>
      </c>
      <c r="E103" s="312">
        <f t="shared" si="230"/>
        <v>0</v>
      </c>
      <c r="F103" s="293">
        <f t="shared" si="250"/>
        <v>0</v>
      </c>
      <c r="G103" s="342">
        <f t="shared" si="231"/>
        <v>0</v>
      </c>
      <c r="H103" s="293">
        <f>'Food Shopping (BY ZONE)'!K66</f>
        <v>0</v>
      </c>
      <c r="I103" s="352">
        <f t="shared" si="232"/>
        <v>0</v>
      </c>
      <c r="J103" s="367">
        <f>'Food Shopping (BY ZONE)'!N66</f>
        <v>0</v>
      </c>
      <c r="K103" s="312">
        <f t="shared" si="233"/>
        <v>0</v>
      </c>
      <c r="L103" s="336">
        <f t="shared" si="251"/>
        <v>0</v>
      </c>
      <c r="M103" s="352">
        <f t="shared" si="234"/>
        <v>0</v>
      </c>
      <c r="N103" s="52">
        <f>'Food Shopping (BY ZONE)'!R66</f>
        <v>3.2716316878026928</v>
      </c>
      <c r="O103" s="312">
        <f t="shared" si="235"/>
        <v>3.1524554207611001E-2</v>
      </c>
      <c r="P103" s="336">
        <f>'Food Shopping (BY ZONE)'!U66</f>
        <v>0</v>
      </c>
      <c r="Q103" s="312">
        <f t="shared" si="236"/>
        <v>0</v>
      </c>
      <c r="R103" s="336">
        <f t="shared" si="252"/>
        <v>3.2716316878026928</v>
      </c>
      <c r="S103" s="342">
        <f t="shared" si="237"/>
        <v>2.4557627727728966E-2</v>
      </c>
      <c r="T103" s="52">
        <f>'Food Shopping (BY ZONE)'!Y66</f>
        <v>0</v>
      </c>
      <c r="U103" s="312">
        <f t="shared" si="238"/>
        <v>0</v>
      </c>
      <c r="V103" s="336">
        <f>'Food Shopping (BY ZONE)'!AB66</f>
        <v>0</v>
      </c>
      <c r="W103" s="312">
        <f t="shared" si="239"/>
        <v>0</v>
      </c>
      <c r="X103" s="293">
        <f t="shared" si="253"/>
        <v>0</v>
      </c>
      <c r="Y103" s="342">
        <f t="shared" si="240"/>
        <v>0</v>
      </c>
      <c r="Z103" s="52">
        <f>'Food Shopping (BY ZONE)'!AF66</f>
        <v>3.0022078466696054</v>
      </c>
      <c r="AA103" s="312">
        <f t="shared" si="241"/>
        <v>5.9691789008794002E-2</v>
      </c>
      <c r="AB103" s="293">
        <f>'Food Shopping (BY ZONE)'!AI66</f>
        <v>0</v>
      </c>
      <c r="AC103" s="312">
        <f t="shared" si="242"/>
        <v>0</v>
      </c>
      <c r="AD103" s="293">
        <f t="shared" si="254"/>
        <v>3.0022078466696054</v>
      </c>
      <c r="AE103" s="342">
        <f t="shared" si="243"/>
        <v>4.8350349097123151E-2</v>
      </c>
      <c r="AF103" s="593"/>
      <c r="AG103" s="608">
        <f t="shared" si="244"/>
        <v>6.2738395344722981</v>
      </c>
      <c r="AH103" s="628">
        <f t="shared" si="245"/>
        <v>2.3476459969521891E-2</v>
      </c>
      <c r="AI103" s="617">
        <f t="shared" si="246"/>
        <v>0</v>
      </c>
      <c r="AJ103" s="628">
        <f t="shared" si="247"/>
        <v>0</v>
      </c>
      <c r="AK103" s="617">
        <f t="shared" si="248"/>
        <v>6.2738395344722981</v>
      </c>
      <c r="AL103" s="618">
        <f t="shared" si="249"/>
        <v>1.8680006140573909E-2</v>
      </c>
      <c r="AM103" s="635"/>
      <c r="AN103" s="675" t="s">
        <v>7</v>
      </c>
      <c r="AO103" s="647" t="s">
        <v>7</v>
      </c>
      <c r="AQ103" s="101" t="s">
        <v>7</v>
      </c>
      <c r="AT103" s="293">
        <f t="shared" si="194"/>
        <v>0</v>
      </c>
      <c r="AU103" s="294">
        <f t="shared" si="195"/>
        <v>0</v>
      </c>
    </row>
    <row r="104" spans="1:47" s="5" customFormat="1" ht="11.65" x14ac:dyDescent="0.35">
      <c r="A104" s="160" t="s">
        <v>558</v>
      </c>
      <c r="B104" s="321">
        <f>'Food Shopping (BY ZONE)'!D69</f>
        <v>0</v>
      </c>
      <c r="C104" s="312">
        <f t="shared" si="229"/>
        <v>0</v>
      </c>
      <c r="D104" s="336">
        <f>'Food Shopping (BY ZONE)'!G69</f>
        <v>0</v>
      </c>
      <c r="E104" s="312">
        <f t="shared" si="230"/>
        <v>0</v>
      </c>
      <c r="F104" s="293">
        <f t="shared" si="250"/>
        <v>0</v>
      </c>
      <c r="G104" s="342">
        <f t="shared" si="231"/>
        <v>0</v>
      </c>
      <c r="H104" s="293">
        <f>'Food Shopping (BY ZONE)'!K69</f>
        <v>1.4546247794659664</v>
      </c>
      <c r="I104" s="352">
        <f t="shared" si="232"/>
        <v>4.5773995482498678E-2</v>
      </c>
      <c r="J104" s="367">
        <f>'Food Shopping (BY ZONE)'!N69</f>
        <v>0.43991647116142207</v>
      </c>
      <c r="K104" s="312">
        <f t="shared" si="233"/>
        <v>5.7982199198429521E-2</v>
      </c>
      <c r="L104" s="336">
        <f t="shared" si="251"/>
        <v>1.8945412506273884</v>
      </c>
      <c r="M104" s="352">
        <f t="shared" si="234"/>
        <v>4.8126938882844555E-2</v>
      </c>
      <c r="N104" s="52">
        <f>'Food Shopping (BY ZONE)'!R69</f>
        <v>3.0977619534509144</v>
      </c>
      <c r="O104" s="312">
        <f t="shared" si="235"/>
        <v>2.9849192678967525E-2</v>
      </c>
      <c r="P104" s="336">
        <f>'Food Shopping (BY ZONE)'!U69</f>
        <v>1.1939999468893396</v>
      </c>
      <c r="Q104" s="312">
        <f t="shared" si="236"/>
        <v>4.0554031988129173E-2</v>
      </c>
      <c r="R104" s="336">
        <f t="shared" si="252"/>
        <v>4.2917619003402541</v>
      </c>
      <c r="S104" s="342">
        <f t="shared" si="237"/>
        <v>3.2214962166292244E-2</v>
      </c>
      <c r="T104" s="52">
        <f>'Food Shopping (BY ZONE)'!Y69</f>
        <v>0</v>
      </c>
      <c r="U104" s="312">
        <f t="shared" si="238"/>
        <v>0</v>
      </c>
      <c r="V104" s="336">
        <f>'Food Shopping (BY ZONE)'!AB69</f>
        <v>0</v>
      </c>
      <c r="W104" s="312">
        <f t="shared" si="239"/>
        <v>0</v>
      </c>
      <c r="X104" s="293">
        <f t="shared" si="253"/>
        <v>0</v>
      </c>
      <c r="Y104" s="342">
        <f t="shared" si="240"/>
        <v>0</v>
      </c>
      <c r="Z104" s="52">
        <f>'Food Shopping (BY ZONE)'!AF69</f>
        <v>0</v>
      </c>
      <c r="AA104" s="312">
        <f t="shared" si="241"/>
        <v>0</v>
      </c>
      <c r="AB104" s="293">
        <f>'Food Shopping (BY ZONE)'!AI69</f>
        <v>0.8641238081343956</v>
      </c>
      <c r="AC104" s="312">
        <f t="shared" si="242"/>
        <v>7.3245547277694001E-2</v>
      </c>
      <c r="AD104" s="293">
        <f t="shared" si="254"/>
        <v>0.8641238081343956</v>
      </c>
      <c r="AE104" s="342">
        <f t="shared" si="243"/>
        <v>1.3916653982761866E-2</v>
      </c>
      <c r="AF104" s="593"/>
      <c r="AG104" s="608">
        <f t="shared" si="244"/>
        <v>4.5523867329168812</v>
      </c>
      <c r="AH104" s="628">
        <f t="shared" si="245"/>
        <v>1.7034851515387861E-2</v>
      </c>
      <c r="AI104" s="617">
        <f t="shared" si="246"/>
        <v>2.4980402261851573</v>
      </c>
      <c r="AJ104" s="628">
        <f t="shared" si="247"/>
        <v>3.6404525714491237E-2</v>
      </c>
      <c r="AK104" s="617">
        <f t="shared" si="248"/>
        <v>7.0504269591020385</v>
      </c>
      <c r="AL104" s="618">
        <f t="shared" si="249"/>
        <v>2.0992251740906465E-2</v>
      </c>
      <c r="AM104" s="635"/>
      <c r="AN104" s="675" t="s">
        <v>7</v>
      </c>
      <c r="AO104" s="647" t="s">
        <v>7</v>
      </c>
      <c r="AQ104" s="101" t="s">
        <v>7</v>
      </c>
      <c r="AT104" s="293">
        <f t="shared" si="194"/>
        <v>1.8945412506273884</v>
      </c>
      <c r="AU104" s="294">
        <f t="shared" si="195"/>
        <v>1.3480141837044133E-2</v>
      </c>
    </row>
    <row r="105" spans="1:47" s="5" customFormat="1" ht="11.65" x14ac:dyDescent="0.35">
      <c r="A105" s="160" t="s">
        <v>577</v>
      </c>
      <c r="B105" s="321">
        <f>'Food Shopping (BY ZONE)'!D88</f>
        <v>0</v>
      </c>
      <c r="C105" s="312">
        <f t="shared" si="229"/>
        <v>0</v>
      </c>
      <c r="D105" s="336">
        <f>'Food Shopping (BY ZONE)'!G88</f>
        <v>0</v>
      </c>
      <c r="E105" s="312">
        <f t="shared" si="230"/>
        <v>0</v>
      </c>
      <c r="F105" s="293">
        <f t="shared" si="250"/>
        <v>0</v>
      </c>
      <c r="G105" s="342">
        <f t="shared" si="231"/>
        <v>0</v>
      </c>
      <c r="H105" s="293">
        <f>'Food Shopping (BY ZONE)'!K88</f>
        <v>1.3585902627095581</v>
      </c>
      <c r="I105" s="352">
        <f t="shared" si="232"/>
        <v>4.275199035909797E-2</v>
      </c>
      <c r="J105" s="367">
        <f>'Food Shopping (BY ZONE)'!N88</f>
        <v>8.0700273208361151E-2</v>
      </c>
      <c r="K105" s="312">
        <f t="shared" si="233"/>
        <v>1.0636517664777122E-2</v>
      </c>
      <c r="L105" s="336">
        <f t="shared" si="251"/>
        <v>1.4392905359179191</v>
      </c>
      <c r="M105" s="352">
        <f t="shared" si="234"/>
        <v>3.6562227206105732E-2</v>
      </c>
      <c r="N105" s="52">
        <f>'Food Shopping (BY ZONE)'!R88</f>
        <v>0.81033665295934287</v>
      </c>
      <c r="O105" s="312">
        <f t="shared" si="235"/>
        <v>7.808183860631283E-3</v>
      </c>
      <c r="P105" s="336">
        <f>'Food Shopping (BY ZONE)'!U88</f>
        <v>1.9218654126480752</v>
      </c>
      <c r="Q105" s="312">
        <f t="shared" si="236"/>
        <v>6.5275875115790569E-2</v>
      </c>
      <c r="R105" s="336">
        <f t="shared" si="252"/>
        <v>2.7322020656074182</v>
      </c>
      <c r="S105" s="342">
        <f t="shared" si="237"/>
        <v>2.0508543628021486E-2</v>
      </c>
      <c r="T105" s="52">
        <f>'Food Shopping (BY ZONE)'!Y88</f>
        <v>0</v>
      </c>
      <c r="U105" s="312">
        <f t="shared" si="238"/>
        <v>0</v>
      </c>
      <c r="V105" s="336">
        <f>'Food Shopping (BY ZONE)'!AB88</f>
        <v>0</v>
      </c>
      <c r="W105" s="312">
        <f t="shared" si="239"/>
        <v>0</v>
      </c>
      <c r="X105" s="293">
        <f t="shared" si="253"/>
        <v>0</v>
      </c>
      <c r="Y105" s="342">
        <f t="shared" si="240"/>
        <v>0</v>
      </c>
      <c r="Z105" s="52">
        <f>'Food Shopping (BY ZONE)'!AF88</f>
        <v>0</v>
      </c>
      <c r="AA105" s="312">
        <f t="shared" si="241"/>
        <v>0</v>
      </c>
      <c r="AB105" s="293">
        <f>'Food Shopping (BY ZONE)'!AI88</f>
        <v>0</v>
      </c>
      <c r="AC105" s="312">
        <f t="shared" si="242"/>
        <v>0</v>
      </c>
      <c r="AD105" s="293">
        <f t="shared" si="254"/>
        <v>0</v>
      </c>
      <c r="AE105" s="342">
        <f t="shared" si="243"/>
        <v>0</v>
      </c>
      <c r="AF105" s="593"/>
      <c r="AG105" s="608">
        <f t="shared" si="244"/>
        <v>2.1689269156689011</v>
      </c>
      <c r="AH105" s="628">
        <f t="shared" si="245"/>
        <v>8.1160389316209045E-3</v>
      </c>
      <c r="AI105" s="617">
        <f t="shared" si="246"/>
        <v>2.0025656858564362</v>
      </c>
      <c r="AJ105" s="628">
        <f t="shared" si="247"/>
        <v>2.9183859107445299E-2</v>
      </c>
      <c r="AK105" s="617">
        <f t="shared" si="248"/>
        <v>4.1714926015253369</v>
      </c>
      <c r="AL105" s="618">
        <f t="shared" si="249"/>
        <v>1.2420385791458752E-2</v>
      </c>
      <c r="AM105" s="635"/>
      <c r="AN105" s="675" t="s">
        <v>7</v>
      </c>
      <c r="AO105" s="647" t="s">
        <v>7</v>
      </c>
      <c r="AQ105" s="101" t="s">
        <v>7</v>
      </c>
      <c r="AT105" s="293">
        <f t="shared" si="194"/>
        <v>1.4392905359179191</v>
      </c>
      <c r="AU105" s="294">
        <f t="shared" si="195"/>
        <v>1.0240917458230999E-2</v>
      </c>
    </row>
    <row r="106" spans="1:47" s="5" customFormat="1" ht="11.65" x14ac:dyDescent="0.35">
      <c r="A106" s="160" t="s">
        <v>651</v>
      </c>
      <c r="B106" s="321">
        <f>'Food Shopping (BY ZONE)'!D90</f>
        <v>0</v>
      </c>
      <c r="C106" s="312">
        <f t="shared" si="229"/>
        <v>0</v>
      </c>
      <c r="D106" s="336">
        <f>'Food Shopping (BY ZONE)'!G90</f>
        <v>0</v>
      </c>
      <c r="E106" s="312">
        <f t="shared" si="230"/>
        <v>0</v>
      </c>
      <c r="F106" s="293">
        <f t="shared" si="250"/>
        <v>0</v>
      </c>
      <c r="G106" s="342">
        <f t="shared" si="231"/>
        <v>0</v>
      </c>
      <c r="H106" s="293">
        <f>'Food Shopping (BY ZONE)'!K90</f>
        <v>0.32425097808716186</v>
      </c>
      <c r="I106" s="352">
        <f t="shared" si="232"/>
        <v>1.0203499222395027E-2</v>
      </c>
      <c r="J106" s="367">
        <f>'Food Shopping (BY ZONE)'!N90</f>
        <v>0</v>
      </c>
      <c r="K106" s="312">
        <f t="shared" si="233"/>
        <v>0</v>
      </c>
      <c r="L106" s="336">
        <f t="shared" si="251"/>
        <v>0.32425097808716186</v>
      </c>
      <c r="M106" s="352">
        <f t="shared" si="234"/>
        <v>8.2369317637901261E-3</v>
      </c>
      <c r="N106" s="52">
        <f>'Food Shopping (BY ZONE)'!R90</f>
        <v>3.2453947234331015</v>
      </c>
      <c r="O106" s="312">
        <f t="shared" si="235"/>
        <v>3.1271741946195405E-2</v>
      </c>
      <c r="P106" s="336">
        <f>'Food Shopping (BY ZONE)'!U90</f>
        <v>0</v>
      </c>
      <c r="Q106" s="312">
        <f t="shared" si="236"/>
        <v>0</v>
      </c>
      <c r="R106" s="336">
        <f t="shared" si="252"/>
        <v>3.2453947234331015</v>
      </c>
      <c r="S106" s="342">
        <f t="shared" si="237"/>
        <v>2.4360686976086215E-2</v>
      </c>
      <c r="T106" s="52">
        <f>'Food Shopping (BY ZONE)'!Y90</f>
        <v>1.1073659304009109</v>
      </c>
      <c r="U106" s="312">
        <f t="shared" si="238"/>
        <v>2.6715035402027465E-2</v>
      </c>
      <c r="V106" s="336">
        <f>'Food Shopping (BY ZONE)'!AB90</f>
        <v>6.556461709877219E-2</v>
      </c>
      <c r="W106" s="312">
        <f t="shared" si="239"/>
        <v>8.0629980532867119E-3</v>
      </c>
      <c r="X106" s="293">
        <f t="shared" si="253"/>
        <v>1.1729305474996832</v>
      </c>
      <c r="Y106" s="342">
        <f t="shared" si="240"/>
        <v>2.3656101276833992E-2</v>
      </c>
      <c r="Z106" s="52">
        <f>'Food Shopping (BY ZONE)'!AF90</f>
        <v>0</v>
      </c>
      <c r="AA106" s="312">
        <f t="shared" si="241"/>
        <v>0</v>
      </c>
      <c r="AB106" s="293">
        <f>'Food Shopping (BY ZONE)'!AI90</f>
        <v>0</v>
      </c>
      <c r="AC106" s="312">
        <f t="shared" si="242"/>
        <v>0</v>
      </c>
      <c r="AD106" s="293">
        <f t="shared" si="254"/>
        <v>0</v>
      </c>
      <c r="AE106" s="342">
        <f t="shared" si="243"/>
        <v>0</v>
      </c>
      <c r="AF106" s="593"/>
      <c r="AG106" s="608">
        <f t="shared" si="244"/>
        <v>4.6770116319211743</v>
      </c>
      <c r="AH106" s="628">
        <f t="shared" si="245"/>
        <v>1.7501192969708479E-2</v>
      </c>
      <c r="AI106" s="617">
        <f t="shared" si="246"/>
        <v>6.556461709877219E-2</v>
      </c>
      <c r="AJ106" s="628">
        <f t="shared" si="247"/>
        <v>9.5548853221553715E-4</v>
      </c>
      <c r="AK106" s="617">
        <f t="shared" si="248"/>
        <v>4.7425762490199466</v>
      </c>
      <c r="AL106" s="618">
        <f t="shared" si="249"/>
        <v>1.4120755395010931E-2</v>
      </c>
      <c r="AM106" s="635"/>
      <c r="AN106" s="675" t="s">
        <v>7</v>
      </c>
      <c r="AO106" s="647" t="s">
        <v>7</v>
      </c>
      <c r="AQ106" s="101" t="s">
        <v>7</v>
      </c>
      <c r="AT106" s="293">
        <f t="shared" si="194"/>
        <v>1.497181525586845</v>
      </c>
      <c r="AU106" s="294">
        <f t="shared" si="195"/>
        <v>1.0652826542588782E-2</v>
      </c>
    </row>
    <row r="107" spans="1:47" s="5" customFormat="1" ht="11.65" x14ac:dyDescent="0.35">
      <c r="A107" s="160" t="s">
        <v>652</v>
      </c>
      <c r="B107" s="321">
        <f>'Food Shopping (BY ZONE)'!D91</f>
        <v>0</v>
      </c>
      <c r="C107" s="312">
        <f t="shared" si="229"/>
        <v>0</v>
      </c>
      <c r="D107" s="336">
        <f>'Food Shopping (BY ZONE)'!G91</f>
        <v>0</v>
      </c>
      <c r="E107" s="312">
        <f t="shared" si="230"/>
        <v>0</v>
      </c>
      <c r="F107" s="293">
        <f t="shared" si="250"/>
        <v>0</v>
      </c>
      <c r="G107" s="342">
        <f t="shared" si="231"/>
        <v>0</v>
      </c>
      <c r="H107" s="293">
        <f>'Food Shopping (BY ZONE)'!K91</f>
        <v>0</v>
      </c>
      <c r="I107" s="352">
        <f t="shared" si="232"/>
        <v>0</v>
      </c>
      <c r="J107" s="367">
        <f>'Food Shopping (BY ZONE)'!N91</f>
        <v>0</v>
      </c>
      <c r="K107" s="312">
        <f t="shared" si="233"/>
        <v>0</v>
      </c>
      <c r="L107" s="336">
        <f t="shared" si="251"/>
        <v>0</v>
      </c>
      <c r="M107" s="352">
        <f t="shared" si="234"/>
        <v>0</v>
      </c>
      <c r="N107" s="52">
        <f>'Food Shopping (BY ZONE)'!R91</f>
        <v>0</v>
      </c>
      <c r="O107" s="312">
        <f t="shared" si="235"/>
        <v>0</v>
      </c>
      <c r="P107" s="336">
        <f>'Food Shopping (BY ZONE)'!U91</f>
        <v>0</v>
      </c>
      <c r="Q107" s="312">
        <f t="shared" si="236"/>
        <v>0</v>
      </c>
      <c r="R107" s="336">
        <f t="shared" si="252"/>
        <v>0</v>
      </c>
      <c r="S107" s="342">
        <f t="shared" si="237"/>
        <v>0</v>
      </c>
      <c r="T107" s="52">
        <f>'Food Shopping (BY ZONE)'!Y91</f>
        <v>0.41398681299579743</v>
      </c>
      <c r="U107" s="312">
        <f t="shared" si="238"/>
        <v>9.987369180801153E-3</v>
      </c>
      <c r="V107" s="336">
        <f>'Food Shopping (BY ZONE)'!AB91</f>
        <v>0.24300732364693808</v>
      </c>
      <c r="W107" s="312">
        <f t="shared" si="239"/>
        <v>2.9884527115409149E-2</v>
      </c>
      <c r="X107" s="293">
        <f t="shared" si="253"/>
        <v>0.65699413664273554</v>
      </c>
      <c r="Y107" s="342">
        <f t="shared" si="240"/>
        <v>1.325050308207687E-2</v>
      </c>
      <c r="Z107" s="52">
        <f>'Food Shopping (BY ZONE)'!AF91</f>
        <v>9.3739066015320525</v>
      </c>
      <c r="AA107" s="312">
        <f t="shared" si="241"/>
        <v>0.18637792039198903</v>
      </c>
      <c r="AB107" s="293">
        <f>'Food Shopping (BY ZONE)'!AI91</f>
        <v>0.33405629025693501</v>
      </c>
      <c r="AC107" s="312">
        <f t="shared" si="242"/>
        <v>2.8315544105017781E-2</v>
      </c>
      <c r="AD107" s="293">
        <f t="shared" si="254"/>
        <v>9.7079628917889877</v>
      </c>
      <c r="AE107" s="342">
        <f t="shared" si="243"/>
        <v>0.15634606889746452</v>
      </c>
      <c r="AF107" s="593"/>
      <c r="AG107" s="608">
        <f t="shared" si="244"/>
        <v>9.7878934145278507</v>
      </c>
      <c r="AH107" s="628">
        <f t="shared" si="245"/>
        <v>3.6625910922574716E-2</v>
      </c>
      <c r="AI107" s="617">
        <f t="shared" si="246"/>
        <v>0.57706361390387306</v>
      </c>
      <c r="AJ107" s="628">
        <f t="shared" si="247"/>
        <v>8.4096832993527937E-3</v>
      </c>
      <c r="AK107" s="617">
        <f t="shared" si="248"/>
        <v>10.364957028431723</v>
      </c>
      <c r="AL107" s="618">
        <f t="shared" si="249"/>
        <v>3.0861079546908546E-2</v>
      </c>
      <c r="AM107" s="635"/>
      <c r="AN107" s="675" t="s">
        <v>7</v>
      </c>
      <c r="AO107" s="647" t="s">
        <v>7</v>
      </c>
      <c r="AQ107" s="101" t="s">
        <v>7</v>
      </c>
      <c r="AT107" s="293">
        <f t="shared" si="194"/>
        <v>0.65699413664273554</v>
      </c>
      <c r="AU107" s="294">
        <f t="shared" si="195"/>
        <v>4.6746800288025338E-3</v>
      </c>
    </row>
    <row r="108" spans="1:47" s="5" customFormat="1" ht="11.65" x14ac:dyDescent="0.35">
      <c r="A108" s="160" t="s">
        <v>653</v>
      </c>
      <c r="B108" s="321">
        <f>'Food Shopping (BY ZONE)'!D92</f>
        <v>0.22306488124791984</v>
      </c>
      <c r="C108" s="312">
        <f t="shared" si="229"/>
        <v>5.5857603255672463E-3</v>
      </c>
      <c r="D108" s="336">
        <f>'Food Shopping (BY ZONE)'!G92</f>
        <v>0</v>
      </c>
      <c r="E108" s="312">
        <f t="shared" si="230"/>
        <v>0</v>
      </c>
      <c r="F108" s="293">
        <f t="shared" si="250"/>
        <v>0.22306488124791984</v>
      </c>
      <c r="G108" s="342">
        <f t="shared" si="231"/>
        <v>4.3233784919890468E-3</v>
      </c>
      <c r="H108" s="293">
        <f>'Food Shopping (BY ZONE)'!K92</f>
        <v>0</v>
      </c>
      <c r="I108" s="352">
        <f t="shared" si="232"/>
        <v>0</v>
      </c>
      <c r="J108" s="367">
        <f>'Food Shopping (BY ZONE)'!N92</f>
        <v>0</v>
      </c>
      <c r="K108" s="312">
        <f t="shared" si="233"/>
        <v>0</v>
      </c>
      <c r="L108" s="336">
        <f t="shared" si="251"/>
        <v>0</v>
      </c>
      <c r="M108" s="352">
        <f t="shared" si="234"/>
        <v>0</v>
      </c>
      <c r="N108" s="52">
        <f>'Food Shopping (BY ZONE)'!R92</f>
        <v>0</v>
      </c>
      <c r="O108" s="312">
        <f t="shared" si="235"/>
        <v>0</v>
      </c>
      <c r="P108" s="336">
        <f>'Food Shopping (BY ZONE)'!U92</f>
        <v>0</v>
      </c>
      <c r="Q108" s="312">
        <f t="shared" si="236"/>
        <v>0</v>
      </c>
      <c r="R108" s="336">
        <f t="shared" si="252"/>
        <v>0</v>
      </c>
      <c r="S108" s="342">
        <f t="shared" si="237"/>
        <v>0</v>
      </c>
      <c r="T108" s="52">
        <f>'Food Shopping (BY ZONE)'!Y92</f>
        <v>1.1509032223274618</v>
      </c>
      <c r="U108" s="312">
        <f t="shared" si="238"/>
        <v>2.7765365977671166E-2</v>
      </c>
      <c r="V108" s="336">
        <f>'Food Shopping (BY ZONE)'!AB92</f>
        <v>0</v>
      </c>
      <c r="W108" s="312">
        <f t="shared" si="239"/>
        <v>0</v>
      </c>
      <c r="X108" s="293">
        <f t="shared" si="253"/>
        <v>1.1509032223274618</v>
      </c>
      <c r="Y108" s="342">
        <f t="shared" si="240"/>
        <v>2.3211845957333103E-2</v>
      </c>
      <c r="Z108" s="52">
        <f>'Food Shopping (BY ZONE)'!AF92</f>
        <v>5.1539637297575194</v>
      </c>
      <c r="AA108" s="312">
        <f t="shared" si="241"/>
        <v>0.10247435595005286</v>
      </c>
      <c r="AB108" s="293">
        <f>'Food Shopping (BY ZONE)'!AI92</f>
        <v>0.4189306144437287</v>
      </c>
      <c r="AC108" s="312">
        <f t="shared" si="242"/>
        <v>3.5509728857672181E-2</v>
      </c>
      <c r="AD108" s="293">
        <f t="shared" si="254"/>
        <v>5.5728943442012477</v>
      </c>
      <c r="AE108" s="342">
        <f t="shared" si="243"/>
        <v>8.9751076802500537E-2</v>
      </c>
      <c r="AF108" s="593"/>
      <c r="AG108" s="608">
        <f t="shared" si="244"/>
        <v>6.5279318333329011</v>
      </c>
      <c r="AH108" s="628">
        <f t="shared" si="245"/>
        <v>2.4427263325264154E-2</v>
      </c>
      <c r="AI108" s="617">
        <f t="shared" si="246"/>
        <v>0.4189306144437287</v>
      </c>
      <c r="AJ108" s="628">
        <f t="shared" si="247"/>
        <v>6.1051740345249026E-3</v>
      </c>
      <c r="AK108" s="617">
        <f t="shared" si="248"/>
        <v>6.9468624477766294</v>
      </c>
      <c r="AL108" s="618">
        <f t="shared" si="249"/>
        <v>2.0683894203727776E-2</v>
      </c>
      <c r="AM108" s="635"/>
      <c r="AN108" s="675" t="s">
        <v>7</v>
      </c>
      <c r="AO108" s="647" t="s">
        <v>7</v>
      </c>
      <c r="AQ108" s="101" t="s">
        <v>7</v>
      </c>
      <c r="AT108" s="293">
        <f t="shared" si="194"/>
        <v>1.3739681035753817</v>
      </c>
      <c r="AU108" s="294">
        <f t="shared" si="195"/>
        <v>9.7761317731336044E-3</v>
      </c>
    </row>
    <row r="109" spans="1:47" s="5" customFormat="1" ht="11.65" x14ac:dyDescent="0.35">
      <c r="A109" s="160" t="s">
        <v>582</v>
      </c>
      <c r="B109" s="321">
        <f>'Food Shopping (BY ZONE)'!D93</f>
        <v>0</v>
      </c>
      <c r="C109" s="312">
        <f t="shared" si="229"/>
        <v>0</v>
      </c>
      <c r="D109" s="336">
        <f>'Food Shopping (BY ZONE)'!G93</f>
        <v>0</v>
      </c>
      <c r="E109" s="312">
        <f t="shared" si="230"/>
        <v>0</v>
      </c>
      <c r="F109" s="293">
        <f t="shared" si="250"/>
        <v>0</v>
      </c>
      <c r="G109" s="342">
        <f t="shared" si="231"/>
        <v>0</v>
      </c>
      <c r="H109" s="293">
        <f>'Food Shopping (BY ZONE)'!K93</f>
        <v>1.4546247794659664</v>
      </c>
      <c r="I109" s="352">
        <f t="shared" si="232"/>
        <v>4.5773995482498678E-2</v>
      </c>
      <c r="J109" s="367">
        <f>'Food Shopping (BY ZONE)'!N93</f>
        <v>0.44420144142027312</v>
      </c>
      <c r="K109" s="312">
        <f t="shared" si="233"/>
        <v>5.8546970047886719E-2</v>
      </c>
      <c r="L109" s="336">
        <f t="shared" si="251"/>
        <v>1.8988262208862394</v>
      </c>
      <c r="M109" s="352">
        <f t="shared" si="234"/>
        <v>4.8235789773103208E-2</v>
      </c>
      <c r="N109" s="52">
        <f>'Food Shopping (BY ZONE)'!R93</f>
        <v>8.7140186550520085</v>
      </c>
      <c r="O109" s="312">
        <f t="shared" si="235"/>
        <v>8.396591660408434E-2</v>
      </c>
      <c r="P109" s="336">
        <f>'Food Shopping (BY ZONE)'!U93</f>
        <v>1.7985686464688455</v>
      </c>
      <c r="Q109" s="312">
        <f t="shared" si="236"/>
        <v>6.1088118648386994E-2</v>
      </c>
      <c r="R109" s="336">
        <f t="shared" si="252"/>
        <v>10.512587301520854</v>
      </c>
      <c r="S109" s="342">
        <f t="shared" si="237"/>
        <v>7.8909923255875217E-2</v>
      </c>
      <c r="T109" s="52">
        <f>'Food Shopping (BY ZONE)'!Y93</f>
        <v>0</v>
      </c>
      <c r="U109" s="312">
        <f t="shared" si="238"/>
        <v>0</v>
      </c>
      <c r="V109" s="336">
        <f>'Food Shopping (BY ZONE)'!AB93</f>
        <v>0.11969783740627542</v>
      </c>
      <c r="W109" s="312">
        <f t="shared" si="239"/>
        <v>1.4720187087121746E-2</v>
      </c>
      <c r="X109" s="293">
        <f t="shared" si="253"/>
        <v>0.11969783740627542</v>
      </c>
      <c r="Y109" s="342">
        <f t="shared" si="240"/>
        <v>2.4141106822879676E-3</v>
      </c>
      <c r="Z109" s="52">
        <f>'Food Shopping (BY ZONE)'!AF93</f>
        <v>0</v>
      </c>
      <c r="AA109" s="312">
        <f t="shared" si="241"/>
        <v>0</v>
      </c>
      <c r="AB109" s="293">
        <f>'Food Shopping (BY ZONE)'!AI93</f>
        <v>0</v>
      </c>
      <c r="AC109" s="312">
        <f t="shared" si="242"/>
        <v>0</v>
      </c>
      <c r="AD109" s="293">
        <f t="shared" si="254"/>
        <v>0</v>
      </c>
      <c r="AE109" s="342">
        <f t="shared" si="243"/>
        <v>0</v>
      </c>
      <c r="AF109" s="593"/>
      <c r="AG109" s="608">
        <f t="shared" si="244"/>
        <v>10.168643434517975</v>
      </c>
      <c r="AH109" s="628">
        <f t="shared" si="245"/>
        <v>3.8050662472814141E-2</v>
      </c>
      <c r="AI109" s="617">
        <f t="shared" si="246"/>
        <v>2.3624679252953942</v>
      </c>
      <c r="AJ109" s="628">
        <f t="shared" si="247"/>
        <v>3.4428798797774926E-2</v>
      </c>
      <c r="AK109" s="617">
        <f t="shared" si="248"/>
        <v>12.531111359813369</v>
      </c>
      <c r="AL109" s="618">
        <f t="shared" si="249"/>
        <v>3.7310682854310225E-2</v>
      </c>
      <c r="AM109" s="635"/>
      <c r="AN109" s="675" t="s">
        <v>7</v>
      </c>
      <c r="AO109" s="647" t="s">
        <v>7</v>
      </c>
      <c r="AQ109" s="101" t="s">
        <v>7</v>
      </c>
      <c r="AT109" s="293">
        <f t="shared" si="194"/>
        <v>2.018524058292515</v>
      </c>
      <c r="AU109" s="294">
        <f t="shared" si="195"/>
        <v>1.4362310980696933E-2</v>
      </c>
    </row>
    <row r="110" spans="1:47" s="5" customFormat="1" ht="11.65" x14ac:dyDescent="0.35">
      <c r="A110" s="160" t="s">
        <v>650</v>
      </c>
      <c r="B110" s="321">
        <f>'Food Shopping (BY ZONE)'!D99</f>
        <v>0</v>
      </c>
      <c r="C110" s="312">
        <f t="shared" si="229"/>
        <v>0</v>
      </c>
      <c r="D110" s="336">
        <f>'Food Shopping (BY ZONE)'!G99</f>
        <v>0</v>
      </c>
      <c r="E110" s="312">
        <f t="shared" si="230"/>
        <v>0</v>
      </c>
      <c r="F110" s="293">
        <f t="shared" si="250"/>
        <v>0</v>
      </c>
      <c r="G110" s="342">
        <f t="shared" si="231"/>
        <v>0</v>
      </c>
      <c r="H110" s="293">
        <f>'Food Shopping (BY ZONE)'!K99</f>
        <v>0</v>
      </c>
      <c r="I110" s="352">
        <f t="shared" si="232"/>
        <v>0</v>
      </c>
      <c r="J110" s="367">
        <f>'Food Shopping (BY ZONE)'!N99</f>
        <v>0</v>
      </c>
      <c r="K110" s="312">
        <f t="shared" si="233"/>
        <v>0</v>
      </c>
      <c r="L110" s="336">
        <f t="shared" si="251"/>
        <v>0</v>
      </c>
      <c r="M110" s="352">
        <f t="shared" si="234"/>
        <v>0</v>
      </c>
      <c r="N110" s="52">
        <f>'Food Shopping (BY ZONE)'!R99</f>
        <v>0</v>
      </c>
      <c r="O110" s="312">
        <f t="shared" si="235"/>
        <v>0</v>
      </c>
      <c r="P110" s="336">
        <f>'Food Shopping (BY ZONE)'!U99</f>
        <v>0</v>
      </c>
      <c r="Q110" s="312">
        <f t="shared" si="236"/>
        <v>0</v>
      </c>
      <c r="R110" s="336">
        <f t="shared" si="252"/>
        <v>0</v>
      </c>
      <c r="S110" s="342">
        <f t="shared" si="237"/>
        <v>0</v>
      </c>
      <c r="T110" s="52">
        <f>'Food Shopping (BY ZONE)'!Y99</f>
        <v>0</v>
      </c>
      <c r="U110" s="312">
        <f t="shared" si="238"/>
        <v>0</v>
      </c>
      <c r="V110" s="336">
        <f>'Food Shopping (BY ZONE)'!AB99</f>
        <v>0</v>
      </c>
      <c r="W110" s="312">
        <f t="shared" si="239"/>
        <v>0</v>
      </c>
      <c r="X110" s="293">
        <f t="shared" si="253"/>
        <v>0</v>
      </c>
      <c r="Y110" s="342">
        <f t="shared" si="240"/>
        <v>0</v>
      </c>
      <c r="Z110" s="52">
        <f>'Food Shopping (BY ZONE)'!AF99</f>
        <v>8.7198224447677433</v>
      </c>
      <c r="AA110" s="312">
        <f t="shared" si="241"/>
        <v>0.17337300685048271</v>
      </c>
      <c r="AB110" s="293">
        <f>'Food Shopping (BY ZONE)'!AI99</f>
        <v>0.41061137367380973</v>
      </c>
      <c r="AC110" s="312">
        <f t="shared" si="242"/>
        <v>3.480456677627649E-2</v>
      </c>
      <c r="AD110" s="293">
        <f t="shared" si="254"/>
        <v>9.1304338184415528</v>
      </c>
      <c r="AE110" s="342">
        <f t="shared" si="243"/>
        <v>0.14704500323638353</v>
      </c>
      <c r="AF110" s="593"/>
      <c r="AG110" s="608">
        <f t="shared" si="244"/>
        <v>8.7198224447677433</v>
      </c>
      <c r="AH110" s="628">
        <f t="shared" si="245"/>
        <v>3.2629231500283649E-2</v>
      </c>
      <c r="AI110" s="617">
        <f t="shared" si="246"/>
        <v>0.41061137367380973</v>
      </c>
      <c r="AJ110" s="628">
        <f t="shared" si="247"/>
        <v>5.9839357888958221E-3</v>
      </c>
      <c r="AK110" s="617">
        <f t="shared" si="248"/>
        <v>9.1304338184415528</v>
      </c>
      <c r="AL110" s="618">
        <f t="shared" si="249"/>
        <v>2.7185355770967715E-2</v>
      </c>
      <c r="AM110" s="635"/>
      <c r="AN110" s="675" t="s">
        <v>7</v>
      </c>
      <c r="AO110" s="647" t="s">
        <v>7</v>
      </c>
      <c r="AQ110" s="101" t="s">
        <v>7</v>
      </c>
      <c r="AT110" s="293">
        <f t="shared" si="194"/>
        <v>0</v>
      </c>
      <c r="AU110" s="294">
        <f t="shared" si="195"/>
        <v>0</v>
      </c>
    </row>
    <row r="111" spans="1:47" s="5" customFormat="1" ht="11.65" x14ac:dyDescent="0.35">
      <c r="A111" s="160" t="s">
        <v>589</v>
      </c>
      <c r="B111" s="321">
        <f>'Food Shopping (BY ZONE)'!D100</f>
        <v>0</v>
      </c>
      <c r="C111" s="312">
        <f t="shared" si="229"/>
        <v>0</v>
      </c>
      <c r="D111" s="336">
        <f>'Food Shopping (BY ZONE)'!G100</f>
        <v>0</v>
      </c>
      <c r="E111" s="312">
        <f t="shared" si="230"/>
        <v>0</v>
      </c>
      <c r="F111" s="293">
        <f t="shared" si="250"/>
        <v>0</v>
      </c>
      <c r="G111" s="342">
        <f t="shared" si="231"/>
        <v>0</v>
      </c>
      <c r="H111" s="293">
        <f>'Food Shopping (BY ZONE)'!K100</f>
        <v>0</v>
      </c>
      <c r="I111" s="352">
        <f t="shared" si="232"/>
        <v>0</v>
      </c>
      <c r="J111" s="367">
        <f>'Food Shopping (BY ZONE)'!N100</f>
        <v>0</v>
      </c>
      <c r="K111" s="312">
        <f t="shared" si="233"/>
        <v>0</v>
      </c>
      <c r="L111" s="336">
        <f t="shared" si="251"/>
        <v>0</v>
      </c>
      <c r="M111" s="352">
        <f t="shared" si="234"/>
        <v>0</v>
      </c>
      <c r="N111" s="52">
        <f>'Food Shopping (BY ZONE)'!R100</f>
        <v>4.9767580924402122</v>
      </c>
      <c r="O111" s="312">
        <f t="shared" si="235"/>
        <v>4.7954689046513482E-2</v>
      </c>
      <c r="P111" s="336">
        <f>'Food Shopping (BY ZONE)'!U100</f>
        <v>0.45009080767670406</v>
      </c>
      <c r="Q111" s="312">
        <f t="shared" si="236"/>
        <v>1.5287267859297187E-2</v>
      </c>
      <c r="R111" s="336">
        <f t="shared" si="252"/>
        <v>5.4268489001169158</v>
      </c>
      <c r="S111" s="342">
        <f t="shared" si="237"/>
        <v>4.073518896413867E-2</v>
      </c>
      <c r="T111" s="52">
        <f>'Food Shopping (BY ZONE)'!Y100</f>
        <v>0.41398681299579743</v>
      </c>
      <c r="U111" s="312">
        <f t="shared" si="238"/>
        <v>9.987369180801153E-3</v>
      </c>
      <c r="V111" s="336">
        <f>'Food Shopping (BY ZONE)'!AB100</f>
        <v>0.19135306745085262</v>
      </c>
      <c r="W111" s="312">
        <f t="shared" si="239"/>
        <v>2.3532195849208407E-2</v>
      </c>
      <c r="X111" s="293">
        <f t="shared" si="253"/>
        <v>0.6053398804466501</v>
      </c>
      <c r="Y111" s="342">
        <f t="shared" si="240"/>
        <v>1.2208720754419949E-2</v>
      </c>
      <c r="Z111" s="52">
        <f>'Food Shopping (BY ZONE)'!AF100</f>
        <v>0</v>
      </c>
      <c r="AA111" s="312">
        <f t="shared" si="241"/>
        <v>0</v>
      </c>
      <c r="AB111" s="293">
        <f>'Food Shopping (BY ZONE)'!AI100</f>
        <v>0</v>
      </c>
      <c r="AC111" s="312">
        <f t="shared" si="242"/>
        <v>0</v>
      </c>
      <c r="AD111" s="293">
        <f t="shared" si="254"/>
        <v>0</v>
      </c>
      <c r="AE111" s="342">
        <f t="shared" si="243"/>
        <v>0</v>
      </c>
      <c r="AF111" s="593"/>
      <c r="AG111" s="608">
        <f t="shared" si="244"/>
        <v>5.3907449054360095</v>
      </c>
      <c r="AH111" s="628">
        <f t="shared" si="245"/>
        <v>2.0171954714971414E-2</v>
      </c>
      <c r="AI111" s="617">
        <f t="shared" si="246"/>
        <v>0.64144387512755663</v>
      </c>
      <c r="AJ111" s="628">
        <f t="shared" si="247"/>
        <v>9.3479119358077182E-3</v>
      </c>
      <c r="AK111" s="617">
        <f t="shared" si="248"/>
        <v>6.0321887805635663</v>
      </c>
      <c r="AL111" s="618">
        <f t="shared" si="249"/>
        <v>1.7960504543173057E-2</v>
      </c>
      <c r="AM111" s="635"/>
      <c r="AN111" s="675" t="s">
        <v>7</v>
      </c>
      <c r="AO111" s="647" t="s">
        <v>7</v>
      </c>
      <c r="AQ111" s="101" t="s">
        <v>7</v>
      </c>
      <c r="AT111" s="293">
        <f t="shared" si="194"/>
        <v>0.6053398804466501</v>
      </c>
      <c r="AU111" s="294">
        <f t="shared" si="195"/>
        <v>4.3071468860009926E-3</v>
      </c>
    </row>
    <row r="112" spans="1:47" s="5" customFormat="1" ht="11.65" x14ac:dyDescent="0.35">
      <c r="A112" s="160" t="s">
        <v>8</v>
      </c>
      <c r="B112" s="321">
        <f>'Food Shopping (BY ZONE)'!D61+'Food Shopping (BY ZONE)'!D62+'Food Shopping (BY ZONE)'!D67+'Food Shopping (BY ZONE)'!D68+'Food Shopping (BY ZONE)'!D70+'Food Shopping (BY ZONE)'!D71+'Food Shopping (BY ZONE)'!D72+'Food Shopping (BY ZONE)'!D73+'Food Shopping (BY ZONE)'!D74+'Food Shopping (BY ZONE)'!D75+'Food Shopping (BY ZONE)'!D76+'Food Shopping (BY ZONE)'!D77+'Food Shopping (BY ZONE)'!D78+'Food Shopping (BY ZONE)'!D79+'Food Shopping (BY ZONE)'!D80+'Food Shopping (BY ZONE)'!D81+'Food Shopping (BY ZONE)'!D82+'Food Shopping (BY ZONE)'!D83+'Food Shopping (BY ZONE)'!D84+'Food Shopping (BY ZONE)'!D85+'Food Shopping (BY ZONE)'!D86+'Food Shopping (BY ZONE)'!D87+'Food Shopping (BY ZONE)'!D89+'Food Shopping (BY ZONE)'!D94+'Food Shopping (BY ZONE)'!D95+'Food Shopping (BY ZONE)'!D96+'Food Shopping (BY ZONE)'!D98+'Food Shopping (BY ZONE)'!D101+'Food Shopping (BY ZONE)'!D102+'Food Shopping (BY ZONE)'!D103+'Food Shopping (BY ZONE)'!D104+'Food Shopping (BY ZONE)'!D105+'Food Shopping (BY ZONE)'!D106+'Food Shopping (BY ZONE)'!D107+'Food Shopping (BY ZONE)'!D108+'Food Shopping (BY ZONE)'!D109+'Food Shopping (BY ZONE)'!D110+'Food Shopping (BY ZONE)'!D111+'Food Shopping (BY ZONE)'!D112+'Food Shopping (BY ZONE)'!D113</f>
        <v>0.94813059862812643</v>
      </c>
      <c r="C112" s="312">
        <f t="shared" si="229"/>
        <v>2.3742107012296444E-2</v>
      </c>
      <c r="D112" s="336">
        <f>'Food Shopping (BY ZONE)'!G61+'Food Shopping (BY ZONE)'!G62+'Food Shopping (BY ZONE)'!G67+'Food Shopping (BY ZONE)'!G68+'Food Shopping (BY ZONE)'!G70+'Food Shopping (BY ZONE)'!G71+'Food Shopping (BY ZONE)'!G72+'Food Shopping (BY ZONE)'!G73+'Food Shopping (BY ZONE)'!G74+'Food Shopping (BY ZONE)'!G75+'Food Shopping (BY ZONE)'!G76+'Food Shopping (BY ZONE)'!G77+'Food Shopping (BY ZONE)'!G78+'Food Shopping (BY ZONE)'!G79+'Food Shopping (BY ZONE)'!G80+'Food Shopping (BY ZONE)'!G81+'Food Shopping (BY ZONE)'!G82+'Food Shopping (BY ZONE)'!G83+'Food Shopping (BY ZONE)'!G84+'Food Shopping (BY ZONE)'!G85+'Food Shopping (BY ZONE)'!G86+'Food Shopping (BY ZONE)'!G87+'Food Shopping (BY ZONE)'!G89+'Food Shopping (BY ZONE)'!G94+'Food Shopping (BY ZONE)'!G95+'Food Shopping (BY ZONE)'!G96+'Food Shopping (BY ZONE)'!G98+'Food Shopping (BY ZONE)'!G101+'Food Shopping (BY ZONE)'!G102+'Food Shopping (BY ZONE)'!G103+'Food Shopping (BY ZONE)'!G104+'Food Shopping (BY ZONE)'!G105+'Food Shopping (BY ZONE)'!G106+'Food Shopping (BY ZONE)'!G107+'Food Shopping (BY ZONE)'!G108+'Food Shopping (BY ZONE)'!G109+'Food Shopping (BY ZONE)'!G110+'Food Shopping (BY ZONE)'!G111+'Food Shopping (BY ZONE)'!G112+'Food Shopping (BY ZONE)'!G113</f>
        <v>1.0705271395227391</v>
      </c>
      <c r="E112" s="312">
        <f t="shared" si="230"/>
        <v>9.1808163263017911E-2</v>
      </c>
      <c r="F112" s="293">
        <f t="shared" si="250"/>
        <v>2.0186577381508655</v>
      </c>
      <c r="G112" s="342">
        <f t="shared" si="231"/>
        <v>3.9125035724959484E-2</v>
      </c>
      <c r="H112" s="293">
        <f>'Food Shopping (BY ZONE)'!K61+'Food Shopping (BY ZONE)'!K62+'Food Shopping (BY ZONE)'!K67+'Food Shopping (BY ZONE)'!K68+'Food Shopping (BY ZONE)'!K70+'Food Shopping (BY ZONE)'!K71+'Food Shopping (BY ZONE)'!K72+'Food Shopping (BY ZONE)'!K73+'Food Shopping (BY ZONE)'!K74+'Food Shopping (BY ZONE)'!K75+'Food Shopping (BY ZONE)'!K76+'Food Shopping (BY ZONE)'!K77+'Food Shopping (BY ZONE)'!K78+'Food Shopping (BY ZONE)'!K79+'Food Shopping (BY ZONE)'!K80+'Food Shopping (BY ZONE)'!K81+'Food Shopping (BY ZONE)'!K82+'Food Shopping (BY ZONE)'!K83+'Food Shopping (BY ZONE)'!K84+'Food Shopping (BY ZONE)'!K85+'Food Shopping (BY ZONE)'!K86+'Food Shopping (BY ZONE)'!K87+'Food Shopping (BY ZONE)'!K89+'Food Shopping (BY ZONE)'!K94+'Food Shopping (BY ZONE)'!K95+'Food Shopping (BY ZONE)'!K96+'Food Shopping (BY ZONE)'!K98+'Food Shopping (BY ZONE)'!K101+'Food Shopping (BY ZONE)'!K102+'Food Shopping (BY ZONE)'!K103+'Food Shopping (BY ZONE)'!K104+'Food Shopping (BY ZONE)'!K105+'Food Shopping (BY ZONE)'!K106+'Food Shopping (BY ZONE)'!K107+'Food Shopping (BY ZONE)'!K108+'Food Shopping (BY ZONE)'!K109+'Food Shopping (BY ZONE)'!K110+'Food Shopping (BY ZONE)'!K111+'Food Shopping (BY ZONE)'!K112+'Food Shopping (BY ZONE)'!K113</f>
        <v>0</v>
      </c>
      <c r="I112" s="352">
        <f t="shared" si="232"/>
        <v>0</v>
      </c>
      <c r="J112" s="367">
        <f>'Food Shopping (BY ZONE)'!N61+'Food Shopping (BY ZONE)'!N62+'Food Shopping (BY ZONE)'!N67+'Food Shopping (BY ZONE)'!N68+'Food Shopping (BY ZONE)'!N70+'Food Shopping (BY ZONE)'!N71+'Food Shopping (BY ZONE)'!N72+'Food Shopping (BY ZONE)'!N73+'Food Shopping (BY ZONE)'!N74+'Food Shopping (BY ZONE)'!N75+'Food Shopping (BY ZONE)'!N76+'Food Shopping (BY ZONE)'!N77+'Food Shopping (BY ZONE)'!N78+'Food Shopping (BY ZONE)'!N79+'Food Shopping (BY ZONE)'!N80+'Food Shopping (BY ZONE)'!N81+'Food Shopping (BY ZONE)'!N82+'Food Shopping (BY ZONE)'!N83+'Food Shopping (BY ZONE)'!N84+'Food Shopping (BY ZONE)'!N85+'Food Shopping (BY ZONE)'!N86+'Food Shopping (BY ZONE)'!N87+'Food Shopping (BY ZONE)'!N89+'Food Shopping (BY ZONE)'!N94+'Food Shopping (BY ZONE)'!N95+'Food Shopping (BY ZONE)'!N96+'Food Shopping (BY ZONE)'!N98+'Food Shopping (BY ZONE)'!N101+'Food Shopping (BY ZONE)'!N102+'Food Shopping (BY ZONE)'!N103+'Food Shopping (BY ZONE)'!N104+'Food Shopping (BY ZONE)'!N105+'Food Shopping (BY ZONE)'!N106+'Food Shopping (BY ZONE)'!N107+'Food Shopping (BY ZONE)'!N108+'Food Shopping (BY ZONE)'!N109+'Food Shopping (BY ZONE)'!N110+'Food Shopping (BY ZONE)'!N111+'Food Shopping (BY ZONE)'!N112+'Food Shopping (BY ZONE)'!N113</f>
        <v>0.49820564499987929</v>
      </c>
      <c r="K112" s="312">
        <f t="shared" si="233"/>
        <v>6.5664872410665667E-2</v>
      </c>
      <c r="L112" s="336">
        <f t="shared" si="251"/>
        <v>0.49820564499987929</v>
      </c>
      <c r="M112" s="352">
        <f t="shared" si="234"/>
        <v>1.2655893673498626E-2</v>
      </c>
      <c r="N112" s="52">
        <f>'Food Shopping (BY ZONE)'!R61+'Food Shopping (BY ZONE)'!R62+'Food Shopping (BY ZONE)'!R67+'Food Shopping (BY ZONE)'!R68+'Food Shopping (BY ZONE)'!R70+'Food Shopping (BY ZONE)'!R71+'Food Shopping (BY ZONE)'!R72+'Food Shopping (BY ZONE)'!R73+'Food Shopping (BY ZONE)'!R74+'Food Shopping (BY ZONE)'!R75+'Food Shopping (BY ZONE)'!R76+'Food Shopping (BY ZONE)'!R77+'Food Shopping (BY ZONE)'!R78+'Food Shopping (BY ZONE)'!R79+'Food Shopping (BY ZONE)'!R80+'Food Shopping (BY ZONE)'!R81+'Food Shopping (BY ZONE)'!R82+'Food Shopping (BY ZONE)'!R83+'Food Shopping (BY ZONE)'!R84+'Food Shopping (BY ZONE)'!R85+'Food Shopping (BY ZONE)'!R86+'Food Shopping (BY ZONE)'!R87+'Food Shopping (BY ZONE)'!R89+'Food Shopping (BY ZONE)'!R94+'Food Shopping (BY ZONE)'!R95+'Food Shopping (BY ZONE)'!R96+'Food Shopping (BY ZONE)'!R98+'Food Shopping (BY ZONE)'!R101+'Food Shopping (BY ZONE)'!R102+'Food Shopping (BY ZONE)'!R103+'Food Shopping (BY ZONE)'!R104+'Food Shopping (BY ZONE)'!R105+'Food Shopping (BY ZONE)'!R106+'Food Shopping (BY ZONE)'!R107+'Food Shopping (BY ZONE)'!R108+'Food Shopping (BY ZONE)'!R109+'Food Shopping (BY ZONE)'!R110+'Food Shopping (BY ZONE)'!R111+'Food Shopping (BY ZONE)'!R112+'Food Shopping (BY ZONE)'!R113</f>
        <v>5.4666697350913189</v>
      </c>
      <c r="O112" s="312">
        <f t="shared" si="235"/>
        <v>5.267534455100497E-2</v>
      </c>
      <c r="P112" s="336">
        <f>'Food Shopping (BY ZONE)'!U61+'Food Shopping (BY ZONE)'!U62+'Food Shopping (BY ZONE)'!U67+'Food Shopping (BY ZONE)'!U68+'Food Shopping (BY ZONE)'!U70+'Food Shopping (BY ZONE)'!U71+'Food Shopping (BY ZONE)'!U72+'Food Shopping (BY ZONE)'!U73+'Food Shopping (BY ZONE)'!U74+'Food Shopping (BY ZONE)'!U75+'Food Shopping (BY ZONE)'!U76+'Food Shopping (BY ZONE)'!U77+'Food Shopping (BY ZONE)'!U78+'Food Shopping (BY ZONE)'!U79+'Food Shopping (BY ZONE)'!U80+'Food Shopping (BY ZONE)'!U81+'Food Shopping (BY ZONE)'!U82+'Food Shopping (BY ZONE)'!U83+'Food Shopping (BY ZONE)'!U84+'Food Shopping (BY ZONE)'!U85+'Food Shopping (BY ZONE)'!U86+'Food Shopping (BY ZONE)'!U87+'Food Shopping (BY ZONE)'!U89+'Food Shopping (BY ZONE)'!U94+'Food Shopping (BY ZONE)'!U95+'Food Shopping (BY ZONE)'!U96+'Food Shopping (BY ZONE)'!U98+'Food Shopping (BY ZONE)'!U101+'Food Shopping (BY ZONE)'!U102+'Food Shopping (BY ZONE)'!U103+'Food Shopping (BY ZONE)'!U104+'Food Shopping (BY ZONE)'!U105+'Food Shopping (BY ZONE)'!U106+'Food Shopping (BY ZONE)'!U107+'Food Shopping (BY ZONE)'!U108+'Food Shopping (BY ZONE)'!U109+'Food Shopping (BY ZONE)'!U110+'Food Shopping (BY ZONE)'!U111+'Food Shopping (BY ZONE)'!U112+'Food Shopping (BY ZONE)'!U113</f>
        <v>6.2371507077825026</v>
      </c>
      <c r="Q112" s="312">
        <f t="shared" si="236"/>
        <v>0.21184390332442521</v>
      </c>
      <c r="R112" s="336">
        <f t="shared" si="252"/>
        <v>11.703820442873822</v>
      </c>
      <c r="S112" s="342">
        <f t="shared" si="237"/>
        <v>8.785159603993084E-2</v>
      </c>
      <c r="T112" s="52">
        <f>'Food Shopping (BY ZONE)'!Y61+'Food Shopping (BY ZONE)'!Y62+'Food Shopping (BY ZONE)'!Y67+'Food Shopping (BY ZONE)'!Y68+'Food Shopping (BY ZONE)'!Y70+'Food Shopping (BY ZONE)'!Y71+'Food Shopping (BY ZONE)'!Y72+'Food Shopping (BY ZONE)'!Y73+'Food Shopping (BY ZONE)'!Y74+'Food Shopping (BY ZONE)'!Y75+'Food Shopping (BY ZONE)'!Y76+'Food Shopping (BY ZONE)'!Y77+'Food Shopping (BY ZONE)'!Y78+'Food Shopping (BY ZONE)'!Y79+'Food Shopping (BY ZONE)'!Y80+'Food Shopping (BY ZONE)'!Y81+'Food Shopping (BY ZONE)'!Y82+'Food Shopping (BY ZONE)'!Y83+'Food Shopping (BY ZONE)'!Y84+'Food Shopping (BY ZONE)'!Y85+'Food Shopping (BY ZONE)'!Y86+'Food Shopping (BY ZONE)'!Y87+'Food Shopping (BY ZONE)'!Y89+'Food Shopping (BY ZONE)'!Y94+'Food Shopping (BY ZONE)'!Y95+'Food Shopping (BY ZONE)'!Y96+'Food Shopping (BY ZONE)'!Y98+'Food Shopping (BY ZONE)'!Y101+'Food Shopping (BY ZONE)'!Y102+'Food Shopping (BY ZONE)'!Y103+'Food Shopping (BY ZONE)'!Y104+'Food Shopping (BY ZONE)'!Y105+'Food Shopping (BY ZONE)'!Y106+'Food Shopping (BY ZONE)'!Y107+'Food Shopping (BY ZONE)'!Y108+'Food Shopping (BY ZONE)'!Y109+'Food Shopping (BY ZONE)'!Y110+'Food Shopping (BY ZONE)'!Y111+'Food Shopping (BY ZONE)'!Y112+'Food Shopping (BY ZONE)'!Y113</f>
        <v>3.757659313132824</v>
      </c>
      <c r="U112" s="312">
        <f t="shared" si="238"/>
        <v>9.0652961973245683E-2</v>
      </c>
      <c r="V112" s="336">
        <f>'Food Shopping (BY ZONE)'!AB61+'Food Shopping (BY ZONE)'!AB62+'Food Shopping (BY ZONE)'!AB67+'Food Shopping (BY ZONE)'!AB68+'Food Shopping (BY ZONE)'!AB70+'Food Shopping (BY ZONE)'!AB71+'Food Shopping (BY ZONE)'!AB72+'Food Shopping (BY ZONE)'!AB73+'Food Shopping (BY ZONE)'!AB74+'Food Shopping (BY ZONE)'!AB75+'Food Shopping (BY ZONE)'!AB76+'Food Shopping (BY ZONE)'!AB77+'Food Shopping (BY ZONE)'!AB78+'Food Shopping (BY ZONE)'!AB79+'Food Shopping (BY ZONE)'!AB80+'Food Shopping (BY ZONE)'!AB81+'Food Shopping (BY ZONE)'!AB82+'Food Shopping (BY ZONE)'!AB83+'Food Shopping (BY ZONE)'!AB84+'Food Shopping (BY ZONE)'!AB85+'Food Shopping (BY ZONE)'!AB86+'Food Shopping (BY ZONE)'!AB87+'Food Shopping (BY ZONE)'!AB89+'Food Shopping (BY ZONE)'!AB94+'Food Shopping (BY ZONE)'!AB95+'Food Shopping (BY ZONE)'!AB96+'Food Shopping (BY ZONE)'!AB98+'Food Shopping (BY ZONE)'!AB101+'Food Shopping (BY ZONE)'!AB102+'Food Shopping (BY ZONE)'!AB103+'Food Shopping (BY ZONE)'!AB104+'Food Shopping (BY ZONE)'!AB105+'Food Shopping (BY ZONE)'!AB106+'Food Shopping (BY ZONE)'!AB107+'Food Shopping (BY ZONE)'!AB108+'Food Shopping (BY ZONE)'!AB109+'Food Shopping (BY ZONE)'!AB110+'Food Shopping (BY ZONE)'!AB111+'Food Shopping (BY ZONE)'!AB112+'Food Shopping (BY ZONE)'!AB113</f>
        <v>0.82886313846091453</v>
      </c>
      <c r="W112" s="312">
        <f t="shared" si="239"/>
        <v>0.10193183713379181</v>
      </c>
      <c r="X112" s="293">
        <f t="shared" si="253"/>
        <v>4.5865224515937388</v>
      </c>
      <c r="Y112" s="342">
        <f t="shared" si="240"/>
        <v>9.2502697499575293E-2</v>
      </c>
      <c r="Z112" s="52">
        <f>'Food Shopping (BY ZONE)'!AF61+'Food Shopping (BY ZONE)'!AF62+'Food Shopping (BY ZONE)'!AF67+'Food Shopping (BY ZONE)'!AF68+'Food Shopping (BY ZONE)'!AF70+'Food Shopping (BY ZONE)'!AF71+'Food Shopping (BY ZONE)'!AF72+'Food Shopping (BY ZONE)'!AF73+'Food Shopping (BY ZONE)'!AF74+'Food Shopping (BY ZONE)'!AF75+'Food Shopping (BY ZONE)'!AF76+'Food Shopping (BY ZONE)'!AF77+'Food Shopping (BY ZONE)'!AF78+'Food Shopping (BY ZONE)'!AF79+'Food Shopping (BY ZONE)'!AF80+'Food Shopping (BY ZONE)'!AF81+'Food Shopping (BY ZONE)'!AF82+'Food Shopping (BY ZONE)'!AF83+'Food Shopping (BY ZONE)'!AF84+'Food Shopping (BY ZONE)'!AF85+'Food Shopping (BY ZONE)'!AF86+'Food Shopping (BY ZONE)'!AF87+'Food Shopping (BY ZONE)'!AF89+'Food Shopping (BY ZONE)'!AF94+'Food Shopping (BY ZONE)'!AF95+'Food Shopping (BY ZONE)'!AF96+'Food Shopping (BY ZONE)'!AF98+'Food Shopping (BY ZONE)'!AF101+'Food Shopping (BY ZONE)'!AF102+'Food Shopping (BY ZONE)'!AF103+'Food Shopping (BY ZONE)'!AF104+'Food Shopping (BY ZONE)'!AF105+'Food Shopping (BY ZONE)'!AF106+'Food Shopping (BY ZONE)'!AF107+'Food Shopping (BY ZONE)'!AF108+'Food Shopping (BY ZONE)'!AF109+'Food Shopping (BY ZONE)'!AF110+'Food Shopping (BY ZONE)'!AF111+'Food Shopping (BY ZONE)'!AF112+'Food Shopping (BY ZONE)'!AF113</f>
        <v>6.6040297896634854</v>
      </c>
      <c r="AA112" s="312">
        <f t="shared" si="241"/>
        <v>0.13130548347932741</v>
      </c>
      <c r="AB112" s="293">
        <f>'Food Shopping (BY ZONE)'!AI61+'Food Shopping (BY ZONE)'!AI62+'Food Shopping (BY ZONE)'!AI67+'Food Shopping (BY ZONE)'!AI68+'Food Shopping (BY ZONE)'!AI70+'Food Shopping (BY ZONE)'!AI71+'Food Shopping (BY ZONE)'!AI72+'Food Shopping (BY ZONE)'!AI73+'Food Shopping (BY ZONE)'!AI74+'Food Shopping (BY ZONE)'!AI75+'Food Shopping (BY ZONE)'!AI76+'Food Shopping (BY ZONE)'!AI77+'Food Shopping (BY ZONE)'!AI78+'Food Shopping (BY ZONE)'!AI79+'Food Shopping (BY ZONE)'!AI80+'Food Shopping (BY ZONE)'!AI81+'Food Shopping (BY ZONE)'!AI82+'Food Shopping (BY ZONE)'!AI83+'Food Shopping (BY ZONE)'!AI84+'Food Shopping (BY ZONE)'!AI85+'Food Shopping (BY ZONE)'!AI86+'Food Shopping (BY ZONE)'!AI87+'Food Shopping (BY ZONE)'!AI89+'Food Shopping (BY ZONE)'!AI94+'Food Shopping (BY ZONE)'!AI95+'Food Shopping (BY ZONE)'!AI96+'Food Shopping (BY ZONE)'!AI98+'Food Shopping (BY ZONE)'!AI101+'Food Shopping (BY ZONE)'!AI102+'Food Shopping (BY ZONE)'!AI103+'Food Shopping (BY ZONE)'!AI104+'Food Shopping (BY ZONE)'!AI105+'Food Shopping (BY ZONE)'!AI106+'Food Shopping (BY ZONE)'!AI107+'Food Shopping (BY ZONE)'!AI108+'Food Shopping (BY ZONE)'!AI109+'Food Shopping (BY ZONE)'!AI110+'Food Shopping (BY ZONE)'!AI111+'Food Shopping (BY ZONE)'!AI112+'Food Shopping (BY ZONE)'!AI113</f>
        <v>3.5124917456584348</v>
      </c>
      <c r="AC112" s="312">
        <f t="shared" si="242"/>
        <v>0.29772860994835754</v>
      </c>
      <c r="AD112" s="293">
        <f t="shared" si="254"/>
        <v>10.116521535321921</v>
      </c>
      <c r="AE112" s="342">
        <f t="shared" si="243"/>
        <v>0.1629258775084432</v>
      </c>
      <c r="AF112" s="593"/>
      <c r="AG112" s="608">
        <f t="shared" si="244"/>
        <v>16.776489436515753</v>
      </c>
      <c r="AH112" s="628">
        <f t="shared" si="245"/>
        <v>6.2776961463773942E-2</v>
      </c>
      <c r="AI112" s="617">
        <f t="shared" si="246"/>
        <v>12.14723837642447</v>
      </c>
      <c r="AJ112" s="628">
        <f t="shared" si="247"/>
        <v>0.17702455196645103</v>
      </c>
      <c r="AK112" s="617">
        <f t="shared" si="248"/>
        <v>28.923727812940221</v>
      </c>
      <c r="AL112" s="618">
        <f t="shared" si="249"/>
        <v>8.6118781040748549E-2</v>
      </c>
      <c r="AM112" s="635"/>
      <c r="AN112" s="675" t="s">
        <v>7</v>
      </c>
      <c r="AO112" s="647" t="s">
        <v>7</v>
      </c>
      <c r="AQ112" s="101" t="s">
        <v>7</v>
      </c>
      <c r="AT112" s="293">
        <f t="shared" si="194"/>
        <v>7.1033858347444836</v>
      </c>
      <c r="AU112" s="294">
        <f t="shared" si="195"/>
        <v>5.0542393069507488E-2</v>
      </c>
    </row>
    <row r="113" spans="1:47" s="5" customFormat="1" ht="12" thickBot="1" x14ac:dyDescent="0.4">
      <c r="A113" s="160"/>
      <c r="B113" s="321"/>
      <c r="C113" s="322"/>
      <c r="D113" s="336"/>
      <c r="E113" s="322"/>
      <c r="F113" s="293"/>
      <c r="G113" s="346"/>
      <c r="H113" s="293"/>
      <c r="I113" s="357"/>
      <c r="J113" s="368"/>
      <c r="K113" s="371"/>
      <c r="L113" s="375"/>
      <c r="M113" s="376"/>
      <c r="N113" s="382"/>
      <c r="O113" s="371"/>
      <c r="P113" s="375"/>
      <c r="Q113" s="371"/>
      <c r="R113" s="375"/>
      <c r="S113" s="385"/>
      <c r="T113" s="382"/>
      <c r="U113" s="371"/>
      <c r="V113" s="375"/>
      <c r="W113" s="371"/>
      <c r="X113" s="295"/>
      <c r="Y113" s="385"/>
      <c r="Z113" s="382"/>
      <c r="AA113" s="371"/>
      <c r="AB113" s="295"/>
      <c r="AC113" s="371"/>
      <c r="AD113" s="295"/>
      <c r="AE113" s="385"/>
      <c r="AF113" s="296"/>
      <c r="AG113" s="606"/>
      <c r="AH113" s="626"/>
      <c r="AI113" s="613"/>
      <c r="AJ113" s="626"/>
      <c r="AK113" s="613"/>
      <c r="AL113" s="614"/>
      <c r="AM113" s="562"/>
      <c r="AN113" s="672"/>
      <c r="AO113" s="644"/>
      <c r="AQ113" s="101"/>
      <c r="AT113" s="293">
        <f t="shared" si="194"/>
        <v>0</v>
      </c>
      <c r="AU113" s="294">
        <f t="shared" si="195"/>
        <v>0</v>
      </c>
    </row>
    <row r="114" spans="1:47" s="5" customFormat="1" ht="12" thickBot="1" x14ac:dyDescent="0.4">
      <c r="A114" s="702" t="s">
        <v>654</v>
      </c>
      <c r="B114" s="323">
        <f t="shared" ref="B114:AL114" si="255">SUM(B100:B112)</f>
        <v>1.3942603611239661</v>
      </c>
      <c r="C114" s="310">
        <f t="shared" si="255"/>
        <v>3.4913627663430938E-2</v>
      </c>
      <c r="D114" s="330">
        <f t="shared" si="255"/>
        <v>1.0705271395227391</v>
      </c>
      <c r="E114" s="310">
        <f t="shared" si="255"/>
        <v>9.1808163263017911E-2</v>
      </c>
      <c r="F114" s="282">
        <f t="shared" si="255"/>
        <v>2.4647875006467053</v>
      </c>
      <c r="G114" s="341">
        <f t="shared" si="255"/>
        <v>4.7771792708937576E-2</v>
      </c>
      <c r="H114" s="282">
        <f t="shared" si="255"/>
        <v>4.6583254730788202</v>
      </c>
      <c r="I114" s="351">
        <f t="shared" si="255"/>
        <v>0.14658774700579569</v>
      </c>
      <c r="J114" s="362">
        <f t="shared" si="255"/>
        <v>1.4630238307899357</v>
      </c>
      <c r="K114" s="310">
        <f t="shared" si="255"/>
        <v>0.19283055932175902</v>
      </c>
      <c r="L114" s="330">
        <f t="shared" si="255"/>
        <v>6.1213493038687563</v>
      </c>
      <c r="M114" s="351">
        <f t="shared" si="255"/>
        <v>0.15550033747234354</v>
      </c>
      <c r="N114" s="309">
        <f t="shared" si="255"/>
        <v>40.033933482245232</v>
      </c>
      <c r="O114" s="310">
        <f t="shared" si="255"/>
        <v>0.38575610784982883</v>
      </c>
      <c r="P114" s="330">
        <f t="shared" si="255"/>
        <v>12.578895222811946</v>
      </c>
      <c r="Q114" s="310">
        <f t="shared" si="255"/>
        <v>0.4272403198762616</v>
      </c>
      <c r="R114" s="330">
        <f t="shared" si="255"/>
        <v>52.612828705057176</v>
      </c>
      <c r="S114" s="341">
        <f t="shared" si="255"/>
        <v>0.39492411870767041</v>
      </c>
      <c r="T114" s="309">
        <f t="shared" si="255"/>
        <v>7.7624929590516034</v>
      </c>
      <c r="U114" s="310">
        <f t="shared" si="255"/>
        <v>0.18726896729970224</v>
      </c>
      <c r="V114" s="330">
        <f t="shared" si="255"/>
        <v>1.448485984063753</v>
      </c>
      <c r="W114" s="310">
        <f t="shared" si="255"/>
        <v>0.17813174523881781</v>
      </c>
      <c r="X114" s="282">
        <f t="shared" si="255"/>
        <v>9.2109789431153573</v>
      </c>
      <c r="Y114" s="341">
        <f t="shared" si="255"/>
        <v>0.18577046288171728</v>
      </c>
      <c r="Z114" s="309">
        <f t="shared" si="255"/>
        <v>35.220414363476749</v>
      </c>
      <c r="AA114" s="310">
        <f t="shared" si="255"/>
        <v>0.70027448143510185</v>
      </c>
      <c r="AB114" s="282">
        <f t="shared" si="255"/>
        <v>5.6250881563540975</v>
      </c>
      <c r="AC114" s="310">
        <f t="shared" si="255"/>
        <v>0.47679818171767241</v>
      </c>
      <c r="AD114" s="282">
        <f t="shared" si="255"/>
        <v>40.845502519830845</v>
      </c>
      <c r="AE114" s="341">
        <f t="shared" si="255"/>
        <v>0.65781398448879047</v>
      </c>
      <c r="AF114" s="562"/>
      <c r="AG114" s="607">
        <f t="shared" si="255"/>
        <v>89.069426638976381</v>
      </c>
      <c r="AH114" s="627">
        <f t="shared" si="255"/>
        <v>0.33329427976421383</v>
      </c>
      <c r="AI114" s="615">
        <f t="shared" si="255"/>
        <v>22.186020333542473</v>
      </c>
      <c r="AJ114" s="627">
        <f t="shared" si="255"/>
        <v>0.32332207434789606</v>
      </c>
      <c r="AK114" s="615">
        <f t="shared" si="255"/>
        <v>111.25544697251885</v>
      </c>
      <c r="AL114" s="616">
        <f t="shared" si="255"/>
        <v>0.33125686769637014</v>
      </c>
      <c r="AM114" s="562"/>
      <c r="AN114" s="674" t="s">
        <v>7</v>
      </c>
      <c r="AO114" s="646" t="s">
        <v>7</v>
      </c>
      <c r="AQ114" s="101" t="s">
        <v>7</v>
      </c>
      <c r="AT114" s="293">
        <f t="shared" si="194"/>
        <v>17.797115747630819</v>
      </c>
      <c r="AU114" s="294">
        <f t="shared" si="195"/>
        <v>0.12663099549239604</v>
      </c>
    </row>
    <row r="115" spans="1:47" s="5" customFormat="1" ht="12" thickBot="1" x14ac:dyDescent="0.4">
      <c r="A115" s="160"/>
      <c r="B115" s="321"/>
      <c r="C115" s="322"/>
      <c r="D115" s="336"/>
      <c r="E115" s="322"/>
      <c r="F115" s="293"/>
      <c r="G115" s="346"/>
      <c r="H115" s="293"/>
      <c r="I115" s="357"/>
      <c r="J115" s="368"/>
      <c r="K115" s="371"/>
      <c r="L115" s="375"/>
      <c r="M115" s="376"/>
      <c r="N115" s="382"/>
      <c r="O115" s="371"/>
      <c r="P115" s="375"/>
      <c r="Q115" s="371"/>
      <c r="R115" s="375"/>
      <c r="S115" s="385"/>
      <c r="T115" s="382"/>
      <c r="U115" s="371"/>
      <c r="V115" s="375"/>
      <c r="W115" s="371"/>
      <c r="X115" s="295"/>
      <c r="Y115" s="385"/>
      <c r="Z115" s="382"/>
      <c r="AA115" s="371"/>
      <c r="AB115" s="295"/>
      <c r="AC115" s="371"/>
      <c r="AD115" s="295"/>
      <c r="AE115" s="385"/>
      <c r="AF115" s="296"/>
      <c r="AG115" s="606"/>
      <c r="AH115" s="626"/>
      <c r="AI115" s="613"/>
      <c r="AJ115" s="626"/>
      <c r="AK115" s="613"/>
      <c r="AL115" s="614"/>
      <c r="AM115" s="562"/>
      <c r="AN115" s="672"/>
      <c r="AO115" s="644"/>
      <c r="AQ115" s="101"/>
      <c r="AT115" s="293">
        <f t="shared" si="194"/>
        <v>0</v>
      </c>
      <c r="AU115" s="294">
        <f t="shared" si="195"/>
        <v>0</v>
      </c>
    </row>
    <row r="116" spans="1:47" s="5" customFormat="1" ht="11.65" x14ac:dyDescent="0.35">
      <c r="A116" s="703" t="s">
        <v>1</v>
      </c>
      <c r="B116" s="324">
        <f>B114+B96</f>
        <v>39.934560068197541</v>
      </c>
      <c r="C116" s="325">
        <f>C96+C114</f>
        <v>1.0000000000000002</v>
      </c>
      <c r="D116" s="337">
        <f>D114+D96</f>
        <v>11.660478779602904</v>
      </c>
      <c r="E116" s="325">
        <f>E96+E114</f>
        <v>1</v>
      </c>
      <c r="F116" s="298">
        <f>F114+F96</f>
        <v>51.595038847800446</v>
      </c>
      <c r="G116" s="347">
        <f>G96+G114</f>
        <v>0.99999999999999978</v>
      </c>
      <c r="H116" s="298">
        <f>H114+H96</f>
        <v>31.778409643574392</v>
      </c>
      <c r="I116" s="358">
        <f>I114+I96</f>
        <v>1.0000000000000004</v>
      </c>
      <c r="J116" s="369">
        <f>J114+J96</f>
        <v>7.5870953024033874</v>
      </c>
      <c r="K116" s="325">
        <f>K96+K114</f>
        <v>1</v>
      </c>
      <c r="L116" s="337">
        <f>L114+L96</f>
        <v>39.365504945977783</v>
      </c>
      <c r="M116" s="358">
        <f>M96+M114</f>
        <v>0.99999999999999956</v>
      </c>
      <c r="N116" s="383">
        <f>N114+N96</f>
        <v>103.78042671933548</v>
      </c>
      <c r="O116" s="325">
        <f>O114+O96</f>
        <v>1</v>
      </c>
      <c r="P116" s="337">
        <f>P114+P96</f>
        <v>29.442200648232536</v>
      </c>
      <c r="Q116" s="325">
        <f>Q96+Q114</f>
        <v>1</v>
      </c>
      <c r="R116" s="337">
        <f>R114+R96</f>
        <v>133.22262736756804</v>
      </c>
      <c r="S116" s="347">
        <f>S96+S114</f>
        <v>0.99999999999999978</v>
      </c>
      <c r="T116" s="383">
        <f>T96+T114</f>
        <v>41.451037355423836</v>
      </c>
      <c r="U116" s="325">
        <f>U96+U114</f>
        <v>0.99999999999999978</v>
      </c>
      <c r="V116" s="337">
        <f>V96+V114</f>
        <v>8.1315432132649654</v>
      </c>
      <c r="W116" s="325">
        <f>W96+W114</f>
        <v>0.99999999999999978</v>
      </c>
      <c r="X116" s="298">
        <f>X114+X96</f>
        <v>49.582580568688797</v>
      </c>
      <c r="Y116" s="347">
        <f>Y96+Y114</f>
        <v>1.0000000000000002</v>
      </c>
      <c r="Z116" s="383">
        <f>Z114+Z96</f>
        <v>50.295156109784365</v>
      </c>
      <c r="AA116" s="325">
        <f>AA96+AA114</f>
        <v>0.99999999999999978</v>
      </c>
      <c r="AB116" s="298">
        <f>AB114+AB96</f>
        <v>11.797629210937075</v>
      </c>
      <c r="AC116" s="325">
        <f>AC96+AC114</f>
        <v>0.99999999999999967</v>
      </c>
      <c r="AD116" s="298">
        <f>AD114+AD96</f>
        <v>62.09278532072144</v>
      </c>
      <c r="AE116" s="347">
        <f>AE96+AE114</f>
        <v>1</v>
      </c>
      <c r="AF116" s="562"/>
      <c r="AG116" s="601">
        <f>AG114+AG96</f>
        <v>267.23958989631564</v>
      </c>
      <c r="AH116" s="630">
        <f>AH96+AH114</f>
        <v>1.0000000000000002</v>
      </c>
      <c r="AI116" s="623">
        <f>AI114+AI96</f>
        <v>68.618947154440875</v>
      </c>
      <c r="AJ116" s="630">
        <f>AJ96+AJ114</f>
        <v>1.0000000000000004</v>
      </c>
      <c r="AK116" s="623">
        <f>AK114+AK96</f>
        <v>335.85853705075647</v>
      </c>
      <c r="AL116" s="624">
        <f>AL96+AL114</f>
        <v>1.0000000000000002</v>
      </c>
      <c r="AM116" s="562"/>
      <c r="AN116" s="677" t="s">
        <v>7</v>
      </c>
      <c r="AO116" s="650" t="s">
        <v>7</v>
      </c>
      <c r="AQ116" s="101" t="s">
        <v>7</v>
      </c>
      <c r="AT116" s="293">
        <f t="shared" si="194"/>
        <v>140.54312436246704</v>
      </c>
      <c r="AU116" s="294">
        <f t="shared" si="195"/>
        <v>1</v>
      </c>
    </row>
    <row r="117" spans="1:47" s="5" customFormat="1" ht="12" thickBot="1" x14ac:dyDescent="0.4">
      <c r="A117" s="704"/>
      <c r="B117" s="326"/>
      <c r="C117" s="327"/>
      <c r="D117" s="338"/>
      <c r="E117" s="327"/>
      <c r="F117" s="300"/>
      <c r="G117" s="348"/>
      <c r="H117" s="300"/>
      <c r="I117" s="359"/>
      <c r="J117" s="370"/>
      <c r="K117" s="327"/>
      <c r="L117" s="338"/>
      <c r="M117" s="359"/>
      <c r="N117" s="384"/>
      <c r="O117" s="327"/>
      <c r="P117" s="338"/>
      <c r="Q117" s="327"/>
      <c r="R117" s="338"/>
      <c r="S117" s="348"/>
      <c r="T117" s="384"/>
      <c r="U117" s="327"/>
      <c r="V117" s="338"/>
      <c r="W117" s="327"/>
      <c r="X117" s="300"/>
      <c r="Y117" s="348"/>
      <c r="Z117" s="384"/>
      <c r="AA117" s="327"/>
      <c r="AB117" s="300"/>
      <c r="AC117" s="327"/>
      <c r="AD117" s="300"/>
      <c r="AE117" s="348"/>
      <c r="AF117" s="562"/>
      <c r="AG117" s="605"/>
      <c r="AH117" s="625"/>
      <c r="AI117" s="611"/>
      <c r="AJ117" s="625"/>
      <c r="AK117" s="611"/>
      <c r="AL117" s="612"/>
      <c r="AM117" s="562"/>
      <c r="AN117" s="673"/>
      <c r="AO117" s="645"/>
      <c r="AQ117" s="642"/>
      <c r="AT117" s="293">
        <f t="shared" si="194"/>
        <v>0</v>
      </c>
      <c r="AU117" s="294"/>
    </row>
    <row r="118" spans="1:47" s="5" customFormat="1" ht="11.65" x14ac:dyDescent="0.35">
      <c r="B118" s="293"/>
      <c r="C118" s="294"/>
      <c r="D118" s="293"/>
      <c r="E118" s="294"/>
      <c r="F118" s="293"/>
      <c r="G118" s="294"/>
      <c r="H118" s="293"/>
      <c r="I118" s="294"/>
      <c r="J118" s="295"/>
      <c r="K118" s="296"/>
      <c r="L118" s="295"/>
      <c r="M118" s="296"/>
      <c r="N118" s="295"/>
      <c r="O118" s="296"/>
      <c r="P118" s="295"/>
      <c r="Q118" s="296"/>
      <c r="R118" s="295"/>
      <c r="S118" s="296"/>
      <c r="T118" s="295"/>
      <c r="U118" s="296"/>
      <c r="V118" s="295"/>
      <c r="W118" s="296"/>
      <c r="X118" s="295"/>
      <c r="Y118" s="296"/>
      <c r="Z118" s="295"/>
      <c r="AA118" s="296"/>
      <c r="AB118" s="295"/>
      <c r="AC118" s="296"/>
      <c r="AD118" s="295"/>
      <c r="AE118" s="296"/>
      <c r="AF118" s="296"/>
      <c r="AG118" s="280"/>
      <c r="AH118" s="280"/>
      <c r="AI118" s="280"/>
      <c r="AJ118" s="296"/>
      <c r="AK118" s="295"/>
      <c r="AL118" s="296"/>
      <c r="AM118" s="296"/>
      <c r="AN118" s="295"/>
      <c r="AO118" s="124"/>
      <c r="AQ118" s="7"/>
      <c r="AT118" s="7"/>
      <c r="AU118" s="294"/>
    </row>
    <row r="119" spans="1:47" s="5" customFormat="1" ht="11.65" x14ac:dyDescent="0.35">
      <c r="A119" s="3" t="s">
        <v>29</v>
      </c>
      <c r="B119" s="293"/>
      <c r="C119" s="294"/>
      <c r="D119" s="293"/>
      <c r="E119" s="294"/>
      <c r="F119" s="293"/>
      <c r="G119" s="294"/>
      <c r="H119" s="293"/>
      <c r="I119" s="294"/>
      <c r="J119" s="295"/>
      <c r="K119" s="296"/>
      <c r="L119" s="295"/>
      <c r="M119" s="296"/>
      <c r="N119" s="295"/>
      <c r="O119" s="296"/>
      <c r="P119" s="295"/>
      <c r="Q119" s="296"/>
      <c r="R119" s="295"/>
      <c r="S119" s="296"/>
      <c r="T119" s="295"/>
      <c r="U119" s="296"/>
      <c r="V119" s="295"/>
      <c r="W119" s="296"/>
      <c r="X119" s="295"/>
      <c r="Y119" s="296"/>
      <c r="Z119" s="295"/>
      <c r="AA119" s="296"/>
      <c r="AB119" s="295"/>
      <c r="AC119" s="296"/>
      <c r="AD119" s="295"/>
      <c r="AE119" s="296"/>
      <c r="AF119" s="296"/>
      <c r="AG119" s="295"/>
      <c r="AH119" s="296"/>
      <c r="AI119" s="295"/>
      <c r="AJ119" s="296"/>
      <c r="AK119" s="295"/>
      <c r="AL119" s="296"/>
      <c r="AM119" s="296"/>
      <c r="AN119" s="295"/>
      <c r="AO119" s="124"/>
      <c r="AQ119" s="7"/>
      <c r="AT119" s="7"/>
      <c r="AU119" s="294"/>
    </row>
    <row r="120" spans="1:47" s="5" customFormat="1" ht="11.65" x14ac:dyDescent="0.35">
      <c r="A120" s="5" t="s">
        <v>802</v>
      </c>
      <c r="B120" s="293"/>
      <c r="C120" s="294"/>
      <c r="D120" s="293"/>
      <c r="E120" s="294"/>
      <c r="G120" s="294"/>
      <c r="H120" s="293"/>
      <c r="I120" s="294"/>
      <c r="J120" s="295"/>
      <c r="K120" s="296"/>
      <c r="L120" s="295"/>
      <c r="M120" s="296"/>
      <c r="N120" s="295"/>
      <c r="O120" s="296"/>
      <c r="P120" s="295"/>
      <c r="Q120" s="296"/>
      <c r="R120" s="295"/>
      <c r="S120" s="296"/>
      <c r="T120" s="295"/>
      <c r="U120" s="296"/>
      <c r="V120" s="295"/>
      <c r="W120" s="296"/>
      <c r="X120" s="295"/>
      <c r="Y120" s="296"/>
      <c r="Z120" s="295"/>
      <c r="AA120" s="296"/>
      <c r="AB120" s="295"/>
      <c r="AC120" s="296"/>
      <c r="AD120" s="295"/>
      <c r="AE120" s="296"/>
      <c r="AF120" s="296"/>
      <c r="AG120" s="295"/>
      <c r="AH120" s="296"/>
      <c r="AI120" s="295"/>
      <c r="AJ120" s="296"/>
      <c r="AK120" s="295"/>
      <c r="AL120" s="296"/>
      <c r="AM120" s="296"/>
      <c r="AN120" s="295"/>
      <c r="AO120" s="124"/>
      <c r="AQ120" s="7"/>
      <c r="AT120" s="7"/>
      <c r="AU120" s="294"/>
    </row>
    <row r="121" spans="1:47" s="5" customFormat="1" ht="11.65" x14ac:dyDescent="0.35">
      <c r="A121" s="5" t="s">
        <v>803</v>
      </c>
      <c r="B121" s="293"/>
      <c r="C121" s="294"/>
      <c r="D121" s="293"/>
      <c r="E121" s="294"/>
      <c r="F121" s="293"/>
      <c r="G121" s="294"/>
      <c r="H121" s="293"/>
      <c r="I121" s="294"/>
      <c r="J121" s="295"/>
      <c r="K121" s="296"/>
      <c r="L121" s="295"/>
      <c r="M121" s="296"/>
      <c r="N121" s="295"/>
      <c r="O121" s="296"/>
      <c r="P121" s="295"/>
      <c r="Q121" s="296"/>
      <c r="R121" s="295"/>
      <c r="S121" s="296"/>
      <c r="T121" s="295"/>
      <c r="U121" s="296"/>
      <c r="V121" s="295"/>
      <c r="W121" s="296"/>
      <c r="X121" s="295"/>
      <c r="Y121" s="296"/>
      <c r="Z121" s="295"/>
      <c r="AA121" s="296"/>
      <c r="AB121" s="295"/>
      <c r="AC121" s="296"/>
      <c r="AD121" s="295"/>
      <c r="AE121" s="296"/>
      <c r="AF121" s="296"/>
      <c r="AG121" s="295"/>
      <c r="AH121" s="296"/>
      <c r="AI121" s="295"/>
      <c r="AJ121" s="296"/>
      <c r="AK121" s="295"/>
      <c r="AL121" s="296"/>
      <c r="AM121" s="296"/>
      <c r="AN121" s="295"/>
      <c r="AO121" s="124"/>
      <c r="AQ121" s="7"/>
      <c r="AT121" s="7"/>
      <c r="AU121" s="294"/>
    </row>
    <row r="122" spans="1:47" s="5" customFormat="1" ht="11.65" x14ac:dyDescent="0.35">
      <c r="A122" s="5" t="s">
        <v>804</v>
      </c>
      <c r="B122" s="293"/>
      <c r="C122" s="294"/>
      <c r="D122" s="293"/>
      <c r="E122" s="294"/>
      <c r="F122" s="293"/>
      <c r="G122" s="294"/>
      <c r="H122" s="293"/>
      <c r="I122" s="294"/>
      <c r="J122" s="295"/>
      <c r="K122" s="296"/>
      <c r="L122" s="295"/>
      <c r="M122" s="296"/>
      <c r="N122" s="295"/>
      <c r="O122" s="296"/>
      <c r="P122" s="295"/>
      <c r="Q122" s="296"/>
      <c r="R122" s="295"/>
      <c r="S122" s="296"/>
      <c r="T122" s="295"/>
      <c r="U122" s="296"/>
      <c r="V122" s="295"/>
      <c r="W122" s="296"/>
      <c r="X122" s="295"/>
      <c r="Y122" s="296"/>
      <c r="Z122" s="295"/>
      <c r="AA122" s="296"/>
      <c r="AB122" s="295"/>
      <c r="AC122" s="296"/>
      <c r="AD122" s="295"/>
      <c r="AE122" s="296"/>
      <c r="AF122" s="296"/>
      <c r="AG122" s="295"/>
      <c r="AH122" s="296"/>
      <c r="AI122" s="295"/>
      <c r="AJ122" s="296"/>
      <c r="AK122" s="295"/>
      <c r="AL122" s="296"/>
      <c r="AM122" s="296"/>
      <c r="AN122" s="295"/>
      <c r="AO122" s="124"/>
      <c r="AQ122" s="7"/>
      <c r="AT122" s="7"/>
      <c r="AU122" s="294"/>
    </row>
    <row r="123" spans="1:47" s="5" customFormat="1" ht="11.65" x14ac:dyDescent="0.35">
      <c r="A123" s="5" t="s">
        <v>805</v>
      </c>
      <c r="B123" s="293"/>
      <c r="C123" s="294"/>
      <c r="D123" s="293"/>
      <c r="E123" s="294"/>
      <c r="F123" s="293"/>
      <c r="G123" s="294"/>
      <c r="H123" s="293"/>
      <c r="I123" s="294"/>
      <c r="J123" s="295"/>
      <c r="K123" s="296"/>
      <c r="L123" s="295"/>
      <c r="M123" s="296"/>
      <c r="N123" s="295"/>
      <c r="O123" s="296"/>
      <c r="P123" s="295"/>
      <c r="Q123" s="296"/>
      <c r="R123" s="295"/>
      <c r="S123" s="296"/>
      <c r="T123" s="295"/>
      <c r="U123" s="296"/>
      <c r="V123" s="295"/>
      <c r="W123" s="296"/>
      <c r="X123" s="295"/>
      <c r="Y123" s="296"/>
      <c r="Z123" s="295"/>
      <c r="AA123" s="296"/>
      <c r="AB123" s="295"/>
      <c r="AC123" s="296"/>
      <c r="AD123" s="295"/>
      <c r="AE123" s="296"/>
      <c r="AF123" s="296"/>
      <c r="AG123" s="295"/>
      <c r="AH123" s="296"/>
      <c r="AI123" s="295"/>
      <c r="AJ123" s="296"/>
      <c r="AK123" s="295"/>
      <c r="AL123" s="296"/>
      <c r="AM123" s="296"/>
      <c r="AN123" s="295"/>
      <c r="AO123" s="124"/>
      <c r="AQ123" s="7"/>
      <c r="AT123" s="7"/>
      <c r="AU123" s="294"/>
    </row>
    <row r="124" spans="1:47" s="5" customFormat="1" ht="11.65" x14ac:dyDescent="0.35">
      <c r="A124" s="5" t="s">
        <v>832</v>
      </c>
      <c r="B124" s="293"/>
      <c r="C124" s="294"/>
      <c r="D124" s="293"/>
      <c r="E124" s="294"/>
      <c r="F124" s="293"/>
      <c r="G124" s="294"/>
      <c r="H124" s="293"/>
      <c r="I124" s="294"/>
      <c r="J124" s="295"/>
      <c r="K124" s="296"/>
      <c r="L124" s="295"/>
      <c r="M124" s="296"/>
      <c r="N124" s="295"/>
      <c r="O124" s="296"/>
      <c r="P124" s="295"/>
      <c r="Q124" s="296"/>
      <c r="R124" s="295"/>
      <c r="S124" s="296"/>
      <c r="T124" s="295"/>
      <c r="U124" s="296"/>
      <c r="V124" s="295"/>
      <c r="W124" s="296"/>
      <c r="X124" s="295"/>
      <c r="Y124" s="296"/>
      <c r="Z124" s="295"/>
      <c r="AA124" s="296"/>
      <c r="AB124" s="295"/>
      <c r="AC124" s="296"/>
      <c r="AD124" s="295"/>
      <c r="AE124" s="296"/>
      <c r="AF124" s="296"/>
      <c r="AG124" s="295"/>
      <c r="AH124" s="296"/>
      <c r="AI124" s="295"/>
      <c r="AJ124" s="296"/>
      <c r="AK124" s="295"/>
      <c r="AL124" s="296"/>
      <c r="AM124" s="296"/>
      <c r="AN124" s="295"/>
      <c r="AO124" s="124"/>
      <c r="AQ124" s="7"/>
      <c r="AT124" s="7"/>
      <c r="AU124" s="294"/>
    </row>
    <row r="125" spans="1:47" s="5" customFormat="1" ht="11.65" x14ac:dyDescent="0.35">
      <c r="B125" s="293"/>
      <c r="C125" s="294"/>
      <c r="D125" s="293"/>
      <c r="E125" s="294"/>
      <c r="F125" s="293"/>
      <c r="G125" s="294"/>
      <c r="H125" s="293"/>
      <c r="I125" s="294"/>
      <c r="J125" s="295"/>
      <c r="K125" s="296"/>
      <c r="L125" s="295"/>
      <c r="M125" s="296"/>
      <c r="N125" s="295"/>
      <c r="O125" s="296"/>
      <c r="P125" s="295"/>
      <c r="Q125" s="296"/>
      <c r="R125" s="295"/>
      <c r="S125" s="296"/>
      <c r="T125" s="295"/>
      <c r="U125" s="296"/>
      <c r="V125" s="295"/>
      <c r="W125" s="296"/>
      <c r="X125" s="295"/>
      <c r="Y125" s="296"/>
      <c r="Z125" s="295"/>
      <c r="AA125" s="296"/>
      <c r="AB125" s="295"/>
      <c r="AC125" s="296"/>
      <c r="AD125" s="295"/>
      <c r="AE125" s="296"/>
      <c r="AF125" s="296"/>
      <c r="AG125" s="295"/>
      <c r="AH125" s="296"/>
      <c r="AI125" s="295"/>
      <c r="AJ125" s="296"/>
      <c r="AK125" s="295"/>
      <c r="AL125" s="296"/>
      <c r="AM125" s="296"/>
      <c r="AN125" s="295"/>
      <c r="AO125" s="124"/>
      <c r="AQ125" s="7"/>
      <c r="AT125" s="7"/>
      <c r="AU125" s="294"/>
    </row>
    <row r="126" spans="1:47" s="5" customFormat="1" ht="11.65" x14ac:dyDescent="0.35">
      <c r="B126" s="293"/>
      <c r="C126" s="294"/>
      <c r="D126" s="293"/>
      <c r="E126" s="294"/>
      <c r="F126" s="293"/>
      <c r="G126" s="294"/>
      <c r="H126" s="293"/>
      <c r="I126" s="294"/>
      <c r="J126" s="295"/>
      <c r="K126" s="296"/>
      <c r="L126" s="295"/>
      <c r="M126" s="296"/>
      <c r="N126" s="295"/>
      <c r="O126" s="296"/>
      <c r="P126" s="295"/>
      <c r="Q126" s="296"/>
      <c r="R126" s="295"/>
      <c r="S126" s="296"/>
      <c r="T126" s="295"/>
      <c r="U126" s="296"/>
      <c r="V126" s="295"/>
      <c r="W126" s="296"/>
      <c r="X126" s="295"/>
      <c r="Y126" s="296"/>
      <c r="Z126" s="295"/>
      <c r="AA126" s="296"/>
      <c r="AB126" s="295"/>
      <c r="AC126" s="296"/>
      <c r="AD126" s="295"/>
      <c r="AE126" s="296"/>
      <c r="AF126" s="296"/>
      <c r="AG126" s="295"/>
      <c r="AH126" s="296"/>
      <c r="AI126" s="295"/>
      <c r="AJ126" s="296"/>
      <c r="AK126" s="295"/>
      <c r="AL126" s="296"/>
      <c r="AM126" s="296"/>
      <c r="AN126" s="295"/>
      <c r="AO126" s="124"/>
      <c r="AQ126" s="7"/>
      <c r="AT126" s="7"/>
      <c r="AU126" s="294"/>
    </row>
    <row r="127" spans="1:47" s="5" customFormat="1" ht="11.65" x14ac:dyDescent="0.35">
      <c r="B127" s="293"/>
      <c r="C127" s="294"/>
      <c r="D127" s="293"/>
      <c r="E127" s="294"/>
      <c r="F127" s="293"/>
      <c r="G127" s="294"/>
      <c r="H127" s="293"/>
      <c r="I127" s="294"/>
      <c r="J127" s="295"/>
      <c r="K127" s="296"/>
      <c r="L127" s="295"/>
      <c r="M127" s="296"/>
      <c r="N127" s="295"/>
      <c r="O127" s="296"/>
      <c r="P127" s="295"/>
      <c r="Q127" s="296"/>
      <c r="R127" s="295"/>
      <c r="S127" s="296"/>
      <c r="T127" s="295"/>
      <c r="U127" s="296"/>
      <c r="V127" s="295"/>
      <c r="W127" s="296"/>
      <c r="X127" s="295"/>
      <c r="Y127" s="296"/>
      <c r="Z127" s="295"/>
      <c r="AA127" s="296"/>
      <c r="AB127" s="295"/>
      <c r="AC127" s="296"/>
      <c r="AD127" s="295"/>
      <c r="AE127" s="296"/>
      <c r="AF127" s="296"/>
      <c r="AG127" s="295"/>
      <c r="AH127" s="296"/>
      <c r="AI127" s="295"/>
      <c r="AJ127" s="296"/>
      <c r="AK127" s="295"/>
      <c r="AL127" s="296"/>
      <c r="AM127" s="296"/>
      <c r="AN127" s="295"/>
      <c r="AO127" s="124"/>
      <c r="AQ127" s="7"/>
      <c r="AT127" s="7"/>
      <c r="AU127" s="294"/>
    </row>
    <row r="128" spans="1:47" s="5" customFormat="1" ht="11.65" x14ac:dyDescent="0.35">
      <c r="B128" s="293"/>
      <c r="C128" s="294"/>
      <c r="D128" s="293"/>
      <c r="E128" s="294"/>
      <c r="F128" s="293"/>
      <c r="G128" s="294"/>
      <c r="H128" s="293"/>
      <c r="I128" s="294"/>
      <c r="J128" s="295"/>
      <c r="K128" s="296"/>
      <c r="L128" s="295"/>
      <c r="M128" s="296"/>
      <c r="N128" s="295"/>
      <c r="O128" s="296"/>
      <c r="P128" s="295"/>
      <c r="Q128" s="296"/>
      <c r="R128" s="295"/>
      <c r="S128" s="296"/>
      <c r="T128" s="295"/>
      <c r="U128" s="296"/>
      <c r="V128" s="295"/>
      <c r="W128" s="296"/>
      <c r="X128" s="295"/>
      <c r="Y128" s="296"/>
      <c r="Z128" s="295"/>
      <c r="AA128" s="296"/>
      <c r="AB128" s="295"/>
      <c r="AC128" s="296"/>
      <c r="AD128" s="295"/>
      <c r="AE128" s="296"/>
      <c r="AF128" s="296"/>
      <c r="AG128" s="295"/>
      <c r="AH128" s="296"/>
      <c r="AI128" s="295"/>
      <c r="AJ128" s="296"/>
      <c r="AK128" s="295"/>
      <c r="AL128" s="296"/>
      <c r="AM128" s="296"/>
      <c r="AN128" s="295"/>
      <c r="AO128" s="124"/>
      <c r="AQ128" s="7"/>
      <c r="AT128" s="7"/>
      <c r="AU128" s="294"/>
    </row>
    <row r="129" spans="2:47" s="5" customFormat="1" ht="11.65" x14ac:dyDescent="0.35">
      <c r="B129" s="293"/>
      <c r="C129" s="294"/>
      <c r="D129" s="293"/>
      <c r="E129" s="294"/>
      <c r="F129" s="293"/>
      <c r="G129" s="294"/>
      <c r="H129" s="293"/>
      <c r="I129" s="294"/>
      <c r="J129" s="295"/>
      <c r="K129" s="296"/>
      <c r="L129" s="295"/>
      <c r="M129" s="296"/>
      <c r="N129" s="295"/>
      <c r="O129" s="296"/>
      <c r="P129" s="295"/>
      <c r="Q129" s="296"/>
      <c r="R129" s="295"/>
      <c r="S129" s="296"/>
      <c r="T129" s="295"/>
      <c r="U129" s="296"/>
      <c r="V129" s="295"/>
      <c r="W129" s="296"/>
      <c r="X129" s="295"/>
      <c r="Y129" s="296"/>
      <c r="Z129" s="295"/>
      <c r="AA129" s="296"/>
      <c r="AB129" s="295"/>
      <c r="AC129" s="296"/>
      <c r="AD129" s="295"/>
      <c r="AE129" s="296"/>
      <c r="AF129" s="296"/>
      <c r="AG129" s="295"/>
      <c r="AH129" s="296"/>
      <c r="AI129" s="295"/>
      <c r="AJ129" s="296"/>
      <c r="AK129" s="295"/>
      <c r="AL129" s="296"/>
      <c r="AM129" s="296"/>
      <c r="AN129" s="295"/>
      <c r="AO129" s="124"/>
      <c r="AQ129" s="7"/>
      <c r="AT129" s="7"/>
      <c r="AU129" s="294"/>
    </row>
    <row r="130" spans="2:47" s="5" customFormat="1" ht="11.65" x14ac:dyDescent="0.35">
      <c r="B130" s="293"/>
      <c r="C130" s="294"/>
      <c r="D130" s="293"/>
      <c r="E130" s="294"/>
      <c r="F130" s="293"/>
      <c r="G130" s="294"/>
      <c r="H130" s="293"/>
      <c r="I130" s="294"/>
      <c r="J130" s="295"/>
      <c r="K130" s="296"/>
      <c r="L130" s="295"/>
      <c r="M130" s="296"/>
      <c r="N130" s="295"/>
      <c r="O130" s="296"/>
      <c r="P130" s="295"/>
      <c r="Q130" s="296"/>
      <c r="R130" s="295"/>
      <c r="S130" s="296"/>
      <c r="T130" s="295"/>
      <c r="U130" s="296"/>
      <c r="V130" s="295"/>
      <c r="W130" s="296"/>
      <c r="X130" s="295"/>
      <c r="Y130" s="296"/>
      <c r="Z130" s="295"/>
      <c r="AA130" s="296"/>
      <c r="AB130" s="295"/>
      <c r="AC130" s="296"/>
      <c r="AD130" s="295"/>
      <c r="AE130" s="296"/>
      <c r="AF130" s="296"/>
      <c r="AG130" s="295"/>
      <c r="AH130" s="296"/>
      <c r="AI130" s="295"/>
      <c r="AJ130" s="296"/>
      <c r="AK130" s="295"/>
      <c r="AL130" s="296"/>
      <c r="AM130" s="296"/>
      <c r="AN130" s="295"/>
      <c r="AO130" s="124"/>
      <c r="AQ130" s="7"/>
      <c r="AT130" s="7"/>
      <c r="AU130" s="294"/>
    </row>
    <row r="131" spans="2:47" s="5" customFormat="1" ht="11.65" x14ac:dyDescent="0.35">
      <c r="B131" s="293"/>
      <c r="C131" s="294"/>
      <c r="D131" s="293"/>
      <c r="E131" s="294"/>
      <c r="F131" s="293"/>
      <c r="G131" s="294"/>
      <c r="H131" s="293"/>
      <c r="I131" s="294"/>
      <c r="J131" s="295"/>
      <c r="K131" s="296"/>
      <c r="L131" s="295"/>
      <c r="M131" s="296"/>
      <c r="N131" s="295"/>
      <c r="O131" s="296"/>
      <c r="P131" s="295"/>
      <c r="Q131" s="296"/>
      <c r="R131" s="295"/>
      <c r="S131" s="296"/>
      <c r="T131" s="295"/>
      <c r="U131" s="296"/>
      <c r="V131" s="295"/>
      <c r="W131" s="296"/>
      <c r="X131" s="295"/>
      <c r="Y131" s="296"/>
      <c r="Z131" s="295"/>
      <c r="AA131" s="296"/>
      <c r="AB131" s="295"/>
      <c r="AC131" s="296"/>
      <c r="AD131" s="295"/>
      <c r="AE131" s="296"/>
      <c r="AF131" s="296"/>
      <c r="AG131" s="295"/>
      <c r="AH131" s="296"/>
      <c r="AI131" s="295"/>
      <c r="AJ131" s="296"/>
      <c r="AK131" s="295"/>
      <c r="AL131" s="296"/>
      <c r="AM131" s="296"/>
      <c r="AN131" s="295"/>
      <c r="AO131" s="124"/>
      <c r="AQ131" s="7"/>
      <c r="AT131" s="7"/>
      <c r="AU131" s="294"/>
    </row>
    <row r="132" spans="2:47" s="5" customFormat="1" ht="11.65" x14ac:dyDescent="0.35">
      <c r="B132" s="293"/>
      <c r="C132" s="294"/>
      <c r="D132" s="293"/>
      <c r="E132" s="294"/>
      <c r="F132" s="293"/>
      <c r="G132" s="294"/>
      <c r="H132" s="293"/>
      <c r="I132" s="294"/>
      <c r="J132" s="295"/>
      <c r="K132" s="296"/>
      <c r="L132" s="295"/>
      <c r="M132" s="296"/>
      <c r="N132" s="295"/>
      <c r="O132" s="296"/>
      <c r="P132" s="295"/>
      <c r="Q132" s="296"/>
      <c r="R132" s="295"/>
      <c r="S132" s="296"/>
      <c r="T132" s="295"/>
      <c r="U132" s="296"/>
      <c r="V132" s="295"/>
      <c r="W132" s="296"/>
      <c r="X132" s="295"/>
      <c r="Y132" s="296"/>
      <c r="Z132" s="295"/>
      <c r="AA132" s="296"/>
      <c r="AB132" s="295"/>
      <c r="AC132" s="296"/>
      <c r="AD132" s="295"/>
      <c r="AE132" s="296"/>
      <c r="AF132" s="296"/>
      <c r="AG132" s="295"/>
      <c r="AH132" s="296"/>
      <c r="AI132" s="295"/>
      <c r="AJ132" s="296"/>
      <c r="AK132" s="295"/>
      <c r="AL132" s="296"/>
      <c r="AM132" s="296"/>
      <c r="AN132" s="295"/>
      <c r="AO132" s="124"/>
      <c r="AQ132" s="7"/>
      <c r="AT132" s="7"/>
      <c r="AU132" s="294"/>
    </row>
    <row r="133" spans="2:47" s="5" customFormat="1" ht="11.65" x14ac:dyDescent="0.35">
      <c r="B133" s="293"/>
      <c r="C133" s="294"/>
      <c r="D133" s="293"/>
      <c r="E133" s="294"/>
      <c r="F133" s="293"/>
      <c r="G133" s="294"/>
      <c r="H133" s="293"/>
      <c r="I133" s="294"/>
      <c r="J133" s="295"/>
      <c r="K133" s="296"/>
      <c r="L133" s="295"/>
      <c r="M133" s="296"/>
      <c r="N133" s="295"/>
      <c r="O133" s="296"/>
      <c r="P133" s="295"/>
      <c r="Q133" s="296"/>
      <c r="R133" s="295"/>
      <c r="S133" s="296"/>
      <c r="T133" s="295"/>
      <c r="U133" s="296"/>
      <c r="V133" s="295"/>
      <c r="W133" s="296"/>
      <c r="X133" s="295"/>
      <c r="Y133" s="296"/>
      <c r="Z133" s="295"/>
      <c r="AA133" s="296"/>
      <c r="AB133" s="295"/>
      <c r="AC133" s="296"/>
      <c r="AD133" s="295"/>
      <c r="AE133" s="296"/>
      <c r="AF133" s="296"/>
      <c r="AG133" s="295"/>
      <c r="AH133" s="296"/>
      <c r="AI133" s="295"/>
      <c r="AJ133" s="296"/>
      <c r="AK133" s="295"/>
      <c r="AL133" s="296"/>
      <c r="AM133" s="296"/>
      <c r="AN133" s="295"/>
      <c r="AO133" s="124"/>
      <c r="AQ133" s="7"/>
      <c r="AT133" s="7"/>
      <c r="AU133" s="294"/>
    </row>
    <row r="134" spans="2:47" s="5" customFormat="1" ht="11.65" x14ac:dyDescent="0.35">
      <c r="B134" s="293"/>
      <c r="C134" s="294"/>
      <c r="D134" s="293"/>
      <c r="E134" s="294"/>
      <c r="F134" s="293"/>
      <c r="G134" s="294"/>
      <c r="H134" s="293"/>
      <c r="I134" s="294"/>
      <c r="J134" s="295"/>
      <c r="K134" s="296"/>
      <c r="L134" s="295"/>
      <c r="M134" s="296"/>
      <c r="N134" s="295"/>
      <c r="O134" s="296"/>
      <c r="P134" s="295"/>
      <c r="Q134" s="296"/>
      <c r="R134" s="295"/>
      <c r="S134" s="296"/>
      <c r="T134" s="295"/>
      <c r="U134" s="296"/>
      <c r="V134" s="295"/>
      <c r="W134" s="296"/>
      <c r="X134" s="295"/>
      <c r="Y134" s="296"/>
      <c r="Z134" s="295"/>
      <c r="AA134" s="296"/>
      <c r="AB134" s="295"/>
      <c r="AC134" s="296"/>
      <c r="AD134" s="295"/>
      <c r="AE134" s="296"/>
      <c r="AF134" s="296"/>
      <c r="AG134" s="295"/>
      <c r="AH134" s="296"/>
      <c r="AI134" s="295"/>
      <c r="AJ134" s="296"/>
      <c r="AK134" s="295"/>
      <c r="AL134" s="296"/>
      <c r="AM134" s="296"/>
      <c r="AN134" s="295"/>
      <c r="AO134" s="124"/>
      <c r="AQ134" s="7"/>
      <c r="AT134" s="7"/>
      <c r="AU134" s="294"/>
    </row>
    <row r="135" spans="2:47" s="5" customFormat="1" ht="11.65" x14ac:dyDescent="0.35">
      <c r="B135" s="293"/>
      <c r="C135" s="294"/>
      <c r="D135" s="293"/>
      <c r="E135" s="294"/>
      <c r="F135" s="293"/>
      <c r="G135" s="294"/>
      <c r="H135" s="293"/>
      <c r="I135" s="294"/>
      <c r="J135" s="295"/>
      <c r="K135" s="296"/>
      <c r="L135" s="295"/>
      <c r="M135" s="296"/>
      <c r="N135" s="295"/>
      <c r="O135" s="296"/>
      <c r="P135" s="295"/>
      <c r="Q135" s="296"/>
      <c r="R135" s="295"/>
      <c r="S135" s="296"/>
      <c r="T135" s="295"/>
      <c r="U135" s="296"/>
      <c r="V135" s="295"/>
      <c r="W135" s="296"/>
      <c r="X135" s="295"/>
      <c r="Y135" s="296"/>
      <c r="Z135" s="295"/>
      <c r="AA135" s="296"/>
      <c r="AB135" s="295"/>
      <c r="AC135" s="296"/>
      <c r="AD135" s="295"/>
      <c r="AE135" s="296"/>
      <c r="AF135" s="296"/>
      <c r="AG135" s="295"/>
      <c r="AH135" s="296"/>
      <c r="AI135" s="295"/>
      <c r="AJ135" s="296"/>
      <c r="AK135" s="295"/>
      <c r="AL135" s="296"/>
      <c r="AM135" s="296"/>
      <c r="AN135" s="295"/>
      <c r="AO135" s="124"/>
      <c r="AQ135" s="7"/>
      <c r="AT135" s="7"/>
      <c r="AU135" s="294"/>
    </row>
    <row r="136" spans="2:47" s="5" customFormat="1" ht="11.65" x14ac:dyDescent="0.35">
      <c r="B136" s="293"/>
      <c r="C136" s="294"/>
      <c r="D136" s="293"/>
      <c r="E136" s="294"/>
      <c r="F136" s="293"/>
      <c r="G136" s="294"/>
      <c r="H136" s="293"/>
      <c r="I136" s="294"/>
      <c r="J136" s="295"/>
      <c r="K136" s="296"/>
      <c r="L136" s="295"/>
      <c r="M136" s="296"/>
      <c r="N136" s="295"/>
      <c r="O136" s="296"/>
      <c r="P136" s="295"/>
      <c r="Q136" s="296"/>
      <c r="R136" s="295"/>
      <c r="S136" s="296"/>
      <c r="T136" s="295"/>
      <c r="U136" s="296"/>
      <c r="V136" s="295"/>
      <c r="W136" s="296"/>
      <c r="X136" s="295"/>
      <c r="Y136" s="296"/>
      <c r="Z136" s="295"/>
      <c r="AA136" s="296"/>
      <c r="AB136" s="295"/>
      <c r="AC136" s="296"/>
      <c r="AD136" s="295"/>
      <c r="AE136" s="296"/>
      <c r="AF136" s="296"/>
      <c r="AG136" s="295"/>
      <c r="AH136" s="296"/>
      <c r="AI136" s="295"/>
      <c r="AJ136" s="296"/>
      <c r="AK136" s="295"/>
      <c r="AL136" s="296"/>
      <c r="AM136" s="296"/>
      <c r="AN136" s="295"/>
      <c r="AO136" s="124"/>
      <c r="AQ136" s="7"/>
      <c r="AT136" s="7"/>
      <c r="AU136" s="294"/>
    </row>
    <row r="137" spans="2:47" s="5" customFormat="1" ht="11.65" x14ac:dyDescent="0.35">
      <c r="B137" s="293"/>
      <c r="C137" s="294"/>
      <c r="D137" s="293"/>
      <c r="E137" s="294"/>
      <c r="F137" s="293"/>
      <c r="G137" s="294"/>
      <c r="H137" s="293"/>
      <c r="I137" s="294"/>
      <c r="J137" s="295"/>
      <c r="K137" s="296"/>
      <c r="L137" s="295"/>
      <c r="M137" s="296"/>
      <c r="N137" s="295"/>
      <c r="O137" s="296"/>
      <c r="P137" s="295"/>
      <c r="Q137" s="296"/>
      <c r="R137" s="295"/>
      <c r="S137" s="296"/>
      <c r="T137" s="295"/>
      <c r="U137" s="296"/>
      <c r="V137" s="295"/>
      <c r="W137" s="296"/>
      <c r="X137" s="295"/>
      <c r="Y137" s="296"/>
      <c r="Z137" s="295"/>
      <c r="AA137" s="296"/>
      <c r="AB137" s="295"/>
      <c r="AC137" s="296"/>
      <c r="AD137" s="295"/>
      <c r="AE137" s="296"/>
      <c r="AF137" s="296"/>
      <c r="AG137" s="295"/>
      <c r="AH137" s="296"/>
      <c r="AI137" s="295"/>
      <c r="AJ137" s="296"/>
      <c r="AK137" s="295"/>
      <c r="AL137" s="296"/>
      <c r="AM137" s="296"/>
      <c r="AN137" s="295"/>
      <c r="AO137" s="124"/>
      <c r="AQ137" s="7"/>
      <c r="AT137" s="7"/>
      <c r="AU137" s="294"/>
    </row>
    <row r="138" spans="2:47" s="5" customFormat="1" ht="11.65" x14ac:dyDescent="0.35">
      <c r="B138" s="293"/>
      <c r="C138" s="294"/>
      <c r="D138" s="293"/>
      <c r="E138" s="294"/>
      <c r="F138" s="293"/>
      <c r="G138" s="294"/>
      <c r="H138" s="293"/>
      <c r="I138" s="294"/>
      <c r="J138" s="295"/>
      <c r="K138" s="296"/>
      <c r="L138" s="295"/>
      <c r="M138" s="296"/>
      <c r="N138" s="295"/>
      <c r="O138" s="296"/>
      <c r="P138" s="295"/>
      <c r="Q138" s="296"/>
      <c r="R138" s="295"/>
      <c r="S138" s="296"/>
      <c r="T138" s="295"/>
      <c r="U138" s="296"/>
      <c r="V138" s="295"/>
      <c r="W138" s="296"/>
      <c r="X138" s="295"/>
      <c r="Y138" s="296"/>
      <c r="Z138" s="295"/>
      <c r="AA138" s="296"/>
      <c r="AB138" s="295"/>
      <c r="AC138" s="296"/>
      <c r="AD138" s="295"/>
      <c r="AE138" s="296"/>
      <c r="AF138" s="296"/>
      <c r="AG138" s="295"/>
      <c r="AH138" s="296"/>
      <c r="AI138" s="295"/>
      <c r="AJ138" s="296"/>
      <c r="AK138" s="295"/>
      <c r="AL138" s="296"/>
      <c r="AM138" s="296"/>
      <c r="AN138" s="295"/>
      <c r="AO138" s="124"/>
      <c r="AQ138" s="7"/>
      <c r="AT138" s="7"/>
      <c r="AU138" s="294"/>
    </row>
    <row r="139" spans="2:47" s="5" customFormat="1" ht="11.65" x14ac:dyDescent="0.35">
      <c r="B139" s="293"/>
      <c r="C139" s="294"/>
      <c r="D139" s="293"/>
      <c r="E139" s="294"/>
      <c r="F139" s="293"/>
      <c r="G139" s="294"/>
      <c r="H139" s="293"/>
      <c r="I139" s="294"/>
      <c r="J139" s="295"/>
      <c r="K139" s="296"/>
      <c r="L139" s="295"/>
      <c r="M139" s="296"/>
      <c r="N139" s="295"/>
      <c r="O139" s="296"/>
      <c r="P139" s="295"/>
      <c r="Q139" s="296"/>
      <c r="R139" s="295"/>
      <c r="S139" s="296"/>
      <c r="T139" s="295"/>
      <c r="U139" s="296"/>
      <c r="V139" s="295"/>
      <c r="W139" s="296"/>
      <c r="X139" s="295"/>
      <c r="Y139" s="296"/>
      <c r="Z139" s="295"/>
      <c r="AA139" s="296"/>
      <c r="AB139" s="295"/>
      <c r="AC139" s="296"/>
      <c r="AD139" s="295"/>
      <c r="AE139" s="296"/>
      <c r="AF139" s="296"/>
      <c r="AG139" s="295"/>
      <c r="AH139" s="296"/>
      <c r="AI139" s="295"/>
      <c r="AJ139" s="296"/>
      <c r="AK139" s="295"/>
      <c r="AL139" s="296"/>
      <c r="AM139" s="296"/>
      <c r="AN139" s="295"/>
      <c r="AO139" s="124"/>
      <c r="AQ139" s="7"/>
      <c r="AT139" s="7"/>
      <c r="AU139" s="294"/>
    </row>
  </sheetData>
  <mergeCells count="25">
    <mergeCell ref="B5:AE5"/>
    <mergeCell ref="B7:C7"/>
    <mergeCell ref="D7:E7"/>
    <mergeCell ref="F7:G7"/>
    <mergeCell ref="B6:G6"/>
    <mergeCell ref="H6:M6"/>
    <mergeCell ref="H7:I7"/>
    <mergeCell ref="J7:K7"/>
    <mergeCell ref="L7:M7"/>
    <mergeCell ref="N6:S6"/>
    <mergeCell ref="N7:O7"/>
    <mergeCell ref="P7:Q7"/>
    <mergeCell ref="R7:S7"/>
    <mergeCell ref="T6:Y6"/>
    <mergeCell ref="T7:U7"/>
    <mergeCell ref="V7:W7"/>
    <mergeCell ref="AG6:AL6"/>
    <mergeCell ref="AG7:AH7"/>
    <mergeCell ref="AI7:AJ7"/>
    <mergeCell ref="AK7:AL7"/>
    <mergeCell ref="X7:Y7"/>
    <mergeCell ref="Z6:AE6"/>
    <mergeCell ref="Z7:AA7"/>
    <mergeCell ref="AB7:AC7"/>
    <mergeCell ref="AD7:AE7"/>
  </mergeCells>
  <pageMargins left="0.19685039370078741" right="0.19685039370078741" top="0.19685039370078741" bottom="0.19685039370078741" header="0.19685039370078741" footer="0.19685039370078741"/>
  <pageSetup paperSize="9" scale="24" orientation="landscape" horizontalDpi="1200" verticalDpi="1200" r:id="rId1"/>
  <ignoredErrors>
    <ignoredError sqref="AH12:AH116 AA44 AA80 D116:G116 K116:M116 Q116:R116 X116:AD116 AI116:AK116"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43630D-2E43-4E08-8ED7-97FB083B52A7}">
  <sheetPr>
    <pageSetUpPr fitToPage="1"/>
  </sheetPr>
  <dimension ref="A1:H139"/>
  <sheetViews>
    <sheetView topLeftCell="A88" workbookViewId="0">
      <pane xSplit="1" topLeftCell="B1" activePane="topRight" state="frozen"/>
      <selection activeCell="A41" sqref="A41"/>
      <selection pane="topRight" activeCell="A115" sqref="A115"/>
    </sheetView>
  </sheetViews>
  <sheetFormatPr defaultColWidth="9" defaultRowHeight="13.9" x14ac:dyDescent="0.4"/>
  <cols>
    <col min="1" max="1" width="53.73046875" style="1" bestFit="1" customWidth="1"/>
    <col min="2" max="2" width="13.1328125" style="73" customWidth="1"/>
    <col min="3" max="3" width="13.1328125" style="285" customWidth="1"/>
    <col min="4" max="4" width="5.59765625" style="285" customWidth="1"/>
    <col min="5" max="5" width="18.59765625" style="73" bestFit="1" customWidth="1"/>
    <col min="6" max="6" width="18.59765625" style="68" customWidth="1"/>
    <col min="7" max="7" width="5.59765625" style="1" customWidth="1"/>
    <col min="8" max="8" width="20.59765625" style="6" customWidth="1"/>
    <col min="9" max="33" width="20.59765625" style="1" customWidth="1"/>
    <col min="34" max="16384" width="9" style="1"/>
  </cols>
  <sheetData>
    <row r="1" spans="1:8" x14ac:dyDescent="0.4">
      <c r="A1" s="3" t="str">
        <f>'Pop &amp; Exp'!A1</f>
        <v>Wick, Littlehampton</v>
      </c>
    </row>
    <row r="3" spans="1:8" ht="17.25" x14ac:dyDescent="0.45">
      <c r="A3" s="4" t="s">
        <v>795</v>
      </c>
    </row>
    <row r="4" spans="1:8" ht="14.25" thickBot="1" x14ac:dyDescent="0.45"/>
    <row r="5" spans="1:8" s="5" customFormat="1" ht="14.25" customHeight="1" x14ac:dyDescent="0.35">
      <c r="A5" s="28" t="s">
        <v>607</v>
      </c>
      <c r="B5" s="603"/>
      <c r="C5" s="604"/>
      <c r="D5" s="562"/>
      <c r="E5" s="643" t="s">
        <v>793</v>
      </c>
      <c r="F5" s="659"/>
      <c r="H5" s="100" t="s">
        <v>1</v>
      </c>
    </row>
    <row r="6" spans="1:8" s="5" customFormat="1" ht="14.25" customHeight="1" x14ac:dyDescent="0.35">
      <c r="A6" s="279"/>
      <c r="B6" s="771"/>
      <c r="C6" s="772"/>
      <c r="D6" s="596"/>
      <c r="E6" s="638" t="s">
        <v>794</v>
      </c>
      <c r="F6" s="660"/>
      <c r="H6" s="639" t="s">
        <v>792</v>
      </c>
    </row>
    <row r="7" spans="1:8" s="5" customFormat="1" ht="14.25" customHeight="1" x14ac:dyDescent="0.35">
      <c r="A7" s="279"/>
      <c r="B7" s="773" t="s">
        <v>1</v>
      </c>
      <c r="C7" s="775"/>
      <c r="D7" s="596"/>
      <c r="E7" s="651"/>
      <c r="F7" s="644"/>
      <c r="H7" s="639"/>
    </row>
    <row r="8" spans="1:8" s="5" customFormat="1" ht="12" thickBot="1" x14ac:dyDescent="0.4">
      <c r="A8" s="60"/>
      <c r="B8" s="611" t="s">
        <v>12</v>
      </c>
      <c r="C8" s="612" t="s">
        <v>30</v>
      </c>
      <c r="D8" s="562"/>
      <c r="E8" s="652" t="s">
        <v>12</v>
      </c>
      <c r="F8" s="645" t="s">
        <v>30</v>
      </c>
      <c r="H8" s="639" t="s">
        <v>12</v>
      </c>
    </row>
    <row r="9" spans="1:8" s="5" customFormat="1" ht="12" thickBot="1" x14ac:dyDescent="0.4">
      <c r="A9" s="49"/>
      <c r="B9" s="613"/>
      <c r="C9" s="614"/>
      <c r="D9" s="562"/>
      <c r="E9" s="651"/>
      <c r="F9" s="644"/>
      <c r="H9" s="101"/>
    </row>
    <row r="10" spans="1:8" s="5" customFormat="1" ht="12" thickBot="1" x14ac:dyDescent="0.4">
      <c r="A10" s="150" t="s">
        <v>608</v>
      </c>
      <c r="B10" s="615">
        <f>'Pop &amp; Exp'!G21</f>
        <v>338.95306111428579</v>
      </c>
      <c r="C10" s="616" t="s">
        <v>7</v>
      </c>
      <c r="D10" s="562"/>
      <c r="E10" s="653"/>
      <c r="F10" s="646"/>
      <c r="H10" s="101"/>
    </row>
    <row r="11" spans="1:8" s="5" customFormat="1" ht="12" thickBot="1" x14ac:dyDescent="0.4">
      <c r="A11" s="47"/>
      <c r="B11" s="613"/>
      <c r="C11" s="614"/>
      <c r="D11" s="562"/>
      <c r="E11" s="651"/>
      <c r="F11" s="644"/>
      <c r="H11" s="101"/>
    </row>
    <row r="12" spans="1:8" s="3" customFormat="1" ht="12" thickBot="1" x14ac:dyDescent="0.4">
      <c r="A12" s="287" t="s">
        <v>81</v>
      </c>
      <c r="B12" s="615"/>
      <c r="C12" s="616"/>
      <c r="D12" s="562"/>
      <c r="E12" s="653"/>
      <c r="F12" s="646"/>
      <c r="H12" s="639"/>
    </row>
    <row r="13" spans="1:8" s="5" customFormat="1" ht="11.65" x14ac:dyDescent="0.35">
      <c r="A13" s="47"/>
      <c r="B13" s="613"/>
      <c r="C13" s="614"/>
      <c r="D13" s="562"/>
      <c r="E13" s="651"/>
      <c r="F13" s="644"/>
      <c r="H13" s="101"/>
    </row>
    <row r="14" spans="1:8" s="5" customFormat="1" ht="11.65" x14ac:dyDescent="0.35">
      <c r="A14" s="79" t="s">
        <v>611</v>
      </c>
      <c r="B14" s="613"/>
      <c r="C14" s="614"/>
      <c r="D14" s="562"/>
      <c r="E14" s="651"/>
      <c r="F14" s="644"/>
      <c r="H14" s="101"/>
    </row>
    <row r="15" spans="1:8" s="5" customFormat="1" ht="11.65" x14ac:dyDescent="0.35">
      <c r="A15" s="47" t="s">
        <v>612</v>
      </c>
      <c r="B15" s="617">
        <f>C15*$B$10</f>
        <v>1.8557379728817605</v>
      </c>
      <c r="C15" s="618">
        <f>'Market Shares (Conv.) (2024)'!AL15</f>
        <v>5.4749113838392389E-3</v>
      </c>
      <c r="D15" s="635"/>
      <c r="E15" s="654">
        <v>0</v>
      </c>
      <c r="F15" s="647">
        <v>0</v>
      </c>
      <c r="H15" s="658">
        <f>B15+E15</f>
        <v>1.8557379728817605</v>
      </c>
    </row>
    <row r="16" spans="1:8" s="5" customFormat="1" ht="11.65" x14ac:dyDescent="0.35">
      <c r="A16" s="47" t="s">
        <v>613</v>
      </c>
      <c r="B16" s="617">
        <f t="shared" ref="B16:B18" si="0">C16*$B$10</f>
        <v>10.463174558521892</v>
      </c>
      <c r="C16" s="618">
        <f>'Market Shares (Conv.) (2024)'!AL16</f>
        <v>3.0869095927692457E-2</v>
      </c>
      <c r="D16" s="635"/>
      <c r="E16" s="654">
        <f>F16*B16</f>
        <v>4.1852698234087571</v>
      </c>
      <c r="F16" s="647">
        <v>0.4</v>
      </c>
      <c r="H16" s="658">
        <f>B16+E16</f>
        <v>14.648444381930648</v>
      </c>
    </row>
    <row r="17" spans="1:8" s="5" customFormat="1" ht="11.65" x14ac:dyDescent="0.35">
      <c r="A17" s="47" t="s">
        <v>617</v>
      </c>
      <c r="B17" s="617">
        <f t="shared" si="0"/>
        <v>5.1335404336932484</v>
      </c>
      <c r="C17" s="618">
        <f>'Market Shares (Conv.) (2024)'!AL17</f>
        <v>1.5145284178337477E-2</v>
      </c>
      <c r="D17" s="635"/>
      <c r="E17" s="654">
        <f>F17*B17</f>
        <v>0.77003106505398722</v>
      </c>
      <c r="F17" s="647">
        <v>0.15</v>
      </c>
      <c r="H17" s="658">
        <f>B17+E17</f>
        <v>5.9035714987472359</v>
      </c>
    </row>
    <row r="18" spans="1:8" s="5" customFormat="1" ht="11.65" x14ac:dyDescent="0.35">
      <c r="A18" s="47" t="s">
        <v>8</v>
      </c>
      <c r="B18" s="617">
        <f t="shared" si="0"/>
        <v>5.6424192154047627E-2</v>
      </c>
      <c r="C18" s="618">
        <f>'Market Shares (Conv.) (2024)'!AL18</f>
        <v>1.6646609406198258E-4</v>
      </c>
      <c r="D18" s="635"/>
      <c r="E18" s="654">
        <f>F18*B18</f>
        <v>0</v>
      </c>
      <c r="F18" s="647">
        <v>0</v>
      </c>
      <c r="H18" s="658">
        <f>B18+E18</f>
        <v>5.6424192154047627E-2</v>
      </c>
    </row>
    <row r="19" spans="1:8" s="286" customFormat="1" ht="11.65" x14ac:dyDescent="0.35">
      <c r="A19" s="74" t="s">
        <v>11</v>
      </c>
      <c r="B19" s="633">
        <f t="shared" ref="B19:C19" si="1">SUM(B15:B18)</f>
        <v>17.50887715725095</v>
      </c>
      <c r="C19" s="634">
        <f t="shared" si="1"/>
        <v>5.1655757583931157E-2</v>
      </c>
      <c r="D19" s="636"/>
      <c r="E19" s="655">
        <f>SUM(E15:E18)</f>
        <v>4.9553008884627445</v>
      </c>
      <c r="F19" s="648" t="s">
        <v>7</v>
      </c>
      <c r="H19" s="662">
        <f>B19+E19</f>
        <v>22.464178045713695</v>
      </c>
    </row>
    <row r="20" spans="1:8" s="5" customFormat="1" ht="11.65" x14ac:dyDescent="0.35">
      <c r="A20" s="47"/>
      <c r="B20" s="617"/>
      <c r="C20" s="618"/>
      <c r="D20" s="635"/>
      <c r="E20" s="654"/>
      <c r="F20" s="647"/>
      <c r="H20" s="101"/>
    </row>
    <row r="21" spans="1:8" s="5" customFormat="1" ht="11.65" x14ac:dyDescent="0.35">
      <c r="A21" s="48" t="s">
        <v>614</v>
      </c>
      <c r="B21" s="617"/>
      <c r="C21" s="618"/>
      <c r="D21" s="635"/>
      <c r="E21" s="654"/>
      <c r="F21" s="647"/>
      <c r="H21" s="101"/>
    </row>
    <row r="22" spans="1:8" s="5" customFormat="1" ht="11.65" x14ac:dyDescent="0.35">
      <c r="A22" s="47" t="s">
        <v>615</v>
      </c>
      <c r="B22" s="617">
        <f>C22*$B$10</f>
        <v>20.25417965592154</v>
      </c>
      <c r="C22" s="618">
        <f>'Market Shares (Conv.) (2024)'!AL22</f>
        <v>5.975511650296729E-2</v>
      </c>
      <c r="D22" s="635"/>
      <c r="E22" s="654">
        <f>F22*B22</f>
        <v>8.101671862368617</v>
      </c>
      <c r="F22" s="647">
        <v>0.4</v>
      </c>
      <c r="H22" s="658">
        <f>B22+E22</f>
        <v>28.355851518290159</v>
      </c>
    </row>
    <row r="23" spans="1:8" s="5" customFormat="1" ht="11.65" x14ac:dyDescent="0.35">
      <c r="A23" s="47" t="s">
        <v>616</v>
      </c>
      <c r="B23" s="617">
        <f t="shared" ref="B23:B25" si="2">C23*$B$10</f>
        <v>0.22414434682743911</v>
      </c>
      <c r="C23" s="618">
        <f>'Market Shares (Conv.) (2024)'!AL23</f>
        <v>6.6128432677545201E-4</v>
      </c>
      <c r="D23" s="635"/>
      <c r="E23" s="654">
        <f t="shared" ref="E23:E25" si="3">F23*B23</f>
        <v>0</v>
      </c>
      <c r="F23" s="647">
        <v>0</v>
      </c>
      <c r="H23" s="658">
        <f t="shared" ref="H23:H25" si="4">B23+E23</f>
        <v>0.22414434682743911</v>
      </c>
    </row>
    <row r="24" spans="1:8" s="5" customFormat="1" ht="11.65" x14ac:dyDescent="0.35">
      <c r="A24" s="47" t="s">
        <v>618</v>
      </c>
      <c r="B24" s="617">
        <f t="shared" si="2"/>
        <v>49.553551156757131</v>
      </c>
      <c r="C24" s="618">
        <f>'Market Shares (Conv.) (2024)'!AL24</f>
        <v>0.14619590982259639</v>
      </c>
      <c r="D24" s="635"/>
      <c r="E24" s="654">
        <f t="shared" si="3"/>
        <v>12.388387789189283</v>
      </c>
      <c r="F24" s="647">
        <v>0.25</v>
      </c>
      <c r="H24" s="658">
        <f t="shared" si="4"/>
        <v>61.941938945946411</v>
      </c>
    </row>
    <row r="25" spans="1:8" s="5" customFormat="1" ht="11.65" x14ac:dyDescent="0.35">
      <c r="A25" s="47" t="s">
        <v>619</v>
      </c>
      <c r="B25" s="617">
        <f t="shared" si="2"/>
        <v>1.7123972262181177</v>
      </c>
      <c r="C25" s="618">
        <f>'Market Shares (Conv.) (2024)'!AL25</f>
        <v>5.0520187679931996E-3</v>
      </c>
      <c r="D25" s="635"/>
      <c r="E25" s="654">
        <f t="shared" si="3"/>
        <v>8.561986131090589E-2</v>
      </c>
      <c r="F25" s="647">
        <v>0.05</v>
      </c>
      <c r="H25" s="658">
        <f t="shared" si="4"/>
        <v>1.7980170875290236</v>
      </c>
    </row>
    <row r="26" spans="1:8" s="5" customFormat="1" ht="12" thickBot="1" x14ac:dyDescent="0.4">
      <c r="A26" s="47"/>
      <c r="B26" s="617"/>
      <c r="C26" s="618"/>
      <c r="D26" s="635"/>
      <c r="E26" s="654"/>
      <c r="F26" s="647"/>
      <c r="H26" s="101"/>
    </row>
    <row r="27" spans="1:8" s="3" customFormat="1" ht="12" thickBot="1" x14ac:dyDescent="0.4">
      <c r="A27" s="71" t="s">
        <v>620</v>
      </c>
      <c r="B27" s="615">
        <f t="shared" ref="B27:C27" si="5">B19+B22+B23+B24+B25</f>
        <v>89.253149542975166</v>
      </c>
      <c r="C27" s="616">
        <f t="shared" si="5"/>
        <v>0.26332008700426351</v>
      </c>
      <c r="D27" s="562"/>
      <c r="E27" s="651">
        <f>E19+E22+E23+E24+E25</f>
        <v>25.530980401331551</v>
      </c>
      <c r="F27" s="644" t="s">
        <v>7</v>
      </c>
      <c r="H27" s="661">
        <f>H19+H22+H23+H24+H25</f>
        <v>114.78412994430673</v>
      </c>
    </row>
    <row r="28" spans="1:8" s="5" customFormat="1" ht="12" thickBot="1" x14ac:dyDescent="0.4">
      <c r="A28" s="47"/>
      <c r="B28" s="617"/>
      <c r="C28" s="618"/>
      <c r="D28" s="635"/>
      <c r="E28" s="654"/>
      <c r="F28" s="647"/>
      <c r="H28" s="101"/>
    </row>
    <row r="29" spans="1:8" s="5" customFormat="1" ht="12" thickBot="1" x14ac:dyDescent="0.4">
      <c r="A29" s="287" t="s">
        <v>82</v>
      </c>
      <c r="B29" s="619"/>
      <c r="C29" s="620"/>
      <c r="D29" s="635"/>
      <c r="E29" s="654"/>
      <c r="F29" s="647"/>
      <c r="H29" s="101"/>
    </row>
    <row r="30" spans="1:8" s="5" customFormat="1" ht="11.65" x14ac:dyDescent="0.35">
      <c r="A30" s="47"/>
      <c r="B30" s="617"/>
      <c r="C30" s="618"/>
      <c r="D30" s="635"/>
      <c r="E30" s="654"/>
      <c r="F30" s="647"/>
      <c r="H30" s="101"/>
    </row>
    <row r="31" spans="1:8" s="5" customFormat="1" ht="11.65" x14ac:dyDescent="0.35">
      <c r="A31" s="48" t="s">
        <v>614</v>
      </c>
      <c r="B31" s="617"/>
      <c r="C31" s="618"/>
      <c r="D31" s="635"/>
      <c r="E31" s="654"/>
      <c r="F31" s="647"/>
      <c r="H31" s="101"/>
    </row>
    <row r="32" spans="1:8" s="5" customFormat="1" ht="11.65" x14ac:dyDescent="0.35">
      <c r="A32" s="47" t="s">
        <v>515</v>
      </c>
      <c r="B32" s="617">
        <f>C32*$B$10</f>
        <v>5.5850184404966319</v>
      </c>
      <c r="C32" s="618">
        <f>'Market Shares (Conv.) (2024)'!AL32</f>
        <v>1.6477262138115092E-2</v>
      </c>
      <c r="D32" s="635"/>
      <c r="E32" s="654">
        <f>F32*B32</f>
        <v>0.27925092202483159</v>
      </c>
      <c r="F32" s="647">
        <v>0.05</v>
      </c>
      <c r="H32" s="658">
        <f>B32+E32</f>
        <v>5.8642693625214637</v>
      </c>
    </row>
    <row r="33" spans="1:8" s="5" customFormat="1" ht="11.65" x14ac:dyDescent="0.35">
      <c r="A33" s="47" t="s">
        <v>516</v>
      </c>
      <c r="B33" s="617">
        <f t="shared" ref="B33:B34" si="6">C33*$B$10</f>
        <v>0.15621941346551618</v>
      </c>
      <c r="C33" s="618">
        <f>'Market Shares (Conv.) (2024)'!AL33</f>
        <v>4.6088804435621608E-4</v>
      </c>
      <c r="D33" s="635"/>
      <c r="E33" s="654">
        <f t="shared" ref="E33:E34" si="7">F33*B33</f>
        <v>7.8109706732758096E-3</v>
      </c>
      <c r="F33" s="647">
        <v>0.05</v>
      </c>
      <c r="H33" s="658">
        <f t="shared" ref="H33:H34" si="8">B33+E33</f>
        <v>0.16403038413879198</v>
      </c>
    </row>
    <row r="34" spans="1:8" s="5" customFormat="1" ht="11.65" x14ac:dyDescent="0.35">
      <c r="A34" s="47" t="s">
        <v>8</v>
      </c>
      <c r="B34" s="617">
        <f t="shared" si="6"/>
        <v>8.0275814281644264E-2</v>
      </c>
      <c r="C34" s="618">
        <f>'Market Shares (Conv.) (2024)'!AL34</f>
        <v>2.368346048203336E-4</v>
      </c>
      <c r="D34" s="635"/>
      <c r="E34" s="654">
        <f t="shared" si="7"/>
        <v>4.0137907140822132E-3</v>
      </c>
      <c r="F34" s="647">
        <v>0.05</v>
      </c>
      <c r="H34" s="658">
        <f t="shared" si="8"/>
        <v>8.4289604995726478E-2</v>
      </c>
    </row>
    <row r="35" spans="1:8" s="5" customFormat="1" ht="12" thickBot="1" x14ac:dyDescent="0.4">
      <c r="A35" s="47"/>
      <c r="B35" s="613"/>
      <c r="C35" s="614"/>
      <c r="D35" s="562"/>
      <c r="E35" s="651"/>
      <c r="F35" s="644"/>
      <c r="H35" s="101"/>
    </row>
    <row r="36" spans="1:8" s="3" customFormat="1" ht="12" thickBot="1" x14ac:dyDescent="0.4">
      <c r="A36" s="71" t="s">
        <v>621</v>
      </c>
      <c r="B36" s="615">
        <f t="shared" ref="B36:C36" si="9">SUM(B32:B34)</f>
        <v>5.8215136682437922</v>
      </c>
      <c r="C36" s="616">
        <f t="shared" si="9"/>
        <v>1.7174984787291642E-2</v>
      </c>
      <c r="D36" s="562"/>
      <c r="E36" s="651">
        <f>SUM(E32:E34)</f>
        <v>0.29107568341218959</v>
      </c>
      <c r="F36" s="644" t="s">
        <v>7</v>
      </c>
      <c r="H36" s="661">
        <f>SUM(H32:H34)</f>
        <v>6.1125893516559824</v>
      </c>
    </row>
    <row r="37" spans="1:8" s="5" customFormat="1" ht="12" thickBot="1" x14ac:dyDescent="0.4">
      <c r="A37" s="47"/>
      <c r="B37" s="613"/>
      <c r="C37" s="614"/>
      <c r="D37" s="562"/>
      <c r="E37" s="651"/>
      <c r="F37" s="644"/>
      <c r="H37" s="101"/>
    </row>
    <row r="38" spans="1:8" s="5" customFormat="1" ht="12" thickBot="1" x14ac:dyDescent="0.4">
      <c r="A38" s="287" t="s">
        <v>83</v>
      </c>
      <c r="B38" s="615"/>
      <c r="C38" s="616"/>
      <c r="D38" s="562"/>
      <c r="E38" s="651"/>
      <c r="F38" s="644"/>
      <c r="H38" s="101"/>
    </row>
    <row r="39" spans="1:8" s="5" customFormat="1" ht="11.65" x14ac:dyDescent="0.35">
      <c r="A39" s="47"/>
      <c r="B39" s="613"/>
      <c r="C39" s="614"/>
      <c r="D39" s="562"/>
      <c r="E39" s="651"/>
      <c r="F39" s="644"/>
      <c r="H39" s="101"/>
    </row>
    <row r="40" spans="1:8" s="5" customFormat="1" ht="11.65" x14ac:dyDescent="0.35">
      <c r="A40" s="79" t="s">
        <v>624</v>
      </c>
      <c r="B40" s="613"/>
      <c r="C40" s="614"/>
      <c r="D40" s="562"/>
      <c r="E40" s="651"/>
      <c r="F40" s="644"/>
      <c r="H40" s="101"/>
    </row>
    <row r="41" spans="1:8" s="5" customFormat="1" ht="11.65" x14ac:dyDescent="0.35">
      <c r="A41" s="47" t="s">
        <v>625</v>
      </c>
      <c r="B41" s="617">
        <f>C41*$B$10</f>
        <v>3.431510639124379</v>
      </c>
      <c r="C41" s="618">
        <f>'Market Shares (Conv.) (2024)'!AL41</f>
        <v>1.0123852039699876E-2</v>
      </c>
      <c r="D41" s="635"/>
      <c r="E41" s="654">
        <f>F41*B41</f>
        <v>0</v>
      </c>
      <c r="F41" s="647">
        <v>0</v>
      </c>
      <c r="H41" s="658">
        <f>B41+E41</f>
        <v>3.431510639124379</v>
      </c>
    </row>
    <row r="42" spans="1:8" s="5" customFormat="1" ht="11.65" x14ac:dyDescent="0.35">
      <c r="A42" s="47"/>
      <c r="B42" s="617"/>
      <c r="C42" s="618"/>
      <c r="D42" s="635"/>
      <c r="E42" s="654"/>
      <c r="F42" s="647"/>
      <c r="H42" s="658"/>
    </row>
    <row r="43" spans="1:8" s="5" customFormat="1" ht="11.65" x14ac:dyDescent="0.35">
      <c r="A43" s="79" t="s">
        <v>627</v>
      </c>
      <c r="B43" s="617"/>
      <c r="C43" s="618"/>
      <c r="D43" s="635"/>
      <c r="E43" s="654"/>
      <c r="F43" s="647"/>
      <c r="H43" s="658"/>
    </row>
    <row r="44" spans="1:8" s="5" customFormat="1" ht="11.65" x14ac:dyDescent="0.35">
      <c r="A44" s="47" t="s">
        <v>628</v>
      </c>
      <c r="B44" s="617">
        <f>C44*$B$10</f>
        <v>0.59753550505054998</v>
      </c>
      <c r="C44" s="618">
        <f>'Market Shares (Conv.) (2024)'!AL44</f>
        <v>1.7628857018909684E-3</v>
      </c>
      <c r="D44" s="635"/>
      <c r="E44" s="654">
        <f t="shared" ref="E44:E46" si="10">F44*B44</f>
        <v>2.98767752525275E-2</v>
      </c>
      <c r="F44" s="647">
        <v>0.05</v>
      </c>
      <c r="H44" s="658">
        <f t="shared" ref="H44:H46" si="11">B44+E44</f>
        <v>0.6274122803030775</v>
      </c>
    </row>
    <row r="45" spans="1:8" s="5" customFormat="1" ht="11.65" x14ac:dyDescent="0.35">
      <c r="A45" s="47" t="s">
        <v>632</v>
      </c>
      <c r="B45" s="617">
        <f t="shared" ref="B45:B46" si="12">C45*$B$10</f>
        <v>9.7414335724156444</v>
      </c>
      <c r="C45" s="618">
        <f>'Market Shares (Conv.) (2024)'!AL45</f>
        <v>2.8739771637970535E-2</v>
      </c>
      <c r="D45" s="635"/>
      <c r="E45" s="654">
        <f t="shared" si="10"/>
        <v>0.97414335724156453</v>
      </c>
      <c r="F45" s="647">
        <v>0.1</v>
      </c>
      <c r="H45" s="658">
        <f t="shared" si="11"/>
        <v>10.715576929657209</v>
      </c>
    </row>
    <row r="46" spans="1:8" s="5" customFormat="1" ht="11.65" x14ac:dyDescent="0.35">
      <c r="A46" s="47" t="s">
        <v>8</v>
      </c>
      <c r="B46" s="617">
        <f t="shared" si="12"/>
        <v>0.20274127970006914</v>
      </c>
      <c r="C46" s="618">
        <f>'Market Shares (Conv.) (2024)'!AL46</f>
        <v>5.9813969236203557E-4</v>
      </c>
      <c r="D46" s="635"/>
      <c r="E46" s="654">
        <f t="shared" si="10"/>
        <v>0</v>
      </c>
      <c r="F46" s="647">
        <v>0</v>
      </c>
      <c r="H46" s="658">
        <f t="shared" si="11"/>
        <v>0.20274127970006914</v>
      </c>
    </row>
    <row r="47" spans="1:8" s="286" customFormat="1" ht="11.65" x14ac:dyDescent="0.35">
      <c r="A47" s="74" t="s">
        <v>11</v>
      </c>
      <c r="B47" s="633">
        <f t="shared" ref="B47:C47" si="13">SUM(B44:B46)</f>
        <v>10.541710357166263</v>
      </c>
      <c r="C47" s="634">
        <f t="shared" si="13"/>
        <v>3.1100797032223539E-2</v>
      </c>
      <c r="D47" s="636"/>
      <c r="E47" s="655">
        <f>SUM(E44:E46)</f>
        <v>1.0040201324940921</v>
      </c>
      <c r="F47" s="648" t="s">
        <v>7</v>
      </c>
      <c r="H47" s="662">
        <f>SUM(H44:H46)</f>
        <v>11.545730489660356</v>
      </c>
    </row>
    <row r="48" spans="1:8" s="5" customFormat="1" ht="11.65" x14ac:dyDescent="0.35">
      <c r="A48" s="47"/>
      <c r="B48" s="613"/>
      <c r="C48" s="614"/>
      <c r="D48" s="562"/>
      <c r="E48" s="651"/>
      <c r="F48" s="644"/>
      <c r="H48" s="101"/>
    </row>
    <row r="49" spans="1:8" s="41" customFormat="1" ht="11.65" x14ac:dyDescent="0.35">
      <c r="A49" s="48" t="s">
        <v>614</v>
      </c>
      <c r="B49" s="621"/>
      <c r="C49" s="622"/>
      <c r="D49" s="637"/>
      <c r="E49" s="656"/>
      <c r="F49" s="649"/>
      <c r="H49" s="641"/>
    </row>
    <row r="50" spans="1:8" s="5" customFormat="1" ht="11.65" x14ac:dyDescent="0.35">
      <c r="A50" s="47" t="s">
        <v>517</v>
      </c>
      <c r="B50" s="617">
        <f>C50*$B$10</f>
        <v>14.407349771368164</v>
      </c>
      <c r="C50" s="618">
        <f>'Market Shares (Conv.) (2024)'!AL50</f>
        <v>4.2505442269808548E-2</v>
      </c>
      <c r="D50" s="635"/>
      <c r="E50" s="654">
        <f t="shared" ref="E50:E61" si="14">F50*B50</f>
        <v>1.4407349771368165</v>
      </c>
      <c r="F50" s="647">
        <v>0.1</v>
      </c>
      <c r="H50" s="658">
        <f t="shared" ref="H50:H61" si="15">B50+E50</f>
        <v>15.848084748504981</v>
      </c>
    </row>
    <row r="51" spans="1:8" s="5" customFormat="1" ht="11.65" x14ac:dyDescent="0.35">
      <c r="A51" s="47" t="s">
        <v>622</v>
      </c>
      <c r="B51" s="617">
        <f t="shared" ref="B51:B61" si="16">C51*$B$10</f>
        <v>17.928652563478497</v>
      </c>
      <c r="C51" s="618">
        <f>'Market Shares (Conv.) (2024)'!AL51</f>
        <v>5.289420459735409E-2</v>
      </c>
      <c r="D51" s="635"/>
      <c r="E51" s="654">
        <f t="shared" si="14"/>
        <v>9.8607589099131747</v>
      </c>
      <c r="F51" s="647">
        <v>0.55000000000000004</v>
      </c>
      <c r="H51" s="658">
        <f t="shared" si="15"/>
        <v>27.789411473391674</v>
      </c>
    </row>
    <row r="52" spans="1:8" s="5" customFormat="1" ht="11.65" x14ac:dyDescent="0.35">
      <c r="A52" s="47" t="s">
        <v>623</v>
      </c>
      <c r="B52" s="617">
        <f t="shared" si="16"/>
        <v>6.6764623714641154</v>
      </c>
      <c r="C52" s="618">
        <f>'Market Shares (Conv.) (2024)'!AL52</f>
        <v>1.969730661087906E-2</v>
      </c>
      <c r="D52" s="635"/>
      <c r="E52" s="654">
        <f t="shared" si="14"/>
        <v>1.6691155928660288</v>
      </c>
      <c r="F52" s="647">
        <v>0.25</v>
      </c>
      <c r="H52" s="658">
        <f t="shared" si="15"/>
        <v>8.3455779643301433</v>
      </c>
    </row>
    <row r="53" spans="1:8" s="5" customFormat="1" ht="11.65" x14ac:dyDescent="0.35">
      <c r="A53" s="47" t="s">
        <v>626</v>
      </c>
      <c r="B53" s="617">
        <f t="shared" si="16"/>
        <v>0.13004493475350901</v>
      </c>
      <c r="C53" s="618">
        <f>'Market Shares (Conv.) (2024)'!AL53</f>
        <v>3.8366650038797369E-4</v>
      </c>
      <c r="D53" s="635"/>
      <c r="E53" s="654">
        <f t="shared" si="14"/>
        <v>0</v>
      </c>
      <c r="F53" s="647">
        <v>0</v>
      </c>
      <c r="H53" s="658">
        <f t="shared" si="15"/>
        <v>0.13004493475350901</v>
      </c>
    </row>
    <row r="54" spans="1:8" s="5" customFormat="1" ht="11.85" customHeight="1" x14ac:dyDescent="0.35">
      <c r="A54" s="47" t="s">
        <v>629</v>
      </c>
      <c r="B54" s="617">
        <f t="shared" si="16"/>
        <v>0.94385770934346291</v>
      </c>
      <c r="C54" s="618">
        <f>'Market Shares (Conv.) (2024)'!AL54</f>
        <v>2.7846265976787261E-3</v>
      </c>
      <c r="D54" s="635"/>
      <c r="E54" s="654">
        <f t="shared" si="14"/>
        <v>4.7192885467173151E-2</v>
      </c>
      <c r="F54" s="647">
        <v>0.05</v>
      </c>
      <c r="H54" s="658">
        <f t="shared" si="15"/>
        <v>0.99105059481063607</v>
      </c>
    </row>
    <row r="55" spans="1:8" s="5" customFormat="1" ht="11.85" customHeight="1" x14ac:dyDescent="0.35">
      <c r="A55" s="47" t="s">
        <v>630</v>
      </c>
      <c r="B55" s="617">
        <f t="shared" si="16"/>
        <v>0.39842829390061746</v>
      </c>
      <c r="C55" s="618">
        <f>'Market Shares (Conv.) (2024)'!AL55</f>
        <v>1.1754674602755047E-3</v>
      </c>
      <c r="D55" s="635"/>
      <c r="E55" s="654">
        <f t="shared" si="14"/>
        <v>0</v>
      </c>
      <c r="F55" s="647">
        <v>0</v>
      </c>
      <c r="H55" s="658">
        <f t="shared" si="15"/>
        <v>0.39842829390061746</v>
      </c>
    </row>
    <row r="56" spans="1:8" s="5" customFormat="1" ht="11.85" customHeight="1" x14ac:dyDescent="0.35">
      <c r="A56" s="47" t="s">
        <v>631</v>
      </c>
      <c r="B56" s="617">
        <f t="shared" si="16"/>
        <v>35.174609876012099</v>
      </c>
      <c r="C56" s="618">
        <f>'Market Shares (Conv.) (2024)'!AL56</f>
        <v>0.10377428001499056</v>
      </c>
      <c r="D56" s="635"/>
      <c r="E56" s="654">
        <f t="shared" si="14"/>
        <v>3.51746098760121</v>
      </c>
      <c r="F56" s="647">
        <v>0.1</v>
      </c>
      <c r="H56" s="658">
        <f t="shared" si="15"/>
        <v>38.69207086361331</v>
      </c>
    </row>
    <row r="57" spans="1:8" s="5" customFormat="1" ht="11.85" customHeight="1" x14ac:dyDescent="0.35">
      <c r="A57" s="47" t="s">
        <v>633</v>
      </c>
      <c r="B57" s="617">
        <f t="shared" si="16"/>
        <v>2.9251644232473312E-2</v>
      </c>
      <c r="C57" s="618">
        <f>'Market Shares (Conv.) (2024)'!AL57</f>
        <v>8.6299985420725998E-5</v>
      </c>
      <c r="D57" s="635"/>
      <c r="E57" s="654">
        <f t="shared" si="14"/>
        <v>0</v>
      </c>
      <c r="F57" s="647">
        <v>0</v>
      </c>
      <c r="H57" s="658">
        <f t="shared" si="15"/>
        <v>2.9251644232473312E-2</v>
      </c>
    </row>
    <row r="58" spans="1:8" s="5" customFormat="1" ht="11.85" customHeight="1" x14ac:dyDescent="0.35">
      <c r="A58" s="47" t="s">
        <v>634</v>
      </c>
      <c r="B58" s="617">
        <f t="shared" si="16"/>
        <v>2.9251644232473312E-2</v>
      </c>
      <c r="C58" s="618">
        <f>'Market Shares (Conv.) (2024)'!AL58</f>
        <v>8.6299985420725998E-5</v>
      </c>
      <c r="D58" s="635"/>
      <c r="E58" s="654">
        <f t="shared" si="14"/>
        <v>0</v>
      </c>
      <c r="F58" s="647">
        <v>0</v>
      </c>
      <c r="H58" s="658">
        <f t="shared" si="15"/>
        <v>2.9251644232473312E-2</v>
      </c>
    </row>
    <row r="59" spans="1:8" s="5" customFormat="1" ht="11.85" customHeight="1" x14ac:dyDescent="0.35">
      <c r="A59" s="47" t="s">
        <v>586</v>
      </c>
      <c r="B59" s="617">
        <f t="shared" si="16"/>
        <v>2.3982756559682503</v>
      </c>
      <c r="C59" s="618">
        <f>'Market Shares (Conv.) (2024)'!AL59</f>
        <v>7.0755391560237803E-3</v>
      </c>
      <c r="D59" s="635"/>
      <c r="E59" s="654">
        <f t="shared" si="14"/>
        <v>0</v>
      </c>
      <c r="F59" s="647">
        <v>0</v>
      </c>
      <c r="H59" s="658">
        <f t="shared" si="15"/>
        <v>2.3982756559682503</v>
      </c>
    </row>
    <row r="60" spans="1:8" s="5" customFormat="1" ht="11.85" customHeight="1" x14ac:dyDescent="0.35">
      <c r="A60" s="47" t="s">
        <v>635</v>
      </c>
      <c r="B60" s="617">
        <f t="shared" si="16"/>
        <v>1.3640596846176383</v>
      </c>
      <c r="C60" s="618">
        <f>'Market Shares (Conv.) (2024)'!AL60</f>
        <v>4.0243321011274608E-3</v>
      </c>
      <c r="D60" s="635"/>
      <c r="E60" s="654">
        <f t="shared" si="14"/>
        <v>0</v>
      </c>
      <c r="F60" s="647">
        <v>0</v>
      </c>
      <c r="H60" s="658">
        <f t="shared" si="15"/>
        <v>1.3640596846176383</v>
      </c>
    </row>
    <row r="61" spans="1:8" s="5" customFormat="1" ht="11.85" customHeight="1" x14ac:dyDescent="0.35">
      <c r="A61" s="47" t="s">
        <v>636</v>
      </c>
      <c r="B61" s="617">
        <f t="shared" si="16"/>
        <v>0.10079329052103567</v>
      </c>
      <c r="C61" s="618">
        <f>'Market Shares (Conv.) (2024)'!AL61</f>
        <v>2.9736651496724764E-4</v>
      </c>
      <c r="D61" s="635"/>
      <c r="E61" s="654">
        <f t="shared" si="14"/>
        <v>0</v>
      </c>
      <c r="F61" s="647">
        <v>0</v>
      </c>
      <c r="H61" s="658">
        <f t="shared" si="15"/>
        <v>0.10079329052103567</v>
      </c>
    </row>
    <row r="62" spans="1:8" s="5" customFormat="1" ht="11.85" customHeight="1" thickBot="1" x14ac:dyDescent="0.4">
      <c r="A62" s="47"/>
      <c r="B62" s="617"/>
      <c r="C62" s="618"/>
      <c r="D62" s="635"/>
      <c r="E62" s="654"/>
      <c r="F62" s="647"/>
      <c r="H62" s="101"/>
    </row>
    <row r="63" spans="1:8" s="5" customFormat="1" ht="11.85" customHeight="1" thickBot="1" x14ac:dyDescent="0.4">
      <c r="A63" s="71" t="s">
        <v>637</v>
      </c>
      <c r="B63" s="615">
        <f t="shared" ref="B63:C63" si="17">B41+B47+B50+B51+B52+B53+B54+B55+B56+B57+B58+B60+B61+B59</f>
        <v>93.554258436182977</v>
      </c>
      <c r="C63" s="616">
        <f t="shared" si="17"/>
        <v>0.27600948086625776</v>
      </c>
      <c r="D63" s="562"/>
      <c r="E63" s="651">
        <f>E41+E47+E50+E51+E52+E53+E54+E55+E56+E57+E58+E59+E60+E61</f>
        <v>17.539283485478496</v>
      </c>
      <c r="F63" s="644" t="s">
        <v>7</v>
      </c>
      <c r="H63" s="661">
        <f>H41+H47+H50+H51+H52+H53+H54+H55+H56+H57+H58+H59+H60+H61</f>
        <v>111.09354192166148</v>
      </c>
    </row>
    <row r="64" spans="1:8" s="5" customFormat="1" ht="11.85" customHeight="1" thickBot="1" x14ac:dyDescent="0.4">
      <c r="A64" s="47"/>
      <c r="B64" s="617"/>
      <c r="C64" s="618"/>
      <c r="D64" s="635"/>
      <c r="E64" s="654"/>
      <c r="F64" s="647"/>
      <c r="H64" s="101"/>
    </row>
    <row r="65" spans="1:8" s="5" customFormat="1" ht="11.85" customHeight="1" thickBot="1" x14ac:dyDescent="0.4">
      <c r="A65" s="287" t="s">
        <v>84</v>
      </c>
      <c r="B65" s="615"/>
      <c r="C65" s="616"/>
      <c r="D65" s="562"/>
      <c r="E65" s="651"/>
      <c r="F65" s="644"/>
      <c r="H65" s="101"/>
    </row>
    <row r="66" spans="1:8" s="5" customFormat="1" ht="11.85" customHeight="1" x14ac:dyDescent="0.35">
      <c r="A66" s="47"/>
      <c r="B66" s="617"/>
      <c r="C66" s="618"/>
      <c r="D66" s="635"/>
      <c r="E66" s="654"/>
      <c r="F66" s="647"/>
      <c r="H66" s="101"/>
    </row>
    <row r="67" spans="1:8" s="5" customFormat="1" ht="11.85" customHeight="1" x14ac:dyDescent="0.35">
      <c r="A67" s="79" t="s">
        <v>641</v>
      </c>
      <c r="B67" s="617"/>
      <c r="C67" s="618"/>
      <c r="D67" s="635"/>
      <c r="E67" s="654"/>
      <c r="F67" s="647"/>
      <c r="H67" s="101"/>
    </row>
    <row r="68" spans="1:8" s="5" customFormat="1" ht="11.85" customHeight="1" x14ac:dyDescent="0.35">
      <c r="A68" s="47" t="s">
        <v>642</v>
      </c>
      <c r="B68" s="617">
        <f>C68*$B$10</f>
        <v>18.554361175720274</v>
      </c>
      <c r="C68" s="618">
        <f>'Market Shares (Conv.) (2024)'!AL68</f>
        <v>5.4740208318886513E-2</v>
      </c>
      <c r="D68" s="635"/>
      <c r="E68" s="654">
        <f>B68/F68</f>
        <v>53.012460502057927</v>
      </c>
      <c r="F68" s="647">
        <v>0.35</v>
      </c>
      <c r="H68" s="658">
        <f>B68+E68</f>
        <v>71.566821677778194</v>
      </c>
    </row>
    <row r="69" spans="1:8" s="5" customFormat="1" ht="11.85" customHeight="1" x14ac:dyDescent="0.35">
      <c r="A69" s="47"/>
      <c r="B69" s="617"/>
      <c r="C69" s="618"/>
      <c r="D69" s="635"/>
      <c r="E69" s="654"/>
      <c r="F69" s="647"/>
      <c r="H69" s="658"/>
    </row>
    <row r="70" spans="1:8" s="5" customFormat="1" ht="11.85" customHeight="1" x14ac:dyDescent="0.35">
      <c r="A70" s="79" t="s">
        <v>638</v>
      </c>
      <c r="B70" s="617"/>
      <c r="C70" s="618"/>
      <c r="D70" s="635"/>
      <c r="E70" s="654"/>
      <c r="F70" s="647"/>
      <c r="H70" s="658"/>
    </row>
    <row r="71" spans="1:8" s="5" customFormat="1" ht="11.85" customHeight="1" x14ac:dyDescent="0.35">
      <c r="A71" s="47" t="s">
        <v>639</v>
      </c>
      <c r="B71" s="617">
        <f>C71*$B$10</f>
        <v>3.7518777502719707</v>
      </c>
      <c r="C71" s="618">
        <f>'Market Shares (Conv.) (2024)'!AL71</f>
        <v>1.1069018636202667E-2</v>
      </c>
      <c r="D71" s="635"/>
      <c r="E71" s="654">
        <f t="shared" ref="E71:E72" si="18">F71*B71</f>
        <v>0.18759388751359854</v>
      </c>
      <c r="F71" s="647">
        <v>0.05</v>
      </c>
      <c r="H71" s="658">
        <f t="shared" ref="H71:H78" si="19">B71+E71</f>
        <v>3.9394716377855694</v>
      </c>
    </row>
    <row r="72" spans="1:8" s="5" customFormat="1" ht="11.85" customHeight="1" x14ac:dyDescent="0.35">
      <c r="A72" s="47" t="s">
        <v>8</v>
      </c>
      <c r="B72" s="617">
        <f>C72*$B$10</f>
        <v>1.5488459032188076</v>
      </c>
      <c r="C72" s="618">
        <f>'Market Shares (Conv.) (2024)'!AL72</f>
        <v>4.5694996768197906E-3</v>
      </c>
      <c r="D72" s="635"/>
      <c r="E72" s="654">
        <f t="shared" si="18"/>
        <v>0</v>
      </c>
      <c r="F72" s="647">
        <v>0</v>
      </c>
      <c r="H72" s="658">
        <f t="shared" si="19"/>
        <v>1.5488459032188076</v>
      </c>
    </row>
    <row r="73" spans="1:8" s="286" customFormat="1" ht="11.85" customHeight="1" x14ac:dyDescent="0.35">
      <c r="A73" s="74" t="s">
        <v>11</v>
      </c>
      <c r="B73" s="633">
        <f t="shared" ref="B73:C73" si="20">SUM(B71:B72)</f>
        <v>5.3007236534907785</v>
      </c>
      <c r="C73" s="634">
        <f t="shared" si="20"/>
        <v>1.5638518313022459E-2</v>
      </c>
      <c r="D73" s="636"/>
      <c r="E73" s="655">
        <f>SUM(E71:E72)</f>
        <v>0.18759388751359854</v>
      </c>
      <c r="F73" s="648" t="s">
        <v>7</v>
      </c>
      <c r="H73" s="658">
        <f t="shared" si="19"/>
        <v>5.4883175410043767</v>
      </c>
    </row>
    <row r="74" spans="1:8" s="5" customFormat="1" ht="11.85" customHeight="1" x14ac:dyDescent="0.35">
      <c r="A74" s="47"/>
      <c r="B74" s="617"/>
      <c r="C74" s="618"/>
      <c r="D74" s="635"/>
      <c r="E74" s="654"/>
      <c r="F74" s="647"/>
      <c r="H74" s="658"/>
    </row>
    <row r="75" spans="1:8" s="5" customFormat="1" ht="11.85" customHeight="1" x14ac:dyDescent="0.35">
      <c r="A75" s="48" t="s">
        <v>614</v>
      </c>
      <c r="B75" s="617"/>
      <c r="C75" s="618"/>
      <c r="D75" s="635"/>
      <c r="E75" s="654"/>
      <c r="F75" s="647"/>
      <c r="H75" s="658"/>
    </row>
    <row r="76" spans="1:8" s="5" customFormat="1" ht="11.85" customHeight="1" x14ac:dyDescent="0.35">
      <c r="A76" s="47" t="s">
        <v>640</v>
      </c>
      <c r="B76" s="617">
        <f>C76*$B$10</f>
        <v>1.0684284899022478</v>
      </c>
      <c r="C76" s="618">
        <f>'Market Shares (Conv.) (2024)'!AL76</f>
        <v>3.152142914390151E-3</v>
      </c>
      <c r="D76" s="635"/>
      <c r="E76" s="654">
        <f t="shared" ref="E76:E78" si="21">F76*B76</f>
        <v>0</v>
      </c>
      <c r="F76" s="647">
        <v>0</v>
      </c>
      <c r="H76" s="658">
        <f t="shared" si="19"/>
        <v>1.0684284899022478</v>
      </c>
    </row>
    <row r="77" spans="1:8" s="5" customFormat="1" ht="11.85" customHeight="1" x14ac:dyDescent="0.35">
      <c r="A77" s="47" t="s">
        <v>536</v>
      </c>
      <c r="B77" s="617">
        <f t="shared" ref="B77:B78" si="22">C77*$B$10</f>
        <v>0.10920425262906917</v>
      </c>
      <c r="C77" s="618">
        <f>'Market Shares (Conv.) (2024)'!AL77</f>
        <v>3.2218104852060463E-4</v>
      </c>
      <c r="D77" s="635"/>
      <c r="E77" s="654">
        <f t="shared" si="21"/>
        <v>0</v>
      </c>
      <c r="F77" s="647">
        <v>0</v>
      </c>
      <c r="H77" s="658">
        <f t="shared" si="19"/>
        <v>0.10920425262906917</v>
      </c>
    </row>
    <row r="78" spans="1:8" s="5" customFormat="1" ht="11.85" customHeight="1" x14ac:dyDescent="0.35">
      <c r="A78" s="47" t="s">
        <v>643</v>
      </c>
      <c r="B78" s="617">
        <f t="shared" si="22"/>
        <v>5.4554309993076013E-2</v>
      </c>
      <c r="C78" s="618">
        <f>'Market Shares (Conv.) (2024)'!AL78</f>
        <v>1.609494536315215E-4</v>
      </c>
      <c r="D78" s="635"/>
      <c r="E78" s="654">
        <f t="shared" si="21"/>
        <v>0</v>
      </c>
      <c r="F78" s="647">
        <v>0</v>
      </c>
      <c r="H78" s="658">
        <f t="shared" si="19"/>
        <v>5.4554309993076013E-2</v>
      </c>
    </row>
    <row r="79" spans="1:8" s="5" customFormat="1" ht="11.85" customHeight="1" thickBot="1" x14ac:dyDescent="0.4">
      <c r="A79" s="47"/>
      <c r="B79" s="617"/>
      <c r="C79" s="618"/>
      <c r="D79" s="635"/>
      <c r="E79" s="654"/>
      <c r="F79" s="647"/>
      <c r="H79" s="101"/>
    </row>
    <row r="80" spans="1:8" s="5" customFormat="1" ht="11.85" customHeight="1" thickBot="1" x14ac:dyDescent="0.4">
      <c r="A80" s="71" t="s">
        <v>644</v>
      </c>
      <c r="B80" s="615">
        <f t="shared" ref="B80" si="23">B68+B73+B76+B77+B78</f>
        <v>25.087271881735447</v>
      </c>
      <c r="C80" s="616">
        <f>C68+C73+C76+C78+C77</f>
        <v>7.4014000048451253E-2</v>
      </c>
      <c r="D80" s="562"/>
      <c r="E80" s="651">
        <f>E68+E73+E76+E77+E78</f>
        <v>53.200054389571527</v>
      </c>
      <c r="F80" s="644" t="s">
        <v>7</v>
      </c>
      <c r="H80" s="658">
        <f>B80+E80</f>
        <v>78.287326271306966</v>
      </c>
    </row>
    <row r="81" spans="1:8" s="5" customFormat="1" ht="11.85" customHeight="1" thickBot="1" x14ac:dyDescent="0.4">
      <c r="A81" s="47"/>
      <c r="B81" s="617"/>
      <c r="C81" s="618"/>
      <c r="D81" s="635"/>
      <c r="E81" s="654"/>
      <c r="F81" s="647"/>
      <c r="H81" s="101"/>
    </row>
    <row r="82" spans="1:8" s="5" customFormat="1" ht="11.85" customHeight="1" thickBot="1" x14ac:dyDescent="0.4">
      <c r="A82" s="287" t="s">
        <v>85</v>
      </c>
      <c r="B82" s="615"/>
      <c r="C82" s="616"/>
      <c r="D82" s="562"/>
      <c r="E82" s="651"/>
      <c r="F82" s="644"/>
      <c r="H82" s="101"/>
    </row>
    <row r="83" spans="1:8" s="5" customFormat="1" ht="11.85" customHeight="1" x14ac:dyDescent="0.35">
      <c r="A83" s="47"/>
      <c r="B83" s="617"/>
      <c r="C83" s="618"/>
      <c r="D83" s="635"/>
      <c r="E83" s="654"/>
      <c r="F83" s="647"/>
      <c r="H83" s="101"/>
    </row>
    <row r="84" spans="1:8" s="5" customFormat="1" ht="11.85" customHeight="1" x14ac:dyDescent="0.35">
      <c r="A84" s="599" t="s">
        <v>541</v>
      </c>
      <c r="B84" s="617">
        <f>C84*$B$10</f>
        <v>1.743406424487663</v>
      </c>
      <c r="C84" s="618">
        <f>'Market Shares (Conv.) (2024)'!AL84</f>
        <v>5.1435039965602603E-3</v>
      </c>
      <c r="D84" s="635"/>
      <c r="E84" s="654">
        <f t="shared" ref="E84:E92" si="24">F84*B84</f>
        <v>0</v>
      </c>
      <c r="F84" s="647">
        <v>0</v>
      </c>
      <c r="H84" s="658">
        <f t="shared" ref="H84:H92" si="25">B84+E84</f>
        <v>1.743406424487663</v>
      </c>
    </row>
    <row r="85" spans="1:8" s="5" customFormat="1" ht="11.85" customHeight="1" x14ac:dyDescent="0.35">
      <c r="A85" s="599" t="s">
        <v>645</v>
      </c>
      <c r="B85" s="617">
        <f t="shared" ref="B85:B92" si="26">C85*$B$10</f>
        <v>7.2545720295916256</v>
      </c>
      <c r="C85" s="618">
        <f>'Market Shares (Conv.) (2024)'!AL85</f>
        <v>2.1402880994031148E-2</v>
      </c>
      <c r="D85" s="635"/>
      <c r="E85" s="654">
        <f t="shared" si="24"/>
        <v>0</v>
      </c>
      <c r="F85" s="647">
        <v>0</v>
      </c>
      <c r="H85" s="658">
        <f t="shared" si="25"/>
        <v>7.2545720295916256</v>
      </c>
    </row>
    <row r="86" spans="1:8" s="5" customFormat="1" ht="11.85" customHeight="1" x14ac:dyDescent="0.35">
      <c r="A86" s="599" t="s">
        <v>543</v>
      </c>
      <c r="B86" s="617">
        <f t="shared" si="26"/>
        <v>0.1881267138713974</v>
      </c>
      <c r="C86" s="618">
        <f>'Market Shares (Conv.) (2024)'!AL86</f>
        <v>5.5502290863797851E-4</v>
      </c>
      <c r="D86" s="635"/>
      <c r="E86" s="654">
        <f t="shared" si="24"/>
        <v>0</v>
      </c>
      <c r="F86" s="647">
        <v>0</v>
      </c>
      <c r="H86" s="658">
        <f t="shared" si="25"/>
        <v>0.1881267138713974</v>
      </c>
    </row>
    <row r="87" spans="1:8" s="5" customFormat="1" ht="11.85" customHeight="1" x14ac:dyDescent="0.35">
      <c r="A87" s="599" t="s">
        <v>544</v>
      </c>
      <c r="B87" s="617">
        <f t="shared" si="26"/>
        <v>0.83596470685050384</v>
      </c>
      <c r="C87" s="618">
        <f>'Market Shares (Conv.) (2024)'!AL87</f>
        <v>2.4663140793073977E-3</v>
      </c>
      <c r="D87" s="635"/>
      <c r="E87" s="654">
        <f t="shared" si="24"/>
        <v>0</v>
      </c>
      <c r="F87" s="647">
        <v>0</v>
      </c>
      <c r="H87" s="658">
        <f t="shared" si="25"/>
        <v>0.83596470685050384</v>
      </c>
    </row>
    <row r="88" spans="1:8" s="5" customFormat="1" ht="11.85" customHeight="1" x14ac:dyDescent="0.35">
      <c r="A88" s="599" t="s">
        <v>646</v>
      </c>
      <c r="B88" s="617">
        <f t="shared" si="26"/>
        <v>0.32710626466475529</v>
      </c>
      <c r="C88" s="618">
        <f>'Market Shares (Conv.) (2024)'!AL88</f>
        <v>9.6504885835641972E-4</v>
      </c>
      <c r="D88" s="635"/>
      <c r="E88" s="654">
        <f t="shared" si="24"/>
        <v>0</v>
      </c>
      <c r="F88" s="647">
        <v>0</v>
      </c>
      <c r="H88" s="658">
        <f t="shared" si="25"/>
        <v>0.32710626466475529</v>
      </c>
    </row>
    <row r="89" spans="1:8" s="5" customFormat="1" ht="11.85" customHeight="1" x14ac:dyDescent="0.35">
      <c r="A89" s="599" t="s">
        <v>546</v>
      </c>
      <c r="B89" s="617">
        <f t="shared" si="26"/>
        <v>1.2266979006855063</v>
      </c>
      <c r="C89" s="618">
        <f>'Market Shares (Conv.) (2024)'!AL89</f>
        <v>3.6190789859009329E-3</v>
      </c>
      <c r="D89" s="635"/>
      <c r="E89" s="654">
        <f t="shared" si="24"/>
        <v>0</v>
      </c>
      <c r="F89" s="647">
        <v>0</v>
      </c>
      <c r="H89" s="658">
        <f t="shared" si="25"/>
        <v>1.2266979006855063</v>
      </c>
    </row>
    <row r="90" spans="1:8" s="5" customFormat="1" ht="11.85" customHeight="1" x14ac:dyDescent="0.35">
      <c r="A90" s="599" t="s">
        <v>647</v>
      </c>
      <c r="B90" s="617">
        <f t="shared" si="26"/>
        <v>1.2112344342666048</v>
      </c>
      <c r="C90" s="618">
        <f>'Market Shares (Conv.) (2024)'!AL90</f>
        <v>3.5734577238652212E-3</v>
      </c>
      <c r="D90" s="635"/>
      <c r="E90" s="654">
        <f t="shared" si="24"/>
        <v>0</v>
      </c>
      <c r="F90" s="647">
        <v>0</v>
      </c>
      <c r="H90" s="658">
        <f t="shared" si="25"/>
        <v>1.2112344342666048</v>
      </c>
    </row>
    <row r="91" spans="1:8" s="5" customFormat="1" ht="11.85" customHeight="1" x14ac:dyDescent="0.35">
      <c r="A91" s="599" t="s">
        <v>548</v>
      </c>
      <c r="B91" s="617">
        <f t="shared" si="26"/>
        <v>7.5081015311136673E-2</v>
      </c>
      <c r="C91" s="618">
        <f>'Market Shares (Conv.) (2024)'!AL91</f>
        <v>2.2150859196938004E-4</v>
      </c>
      <c r="D91" s="635"/>
      <c r="E91" s="654">
        <f t="shared" si="24"/>
        <v>0</v>
      </c>
      <c r="F91" s="647">
        <v>0</v>
      </c>
      <c r="H91" s="658">
        <f t="shared" si="25"/>
        <v>7.5081015311136673E-2</v>
      </c>
    </row>
    <row r="92" spans="1:8" s="5" customFormat="1" ht="11.85" customHeight="1" x14ac:dyDescent="0.35">
      <c r="A92" s="599" t="s">
        <v>549</v>
      </c>
      <c r="B92" s="617">
        <f t="shared" si="26"/>
        <v>9.4148774604689622E-2</v>
      </c>
      <c r="C92" s="618">
        <f>'Market Shares (Conv.) (2024)'!AL92</f>
        <v>2.7776345873727103E-4</v>
      </c>
      <c r="D92" s="635"/>
      <c r="E92" s="654">
        <f t="shared" si="24"/>
        <v>0</v>
      </c>
      <c r="F92" s="647">
        <v>0</v>
      </c>
      <c r="H92" s="658">
        <f t="shared" si="25"/>
        <v>9.4148774604689622E-2</v>
      </c>
    </row>
    <row r="93" spans="1:8" s="5" customFormat="1" ht="11.85" customHeight="1" thickBot="1" x14ac:dyDescent="0.4">
      <c r="A93" s="47"/>
      <c r="B93" s="617"/>
      <c r="C93" s="618"/>
      <c r="D93" s="635"/>
      <c r="E93" s="654"/>
      <c r="F93" s="647"/>
      <c r="H93" s="101"/>
    </row>
    <row r="94" spans="1:8" s="5" customFormat="1" ht="11.85" customHeight="1" thickBot="1" x14ac:dyDescent="0.4">
      <c r="A94" s="71" t="s">
        <v>648</v>
      </c>
      <c r="B94" s="615">
        <f t="shared" ref="B94:C94" si="27">SUM(B84:B92)</f>
        <v>12.956338264333882</v>
      </c>
      <c r="C94" s="616">
        <f t="shared" si="27"/>
        <v>3.8224579597366005E-2</v>
      </c>
      <c r="D94" s="562"/>
      <c r="E94" s="651">
        <f>SUM(E84:E92)</f>
        <v>0</v>
      </c>
      <c r="F94" s="644" t="s">
        <v>7</v>
      </c>
      <c r="H94" s="661">
        <f>SUM(H84:H92)</f>
        <v>12.956338264333882</v>
      </c>
    </row>
    <row r="95" spans="1:8" s="5" customFormat="1" ht="11.85" customHeight="1" thickBot="1" x14ac:dyDescent="0.4">
      <c r="A95" s="47"/>
      <c r="B95" s="617"/>
      <c r="C95" s="618"/>
      <c r="D95" s="635"/>
      <c r="E95" s="654"/>
      <c r="F95" s="647"/>
      <c r="H95" s="101"/>
    </row>
    <row r="96" spans="1:8" s="290" customFormat="1" ht="11.85" customHeight="1" thickBot="1" x14ac:dyDescent="0.4">
      <c r="A96" s="150" t="s">
        <v>649</v>
      </c>
      <c r="B96" s="615">
        <f t="shared" ref="B96:C96" si="28">B94+B80+B63+B36+B27</f>
        <v>226.67253179347128</v>
      </c>
      <c r="C96" s="616">
        <f t="shared" si="28"/>
        <v>0.66874313230363014</v>
      </c>
      <c r="D96" s="562"/>
      <c r="E96" s="653">
        <f>E94+E80+E63+E36+E27</f>
        <v>96.561393959793762</v>
      </c>
      <c r="F96" s="646"/>
      <c r="H96" s="661">
        <f>B96+E96</f>
        <v>323.23392575326505</v>
      </c>
    </row>
    <row r="97" spans="1:8" s="5" customFormat="1" ht="11.85" customHeight="1" thickBot="1" x14ac:dyDescent="0.4">
      <c r="A97" s="47"/>
      <c r="B97" s="617"/>
      <c r="C97" s="618"/>
      <c r="D97" s="635"/>
      <c r="E97" s="654"/>
      <c r="F97" s="647"/>
      <c r="H97" s="101"/>
    </row>
    <row r="98" spans="1:8" s="5" customFormat="1" ht="11.85" customHeight="1" thickBot="1" x14ac:dyDescent="0.4">
      <c r="A98" s="150" t="s">
        <v>514</v>
      </c>
      <c r="B98" s="615"/>
      <c r="C98" s="616"/>
      <c r="D98" s="562"/>
      <c r="E98" s="653"/>
      <c r="F98" s="646"/>
      <c r="H98" s="101"/>
    </row>
    <row r="99" spans="1:8" s="5" customFormat="1" ht="11.85" customHeight="1" x14ac:dyDescent="0.35">
      <c r="A99" s="79"/>
      <c r="B99" s="613"/>
      <c r="C99" s="614"/>
      <c r="D99" s="562"/>
      <c r="E99" s="651"/>
      <c r="F99" s="644"/>
      <c r="H99" s="101"/>
    </row>
    <row r="100" spans="1:8" s="5" customFormat="1" ht="11.85" customHeight="1" x14ac:dyDescent="0.35">
      <c r="A100" s="600" t="s">
        <v>552</v>
      </c>
      <c r="B100" s="617">
        <f>C100*$B$10</f>
        <v>7.2458826938517769</v>
      </c>
      <c r="C100" s="618">
        <f>'Market Shares (Conv.) (2024)'!AL100</f>
        <v>2.1377245185605985E-2</v>
      </c>
      <c r="D100" s="635"/>
      <c r="E100" s="654" t="s">
        <v>7</v>
      </c>
      <c r="F100" s="647" t="s">
        <v>7</v>
      </c>
      <c r="H100" s="101"/>
    </row>
    <row r="101" spans="1:8" s="5" customFormat="1" ht="11.65" x14ac:dyDescent="0.35">
      <c r="A101" s="600" t="s">
        <v>553</v>
      </c>
      <c r="B101" s="617">
        <f t="shared" ref="B101:B112" si="29">C101*$B$10</f>
        <v>4.2879993381086932</v>
      </c>
      <c r="C101" s="618">
        <f>'Market Shares (Conv.) (2024)'!AL101</f>
        <v>1.2650717252743429E-2</v>
      </c>
      <c r="D101" s="635"/>
      <c r="E101" s="654" t="s">
        <v>7</v>
      </c>
      <c r="F101" s="647" t="s">
        <v>7</v>
      </c>
      <c r="H101" s="101"/>
    </row>
    <row r="102" spans="1:8" s="5" customFormat="1" ht="11.65" x14ac:dyDescent="0.35">
      <c r="A102" s="600" t="s">
        <v>554</v>
      </c>
      <c r="B102" s="617">
        <f t="shared" si="29"/>
        <v>3.6929641811156619</v>
      </c>
      <c r="C102" s="618">
        <f>'Market Shares (Conv.) (2024)'!AL102</f>
        <v>1.0895208230234849E-2</v>
      </c>
      <c r="D102" s="635"/>
      <c r="E102" s="654" t="s">
        <v>7</v>
      </c>
      <c r="F102" s="647" t="s">
        <v>7</v>
      </c>
      <c r="H102" s="101"/>
    </row>
    <row r="103" spans="1:8" s="5" customFormat="1" ht="11.65" x14ac:dyDescent="0.35">
      <c r="A103" s="600" t="s">
        <v>555</v>
      </c>
      <c r="B103" s="617">
        <f t="shared" si="29"/>
        <v>6.3316452629811817</v>
      </c>
      <c r="C103" s="618">
        <f>'Market Shares (Conv.) (2024)'!AL103</f>
        <v>1.8680006140573909E-2</v>
      </c>
      <c r="D103" s="635"/>
      <c r="E103" s="654" t="s">
        <v>7</v>
      </c>
      <c r="F103" s="647" t="s">
        <v>7</v>
      </c>
      <c r="H103" s="101"/>
    </row>
    <row r="104" spans="1:8" s="5" customFormat="1" ht="11.65" x14ac:dyDescent="0.35">
      <c r="A104" s="600" t="s">
        <v>558</v>
      </c>
      <c r="B104" s="617">
        <f t="shared" si="29"/>
        <v>7.1153879872619408</v>
      </c>
      <c r="C104" s="618">
        <f>'Market Shares (Conv.) (2024)'!AL104</f>
        <v>2.0992251740906465E-2</v>
      </c>
      <c r="D104" s="635"/>
      <c r="E104" s="654" t="s">
        <v>7</v>
      </c>
      <c r="F104" s="647" t="s">
        <v>7</v>
      </c>
      <c r="H104" s="101"/>
    </row>
    <row r="105" spans="1:8" s="5" customFormat="1" ht="11.65" x14ac:dyDescent="0.35">
      <c r="A105" s="600" t="s">
        <v>577</v>
      </c>
      <c r="B105" s="617">
        <f t="shared" si="29"/>
        <v>4.2099277842353251</v>
      </c>
      <c r="C105" s="618">
        <f>'Market Shares (Conv.) (2024)'!AL105</f>
        <v>1.2420385791458752E-2</v>
      </c>
      <c r="D105" s="635"/>
      <c r="E105" s="654" t="s">
        <v>7</v>
      </c>
      <c r="F105" s="647" t="s">
        <v>7</v>
      </c>
      <c r="H105" s="101"/>
    </row>
    <row r="106" spans="1:8" s="5" customFormat="1" ht="11.65" x14ac:dyDescent="0.35">
      <c r="A106" s="600" t="s">
        <v>651</v>
      </c>
      <c r="B106" s="617">
        <f t="shared" si="29"/>
        <v>4.7862732663850212</v>
      </c>
      <c r="C106" s="618">
        <f>'Market Shares (Conv.) (2024)'!AL106</f>
        <v>1.4120755395010931E-2</v>
      </c>
      <c r="D106" s="635"/>
      <c r="E106" s="654" t="s">
        <v>7</v>
      </c>
      <c r="F106" s="647" t="s">
        <v>7</v>
      </c>
      <c r="H106" s="101"/>
    </row>
    <row r="107" spans="1:8" s="5" customFormat="1" ht="11.65" x14ac:dyDescent="0.35">
      <c r="A107" s="600" t="s">
        <v>652</v>
      </c>
      <c r="B107" s="617">
        <f t="shared" si="29"/>
        <v>10.460457381716127</v>
      </c>
      <c r="C107" s="618">
        <f>'Market Shares (Conv.) (2024)'!AL107</f>
        <v>3.0861079546908546E-2</v>
      </c>
      <c r="D107" s="635"/>
      <c r="E107" s="654" t="s">
        <v>7</v>
      </c>
      <c r="F107" s="647" t="s">
        <v>7</v>
      </c>
      <c r="H107" s="101"/>
    </row>
    <row r="108" spans="1:8" s="5" customFormat="1" ht="11.65" x14ac:dyDescent="0.35">
      <c r="A108" s="600" t="s">
        <v>653</v>
      </c>
      <c r="B108" s="617">
        <f t="shared" si="29"/>
        <v>7.0108692561175623</v>
      </c>
      <c r="C108" s="618">
        <f>'Market Shares (Conv.) (2024)'!AL108</f>
        <v>2.0683894203727776E-2</v>
      </c>
      <c r="D108" s="635"/>
      <c r="E108" s="654" t="s">
        <v>7</v>
      </c>
      <c r="F108" s="647" t="s">
        <v>7</v>
      </c>
      <c r="H108" s="101"/>
    </row>
    <row r="109" spans="1:8" s="5" customFormat="1" ht="11.65" x14ac:dyDescent="0.35">
      <c r="A109" s="600" t="s">
        <v>582</v>
      </c>
      <c r="B109" s="617">
        <f t="shared" si="29"/>
        <v>12.646570165732749</v>
      </c>
      <c r="C109" s="618">
        <f>'Market Shares (Conv.) (2024)'!AL109</f>
        <v>3.7310682854310225E-2</v>
      </c>
      <c r="D109" s="635"/>
      <c r="E109" s="654" t="s">
        <v>7</v>
      </c>
      <c r="F109" s="647" t="s">
        <v>7</v>
      </c>
      <c r="H109" s="101"/>
    </row>
    <row r="110" spans="1:8" s="5" customFormat="1" ht="11.65" x14ac:dyDescent="0.35">
      <c r="A110" s="600" t="s">
        <v>650</v>
      </c>
      <c r="B110" s="617">
        <f t="shared" si="29"/>
        <v>9.2145595560504212</v>
      </c>
      <c r="C110" s="618">
        <f>'Market Shares (Conv.) (2024)'!AL110</f>
        <v>2.7185355770967715E-2</v>
      </c>
      <c r="D110" s="635"/>
      <c r="E110" s="654" t="s">
        <v>7</v>
      </c>
      <c r="F110" s="647" t="s">
        <v>7</v>
      </c>
      <c r="H110" s="101"/>
    </row>
    <row r="111" spans="1:8" s="5" customFormat="1" ht="11.65" x14ac:dyDescent="0.35">
      <c r="A111" s="600" t="s">
        <v>589</v>
      </c>
      <c r="B111" s="617">
        <f t="shared" si="29"/>
        <v>6.0877679940655449</v>
      </c>
      <c r="C111" s="618">
        <f>'Market Shares (Conv.) (2024)'!AL111</f>
        <v>1.7960504543173057E-2</v>
      </c>
      <c r="D111" s="635"/>
      <c r="E111" s="654" t="s">
        <v>7</v>
      </c>
      <c r="F111" s="647" t="s">
        <v>7</v>
      </c>
      <c r="H111" s="101"/>
    </row>
    <row r="112" spans="1:8" s="5" customFormat="1" ht="11.65" x14ac:dyDescent="0.35">
      <c r="A112" s="600" t="s">
        <v>8</v>
      </c>
      <c r="B112" s="617">
        <f t="shared" si="29"/>
        <v>29.190224453192638</v>
      </c>
      <c r="C112" s="618">
        <f>'Market Shares (Conv.) (2024)'!AL112</f>
        <v>8.6118781040748549E-2</v>
      </c>
      <c r="D112" s="635"/>
      <c r="E112" s="654" t="s">
        <v>7</v>
      </c>
      <c r="F112" s="647" t="s">
        <v>7</v>
      </c>
      <c r="H112" s="101"/>
    </row>
    <row r="113" spans="1:8" s="5" customFormat="1" ht="12" thickBot="1" x14ac:dyDescent="0.4">
      <c r="A113" s="600"/>
      <c r="B113" s="613"/>
      <c r="C113" s="614"/>
      <c r="D113" s="562"/>
      <c r="E113" s="651"/>
      <c r="F113" s="644"/>
      <c r="H113" s="101"/>
    </row>
    <row r="114" spans="1:8" s="5" customFormat="1" ht="12" thickBot="1" x14ac:dyDescent="0.4">
      <c r="A114" s="297" t="s">
        <v>654</v>
      </c>
      <c r="B114" s="615">
        <f t="shared" ref="B114:C114" si="30">SUM(B100:B112)</f>
        <v>112.28052932081465</v>
      </c>
      <c r="C114" s="616">
        <f t="shared" si="30"/>
        <v>0.33125686769637014</v>
      </c>
      <c r="D114" s="562"/>
      <c r="E114" s="653" t="s">
        <v>7</v>
      </c>
      <c r="F114" s="646" t="s">
        <v>7</v>
      </c>
      <c r="H114" s="101"/>
    </row>
    <row r="115" spans="1:8" s="5" customFormat="1" ht="12" thickBot="1" x14ac:dyDescent="0.4">
      <c r="A115" s="600"/>
      <c r="B115" s="613"/>
      <c r="C115" s="614"/>
      <c r="D115" s="562"/>
      <c r="E115" s="651"/>
      <c r="F115" s="644"/>
      <c r="H115" s="101"/>
    </row>
    <row r="116" spans="1:8" s="5" customFormat="1" ht="11.65" x14ac:dyDescent="0.35">
      <c r="A116" s="302" t="s">
        <v>1</v>
      </c>
      <c r="B116" s="623">
        <f>B114+B96</f>
        <v>338.9530611142859</v>
      </c>
      <c r="C116" s="624">
        <f>C96+C114</f>
        <v>1.0000000000000002</v>
      </c>
      <c r="D116" s="562"/>
      <c r="E116" s="657" t="s">
        <v>7</v>
      </c>
      <c r="F116" s="650" t="s">
        <v>7</v>
      </c>
      <c r="H116" s="101"/>
    </row>
    <row r="117" spans="1:8" s="5" customFormat="1" ht="12" thickBot="1" x14ac:dyDescent="0.4">
      <c r="A117" s="50"/>
      <c r="B117" s="611"/>
      <c r="C117" s="612"/>
      <c r="D117" s="562"/>
      <c r="E117" s="652"/>
      <c r="F117" s="645"/>
      <c r="H117" s="642"/>
    </row>
    <row r="118" spans="1:8" s="5" customFormat="1" ht="11.65" x14ac:dyDescent="0.35">
      <c r="B118" s="295"/>
      <c r="C118" s="296"/>
      <c r="D118" s="296"/>
      <c r="E118" s="295"/>
      <c r="F118" s="124"/>
      <c r="H118" s="7"/>
    </row>
    <row r="119" spans="1:8" s="5" customFormat="1" ht="11.65" x14ac:dyDescent="0.35">
      <c r="A119" s="3" t="s">
        <v>29</v>
      </c>
      <c r="B119" s="295"/>
      <c r="C119" s="296"/>
      <c r="D119" s="296"/>
      <c r="E119" s="295"/>
      <c r="F119" s="124"/>
      <c r="H119" s="7"/>
    </row>
    <row r="120" spans="1:8" s="5" customFormat="1" ht="11.65" x14ac:dyDescent="0.35">
      <c r="A120" s="5" t="s">
        <v>15</v>
      </c>
      <c r="B120" s="295"/>
      <c r="C120" s="296"/>
      <c r="D120" s="296"/>
      <c r="E120" s="295"/>
      <c r="F120" s="124"/>
      <c r="H120" s="7"/>
    </row>
    <row r="121" spans="1:8" s="5" customFormat="1" ht="11.65" x14ac:dyDescent="0.35">
      <c r="B121" s="295"/>
      <c r="C121" s="296"/>
      <c r="D121" s="296"/>
      <c r="E121" s="295"/>
      <c r="F121" s="124"/>
      <c r="H121" s="7"/>
    </row>
    <row r="122" spans="1:8" s="5" customFormat="1" ht="11.65" x14ac:dyDescent="0.35">
      <c r="B122" s="295"/>
      <c r="C122" s="296"/>
      <c r="D122" s="296"/>
      <c r="E122" s="295"/>
      <c r="F122" s="124"/>
      <c r="H122" s="7"/>
    </row>
    <row r="123" spans="1:8" s="5" customFormat="1" ht="11.65" x14ac:dyDescent="0.35">
      <c r="B123" s="295"/>
      <c r="C123" s="296"/>
      <c r="D123" s="296"/>
      <c r="E123" s="295"/>
      <c r="F123" s="124"/>
      <c r="H123" s="7"/>
    </row>
    <row r="124" spans="1:8" s="5" customFormat="1" ht="11.65" x14ac:dyDescent="0.35">
      <c r="A124" s="5" t="s">
        <v>655</v>
      </c>
      <c r="B124" s="295"/>
      <c r="C124" s="296"/>
      <c r="D124" s="296"/>
      <c r="E124" s="295"/>
      <c r="F124" s="124"/>
      <c r="H124" s="7"/>
    </row>
    <row r="125" spans="1:8" s="5" customFormat="1" ht="11.65" x14ac:dyDescent="0.35">
      <c r="B125" s="295"/>
      <c r="C125" s="296"/>
      <c r="D125" s="296"/>
      <c r="E125" s="295"/>
      <c r="F125" s="124"/>
      <c r="H125" s="7"/>
    </row>
    <row r="126" spans="1:8" s="5" customFormat="1" ht="11.65" x14ac:dyDescent="0.35">
      <c r="B126" s="295"/>
      <c r="C126" s="296"/>
      <c r="D126" s="296"/>
      <c r="E126" s="295"/>
      <c r="F126" s="124"/>
      <c r="H126" s="7"/>
    </row>
    <row r="127" spans="1:8" s="5" customFormat="1" ht="11.65" x14ac:dyDescent="0.35">
      <c r="B127" s="295"/>
      <c r="C127" s="296"/>
      <c r="D127" s="296"/>
      <c r="E127" s="295"/>
      <c r="F127" s="124"/>
      <c r="H127" s="7"/>
    </row>
    <row r="128" spans="1:8" s="5" customFormat="1" ht="11.65" x14ac:dyDescent="0.35">
      <c r="B128" s="295"/>
      <c r="C128" s="296"/>
      <c r="D128" s="296"/>
      <c r="E128" s="295"/>
      <c r="F128" s="124"/>
      <c r="H128" s="7"/>
    </row>
    <row r="129" spans="2:8" s="5" customFormat="1" ht="11.65" x14ac:dyDescent="0.35">
      <c r="B129" s="295"/>
      <c r="C129" s="296"/>
      <c r="D129" s="296"/>
      <c r="E129" s="295"/>
      <c r="F129" s="124"/>
      <c r="H129" s="7"/>
    </row>
    <row r="130" spans="2:8" s="5" customFormat="1" ht="11.65" x14ac:dyDescent="0.35">
      <c r="B130" s="295"/>
      <c r="C130" s="296"/>
      <c r="D130" s="296"/>
      <c r="E130" s="295"/>
      <c r="F130" s="124"/>
      <c r="H130" s="7"/>
    </row>
    <row r="131" spans="2:8" s="5" customFormat="1" ht="11.65" x14ac:dyDescent="0.35">
      <c r="B131" s="295"/>
      <c r="C131" s="296"/>
      <c r="D131" s="296"/>
      <c r="E131" s="295"/>
      <c r="F131" s="124"/>
      <c r="H131" s="7"/>
    </row>
    <row r="132" spans="2:8" s="5" customFormat="1" ht="11.65" x14ac:dyDescent="0.35">
      <c r="B132" s="295"/>
      <c r="C132" s="296"/>
      <c r="D132" s="296"/>
      <c r="E132" s="295"/>
      <c r="F132" s="124"/>
      <c r="H132" s="7"/>
    </row>
    <row r="133" spans="2:8" s="5" customFormat="1" ht="11.65" x14ac:dyDescent="0.35">
      <c r="B133" s="295"/>
      <c r="C133" s="296"/>
      <c r="D133" s="296"/>
      <c r="E133" s="295"/>
      <c r="F133" s="124"/>
      <c r="H133" s="7"/>
    </row>
    <row r="134" spans="2:8" s="5" customFormat="1" ht="11.65" x14ac:dyDescent="0.35">
      <c r="B134" s="295"/>
      <c r="C134" s="296"/>
      <c r="D134" s="296"/>
      <c r="E134" s="295"/>
      <c r="F134" s="124"/>
      <c r="H134" s="7"/>
    </row>
    <row r="135" spans="2:8" s="5" customFormat="1" ht="11.65" x14ac:dyDescent="0.35">
      <c r="B135" s="295"/>
      <c r="C135" s="296"/>
      <c r="D135" s="296"/>
      <c r="E135" s="295"/>
      <c r="F135" s="124"/>
      <c r="H135" s="7"/>
    </row>
    <row r="136" spans="2:8" s="5" customFormat="1" ht="11.65" x14ac:dyDescent="0.35">
      <c r="B136" s="295"/>
      <c r="C136" s="296"/>
      <c r="D136" s="296"/>
      <c r="E136" s="295"/>
      <c r="F136" s="124"/>
      <c r="H136" s="7"/>
    </row>
    <row r="137" spans="2:8" s="5" customFormat="1" ht="11.65" x14ac:dyDescent="0.35">
      <c r="B137" s="295"/>
      <c r="C137" s="296"/>
      <c r="D137" s="296"/>
      <c r="E137" s="295"/>
      <c r="F137" s="124"/>
      <c r="H137" s="7"/>
    </row>
    <row r="138" spans="2:8" s="5" customFormat="1" ht="11.65" x14ac:dyDescent="0.35">
      <c r="B138" s="295"/>
      <c r="C138" s="296"/>
      <c r="D138" s="296"/>
      <c r="E138" s="295"/>
      <c r="F138" s="124"/>
      <c r="H138" s="7"/>
    </row>
    <row r="139" spans="2:8" s="5" customFormat="1" ht="11.65" x14ac:dyDescent="0.35">
      <c r="B139" s="295"/>
      <c r="C139" s="296"/>
      <c r="D139" s="296"/>
      <c r="E139" s="295"/>
      <c r="F139" s="124"/>
      <c r="H139" s="7"/>
    </row>
  </sheetData>
  <sheetProtection algorithmName="SHA-512" hashValue="FU0J6C6Au1szHVpoLsDhUQ5BnqT5LufCtXBL+Wyh0GEkubdb4UO0I4Gox0f6OHe6DBQv/gQIaUNbi0kD5DSv7w==" saltValue="coevSKEXi9rQY0uO/L53ww==" spinCount="100000" sheet="1" objects="1" scenarios="1"/>
  <mergeCells count="2">
    <mergeCell ref="B7:C7"/>
    <mergeCell ref="B6:C6"/>
  </mergeCells>
  <pageMargins left="0.19685039370078741" right="0.19685039370078741" top="0.19685039370078741" bottom="0.19685039370078741" header="0.19685039370078741" footer="0.19685039370078741"/>
  <pageSetup paperSize="9" scale="3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9DEEC-4ECC-41AF-AFD9-97DCD10FCBAE}">
  <sheetPr>
    <pageSetUpPr fitToPage="1"/>
  </sheetPr>
  <dimension ref="A1:I112"/>
  <sheetViews>
    <sheetView workbookViewId="0">
      <pane xSplit="1" topLeftCell="B1" activePane="topRight" state="frozen"/>
      <selection activeCell="A41" sqref="A41"/>
      <selection pane="topRight" activeCell="C74" sqref="C74:C81"/>
    </sheetView>
  </sheetViews>
  <sheetFormatPr defaultColWidth="9" defaultRowHeight="13.9" x14ac:dyDescent="0.4"/>
  <cols>
    <col min="1" max="1" width="53.73046875" style="1" bestFit="1" customWidth="1"/>
    <col min="2" max="2" width="5.59765625" style="285" customWidth="1"/>
    <col min="3" max="3" width="18.1328125" style="73" customWidth="1"/>
    <col min="4" max="4" width="18.1328125" style="285" customWidth="1"/>
    <col min="5" max="5" width="5.59765625" style="1" customWidth="1"/>
    <col min="6" max="6" width="20.59765625" style="73" customWidth="1"/>
    <col min="7" max="7" width="20.59765625" style="68" hidden="1" customWidth="1"/>
    <col min="8" max="8" width="5.59765625" style="1" customWidth="1"/>
    <col min="9" max="9" width="20.59765625" style="32" customWidth="1"/>
    <col min="10" max="32" width="20.59765625" style="1" customWidth="1"/>
    <col min="33" max="16384" width="9" style="1"/>
  </cols>
  <sheetData>
    <row r="1" spans="1:9" x14ac:dyDescent="0.4">
      <c r="A1" s="3" t="str">
        <f>'Pop &amp; Exp'!A1</f>
        <v>Wick, Littlehampton</v>
      </c>
    </row>
    <row r="3" spans="1:9" ht="17.25" x14ac:dyDescent="0.45">
      <c r="A3" s="4" t="s">
        <v>772</v>
      </c>
    </row>
    <row r="4" spans="1:9" ht="14.25" thickBot="1" x14ac:dyDescent="0.45"/>
    <row r="5" spans="1:9" s="5" customFormat="1" ht="14.25" customHeight="1" x14ac:dyDescent="0.35">
      <c r="A5" s="28" t="s">
        <v>607</v>
      </c>
      <c r="B5" s="596"/>
      <c r="C5" s="601"/>
      <c r="D5" s="602"/>
      <c r="F5" s="680" t="s">
        <v>793</v>
      </c>
      <c r="G5" s="684"/>
      <c r="I5" s="100" t="s">
        <v>1</v>
      </c>
    </row>
    <row r="6" spans="1:9" s="5" customFormat="1" ht="14.25" customHeight="1" x14ac:dyDescent="0.35">
      <c r="A6" s="279"/>
      <c r="B6" s="596"/>
      <c r="C6" s="770" t="s">
        <v>1</v>
      </c>
      <c r="D6" s="771"/>
      <c r="F6" s="681" t="s">
        <v>514</v>
      </c>
      <c r="G6" s="684"/>
      <c r="I6" s="639" t="s">
        <v>792</v>
      </c>
    </row>
    <row r="7" spans="1:9" s="5" customFormat="1" ht="12" thickBot="1" x14ac:dyDescent="0.4">
      <c r="A7" s="60"/>
      <c r="B7" s="562"/>
      <c r="C7" s="605" t="s">
        <v>12</v>
      </c>
      <c r="D7" s="663" t="s">
        <v>30</v>
      </c>
      <c r="F7" s="682"/>
      <c r="G7" s="684"/>
      <c r="I7" s="639" t="s">
        <v>12</v>
      </c>
    </row>
    <row r="8" spans="1:9" s="5" customFormat="1" ht="12" thickBot="1" x14ac:dyDescent="0.4">
      <c r="A8" s="49"/>
      <c r="B8" s="592"/>
      <c r="C8" s="606"/>
      <c r="D8" s="664"/>
      <c r="F8" s="681"/>
      <c r="G8" s="684"/>
      <c r="I8" s="639"/>
    </row>
    <row r="9" spans="1:9" s="5" customFormat="1" ht="12" thickBot="1" x14ac:dyDescent="0.4">
      <c r="A9" s="150" t="s">
        <v>608</v>
      </c>
      <c r="B9" s="562"/>
      <c r="C9" s="607">
        <f>'Pop &amp; Exp'!G36</f>
        <v>423.89333218628212</v>
      </c>
      <c r="D9" s="665" t="s">
        <v>7</v>
      </c>
      <c r="F9" s="686" t="s">
        <v>7</v>
      </c>
      <c r="G9" s="684"/>
      <c r="I9" s="639"/>
    </row>
    <row r="10" spans="1:9" s="5" customFormat="1" ht="12" thickBot="1" x14ac:dyDescent="0.4">
      <c r="A10" s="47"/>
      <c r="B10" s="592"/>
      <c r="C10" s="606"/>
      <c r="D10" s="664"/>
      <c r="F10" s="681"/>
      <c r="G10" s="684"/>
      <c r="I10" s="639"/>
    </row>
    <row r="11" spans="1:9" s="3" customFormat="1" ht="12" thickBot="1" x14ac:dyDescent="0.4">
      <c r="A11" s="287" t="s">
        <v>81</v>
      </c>
      <c r="B11" s="592"/>
      <c r="C11" s="607"/>
      <c r="D11" s="665"/>
      <c r="F11" s="686"/>
      <c r="G11" s="684"/>
      <c r="I11" s="639"/>
    </row>
    <row r="12" spans="1:9" s="5" customFormat="1" ht="11.65" x14ac:dyDescent="0.35">
      <c r="A12" s="47"/>
      <c r="B12" s="592"/>
      <c r="C12" s="606"/>
      <c r="D12" s="664"/>
      <c r="F12" s="681"/>
      <c r="G12" s="684"/>
      <c r="I12" s="639"/>
    </row>
    <row r="13" spans="1:9" s="5" customFormat="1" ht="11.65" x14ac:dyDescent="0.35">
      <c r="A13" s="79" t="s">
        <v>611</v>
      </c>
      <c r="B13" s="592"/>
      <c r="C13" s="606"/>
      <c r="D13" s="664"/>
      <c r="F13" s="681"/>
      <c r="G13" s="684"/>
      <c r="I13" s="639"/>
    </row>
    <row r="14" spans="1:9" s="5" customFormat="1" ht="11.65" x14ac:dyDescent="0.35">
      <c r="A14" s="47" t="s">
        <v>613</v>
      </c>
      <c r="B14" s="593"/>
      <c r="C14" s="608">
        <f>D14*$C$9</f>
        <v>0.40237691052201757</v>
      </c>
      <c r="D14" s="666">
        <f>'Market Shares &amp; Tover (Comp)'!N14</f>
        <v>9.4924095278099577E-4</v>
      </c>
      <c r="F14" s="681">
        <f>C14*G14</f>
        <v>0.16095076420880705</v>
      </c>
      <c r="G14" s="684">
        <v>0.4</v>
      </c>
      <c r="I14" s="661">
        <f>C14+F14</f>
        <v>0.56332767473082468</v>
      </c>
    </row>
    <row r="15" spans="1:9" s="5" customFormat="1" ht="11.65" x14ac:dyDescent="0.35">
      <c r="A15" s="47" t="s">
        <v>617</v>
      </c>
      <c r="B15" s="593"/>
      <c r="C15" s="608">
        <f t="shared" ref="C15:C16" si="0">D15*$C$9</f>
        <v>0.88629505873051917</v>
      </c>
      <c r="D15" s="666">
        <f>'Market Shares &amp; Tover (Comp)'!N15</f>
        <v>2.0908445390243418E-3</v>
      </c>
      <c r="F15" s="681">
        <f>C15*G15</f>
        <v>0.13294425880957786</v>
      </c>
      <c r="G15" s="684">
        <v>0.15</v>
      </c>
      <c r="I15" s="661">
        <f>C15+F15</f>
        <v>1.0192393175400971</v>
      </c>
    </row>
    <row r="16" spans="1:9" s="5" customFormat="1" ht="11.65" x14ac:dyDescent="0.35">
      <c r="A16" s="47" t="s">
        <v>8</v>
      </c>
      <c r="B16" s="593"/>
      <c r="C16" s="608">
        <f t="shared" si="0"/>
        <v>17.479230842206491</v>
      </c>
      <c r="D16" s="666">
        <f>'Market Shares &amp; Tover (Comp)'!N16</f>
        <v>4.1234974733042398E-2</v>
      </c>
      <c r="F16" s="681">
        <f>C16*G16</f>
        <v>4.3698077105516226</v>
      </c>
      <c r="G16" s="684">
        <v>0.25</v>
      </c>
      <c r="I16" s="661">
        <f>C16+F16</f>
        <v>21.849038552758113</v>
      </c>
    </row>
    <row r="17" spans="1:9" s="286" customFormat="1" ht="11.65" x14ac:dyDescent="0.35">
      <c r="A17" s="74" t="s">
        <v>11</v>
      </c>
      <c r="B17" s="594"/>
      <c r="C17" s="631">
        <f>SUM(C14:C16)</f>
        <v>18.767902811459027</v>
      </c>
      <c r="D17" s="669">
        <f>SUM(D14:D16)</f>
        <v>4.4275060224847736E-2</v>
      </c>
      <c r="F17" s="690">
        <f>SUM(F14:F16)</f>
        <v>4.6637027335700072</v>
      </c>
      <c r="G17" s="685" t="s">
        <v>7</v>
      </c>
      <c r="I17" s="662">
        <f>SUM(I14:I16)</f>
        <v>23.431605545029036</v>
      </c>
    </row>
    <row r="18" spans="1:9" s="5" customFormat="1" ht="11.65" x14ac:dyDescent="0.35">
      <c r="A18" s="47"/>
      <c r="B18" s="593"/>
      <c r="C18" s="608"/>
      <c r="D18" s="666"/>
      <c r="F18" s="681"/>
      <c r="G18" s="684"/>
      <c r="I18" s="639"/>
    </row>
    <row r="19" spans="1:9" s="5" customFormat="1" ht="11.65" x14ac:dyDescent="0.35">
      <c r="A19" s="48" t="s">
        <v>614</v>
      </c>
      <c r="B19" s="593"/>
      <c r="C19" s="608"/>
      <c r="D19" s="666"/>
      <c r="F19" s="681"/>
      <c r="G19" s="684"/>
      <c r="I19" s="639"/>
    </row>
    <row r="20" spans="1:9" s="5" customFormat="1" ht="11.65" x14ac:dyDescent="0.35">
      <c r="A20" s="47" t="s">
        <v>615</v>
      </c>
      <c r="B20" s="593"/>
      <c r="C20" s="608">
        <f>D20*$C$9</f>
        <v>4.3195716621388041</v>
      </c>
      <c r="D20" s="666">
        <f>'Market Shares &amp; Tover (Comp)'!N20</f>
        <v>1.0190232622580026E-2</v>
      </c>
      <c r="F20" s="681">
        <f>C20*G20</f>
        <v>1.7278286648555217</v>
      </c>
      <c r="G20" s="684">
        <v>0.4</v>
      </c>
      <c r="I20" s="661">
        <f>C20+F20</f>
        <v>6.0474003269943255</v>
      </c>
    </row>
    <row r="21" spans="1:9" s="5" customFormat="1" ht="11.65" x14ac:dyDescent="0.35">
      <c r="A21" s="47" t="s">
        <v>774</v>
      </c>
      <c r="B21" s="593"/>
      <c r="C21" s="608">
        <f t="shared" ref="C21:C24" si="1">D21*$C$9</f>
        <v>23.595430943036316</v>
      </c>
      <c r="D21" s="666">
        <f>'Market Shares &amp; Tover (Comp)'!N21</f>
        <v>5.5663604853938072E-2</v>
      </c>
      <c r="F21" s="681">
        <f t="shared" ref="F21:F24" si="2">C21*G21</f>
        <v>2.3595430943036315</v>
      </c>
      <c r="G21" s="684">
        <v>0.1</v>
      </c>
      <c r="I21" s="661">
        <f t="shared" ref="I21:I24" si="3">C21+F21</f>
        <v>25.954974037339948</v>
      </c>
    </row>
    <row r="22" spans="1:9" s="5" customFormat="1" ht="11.65" x14ac:dyDescent="0.35">
      <c r="A22" s="47" t="s">
        <v>773</v>
      </c>
      <c r="B22" s="593"/>
      <c r="C22" s="608">
        <f t="shared" si="1"/>
        <v>10.57196307657393</v>
      </c>
      <c r="D22" s="666">
        <f>'Market Shares &amp; Tover (Comp)'!N22</f>
        <v>2.4940149499516132E-2</v>
      </c>
      <c r="F22" s="681">
        <f t="shared" si="2"/>
        <v>1.0571963076573929</v>
      </c>
      <c r="G22" s="684">
        <v>0.1</v>
      </c>
      <c r="I22" s="661">
        <f t="shared" si="3"/>
        <v>11.629159384231322</v>
      </c>
    </row>
    <row r="23" spans="1:9" s="5" customFormat="1" ht="11.65" x14ac:dyDescent="0.35">
      <c r="A23" s="47" t="s">
        <v>618</v>
      </c>
      <c r="B23" s="593"/>
      <c r="C23" s="608">
        <f t="shared" si="1"/>
        <v>14.710611809812651</v>
      </c>
      <c r="D23" s="666">
        <f>'Market Shares &amp; Tover (Comp)'!N23</f>
        <v>3.4703569725762981E-2</v>
      </c>
      <c r="F23" s="681">
        <f t="shared" si="2"/>
        <v>3.6776529524531627</v>
      </c>
      <c r="G23" s="684">
        <v>0.25</v>
      </c>
      <c r="I23" s="661">
        <f t="shared" si="3"/>
        <v>18.388264762265813</v>
      </c>
    </row>
    <row r="24" spans="1:9" s="5" customFormat="1" ht="11.65" x14ac:dyDescent="0.35">
      <c r="A24" s="47" t="s">
        <v>8</v>
      </c>
      <c r="B24" s="593"/>
      <c r="C24" s="608">
        <f t="shared" si="1"/>
        <v>4.3028758275885934</v>
      </c>
      <c r="D24" s="666">
        <f>'Market Shares &amp; Tover (Comp)'!N24</f>
        <v>1.0150845745546365E-2</v>
      </c>
      <c r="F24" s="681">
        <f t="shared" si="2"/>
        <v>0.43028758275885937</v>
      </c>
      <c r="G24" s="684">
        <v>0.1</v>
      </c>
      <c r="I24" s="661">
        <f t="shared" si="3"/>
        <v>4.7331634103474531</v>
      </c>
    </row>
    <row r="25" spans="1:9" s="5" customFormat="1" ht="12" thickBot="1" x14ac:dyDescent="0.4">
      <c r="A25" s="47"/>
      <c r="B25" s="593"/>
      <c r="C25" s="608"/>
      <c r="D25" s="666"/>
      <c r="F25" s="681"/>
      <c r="G25" s="684" t="s">
        <v>7</v>
      </c>
      <c r="I25" s="661"/>
    </row>
    <row r="26" spans="1:9" s="3" customFormat="1" ht="12" thickBot="1" x14ac:dyDescent="0.4">
      <c r="A26" s="71" t="s">
        <v>620</v>
      </c>
      <c r="B26" s="592"/>
      <c r="C26" s="607">
        <f t="shared" ref="C26:D26" si="4">C17+C20+C22+C23+C24+C21</f>
        <v>76.26835613060932</v>
      </c>
      <c r="D26" s="665">
        <f t="shared" si="4"/>
        <v>0.17992346267219131</v>
      </c>
      <c r="F26" s="686">
        <f>F17+F20+F21+F22+F23+F24</f>
        <v>13.916211335598573</v>
      </c>
      <c r="G26" s="687"/>
      <c r="I26" s="661">
        <f>I17+I20+I21+I22+I23+I24</f>
        <v>90.184567466207909</v>
      </c>
    </row>
    <row r="27" spans="1:9" s="5" customFormat="1" ht="12" thickBot="1" x14ac:dyDescent="0.4">
      <c r="A27" s="47"/>
      <c r="B27" s="593"/>
      <c r="C27" s="608"/>
      <c r="D27" s="666"/>
      <c r="F27" s="681"/>
      <c r="G27" s="684"/>
      <c r="I27" s="639"/>
    </row>
    <row r="28" spans="1:9" s="5" customFormat="1" ht="12" thickBot="1" x14ac:dyDescent="0.4">
      <c r="A28" s="287" t="s">
        <v>82</v>
      </c>
      <c r="B28" s="593"/>
      <c r="C28" s="609"/>
      <c r="D28" s="667"/>
      <c r="F28" s="686"/>
      <c r="G28" s="687"/>
      <c r="I28" s="639"/>
    </row>
    <row r="29" spans="1:9" s="5" customFormat="1" ht="11.65" x14ac:dyDescent="0.35">
      <c r="A29" s="47"/>
      <c r="B29" s="593"/>
      <c r="C29" s="608"/>
      <c r="D29" s="666"/>
      <c r="F29" s="681"/>
      <c r="G29" s="684"/>
      <c r="I29" s="639"/>
    </row>
    <row r="30" spans="1:9" s="5" customFormat="1" ht="11.65" x14ac:dyDescent="0.35">
      <c r="A30" s="48" t="s">
        <v>614</v>
      </c>
      <c r="B30" s="593"/>
      <c r="C30" s="608"/>
      <c r="D30" s="666"/>
      <c r="F30" s="681"/>
      <c r="G30" s="684"/>
      <c r="I30" s="639"/>
    </row>
    <row r="31" spans="1:9" s="5" customFormat="1" ht="11.65" x14ac:dyDescent="0.35">
      <c r="A31" s="47" t="s">
        <v>8</v>
      </c>
      <c r="B31" s="593"/>
      <c r="C31" s="608">
        <f>D31*$C$9</f>
        <v>1.1051683072413199</v>
      </c>
      <c r="D31" s="666">
        <f>'Market Shares &amp; Tover (Comp)'!N31</f>
        <v>2.6071849291454479E-3</v>
      </c>
      <c r="F31" s="681">
        <f>C31*G31</f>
        <v>0</v>
      </c>
      <c r="G31" s="684">
        <v>0</v>
      </c>
      <c r="I31" s="661">
        <f>C31+F31</f>
        <v>1.1051683072413199</v>
      </c>
    </row>
    <row r="32" spans="1:9" s="5" customFormat="1" ht="12" thickBot="1" x14ac:dyDescent="0.4">
      <c r="A32" s="47"/>
      <c r="B32" s="592"/>
      <c r="C32" s="606"/>
      <c r="D32" s="664"/>
      <c r="F32" s="681"/>
      <c r="G32" s="684"/>
      <c r="I32" s="639"/>
    </row>
    <row r="33" spans="1:9" s="3" customFormat="1" ht="12" thickBot="1" x14ac:dyDescent="0.4">
      <c r="A33" s="71" t="s">
        <v>621</v>
      </c>
      <c r="B33" s="592"/>
      <c r="C33" s="607">
        <f t="shared" ref="C33:D33" si="5">SUM(C31:C31)</f>
        <v>1.1051683072413199</v>
      </c>
      <c r="D33" s="665">
        <f t="shared" si="5"/>
        <v>2.6071849291454479E-3</v>
      </c>
      <c r="F33" s="686">
        <f>F31</f>
        <v>0</v>
      </c>
      <c r="G33" s="687"/>
      <c r="I33" s="661">
        <f>I31</f>
        <v>1.1051683072413199</v>
      </c>
    </row>
    <row r="34" spans="1:9" s="5" customFormat="1" ht="12" thickBot="1" x14ac:dyDescent="0.4">
      <c r="A34" s="47"/>
      <c r="B34" s="592"/>
      <c r="C34" s="606"/>
      <c r="D34" s="664"/>
      <c r="F34" s="681"/>
      <c r="G34" s="684"/>
      <c r="I34" s="639"/>
    </row>
    <row r="35" spans="1:9" s="5" customFormat="1" ht="12" thickBot="1" x14ac:dyDescent="0.4">
      <c r="A35" s="287" t="s">
        <v>83</v>
      </c>
      <c r="B35" s="592"/>
      <c r="C35" s="607"/>
      <c r="D35" s="665"/>
      <c r="F35" s="686"/>
      <c r="G35" s="687"/>
      <c r="I35" s="639"/>
    </row>
    <row r="36" spans="1:9" s="5" customFormat="1" ht="11.65" x14ac:dyDescent="0.35">
      <c r="A36" s="47"/>
      <c r="B36" s="592"/>
      <c r="C36" s="608"/>
      <c r="D36" s="666"/>
      <c r="F36" s="681"/>
      <c r="G36" s="684"/>
      <c r="I36" s="639"/>
    </row>
    <row r="37" spans="1:9" s="5" customFormat="1" ht="11.65" x14ac:dyDescent="0.35">
      <c r="A37" s="79" t="s">
        <v>624</v>
      </c>
      <c r="B37" s="592"/>
      <c r="C37" s="608"/>
      <c r="D37" s="666"/>
      <c r="F37" s="681"/>
      <c r="G37" s="684"/>
      <c r="I37" s="639"/>
    </row>
    <row r="38" spans="1:9" s="5" customFormat="1" ht="11.65" x14ac:dyDescent="0.35">
      <c r="A38" s="47" t="s">
        <v>8</v>
      </c>
      <c r="B38" s="593"/>
      <c r="C38" s="608">
        <f>D38*$C$9</f>
        <v>0.46353392050017994</v>
      </c>
      <c r="D38" s="666">
        <f>'Market Shares &amp; Tover (Comp)'!N38</f>
        <v>1.0935154797303524E-3</v>
      </c>
      <c r="F38" s="681">
        <f>G38*C38</f>
        <v>0</v>
      </c>
      <c r="G38" s="684">
        <v>0</v>
      </c>
      <c r="I38" s="661">
        <f>C38+F38</f>
        <v>0.46353392050017994</v>
      </c>
    </row>
    <row r="39" spans="1:9" s="5" customFormat="1" ht="11.65" x14ac:dyDescent="0.35">
      <c r="A39" s="47"/>
      <c r="B39" s="593"/>
      <c r="C39" s="608"/>
      <c r="D39" s="666"/>
      <c r="F39" s="681"/>
      <c r="G39" s="684"/>
      <c r="I39" s="639"/>
    </row>
    <row r="40" spans="1:9" s="5" customFormat="1" ht="11.65" x14ac:dyDescent="0.35">
      <c r="A40" s="79" t="s">
        <v>627</v>
      </c>
      <c r="B40" s="593"/>
      <c r="C40" s="608"/>
      <c r="D40" s="666"/>
      <c r="F40" s="681"/>
      <c r="G40" s="684"/>
      <c r="I40" s="639"/>
    </row>
    <row r="41" spans="1:9" s="5" customFormat="1" ht="11.65" x14ac:dyDescent="0.35">
      <c r="A41" s="47" t="s">
        <v>632</v>
      </c>
      <c r="B41" s="593"/>
      <c r="C41" s="608">
        <f>D41*$C$9</f>
        <v>1.3693154197092359</v>
      </c>
      <c r="D41" s="666">
        <f>'Market Shares &amp; Tover (Comp)'!N41</f>
        <v>3.2303301697311983E-3</v>
      </c>
      <c r="F41" s="681">
        <f>C41*G41</f>
        <v>0.13693154197092358</v>
      </c>
      <c r="G41" s="684">
        <v>0.1</v>
      </c>
      <c r="I41" s="661">
        <f>C41+F41</f>
        <v>1.5062469616801595</v>
      </c>
    </row>
    <row r="42" spans="1:9" s="5" customFormat="1" ht="11.65" x14ac:dyDescent="0.35">
      <c r="A42" s="47" t="s">
        <v>8</v>
      </c>
      <c r="B42" s="593"/>
      <c r="C42" s="608">
        <f>D42*$C$9</f>
        <v>23.374425475804411</v>
      </c>
      <c r="D42" s="666">
        <f>'Market Shares &amp; Tover (Comp)'!N42</f>
        <v>5.5142234380635174E-2</v>
      </c>
      <c r="F42" s="681">
        <f>C42*G42</f>
        <v>2.3374425475804412</v>
      </c>
      <c r="G42" s="684">
        <v>0.1</v>
      </c>
      <c r="I42" s="661">
        <f>C42+F42</f>
        <v>25.711868023384852</v>
      </c>
    </row>
    <row r="43" spans="1:9" s="286" customFormat="1" ht="11.65" x14ac:dyDescent="0.35">
      <c r="A43" s="74" t="s">
        <v>11</v>
      </c>
      <c r="B43" s="594"/>
      <c r="C43" s="631">
        <f t="shared" ref="C43:D43" si="6">SUM(C41:C42)</f>
        <v>24.743740895513646</v>
      </c>
      <c r="D43" s="669">
        <f t="shared" si="6"/>
        <v>5.8372564550366372E-2</v>
      </c>
      <c r="F43" s="690">
        <f>SUM(F41:F42)</f>
        <v>2.4743740895513646</v>
      </c>
      <c r="G43" s="691" t="s">
        <v>7</v>
      </c>
      <c r="I43" s="662">
        <f>SUM(I41:I42)</f>
        <v>27.218114985065011</v>
      </c>
    </row>
    <row r="44" spans="1:9" s="5" customFormat="1" ht="11.65" x14ac:dyDescent="0.35">
      <c r="A44" s="47"/>
      <c r="B44" s="593"/>
      <c r="C44" s="608"/>
      <c r="D44" s="666"/>
      <c r="F44" s="681"/>
      <c r="G44" s="684"/>
      <c r="I44" s="639"/>
    </row>
    <row r="45" spans="1:9" s="41" customFormat="1" ht="11.65" x14ac:dyDescent="0.35">
      <c r="A45" s="48" t="s">
        <v>614</v>
      </c>
      <c r="B45" s="593"/>
      <c r="C45" s="610"/>
      <c r="D45" s="666"/>
      <c r="F45" s="683"/>
      <c r="G45" s="685"/>
      <c r="I45" s="640"/>
    </row>
    <row r="46" spans="1:9" s="5" customFormat="1" ht="11.65" x14ac:dyDescent="0.35">
      <c r="A46" s="47" t="s">
        <v>776</v>
      </c>
      <c r="B46" s="593"/>
      <c r="C46" s="608">
        <f>D46*$C$9</f>
        <v>8.8873001264721321</v>
      </c>
      <c r="D46" s="666">
        <f>'Market Shares &amp; Tover (Comp)'!N46</f>
        <v>2.0965887999782364E-2</v>
      </c>
      <c r="F46" s="681">
        <f>C46*G46</f>
        <v>1.3330950189708197</v>
      </c>
      <c r="G46" s="684">
        <v>0.15</v>
      </c>
      <c r="I46" s="661">
        <f>C46+F46</f>
        <v>10.220395145442952</v>
      </c>
    </row>
    <row r="47" spans="1:9" s="5" customFormat="1" ht="11.65" x14ac:dyDescent="0.35">
      <c r="A47" s="47" t="s">
        <v>622</v>
      </c>
      <c r="B47" s="593"/>
      <c r="C47" s="608">
        <f t="shared" ref="C47:C54" si="7">D47*$C$9</f>
        <v>5.7840981494035351</v>
      </c>
      <c r="D47" s="666">
        <f>'Market Shares &amp; Tover (Comp)'!N47</f>
        <v>1.3645173703420471E-2</v>
      </c>
      <c r="F47" s="681">
        <f t="shared" ref="F47:F54" si="8">C47*G47</f>
        <v>3.1812539821719445</v>
      </c>
      <c r="G47" s="684">
        <v>0.55000000000000004</v>
      </c>
      <c r="I47" s="661">
        <f t="shared" ref="I47:I54" si="9">C47+F47</f>
        <v>8.9653521315754787</v>
      </c>
    </row>
    <row r="48" spans="1:9" s="5" customFormat="1" ht="11.65" x14ac:dyDescent="0.35">
      <c r="A48" s="47" t="s">
        <v>777</v>
      </c>
      <c r="B48" s="593"/>
      <c r="C48" s="608">
        <f t="shared" si="7"/>
        <v>21.515275804702657</v>
      </c>
      <c r="D48" s="666">
        <f>'Market Shares &amp; Tover (Comp)'!N48</f>
        <v>5.0756344039985177E-2</v>
      </c>
      <c r="F48" s="681">
        <f t="shared" si="8"/>
        <v>2.1515275804702658</v>
      </c>
      <c r="G48" s="684">
        <v>0.1</v>
      </c>
      <c r="I48" s="661">
        <f t="shared" si="9"/>
        <v>23.666803385172923</v>
      </c>
    </row>
    <row r="49" spans="1:9" s="5" customFormat="1" ht="11.65" x14ac:dyDescent="0.35">
      <c r="A49" s="47" t="s">
        <v>623</v>
      </c>
      <c r="B49" s="593"/>
      <c r="C49" s="608">
        <f t="shared" si="7"/>
        <v>0.20051362689405683</v>
      </c>
      <c r="D49" s="666">
        <f>'Market Shares &amp; Tover (Comp)'!N49</f>
        <v>4.7302849955172232E-4</v>
      </c>
      <c r="F49" s="681">
        <f t="shared" si="8"/>
        <v>1.0025681344702842E-2</v>
      </c>
      <c r="G49" s="684">
        <v>0.05</v>
      </c>
      <c r="I49" s="661">
        <f t="shared" si="9"/>
        <v>0.21053930823875966</v>
      </c>
    </row>
    <row r="50" spans="1:9" s="5" customFormat="1" ht="11.85" customHeight="1" x14ac:dyDescent="0.35">
      <c r="A50" s="47" t="s">
        <v>320</v>
      </c>
      <c r="B50" s="593"/>
      <c r="C50" s="608">
        <f t="shared" si="7"/>
        <v>0.36310657631287735</v>
      </c>
      <c r="D50" s="666">
        <f>'Market Shares &amp; Tover (Comp)'!N50</f>
        <v>8.5659893360461796E-4</v>
      </c>
      <c r="F50" s="681">
        <f t="shared" si="8"/>
        <v>0</v>
      </c>
      <c r="G50" s="684">
        <v>0</v>
      </c>
      <c r="I50" s="661">
        <f t="shared" si="9"/>
        <v>0.36310657631287735</v>
      </c>
    </row>
    <row r="51" spans="1:9" s="5" customFormat="1" ht="11.85" customHeight="1" x14ac:dyDescent="0.35">
      <c r="A51" s="47" t="s">
        <v>775</v>
      </c>
      <c r="B51" s="593"/>
      <c r="C51" s="608">
        <f t="shared" si="7"/>
        <v>2.4765662901664141</v>
      </c>
      <c r="D51" s="666">
        <f>'Market Shares &amp; Tover (Comp)'!N51</f>
        <v>5.8424280405478847E-3</v>
      </c>
      <c r="F51" s="681">
        <f t="shared" si="8"/>
        <v>0</v>
      </c>
      <c r="G51" s="684">
        <v>0</v>
      </c>
      <c r="I51" s="661">
        <f t="shared" si="9"/>
        <v>2.4765662901664141</v>
      </c>
    </row>
    <row r="52" spans="1:9" s="5" customFormat="1" ht="11.85" customHeight="1" x14ac:dyDescent="0.35">
      <c r="A52" s="47" t="s">
        <v>631</v>
      </c>
      <c r="B52" s="593"/>
      <c r="C52" s="608">
        <f t="shared" si="7"/>
        <v>24.95927719881621</v>
      </c>
      <c r="D52" s="666">
        <f>'Market Shares &amp; Tover (Comp)'!N52</f>
        <v>5.8881032806262036E-2</v>
      </c>
      <c r="F52" s="681">
        <f t="shared" si="8"/>
        <v>2.495927719881621</v>
      </c>
      <c r="G52" s="684">
        <v>0.1</v>
      </c>
      <c r="I52" s="661">
        <f t="shared" si="9"/>
        <v>27.455204918697831</v>
      </c>
    </row>
    <row r="53" spans="1:9" s="5" customFormat="1" ht="11.85" customHeight="1" x14ac:dyDescent="0.35">
      <c r="A53" s="47" t="s">
        <v>778</v>
      </c>
      <c r="B53" s="593"/>
      <c r="C53" s="608">
        <f t="shared" si="7"/>
        <v>0.9176045080639178</v>
      </c>
      <c r="D53" s="666">
        <f>'Market Shares &amp; Tover (Comp)'!N53</f>
        <v>2.1647061616450994E-3</v>
      </c>
      <c r="F53" s="681">
        <f t="shared" si="8"/>
        <v>0</v>
      </c>
      <c r="G53" s="684">
        <v>0</v>
      </c>
      <c r="I53" s="661">
        <f t="shared" si="9"/>
        <v>0.9176045080639178</v>
      </c>
    </row>
    <row r="54" spans="1:9" s="5" customFormat="1" ht="11.85" customHeight="1" x14ac:dyDescent="0.35">
      <c r="A54" s="47" t="s">
        <v>8</v>
      </c>
      <c r="B54" s="593"/>
      <c r="C54" s="608">
        <f t="shared" si="7"/>
        <v>4.3046450941660908</v>
      </c>
      <c r="D54" s="666">
        <f>'Market Shares &amp; Tover (Comp)'!N54</f>
        <v>1.0155019594114285E-2</v>
      </c>
      <c r="F54" s="681">
        <f t="shared" si="8"/>
        <v>0.21523225470830454</v>
      </c>
      <c r="G54" s="684">
        <v>0.05</v>
      </c>
      <c r="I54" s="661">
        <f t="shared" si="9"/>
        <v>4.5198773488743953</v>
      </c>
    </row>
    <row r="55" spans="1:9" s="5" customFormat="1" ht="11.85" customHeight="1" thickBot="1" x14ac:dyDescent="0.4">
      <c r="A55" s="47"/>
      <c r="B55" s="593"/>
      <c r="C55" s="608"/>
      <c r="D55" s="666"/>
      <c r="F55" s="681"/>
      <c r="G55" s="684"/>
      <c r="I55" s="639"/>
    </row>
    <row r="56" spans="1:9" s="5" customFormat="1" ht="11.85" customHeight="1" thickBot="1" x14ac:dyDescent="0.4">
      <c r="A56" s="71" t="s">
        <v>637</v>
      </c>
      <c r="B56" s="592"/>
      <c r="C56" s="607">
        <f t="shared" ref="C56:D56" si="10">C38+C43+C46+C47+C48+C49+C50+C51+C52+C53+C54</f>
        <v>94.615662191011722</v>
      </c>
      <c r="D56" s="665">
        <f t="shared" si="10"/>
        <v>0.22320629980901038</v>
      </c>
      <c r="F56" s="686">
        <f>F38+F43+F46+F47+F48+F49+F50+F51+F52+F53+F54</f>
        <v>11.861436327099023</v>
      </c>
      <c r="G56" s="687" t="s">
        <v>7</v>
      </c>
      <c r="I56" s="661">
        <f>I38+I43+I46+I47+I48+I49+I50+I51+I52+I53+I54</f>
        <v>106.47709851811075</v>
      </c>
    </row>
    <row r="57" spans="1:9" s="5" customFormat="1" ht="11.85" customHeight="1" thickBot="1" x14ac:dyDescent="0.4">
      <c r="A57" s="47"/>
      <c r="B57" s="593"/>
      <c r="C57" s="608"/>
      <c r="D57" s="666"/>
      <c r="F57" s="681"/>
      <c r="G57" s="684"/>
      <c r="I57" s="639"/>
    </row>
    <row r="58" spans="1:9" s="5" customFormat="1" ht="11.85" customHeight="1" thickBot="1" x14ac:dyDescent="0.4">
      <c r="A58" s="287" t="s">
        <v>84</v>
      </c>
      <c r="B58" s="592"/>
      <c r="C58" s="607"/>
      <c r="D58" s="665"/>
      <c r="F58" s="686"/>
      <c r="G58" s="687"/>
      <c r="I58" s="639"/>
    </row>
    <row r="59" spans="1:9" s="5" customFormat="1" ht="11.85" customHeight="1" x14ac:dyDescent="0.35">
      <c r="A59" s="47"/>
      <c r="B59" s="593"/>
      <c r="C59" s="608"/>
      <c r="D59" s="666"/>
      <c r="F59" s="681"/>
      <c r="G59" s="684"/>
      <c r="I59" s="639"/>
    </row>
    <row r="60" spans="1:9" s="5" customFormat="1" ht="11.85" customHeight="1" x14ac:dyDescent="0.35">
      <c r="A60" s="79" t="s">
        <v>641</v>
      </c>
      <c r="B60" s="593"/>
      <c r="C60" s="608"/>
      <c r="D60" s="666"/>
      <c r="F60" s="681"/>
      <c r="G60" s="684"/>
      <c r="I60" s="639"/>
    </row>
    <row r="61" spans="1:9" s="5" customFormat="1" ht="11.85" customHeight="1" x14ac:dyDescent="0.35">
      <c r="A61" s="47" t="s">
        <v>642</v>
      </c>
      <c r="B61" s="593"/>
      <c r="C61" s="608">
        <f>D61*$C$9</f>
        <v>8.3866293575735984</v>
      </c>
      <c r="D61" s="666">
        <f>'Market Shares &amp; Tover (Comp)'!N61</f>
        <v>1.9784763573228489E-2</v>
      </c>
      <c r="F61" s="681">
        <f>C61/G61</f>
        <v>23.961798164495995</v>
      </c>
      <c r="G61" s="684">
        <v>0.35</v>
      </c>
      <c r="I61" s="661">
        <f>C61+F61</f>
        <v>32.348427522069592</v>
      </c>
    </row>
    <row r="62" spans="1:9" s="5" customFormat="1" ht="11.85" customHeight="1" x14ac:dyDescent="0.35">
      <c r="A62" s="47" t="s">
        <v>8</v>
      </c>
      <c r="B62" s="593"/>
      <c r="C62" s="608">
        <f>D62*$C$9</f>
        <v>1.2869917938447903</v>
      </c>
      <c r="D62" s="666">
        <f>'Market Shares &amp; Tover (Comp)'!N62</f>
        <v>3.0361218167952102E-3</v>
      </c>
      <c r="F62" s="681">
        <f>C62/G62</f>
        <v>2.5739835876895807</v>
      </c>
      <c r="G62" s="684">
        <v>0.5</v>
      </c>
      <c r="I62" s="661">
        <f>C62+F62</f>
        <v>3.860975381534371</v>
      </c>
    </row>
    <row r="63" spans="1:9" s="286" customFormat="1" ht="11.85" customHeight="1" x14ac:dyDescent="0.35">
      <c r="A63" s="74" t="s">
        <v>11</v>
      </c>
      <c r="B63" s="594"/>
      <c r="C63" s="631">
        <f t="shared" ref="C63:D63" si="11">SUM(C61:C62)</f>
        <v>9.6736211514183879</v>
      </c>
      <c r="D63" s="669">
        <f t="shared" si="11"/>
        <v>2.28208853900237E-2</v>
      </c>
      <c r="F63" s="690">
        <f>SUM(F61:F62)</f>
        <v>26.535781752185578</v>
      </c>
      <c r="G63" s="691" t="s">
        <v>7</v>
      </c>
      <c r="I63" s="662">
        <f>SUM(I61:I62)</f>
        <v>36.209402903603966</v>
      </c>
    </row>
    <row r="64" spans="1:9" s="5" customFormat="1" ht="11.85" customHeight="1" x14ac:dyDescent="0.35">
      <c r="A64" s="47" t="s">
        <v>15</v>
      </c>
      <c r="B64" s="593"/>
      <c r="C64" s="608"/>
      <c r="D64" s="666"/>
      <c r="F64" s="681"/>
      <c r="G64" s="684"/>
      <c r="I64" s="639"/>
    </row>
    <row r="65" spans="1:9" s="5" customFormat="1" ht="11.85" customHeight="1" x14ac:dyDescent="0.35">
      <c r="A65" s="79" t="s">
        <v>638</v>
      </c>
      <c r="B65" s="593"/>
      <c r="C65" s="608"/>
      <c r="D65" s="666"/>
      <c r="F65" s="681"/>
      <c r="G65" s="684"/>
      <c r="I65" s="639"/>
    </row>
    <row r="66" spans="1:9" s="5" customFormat="1" ht="11.85" customHeight="1" x14ac:dyDescent="0.35">
      <c r="A66" s="47" t="s">
        <v>639</v>
      </c>
      <c r="B66" s="593"/>
      <c r="C66" s="608">
        <f>D66*$C$9</f>
        <v>0.18097171031844481</v>
      </c>
      <c r="D66" s="666">
        <f>'Market Shares &amp; Tover (Comp)'!N66</f>
        <v>4.2692747579930286E-4</v>
      </c>
      <c r="F66" s="681">
        <f t="shared" ref="F66:F67" si="12">C66*G66</f>
        <v>9.0485855159222403E-3</v>
      </c>
      <c r="G66" s="684">
        <v>0.05</v>
      </c>
      <c r="I66" s="661">
        <f>C66+F66</f>
        <v>0.19002029583436705</v>
      </c>
    </row>
    <row r="67" spans="1:9" s="5" customFormat="1" ht="11.85" customHeight="1" x14ac:dyDescent="0.35">
      <c r="A67" s="47" t="s">
        <v>8</v>
      </c>
      <c r="B67" s="593"/>
      <c r="C67" s="608">
        <f>D67*$C$9</f>
        <v>3.8804954677885344</v>
      </c>
      <c r="D67" s="666">
        <f>'Market Shares &amp; Tover (Comp)'!N67</f>
        <v>9.1544149745748545E-3</v>
      </c>
      <c r="F67" s="681">
        <f t="shared" si="12"/>
        <v>0.19402477338942672</v>
      </c>
      <c r="G67" s="684">
        <v>0.05</v>
      </c>
      <c r="I67" s="661">
        <f>C67+F67</f>
        <v>4.0745202411779609</v>
      </c>
    </row>
    <row r="68" spans="1:9" s="286" customFormat="1" ht="11.85" customHeight="1" x14ac:dyDescent="0.35">
      <c r="A68" s="74" t="s">
        <v>11</v>
      </c>
      <c r="B68" s="594"/>
      <c r="C68" s="631">
        <f t="shared" ref="C68:D68" si="13">SUM(C66:C67)</f>
        <v>4.0614671781069793</v>
      </c>
      <c r="D68" s="669">
        <f t="shared" si="13"/>
        <v>9.5813424503741577E-3</v>
      </c>
      <c r="F68" s="683">
        <f>SUM(F66:F67)</f>
        <v>0.20307335890534897</v>
      </c>
      <c r="G68" s="685"/>
      <c r="I68" s="662">
        <f>SUM(I66:I67)</f>
        <v>4.2645405370123282</v>
      </c>
    </row>
    <row r="69" spans="1:9" s="5" customFormat="1" ht="11.85" customHeight="1" thickBot="1" x14ac:dyDescent="0.4">
      <c r="A69" s="47"/>
      <c r="B69" s="593"/>
      <c r="C69" s="608"/>
      <c r="D69" s="666"/>
      <c r="F69" s="681"/>
      <c r="G69" s="684"/>
      <c r="I69" s="639"/>
    </row>
    <row r="70" spans="1:9" s="5" customFormat="1" ht="11.85" customHeight="1" thickBot="1" x14ac:dyDescent="0.4">
      <c r="A70" s="71" t="s">
        <v>644</v>
      </c>
      <c r="B70" s="592"/>
      <c r="C70" s="607">
        <f t="shared" ref="C70:D70" si="14">C63+C68</f>
        <v>13.735088329525368</v>
      </c>
      <c r="D70" s="665">
        <f t="shared" si="14"/>
        <v>3.2402227840397854E-2</v>
      </c>
      <c r="F70" s="686">
        <f>F63+F68</f>
        <v>26.738855111090928</v>
      </c>
      <c r="G70" s="687"/>
      <c r="I70" s="661">
        <f>I63+I68</f>
        <v>40.473943440616296</v>
      </c>
    </row>
    <row r="71" spans="1:9" s="5" customFormat="1" ht="11.85" customHeight="1" thickBot="1" x14ac:dyDescent="0.4">
      <c r="A71" s="47"/>
      <c r="B71" s="593"/>
      <c r="C71" s="608"/>
      <c r="D71" s="666"/>
      <c r="F71" s="681"/>
      <c r="G71" s="684"/>
      <c r="I71" s="639"/>
    </row>
    <row r="72" spans="1:9" s="5" customFormat="1" ht="11.85" customHeight="1" thickBot="1" x14ac:dyDescent="0.4">
      <c r="A72" s="287" t="s">
        <v>85</v>
      </c>
      <c r="B72" s="592"/>
      <c r="C72" s="607"/>
      <c r="D72" s="665"/>
      <c r="F72" s="686"/>
      <c r="G72" s="687"/>
      <c r="I72" s="639"/>
    </row>
    <row r="73" spans="1:9" s="5" customFormat="1" ht="11.85" customHeight="1" x14ac:dyDescent="0.35">
      <c r="A73" s="47"/>
      <c r="B73" s="593"/>
      <c r="C73" s="608"/>
      <c r="D73" s="666"/>
      <c r="F73" s="681"/>
      <c r="G73" s="684"/>
      <c r="I73" s="639"/>
    </row>
    <row r="74" spans="1:9" s="5" customFormat="1" ht="11.85" customHeight="1" x14ac:dyDescent="0.35">
      <c r="A74" s="599" t="s">
        <v>541</v>
      </c>
      <c r="B74" s="593"/>
      <c r="C74" s="608">
        <f>D74*$C$9</f>
        <v>7.8067902285304192E-2</v>
      </c>
      <c r="D74" s="666">
        <f>'Market Shares &amp; Tover (Comp)'!N74</f>
        <v>1.8416874330780191E-4</v>
      </c>
      <c r="F74" s="681">
        <f t="shared" ref="F74:F81" si="15">C74*G74</f>
        <v>0</v>
      </c>
      <c r="G74" s="684">
        <v>0</v>
      </c>
      <c r="I74" s="661">
        <f>C74+F74</f>
        <v>7.8067902285304192E-2</v>
      </c>
    </row>
    <row r="75" spans="1:9" s="5" customFormat="1" ht="11.85" customHeight="1" x14ac:dyDescent="0.35">
      <c r="A75" s="599" t="s">
        <v>323</v>
      </c>
      <c r="B75" s="593"/>
      <c r="C75" s="608">
        <f t="shared" ref="C75:C81" si="16">D75*$C$9</f>
        <v>0.46795176447669701</v>
      </c>
      <c r="D75" s="666">
        <f>'Market Shares &amp; Tover (Comp)'!N75</f>
        <v>1.1039375450026027E-3</v>
      </c>
      <c r="F75" s="681">
        <f t="shared" si="15"/>
        <v>0</v>
      </c>
      <c r="G75" s="684">
        <v>0</v>
      </c>
      <c r="I75" s="661">
        <f t="shared" ref="I75:I81" si="17">C75+F75</f>
        <v>0.46795176447669701</v>
      </c>
    </row>
    <row r="76" spans="1:9" s="5" customFormat="1" ht="11.85" customHeight="1" x14ac:dyDescent="0.35">
      <c r="A76" s="599" t="s">
        <v>780</v>
      </c>
      <c r="B76" s="593"/>
      <c r="C76" s="608">
        <f t="shared" si="16"/>
        <v>2.9028089940254809</v>
      </c>
      <c r="D76" s="666">
        <f>'Market Shares &amp; Tover (Comp)'!N76</f>
        <v>6.847970405794981E-3</v>
      </c>
      <c r="F76" s="681">
        <f t="shared" si="15"/>
        <v>0</v>
      </c>
      <c r="G76" s="684">
        <v>0</v>
      </c>
      <c r="I76" s="661">
        <f t="shared" si="17"/>
        <v>2.9028089940254809</v>
      </c>
    </row>
    <row r="77" spans="1:9" s="5" customFormat="1" ht="11.85" customHeight="1" x14ac:dyDescent="0.35">
      <c r="A77" s="599" t="s">
        <v>297</v>
      </c>
      <c r="B77" s="593"/>
      <c r="C77" s="608">
        <f t="shared" si="16"/>
        <v>0.14685458385322578</v>
      </c>
      <c r="D77" s="666">
        <f>'Market Shares &amp; Tover (Comp)'!N77</f>
        <v>3.4644230683178044E-4</v>
      </c>
      <c r="F77" s="681">
        <f t="shared" si="15"/>
        <v>0</v>
      </c>
      <c r="G77" s="684">
        <v>0</v>
      </c>
      <c r="I77" s="661">
        <f t="shared" si="17"/>
        <v>0.14685458385322578</v>
      </c>
    </row>
    <row r="78" spans="1:9" s="5" customFormat="1" ht="11.85" customHeight="1" x14ac:dyDescent="0.35">
      <c r="A78" s="599" t="s">
        <v>779</v>
      </c>
      <c r="B78" s="593"/>
      <c r="C78" s="608">
        <f t="shared" si="16"/>
        <v>0.81213801744539216</v>
      </c>
      <c r="D78" s="666">
        <f>'Market Shares &amp; Tover (Comp)'!N78</f>
        <v>1.915901845534324E-3</v>
      </c>
      <c r="F78" s="681">
        <f t="shared" si="15"/>
        <v>0</v>
      </c>
      <c r="G78" s="684">
        <v>0</v>
      </c>
      <c r="I78" s="661">
        <f t="shared" si="17"/>
        <v>0.81213801744539216</v>
      </c>
    </row>
    <row r="79" spans="1:9" s="5" customFormat="1" ht="11.85" customHeight="1" x14ac:dyDescent="0.35">
      <c r="A79" s="599" t="s">
        <v>546</v>
      </c>
      <c r="B79" s="593"/>
      <c r="C79" s="608">
        <f t="shared" si="16"/>
        <v>1.2477820545850771</v>
      </c>
      <c r="D79" s="666">
        <f>'Market Shares &amp; Tover (Comp)'!N79</f>
        <v>2.9436227461976986E-3</v>
      </c>
      <c r="F79" s="681">
        <f t="shared" si="15"/>
        <v>0</v>
      </c>
      <c r="G79" s="684">
        <v>0</v>
      </c>
      <c r="I79" s="661">
        <f t="shared" si="17"/>
        <v>1.2477820545850771</v>
      </c>
    </row>
    <row r="80" spans="1:9" s="5" customFormat="1" ht="11.85" customHeight="1" x14ac:dyDescent="0.35">
      <c r="A80" s="599" t="s">
        <v>781</v>
      </c>
      <c r="B80" s="593"/>
      <c r="C80" s="608">
        <f t="shared" si="16"/>
        <v>2.6735509496522254</v>
      </c>
      <c r="D80" s="666">
        <f>'Market Shares &amp; Tover (Comp)'!N80</f>
        <v>6.3071314093643719E-3</v>
      </c>
      <c r="F80" s="681">
        <f t="shared" si="15"/>
        <v>0</v>
      </c>
      <c r="G80" s="684">
        <v>0</v>
      </c>
      <c r="I80" s="661">
        <f t="shared" si="17"/>
        <v>2.6735509496522254</v>
      </c>
    </row>
    <row r="81" spans="1:9" s="5" customFormat="1" ht="11.85" customHeight="1" x14ac:dyDescent="0.35">
      <c r="A81" s="599" t="s">
        <v>379</v>
      </c>
      <c r="B81" s="593"/>
      <c r="C81" s="608">
        <f t="shared" si="16"/>
        <v>0.36390379979854032</v>
      </c>
      <c r="D81" s="666">
        <f>'Market Shares &amp; Tover (Comp)'!N81</f>
        <v>8.5847965081607106E-4</v>
      </c>
      <c r="F81" s="681">
        <f t="shared" si="15"/>
        <v>0</v>
      </c>
      <c r="G81" s="684">
        <v>0</v>
      </c>
      <c r="I81" s="661">
        <f t="shared" si="17"/>
        <v>0.36390379979854032</v>
      </c>
    </row>
    <row r="82" spans="1:9" s="5" customFormat="1" ht="11.85" customHeight="1" thickBot="1" x14ac:dyDescent="0.4">
      <c r="A82" s="47"/>
      <c r="B82" s="593"/>
      <c r="C82" s="608"/>
      <c r="D82" s="666"/>
      <c r="F82" s="681"/>
      <c r="G82" s="684"/>
      <c r="I82" s="639"/>
    </row>
    <row r="83" spans="1:9" s="5" customFormat="1" ht="11.85" customHeight="1" thickBot="1" x14ac:dyDescent="0.4">
      <c r="A83" s="71" t="s">
        <v>648</v>
      </c>
      <c r="B83" s="592"/>
      <c r="C83" s="607">
        <f>SUM(C74:C81)</f>
        <v>8.6930580661219423</v>
      </c>
      <c r="D83" s="665">
        <f>SUM(D74:D81)</f>
        <v>2.0507654652849632E-2</v>
      </c>
      <c r="F83" s="686">
        <f>SUM(F74:F81)</f>
        <v>0</v>
      </c>
      <c r="G83" s="687"/>
      <c r="I83" s="661">
        <f>SUM(I74:I81)</f>
        <v>8.6930580661219423</v>
      </c>
    </row>
    <row r="84" spans="1:9" s="5" customFormat="1" ht="11.85" customHeight="1" thickBot="1" x14ac:dyDescent="0.4">
      <c r="A84" s="47"/>
      <c r="B84" s="593"/>
      <c r="C84" s="608"/>
      <c r="D84" s="666"/>
      <c r="F84" s="681"/>
      <c r="G84" s="684"/>
      <c r="I84" s="639"/>
    </row>
    <row r="85" spans="1:9" s="290" customFormat="1" ht="11.85" customHeight="1" thickBot="1" x14ac:dyDescent="0.4">
      <c r="A85" s="150" t="s">
        <v>649</v>
      </c>
      <c r="B85" s="562"/>
      <c r="C85" s="607">
        <f>C83+C70+C56+C33+C26</f>
        <v>194.41733302450967</v>
      </c>
      <c r="D85" s="665">
        <f>D83+D70+D56+D33+D26</f>
        <v>0.45864682990359462</v>
      </c>
      <c r="F85" s="688">
        <f>F83+F70+F56+F33+F26</f>
        <v>52.516502773788524</v>
      </c>
      <c r="G85" s="689"/>
      <c r="I85" s="661">
        <f>I83+I70+I56+I33+I26</f>
        <v>246.93383579829822</v>
      </c>
    </row>
    <row r="86" spans="1:9" s="5" customFormat="1" ht="11.85" customHeight="1" thickBot="1" x14ac:dyDescent="0.4">
      <c r="A86" s="47"/>
      <c r="B86" s="593"/>
      <c r="C86" s="607"/>
      <c r="D86" s="665"/>
      <c r="F86" s="681"/>
      <c r="G86" s="684"/>
      <c r="I86" s="639"/>
    </row>
    <row r="87" spans="1:9" s="5" customFormat="1" ht="12" thickBot="1" x14ac:dyDescent="0.4">
      <c r="A87" s="297" t="s">
        <v>654</v>
      </c>
      <c r="B87" s="562"/>
      <c r="C87" s="607" t="e">
        <f>#REF!+#REF!+#REF!+#REF!+#REF!</f>
        <v>#REF!</v>
      </c>
      <c r="D87" s="665" t="s">
        <v>7</v>
      </c>
      <c r="F87" s="681" t="s">
        <v>7</v>
      </c>
      <c r="G87" s="684"/>
      <c r="I87" s="639" t="s">
        <v>7</v>
      </c>
    </row>
    <row r="88" spans="1:9" s="5" customFormat="1" ht="12" thickBot="1" x14ac:dyDescent="0.4">
      <c r="A88" s="600"/>
      <c r="B88" s="296"/>
      <c r="C88" s="606"/>
      <c r="D88" s="664"/>
      <c r="F88" s="681"/>
      <c r="G88" s="684"/>
      <c r="I88" s="639"/>
    </row>
    <row r="89" spans="1:9" s="5" customFormat="1" ht="11.65" x14ac:dyDescent="0.35">
      <c r="A89" s="302" t="s">
        <v>1</v>
      </c>
      <c r="B89" s="562"/>
      <c r="C89" s="601" t="e">
        <f>#REF!+#REF!+#REF!+#REF!+#REF!</f>
        <v>#REF!</v>
      </c>
      <c r="D89" s="668" t="s">
        <v>7</v>
      </c>
      <c r="F89" s="681" t="s">
        <v>7</v>
      </c>
      <c r="G89" s="684"/>
      <c r="I89" s="639" t="s">
        <v>7</v>
      </c>
    </row>
    <row r="90" spans="1:9" s="5" customFormat="1" ht="12" thickBot="1" x14ac:dyDescent="0.4">
      <c r="A90" s="50"/>
      <c r="B90" s="562"/>
      <c r="C90" s="605"/>
      <c r="D90" s="663"/>
      <c r="F90" s="682"/>
      <c r="G90" s="684"/>
      <c r="I90" s="80"/>
    </row>
    <row r="91" spans="1:9" s="5" customFormat="1" ht="11.65" x14ac:dyDescent="0.35">
      <c r="B91" s="296"/>
      <c r="C91" s="280"/>
      <c r="D91" s="280"/>
      <c r="F91" s="295"/>
      <c r="G91" s="124"/>
      <c r="I91" s="36"/>
    </row>
    <row r="92" spans="1:9" s="5" customFormat="1" ht="11.65" x14ac:dyDescent="0.35">
      <c r="A92" s="3" t="s">
        <v>29</v>
      </c>
      <c r="B92" s="296"/>
      <c r="C92" s="295"/>
      <c r="D92" s="296"/>
      <c r="F92" s="295"/>
      <c r="G92" s="124"/>
      <c r="I92" s="36"/>
    </row>
    <row r="93" spans="1:9" s="5" customFormat="1" ht="11.65" x14ac:dyDescent="0.35">
      <c r="B93" s="296"/>
      <c r="C93" s="295"/>
      <c r="D93" s="296"/>
      <c r="F93" s="295"/>
      <c r="G93" s="124"/>
      <c r="I93" s="36"/>
    </row>
    <row r="94" spans="1:9" s="5" customFormat="1" ht="11.65" x14ac:dyDescent="0.35">
      <c r="B94" s="296"/>
      <c r="C94" s="295"/>
      <c r="D94" s="296"/>
      <c r="F94" s="295"/>
      <c r="G94" s="124"/>
      <c r="I94" s="36"/>
    </row>
    <row r="95" spans="1:9" s="5" customFormat="1" ht="11.65" x14ac:dyDescent="0.35">
      <c r="B95" s="296"/>
      <c r="C95" s="295"/>
      <c r="D95" s="296"/>
      <c r="F95" s="295"/>
      <c r="G95" s="124"/>
      <c r="I95" s="36"/>
    </row>
    <row r="96" spans="1:9" s="5" customFormat="1" ht="11.65" x14ac:dyDescent="0.35">
      <c r="B96" s="296"/>
      <c r="C96" s="295"/>
      <c r="D96" s="296"/>
      <c r="F96" s="295"/>
      <c r="G96" s="124"/>
      <c r="I96" s="36"/>
    </row>
    <row r="97" spans="1:9" s="5" customFormat="1" ht="11.65" x14ac:dyDescent="0.35">
      <c r="A97" s="5" t="s">
        <v>655</v>
      </c>
      <c r="B97" s="296"/>
      <c r="C97" s="295"/>
      <c r="D97" s="296"/>
      <c r="F97" s="295"/>
      <c r="G97" s="124"/>
      <c r="I97" s="36"/>
    </row>
    <row r="98" spans="1:9" s="5" customFormat="1" ht="11.65" x14ac:dyDescent="0.35">
      <c r="B98" s="296"/>
      <c r="C98" s="295"/>
      <c r="D98" s="296"/>
      <c r="F98" s="295"/>
      <c r="G98" s="124"/>
      <c r="I98" s="36"/>
    </row>
    <row r="99" spans="1:9" s="5" customFormat="1" ht="11.65" x14ac:dyDescent="0.35">
      <c r="B99" s="296"/>
      <c r="C99" s="295"/>
      <c r="D99" s="296"/>
      <c r="F99" s="295"/>
      <c r="G99" s="124"/>
      <c r="I99" s="36"/>
    </row>
    <row r="100" spans="1:9" s="5" customFormat="1" ht="11.65" x14ac:dyDescent="0.35">
      <c r="B100" s="296"/>
      <c r="C100" s="295"/>
      <c r="D100" s="296"/>
      <c r="F100" s="295"/>
      <c r="G100" s="124"/>
      <c r="I100" s="36"/>
    </row>
    <row r="101" spans="1:9" s="5" customFormat="1" ht="11.65" x14ac:dyDescent="0.35">
      <c r="B101" s="296"/>
      <c r="C101" s="295"/>
      <c r="D101" s="296"/>
      <c r="F101" s="295"/>
      <c r="G101" s="124"/>
      <c r="I101" s="36"/>
    </row>
    <row r="102" spans="1:9" s="5" customFormat="1" ht="11.65" x14ac:dyDescent="0.35">
      <c r="B102" s="296"/>
      <c r="C102" s="295"/>
      <c r="D102" s="296"/>
      <c r="F102" s="295"/>
      <c r="G102" s="124"/>
      <c r="I102" s="36"/>
    </row>
    <row r="103" spans="1:9" s="5" customFormat="1" ht="11.65" x14ac:dyDescent="0.35">
      <c r="B103" s="296"/>
      <c r="C103" s="295"/>
      <c r="D103" s="296"/>
      <c r="F103" s="295"/>
      <c r="G103" s="124"/>
      <c r="I103" s="36"/>
    </row>
    <row r="104" spans="1:9" s="5" customFormat="1" ht="11.65" x14ac:dyDescent="0.35">
      <c r="B104" s="296"/>
      <c r="C104" s="295"/>
      <c r="D104" s="296"/>
      <c r="F104" s="295"/>
      <c r="G104" s="124"/>
      <c r="I104" s="36"/>
    </row>
    <row r="105" spans="1:9" s="5" customFormat="1" ht="11.65" x14ac:dyDescent="0.35">
      <c r="B105" s="296"/>
      <c r="C105" s="295"/>
      <c r="D105" s="296"/>
      <c r="F105" s="295"/>
      <c r="G105" s="124"/>
      <c r="I105" s="36"/>
    </row>
    <row r="106" spans="1:9" s="5" customFormat="1" ht="11.65" x14ac:dyDescent="0.35">
      <c r="B106" s="296"/>
      <c r="C106" s="295"/>
      <c r="D106" s="296"/>
      <c r="F106" s="295"/>
      <c r="G106" s="124"/>
      <c r="I106" s="36"/>
    </row>
    <row r="107" spans="1:9" s="5" customFormat="1" ht="11.65" x14ac:dyDescent="0.35">
      <c r="B107" s="296"/>
      <c r="C107" s="295"/>
      <c r="D107" s="296"/>
      <c r="F107" s="295"/>
      <c r="G107" s="124"/>
      <c r="I107" s="36"/>
    </row>
    <row r="108" spans="1:9" s="5" customFormat="1" ht="11.65" x14ac:dyDescent="0.35">
      <c r="B108" s="296"/>
      <c r="C108" s="295"/>
      <c r="D108" s="296"/>
      <c r="F108" s="295"/>
      <c r="G108" s="124"/>
      <c r="I108" s="36"/>
    </row>
    <row r="109" spans="1:9" s="5" customFormat="1" ht="11.65" x14ac:dyDescent="0.35">
      <c r="B109" s="296"/>
      <c r="C109" s="295"/>
      <c r="D109" s="296"/>
      <c r="F109" s="295"/>
      <c r="G109" s="124"/>
      <c r="I109" s="36"/>
    </row>
    <row r="110" spans="1:9" s="5" customFormat="1" ht="11.65" x14ac:dyDescent="0.35">
      <c r="B110" s="296"/>
      <c r="C110" s="295"/>
      <c r="D110" s="296"/>
      <c r="F110" s="295"/>
      <c r="G110" s="124"/>
      <c r="I110" s="36"/>
    </row>
    <row r="111" spans="1:9" s="5" customFormat="1" ht="11.65" x14ac:dyDescent="0.35">
      <c r="B111" s="296"/>
      <c r="C111" s="295"/>
      <c r="D111" s="296"/>
      <c r="F111" s="295"/>
      <c r="G111" s="124"/>
      <c r="I111" s="36"/>
    </row>
    <row r="112" spans="1:9" s="5" customFormat="1" ht="11.65" x14ac:dyDescent="0.35">
      <c r="B112" s="296"/>
      <c r="C112" s="295"/>
      <c r="D112" s="296"/>
      <c r="F112" s="295"/>
      <c r="G112" s="124"/>
      <c r="I112" s="36"/>
    </row>
  </sheetData>
  <sheetProtection algorithmName="SHA-512" hashValue="Z7f2wpTQ0Rt2YEfJ0cXEasfJKUemKnax62krVURZBVHsAWrl6uprxju4tE8Ja9SADfIg6+knY1hO3ExfvBy8Nw==" saltValue="4mJ/VeUsF0yGi7UHUfo3IA==" spinCount="100000" sheet="1" objects="1" scenarios="1"/>
  <mergeCells count="1">
    <mergeCell ref="C6:D6"/>
  </mergeCells>
  <pageMargins left="0.19685039370078741" right="0.19685039370078741" top="0.19685039370078741" bottom="0.19685039370078741" header="0.19685039370078741" footer="0.19685039370078741"/>
  <pageSetup paperSize="9" scale="48"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F9262-4C1C-48EF-8316-D7A6585A1F89}">
  <sheetPr>
    <pageSetUpPr fitToPage="1"/>
  </sheetPr>
  <dimension ref="A1:S112"/>
  <sheetViews>
    <sheetView tabSelected="1" topLeftCell="A57" workbookViewId="0">
      <pane xSplit="1" topLeftCell="D1" activePane="topRight" state="frozen"/>
      <selection activeCell="A41" sqref="A41"/>
      <selection pane="topRight" activeCell="J89" sqref="J89"/>
    </sheetView>
  </sheetViews>
  <sheetFormatPr defaultColWidth="9" defaultRowHeight="13.9" x14ac:dyDescent="0.4"/>
  <cols>
    <col min="1" max="1" width="53.73046875" style="1" bestFit="1" customWidth="1"/>
    <col min="2" max="2" width="18.1328125" style="283" customWidth="1"/>
    <col min="3" max="3" width="18.1328125" style="284" customWidth="1"/>
    <col min="4" max="4" width="18.1328125" style="283" customWidth="1"/>
    <col min="5" max="5" width="18.1328125" style="284" customWidth="1"/>
    <col min="6" max="6" width="18.1328125" style="73" customWidth="1"/>
    <col min="7" max="7" width="18.1328125" style="285" customWidth="1"/>
    <col min="8" max="8" width="18.1328125" style="73" customWidth="1"/>
    <col min="9" max="9" width="18.1328125" style="285" customWidth="1"/>
    <col min="10" max="10" width="18.1328125" style="73" customWidth="1"/>
    <col min="11" max="11" width="18.1328125" style="285" customWidth="1"/>
    <col min="12" max="12" width="5.59765625" style="285" customWidth="1"/>
    <col min="13" max="13" width="18.1328125" style="73" customWidth="1"/>
    <col min="14" max="14" width="18.1328125" style="285" customWidth="1"/>
    <col min="15" max="15" width="5.59765625" style="1" customWidth="1"/>
    <col min="16" max="16" width="20.59765625" style="73" customWidth="1"/>
    <col min="17" max="17" width="20.59765625" style="68" hidden="1" customWidth="1"/>
    <col min="18" max="18" width="5.59765625" style="1" customWidth="1"/>
    <col min="19" max="19" width="20.59765625" style="32" customWidth="1"/>
    <col min="20" max="42" width="20.59765625" style="1" customWidth="1"/>
    <col min="43" max="16384" width="9" style="1"/>
  </cols>
  <sheetData>
    <row r="1" spans="1:19" x14ac:dyDescent="0.4">
      <c r="A1" s="3" t="str">
        <f>'Pop &amp; Exp'!A1</f>
        <v>Wick, Littlehampton</v>
      </c>
    </row>
    <row r="2" spans="1:19" x14ac:dyDescent="0.4">
      <c r="D2" s="283" t="s">
        <v>15</v>
      </c>
    </row>
    <row r="3" spans="1:19" ht="17.25" x14ac:dyDescent="0.45">
      <c r="A3" s="4" t="s">
        <v>816</v>
      </c>
    </row>
    <row r="4" spans="1:19" ht="14.25" thickBot="1" x14ac:dyDescent="0.45"/>
    <row r="5" spans="1:19" s="5" customFormat="1" ht="14.25" customHeight="1" x14ac:dyDescent="0.35">
      <c r="A5" s="28" t="s">
        <v>607</v>
      </c>
      <c r="B5" s="756" t="s">
        <v>609</v>
      </c>
      <c r="C5" s="757"/>
      <c r="D5" s="757"/>
      <c r="E5" s="757"/>
      <c r="F5" s="757"/>
      <c r="G5" s="757"/>
      <c r="H5" s="757"/>
      <c r="I5" s="757"/>
      <c r="J5" s="757"/>
      <c r="K5" s="758"/>
      <c r="L5" s="596"/>
      <c r="M5" s="601"/>
      <c r="N5" s="602"/>
      <c r="P5" s="680" t="s">
        <v>793</v>
      </c>
      <c r="Q5" s="684"/>
      <c r="S5" s="100" t="s">
        <v>1</v>
      </c>
    </row>
    <row r="6" spans="1:19" s="5" customFormat="1" ht="14.25" customHeight="1" x14ac:dyDescent="0.35">
      <c r="A6" s="279"/>
      <c r="B6" s="777" t="s">
        <v>81</v>
      </c>
      <c r="C6" s="776"/>
      <c r="D6" s="777" t="s">
        <v>82</v>
      </c>
      <c r="E6" s="778"/>
      <c r="F6" s="777" t="s">
        <v>83</v>
      </c>
      <c r="G6" s="776"/>
      <c r="H6" s="777" t="s">
        <v>84</v>
      </c>
      <c r="I6" s="776"/>
      <c r="J6" s="777" t="s">
        <v>85</v>
      </c>
      <c r="K6" s="778"/>
      <c r="L6" s="596"/>
      <c r="M6" s="770" t="s">
        <v>1</v>
      </c>
      <c r="N6" s="771"/>
      <c r="P6" s="681" t="s">
        <v>514</v>
      </c>
      <c r="Q6" s="684"/>
      <c r="S6" s="639" t="s">
        <v>792</v>
      </c>
    </row>
    <row r="7" spans="1:19" s="5" customFormat="1" ht="12" thickBot="1" x14ac:dyDescent="0.4">
      <c r="A7" s="60"/>
      <c r="B7" s="305" t="s">
        <v>12</v>
      </c>
      <c r="C7" s="349" t="s">
        <v>30</v>
      </c>
      <c r="D7" s="255" t="s">
        <v>12</v>
      </c>
      <c r="E7" s="339" t="s">
        <v>30</v>
      </c>
      <c r="F7" s="305" t="s">
        <v>12</v>
      </c>
      <c r="G7" s="306" t="s">
        <v>30</v>
      </c>
      <c r="H7" s="305" t="s">
        <v>12</v>
      </c>
      <c r="I7" s="306" t="s">
        <v>30</v>
      </c>
      <c r="J7" s="305" t="s">
        <v>12</v>
      </c>
      <c r="K7" s="339" t="s">
        <v>30</v>
      </c>
      <c r="L7" s="562"/>
      <c r="M7" s="605" t="s">
        <v>12</v>
      </c>
      <c r="N7" s="663" t="s">
        <v>30</v>
      </c>
      <c r="P7" s="682"/>
      <c r="Q7" s="684"/>
      <c r="S7" s="639" t="s">
        <v>12</v>
      </c>
    </row>
    <row r="8" spans="1:19" s="5" customFormat="1" ht="12" thickBot="1" x14ac:dyDescent="0.4">
      <c r="A8" s="49"/>
      <c r="B8" s="307"/>
      <c r="C8" s="350"/>
      <c r="D8" s="443"/>
      <c r="E8" s="340"/>
      <c r="F8" s="380"/>
      <c r="G8" s="378"/>
      <c r="H8" s="380"/>
      <c r="I8" s="378"/>
      <c r="J8" s="380"/>
      <c r="K8" s="373"/>
      <c r="L8" s="592"/>
      <c r="M8" s="606"/>
      <c r="N8" s="664"/>
      <c r="P8" s="681"/>
      <c r="Q8" s="684"/>
      <c r="S8" s="639"/>
    </row>
    <row r="9" spans="1:19" s="5" customFormat="1" ht="12" thickBot="1" x14ac:dyDescent="0.4">
      <c r="A9" s="150" t="s">
        <v>608</v>
      </c>
      <c r="B9" s="309">
        <f>'Pop &amp; Exp'!B35</f>
        <v>56.351988018855003</v>
      </c>
      <c r="C9" s="351" t="s">
        <v>7</v>
      </c>
      <c r="D9" s="444">
        <f>'Pop &amp; Exp'!C35</f>
        <v>42.59573714492052</v>
      </c>
      <c r="E9" s="341" t="s">
        <v>7</v>
      </c>
      <c r="F9" s="309">
        <f>'Pop &amp; Exp'!D35</f>
        <v>146.99250200711808</v>
      </c>
      <c r="G9" s="310" t="s">
        <v>7</v>
      </c>
      <c r="H9" s="309">
        <f>'Pop &amp; Exp'!E35</f>
        <v>59.0033836416371</v>
      </c>
      <c r="I9" s="310" t="s">
        <v>7</v>
      </c>
      <c r="J9" s="309">
        <f>'Pop &amp; Exp'!F35</f>
        <v>71.641182370143042</v>
      </c>
      <c r="K9" s="341" t="s">
        <v>7</v>
      </c>
      <c r="L9" s="562"/>
      <c r="M9" s="607">
        <f>B9+D9+F9+H9+J9</f>
        <v>376.58479318267371</v>
      </c>
      <c r="N9" s="665" t="s">
        <v>7</v>
      </c>
      <c r="P9" s="686" t="s">
        <v>7</v>
      </c>
      <c r="Q9" s="684"/>
      <c r="S9" s="639"/>
    </row>
    <row r="10" spans="1:19" s="5" customFormat="1" ht="12" thickBot="1" x14ac:dyDescent="0.4">
      <c r="A10" s="47"/>
      <c r="B10" s="311"/>
      <c r="C10" s="352"/>
      <c r="D10" s="154"/>
      <c r="E10" s="342"/>
      <c r="F10" s="380"/>
      <c r="G10" s="378"/>
      <c r="H10" s="380"/>
      <c r="I10" s="378"/>
      <c r="J10" s="380"/>
      <c r="K10" s="373"/>
      <c r="L10" s="592"/>
      <c r="M10" s="606"/>
      <c r="N10" s="664"/>
      <c r="P10" s="681"/>
      <c r="Q10" s="684"/>
      <c r="S10" s="639"/>
    </row>
    <row r="11" spans="1:19" s="3" customFormat="1" ht="12" thickBot="1" x14ac:dyDescent="0.4">
      <c r="A11" s="287" t="s">
        <v>81</v>
      </c>
      <c r="B11" s="313"/>
      <c r="C11" s="353"/>
      <c r="D11" s="445"/>
      <c r="E11" s="343"/>
      <c r="F11" s="313"/>
      <c r="G11" s="314"/>
      <c r="H11" s="313"/>
      <c r="I11" s="314"/>
      <c r="J11" s="313"/>
      <c r="K11" s="343"/>
      <c r="L11" s="592"/>
      <c r="M11" s="607"/>
      <c r="N11" s="665"/>
      <c r="P11" s="686"/>
      <c r="Q11" s="684"/>
      <c r="S11" s="639"/>
    </row>
    <row r="12" spans="1:19" s="5" customFormat="1" ht="11.65" x14ac:dyDescent="0.35">
      <c r="A12" s="47"/>
      <c r="B12" s="311"/>
      <c r="C12" s="352"/>
      <c r="D12" s="154"/>
      <c r="E12" s="342"/>
      <c r="F12" s="380"/>
      <c r="G12" s="378"/>
      <c r="H12" s="380"/>
      <c r="I12" s="378"/>
      <c r="J12" s="380"/>
      <c r="K12" s="373"/>
      <c r="L12" s="592"/>
      <c r="M12" s="606"/>
      <c r="N12" s="664"/>
      <c r="P12" s="681"/>
      <c r="Q12" s="684"/>
      <c r="S12" s="639"/>
    </row>
    <row r="13" spans="1:19" s="5" customFormat="1" ht="11.65" x14ac:dyDescent="0.35">
      <c r="A13" s="79" t="s">
        <v>611</v>
      </c>
      <c r="B13" s="311"/>
      <c r="C13" s="352"/>
      <c r="D13" s="154"/>
      <c r="E13" s="342"/>
      <c r="F13" s="380"/>
      <c r="G13" s="378"/>
      <c r="H13" s="380"/>
      <c r="I13" s="378"/>
      <c r="J13" s="380"/>
      <c r="K13" s="373"/>
      <c r="L13" s="592"/>
      <c r="M13" s="606"/>
      <c r="N13" s="664"/>
      <c r="P13" s="681"/>
      <c r="Q13" s="684"/>
      <c r="S13" s="639"/>
    </row>
    <row r="14" spans="1:19" s="5" customFormat="1" ht="11.65" x14ac:dyDescent="0.35">
      <c r="A14" s="47" t="s">
        <v>613</v>
      </c>
      <c r="B14" s="311">
        <f>C14*$B$9</f>
        <v>4.6004721511743167E-2</v>
      </c>
      <c r="C14" s="352">
        <f>'Non-food Shopping (By Zone)'!C111</f>
        <v>8.1638151783305836E-4</v>
      </c>
      <c r="D14" s="154">
        <f>E14*$D$9</f>
        <v>6.397449858933496E-2</v>
      </c>
      <c r="E14" s="342">
        <f>'Non-food Shopping (By Zone)'!E111</f>
        <v>1.5018990837434968E-3</v>
      </c>
      <c r="F14" s="311">
        <f>G14*$F$9</f>
        <v>0.17813533967319581</v>
      </c>
      <c r="G14" s="312">
        <f>'Non-food Shopping (By Zone)'!G111</f>
        <v>1.2118668451848629E-3</v>
      </c>
      <c r="H14" s="311">
        <f>I14*$H$9</f>
        <v>0</v>
      </c>
      <c r="I14" s="312">
        <f>'Non-food Shopping (By Zone)'!I111</f>
        <v>0</v>
      </c>
      <c r="J14" s="311">
        <f>K14*$J$9</f>
        <v>6.9355148109281506E-2</v>
      </c>
      <c r="K14" s="342">
        <f>'Non-food Shopping (By Zone)'!K111</f>
        <v>9.6809050066970622E-4</v>
      </c>
      <c r="L14" s="593"/>
      <c r="M14" s="608">
        <f>B14+D14+F14+H14+J14</f>
        <v>0.35746970788355542</v>
      </c>
      <c r="N14" s="666">
        <f t="shared" ref="N14:N16" si="0">M14/$M$9</f>
        <v>9.4924095278099577E-4</v>
      </c>
      <c r="P14" s="681">
        <f>M14*Q14</f>
        <v>0.14298788315342217</v>
      </c>
      <c r="Q14" s="684">
        <v>0.4</v>
      </c>
      <c r="S14" s="661">
        <f>M14+P14</f>
        <v>0.50045759103697762</v>
      </c>
    </row>
    <row r="15" spans="1:19" s="5" customFormat="1" ht="11.65" x14ac:dyDescent="0.35">
      <c r="A15" s="47" t="s">
        <v>617</v>
      </c>
      <c r="B15" s="311">
        <f t="shared" ref="B15:B16" si="1">C15*$B$9</f>
        <v>0.23303612003994578</v>
      </c>
      <c r="C15" s="352">
        <f>'Non-food Shopping (By Zone)'!C14</f>
        <v>4.1353664392811381E-3</v>
      </c>
      <c r="D15" s="154">
        <f t="shared" ref="D15:D16" si="2">E15*$D$9</f>
        <v>0.46261321108793441</v>
      </c>
      <c r="E15" s="342">
        <f>'Non-food Shopping (By Zone)'!E14</f>
        <v>1.0860551832076942E-2</v>
      </c>
      <c r="F15" s="311">
        <f t="shared" ref="F15:F16" si="3">G15*$F$9</f>
        <v>9.1730927177724311E-2</v>
      </c>
      <c r="G15" s="312">
        <f>'Non-food Shopping (By Zone)'!G14</f>
        <v>6.2405174362759172E-4</v>
      </c>
      <c r="H15" s="311">
        <f t="shared" ref="H15:H16" si="4">I15*$H$9</f>
        <v>0</v>
      </c>
      <c r="I15" s="312">
        <f>'Non-food Shopping (By Zone)'!I14</f>
        <v>0</v>
      </c>
      <c r="J15" s="311">
        <f t="shared" ref="J15:J16" si="5">K15*$J$9</f>
        <v>0</v>
      </c>
      <c r="K15" s="342">
        <f>'Non-food Shopping (By Zone)'!K14</f>
        <v>0</v>
      </c>
      <c r="L15" s="593"/>
      <c r="M15" s="608">
        <f>B15+D15+F15+H15+J15</f>
        <v>0.78738025830560454</v>
      </c>
      <c r="N15" s="666">
        <f t="shared" si="0"/>
        <v>2.0908445390243418E-3</v>
      </c>
      <c r="P15" s="681">
        <f>M15*Q15</f>
        <v>0.11810703874584068</v>
      </c>
      <c r="Q15" s="684">
        <v>0.15</v>
      </c>
      <c r="S15" s="661">
        <f>M15+P15</f>
        <v>0.90548729705144526</v>
      </c>
    </row>
    <row r="16" spans="1:19" s="5" customFormat="1" ht="11.65" x14ac:dyDescent="0.35">
      <c r="A16" s="47" t="s">
        <v>8</v>
      </c>
      <c r="B16" s="311">
        <f t="shared" si="1"/>
        <v>7.4519044241314809</v>
      </c>
      <c r="C16" s="352">
        <f>'Non-food Shopping (By Zone)'!C28</f>
        <v>0.13223853649383449</v>
      </c>
      <c r="D16" s="154">
        <f t="shared" si="2"/>
        <v>5.255233707576866</v>
      </c>
      <c r="E16" s="342">
        <f>'Non-food Shopping (By Zone)'!E28</f>
        <v>0.12337463933767244</v>
      </c>
      <c r="F16" s="311">
        <f t="shared" si="3"/>
        <v>0.81528814302910302</v>
      </c>
      <c r="G16" s="312">
        <f>'Non-food Shopping (By Zone)'!G28</f>
        <v>5.5464607506961333E-3</v>
      </c>
      <c r="H16" s="311">
        <f t="shared" si="4"/>
        <v>1.2484208029815291</v>
      </c>
      <c r="I16" s="312">
        <f>'Non-food Shopping (By Zone)'!I28</f>
        <v>2.1158461192055302E-2</v>
      </c>
      <c r="J16" s="311">
        <f t="shared" si="5"/>
        <v>0.7576173540165656</v>
      </c>
      <c r="K16" s="342">
        <f>'Non-food Shopping (By Zone)'!K28</f>
        <v>1.0575165413968766E-2</v>
      </c>
      <c r="L16" s="593"/>
      <c r="M16" s="608">
        <f>B16+D16+F16+H16+J16</f>
        <v>15.528464431735546</v>
      </c>
      <c r="N16" s="666">
        <f t="shared" si="0"/>
        <v>4.1234974733042398E-2</v>
      </c>
      <c r="P16" s="681">
        <f>M16*Q16</f>
        <v>3.8821161079338866</v>
      </c>
      <c r="Q16" s="684">
        <v>0.25</v>
      </c>
      <c r="S16" s="661">
        <f>M16+P16</f>
        <v>19.410580539669432</v>
      </c>
    </row>
    <row r="17" spans="1:19" s="286" customFormat="1" ht="11.65" x14ac:dyDescent="0.35">
      <c r="A17" s="74" t="s">
        <v>11</v>
      </c>
      <c r="B17" s="398">
        <f t="shared" ref="B17:K17" si="6">SUM(B14:B16)</f>
        <v>7.7309452656831699</v>
      </c>
      <c r="C17" s="403">
        <f t="shared" si="6"/>
        <v>0.13719028445094869</v>
      </c>
      <c r="D17" s="446">
        <f t="shared" si="6"/>
        <v>5.7818214172541351</v>
      </c>
      <c r="E17" s="402">
        <f t="shared" si="6"/>
        <v>0.13573709025349287</v>
      </c>
      <c r="F17" s="398">
        <f t="shared" si="6"/>
        <v>1.0851544098800232</v>
      </c>
      <c r="G17" s="399">
        <f t="shared" si="6"/>
        <v>7.3823793395085876E-3</v>
      </c>
      <c r="H17" s="398">
        <f t="shared" si="6"/>
        <v>1.2484208029815291</v>
      </c>
      <c r="I17" s="399">
        <f t="shared" si="6"/>
        <v>2.1158461192055302E-2</v>
      </c>
      <c r="J17" s="398">
        <f t="shared" si="6"/>
        <v>0.82697250212584716</v>
      </c>
      <c r="K17" s="402">
        <f t="shared" si="6"/>
        <v>1.1543255914638473E-2</v>
      </c>
      <c r="L17" s="594"/>
      <c r="M17" s="631">
        <f>SUM(M14:M16)</f>
        <v>16.673314397924706</v>
      </c>
      <c r="N17" s="669">
        <f>SUM(N14:N16)</f>
        <v>4.4275060224847736E-2</v>
      </c>
      <c r="P17" s="690">
        <f>SUM(P14:P16)</f>
        <v>4.1432110298331493</v>
      </c>
      <c r="Q17" s="685" t="s">
        <v>7</v>
      </c>
      <c r="S17" s="662">
        <f>SUM(S14:S16)</f>
        <v>20.816525427757856</v>
      </c>
    </row>
    <row r="18" spans="1:19" s="5" customFormat="1" ht="11.65" x14ac:dyDescent="0.35">
      <c r="A18" s="47"/>
      <c r="B18" s="311"/>
      <c r="C18" s="352"/>
      <c r="D18" s="154"/>
      <c r="E18" s="342"/>
      <c r="F18" s="311"/>
      <c r="G18" s="312"/>
      <c r="H18" s="311"/>
      <c r="I18" s="312"/>
      <c r="J18" s="311"/>
      <c r="K18" s="342"/>
      <c r="L18" s="593"/>
      <c r="M18" s="608"/>
      <c r="N18" s="666"/>
      <c r="P18" s="681"/>
      <c r="Q18" s="684"/>
      <c r="S18" s="639"/>
    </row>
    <row r="19" spans="1:19" s="5" customFormat="1" ht="11.65" x14ac:dyDescent="0.35">
      <c r="A19" s="48" t="s">
        <v>614</v>
      </c>
      <c r="B19" s="311"/>
      <c r="C19" s="352"/>
      <c r="D19" s="154"/>
      <c r="E19" s="342"/>
      <c r="F19" s="311"/>
      <c r="G19" s="312"/>
      <c r="H19" s="311"/>
      <c r="I19" s="312"/>
      <c r="J19" s="311"/>
      <c r="K19" s="342"/>
      <c r="L19" s="593"/>
      <c r="M19" s="608"/>
      <c r="N19" s="666"/>
      <c r="P19" s="681"/>
      <c r="Q19" s="684"/>
      <c r="S19" s="639"/>
    </row>
    <row r="20" spans="1:19" s="5" customFormat="1" ht="11.65" x14ac:dyDescent="0.35">
      <c r="A20" s="47" t="s">
        <v>615</v>
      </c>
      <c r="B20" s="311">
        <f>C20*$B$9</f>
        <v>1.9130515373540531</v>
      </c>
      <c r="C20" s="352">
        <f>'Non-food Shopping (By Zone)'!C12</f>
        <v>3.3948252840946068E-2</v>
      </c>
      <c r="D20" s="154">
        <f>E20*$D$9</f>
        <v>0.30943569417252342</v>
      </c>
      <c r="E20" s="342">
        <f>'Non-food Shopping (By Zone)'!E12</f>
        <v>7.2644756239280909E-3</v>
      </c>
      <c r="F20" s="311">
        <f>G20*$F$9</f>
        <v>1.0756871809813904</v>
      </c>
      <c r="G20" s="312">
        <f>'Non-food Shopping (By Zone)'!G12</f>
        <v>7.3179731366794518E-3</v>
      </c>
      <c r="H20" s="311">
        <f>I20*$H$9</f>
        <v>0.39584214573733001</v>
      </c>
      <c r="I20" s="312">
        <f>'Non-food Shopping (By Zone)'!I12</f>
        <v>6.7088041618344552E-3</v>
      </c>
      <c r="J20" s="311">
        <f>K20*$J$9</f>
        <v>0.14347008641233752</v>
      </c>
      <c r="K20" s="342">
        <f>'Non-food Shopping (By Zone)'!K12</f>
        <v>2.0026203039347056E-3</v>
      </c>
      <c r="L20" s="593"/>
      <c r="M20" s="608">
        <f>B20+D20+F20+H20+J20</f>
        <v>3.8374866446576341</v>
      </c>
      <c r="N20" s="666">
        <f>M20/$M$9</f>
        <v>1.0190232622580026E-2</v>
      </c>
      <c r="P20" s="681">
        <f>M20*Q20</f>
        <v>1.5349946578630538</v>
      </c>
      <c r="Q20" s="684">
        <v>0.4</v>
      </c>
      <c r="S20" s="661">
        <f>M20+P20</f>
        <v>5.3724813025206881</v>
      </c>
    </row>
    <row r="21" spans="1:19" s="5" customFormat="1" ht="11.65" x14ac:dyDescent="0.35">
      <c r="A21" s="47" t="s">
        <v>774</v>
      </c>
      <c r="B21" s="311">
        <f t="shared" ref="B21:B24" si="7">C21*$B$9</f>
        <v>6.3573617600053849</v>
      </c>
      <c r="C21" s="352">
        <f>'Non-food Shopping (By Zone)'!C60</f>
        <v>0.11281521705814981</v>
      </c>
      <c r="D21" s="154">
        <f t="shared" ref="D21:D24" si="8">E21*$D$9</f>
        <v>3.7494968973687457</v>
      </c>
      <c r="E21" s="342">
        <f>'Non-food Shopping (By Zone)'!E60</f>
        <v>8.8025167509417496E-2</v>
      </c>
      <c r="F21" s="311">
        <f t="shared" ref="F21:F24" si="9">G21*$F$9</f>
        <v>4.973284223020868</v>
      </c>
      <c r="G21" s="312">
        <f>'Non-food Shopping (By Zone)'!G60</f>
        <v>3.3833591204400604E-2</v>
      </c>
      <c r="H21" s="311">
        <f t="shared" ref="H21:H24" si="10">I21*$H$9</f>
        <v>2.5400368559265725</v>
      </c>
      <c r="I21" s="312">
        <f>'Non-food Shopping (By Zone)'!I60</f>
        <v>4.3049003280112512E-2</v>
      </c>
      <c r="J21" s="311">
        <f t="shared" ref="J21:J24" si="11">K21*$J$9</f>
        <v>3.3418873854007689</v>
      </c>
      <c r="K21" s="342">
        <f>'Non-food Shopping (By Zone)'!K60</f>
        <v>4.6647574409569258E-2</v>
      </c>
      <c r="L21" s="593"/>
      <c r="M21" s="608">
        <f>B21+D21+F21+H21+J21</f>
        <v>20.962067121722342</v>
      </c>
      <c r="N21" s="666">
        <f t="shared" ref="N21:N22" si="12">M21/$M$9</f>
        <v>5.5663604853938072E-2</v>
      </c>
      <c r="P21" s="681">
        <f t="shared" ref="P21:P24" si="13">M21*Q21</f>
        <v>2.0962067121722341</v>
      </c>
      <c r="Q21" s="684">
        <v>0.1</v>
      </c>
      <c r="S21" s="661">
        <f t="shared" ref="S21:S24" si="14">M21+P21</f>
        <v>23.058273833894575</v>
      </c>
    </row>
    <row r="22" spans="1:19" s="5" customFormat="1" ht="11.65" x14ac:dyDescent="0.35">
      <c r="A22" s="47" t="s">
        <v>773</v>
      </c>
      <c r="B22" s="311">
        <f t="shared" si="7"/>
        <v>2.4884614560987863</v>
      </c>
      <c r="C22" s="352">
        <f>'Non-food Shopping (By Zone)'!C56</f>
        <v>4.4159248743206071E-2</v>
      </c>
      <c r="D22" s="154">
        <f t="shared" si="8"/>
        <v>2.0967000672969878</v>
      </c>
      <c r="E22" s="342">
        <f>'Non-food Shopping (By Zone)'!E56</f>
        <v>4.9223237061575685E-2</v>
      </c>
      <c r="F22" s="311">
        <f t="shared" si="9"/>
        <v>2.2899087411772991</v>
      </c>
      <c r="G22" s="312">
        <f>'Non-food Shopping (By Zone)'!G56</f>
        <v>1.5578405088080009E-2</v>
      </c>
      <c r="H22" s="311">
        <f t="shared" si="10"/>
        <v>1.5714043919794456</v>
      </c>
      <c r="I22" s="312">
        <f>'Non-food Shopping (By Zone)'!I56</f>
        <v>2.6632445378446869E-2</v>
      </c>
      <c r="J22" s="311">
        <f t="shared" si="11"/>
        <v>0.94560638466772617</v>
      </c>
      <c r="K22" s="342">
        <f>'Non-food Shopping (By Zone)'!K56</f>
        <v>1.3199201260835335E-2</v>
      </c>
      <c r="L22" s="593"/>
      <c r="M22" s="608">
        <f>B22+D22+F22+H22+J22</f>
        <v>9.392081041220246</v>
      </c>
      <c r="N22" s="666">
        <f t="shared" si="12"/>
        <v>2.4940149499516132E-2</v>
      </c>
      <c r="P22" s="681">
        <f t="shared" si="13"/>
        <v>0.9392081041220246</v>
      </c>
      <c r="Q22" s="684">
        <v>0.1</v>
      </c>
      <c r="S22" s="661">
        <f t="shared" si="14"/>
        <v>10.331289145342271</v>
      </c>
    </row>
    <row r="23" spans="1:19" s="5" customFormat="1" ht="11.65" x14ac:dyDescent="0.35">
      <c r="A23" s="47" t="s">
        <v>618</v>
      </c>
      <c r="B23" s="311">
        <f t="shared" si="7"/>
        <v>4.9487125993585215</v>
      </c>
      <c r="C23" s="352">
        <f>'Non-food Shopping (By Zone)'!C19</f>
        <v>8.7817888478090869E-2</v>
      </c>
      <c r="D23" s="154">
        <f t="shared" si="8"/>
        <v>2.7116323652292196</v>
      </c>
      <c r="E23" s="342">
        <f>'Non-food Shopping (By Zone)'!E19</f>
        <v>6.3659712144518613E-2</v>
      </c>
      <c r="F23" s="311">
        <f t="shared" si="9"/>
        <v>0.411801300776307</v>
      </c>
      <c r="G23" s="312">
        <f>'Non-food Shopping (By Zone)'!G19</f>
        <v>2.8015122890850965E-3</v>
      </c>
      <c r="H23" s="311">
        <f t="shared" si="10"/>
        <v>2.2643923656369807</v>
      </c>
      <c r="I23" s="312">
        <f>'Non-food Shopping (By Zone)'!I19</f>
        <v>3.8377330686490664E-2</v>
      </c>
      <c r="J23" s="311">
        <f t="shared" si="11"/>
        <v>2.7322979968759173</v>
      </c>
      <c r="K23" s="342">
        <f>'Non-food Shopping (By Zone)'!K19</f>
        <v>3.8138650235546939E-2</v>
      </c>
      <c r="L23" s="593"/>
      <c r="M23" s="608">
        <f>B23+D23+F23+H23+J23</f>
        <v>13.068836627876948</v>
      </c>
      <c r="N23" s="666">
        <f t="shared" ref="N23:N24" si="15">M23/$M$9</f>
        <v>3.4703569725762981E-2</v>
      </c>
      <c r="P23" s="681">
        <f t="shared" si="13"/>
        <v>3.267209156969237</v>
      </c>
      <c r="Q23" s="684">
        <v>0.25</v>
      </c>
      <c r="S23" s="661">
        <f t="shared" si="14"/>
        <v>16.336045784846185</v>
      </c>
    </row>
    <row r="24" spans="1:19" s="5" customFormat="1" ht="11.65" x14ac:dyDescent="0.35">
      <c r="A24" s="47" t="s">
        <v>8</v>
      </c>
      <c r="B24" s="311">
        <f t="shared" si="7"/>
        <v>2.6557625983234114</v>
      </c>
      <c r="C24" s="352">
        <f>'Non-food Shopping (By Zone)'!C43+'Non-food Shopping (By Zone)'!C132+'Non-food Shopping (By Zone)'!C139</f>
        <v>4.7128108371878752E-2</v>
      </c>
      <c r="D24" s="154">
        <f t="shared" si="8"/>
        <v>0.46166114494159721</v>
      </c>
      <c r="E24" s="342">
        <f>'Non-food Shopping (By Zone)'!E43+'Non-food Shopping (By Zone)'!E132+'Non-food Shopping (By Zone)'!E139</f>
        <v>1.0838200624886935E-2</v>
      </c>
      <c r="F24" s="311">
        <f t="shared" si="9"/>
        <v>0</v>
      </c>
      <c r="G24" s="312">
        <f>'Non-food Shopping (By Zone)'!G43+'Non-food Shopping (By Zone)'!G132+'Non-food Shopping (By Zone)'!G139</f>
        <v>0</v>
      </c>
      <c r="H24" s="311">
        <f t="shared" si="10"/>
        <v>0.7052304024507926</v>
      </c>
      <c r="I24" s="312">
        <f>'Non-food Shopping (By Zone)'!I43+'Non-food Shopping (By Zone)'!I132+'Non-food Shopping (By Zone)'!I139</f>
        <v>1.1952372201805906E-2</v>
      </c>
      <c r="J24" s="311">
        <f t="shared" si="11"/>
        <v>0</v>
      </c>
      <c r="K24" s="342">
        <f>'Non-food Shopping (By Zone)'!K43+'Non-food Shopping (By Zone)'!K132+'Non-food Shopping (By Zone)'!K139</f>
        <v>0</v>
      </c>
      <c r="L24" s="593"/>
      <c r="M24" s="608">
        <f>B24+D24+F24+H24+J24</f>
        <v>3.8226541457158012</v>
      </c>
      <c r="N24" s="666">
        <f t="shared" si="15"/>
        <v>1.0150845745546365E-2</v>
      </c>
      <c r="P24" s="681">
        <f t="shared" si="13"/>
        <v>0.38226541457158014</v>
      </c>
      <c r="Q24" s="684">
        <v>0.1</v>
      </c>
      <c r="S24" s="661">
        <f t="shared" si="14"/>
        <v>4.2049195602873812</v>
      </c>
    </row>
    <row r="25" spans="1:19" s="5" customFormat="1" ht="12" thickBot="1" x14ac:dyDescent="0.4">
      <c r="A25" s="47"/>
      <c r="B25" s="311"/>
      <c r="C25" s="352"/>
      <c r="D25" s="154"/>
      <c r="E25" s="342"/>
      <c r="F25" s="311"/>
      <c r="G25" s="312"/>
      <c r="H25" s="311"/>
      <c r="I25" s="312"/>
      <c r="J25" s="311"/>
      <c r="K25" s="342"/>
      <c r="L25" s="593"/>
      <c r="M25" s="608"/>
      <c r="N25" s="666"/>
      <c r="P25" s="681"/>
      <c r="Q25" s="684" t="s">
        <v>7</v>
      </c>
      <c r="S25" s="661"/>
    </row>
    <row r="26" spans="1:19" s="3" customFormat="1" ht="12" thickBot="1" x14ac:dyDescent="0.4">
      <c r="A26" s="71" t="s">
        <v>620</v>
      </c>
      <c r="B26" s="315">
        <f t="shared" ref="B26:N26" si="16">B17+B20+B22+B23+B24+B21</f>
        <v>26.09429521682333</v>
      </c>
      <c r="C26" s="354">
        <f t="shared" si="16"/>
        <v>0.46305899994322031</v>
      </c>
      <c r="D26" s="315">
        <f t="shared" si="16"/>
        <v>15.110747586263209</v>
      </c>
      <c r="E26" s="344">
        <f t="shared" si="16"/>
        <v>0.35474788321781969</v>
      </c>
      <c r="F26" s="315">
        <f t="shared" si="16"/>
        <v>9.8358358558358869</v>
      </c>
      <c r="G26" s="316">
        <f t="shared" si="16"/>
        <v>6.6913861057753751E-2</v>
      </c>
      <c r="H26" s="315">
        <f t="shared" si="16"/>
        <v>8.7253269647126519</v>
      </c>
      <c r="I26" s="316">
        <f t="shared" si="16"/>
        <v>0.14787841690074571</v>
      </c>
      <c r="J26" s="315">
        <f t="shared" si="16"/>
        <v>7.9902343554825972</v>
      </c>
      <c r="K26" s="344">
        <f t="shared" si="16"/>
        <v>0.11153130212452472</v>
      </c>
      <c r="L26" s="592"/>
      <c r="M26" s="607">
        <f t="shared" si="16"/>
        <v>67.756439979117687</v>
      </c>
      <c r="N26" s="665">
        <f t="shared" si="16"/>
        <v>0.17992346267219131</v>
      </c>
      <c r="P26" s="686">
        <f>P17+P20+P21+P22+P23+P24</f>
        <v>12.36309507553128</v>
      </c>
      <c r="Q26" s="687"/>
      <c r="S26" s="661">
        <f>S17+S20+S21+S22+S23+S24</f>
        <v>80.119535054648964</v>
      </c>
    </row>
    <row r="27" spans="1:19" s="5" customFormat="1" ht="12" thickBot="1" x14ac:dyDescent="0.4">
      <c r="A27" s="47"/>
      <c r="B27" s="311"/>
      <c r="C27" s="352"/>
      <c r="D27" s="154"/>
      <c r="E27" s="342"/>
      <c r="F27" s="311"/>
      <c r="G27" s="312"/>
      <c r="H27" s="311"/>
      <c r="I27" s="312"/>
      <c r="J27" s="311"/>
      <c r="K27" s="342"/>
      <c r="L27" s="593"/>
      <c r="M27" s="608"/>
      <c r="N27" s="666"/>
      <c r="P27" s="681"/>
      <c r="Q27" s="684"/>
      <c r="S27" s="639"/>
    </row>
    <row r="28" spans="1:19" s="5" customFormat="1" ht="12" thickBot="1" x14ac:dyDescent="0.4">
      <c r="A28" s="287" t="s">
        <v>82</v>
      </c>
      <c r="B28" s="317"/>
      <c r="C28" s="355"/>
      <c r="D28" s="447"/>
      <c r="E28" s="345"/>
      <c r="F28" s="317"/>
      <c r="G28" s="318"/>
      <c r="H28" s="317"/>
      <c r="I28" s="318"/>
      <c r="J28" s="317"/>
      <c r="K28" s="345"/>
      <c r="L28" s="593"/>
      <c r="M28" s="609"/>
      <c r="N28" s="667"/>
      <c r="P28" s="686"/>
      <c r="Q28" s="687"/>
      <c r="S28" s="639"/>
    </row>
    <row r="29" spans="1:19" s="5" customFormat="1" ht="11.65" x14ac:dyDescent="0.35">
      <c r="A29" s="47"/>
      <c r="B29" s="311"/>
      <c r="C29" s="352"/>
      <c r="D29" s="154"/>
      <c r="E29" s="342"/>
      <c r="F29" s="311"/>
      <c r="G29" s="312"/>
      <c r="H29" s="311"/>
      <c r="I29" s="312"/>
      <c r="J29" s="311"/>
      <c r="K29" s="342"/>
      <c r="L29" s="593"/>
      <c r="M29" s="608"/>
      <c r="N29" s="666"/>
      <c r="P29" s="681"/>
      <c r="Q29" s="684"/>
      <c r="S29" s="639"/>
    </row>
    <row r="30" spans="1:19" s="5" customFormat="1" ht="11.65" x14ac:dyDescent="0.35">
      <c r="A30" s="48" t="s">
        <v>614</v>
      </c>
      <c r="B30" s="311"/>
      <c r="C30" s="352"/>
      <c r="D30" s="154"/>
      <c r="E30" s="342"/>
      <c r="F30" s="311"/>
      <c r="G30" s="312"/>
      <c r="H30" s="311"/>
      <c r="I30" s="312"/>
      <c r="J30" s="311"/>
      <c r="K30" s="342"/>
      <c r="L30" s="593"/>
      <c r="M30" s="608"/>
      <c r="N30" s="666"/>
      <c r="P30" s="681"/>
      <c r="Q30" s="684"/>
      <c r="S30" s="639"/>
    </row>
    <row r="31" spans="1:19" s="5" customFormat="1" ht="11.65" x14ac:dyDescent="0.35">
      <c r="A31" s="47" t="s">
        <v>8</v>
      </c>
      <c r="B31" s="311">
        <f>C31*$B$9</f>
        <v>0.29888541175839878</v>
      </c>
      <c r="C31" s="352">
        <f>'Non-food Shopping (By Zone)'!C77</f>
        <v>5.3039018190164594E-3</v>
      </c>
      <c r="D31" s="154">
        <f>E31*$D$9</f>
        <v>0.68294078557282345</v>
      </c>
      <c r="E31" s="342">
        <f>'Non-food Shopping (By Zone)'!E77</f>
        <v>1.6033078222107096E-2</v>
      </c>
      <c r="F31" s="311">
        <f t="shared" ref="F31" si="17">G31*$F$9</f>
        <v>0</v>
      </c>
      <c r="G31" s="312">
        <f>'Non-food Shopping (By Zone)'!G77</f>
        <v>0</v>
      </c>
      <c r="H31" s="311">
        <f>I31*$H$9</f>
        <v>0</v>
      </c>
      <c r="I31" s="312">
        <f>'Non-food Shopping (By Zone)'!I77</f>
        <v>0</v>
      </c>
      <c r="J31" s="311">
        <f>K31*$J$9</f>
        <v>0</v>
      </c>
      <c r="K31" s="342">
        <f>'Non-food Shopping (By Zone)'!K77</f>
        <v>0</v>
      </c>
      <c r="L31" s="593"/>
      <c r="M31" s="608">
        <f>B31+D31+F31+H31+J31</f>
        <v>0.98182619733122223</v>
      </c>
      <c r="N31" s="666">
        <f t="shared" ref="N31" si="18">M31/$M$9</f>
        <v>2.6071849291454479E-3</v>
      </c>
      <c r="P31" s="681">
        <f>M31*Q31</f>
        <v>0</v>
      </c>
      <c r="Q31" s="684">
        <v>0</v>
      </c>
      <c r="S31" s="661">
        <f>M31+P31</f>
        <v>0.98182619733122223</v>
      </c>
    </row>
    <row r="32" spans="1:19" s="5" customFormat="1" ht="12" thickBot="1" x14ac:dyDescent="0.4">
      <c r="A32" s="47"/>
      <c r="B32" s="311"/>
      <c r="C32" s="352"/>
      <c r="D32" s="154"/>
      <c r="E32" s="342"/>
      <c r="F32" s="380"/>
      <c r="G32" s="378"/>
      <c r="H32" s="380"/>
      <c r="I32" s="378"/>
      <c r="J32" s="380"/>
      <c r="K32" s="373"/>
      <c r="L32" s="592"/>
      <c r="M32" s="606"/>
      <c r="N32" s="664"/>
      <c r="P32" s="681"/>
      <c r="Q32" s="684"/>
      <c r="S32" s="639"/>
    </row>
    <row r="33" spans="1:19" s="3" customFormat="1" ht="12" thickBot="1" x14ac:dyDescent="0.4">
      <c r="A33" s="71" t="s">
        <v>621</v>
      </c>
      <c r="B33" s="315">
        <f t="shared" ref="B33:N33" si="19">SUM(B31:B31)</f>
        <v>0.29888541175839878</v>
      </c>
      <c r="C33" s="354">
        <f t="shared" si="19"/>
        <v>5.3039018190164594E-3</v>
      </c>
      <c r="D33" s="448">
        <f t="shared" si="19"/>
        <v>0.68294078557282345</v>
      </c>
      <c r="E33" s="344">
        <f t="shared" si="19"/>
        <v>1.6033078222107096E-2</v>
      </c>
      <c r="F33" s="315">
        <f t="shared" si="19"/>
        <v>0</v>
      </c>
      <c r="G33" s="316">
        <f t="shared" si="19"/>
        <v>0</v>
      </c>
      <c r="H33" s="315">
        <f t="shared" si="19"/>
        <v>0</v>
      </c>
      <c r="I33" s="316">
        <f t="shared" si="19"/>
        <v>0</v>
      </c>
      <c r="J33" s="315">
        <f t="shared" si="19"/>
        <v>0</v>
      </c>
      <c r="K33" s="344">
        <f t="shared" si="19"/>
        <v>0</v>
      </c>
      <c r="L33" s="592"/>
      <c r="M33" s="607">
        <f t="shared" si="19"/>
        <v>0.98182619733122223</v>
      </c>
      <c r="N33" s="665">
        <f t="shared" si="19"/>
        <v>2.6071849291454479E-3</v>
      </c>
      <c r="P33" s="686">
        <f>P31</f>
        <v>0</v>
      </c>
      <c r="Q33" s="687"/>
      <c r="S33" s="661">
        <f>S31</f>
        <v>0.98182619733122223</v>
      </c>
    </row>
    <row r="34" spans="1:19" s="5" customFormat="1" ht="12" thickBot="1" x14ac:dyDescent="0.4">
      <c r="A34" s="47"/>
      <c r="B34" s="311"/>
      <c r="C34" s="352"/>
      <c r="D34" s="154"/>
      <c r="E34" s="342"/>
      <c r="F34" s="380"/>
      <c r="G34" s="378"/>
      <c r="H34" s="380"/>
      <c r="I34" s="378"/>
      <c r="J34" s="380"/>
      <c r="K34" s="373"/>
      <c r="L34" s="592"/>
      <c r="M34" s="606"/>
      <c r="N34" s="664"/>
      <c r="P34" s="681"/>
      <c r="Q34" s="684"/>
      <c r="S34" s="639"/>
    </row>
    <row r="35" spans="1:19" s="5" customFormat="1" ht="12" thickBot="1" x14ac:dyDescent="0.4">
      <c r="A35" s="287" t="s">
        <v>83</v>
      </c>
      <c r="B35" s="317"/>
      <c r="C35" s="355"/>
      <c r="D35" s="447"/>
      <c r="E35" s="345"/>
      <c r="F35" s="313"/>
      <c r="G35" s="314"/>
      <c r="H35" s="313"/>
      <c r="I35" s="314"/>
      <c r="J35" s="313"/>
      <c r="K35" s="343"/>
      <c r="L35" s="592"/>
      <c r="M35" s="607"/>
      <c r="N35" s="665"/>
      <c r="P35" s="686"/>
      <c r="Q35" s="687"/>
      <c r="S35" s="639"/>
    </row>
    <row r="36" spans="1:19" s="5" customFormat="1" ht="11.65" x14ac:dyDescent="0.35">
      <c r="A36" s="47"/>
      <c r="B36" s="311"/>
      <c r="C36" s="352"/>
      <c r="D36" s="154"/>
      <c r="E36" s="342"/>
      <c r="F36" s="380"/>
      <c r="G36" s="378"/>
      <c r="H36" s="311"/>
      <c r="I36" s="312"/>
      <c r="J36" s="380"/>
      <c r="K36" s="373"/>
      <c r="L36" s="592"/>
      <c r="M36" s="608"/>
      <c r="N36" s="666"/>
      <c r="P36" s="681"/>
      <c r="Q36" s="684"/>
      <c r="S36" s="639"/>
    </row>
    <row r="37" spans="1:19" s="5" customFormat="1" ht="11.65" x14ac:dyDescent="0.35">
      <c r="A37" s="79" t="s">
        <v>624</v>
      </c>
      <c r="B37" s="311"/>
      <c r="C37" s="352" t="s">
        <v>15</v>
      </c>
      <c r="D37" s="154"/>
      <c r="E37" s="342"/>
      <c r="F37" s="380"/>
      <c r="G37" s="378"/>
      <c r="H37" s="311"/>
      <c r="I37" s="312"/>
      <c r="J37" s="380"/>
      <c r="K37" s="373"/>
      <c r="L37" s="592"/>
      <c r="M37" s="608"/>
      <c r="N37" s="666"/>
      <c r="P37" s="681"/>
      <c r="Q37" s="684"/>
      <c r="S37" s="639"/>
    </row>
    <row r="38" spans="1:19" s="5" customFormat="1" ht="11.65" x14ac:dyDescent="0.35">
      <c r="A38" s="47" t="s">
        <v>8</v>
      </c>
      <c r="B38" s="311">
        <f>C38*$B$9</f>
        <v>0</v>
      </c>
      <c r="C38" s="352">
        <f>'Non-food Shopping (By Zone)'!C42</f>
        <v>0</v>
      </c>
      <c r="D38" s="154">
        <f>E38*$D$9</f>
        <v>0</v>
      </c>
      <c r="E38" s="342">
        <f>'Non-food Shopping (By Zone)'!E42</f>
        <v>0</v>
      </c>
      <c r="F38" s="311">
        <f t="shared" ref="F38" si="20">G38*$F$9</f>
        <v>0.411801300776307</v>
      </c>
      <c r="G38" s="312">
        <f>'Non-food Shopping (By Zone)'!G42</f>
        <v>2.8015122890850965E-3</v>
      </c>
      <c r="H38" s="311">
        <f>I38*$H$9</f>
        <v>0</v>
      </c>
      <c r="I38" s="312">
        <f>'Non-food Shopping (By Zone)'!I42</f>
        <v>0</v>
      </c>
      <c r="J38" s="311">
        <f>K38*$J$9</f>
        <v>0</v>
      </c>
      <c r="K38" s="342">
        <f>'Non-food Shopping (By Zone)'!K42</f>
        <v>0</v>
      </c>
      <c r="L38" s="593"/>
      <c r="M38" s="608">
        <f>B38+D38+F38+H38+J38</f>
        <v>0.411801300776307</v>
      </c>
      <c r="N38" s="666">
        <f>M38/$M$9</f>
        <v>1.0935154797303524E-3</v>
      </c>
      <c r="P38" s="681">
        <f>Q38*M38</f>
        <v>0</v>
      </c>
      <c r="Q38" s="684">
        <v>0</v>
      </c>
      <c r="S38" s="661">
        <f>M38+P38</f>
        <v>0.411801300776307</v>
      </c>
    </row>
    <row r="39" spans="1:19" s="5" customFormat="1" ht="11.65" x14ac:dyDescent="0.35">
      <c r="A39" s="47"/>
      <c r="B39" s="311"/>
      <c r="C39" s="352" t="s">
        <v>15</v>
      </c>
      <c r="D39" s="154"/>
      <c r="E39" s="342"/>
      <c r="F39" s="311"/>
      <c r="G39" s="312"/>
      <c r="H39" s="311"/>
      <c r="I39" s="312"/>
      <c r="J39" s="311"/>
      <c r="K39" s="342"/>
      <c r="L39" s="593"/>
      <c r="M39" s="608"/>
      <c r="N39" s="666"/>
      <c r="P39" s="681"/>
      <c r="Q39" s="684"/>
      <c r="S39" s="639"/>
    </row>
    <row r="40" spans="1:19" s="5" customFormat="1" ht="11.65" x14ac:dyDescent="0.35">
      <c r="A40" s="79" t="s">
        <v>627</v>
      </c>
      <c r="B40" s="311"/>
      <c r="C40" s="352"/>
      <c r="D40" s="154"/>
      <c r="E40" s="342"/>
      <c r="F40" s="311"/>
      <c r="G40" s="312"/>
      <c r="H40" s="311"/>
      <c r="I40" s="312"/>
      <c r="J40" s="311"/>
      <c r="K40" s="342"/>
      <c r="L40" s="593"/>
      <c r="M40" s="608"/>
      <c r="N40" s="666"/>
      <c r="P40" s="681"/>
      <c r="Q40" s="684"/>
      <c r="S40" s="639"/>
    </row>
    <row r="41" spans="1:19" s="5" customFormat="1" ht="11.65" x14ac:dyDescent="0.35">
      <c r="A41" s="47" t="s">
        <v>632</v>
      </c>
      <c r="B41" s="311">
        <f>C41*$B$9</f>
        <v>0</v>
      </c>
      <c r="C41" s="352">
        <f>'Non-food Shopping (By Zone)'!C21</f>
        <v>0</v>
      </c>
      <c r="D41" s="154">
        <f>E41*$D$9</f>
        <v>0</v>
      </c>
      <c r="E41" s="342">
        <f>'Non-food Shopping (By Zone)'!E21</f>
        <v>0</v>
      </c>
      <c r="F41" s="311">
        <f t="shared" ref="F41:F42" si="21">G41*$F$9</f>
        <v>1.2164932188799746</v>
      </c>
      <c r="G41" s="312">
        <f>'Non-food Shopping (By Zone)'!G21</f>
        <v>8.2758862001074459E-3</v>
      </c>
      <c r="H41" s="311">
        <f>I41*$H$9</f>
        <v>0</v>
      </c>
      <c r="I41" s="312">
        <f>'Non-food Shopping (By Zone)'!I21</f>
        <v>0</v>
      </c>
      <c r="J41" s="311">
        <f>K41*$J$9</f>
        <v>0</v>
      </c>
      <c r="K41" s="342">
        <f>'Non-food Shopping (By Zone)'!K21</f>
        <v>0</v>
      </c>
      <c r="L41" s="593"/>
      <c r="M41" s="608">
        <f>B41+D41+F41+H41+J41</f>
        <v>1.2164932188799746</v>
      </c>
      <c r="N41" s="666">
        <f t="shared" ref="N41:N54" si="22">M41/$M$9</f>
        <v>3.2303301697311983E-3</v>
      </c>
      <c r="P41" s="681">
        <f>M41*Q41</f>
        <v>0.12164932188799747</v>
      </c>
      <c r="Q41" s="684">
        <v>0.1</v>
      </c>
      <c r="S41" s="661">
        <f>M41+P41</f>
        <v>1.3381425407679721</v>
      </c>
    </row>
    <row r="42" spans="1:19" s="5" customFormat="1" ht="11.65" x14ac:dyDescent="0.35">
      <c r="A42" s="47" t="s">
        <v>8</v>
      </c>
      <c r="B42" s="311">
        <f>C42*$B$9</f>
        <v>1.8294605925358309</v>
      </c>
      <c r="C42" s="352">
        <f>'Non-food Shopping (By Zone)'!C40</f>
        <v>3.2464881131144929E-2</v>
      </c>
      <c r="D42" s="154">
        <f>E42*$D$9</f>
        <v>5.3028823710044088</v>
      </c>
      <c r="E42" s="342">
        <f>'Non-food Shopping (By Zone)'!E40</f>
        <v>0.12449326450115843</v>
      </c>
      <c r="F42" s="311">
        <f t="shared" si="21"/>
        <v>11.022485551011847</v>
      </c>
      <c r="G42" s="312">
        <f>'Non-food Shopping (By Zone)'!G40</f>
        <v>7.4986719734031648E-2</v>
      </c>
      <c r="H42" s="311">
        <f>I42*$H$9</f>
        <v>1.5505400211529674</v>
      </c>
      <c r="I42" s="312">
        <f>'Non-food Shopping (By Zone)'!I40</f>
        <v>2.6278832254270804E-2</v>
      </c>
      <c r="J42" s="311">
        <f>K42*$J$9</f>
        <v>1.0603583941569608</v>
      </c>
      <c r="K42" s="342">
        <f>'Non-food Shopping (By Zone)'!K40</f>
        <v>1.4800961668645944E-2</v>
      </c>
      <c r="L42" s="593"/>
      <c r="M42" s="608">
        <f>B42+D42+F42+H42+J42</f>
        <v>20.765726929862016</v>
      </c>
      <c r="N42" s="666">
        <f t="shared" si="22"/>
        <v>5.5142234380635174E-2</v>
      </c>
      <c r="P42" s="681">
        <f>M42*Q42</f>
        <v>2.0765726929862018</v>
      </c>
      <c r="Q42" s="684">
        <v>0.1</v>
      </c>
      <c r="S42" s="661">
        <f>M42+P42</f>
        <v>22.842299622848216</v>
      </c>
    </row>
    <row r="43" spans="1:19" s="286" customFormat="1" ht="11.65" x14ac:dyDescent="0.35">
      <c r="A43" s="74" t="s">
        <v>11</v>
      </c>
      <c r="B43" s="398">
        <f t="shared" ref="B43:N43" si="23">SUM(B41:B42)</f>
        <v>1.8294605925358309</v>
      </c>
      <c r="C43" s="403">
        <f t="shared" si="23"/>
        <v>3.2464881131144929E-2</v>
      </c>
      <c r="D43" s="446">
        <f t="shared" si="23"/>
        <v>5.3028823710044088</v>
      </c>
      <c r="E43" s="402">
        <f t="shared" si="23"/>
        <v>0.12449326450115843</v>
      </c>
      <c r="F43" s="398">
        <f t="shared" si="23"/>
        <v>12.238978769891823</v>
      </c>
      <c r="G43" s="399">
        <f t="shared" si="23"/>
        <v>8.3262605934139089E-2</v>
      </c>
      <c r="H43" s="398">
        <f t="shared" si="23"/>
        <v>1.5505400211529674</v>
      </c>
      <c r="I43" s="399">
        <f t="shared" si="23"/>
        <v>2.6278832254270804E-2</v>
      </c>
      <c r="J43" s="398">
        <f>SUM(J41:J42)</f>
        <v>1.0603583941569608</v>
      </c>
      <c r="K43" s="402">
        <f t="shared" si="23"/>
        <v>1.4800961668645944E-2</v>
      </c>
      <c r="L43" s="594"/>
      <c r="M43" s="631">
        <f t="shared" si="23"/>
        <v>21.982220148741991</v>
      </c>
      <c r="N43" s="669">
        <f t="shared" si="23"/>
        <v>5.8372564550366372E-2</v>
      </c>
      <c r="P43" s="690">
        <f>SUM(P41:P42)</f>
        <v>2.1982220148741991</v>
      </c>
      <c r="Q43" s="691" t="s">
        <v>7</v>
      </c>
      <c r="S43" s="662">
        <f>SUM(S41:S42)</f>
        <v>24.180442163616188</v>
      </c>
    </row>
    <row r="44" spans="1:19" s="5" customFormat="1" ht="11.65" x14ac:dyDescent="0.35">
      <c r="A44" s="47"/>
      <c r="B44" s="311"/>
      <c r="C44" s="352" t="s">
        <v>15</v>
      </c>
      <c r="D44" s="154"/>
      <c r="E44" s="342"/>
      <c r="F44" s="380"/>
      <c r="G44" s="312"/>
      <c r="H44" s="311"/>
      <c r="I44" s="312"/>
      <c r="J44" s="380"/>
      <c r="K44" s="342"/>
      <c r="L44" s="593"/>
      <c r="M44" s="608"/>
      <c r="N44" s="666"/>
      <c r="P44" s="681"/>
      <c r="Q44" s="684"/>
      <c r="S44" s="639"/>
    </row>
    <row r="45" spans="1:19" s="41" customFormat="1" ht="11.65" x14ac:dyDescent="0.35">
      <c r="A45" s="48" t="s">
        <v>614</v>
      </c>
      <c r="B45" s="319"/>
      <c r="C45" s="356"/>
      <c r="D45" s="156"/>
      <c r="E45" s="449"/>
      <c r="F45" s="319"/>
      <c r="G45" s="312"/>
      <c r="H45" s="319"/>
      <c r="I45" s="312"/>
      <c r="J45" s="319"/>
      <c r="K45" s="342"/>
      <c r="L45" s="593"/>
      <c r="M45" s="610"/>
      <c r="N45" s="666"/>
      <c r="P45" s="683"/>
      <c r="Q45" s="685"/>
      <c r="S45" s="640"/>
    </row>
    <row r="46" spans="1:19" s="5" customFormat="1" ht="11.65" x14ac:dyDescent="0.35">
      <c r="A46" s="47" t="s">
        <v>776</v>
      </c>
      <c r="B46" s="311">
        <f>C46*$B$9</f>
        <v>0.74860480486701653</v>
      </c>
      <c r="C46" s="352">
        <f>'Non-food Shopping (By Zone)'!C50</f>
        <v>1.3284443569524794E-2</v>
      </c>
      <c r="D46" s="154">
        <f>E46*$D$9</f>
        <v>0.73465029165851037</v>
      </c>
      <c r="E46" s="342">
        <f>'Non-food Shopping (By Zone)'!E50</f>
        <v>1.7247037870457803E-2</v>
      </c>
      <c r="F46" s="311">
        <f t="shared" ref="F46:F54" si="24">G46*$F$9</f>
        <v>5.9214723441832593</v>
      </c>
      <c r="G46" s="312">
        <f>'Non-food Shopping (By Zone)'!G50</f>
        <v>4.0284179555611033E-2</v>
      </c>
      <c r="H46" s="311">
        <f>I46*$H$9</f>
        <v>0</v>
      </c>
      <c r="I46" s="312">
        <f>'Non-food Shopping (By Zone)'!I50</f>
        <v>0</v>
      </c>
      <c r="J46" s="311">
        <f>K46*$J$9</f>
        <v>0.49070715558035538</v>
      </c>
      <c r="K46" s="342">
        <f>'Non-food Shopping (By Zone)'!K50</f>
        <v>6.8495122406698437E-3</v>
      </c>
      <c r="L46" s="593"/>
      <c r="M46" s="608">
        <f t="shared" ref="M46:M54" si="25">B46+D46+F46+H46+J46</f>
        <v>7.8954345962891415</v>
      </c>
      <c r="N46" s="666">
        <f t="shared" si="22"/>
        <v>2.0965887999782364E-2</v>
      </c>
      <c r="P46" s="681">
        <f>M46*Q46</f>
        <v>1.1843151894433712</v>
      </c>
      <c r="Q46" s="684">
        <v>0.15</v>
      </c>
      <c r="S46" s="661">
        <f>M46+P46</f>
        <v>9.0797497857325133</v>
      </c>
    </row>
    <row r="47" spans="1:19" s="5" customFormat="1" ht="11.65" x14ac:dyDescent="0.35">
      <c r="A47" s="47" t="s">
        <v>622</v>
      </c>
      <c r="B47" s="311">
        <f t="shared" ref="B47:B54" si="26">C47*$B$9</f>
        <v>0.78366476417968745</v>
      </c>
      <c r="C47" s="352">
        <f>'Non-food Shopping (By Zone)'!C7</f>
        <v>1.3906603683928213E-2</v>
      </c>
      <c r="D47" s="154">
        <f t="shared" ref="D47:D54" si="27">E47*$D$9</f>
        <v>0.39063905354238782</v>
      </c>
      <c r="E47" s="342">
        <f>'Non-food Shopping (By Zone)'!E7</f>
        <v>9.1708485338179192E-3</v>
      </c>
      <c r="F47" s="311">
        <f t="shared" si="24"/>
        <v>1.3675334332179996</v>
      </c>
      <c r="G47" s="312">
        <f>'Non-food Shopping (By Zone)'!G7</f>
        <v>9.3034230627068119E-3</v>
      </c>
      <c r="H47" s="311">
        <f t="shared" ref="H47:H54" si="28">I47*$H$9</f>
        <v>1.0634263000494317</v>
      </c>
      <c r="I47" s="312">
        <f>'Non-food Shopping (By Zone)'!I7</f>
        <v>1.8023140952530058E-2</v>
      </c>
      <c r="J47" s="311">
        <f t="shared" ref="J47:J54" si="29">K47*$J$9</f>
        <v>1.5333013660547494</v>
      </c>
      <c r="K47" s="342">
        <f>'Non-food Shopping (By Zone)'!K7</f>
        <v>2.1402513405386833E-2</v>
      </c>
      <c r="L47" s="593"/>
      <c r="M47" s="608">
        <f t="shared" si="25"/>
        <v>5.1385649170442562</v>
      </c>
      <c r="N47" s="666">
        <f t="shared" si="22"/>
        <v>1.3645173703420471E-2</v>
      </c>
      <c r="P47" s="681">
        <f t="shared" ref="P47:P54" si="30">M47*Q47</f>
        <v>2.8262107043743412</v>
      </c>
      <c r="Q47" s="684">
        <v>0.55000000000000004</v>
      </c>
      <c r="S47" s="661">
        <f t="shared" ref="S47:S54" si="31">M47+P47</f>
        <v>7.9647756214185979</v>
      </c>
    </row>
    <row r="48" spans="1:19" s="5" customFormat="1" ht="11.65" x14ac:dyDescent="0.35">
      <c r="A48" s="47" t="s">
        <v>777</v>
      </c>
      <c r="B48" s="311">
        <f t="shared" si="26"/>
        <v>3.3421115156947794</v>
      </c>
      <c r="C48" s="352">
        <f>'Non-food Shopping (By Zone)'!C52</f>
        <v>5.930778368593724E-2</v>
      </c>
      <c r="D48" s="154">
        <f t="shared" si="27"/>
        <v>2.4103577116473662</v>
      </c>
      <c r="E48" s="342">
        <f>'Non-food Shopping (By Zone)'!E52</f>
        <v>5.6586829415506378E-2</v>
      </c>
      <c r="F48" s="311">
        <f t="shared" si="24"/>
        <v>8.4448453986043361</v>
      </c>
      <c r="G48" s="312">
        <f>'Non-food Shopping (By Zone)'!G52</f>
        <v>5.7450858263473847E-2</v>
      </c>
      <c r="H48" s="311">
        <f t="shared" si="28"/>
        <v>3.2727050624348477</v>
      </c>
      <c r="I48" s="312">
        <f>'Non-food Shopping (By Zone)'!I52</f>
        <v>5.5466396339436168E-2</v>
      </c>
      <c r="J48" s="311">
        <f t="shared" si="29"/>
        <v>1.6440476346251212</v>
      </c>
      <c r="K48" s="342">
        <f>'Non-food Shopping (By Zone)'!K52</f>
        <v>2.2948359871155469E-2</v>
      </c>
      <c r="L48" s="593"/>
      <c r="M48" s="608">
        <f t="shared" si="25"/>
        <v>19.114067323006452</v>
      </c>
      <c r="N48" s="666">
        <f t="shared" si="22"/>
        <v>5.0756344039985177E-2</v>
      </c>
      <c r="P48" s="681">
        <f t="shared" si="30"/>
        <v>1.9114067323006454</v>
      </c>
      <c r="Q48" s="684">
        <v>0.1</v>
      </c>
      <c r="S48" s="661">
        <f t="shared" si="31"/>
        <v>21.025474055307097</v>
      </c>
    </row>
    <row r="49" spans="1:19" s="5" customFormat="1" ht="11.65" x14ac:dyDescent="0.35">
      <c r="A49" s="47" t="s">
        <v>623</v>
      </c>
      <c r="B49" s="311">
        <f t="shared" si="26"/>
        <v>0</v>
      </c>
      <c r="C49" s="352">
        <f>'Non-food Shopping (By Zone)'!C81</f>
        <v>0</v>
      </c>
      <c r="D49" s="154">
        <f t="shared" si="27"/>
        <v>0</v>
      </c>
      <c r="E49" s="342">
        <f>'Non-food Shopping (By Zone)'!E81</f>
        <v>0</v>
      </c>
      <c r="F49" s="311">
        <f t="shared" si="24"/>
        <v>0.17813533967319581</v>
      </c>
      <c r="G49" s="312">
        <f>'Non-food Shopping (By Zone)'!G81</f>
        <v>1.2118668451848629E-3</v>
      </c>
      <c r="H49" s="311">
        <f t="shared" si="28"/>
        <v>0</v>
      </c>
      <c r="I49" s="312">
        <f>'Non-food Shopping (By Zone)'!I81</f>
        <v>0</v>
      </c>
      <c r="J49" s="311">
        <f t="shared" si="29"/>
        <v>0</v>
      </c>
      <c r="K49" s="342">
        <f>'Non-food Shopping (By Zone)'!K81</f>
        <v>0</v>
      </c>
      <c r="L49" s="593"/>
      <c r="M49" s="608">
        <f t="shared" si="25"/>
        <v>0.17813533967319581</v>
      </c>
      <c r="N49" s="666">
        <f t="shared" si="22"/>
        <v>4.7302849955172232E-4</v>
      </c>
      <c r="P49" s="681">
        <f t="shared" si="30"/>
        <v>8.9067669836597908E-3</v>
      </c>
      <c r="Q49" s="684">
        <v>0.05</v>
      </c>
      <c r="S49" s="661">
        <f t="shared" si="31"/>
        <v>0.18704210665685561</v>
      </c>
    </row>
    <row r="50" spans="1:19" s="5" customFormat="1" ht="11.85" customHeight="1" x14ac:dyDescent="0.35">
      <c r="A50" s="47" t="s">
        <v>320</v>
      </c>
      <c r="B50" s="311">
        <f t="shared" si="26"/>
        <v>0</v>
      </c>
      <c r="C50" s="352">
        <f>'Non-food Shopping (By Zone)'!C90</f>
        <v>0</v>
      </c>
      <c r="D50" s="154">
        <f t="shared" si="27"/>
        <v>0</v>
      </c>
      <c r="E50" s="342">
        <f>'Non-food Shopping (By Zone)'!E90</f>
        <v>0</v>
      </c>
      <c r="F50" s="311">
        <f t="shared" si="24"/>
        <v>0.32258213225199389</v>
      </c>
      <c r="G50" s="312">
        <f>'Non-food Shopping (By Zone)'!G90</f>
        <v>2.1945482106044628E-3</v>
      </c>
      <c r="H50" s="311">
        <f t="shared" si="28"/>
        <v>0</v>
      </c>
      <c r="I50" s="312">
        <f>'Non-food Shopping (By Zone)'!I90</f>
        <v>0</v>
      </c>
      <c r="J50" s="311">
        <f t="shared" si="29"/>
        <v>0</v>
      </c>
      <c r="K50" s="342">
        <f>'Non-food Shopping (By Zone)'!K90</f>
        <v>0</v>
      </c>
      <c r="L50" s="593"/>
      <c r="M50" s="608">
        <f t="shared" si="25"/>
        <v>0.32258213225199389</v>
      </c>
      <c r="N50" s="666">
        <f t="shared" si="22"/>
        <v>8.5659893360461796E-4</v>
      </c>
      <c r="P50" s="681">
        <f t="shared" si="30"/>
        <v>0</v>
      </c>
      <c r="Q50" s="684">
        <v>0</v>
      </c>
      <c r="S50" s="661">
        <f t="shared" si="31"/>
        <v>0.32258213225199389</v>
      </c>
    </row>
    <row r="51" spans="1:19" s="5" customFormat="1" ht="11.85" customHeight="1" x14ac:dyDescent="0.35">
      <c r="A51" s="47" t="s">
        <v>775</v>
      </c>
      <c r="B51" s="311">
        <f t="shared" si="26"/>
        <v>0</v>
      </c>
      <c r="C51" s="352">
        <f>'Non-food Shopping (By Zone)'!C38</f>
        <v>0</v>
      </c>
      <c r="D51" s="154">
        <f t="shared" si="27"/>
        <v>0</v>
      </c>
      <c r="E51" s="342">
        <f>'Non-food Shopping (By Zone)'!E38</f>
        <v>0</v>
      </c>
      <c r="F51" s="311">
        <f t="shared" si="24"/>
        <v>2.2001695553343787</v>
      </c>
      <c r="G51" s="312">
        <f>'Non-food Shopping (By Zone)'!G38</f>
        <v>1.4967903296372464E-2</v>
      </c>
      <c r="H51" s="311">
        <f t="shared" si="28"/>
        <v>0</v>
      </c>
      <c r="I51" s="312">
        <f>'Non-food Shopping (By Zone)'!I38</f>
        <v>0</v>
      </c>
      <c r="J51" s="311">
        <f t="shared" si="29"/>
        <v>0</v>
      </c>
      <c r="K51" s="342">
        <f>'Non-food Shopping (By Zone)'!K38</f>
        <v>0</v>
      </c>
      <c r="L51" s="593"/>
      <c r="M51" s="608">
        <f t="shared" si="25"/>
        <v>2.2001695553343787</v>
      </c>
      <c r="N51" s="666">
        <f t="shared" si="22"/>
        <v>5.8424280405478847E-3</v>
      </c>
      <c r="P51" s="681">
        <f t="shared" si="30"/>
        <v>0</v>
      </c>
      <c r="Q51" s="684">
        <v>0</v>
      </c>
      <c r="S51" s="661">
        <f t="shared" si="31"/>
        <v>2.2001695553343787</v>
      </c>
    </row>
    <row r="52" spans="1:19" s="5" customFormat="1" ht="11.85" customHeight="1" x14ac:dyDescent="0.35">
      <c r="A52" s="47" t="s">
        <v>631</v>
      </c>
      <c r="B52" s="311">
        <f t="shared" si="26"/>
        <v>4.3202938833009163</v>
      </c>
      <c r="C52" s="352">
        <f>'Non-food Shopping (By Zone)'!C15</f>
        <v>7.6666219510399078E-2</v>
      </c>
      <c r="D52" s="154">
        <f t="shared" si="27"/>
        <v>3.4480492693334197</v>
      </c>
      <c r="E52" s="342">
        <f>'Non-food Shopping (By Zone)'!E15</f>
        <v>8.0948223940869035E-2</v>
      </c>
      <c r="F52" s="311">
        <f t="shared" si="24"/>
        <v>7.5743588001623419</v>
      </c>
      <c r="G52" s="312">
        <f>'Non-food Shopping (By Zone)'!G15</f>
        <v>5.152887866209363E-2</v>
      </c>
      <c r="H52" s="311">
        <f t="shared" si="28"/>
        <v>5.9445487433256492</v>
      </c>
      <c r="I52" s="312">
        <f>'Non-food Shopping (By Zone)'!I15</f>
        <v>0.10074928548895526</v>
      </c>
      <c r="J52" s="311">
        <f t="shared" si="29"/>
        <v>0.88645086560608477</v>
      </c>
      <c r="K52" s="342">
        <f>'Non-food Shopping (By Zone)'!K15</f>
        <v>1.23734817918851E-2</v>
      </c>
      <c r="L52" s="593"/>
      <c r="M52" s="608">
        <f t="shared" si="25"/>
        <v>22.173701561728414</v>
      </c>
      <c r="N52" s="666">
        <f t="shared" si="22"/>
        <v>5.8881032806262036E-2</v>
      </c>
      <c r="P52" s="681">
        <f t="shared" si="30"/>
        <v>2.2173701561728416</v>
      </c>
      <c r="Q52" s="684">
        <v>0.1</v>
      </c>
      <c r="S52" s="661">
        <f t="shared" si="31"/>
        <v>24.391071717901255</v>
      </c>
    </row>
    <row r="53" spans="1:19" s="5" customFormat="1" ht="11.85" customHeight="1" x14ac:dyDescent="0.35">
      <c r="A53" s="47" t="s">
        <v>778</v>
      </c>
      <c r="B53" s="311">
        <f t="shared" si="26"/>
        <v>0</v>
      </c>
      <c r="C53" s="352">
        <f>'Non-food Shopping (By Zone)'!C95</f>
        <v>0</v>
      </c>
      <c r="D53" s="154">
        <f t="shared" si="27"/>
        <v>0</v>
      </c>
      <c r="E53" s="342">
        <f>'Non-food Shopping (By Zone)'!E95</f>
        <v>0</v>
      </c>
      <c r="F53" s="311">
        <f t="shared" si="24"/>
        <v>0.77030148976940904</v>
      </c>
      <c r="G53" s="312">
        <f>'Non-food Shopping (By Zone)'!G95</f>
        <v>5.2404134853906176E-3</v>
      </c>
      <c r="H53" s="311">
        <f t="shared" si="28"/>
        <v>4.489393241497007E-2</v>
      </c>
      <c r="I53" s="312">
        <f>'Non-food Shopping (By Zone)'!I95</f>
        <v>7.6087047291453346E-4</v>
      </c>
      <c r="J53" s="311">
        <f t="shared" si="29"/>
        <v>0</v>
      </c>
      <c r="K53" s="342">
        <f>'Non-food Shopping (By Zone)'!K95</f>
        <v>0</v>
      </c>
      <c r="L53" s="593"/>
      <c r="M53" s="608">
        <f t="shared" si="25"/>
        <v>0.81519542218437913</v>
      </c>
      <c r="N53" s="666">
        <f t="shared" si="22"/>
        <v>2.1647061616450994E-3</v>
      </c>
      <c r="P53" s="681">
        <f t="shared" si="30"/>
        <v>0</v>
      </c>
      <c r="Q53" s="684">
        <v>0</v>
      </c>
      <c r="S53" s="661">
        <f t="shared" si="31"/>
        <v>0.81519542218437913</v>
      </c>
    </row>
    <row r="54" spans="1:19" s="5" customFormat="1" ht="11.85" customHeight="1" x14ac:dyDescent="0.35">
      <c r="A54" s="47" t="s">
        <v>8</v>
      </c>
      <c r="B54" s="311">
        <f t="shared" si="26"/>
        <v>0.13878425132230943</v>
      </c>
      <c r="C54" s="352">
        <f>'Non-food Shopping (By Zone)'!C72+'Non-food Shopping (By Zone)'!C101+'Non-food Shopping (By Zone)'!C107+'Non-food Shopping (By Zone)'!C127</f>
        <v>2.4628102077937893E-3</v>
      </c>
      <c r="D54" s="154">
        <f t="shared" si="27"/>
        <v>0.32424421503155471</v>
      </c>
      <c r="E54" s="342">
        <f>'Non-food Shopping (By Zone)'!E72+'Non-food Shopping (By Zone)'!E101+'Non-food Shopping (By Zone)'!E107+'Non-food Shopping (By Zone)'!E127</f>
        <v>7.6121282730335464E-3</v>
      </c>
      <c r="F54" s="311">
        <f t="shared" si="24"/>
        <v>3.3143085256536815</v>
      </c>
      <c r="G54" s="312">
        <f>'Non-food Shopping (By Zone)'!G72+'Non-food Shopping (By Zone)'!G101+'Non-food Shopping (By Zone)'!G107+'Non-food Shopping (By Zone)'!G127</f>
        <v>2.2547466574133059E-2</v>
      </c>
      <c r="H54" s="311">
        <f t="shared" si="28"/>
        <v>4.688896160798179E-2</v>
      </c>
      <c r="I54" s="312">
        <f>'Non-food Shopping (By Zone)'!I72+'Non-food Shopping (By Zone)'!I101+'Non-food Shopping (By Zone)'!I107+'Non-food Shopping (By Zone)'!I127</f>
        <v>7.946825879133737E-4</v>
      </c>
      <c r="J54" s="311">
        <f t="shared" si="29"/>
        <v>0</v>
      </c>
      <c r="K54" s="342">
        <f>'Non-food Shopping (By Zone)'!K72+'Non-food Shopping (By Zone)'!K101+'Non-food Shopping (By Zone)'!K107+'Non-food Shopping (By Zone)'!K127</f>
        <v>0</v>
      </c>
      <c r="L54" s="593"/>
      <c r="M54" s="608">
        <f t="shared" si="25"/>
        <v>3.8242259536155272</v>
      </c>
      <c r="N54" s="666">
        <f t="shared" si="22"/>
        <v>1.0155019594114285E-2</v>
      </c>
      <c r="P54" s="681">
        <f t="shared" si="30"/>
        <v>0.19121129768077638</v>
      </c>
      <c r="Q54" s="684">
        <v>0.05</v>
      </c>
      <c r="S54" s="661">
        <f t="shared" si="31"/>
        <v>4.0154372512963032</v>
      </c>
    </row>
    <row r="55" spans="1:19" s="5" customFormat="1" ht="11.85" customHeight="1" thickBot="1" x14ac:dyDescent="0.4">
      <c r="A55" s="47"/>
      <c r="B55" s="311"/>
      <c r="C55" s="352" t="s">
        <v>15</v>
      </c>
      <c r="D55" s="154"/>
      <c r="E55" s="342"/>
      <c r="F55" s="311"/>
      <c r="G55" s="312"/>
      <c r="H55" s="311"/>
      <c r="I55" s="312"/>
      <c r="J55" s="311"/>
      <c r="K55" s="342"/>
      <c r="L55" s="593"/>
      <c r="M55" s="608"/>
      <c r="N55" s="666"/>
      <c r="P55" s="681"/>
      <c r="Q55" s="684"/>
      <c r="S55" s="639"/>
    </row>
    <row r="56" spans="1:19" s="5" customFormat="1" ht="11.85" customHeight="1" thickBot="1" x14ac:dyDescent="0.4">
      <c r="A56" s="71" t="s">
        <v>637</v>
      </c>
      <c r="B56" s="315">
        <f t="shared" ref="B56:N56" si="32">B38+B43+B46+B47+B48+B49+B50+B51+B52+B53+B54</f>
        <v>11.16291981190054</v>
      </c>
      <c r="C56" s="354">
        <f t="shared" si="32"/>
        <v>0.19809274178872804</v>
      </c>
      <c r="D56" s="448">
        <f t="shared" si="32"/>
        <v>12.61082291221765</v>
      </c>
      <c r="E56" s="344">
        <f t="shared" si="32"/>
        <v>0.29605833253484309</v>
      </c>
      <c r="F56" s="315">
        <f t="shared" si="32"/>
        <v>42.744487089518728</v>
      </c>
      <c r="G56" s="316">
        <f t="shared" si="32"/>
        <v>0.29079365617879499</v>
      </c>
      <c r="H56" s="315">
        <f t="shared" si="32"/>
        <v>11.923003020985849</v>
      </c>
      <c r="I56" s="316">
        <f t="shared" si="32"/>
        <v>0.2020732080960202</v>
      </c>
      <c r="J56" s="315">
        <f t="shared" si="32"/>
        <v>5.6148654160232709</v>
      </c>
      <c r="K56" s="344">
        <f t="shared" si="32"/>
        <v>7.8374828977743199E-2</v>
      </c>
      <c r="L56" s="592"/>
      <c r="M56" s="607">
        <f t="shared" si="32"/>
        <v>84.056098250646031</v>
      </c>
      <c r="N56" s="665">
        <f t="shared" si="32"/>
        <v>0.22320629980901038</v>
      </c>
      <c r="P56" s="686">
        <f>P38+P43+P46+P47+P48+P49+P50+P51+P52+P53+P54</f>
        <v>10.537642861829834</v>
      </c>
      <c r="Q56" s="687" t="s">
        <v>7</v>
      </c>
      <c r="S56" s="661">
        <f>S38+S43+S46+S47+S48+S49+S50+S51+S52+S53+S54</f>
        <v>94.593741112475868</v>
      </c>
    </row>
    <row r="57" spans="1:19" s="5" customFormat="1" ht="11.85" customHeight="1" thickBot="1" x14ac:dyDescent="0.4">
      <c r="A57" s="47"/>
      <c r="B57" s="311"/>
      <c r="C57" s="352"/>
      <c r="D57" s="154"/>
      <c r="E57" s="342"/>
      <c r="F57" s="311"/>
      <c r="G57" s="312"/>
      <c r="H57" s="311"/>
      <c r="I57" s="312"/>
      <c r="J57" s="311"/>
      <c r="K57" s="342"/>
      <c r="L57" s="593"/>
      <c r="M57" s="608"/>
      <c r="N57" s="666"/>
      <c r="P57" s="681"/>
      <c r="Q57" s="684"/>
      <c r="S57" s="639"/>
    </row>
    <row r="58" spans="1:19" s="5" customFormat="1" ht="11.85" customHeight="1" thickBot="1" x14ac:dyDescent="0.4">
      <c r="A58" s="287" t="s">
        <v>84</v>
      </c>
      <c r="B58" s="313"/>
      <c r="C58" s="353"/>
      <c r="D58" s="445"/>
      <c r="E58" s="343"/>
      <c r="F58" s="313"/>
      <c r="G58" s="314"/>
      <c r="H58" s="313"/>
      <c r="I58" s="314"/>
      <c r="J58" s="313"/>
      <c r="K58" s="343"/>
      <c r="L58" s="592"/>
      <c r="M58" s="607"/>
      <c r="N58" s="665"/>
      <c r="P58" s="686"/>
      <c r="Q58" s="687"/>
      <c r="S58" s="639"/>
    </row>
    <row r="59" spans="1:19" s="5" customFormat="1" ht="11.85" customHeight="1" x14ac:dyDescent="0.35">
      <c r="A59" s="47"/>
      <c r="B59" s="311"/>
      <c r="C59" s="352"/>
      <c r="D59" s="154"/>
      <c r="E59" s="342"/>
      <c r="F59" s="311"/>
      <c r="G59" s="312"/>
      <c r="H59" s="311"/>
      <c r="I59" s="312"/>
      <c r="J59" s="311"/>
      <c r="K59" s="342"/>
      <c r="L59" s="593"/>
      <c r="M59" s="608"/>
      <c r="N59" s="666"/>
      <c r="P59" s="681"/>
      <c r="Q59" s="684"/>
      <c r="S59" s="639"/>
    </row>
    <row r="60" spans="1:19" s="5" customFormat="1" ht="11.85" customHeight="1" x14ac:dyDescent="0.35">
      <c r="A60" s="79" t="s">
        <v>641</v>
      </c>
      <c r="B60" s="311"/>
      <c r="C60" s="352"/>
      <c r="D60" s="154"/>
      <c r="E60" s="342"/>
      <c r="F60" s="311"/>
      <c r="G60" s="312"/>
      <c r="H60" s="311"/>
      <c r="I60" s="312"/>
      <c r="J60" s="311"/>
      <c r="K60" s="342"/>
      <c r="L60" s="593"/>
      <c r="M60" s="608"/>
      <c r="N60" s="666"/>
      <c r="P60" s="681"/>
      <c r="Q60" s="684"/>
      <c r="S60" s="639"/>
    </row>
    <row r="61" spans="1:19" s="5" customFormat="1" ht="11.85" customHeight="1" x14ac:dyDescent="0.35">
      <c r="A61" s="47" t="s">
        <v>642</v>
      </c>
      <c r="B61" s="311">
        <f>C61*$B$9</f>
        <v>0</v>
      </c>
      <c r="C61" s="352">
        <f>'Non-food Shopping (By Zone)'!C18</f>
        <v>0</v>
      </c>
      <c r="D61" s="154">
        <f t="shared" ref="D61:D62" si="33">E61*$D$9</f>
        <v>0</v>
      </c>
      <c r="E61" s="342">
        <f>'Non-food Shopping (By Zone)'!E18</f>
        <v>0</v>
      </c>
      <c r="F61" s="311">
        <f t="shared" ref="F61:F62" si="34">G61*$F$9</f>
        <v>3.8903608407943167</v>
      </c>
      <c r="G61" s="312">
        <f>'Non-food Shopping (By Zone)'!G18</f>
        <v>2.6466389697931171E-2</v>
      </c>
      <c r="H61" s="311">
        <f>I61*$H$9</f>
        <v>3.5113464947910695</v>
      </c>
      <c r="I61" s="312">
        <f>'Non-food Shopping (By Zone)'!I18</f>
        <v>5.9510934425686168E-2</v>
      </c>
      <c r="J61" s="311">
        <f t="shared" ref="J61:J62" si="35">K61*$J$9</f>
        <v>4.8933762806960809E-2</v>
      </c>
      <c r="K61" s="342">
        <f>'Non-food Shopping (By Zone)'!K18</f>
        <v>6.8303957567504212E-4</v>
      </c>
      <c r="L61" s="593"/>
      <c r="M61" s="608">
        <f>B61+D61+F61+H61+J61</f>
        <v>7.4506410983923468</v>
      </c>
      <c r="N61" s="666">
        <f t="shared" ref="N61:N67" si="36">M61/$M$9</f>
        <v>1.9784763573228489E-2</v>
      </c>
      <c r="P61" s="681">
        <f>M61/Q61</f>
        <v>21.287545995406706</v>
      </c>
      <c r="Q61" s="684">
        <v>0.35</v>
      </c>
      <c r="S61" s="661">
        <f>M61+P61</f>
        <v>28.738187093799052</v>
      </c>
    </row>
    <row r="62" spans="1:19" s="5" customFormat="1" ht="11.85" customHeight="1" x14ac:dyDescent="0.35">
      <c r="A62" s="47" t="s">
        <v>8</v>
      </c>
      <c r="B62" s="311">
        <f>C62*$B$9</f>
        <v>0</v>
      </c>
      <c r="C62" s="352">
        <f>'Non-food Shopping (By Zone)'!C34</f>
        <v>0</v>
      </c>
      <c r="D62" s="154">
        <f t="shared" si="33"/>
        <v>0</v>
      </c>
      <c r="E62" s="342">
        <f>'Non-food Shopping (By Zone)'!E34</f>
        <v>0</v>
      </c>
      <c r="F62" s="311">
        <f t="shared" si="34"/>
        <v>0.12476133244229681</v>
      </c>
      <c r="G62" s="312">
        <f>'Non-food Shopping (By Zone)'!G34</f>
        <v>8.4875983971111177E-4</v>
      </c>
      <c r="H62" s="311">
        <f>I62*$H$9</f>
        <v>1.0185959740129309</v>
      </c>
      <c r="I62" s="312">
        <f>'Non-food Shopping (By Zone)'!I34</f>
        <v>1.7263348492003009E-2</v>
      </c>
      <c r="J62" s="311">
        <f t="shared" si="35"/>
        <v>0</v>
      </c>
      <c r="K62" s="342">
        <f>'Non-food Shopping (By Zone)'!K34</f>
        <v>0</v>
      </c>
      <c r="L62" s="593"/>
      <c r="M62" s="608">
        <f>B62+D62+F62+H62+J62</f>
        <v>1.1433573064552278</v>
      </c>
      <c r="N62" s="666">
        <f t="shared" si="36"/>
        <v>3.0361218167952102E-3</v>
      </c>
      <c r="P62" s="681">
        <f>M62/Q62</f>
        <v>2.2867146129104556</v>
      </c>
      <c r="Q62" s="684">
        <v>0.5</v>
      </c>
      <c r="S62" s="661">
        <f>M62+P62</f>
        <v>3.4300719193656835</v>
      </c>
    </row>
    <row r="63" spans="1:19" s="286" customFormat="1" ht="11.85" customHeight="1" x14ac:dyDescent="0.35">
      <c r="A63" s="74" t="s">
        <v>11</v>
      </c>
      <c r="B63" s="398">
        <f t="shared" ref="B63:N63" si="37">SUM(B61:B62)</f>
        <v>0</v>
      </c>
      <c r="C63" s="403">
        <f t="shared" si="37"/>
        <v>0</v>
      </c>
      <c r="D63" s="446">
        <f t="shared" si="37"/>
        <v>0</v>
      </c>
      <c r="E63" s="402">
        <f t="shared" si="37"/>
        <v>0</v>
      </c>
      <c r="F63" s="398">
        <f t="shared" si="37"/>
        <v>4.0151221732366134</v>
      </c>
      <c r="G63" s="399">
        <f t="shared" si="37"/>
        <v>2.7315149537642282E-2</v>
      </c>
      <c r="H63" s="398">
        <f t="shared" si="37"/>
        <v>4.5299424688040002</v>
      </c>
      <c r="I63" s="399">
        <f t="shared" si="37"/>
        <v>7.6774282917689174E-2</v>
      </c>
      <c r="J63" s="398">
        <f t="shared" si="37"/>
        <v>4.8933762806960809E-2</v>
      </c>
      <c r="K63" s="402">
        <f t="shared" si="37"/>
        <v>6.8303957567504212E-4</v>
      </c>
      <c r="L63" s="594"/>
      <c r="M63" s="631">
        <f t="shared" si="37"/>
        <v>8.593998404847575</v>
      </c>
      <c r="N63" s="669">
        <f t="shared" si="37"/>
        <v>2.28208853900237E-2</v>
      </c>
      <c r="P63" s="690">
        <f>SUM(P61:P62)</f>
        <v>23.574260608317161</v>
      </c>
      <c r="Q63" s="691" t="s">
        <v>7</v>
      </c>
      <c r="S63" s="662">
        <f>SUM(S61:S62)</f>
        <v>32.168259013164736</v>
      </c>
    </row>
    <row r="64" spans="1:19" s="5" customFormat="1" ht="11.85" customHeight="1" x14ac:dyDescent="0.35">
      <c r="A64" s="47" t="s">
        <v>15</v>
      </c>
      <c r="B64" s="311"/>
      <c r="C64" s="352"/>
      <c r="D64" s="154"/>
      <c r="E64" s="342"/>
      <c r="F64" s="311"/>
      <c r="G64" s="312"/>
      <c r="H64" s="311"/>
      <c r="I64" s="312"/>
      <c r="J64" s="311"/>
      <c r="K64" s="342"/>
      <c r="L64" s="593"/>
      <c r="M64" s="608"/>
      <c r="N64" s="666"/>
      <c r="P64" s="681"/>
      <c r="Q64" s="684"/>
      <c r="S64" s="639"/>
    </row>
    <row r="65" spans="1:19" s="5" customFormat="1" ht="11.85" customHeight="1" x14ac:dyDescent="0.35">
      <c r="A65" s="79" t="s">
        <v>638</v>
      </c>
      <c r="B65" s="311"/>
      <c r="C65" s="352"/>
      <c r="D65" s="154"/>
      <c r="E65" s="342"/>
      <c r="F65" s="311"/>
      <c r="G65" s="312"/>
      <c r="H65" s="311"/>
      <c r="I65" s="312"/>
      <c r="J65" s="311"/>
      <c r="K65" s="342"/>
      <c r="L65" s="593"/>
      <c r="M65" s="608"/>
      <c r="N65" s="666"/>
      <c r="P65" s="681"/>
      <c r="Q65" s="684"/>
      <c r="S65" s="639"/>
    </row>
    <row r="66" spans="1:19" s="5" customFormat="1" ht="11.85" customHeight="1" x14ac:dyDescent="0.35">
      <c r="A66" s="47" t="s">
        <v>639</v>
      </c>
      <c r="B66" s="311">
        <f>C66*$B$9</f>
        <v>0.16077439517788139</v>
      </c>
      <c r="C66" s="352">
        <f>'Non-food Shopping (By Zone)'!C83</f>
        <v>2.8530385675850042E-3</v>
      </c>
      <c r="D66" s="154">
        <f t="shared" ref="D66:D67" si="38">E66*$D$9</f>
        <v>0</v>
      </c>
      <c r="E66" s="342">
        <f>'Non-food Shopping (By Zone)'!E83</f>
        <v>0</v>
      </c>
      <c r="F66" s="311">
        <f t="shared" ref="F66:F67" si="39">G66*$F$9</f>
        <v>0</v>
      </c>
      <c r="G66" s="312">
        <f>'Non-food Shopping (By Zone)'!G83</f>
        <v>0</v>
      </c>
      <c r="H66" s="311">
        <f>I66*$H$9</f>
        <v>0</v>
      </c>
      <c r="I66" s="312">
        <f>'Non-food Shopping (By Zone)'!I83</f>
        <v>0</v>
      </c>
      <c r="J66" s="311">
        <f t="shared" ref="J66:J67" si="40">K66*$J$9</f>
        <v>0</v>
      </c>
      <c r="K66" s="342">
        <f>'Non-food Shopping (By Zone)'!K83</f>
        <v>0</v>
      </c>
      <c r="L66" s="593"/>
      <c r="M66" s="608">
        <f>B66+D66+F66+H66+J66</f>
        <v>0.16077439517788139</v>
      </c>
      <c r="N66" s="666">
        <f t="shared" si="36"/>
        <v>4.2692747579930286E-4</v>
      </c>
      <c r="P66" s="681">
        <f t="shared" ref="P66:P67" si="41">M66*Q66</f>
        <v>8.0387197588940706E-3</v>
      </c>
      <c r="Q66" s="684">
        <v>0.05</v>
      </c>
      <c r="S66" s="661">
        <f>M66+P66</f>
        <v>0.16881311493677545</v>
      </c>
    </row>
    <row r="67" spans="1:19" s="5" customFormat="1" ht="11.85" customHeight="1" x14ac:dyDescent="0.35">
      <c r="A67" s="47" t="s">
        <v>8</v>
      </c>
      <c r="B67" s="311">
        <f>C67*$B$9</f>
        <v>5.5245669622173227E-2</v>
      </c>
      <c r="C67" s="352">
        <f>'Non-food Shopping (By Zone)'!C23+'Non-food Shopping (By Zone)'!C136</f>
        <v>9.8036771309094523E-4</v>
      </c>
      <c r="D67" s="154">
        <f t="shared" si="38"/>
        <v>0</v>
      </c>
      <c r="E67" s="342">
        <f>'Non-food Shopping (By Zone)'!E23+'Non-food Shopping (By Zone)'!E136</f>
        <v>0</v>
      </c>
      <c r="F67" s="311">
        <f t="shared" si="39"/>
        <v>0</v>
      </c>
      <c r="G67" s="312">
        <f>'Non-food Shopping (By Zone)'!G23+'Non-food Shopping (By Zone)'!G136</f>
        <v>0</v>
      </c>
      <c r="H67" s="311">
        <f>I67*$H$9</f>
        <v>3.3921678002864697</v>
      </c>
      <c r="I67" s="312">
        <f>'Non-food Shopping (By Zone)'!I23+'Non-food Shopping (By Zone)'!I136</f>
        <v>5.749107239152821E-2</v>
      </c>
      <c r="J67" s="311">
        <f t="shared" si="40"/>
        <v>0</v>
      </c>
      <c r="K67" s="342">
        <f>'Non-food Shopping (By Zone)'!K23+'Non-food Shopping (By Zone)'!K136</f>
        <v>0</v>
      </c>
      <c r="L67" s="593"/>
      <c r="M67" s="608">
        <f>B67+D67+F67+H67+J67</f>
        <v>3.4474134699086427</v>
      </c>
      <c r="N67" s="666">
        <f t="shared" si="36"/>
        <v>9.1544149745748545E-3</v>
      </c>
      <c r="P67" s="681">
        <f t="shared" si="41"/>
        <v>0.17237067349543214</v>
      </c>
      <c r="Q67" s="684">
        <v>0.05</v>
      </c>
      <c r="S67" s="661">
        <f>M67+P67</f>
        <v>3.6197841434040749</v>
      </c>
    </row>
    <row r="68" spans="1:19" s="286" customFormat="1" ht="11.85" customHeight="1" x14ac:dyDescent="0.35">
      <c r="A68" s="74" t="s">
        <v>11</v>
      </c>
      <c r="B68" s="398">
        <f t="shared" ref="B68:N68" si="42">SUM(B66:B67)</f>
        <v>0.21602006480005462</v>
      </c>
      <c r="C68" s="403">
        <f t="shared" si="42"/>
        <v>3.8334062806759496E-3</v>
      </c>
      <c r="D68" s="446">
        <f t="shared" si="42"/>
        <v>0</v>
      </c>
      <c r="E68" s="402">
        <f t="shared" si="42"/>
        <v>0</v>
      </c>
      <c r="F68" s="398">
        <f t="shared" si="42"/>
        <v>0</v>
      </c>
      <c r="G68" s="399">
        <f t="shared" si="42"/>
        <v>0</v>
      </c>
      <c r="H68" s="398">
        <f t="shared" si="42"/>
        <v>3.3921678002864697</v>
      </c>
      <c r="I68" s="399">
        <f t="shared" si="42"/>
        <v>5.749107239152821E-2</v>
      </c>
      <c r="J68" s="398">
        <f t="shared" si="42"/>
        <v>0</v>
      </c>
      <c r="K68" s="402">
        <f t="shared" si="42"/>
        <v>0</v>
      </c>
      <c r="L68" s="594"/>
      <c r="M68" s="631">
        <f t="shared" si="42"/>
        <v>3.6081878650865242</v>
      </c>
      <c r="N68" s="669">
        <f t="shared" si="42"/>
        <v>9.5813424503741577E-3</v>
      </c>
      <c r="P68" s="683">
        <f>SUM(P66:P67)</f>
        <v>0.1804093932543262</v>
      </c>
      <c r="Q68" s="685"/>
      <c r="S68" s="662">
        <f>SUM(S66:S67)</f>
        <v>3.7885972583408503</v>
      </c>
    </row>
    <row r="69" spans="1:19" s="5" customFormat="1" ht="11.85" customHeight="1" thickBot="1" x14ac:dyDescent="0.4">
      <c r="A69" s="47"/>
      <c r="B69" s="311"/>
      <c r="C69" s="352"/>
      <c r="D69" s="154"/>
      <c r="E69" s="342"/>
      <c r="F69" s="311"/>
      <c r="G69" s="312"/>
      <c r="H69" s="311"/>
      <c r="I69" s="312"/>
      <c r="J69" s="311"/>
      <c r="K69" s="342"/>
      <c r="L69" s="593"/>
      <c r="M69" s="608"/>
      <c r="N69" s="666"/>
      <c r="P69" s="681"/>
      <c r="Q69" s="684"/>
      <c r="S69" s="639"/>
    </row>
    <row r="70" spans="1:19" s="5" customFormat="1" ht="11.85" customHeight="1" thickBot="1" x14ac:dyDescent="0.4">
      <c r="A70" s="71" t="s">
        <v>644</v>
      </c>
      <c r="B70" s="315">
        <f t="shared" ref="B70:N70" si="43">B63+B68</f>
        <v>0.21602006480005462</v>
      </c>
      <c r="C70" s="354">
        <f t="shared" si="43"/>
        <v>3.8334062806759496E-3</v>
      </c>
      <c r="D70" s="448">
        <f t="shared" si="43"/>
        <v>0</v>
      </c>
      <c r="E70" s="344">
        <f t="shared" si="43"/>
        <v>0</v>
      </c>
      <c r="F70" s="315">
        <f t="shared" si="43"/>
        <v>4.0151221732366134</v>
      </c>
      <c r="G70" s="316">
        <f t="shared" si="43"/>
        <v>2.7315149537642282E-2</v>
      </c>
      <c r="H70" s="315">
        <f t="shared" si="43"/>
        <v>7.9221102690904699</v>
      </c>
      <c r="I70" s="316">
        <f t="shared" si="43"/>
        <v>0.13426535530921738</v>
      </c>
      <c r="J70" s="315">
        <f t="shared" si="43"/>
        <v>4.8933762806960809E-2</v>
      </c>
      <c r="K70" s="344">
        <f t="shared" si="43"/>
        <v>6.8303957567504212E-4</v>
      </c>
      <c r="L70" s="592"/>
      <c r="M70" s="607">
        <f t="shared" si="43"/>
        <v>12.202186269934099</v>
      </c>
      <c r="N70" s="665">
        <f t="shared" si="43"/>
        <v>3.2402227840397854E-2</v>
      </c>
      <c r="P70" s="686">
        <f>P63+P68</f>
        <v>23.754670001571487</v>
      </c>
      <c r="Q70" s="687"/>
      <c r="S70" s="661">
        <f>S63+S68</f>
        <v>35.956856271505586</v>
      </c>
    </row>
    <row r="71" spans="1:19" s="5" customFormat="1" ht="11.85" customHeight="1" thickBot="1" x14ac:dyDescent="0.4">
      <c r="A71" s="47"/>
      <c r="B71" s="311"/>
      <c r="C71" s="352"/>
      <c r="D71" s="154"/>
      <c r="E71" s="342"/>
      <c r="F71" s="311"/>
      <c r="G71" s="312"/>
      <c r="H71" s="311"/>
      <c r="I71" s="312"/>
      <c r="J71" s="311"/>
      <c r="K71" s="342"/>
      <c r="L71" s="593"/>
      <c r="M71" s="608"/>
      <c r="N71" s="666"/>
      <c r="P71" s="681"/>
      <c r="Q71" s="684"/>
      <c r="S71" s="639"/>
    </row>
    <row r="72" spans="1:19" s="5" customFormat="1" ht="11.85" customHeight="1" thickBot="1" x14ac:dyDescent="0.4">
      <c r="A72" s="287" t="s">
        <v>85</v>
      </c>
      <c r="B72" s="313"/>
      <c r="C72" s="353"/>
      <c r="D72" s="445"/>
      <c r="E72" s="343"/>
      <c r="F72" s="313"/>
      <c r="G72" s="314"/>
      <c r="H72" s="313"/>
      <c r="I72" s="314"/>
      <c r="J72" s="313"/>
      <c r="K72" s="343"/>
      <c r="L72" s="592"/>
      <c r="M72" s="607"/>
      <c r="N72" s="665"/>
      <c r="P72" s="686"/>
      <c r="Q72" s="687"/>
      <c r="S72" s="639"/>
    </row>
    <row r="73" spans="1:19" s="5" customFormat="1" ht="11.85" customHeight="1" x14ac:dyDescent="0.35">
      <c r="A73" s="47"/>
      <c r="B73" s="311"/>
      <c r="C73" s="352"/>
      <c r="D73" s="154"/>
      <c r="E73" s="342"/>
      <c r="F73" s="311"/>
      <c r="G73" s="312"/>
      <c r="H73" s="311"/>
      <c r="I73" s="312"/>
      <c r="J73" s="311"/>
      <c r="K73" s="342"/>
      <c r="L73" s="593"/>
      <c r="M73" s="608"/>
      <c r="N73" s="666"/>
      <c r="P73" s="681"/>
      <c r="Q73" s="684"/>
      <c r="S73" s="639"/>
    </row>
    <row r="74" spans="1:19" s="5" customFormat="1" ht="11.85" customHeight="1" x14ac:dyDescent="0.35">
      <c r="A74" s="599" t="s">
        <v>541</v>
      </c>
      <c r="B74" s="311">
        <f>C74*$B$9</f>
        <v>0</v>
      </c>
      <c r="C74" s="352">
        <f>'Non-food Shopping (By Zone)'!C82</f>
        <v>0</v>
      </c>
      <c r="D74" s="154">
        <f>'Food Shopping (BY ZONE)'!K50</f>
        <v>0</v>
      </c>
      <c r="E74" s="342">
        <f>'Non-food Shopping (By Zone)'!E82</f>
        <v>0</v>
      </c>
      <c r="F74" s="311">
        <f t="shared" ref="F74:F81" si="44">G74*$F$9</f>
        <v>0</v>
      </c>
      <c r="G74" s="312">
        <f>'Non-food Shopping (By Zone)'!G82</f>
        <v>0</v>
      </c>
      <c r="H74" s="311">
        <f>I74*$H$9</f>
        <v>0</v>
      </c>
      <c r="I74" s="312">
        <f>'Non-food Shopping (By Zone)'!I82</f>
        <v>0</v>
      </c>
      <c r="J74" s="311">
        <f t="shared" ref="J74:J81" si="45">K74*$J$9</f>
        <v>6.9355148109281506E-2</v>
      </c>
      <c r="K74" s="342">
        <f>'Non-food Shopping (By Zone)'!K82</f>
        <v>9.6809050066970622E-4</v>
      </c>
      <c r="L74" s="593"/>
      <c r="M74" s="608">
        <f t="shared" ref="M74:M81" si="46">B74+D74+F74+H74+J74</f>
        <v>6.9355148109281506E-2</v>
      </c>
      <c r="N74" s="666">
        <f t="shared" ref="N74:N81" si="47">M74/$M$9</f>
        <v>1.8416874330780191E-4</v>
      </c>
      <c r="P74" s="681">
        <f t="shared" ref="P74:P81" si="48">M74*Q74</f>
        <v>0</v>
      </c>
      <c r="Q74" s="684">
        <v>0</v>
      </c>
      <c r="S74" s="661">
        <f>M74+P74</f>
        <v>6.9355148109281506E-2</v>
      </c>
    </row>
    <row r="75" spans="1:19" s="5" customFormat="1" ht="11.85" customHeight="1" x14ac:dyDescent="0.35">
      <c r="A75" s="599" t="s">
        <v>323</v>
      </c>
      <c r="B75" s="311">
        <f t="shared" ref="B75:B81" si="49">C75*$B$9</f>
        <v>0</v>
      </c>
      <c r="C75" s="352">
        <f>'Non-food Shopping (By Zone)'!C92</f>
        <v>0</v>
      </c>
      <c r="D75" s="154">
        <f>'Food Shopping (BY ZONE)'!K51</f>
        <v>0</v>
      </c>
      <c r="E75" s="342">
        <f>'Non-food Shopping (By Zone)'!E92</f>
        <v>0</v>
      </c>
      <c r="F75" s="311">
        <f t="shared" si="44"/>
        <v>0</v>
      </c>
      <c r="G75" s="312">
        <f>'Non-food Shopping (By Zone)'!G92</f>
        <v>0</v>
      </c>
      <c r="H75" s="311">
        <f t="shared" ref="H75:H81" si="50">I75*$H$9</f>
        <v>0</v>
      </c>
      <c r="I75" s="312">
        <f>'Non-food Shopping (By Zone)'!I92</f>
        <v>0</v>
      </c>
      <c r="J75" s="311">
        <f t="shared" si="45"/>
        <v>0.41572609207139366</v>
      </c>
      <c r="K75" s="342">
        <f>'Non-food Shopping (By Zone)'!K92</f>
        <v>5.8028926703567411E-3</v>
      </c>
      <c r="L75" s="593"/>
      <c r="M75" s="608">
        <f t="shared" si="46"/>
        <v>0.41572609207139366</v>
      </c>
      <c r="N75" s="666">
        <f t="shared" si="47"/>
        <v>1.1039375450026027E-3</v>
      </c>
      <c r="P75" s="681">
        <f t="shared" si="48"/>
        <v>0</v>
      </c>
      <c r="Q75" s="684">
        <v>0</v>
      </c>
      <c r="S75" s="661">
        <f t="shared" ref="S75:S81" si="51">M75+P75</f>
        <v>0.41572609207139366</v>
      </c>
    </row>
    <row r="76" spans="1:19" s="5" customFormat="1" ht="11.85" customHeight="1" x14ac:dyDescent="0.35">
      <c r="A76" s="599" t="s">
        <v>780</v>
      </c>
      <c r="B76" s="311">
        <f t="shared" si="49"/>
        <v>0</v>
      </c>
      <c r="C76" s="352">
        <f>'Non-food Shopping (By Zone)'!C74</f>
        <v>0</v>
      </c>
      <c r="D76" s="154">
        <f>'Food Shopping (BY ZONE)'!K52</f>
        <v>0</v>
      </c>
      <c r="E76" s="342">
        <f>'Non-food Shopping (By Zone)'!E74</f>
        <v>0</v>
      </c>
      <c r="F76" s="311">
        <f t="shared" si="44"/>
        <v>0</v>
      </c>
      <c r="G76" s="312">
        <f>'Non-food Shopping (By Zone)'!G74</f>
        <v>0</v>
      </c>
      <c r="H76" s="311">
        <f t="shared" si="50"/>
        <v>0.19350929382274951</v>
      </c>
      <c r="I76" s="312">
        <f>'Non-food Shopping (By Zone)'!I74</f>
        <v>3.2796304530270225E-3</v>
      </c>
      <c r="J76" s="311">
        <f t="shared" si="45"/>
        <v>2.3853322251646238</v>
      </c>
      <c r="K76" s="342">
        <f>'Non-food Shopping (By Zone)'!K74</f>
        <v>3.3295545191319005E-2</v>
      </c>
      <c r="L76" s="593"/>
      <c r="M76" s="608">
        <f t="shared" si="46"/>
        <v>2.5788415189873732</v>
      </c>
      <c r="N76" s="666">
        <f t="shared" si="47"/>
        <v>6.847970405794981E-3</v>
      </c>
      <c r="P76" s="681">
        <f t="shared" si="48"/>
        <v>0</v>
      </c>
      <c r="Q76" s="684">
        <v>0</v>
      </c>
      <c r="S76" s="661">
        <f t="shared" si="51"/>
        <v>2.5788415189873732</v>
      </c>
    </row>
    <row r="77" spans="1:19" s="5" customFormat="1" ht="11.85" customHeight="1" x14ac:dyDescent="0.35">
      <c r="A77" s="599" t="s">
        <v>297</v>
      </c>
      <c r="B77" s="311">
        <f t="shared" si="49"/>
        <v>5.5245669622173227E-2</v>
      </c>
      <c r="C77" s="352">
        <f>'Non-food Shopping (By Zone)'!C67</f>
        <v>9.8036771309094523E-4</v>
      </c>
      <c r="D77" s="154">
        <f>'Food Shopping (BY ZONE)'!K53</f>
        <v>0</v>
      </c>
      <c r="E77" s="342">
        <f>'Non-food Shopping (By Zone)'!E67</f>
        <v>0</v>
      </c>
      <c r="F77" s="311">
        <f t="shared" si="44"/>
        <v>0</v>
      </c>
      <c r="G77" s="312">
        <f>'Non-food Shopping (By Zone)'!G67</f>
        <v>0</v>
      </c>
      <c r="H77" s="311">
        <f t="shared" si="50"/>
        <v>7.5219234845801203E-2</v>
      </c>
      <c r="I77" s="312">
        <f>'Non-food Shopping (By Zone)'!I67</f>
        <v>1.2748291742496105E-3</v>
      </c>
      <c r="J77" s="311">
        <f t="shared" si="45"/>
        <v>0</v>
      </c>
      <c r="K77" s="342">
        <f>'Non-food Shopping (By Zone)'!K67</f>
        <v>0</v>
      </c>
      <c r="L77" s="593"/>
      <c r="M77" s="608">
        <f t="shared" si="46"/>
        <v>0.13046490446797443</v>
      </c>
      <c r="N77" s="666">
        <f t="shared" si="47"/>
        <v>3.4644230683178044E-4</v>
      </c>
      <c r="P77" s="681">
        <f t="shared" si="48"/>
        <v>0</v>
      </c>
      <c r="Q77" s="684">
        <v>0</v>
      </c>
      <c r="S77" s="661">
        <f t="shared" si="51"/>
        <v>0.13046490446797443</v>
      </c>
    </row>
    <row r="78" spans="1:19" s="5" customFormat="1" ht="11.85" customHeight="1" x14ac:dyDescent="0.35">
      <c r="A78" s="599" t="s">
        <v>779</v>
      </c>
      <c r="B78" s="311">
        <f t="shared" si="49"/>
        <v>0</v>
      </c>
      <c r="C78" s="352">
        <f>'Non-food Shopping (By Zone)'!C59</f>
        <v>0</v>
      </c>
      <c r="D78" s="154">
        <f>'Food Shopping (BY ZONE)'!K54</f>
        <v>0</v>
      </c>
      <c r="E78" s="342">
        <f>'Non-food Shopping (By Zone)'!E59</f>
        <v>0</v>
      </c>
      <c r="F78" s="311">
        <f t="shared" si="44"/>
        <v>0.17813533967319581</v>
      </c>
      <c r="G78" s="312">
        <f>'Non-food Shopping (By Zone)'!G59</f>
        <v>1.2118668451848629E-3</v>
      </c>
      <c r="H78" s="311">
        <f t="shared" si="50"/>
        <v>0</v>
      </c>
      <c r="I78" s="312">
        <f>'Non-food Shopping (By Zone)'!I59</f>
        <v>0</v>
      </c>
      <c r="J78" s="311">
        <f t="shared" si="45"/>
        <v>0.5433641605856504</v>
      </c>
      <c r="K78" s="342">
        <f>'Non-food Shopping (By Zone)'!K59</f>
        <v>7.5845225135773462E-3</v>
      </c>
      <c r="L78" s="593"/>
      <c r="M78" s="608">
        <f t="shared" si="46"/>
        <v>0.72149950025884624</v>
      </c>
      <c r="N78" s="666">
        <f t="shared" si="47"/>
        <v>1.915901845534324E-3</v>
      </c>
      <c r="P78" s="681">
        <f t="shared" si="48"/>
        <v>0</v>
      </c>
      <c r="Q78" s="684">
        <v>0</v>
      </c>
      <c r="S78" s="661">
        <f t="shared" si="51"/>
        <v>0.72149950025884624</v>
      </c>
    </row>
    <row r="79" spans="1:19" s="5" customFormat="1" ht="11.85" customHeight="1" x14ac:dyDescent="0.35">
      <c r="A79" s="599" t="s">
        <v>546</v>
      </c>
      <c r="B79" s="311">
        <f t="shared" si="49"/>
        <v>0</v>
      </c>
      <c r="C79" s="352">
        <f>'Non-food Shopping (By Zone)'!C63</f>
        <v>0</v>
      </c>
      <c r="D79" s="154">
        <f>'Food Shopping (BY ZONE)'!K55</f>
        <v>0</v>
      </c>
      <c r="E79" s="342">
        <f>'Non-food Shopping (By Zone)'!E63</f>
        <v>0</v>
      </c>
      <c r="F79" s="311">
        <f t="shared" si="44"/>
        <v>0</v>
      </c>
      <c r="G79" s="312">
        <f>'Non-food Shopping (By Zone)'!G63</f>
        <v>0</v>
      </c>
      <c r="H79" s="311">
        <f t="shared" si="50"/>
        <v>0</v>
      </c>
      <c r="I79" s="312">
        <f>'Non-food Shopping (By Zone)'!I63</f>
        <v>0</v>
      </c>
      <c r="J79" s="311">
        <f t="shared" si="45"/>
        <v>1.1085235630846744</v>
      </c>
      <c r="K79" s="342">
        <f>'Non-food Shopping (By Zone)'!K63</f>
        <v>1.5473272863607276E-2</v>
      </c>
      <c r="L79" s="593"/>
      <c r="M79" s="608">
        <f t="shared" si="46"/>
        <v>1.1085235630846744</v>
      </c>
      <c r="N79" s="666">
        <f t="shared" si="47"/>
        <v>2.9436227461976986E-3</v>
      </c>
      <c r="P79" s="681">
        <f t="shared" si="48"/>
        <v>0</v>
      </c>
      <c r="Q79" s="684">
        <v>0</v>
      </c>
      <c r="S79" s="661">
        <f t="shared" si="51"/>
        <v>1.1085235630846744</v>
      </c>
    </row>
    <row r="80" spans="1:19" s="5" customFormat="1" ht="11.85" customHeight="1" x14ac:dyDescent="0.35">
      <c r="A80" s="599" t="s">
        <v>781</v>
      </c>
      <c r="B80" s="311">
        <f t="shared" si="49"/>
        <v>0</v>
      </c>
      <c r="C80" s="352">
        <f>'Non-food Shopping (By Zone)'!C118</f>
        <v>0</v>
      </c>
      <c r="D80" s="154">
        <f>'Food Shopping (BY ZONE)'!K56</f>
        <v>0</v>
      </c>
      <c r="E80" s="342">
        <f>'Non-food Shopping (By Zone)'!E118</f>
        <v>0</v>
      </c>
      <c r="F80" s="311">
        <f t="shared" si="44"/>
        <v>0</v>
      </c>
      <c r="G80" s="312">
        <f>'Non-food Shopping (By Zone)'!G118</f>
        <v>0</v>
      </c>
      <c r="H80" s="311">
        <f t="shared" si="50"/>
        <v>0</v>
      </c>
      <c r="I80" s="312">
        <f>'Non-food Shopping (By Zone)'!I118</f>
        <v>0</v>
      </c>
      <c r="J80" s="311">
        <f t="shared" si="45"/>
        <v>2.3751697773714273</v>
      </c>
      <c r="K80" s="342">
        <f>'Non-food Shopping (By Zone)'!K118</f>
        <v>3.3153693152352212E-2</v>
      </c>
      <c r="L80" s="593"/>
      <c r="M80" s="608">
        <f t="shared" si="46"/>
        <v>2.3751697773714273</v>
      </c>
      <c r="N80" s="666">
        <f t="shared" si="47"/>
        <v>6.3071314093643719E-3</v>
      </c>
      <c r="P80" s="681">
        <f t="shared" si="48"/>
        <v>0</v>
      </c>
      <c r="Q80" s="684">
        <v>0</v>
      </c>
      <c r="S80" s="661">
        <f t="shared" si="51"/>
        <v>2.3751697773714273</v>
      </c>
    </row>
    <row r="81" spans="1:19" s="5" customFormat="1" ht="11.85" customHeight="1" x14ac:dyDescent="0.35">
      <c r="A81" s="599" t="s">
        <v>379</v>
      </c>
      <c r="B81" s="311">
        <f t="shared" si="49"/>
        <v>4.6004721511743167E-2</v>
      </c>
      <c r="C81" s="352">
        <f>'Non-food Shopping (By Zone)'!C144</f>
        <v>8.1638151783305836E-4</v>
      </c>
      <c r="D81" s="154">
        <f>'Food Shopping (BY ZONE)'!K57</f>
        <v>0</v>
      </c>
      <c r="E81" s="342">
        <f>'Non-food Shopping (By Zone)'!E144</f>
        <v>0</v>
      </c>
      <c r="F81" s="311">
        <f t="shared" si="44"/>
        <v>0</v>
      </c>
      <c r="G81" s="312">
        <f>'Non-food Shopping (By Zone)'!G144</f>
        <v>0</v>
      </c>
      <c r="H81" s="311">
        <f t="shared" si="50"/>
        <v>0</v>
      </c>
      <c r="I81" s="312">
        <f>'Non-food Shopping (By Zone)'!I144</f>
        <v>0</v>
      </c>
      <c r="J81" s="311">
        <f t="shared" si="45"/>
        <v>0.2772856602423609</v>
      </c>
      <c r="K81" s="342">
        <f>'Non-food Shopping (By Zone)'!K144</f>
        <v>3.8704785581249925E-3</v>
      </c>
      <c r="L81" s="593"/>
      <c r="M81" s="608">
        <f t="shared" si="46"/>
        <v>0.32329038175410407</v>
      </c>
      <c r="N81" s="666">
        <f t="shared" si="47"/>
        <v>8.5847965081607106E-4</v>
      </c>
      <c r="P81" s="681">
        <f t="shared" si="48"/>
        <v>0</v>
      </c>
      <c r="Q81" s="684">
        <v>0</v>
      </c>
      <c r="S81" s="661">
        <f t="shared" si="51"/>
        <v>0.32329038175410407</v>
      </c>
    </row>
    <row r="82" spans="1:19" s="5" customFormat="1" ht="11.85" customHeight="1" thickBot="1" x14ac:dyDescent="0.4">
      <c r="A82" s="47"/>
      <c r="B82" s="311"/>
      <c r="C82" s="352"/>
      <c r="D82" s="154"/>
      <c r="E82" s="342"/>
      <c r="F82" s="311"/>
      <c r="G82" s="312"/>
      <c r="H82" s="311"/>
      <c r="I82" s="312"/>
      <c r="J82" s="311"/>
      <c r="K82" s="342"/>
      <c r="L82" s="593"/>
      <c r="M82" s="608"/>
      <c r="N82" s="666"/>
      <c r="P82" s="681"/>
      <c r="Q82" s="684"/>
      <c r="S82" s="639"/>
    </row>
    <row r="83" spans="1:19" s="5" customFormat="1" ht="11.85" customHeight="1" thickBot="1" x14ac:dyDescent="0.4">
      <c r="A83" s="71" t="s">
        <v>648</v>
      </c>
      <c r="B83" s="315">
        <f t="shared" ref="B83:K83" si="52">SUM(B74:B81)</f>
        <v>0.1012503911339164</v>
      </c>
      <c r="C83" s="354">
        <f t="shared" si="52"/>
        <v>1.7967492309240037E-3</v>
      </c>
      <c r="D83" s="448">
        <f t="shared" si="52"/>
        <v>0</v>
      </c>
      <c r="E83" s="344">
        <f t="shared" si="52"/>
        <v>0</v>
      </c>
      <c r="F83" s="315">
        <f t="shared" si="52"/>
        <v>0.17813533967319581</v>
      </c>
      <c r="G83" s="316">
        <f t="shared" si="52"/>
        <v>1.2118668451848629E-3</v>
      </c>
      <c r="H83" s="315">
        <f t="shared" si="52"/>
        <v>0.26872852866855068</v>
      </c>
      <c r="I83" s="316">
        <f t="shared" si="52"/>
        <v>4.5544596272766328E-3</v>
      </c>
      <c r="J83" s="315">
        <f t="shared" si="52"/>
        <v>7.1747566266294118</v>
      </c>
      <c r="K83" s="344">
        <f t="shared" si="52"/>
        <v>0.10014849545000727</v>
      </c>
      <c r="L83" s="592"/>
      <c r="M83" s="607">
        <f>SUM(M74:M81)</f>
        <v>7.7228708861050741</v>
      </c>
      <c r="N83" s="665">
        <f>SUM(N74:N81)</f>
        <v>2.0507654652849632E-2</v>
      </c>
      <c r="P83" s="686">
        <f>SUM(P74:P81)</f>
        <v>0</v>
      </c>
      <c r="Q83" s="687"/>
      <c r="S83" s="661">
        <f>SUM(S74:S81)</f>
        <v>7.7228708861050741</v>
      </c>
    </row>
    <row r="84" spans="1:19" s="5" customFormat="1" ht="11.85" customHeight="1" thickBot="1" x14ac:dyDescent="0.4">
      <c r="A84" s="47"/>
      <c r="B84" s="311"/>
      <c r="C84" s="352"/>
      <c r="D84" s="154"/>
      <c r="E84" s="342"/>
      <c r="F84" s="311"/>
      <c r="G84" s="312"/>
      <c r="H84" s="311"/>
      <c r="I84" s="312"/>
      <c r="J84" s="311"/>
      <c r="K84" s="342"/>
      <c r="L84" s="593"/>
      <c r="M84" s="608"/>
      <c r="N84" s="666"/>
      <c r="P84" s="681"/>
      <c r="Q84" s="684"/>
      <c r="S84" s="639"/>
    </row>
    <row r="85" spans="1:19" s="290" customFormat="1" ht="11.85" customHeight="1" thickBot="1" x14ac:dyDescent="0.4">
      <c r="A85" s="150" t="s">
        <v>649</v>
      </c>
      <c r="B85" s="309">
        <f>B83+B70+B56+B33+B26</f>
        <v>37.87337089641624</v>
      </c>
      <c r="C85" s="351">
        <f t="shared" ref="C85:K85" si="53">C83+C70+C56+C33+C26</f>
        <v>0.67208579906256483</v>
      </c>
      <c r="D85" s="444">
        <f t="shared" si="53"/>
        <v>28.404511284053683</v>
      </c>
      <c r="E85" s="341">
        <f t="shared" si="53"/>
        <v>0.66683929397476982</v>
      </c>
      <c r="F85" s="309">
        <f t="shared" si="53"/>
        <v>56.773580458264426</v>
      </c>
      <c r="G85" s="310">
        <f t="shared" si="53"/>
        <v>0.38623453361937587</v>
      </c>
      <c r="H85" s="309">
        <f t="shared" si="53"/>
        <v>28.839168783457524</v>
      </c>
      <c r="I85" s="310">
        <f t="shared" si="53"/>
        <v>0.48877143993325994</v>
      </c>
      <c r="J85" s="309">
        <f t="shared" si="53"/>
        <v>20.828790160942241</v>
      </c>
      <c r="K85" s="341">
        <f t="shared" si="53"/>
        <v>0.29073766612795027</v>
      </c>
      <c r="L85" s="562"/>
      <c r="M85" s="607">
        <f>M83+M70+M56+M33+M26</f>
        <v>172.71942158313411</v>
      </c>
      <c r="N85" s="665">
        <f>N83+N70+N56+N33+N26</f>
        <v>0.45864682990359462</v>
      </c>
      <c r="P85" s="688">
        <f>P83+P70+P56+P33+P26</f>
        <v>46.655407938932598</v>
      </c>
      <c r="Q85" s="689"/>
      <c r="S85" s="661">
        <f>S83+S70+S56+S33+S26</f>
        <v>219.37482952206673</v>
      </c>
    </row>
    <row r="86" spans="1:19" s="5" customFormat="1" ht="11.85" customHeight="1" thickBot="1" x14ac:dyDescent="0.4">
      <c r="A86" s="47"/>
      <c r="B86" s="311"/>
      <c r="C86" s="352"/>
      <c r="D86" s="154"/>
      <c r="E86" s="342"/>
      <c r="F86" s="311"/>
      <c r="G86" s="312"/>
      <c r="H86" s="311"/>
      <c r="I86" s="312"/>
      <c r="J86" s="311"/>
      <c r="K86" s="342"/>
      <c r="L86" s="593"/>
      <c r="M86" s="607"/>
      <c r="N86" s="665"/>
      <c r="P86" s="681"/>
      <c r="Q86" s="684"/>
      <c r="S86" s="639"/>
    </row>
    <row r="87" spans="1:19" s="5" customFormat="1" ht="12" thickBot="1" x14ac:dyDescent="0.4">
      <c r="A87" s="297" t="s">
        <v>654</v>
      </c>
      <c r="B87" s="323">
        <f>C87*B9</f>
        <v>18.47861712243877</v>
      </c>
      <c r="C87" s="351">
        <f>'Non-food Shopping (By Zone)'!C6+'Non-food Shopping (By Zone)'!C8+'Non-food Shopping (By Zone)'!C9+'Non-food Shopping (By Zone)'!C10+'Non-food Shopping (By Zone)'!C11+'Non-food Shopping (By Zone)'!C13+'Non-food Shopping (By Zone)'!C16+'Non-food Shopping (By Zone)'!C17+'Non-food Shopping (By Zone)'!C20+'Non-food Shopping (By Zone)'!C22+'Non-food Shopping (By Zone)'!C24+'Non-food Shopping (By Zone)'!C25+'Non-food Shopping (By Zone)'!C26+'Non-food Shopping (By Zone)'!C27+'Non-food Shopping (By Zone)'!C29+'Non-food Shopping (By Zone)'!C30+'Non-food Shopping (By Zone)'!C31+'Non-food Shopping (By Zone)'!C32+'Non-food Shopping (By Zone)'!C33+'Non-food Shopping (By Zone)'!C35+'Non-food Shopping (By Zone)'!C36+'Non-food Shopping (By Zone)'!C37+'Non-food Shopping (By Zone)'!C39+'Non-food Shopping (By Zone)'!C41+'Non-food Shopping (By Zone)'!C44+'Non-food Shopping (By Zone)'!C45+'Non-food Shopping (By Zone)'!C46+'Non-food Shopping (By Zone)'!C47+'Non-food Shopping (By Zone)'!C48+'Non-food Shopping (By Zone)'!C49+'Non-food Shopping (By Zone)'!C51+'Non-food Shopping (By Zone)'!C53+'Non-food Shopping (By Zone)'!C54+'Non-food Shopping (By Zone)'!C55+'Non-food Shopping (By Zone)'!C57+'Non-food Shopping (By Zone)'!C58+'Non-food Shopping (By Zone)'!C61+'Non-food Shopping (By Zone)'!C62+'Non-food Shopping (By Zone)'!C64+'Non-food Shopping (By Zone)'!C65+'Non-food Shopping (By Zone)'!C66+'Non-food Shopping (By Zone)'!C68+'Non-food Shopping (By Zone)'!C69+'Non-food Shopping (By Zone)'!C70+'Non-food Shopping (By Zone)'!C71+'Non-food Shopping (By Zone)'!C73+'Non-food Shopping (By Zone)'!C75+'Non-food Shopping (By Zone)'!C76+'Non-food Shopping (By Zone)'!C78+'Non-food Shopping (By Zone)'!C79+'Non-food Shopping (By Zone)'!C80+'Non-food Shopping (By Zone)'!C84+'Non-food Shopping (By Zone)'!C85+'Non-food Shopping (By Zone)'!C86+'Non-food Shopping (By Zone)'!C87+'Non-food Shopping (By Zone)'!C88+'Non-food Shopping (By Zone)'!C89+'Non-food Shopping (By Zone)'!C91+'Non-food Shopping (By Zone)'!C93+'Non-food Shopping (By Zone)'!C94+'Non-food Shopping (By Zone)'!C96+'Non-food Shopping (By Zone)'!C97+'Non-food Shopping (By Zone)'!C98+'Non-food Shopping (By Zone)'!C99+'Non-food Shopping (By Zone)'!C100+'Non-food Shopping (By Zone)'!C102+'Non-food Shopping (By Zone)'!C103+'Non-food Shopping (By Zone)'!C104+'Non-food Shopping (By Zone)'!C105+'Non-food Shopping (By Zone)'!C106+'Non-food Shopping (By Zone)'!C108+'Non-food Shopping (By Zone)'!C109+'Non-food Shopping (By Zone)'!C110+'Non-food Shopping (By Zone)'!C112+'Non-food Shopping (By Zone)'!C113+'Non-food Shopping (By Zone)'!C114+'Non-food Shopping (By Zone)'!C115+'Non-food Shopping (By Zone)'!C116+'Non-food Shopping (By Zone)'!C117+'Non-food Shopping (By Zone)'!C119+'Non-food Shopping (By Zone)'!C120+'Non-food Shopping (By Zone)'!C121+'Non-food Shopping (By Zone)'!C122+'Non-food Shopping (By Zone)'!C123+'Non-food Shopping (By Zone)'!C124+'Non-food Shopping (By Zone)'!C125+'Non-food Shopping (By Zone)'!C126+'Non-food Shopping (By Zone)'!C128+'Non-food Shopping (By Zone)'!C129+'Non-food Shopping (By Zone)'!C130+'Non-food Shopping (By Zone)'!C131+'Non-food Shopping (By Zone)'!C133+'Non-food Shopping (By Zone)'!C134+'Non-food Shopping (By Zone)'!C135+'Non-food Shopping (By Zone)'!C137+'Non-food Shopping (By Zone)'!C138+'Non-food Shopping (By Zone)'!C140+'Non-food Shopping (By Zone)'!C141+'Non-food Shopping (By Zone)'!C142+'Non-food Shopping (By Zone)'!C143</f>
        <v>0.32791420093743534</v>
      </c>
      <c r="D87" s="444">
        <f>E87*D9</f>
        <v>14.19122586086684</v>
      </c>
      <c r="E87" s="341">
        <f>'Non-food Shopping (By Zone)'!E6+'Non-food Shopping (By Zone)'!E8+'Non-food Shopping (By Zone)'!E9+'Non-food Shopping (By Zone)'!E10+'Non-food Shopping (By Zone)'!E11+'Non-food Shopping (By Zone)'!E13+'Non-food Shopping (By Zone)'!E16+'Non-food Shopping (By Zone)'!E17+'Non-food Shopping (By Zone)'!E20+'Non-food Shopping (By Zone)'!E22+'Non-food Shopping (By Zone)'!E24+'Non-food Shopping (By Zone)'!E25+'Non-food Shopping (By Zone)'!E26+'Non-food Shopping (By Zone)'!E27+'Non-food Shopping (By Zone)'!E29+'Non-food Shopping (By Zone)'!E30+'Non-food Shopping (By Zone)'!E31+'Non-food Shopping (By Zone)'!E32+'Non-food Shopping (By Zone)'!E33+'Non-food Shopping (By Zone)'!E35+'Non-food Shopping (By Zone)'!E36+'Non-food Shopping (By Zone)'!E37+'Non-food Shopping (By Zone)'!E39+'Non-food Shopping (By Zone)'!E41+'Non-food Shopping (By Zone)'!E44+'Non-food Shopping (By Zone)'!E45+'Non-food Shopping (By Zone)'!E46+'Non-food Shopping (By Zone)'!E47+'Non-food Shopping (By Zone)'!E48+'Non-food Shopping (By Zone)'!E49+'Non-food Shopping (By Zone)'!E51+'Non-food Shopping (By Zone)'!E53+'Non-food Shopping (By Zone)'!E54+'Non-food Shopping (By Zone)'!E55+'Non-food Shopping (By Zone)'!E57+'Non-food Shopping (By Zone)'!E58+'Non-food Shopping (By Zone)'!E61+'Non-food Shopping (By Zone)'!E62+'Non-food Shopping (By Zone)'!E64+'Non-food Shopping (By Zone)'!E65+'Non-food Shopping (By Zone)'!E66+'Non-food Shopping (By Zone)'!E68+'Non-food Shopping (By Zone)'!E69+'Non-food Shopping (By Zone)'!E70+'Non-food Shopping (By Zone)'!E71+'Non-food Shopping (By Zone)'!E73+'Non-food Shopping (By Zone)'!E75+'Non-food Shopping (By Zone)'!E76+'Non-food Shopping (By Zone)'!E78+'Non-food Shopping (By Zone)'!E79+'Non-food Shopping (By Zone)'!E80+'Non-food Shopping (By Zone)'!E84+'Non-food Shopping (By Zone)'!E85+'Non-food Shopping (By Zone)'!E86+'Non-food Shopping (By Zone)'!E87+'Non-food Shopping (By Zone)'!E88+'Non-food Shopping (By Zone)'!E89+'Non-food Shopping (By Zone)'!E91+'Non-food Shopping (By Zone)'!E93+'Non-food Shopping (By Zone)'!E94+'Non-food Shopping (By Zone)'!E96+'Non-food Shopping (By Zone)'!E97+'Non-food Shopping (By Zone)'!E98+'Non-food Shopping (By Zone)'!E99+'Non-food Shopping (By Zone)'!E100+'Non-food Shopping (By Zone)'!E102+'Non-food Shopping (By Zone)'!E103+'Non-food Shopping (By Zone)'!E104+'Non-food Shopping (By Zone)'!E105+'Non-food Shopping (By Zone)'!E106+'Non-food Shopping (By Zone)'!E108+'Non-food Shopping (By Zone)'!E109+'Non-food Shopping (By Zone)'!E110+'Non-food Shopping (By Zone)'!E112+'Non-food Shopping (By Zone)'!E113+'Non-food Shopping (By Zone)'!E114+'Non-food Shopping (By Zone)'!E115+'Non-food Shopping (By Zone)'!E116+'Non-food Shopping (By Zone)'!E117+'Non-food Shopping (By Zone)'!E119+'Non-food Shopping (By Zone)'!E120+'Non-food Shopping (By Zone)'!E121+'Non-food Shopping (By Zone)'!E122+'Non-food Shopping (By Zone)'!E123+'Non-food Shopping (By Zone)'!E124+'Non-food Shopping (By Zone)'!E125+'Non-food Shopping (By Zone)'!E126+'Non-food Shopping (By Zone)'!E128+'Non-food Shopping (By Zone)'!E129+'Non-food Shopping (By Zone)'!E130+'Non-food Shopping (By Zone)'!E131+'Non-food Shopping (By Zone)'!E133+'Non-food Shopping (By Zone)'!E134+'Non-food Shopping (By Zone)'!E135+'Non-food Shopping (By Zone)'!E137+'Non-food Shopping (By Zone)'!E138+'Non-food Shopping (By Zone)'!E140+'Non-food Shopping (By Zone)'!E141+'Non-food Shopping (By Zone)'!E142+'Non-food Shopping (By Zone)'!E143</f>
        <v>0.33316070602523012</v>
      </c>
      <c r="F87" s="309">
        <f>G87*F9</f>
        <v>90.218921548853672</v>
      </c>
      <c r="G87" s="310">
        <f>'Non-food Shopping (By Zone)'!G6+'Non-food Shopping (By Zone)'!G8+'Non-food Shopping (By Zone)'!G9+'Non-food Shopping (By Zone)'!G10+'Non-food Shopping (By Zone)'!G11+'Non-food Shopping (By Zone)'!G13+'Non-food Shopping (By Zone)'!G16+'Non-food Shopping (By Zone)'!G17+'Non-food Shopping (By Zone)'!G20+'Non-food Shopping (By Zone)'!G22+'Non-food Shopping (By Zone)'!G24+'Non-food Shopping (By Zone)'!G25+'Non-food Shopping (By Zone)'!G26+'Non-food Shopping (By Zone)'!G27+'Non-food Shopping (By Zone)'!G29+'Non-food Shopping (By Zone)'!G30+'Non-food Shopping (By Zone)'!G31+'Non-food Shopping (By Zone)'!G32+'Non-food Shopping (By Zone)'!G33+'Non-food Shopping (By Zone)'!G35+'Non-food Shopping (By Zone)'!G36+'Non-food Shopping (By Zone)'!G37+'Non-food Shopping (By Zone)'!G39+'Non-food Shopping (By Zone)'!G41+'Non-food Shopping (By Zone)'!G44+'Non-food Shopping (By Zone)'!G45+'Non-food Shopping (By Zone)'!G46+'Non-food Shopping (By Zone)'!G47+'Non-food Shopping (By Zone)'!G48+'Non-food Shopping (By Zone)'!G49+'Non-food Shopping (By Zone)'!G51+'Non-food Shopping (By Zone)'!G53+'Non-food Shopping (By Zone)'!G54+'Non-food Shopping (By Zone)'!G55+'Non-food Shopping (By Zone)'!G57+'Non-food Shopping (By Zone)'!G58+'Non-food Shopping (By Zone)'!G61+'Non-food Shopping (By Zone)'!G62+'Non-food Shopping (By Zone)'!G64+'Non-food Shopping (By Zone)'!G65+'Non-food Shopping (By Zone)'!G66+'Non-food Shopping (By Zone)'!G68+'Non-food Shopping (By Zone)'!G69+'Non-food Shopping (By Zone)'!G70+'Non-food Shopping (By Zone)'!G71+'Non-food Shopping (By Zone)'!G73+'Non-food Shopping (By Zone)'!G75+'Non-food Shopping (By Zone)'!G76+'Non-food Shopping (By Zone)'!G78+'Non-food Shopping (By Zone)'!G79+'Non-food Shopping (By Zone)'!G80+'Non-food Shopping (By Zone)'!G84+'Non-food Shopping (By Zone)'!G85+'Non-food Shopping (By Zone)'!G86+'Non-food Shopping (By Zone)'!G87+'Non-food Shopping (By Zone)'!G88+'Non-food Shopping (By Zone)'!G89+'Non-food Shopping (By Zone)'!G91+'Non-food Shopping (By Zone)'!G93+'Non-food Shopping (By Zone)'!G94+'Non-food Shopping (By Zone)'!G96+'Non-food Shopping (By Zone)'!G97+'Non-food Shopping (By Zone)'!G98+'Non-food Shopping (By Zone)'!G99+'Non-food Shopping (By Zone)'!G100+'Non-food Shopping (By Zone)'!G102+'Non-food Shopping (By Zone)'!G103+'Non-food Shopping (By Zone)'!G104+'Non-food Shopping (By Zone)'!G105+'Non-food Shopping (By Zone)'!G106+'Non-food Shopping (By Zone)'!G108+'Non-food Shopping (By Zone)'!G109+'Non-food Shopping (By Zone)'!G110+'Non-food Shopping (By Zone)'!G112+'Non-food Shopping (By Zone)'!G113+'Non-food Shopping (By Zone)'!G114+'Non-food Shopping (By Zone)'!G115+'Non-food Shopping (By Zone)'!G116+'Non-food Shopping (By Zone)'!G117+'Non-food Shopping (By Zone)'!G119+'Non-food Shopping (By Zone)'!G120+'Non-food Shopping (By Zone)'!G121+'Non-food Shopping (By Zone)'!G122+'Non-food Shopping (By Zone)'!G123+'Non-food Shopping (By Zone)'!G124+'Non-food Shopping (By Zone)'!G125+'Non-food Shopping (By Zone)'!G126+'Non-food Shopping (By Zone)'!G128+'Non-food Shopping (By Zone)'!G129+'Non-food Shopping (By Zone)'!G130+'Non-food Shopping (By Zone)'!G131+'Non-food Shopping (By Zone)'!G133+'Non-food Shopping (By Zone)'!G134+'Non-food Shopping (By Zone)'!G135+'Non-food Shopping (By Zone)'!G137+'Non-food Shopping (By Zone)'!G138+'Non-food Shopping (By Zone)'!G140+'Non-food Shopping (By Zone)'!G141+'Non-food Shopping (By Zone)'!G142+'Non-food Shopping (By Zone)'!G143</f>
        <v>0.61376546638062424</v>
      </c>
      <c r="H87" s="309">
        <f>I87*H9</f>
        <v>30.164214858179598</v>
      </c>
      <c r="I87" s="310">
        <f>'Non-food Shopping (By Zone)'!I6+'Non-food Shopping (By Zone)'!I8+'Non-food Shopping (By Zone)'!I9+'Non-food Shopping (By Zone)'!I10+'Non-food Shopping (By Zone)'!I11+'Non-food Shopping (By Zone)'!I13+'Non-food Shopping (By Zone)'!I16+'Non-food Shopping (By Zone)'!I17+'Non-food Shopping (By Zone)'!I20+'Non-food Shopping (By Zone)'!I22+'Non-food Shopping (By Zone)'!I24+'Non-food Shopping (By Zone)'!I25+'Non-food Shopping (By Zone)'!I26+'Non-food Shopping (By Zone)'!I27+'Non-food Shopping (By Zone)'!I29+'Non-food Shopping (By Zone)'!I30+'Non-food Shopping (By Zone)'!I31+'Non-food Shopping (By Zone)'!I32+'Non-food Shopping (By Zone)'!I33+'Non-food Shopping (By Zone)'!I35+'Non-food Shopping (By Zone)'!I36+'Non-food Shopping (By Zone)'!I37+'Non-food Shopping (By Zone)'!I39+'Non-food Shopping (By Zone)'!I41+'Non-food Shopping (By Zone)'!I44+'Non-food Shopping (By Zone)'!I45+'Non-food Shopping (By Zone)'!I46+'Non-food Shopping (By Zone)'!I47+'Non-food Shopping (By Zone)'!I48+'Non-food Shopping (By Zone)'!I49+'Non-food Shopping (By Zone)'!I51+'Non-food Shopping (By Zone)'!I53+'Non-food Shopping (By Zone)'!I54+'Non-food Shopping (By Zone)'!I55+'Non-food Shopping (By Zone)'!I57+'Non-food Shopping (By Zone)'!I58+'Non-food Shopping (By Zone)'!I61+'Non-food Shopping (By Zone)'!I62+'Non-food Shopping (By Zone)'!I64+'Non-food Shopping (By Zone)'!I65+'Non-food Shopping (By Zone)'!I66+'Non-food Shopping (By Zone)'!I68+'Non-food Shopping (By Zone)'!I69+'Non-food Shopping (By Zone)'!I70+'Non-food Shopping (By Zone)'!I71+'Non-food Shopping (By Zone)'!I73+'Non-food Shopping (By Zone)'!I75+'Non-food Shopping (By Zone)'!I76+'Non-food Shopping (By Zone)'!I78+'Non-food Shopping (By Zone)'!I79+'Non-food Shopping (By Zone)'!I80+'Non-food Shopping (By Zone)'!I84+'Non-food Shopping (By Zone)'!I85+'Non-food Shopping (By Zone)'!I86+'Non-food Shopping (By Zone)'!I87+'Non-food Shopping (By Zone)'!I88+'Non-food Shopping (By Zone)'!I89+'Non-food Shopping (By Zone)'!I91+'Non-food Shopping (By Zone)'!I93+'Non-food Shopping (By Zone)'!I94+'Non-food Shopping (By Zone)'!I96+'Non-food Shopping (By Zone)'!I97+'Non-food Shopping (By Zone)'!I98+'Non-food Shopping (By Zone)'!I99+'Non-food Shopping (By Zone)'!I100+'Non-food Shopping (By Zone)'!I102+'Non-food Shopping (By Zone)'!I103+'Non-food Shopping (By Zone)'!I104+'Non-food Shopping (By Zone)'!I105+'Non-food Shopping (By Zone)'!I106+'Non-food Shopping (By Zone)'!I108+'Non-food Shopping (By Zone)'!I109+'Non-food Shopping (By Zone)'!I110+'Non-food Shopping (By Zone)'!I112+'Non-food Shopping (By Zone)'!I113+'Non-food Shopping (By Zone)'!I114+'Non-food Shopping (By Zone)'!I115+'Non-food Shopping (By Zone)'!I116+'Non-food Shopping (By Zone)'!I117+'Non-food Shopping (By Zone)'!I119+'Non-food Shopping (By Zone)'!I120+'Non-food Shopping (By Zone)'!I121+'Non-food Shopping (By Zone)'!I122+'Non-food Shopping (By Zone)'!I123+'Non-food Shopping (By Zone)'!I124+'Non-food Shopping (By Zone)'!I125+'Non-food Shopping (By Zone)'!I126+'Non-food Shopping (By Zone)'!I128+'Non-food Shopping (By Zone)'!I129+'Non-food Shopping (By Zone)'!I130+'Non-food Shopping (By Zone)'!I131+'Non-food Shopping (By Zone)'!I133+'Non-food Shopping (By Zone)'!I134+'Non-food Shopping (By Zone)'!I135+'Non-food Shopping (By Zone)'!I137+'Non-food Shopping (By Zone)'!I138+'Non-food Shopping (By Zone)'!I140+'Non-food Shopping (By Zone)'!I141+'Non-food Shopping (By Zone)'!I142+'Non-food Shopping (By Zone)'!I143</f>
        <v>0.51122856006674033</v>
      </c>
      <c r="J87" s="309">
        <f>K87*J9</f>
        <v>50.812392209200794</v>
      </c>
      <c r="K87" s="341">
        <f>'Non-food Shopping (By Zone)'!K6+'Non-food Shopping (By Zone)'!K8+'Non-food Shopping (By Zone)'!K9+'Non-food Shopping (By Zone)'!K10+'Non-food Shopping (By Zone)'!K11+'Non-food Shopping (By Zone)'!K13+'Non-food Shopping (By Zone)'!K16+'Non-food Shopping (By Zone)'!K17+'Non-food Shopping (By Zone)'!K20+'Non-food Shopping (By Zone)'!K22+'Non-food Shopping (By Zone)'!K24+'Non-food Shopping (By Zone)'!K25+'Non-food Shopping (By Zone)'!K26+'Non-food Shopping (By Zone)'!K27+'Non-food Shopping (By Zone)'!K29+'Non-food Shopping (By Zone)'!K30+'Non-food Shopping (By Zone)'!K31+'Non-food Shopping (By Zone)'!K32+'Non-food Shopping (By Zone)'!K33+'Non-food Shopping (By Zone)'!K35+'Non-food Shopping (By Zone)'!K36+'Non-food Shopping (By Zone)'!K37+'Non-food Shopping (By Zone)'!K39+'Non-food Shopping (By Zone)'!K41+'Non-food Shopping (By Zone)'!K44+'Non-food Shopping (By Zone)'!K45+'Non-food Shopping (By Zone)'!K46+'Non-food Shopping (By Zone)'!K47+'Non-food Shopping (By Zone)'!K48+'Non-food Shopping (By Zone)'!K49+'Non-food Shopping (By Zone)'!K51+'Non-food Shopping (By Zone)'!K53+'Non-food Shopping (By Zone)'!K54+'Non-food Shopping (By Zone)'!K55+'Non-food Shopping (By Zone)'!K57+'Non-food Shopping (By Zone)'!K58+'Non-food Shopping (By Zone)'!K61+'Non-food Shopping (By Zone)'!K62+'Non-food Shopping (By Zone)'!K64+'Non-food Shopping (By Zone)'!K65+'Non-food Shopping (By Zone)'!K66+'Non-food Shopping (By Zone)'!K68+'Non-food Shopping (By Zone)'!K69+'Non-food Shopping (By Zone)'!K70+'Non-food Shopping (By Zone)'!K71+'Non-food Shopping (By Zone)'!K73+'Non-food Shopping (By Zone)'!K75+'Non-food Shopping (By Zone)'!K76+'Non-food Shopping (By Zone)'!K78+'Non-food Shopping (By Zone)'!K79+'Non-food Shopping (By Zone)'!K80+'Non-food Shopping (By Zone)'!K84+'Non-food Shopping (By Zone)'!K85+'Non-food Shopping (By Zone)'!K86+'Non-food Shopping (By Zone)'!K87+'Non-food Shopping (By Zone)'!K88+'Non-food Shopping (By Zone)'!K89+'Non-food Shopping (By Zone)'!K91+'Non-food Shopping (By Zone)'!K93+'Non-food Shopping (By Zone)'!K94+'Non-food Shopping (By Zone)'!K96+'Non-food Shopping (By Zone)'!K97+'Non-food Shopping (By Zone)'!K98+'Non-food Shopping (By Zone)'!K99+'Non-food Shopping (By Zone)'!K100+'Non-food Shopping (By Zone)'!K102+'Non-food Shopping (By Zone)'!K103+'Non-food Shopping (By Zone)'!K104+'Non-food Shopping (By Zone)'!K105+'Non-food Shopping (By Zone)'!K106+'Non-food Shopping (By Zone)'!K108+'Non-food Shopping (By Zone)'!K109+'Non-food Shopping (By Zone)'!K110+'Non-food Shopping (By Zone)'!K112+'Non-food Shopping (By Zone)'!K113+'Non-food Shopping (By Zone)'!K114+'Non-food Shopping (By Zone)'!K115+'Non-food Shopping (By Zone)'!K116+'Non-food Shopping (By Zone)'!K117+'Non-food Shopping (By Zone)'!K119+'Non-food Shopping (By Zone)'!K120+'Non-food Shopping (By Zone)'!K121+'Non-food Shopping (By Zone)'!K122+'Non-food Shopping (By Zone)'!K123+'Non-food Shopping (By Zone)'!K124+'Non-food Shopping (By Zone)'!K125+'Non-food Shopping (By Zone)'!K126+'Non-food Shopping (By Zone)'!K128+'Non-food Shopping (By Zone)'!K129+'Non-food Shopping (By Zone)'!K130+'Non-food Shopping (By Zone)'!K131+'Non-food Shopping (By Zone)'!K133+'Non-food Shopping (By Zone)'!K134+'Non-food Shopping (By Zone)'!K135+'Non-food Shopping (By Zone)'!K137+'Non-food Shopping (By Zone)'!K138+'Non-food Shopping (By Zone)'!K140+'Non-food Shopping (By Zone)'!K141+'Non-food Shopping (By Zone)'!K142+'Non-food Shopping (By Zone)'!K143</f>
        <v>0.70926233387204973</v>
      </c>
      <c r="L87" s="562"/>
      <c r="M87" s="607">
        <f>B87+D87+F87+H87+J87</f>
        <v>203.86537159953969</v>
      </c>
      <c r="N87" s="665">
        <f>M87/M9</f>
        <v>0.5413531700964056</v>
      </c>
      <c r="P87" s="681" t="s">
        <v>7</v>
      </c>
      <c r="Q87" s="684"/>
      <c r="S87" s="639" t="s">
        <v>7</v>
      </c>
    </row>
    <row r="88" spans="1:19" s="5" customFormat="1" ht="12" thickBot="1" x14ac:dyDescent="0.4">
      <c r="A88" s="600"/>
      <c r="B88" s="321"/>
      <c r="C88" s="357"/>
      <c r="D88" s="450"/>
      <c r="E88" s="346"/>
      <c r="F88" s="382"/>
      <c r="G88" s="371"/>
      <c r="H88" s="382"/>
      <c r="I88" s="371"/>
      <c r="J88" s="382"/>
      <c r="K88" s="385"/>
      <c r="L88" s="296"/>
      <c r="M88" s="606"/>
      <c r="N88" s="664"/>
      <c r="P88" s="681"/>
      <c r="Q88" s="684"/>
      <c r="S88" s="639"/>
    </row>
    <row r="89" spans="1:19" s="5" customFormat="1" ht="11.65" x14ac:dyDescent="0.35">
      <c r="A89" s="302" t="s">
        <v>1</v>
      </c>
      <c r="B89" s="324">
        <f>B85+B87</f>
        <v>56.35198801885501</v>
      </c>
      <c r="C89" s="358">
        <f>C85+C87</f>
        <v>1.0000000000000002</v>
      </c>
      <c r="D89" s="386">
        <f>D87+D85</f>
        <v>42.59573714492052</v>
      </c>
      <c r="E89" s="347">
        <f>E87+E85</f>
        <v>1</v>
      </c>
      <c r="F89" s="383">
        <f>F87+F85</f>
        <v>146.99250200711811</v>
      </c>
      <c r="G89" s="325">
        <f>G87+G85</f>
        <v>1</v>
      </c>
      <c r="H89" s="383">
        <f>H85+H87</f>
        <v>59.003383641637122</v>
      </c>
      <c r="I89" s="325">
        <f>I85+I87</f>
        <v>1.0000000000000002</v>
      </c>
      <c r="J89" s="383">
        <f>J87+J85</f>
        <v>71.641182370143042</v>
      </c>
      <c r="K89" s="347">
        <f>K85+K87</f>
        <v>1</v>
      </c>
      <c r="L89" s="562"/>
      <c r="M89" s="601">
        <f>B89+D89+F89+H89+J89</f>
        <v>376.58479318267382</v>
      </c>
      <c r="N89" s="668">
        <f>N85+N87</f>
        <v>1.0000000000000002</v>
      </c>
      <c r="P89" s="681" t="s">
        <v>7</v>
      </c>
      <c r="Q89" s="684"/>
      <c r="S89" s="639" t="s">
        <v>7</v>
      </c>
    </row>
    <row r="90" spans="1:19" s="5" customFormat="1" ht="12" thickBot="1" x14ac:dyDescent="0.4">
      <c r="A90" s="50"/>
      <c r="B90" s="326"/>
      <c r="C90" s="359"/>
      <c r="D90" s="387"/>
      <c r="E90" s="348"/>
      <c r="F90" s="384"/>
      <c r="G90" s="327"/>
      <c r="H90" s="384"/>
      <c r="I90" s="327"/>
      <c r="J90" s="384"/>
      <c r="K90" s="348"/>
      <c r="L90" s="562"/>
      <c r="M90" s="605"/>
      <c r="N90" s="663"/>
      <c r="P90" s="682"/>
      <c r="Q90" s="684"/>
      <c r="S90" s="80"/>
    </row>
    <row r="91" spans="1:19" s="5" customFormat="1" ht="11.65" x14ac:dyDescent="0.35">
      <c r="B91" s="293"/>
      <c r="C91" s="294"/>
      <c r="D91" s="293"/>
      <c r="E91" s="294"/>
      <c r="F91" s="295"/>
      <c r="G91" s="296"/>
      <c r="H91" s="295"/>
      <c r="I91" s="296"/>
      <c r="J91" s="295"/>
      <c r="K91" s="296"/>
      <c r="L91" s="296"/>
      <c r="M91" s="280"/>
      <c r="N91" s="280"/>
      <c r="P91" s="295"/>
      <c r="Q91" s="124"/>
      <c r="S91" s="36"/>
    </row>
    <row r="92" spans="1:19" s="5" customFormat="1" ht="11.65" x14ac:dyDescent="0.35">
      <c r="A92" s="3" t="s">
        <v>29</v>
      </c>
      <c r="B92" s="293"/>
      <c r="C92" s="294"/>
      <c r="D92" s="293"/>
      <c r="E92" s="294"/>
      <c r="F92" s="295"/>
      <c r="G92" s="296"/>
      <c r="H92" s="295"/>
      <c r="I92" s="296"/>
      <c r="J92" s="295"/>
      <c r="K92" s="296"/>
      <c r="L92" s="296"/>
      <c r="M92" s="295"/>
      <c r="N92" s="296"/>
      <c r="P92" s="295"/>
      <c r="Q92" s="124"/>
      <c r="S92" s="36"/>
    </row>
    <row r="93" spans="1:19" s="5" customFormat="1" ht="11.65" x14ac:dyDescent="0.35">
      <c r="A93" s="5" t="s">
        <v>802</v>
      </c>
      <c r="B93" s="293"/>
      <c r="C93" s="294"/>
      <c r="D93" s="293"/>
      <c r="E93" s="294"/>
      <c r="F93" s="295"/>
      <c r="G93" s="296"/>
      <c r="H93" s="295"/>
      <c r="I93" s="296"/>
      <c r="J93" s="295"/>
      <c r="K93" s="296"/>
      <c r="L93" s="296"/>
      <c r="M93" s="295"/>
      <c r="N93" s="296"/>
      <c r="P93" s="295"/>
      <c r="Q93" s="124"/>
      <c r="S93" s="36"/>
    </row>
    <row r="94" spans="1:19" s="5" customFormat="1" ht="11.65" x14ac:dyDescent="0.35">
      <c r="A94" s="5" t="s">
        <v>803</v>
      </c>
      <c r="B94" s="293"/>
      <c r="C94" s="294"/>
      <c r="D94" s="293"/>
      <c r="E94" s="294"/>
      <c r="F94" s="295"/>
      <c r="G94" s="296"/>
      <c r="H94" s="295"/>
      <c r="I94" s="296"/>
      <c r="J94" s="295"/>
      <c r="K94" s="296"/>
      <c r="L94" s="296"/>
      <c r="M94" s="295"/>
      <c r="N94" s="296"/>
      <c r="P94" s="295"/>
      <c r="Q94" s="124"/>
      <c r="S94" s="36"/>
    </row>
    <row r="95" spans="1:19" s="5" customFormat="1" ht="11.65" x14ac:dyDescent="0.35">
      <c r="A95" s="5" t="s">
        <v>804</v>
      </c>
      <c r="B95" s="293"/>
      <c r="C95" s="294"/>
      <c r="D95" s="293"/>
      <c r="E95" s="294"/>
      <c r="F95" s="295"/>
      <c r="G95" s="296"/>
      <c r="H95" s="295"/>
      <c r="I95" s="296"/>
      <c r="J95" s="295"/>
      <c r="K95" s="296"/>
      <c r="L95" s="296"/>
      <c r="M95" s="295"/>
      <c r="N95" s="296"/>
      <c r="P95" s="295"/>
      <c r="Q95" s="124"/>
      <c r="S95" s="36"/>
    </row>
    <row r="96" spans="1:19" s="5" customFormat="1" ht="11.65" x14ac:dyDescent="0.35">
      <c r="A96" s="5" t="s">
        <v>805</v>
      </c>
      <c r="B96" s="293"/>
      <c r="C96" s="294"/>
      <c r="D96" s="293"/>
      <c r="E96" s="294"/>
      <c r="F96" s="295"/>
      <c r="G96" s="296"/>
      <c r="H96" s="295"/>
      <c r="I96" s="296"/>
      <c r="J96" s="295"/>
      <c r="K96" s="296"/>
      <c r="L96" s="296"/>
      <c r="M96" s="295"/>
      <c r="N96" s="296"/>
      <c r="P96" s="295"/>
      <c r="Q96" s="124"/>
      <c r="S96" s="36"/>
    </row>
    <row r="97" spans="1:19" s="5" customFormat="1" ht="11.65" x14ac:dyDescent="0.35">
      <c r="A97" s="5" t="s">
        <v>832</v>
      </c>
      <c r="B97" s="293"/>
      <c r="C97" s="294"/>
      <c r="D97" s="293"/>
      <c r="E97" s="294"/>
      <c r="F97" s="295"/>
      <c r="G97" s="296"/>
      <c r="H97" s="295"/>
      <c r="I97" s="296"/>
      <c r="J97" s="295"/>
      <c r="K97" s="296"/>
      <c r="L97" s="296"/>
      <c r="M97" s="295"/>
      <c r="N97" s="296"/>
      <c r="P97" s="295"/>
      <c r="Q97" s="124"/>
      <c r="S97" s="36"/>
    </row>
    <row r="98" spans="1:19" s="5" customFormat="1" ht="11.65" x14ac:dyDescent="0.35">
      <c r="B98" s="293"/>
      <c r="C98" s="294"/>
      <c r="D98" s="293"/>
      <c r="E98" s="294"/>
      <c r="F98" s="295"/>
      <c r="G98" s="296"/>
      <c r="H98" s="295"/>
      <c r="I98" s="296"/>
      <c r="J98" s="295"/>
      <c r="K98" s="296"/>
      <c r="L98" s="296"/>
      <c r="M98" s="295"/>
      <c r="N98" s="296"/>
      <c r="P98" s="295"/>
      <c r="Q98" s="124"/>
      <c r="S98" s="36"/>
    </row>
    <row r="99" spans="1:19" s="5" customFormat="1" ht="11.65" x14ac:dyDescent="0.35">
      <c r="B99" s="293"/>
      <c r="C99" s="294"/>
      <c r="D99" s="293"/>
      <c r="E99" s="294"/>
      <c r="F99" s="295"/>
      <c r="G99" s="296"/>
      <c r="H99" s="295"/>
      <c r="I99" s="296"/>
      <c r="J99" s="295"/>
      <c r="K99" s="296"/>
      <c r="L99" s="296"/>
      <c r="M99" s="295"/>
      <c r="N99" s="296"/>
      <c r="P99" s="295"/>
      <c r="Q99" s="124"/>
      <c r="S99" s="36"/>
    </row>
    <row r="100" spans="1:19" s="5" customFormat="1" ht="11.65" x14ac:dyDescent="0.35">
      <c r="B100" s="293"/>
      <c r="C100" s="294"/>
      <c r="D100" s="293"/>
      <c r="E100" s="294"/>
      <c r="F100" s="295"/>
      <c r="G100" s="296"/>
      <c r="H100" s="295"/>
      <c r="I100" s="296"/>
      <c r="J100" s="295"/>
      <c r="K100" s="296"/>
      <c r="L100" s="296"/>
      <c r="M100" s="295"/>
      <c r="N100" s="296"/>
      <c r="P100" s="295"/>
      <c r="Q100" s="124"/>
      <c r="S100" s="36"/>
    </row>
    <row r="101" spans="1:19" s="5" customFormat="1" ht="11.65" x14ac:dyDescent="0.35">
      <c r="B101" s="293"/>
      <c r="C101" s="294"/>
      <c r="D101" s="293"/>
      <c r="E101" s="294"/>
      <c r="F101" s="295"/>
      <c r="G101" s="296"/>
      <c r="H101" s="295"/>
      <c r="I101" s="296"/>
      <c r="J101" s="295"/>
      <c r="K101" s="296"/>
      <c r="L101" s="296"/>
      <c r="M101" s="295"/>
      <c r="N101" s="296"/>
      <c r="P101" s="295"/>
      <c r="Q101" s="124"/>
      <c r="S101" s="36"/>
    </row>
    <row r="102" spans="1:19" s="5" customFormat="1" ht="11.65" x14ac:dyDescent="0.35">
      <c r="B102" s="293"/>
      <c r="C102" s="294"/>
      <c r="D102" s="293"/>
      <c r="E102" s="294"/>
      <c r="F102" s="295"/>
      <c r="G102" s="296"/>
      <c r="H102" s="295"/>
      <c r="I102" s="296"/>
      <c r="J102" s="295"/>
      <c r="K102" s="296"/>
      <c r="L102" s="296"/>
      <c r="M102" s="295"/>
      <c r="N102" s="296"/>
      <c r="P102" s="295"/>
      <c r="Q102" s="124"/>
      <c r="S102" s="36"/>
    </row>
    <row r="103" spans="1:19" s="5" customFormat="1" ht="11.65" x14ac:dyDescent="0.35">
      <c r="B103" s="293"/>
      <c r="C103" s="294"/>
      <c r="D103" s="293"/>
      <c r="E103" s="294"/>
      <c r="F103" s="295"/>
      <c r="G103" s="296"/>
      <c r="H103" s="295"/>
      <c r="I103" s="296"/>
      <c r="J103" s="295"/>
      <c r="K103" s="296"/>
      <c r="L103" s="296"/>
      <c r="M103" s="295"/>
      <c r="N103" s="296"/>
      <c r="P103" s="295"/>
      <c r="Q103" s="124"/>
      <c r="S103" s="36"/>
    </row>
    <row r="104" spans="1:19" s="5" customFormat="1" ht="11.65" x14ac:dyDescent="0.35">
      <c r="B104" s="293"/>
      <c r="C104" s="294"/>
      <c r="D104" s="293"/>
      <c r="E104" s="294"/>
      <c r="F104" s="295"/>
      <c r="G104" s="296"/>
      <c r="H104" s="295"/>
      <c r="I104" s="296"/>
      <c r="J104" s="295"/>
      <c r="K104" s="296"/>
      <c r="L104" s="296"/>
      <c r="M104" s="295"/>
      <c r="N104" s="296"/>
      <c r="P104" s="295"/>
      <c r="Q104" s="124"/>
      <c r="S104" s="36"/>
    </row>
    <row r="105" spans="1:19" s="5" customFormat="1" ht="11.65" x14ac:dyDescent="0.35">
      <c r="B105" s="293"/>
      <c r="C105" s="294"/>
      <c r="D105" s="293"/>
      <c r="E105" s="294"/>
      <c r="F105" s="295"/>
      <c r="G105" s="296"/>
      <c r="H105" s="295"/>
      <c r="I105" s="296"/>
      <c r="J105" s="295"/>
      <c r="K105" s="296"/>
      <c r="L105" s="296"/>
      <c r="M105" s="295"/>
      <c r="N105" s="296"/>
      <c r="P105" s="295"/>
      <c r="Q105" s="124"/>
      <c r="S105" s="36"/>
    </row>
    <row r="106" spans="1:19" s="5" customFormat="1" ht="11.65" x14ac:dyDescent="0.35">
      <c r="B106" s="293"/>
      <c r="C106" s="294"/>
      <c r="D106" s="293"/>
      <c r="E106" s="294"/>
      <c r="F106" s="295"/>
      <c r="G106" s="296"/>
      <c r="H106" s="295"/>
      <c r="I106" s="296"/>
      <c r="J106" s="295"/>
      <c r="K106" s="296"/>
      <c r="L106" s="296"/>
      <c r="M106" s="295"/>
      <c r="N106" s="296"/>
      <c r="P106" s="295"/>
      <c r="Q106" s="124"/>
      <c r="S106" s="36"/>
    </row>
    <row r="107" spans="1:19" s="5" customFormat="1" ht="11.65" x14ac:dyDescent="0.35">
      <c r="B107" s="293"/>
      <c r="C107" s="294"/>
      <c r="D107" s="293"/>
      <c r="E107" s="294"/>
      <c r="F107" s="295"/>
      <c r="G107" s="296"/>
      <c r="H107" s="295"/>
      <c r="I107" s="296"/>
      <c r="J107" s="295"/>
      <c r="K107" s="296"/>
      <c r="L107" s="296"/>
      <c r="M107" s="295"/>
      <c r="N107" s="296"/>
      <c r="P107" s="295"/>
      <c r="Q107" s="124"/>
      <c r="S107" s="36"/>
    </row>
    <row r="108" spans="1:19" s="5" customFormat="1" ht="11.65" x14ac:dyDescent="0.35">
      <c r="B108" s="293"/>
      <c r="C108" s="294"/>
      <c r="D108" s="293"/>
      <c r="E108" s="294"/>
      <c r="F108" s="295"/>
      <c r="G108" s="296"/>
      <c r="H108" s="295"/>
      <c r="I108" s="296"/>
      <c r="J108" s="295"/>
      <c r="K108" s="296"/>
      <c r="L108" s="296"/>
      <c r="M108" s="295"/>
      <c r="N108" s="296"/>
      <c r="P108" s="295"/>
      <c r="Q108" s="124"/>
      <c r="S108" s="36"/>
    </row>
    <row r="109" spans="1:19" s="5" customFormat="1" ht="11.65" x14ac:dyDescent="0.35">
      <c r="B109" s="293"/>
      <c r="C109" s="294"/>
      <c r="D109" s="293"/>
      <c r="E109" s="294"/>
      <c r="F109" s="295"/>
      <c r="G109" s="296"/>
      <c r="H109" s="295"/>
      <c r="I109" s="296"/>
      <c r="J109" s="295"/>
      <c r="K109" s="296"/>
      <c r="L109" s="296"/>
      <c r="M109" s="295"/>
      <c r="N109" s="296"/>
      <c r="P109" s="295"/>
      <c r="Q109" s="124"/>
      <c r="S109" s="36"/>
    </row>
    <row r="110" spans="1:19" s="5" customFormat="1" ht="11.65" x14ac:dyDescent="0.35">
      <c r="B110" s="293"/>
      <c r="C110" s="294"/>
      <c r="D110" s="293"/>
      <c r="E110" s="294"/>
      <c r="F110" s="295"/>
      <c r="G110" s="296"/>
      <c r="H110" s="295"/>
      <c r="I110" s="296"/>
      <c r="J110" s="295"/>
      <c r="K110" s="296"/>
      <c r="L110" s="296"/>
      <c r="M110" s="295"/>
      <c r="N110" s="296"/>
      <c r="P110" s="295"/>
      <c r="Q110" s="124"/>
      <c r="S110" s="36"/>
    </row>
    <row r="111" spans="1:19" s="5" customFormat="1" ht="11.65" x14ac:dyDescent="0.35">
      <c r="B111" s="293"/>
      <c r="C111" s="294"/>
      <c r="D111" s="293"/>
      <c r="E111" s="294"/>
      <c r="F111" s="295"/>
      <c r="G111" s="296"/>
      <c r="H111" s="295"/>
      <c r="I111" s="296"/>
      <c r="J111" s="295"/>
      <c r="K111" s="296"/>
      <c r="L111" s="296"/>
      <c r="M111" s="295"/>
      <c r="N111" s="296"/>
      <c r="P111" s="295"/>
      <c r="Q111" s="124"/>
      <c r="S111" s="36"/>
    </row>
    <row r="112" spans="1:19" s="5" customFormat="1" ht="11.65" x14ac:dyDescent="0.35">
      <c r="B112" s="293"/>
      <c r="C112" s="294"/>
      <c r="D112" s="293"/>
      <c r="E112" s="294"/>
      <c r="F112" s="295"/>
      <c r="G112" s="296"/>
      <c r="H112" s="295"/>
      <c r="I112" s="296"/>
      <c r="J112" s="295"/>
      <c r="K112" s="296"/>
      <c r="L112" s="296"/>
      <c r="M112" s="295"/>
      <c r="N112" s="296"/>
      <c r="P112" s="295"/>
      <c r="Q112" s="124"/>
      <c r="S112" s="36"/>
    </row>
  </sheetData>
  <mergeCells count="7">
    <mergeCell ref="B5:K5"/>
    <mergeCell ref="M6:N6"/>
    <mergeCell ref="B6:C6"/>
    <mergeCell ref="D6:E6"/>
    <mergeCell ref="F6:G6"/>
    <mergeCell ref="H6:I6"/>
    <mergeCell ref="J6:K6"/>
  </mergeCells>
  <pageMargins left="0.19685039370078741" right="0.19685039370078741" top="0.19685039370078741" bottom="0.19685039370078741" header="0.19685039370078741" footer="0.19685039370078741"/>
  <pageSetup paperSize="9" scale="43" orientation="landscape" horizontalDpi="1200" verticalDpi="1200" r:id="rId1"/>
  <ignoredErrors>
    <ignoredError sqref="C87 E87 G87 I87 J89"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0FD9-698C-41C8-A6BF-D42F94DB0032}">
  <sheetPr>
    <pageSetUpPr fitToPage="1"/>
  </sheetPr>
  <dimension ref="A1:H28"/>
  <sheetViews>
    <sheetView topLeftCell="B1" workbookViewId="0">
      <selection activeCell="G27" sqref="G27"/>
    </sheetView>
  </sheetViews>
  <sheetFormatPr defaultColWidth="9" defaultRowHeight="13.9" x14ac:dyDescent="0.4"/>
  <cols>
    <col min="1" max="1" width="56" style="1" bestFit="1" customWidth="1"/>
    <col min="2" max="4" width="20.59765625" style="6" customWidth="1"/>
    <col min="5" max="5" width="20.59765625" style="32" customWidth="1"/>
    <col min="6" max="8" width="20.59765625" style="73" customWidth="1"/>
    <col min="9" max="35" width="20.59765625" style="1" customWidth="1"/>
    <col min="36" max="16384" width="9" style="1"/>
  </cols>
  <sheetData>
    <row r="1" spans="1:8" x14ac:dyDescent="0.4">
      <c r="A1" s="3" t="str">
        <f>'Pop &amp; Exp'!A1</f>
        <v>Wick, Littlehampton</v>
      </c>
    </row>
    <row r="2" spans="1:8" x14ac:dyDescent="0.4">
      <c r="C2" s="6" t="s">
        <v>15</v>
      </c>
    </row>
    <row r="3" spans="1:8" ht="17.25" x14ac:dyDescent="0.45">
      <c r="A3" s="4" t="s">
        <v>782</v>
      </c>
    </row>
    <row r="4" spans="1:8" ht="14.25" thickBot="1" x14ac:dyDescent="0.45"/>
    <row r="5" spans="1:8" s="5" customFormat="1" ht="14.25" customHeight="1" x14ac:dyDescent="0.35">
      <c r="A5" s="28" t="s">
        <v>16</v>
      </c>
      <c r="B5" s="63" t="s">
        <v>17</v>
      </c>
      <c r="C5" s="59" t="s">
        <v>19</v>
      </c>
      <c r="D5" s="26" t="s">
        <v>20</v>
      </c>
      <c r="E5" s="63" t="s">
        <v>603</v>
      </c>
      <c r="F5" s="254" t="s">
        <v>605</v>
      </c>
      <c r="G5" s="262" t="s">
        <v>604</v>
      </c>
      <c r="H5" s="262" t="s">
        <v>606</v>
      </c>
    </row>
    <row r="6" spans="1:8" s="5" customFormat="1" ht="12" thickBot="1" x14ac:dyDescent="0.4">
      <c r="A6" s="60"/>
      <c r="B6" s="61" t="s">
        <v>18</v>
      </c>
      <c r="C6" s="29" t="s">
        <v>18</v>
      </c>
      <c r="D6" s="85" t="s">
        <v>18</v>
      </c>
      <c r="E6" s="61" t="s">
        <v>602</v>
      </c>
      <c r="F6" s="255" t="s">
        <v>12</v>
      </c>
      <c r="G6" s="263" t="s">
        <v>13</v>
      </c>
      <c r="H6" s="264" t="s">
        <v>12</v>
      </c>
    </row>
    <row r="7" spans="1:8" s="5" customFormat="1" ht="11.65" x14ac:dyDescent="0.35">
      <c r="A7" s="49"/>
      <c r="B7" s="251"/>
      <c r="C7" s="252"/>
      <c r="D7" s="253"/>
      <c r="E7" s="84"/>
      <c r="F7" s="154"/>
      <c r="G7" s="265"/>
      <c r="H7" s="266"/>
    </row>
    <row r="8" spans="1:8" s="5" customFormat="1" ht="11.65" x14ac:dyDescent="0.35">
      <c r="A8" s="47" t="s">
        <v>506</v>
      </c>
      <c r="B8" s="84">
        <v>865</v>
      </c>
      <c r="C8" s="82">
        <v>428</v>
      </c>
      <c r="D8" s="86">
        <v>425</v>
      </c>
      <c r="E8" s="84">
        <v>6370</v>
      </c>
      <c r="F8" s="154">
        <f>D8*E8/10^6</f>
        <v>2.7072500000000002</v>
      </c>
      <c r="G8" s="127">
        <f>'Market Shares (Conv.) (2024)'!AQ15</f>
        <v>1.8387957278587788</v>
      </c>
      <c r="H8" s="127">
        <f>G8-F8</f>
        <v>-0.8684542721412214</v>
      </c>
    </row>
    <row r="9" spans="1:8" s="5" customFormat="1" ht="11.65" x14ac:dyDescent="0.35">
      <c r="A9" s="47" t="s">
        <v>507</v>
      </c>
      <c r="B9" s="84">
        <v>1642</v>
      </c>
      <c r="C9" s="82">
        <v>1175</v>
      </c>
      <c r="D9" s="86">
        <v>1029</v>
      </c>
      <c r="E9" s="84">
        <v>6327</v>
      </c>
      <c r="F9" s="154">
        <f t="shared" ref="F9:F18" si="0">D9*E9/10^6</f>
        <v>6.5104829999999998</v>
      </c>
      <c r="G9" s="127">
        <f>'Market Shares (Conv.) (2024)'!AQ16</f>
        <v>14.51470915769595</v>
      </c>
      <c r="H9" s="127">
        <f t="shared" ref="H9:H18" si="1">G9-F9</f>
        <v>8.0042261576959497</v>
      </c>
    </row>
    <row r="10" spans="1:8" s="5" customFormat="1" ht="11.65" x14ac:dyDescent="0.35">
      <c r="A10" s="47" t="s">
        <v>508</v>
      </c>
      <c r="B10" s="84">
        <v>3519</v>
      </c>
      <c r="C10" s="82">
        <v>2060</v>
      </c>
      <c r="D10" s="86">
        <f>C10*0.8</f>
        <v>1648</v>
      </c>
      <c r="E10" s="84">
        <v>9780</v>
      </c>
      <c r="F10" s="154">
        <f t="shared" si="0"/>
        <v>16.117439999999998</v>
      </c>
      <c r="G10" s="127">
        <f>'Market Shares (Conv.) (2024)'!AQ22</f>
        <v>28.096972413977742</v>
      </c>
      <c r="H10" s="127">
        <f t="shared" si="1"/>
        <v>11.979532413977743</v>
      </c>
    </row>
    <row r="11" spans="1:8" s="5" customFormat="1" ht="11.65" x14ac:dyDescent="0.35">
      <c r="A11" s="47" t="s">
        <v>510</v>
      </c>
      <c r="B11" s="84">
        <v>2155</v>
      </c>
      <c r="C11" s="82">
        <v>1328</v>
      </c>
      <c r="D11" s="86">
        <v>1133</v>
      </c>
      <c r="E11" s="84">
        <v>12295</v>
      </c>
      <c r="F11" s="154">
        <f t="shared" si="0"/>
        <v>13.930235</v>
      </c>
      <c r="G11" s="127">
        <f>'Market Shares (Conv.) (2024)'!AQ17</f>
        <v>5.8496739354575498</v>
      </c>
      <c r="H11" s="127">
        <f t="shared" si="1"/>
        <v>-8.0805610645424508</v>
      </c>
    </row>
    <row r="12" spans="1:8" s="5" customFormat="1" ht="11.65" x14ac:dyDescent="0.35">
      <c r="A12" s="47" t="s">
        <v>511</v>
      </c>
      <c r="B12" s="84">
        <v>6448</v>
      </c>
      <c r="C12" s="82">
        <v>3946</v>
      </c>
      <c r="D12" s="86">
        <v>2841</v>
      </c>
      <c r="E12" s="84">
        <v>14360</v>
      </c>
      <c r="F12" s="154">
        <f t="shared" si="0"/>
        <v>40.796759999999999</v>
      </c>
      <c r="G12" s="127">
        <f>'Market Shares (Conv.) (2024)'!AQ24</f>
        <v>61.376430494776898</v>
      </c>
      <c r="H12" s="127">
        <f t="shared" si="1"/>
        <v>20.579670494776899</v>
      </c>
    </row>
    <row r="13" spans="1:8" s="5" customFormat="1" ht="11.85" customHeight="1" x14ac:dyDescent="0.35">
      <c r="A13" s="47" t="s">
        <v>512</v>
      </c>
      <c r="B13" s="84">
        <v>705</v>
      </c>
      <c r="C13" s="82">
        <f>B13*0.7</f>
        <v>493.49999999999994</v>
      </c>
      <c r="D13" s="86">
        <f>C13*0.975</f>
        <v>481.16249999999991</v>
      </c>
      <c r="E13" s="84">
        <v>5014</v>
      </c>
      <c r="F13" s="154">
        <f t="shared" si="0"/>
        <v>2.4125487749999994</v>
      </c>
      <c r="G13" s="127">
        <f>'Market Shares (Conv.) (2024)'!AQ25</f>
        <v>1.7816018141997185</v>
      </c>
      <c r="H13" s="127">
        <f t="shared" si="1"/>
        <v>-0.6309469608002809</v>
      </c>
    </row>
    <row r="14" spans="1:8" s="5" customFormat="1" ht="11.85" customHeight="1" x14ac:dyDescent="0.35">
      <c r="A14" s="47" t="s">
        <v>515</v>
      </c>
      <c r="B14" s="84">
        <v>247</v>
      </c>
      <c r="C14" s="82">
        <v>174</v>
      </c>
      <c r="D14" s="86">
        <f>C14*0.975</f>
        <v>169.65</v>
      </c>
      <c r="E14" s="84">
        <f>E12</f>
        <v>14360</v>
      </c>
      <c r="F14" s="154">
        <f t="shared" si="0"/>
        <v>2.4361739999999998</v>
      </c>
      <c r="G14" s="127">
        <f>'Market Shares (Conv.) (2024)'!AQ32</f>
        <v>5.8107306141246102</v>
      </c>
      <c r="H14" s="127">
        <f t="shared" si="1"/>
        <v>3.3745566141246104</v>
      </c>
    </row>
    <row r="15" spans="1:8" s="5" customFormat="1" ht="11.85" customHeight="1" x14ac:dyDescent="0.35">
      <c r="A15" s="47" t="s">
        <v>517</v>
      </c>
      <c r="B15" s="84">
        <v>1775</v>
      </c>
      <c r="C15" s="82">
        <f>B15*0.7</f>
        <v>1242.5</v>
      </c>
      <c r="D15" s="86">
        <f>C15*0.8</f>
        <v>994</v>
      </c>
      <c r="E15" s="84">
        <f>Proposal!F8</f>
        <v>15538</v>
      </c>
      <c r="F15" s="154">
        <f t="shared" si="0"/>
        <v>15.444772</v>
      </c>
      <c r="G15" s="127">
        <f>'Market Shares (Conv.) (2024)'!AQ50</f>
        <v>15.703397223176607</v>
      </c>
      <c r="H15" s="127">
        <f t="shared" si="1"/>
        <v>0.25862522317660641</v>
      </c>
    </row>
    <row r="16" spans="1:8" s="5" customFormat="1" ht="11.85" customHeight="1" x14ac:dyDescent="0.35">
      <c r="A16" s="47" t="s">
        <v>525</v>
      </c>
      <c r="B16" s="84">
        <v>12383</v>
      </c>
      <c r="C16" s="82">
        <v>7632</v>
      </c>
      <c r="D16" s="86">
        <v>2811</v>
      </c>
      <c r="E16" s="84">
        <f>E11</f>
        <v>12295</v>
      </c>
      <c r="F16" s="154">
        <f t="shared" si="0"/>
        <v>34.561245</v>
      </c>
      <c r="G16" s="127">
        <f>'Market Shares (Conv.) (2024)'!AQ56</f>
        <v>38.338825656263296</v>
      </c>
      <c r="H16" s="127">
        <f t="shared" si="1"/>
        <v>3.7775806562632965</v>
      </c>
    </row>
    <row r="17" spans="1:8" s="5" customFormat="1" ht="11.85" customHeight="1" x14ac:dyDescent="0.35">
      <c r="A17" s="47" t="s">
        <v>526</v>
      </c>
      <c r="B17" s="84"/>
      <c r="C17" s="82"/>
      <c r="D17" s="86">
        <v>1400</v>
      </c>
      <c r="E17" s="84">
        <v>13345</v>
      </c>
      <c r="F17" s="154">
        <f t="shared" si="0"/>
        <v>18.683</v>
      </c>
      <c r="G17" s="127">
        <f>'Market Shares (Conv.) (2024)'!AQ45</f>
        <v>10.617747423251764</v>
      </c>
      <c r="H17" s="127">
        <f t="shared" si="1"/>
        <v>-8.0652525767482359</v>
      </c>
    </row>
    <row r="18" spans="1:8" s="5" customFormat="1" ht="11.85" customHeight="1" x14ac:dyDescent="0.35">
      <c r="A18" s="47" t="s">
        <v>827</v>
      </c>
      <c r="B18" s="84">
        <v>10841</v>
      </c>
      <c r="C18" s="82">
        <f>B18*0.7</f>
        <v>7588.7</v>
      </c>
      <c r="D18" s="86">
        <f>C18*0.6</f>
        <v>4553.2199999999993</v>
      </c>
      <c r="E18" s="84">
        <f>E14</f>
        <v>14360</v>
      </c>
      <c r="F18" s="154">
        <f t="shared" si="0"/>
        <v>65.384239199999982</v>
      </c>
      <c r="G18" s="127">
        <f>'Market Shares (Conv.) (2024)'!AQ68</f>
        <v>70.913441380505915</v>
      </c>
      <c r="H18" s="127">
        <f t="shared" si="1"/>
        <v>5.5292021805059335</v>
      </c>
    </row>
    <row r="19" spans="1:8" s="5" customFormat="1" ht="11.85" customHeight="1" thickBot="1" x14ac:dyDescent="0.4">
      <c r="A19" s="79"/>
      <c r="B19" s="84"/>
      <c r="C19" s="82"/>
      <c r="D19" s="86"/>
      <c r="E19" s="84"/>
      <c r="F19" s="154"/>
      <c r="G19" s="266"/>
      <c r="H19" s="266"/>
    </row>
    <row r="20" spans="1:8" s="3" customFormat="1" ht="11.85" customHeight="1" thickBot="1" x14ac:dyDescent="0.4">
      <c r="A20" s="256" t="s">
        <v>1</v>
      </c>
      <c r="B20" s="261">
        <f>SUM(B8:B18)</f>
        <v>40580</v>
      </c>
      <c r="C20" s="261">
        <f t="shared" ref="C20:H20" si="2">SUM(C8:C18)</f>
        <v>26067.7</v>
      </c>
      <c r="D20" s="261">
        <f t="shared" si="2"/>
        <v>17485.032500000001</v>
      </c>
      <c r="E20" s="261" t="s">
        <v>7</v>
      </c>
      <c r="F20" s="267">
        <f t="shared" si="2"/>
        <v>218.98414697499993</v>
      </c>
      <c r="G20" s="267">
        <f t="shared" si="2"/>
        <v>254.84232584128881</v>
      </c>
      <c r="H20" s="267">
        <f t="shared" si="2"/>
        <v>35.858178866288853</v>
      </c>
    </row>
    <row r="21" spans="1:8" s="5" customFormat="1" ht="11.85" customHeight="1" thickBot="1" x14ac:dyDescent="0.4">
      <c r="A21" s="257"/>
      <c r="B21" s="258"/>
      <c r="C21" s="258"/>
      <c r="D21" s="258"/>
      <c r="E21" s="259"/>
      <c r="F21" s="260"/>
      <c r="G21" s="260"/>
      <c r="H21" s="268"/>
    </row>
    <row r="22" spans="1:8" ht="11.85" customHeight="1" x14ac:dyDescent="0.4"/>
    <row r="23" spans="1:8" x14ac:dyDescent="0.4">
      <c r="A23" s="3" t="s">
        <v>29</v>
      </c>
    </row>
    <row r="24" spans="1:8" x14ac:dyDescent="0.4">
      <c r="A24" s="5"/>
    </row>
    <row r="25" spans="1:8" x14ac:dyDescent="0.4">
      <c r="A25" s="5"/>
    </row>
    <row r="26" spans="1:8" x14ac:dyDescent="0.4">
      <c r="A26" s="5"/>
    </row>
    <row r="27" spans="1:8" x14ac:dyDescent="0.4">
      <c r="A27" s="5"/>
    </row>
    <row r="28" spans="1:8" x14ac:dyDescent="0.4">
      <c r="A28" s="5" t="s">
        <v>655</v>
      </c>
    </row>
  </sheetData>
  <sheetProtection algorithmName="SHA-512" hashValue="gaDWezqUk1/Hhu+rcVB9FgN0JkgGMa72BoghRg3gHTOoqGt7M6y+njXaQwKx+n4lzr0mZ7Q/4AwubXB8rt12kA==" saltValue="HS+koKLMkaSYzvgoWuVTOg==" spinCount="100000" sheet="1" objects="1" scenarios="1"/>
  <pageMargins left="0.19685039370078741" right="0.19685039370078741" top="0.19685039370078741" bottom="0.19685039370078741" header="0.19685039370078741" footer="0.19685039370078741"/>
  <pageSetup paperSize="9" scale="71"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1BBAD5-F6FF-4B36-9A5E-48566FEB9C72}">
  <sheetPr>
    <pageSetUpPr fitToPage="1"/>
  </sheetPr>
  <dimension ref="A1:L47"/>
  <sheetViews>
    <sheetView topLeftCell="E11" workbookViewId="0">
      <selection activeCell="I33" sqref="I33"/>
    </sheetView>
  </sheetViews>
  <sheetFormatPr defaultColWidth="9" defaultRowHeight="13.9" x14ac:dyDescent="0.4"/>
  <cols>
    <col min="1" max="1" width="35.59765625" style="1" customWidth="1"/>
    <col min="2" max="4" width="20.59765625" style="6" customWidth="1"/>
    <col min="5" max="10" width="20.59765625" style="32" customWidth="1"/>
    <col min="11" max="37" width="20.59765625" style="1" customWidth="1"/>
    <col min="38" max="16384" width="9" style="1"/>
  </cols>
  <sheetData>
    <row r="1" spans="1:12" x14ac:dyDescent="0.4">
      <c r="A1" s="3" t="str">
        <f>'Pop &amp; Exp'!A1</f>
        <v>Wick, Littlehampton</v>
      </c>
    </row>
    <row r="2" spans="1:12" x14ac:dyDescent="0.4">
      <c r="C2" s="6" t="s">
        <v>15</v>
      </c>
    </row>
    <row r="3" spans="1:12" ht="17.25" x14ac:dyDescent="0.45">
      <c r="A3" s="4" t="s">
        <v>817</v>
      </c>
    </row>
    <row r="4" spans="1:12" ht="14.25" thickBot="1" x14ac:dyDescent="0.45"/>
    <row r="5" spans="1:12" s="5" customFormat="1" ht="14.25" customHeight="1" x14ac:dyDescent="0.35">
      <c r="A5" s="377" t="s">
        <v>16</v>
      </c>
      <c r="B5" s="456" t="s">
        <v>17</v>
      </c>
      <c r="C5" s="457" t="s">
        <v>19</v>
      </c>
      <c r="D5" s="457" t="s">
        <v>20</v>
      </c>
      <c r="E5" s="464" t="s">
        <v>21</v>
      </c>
      <c r="F5" s="757" t="s">
        <v>22</v>
      </c>
      <c r="G5" s="758"/>
      <c r="H5" s="756" t="s">
        <v>13</v>
      </c>
      <c r="I5" s="757"/>
      <c r="J5" s="758"/>
    </row>
    <row r="6" spans="1:12" s="5" customFormat="1" ht="12" thickBot="1" x14ac:dyDescent="0.4">
      <c r="A6" s="451"/>
      <c r="B6" s="157" t="s">
        <v>18</v>
      </c>
      <c r="C6" s="158" t="s">
        <v>18</v>
      </c>
      <c r="D6" s="158" t="s">
        <v>18</v>
      </c>
      <c r="E6" s="94" t="s">
        <v>18</v>
      </c>
      <c r="F6" s="453" t="s">
        <v>23</v>
      </c>
      <c r="G6" s="14" t="s">
        <v>24</v>
      </c>
      <c r="H6" s="61" t="s">
        <v>23</v>
      </c>
      <c r="I6" s="27" t="s">
        <v>24</v>
      </c>
      <c r="J6" s="94" t="s">
        <v>1</v>
      </c>
    </row>
    <row r="7" spans="1:12" s="5" customFormat="1" ht="11.65" x14ac:dyDescent="0.35">
      <c r="A7" s="452"/>
      <c r="B7" s="458"/>
      <c r="C7" s="459"/>
      <c r="D7" s="459"/>
      <c r="E7" s="465"/>
      <c r="F7" s="454"/>
      <c r="G7" s="89"/>
      <c r="H7" s="83"/>
      <c r="I7" s="92"/>
      <c r="J7" s="96"/>
    </row>
    <row r="8" spans="1:12" s="5" customFormat="1" ht="11.65" x14ac:dyDescent="0.35">
      <c r="A8" s="98" t="s">
        <v>42</v>
      </c>
      <c r="B8" s="460">
        <v>1912</v>
      </c>
      <c r="C8" s="461">
        <v>1154</v>
      </c>
      <c r="D8" s="461">
        <f>C8*0.8</f>
        <v>923.2</v>
      </c>
      <c r="E8" s="466">
        <f>B8*0.2</f>
        <v>382.40000000000003</v>
      </c>
      <c r="F8" s="455">
        <v>15538</v>
      </c>
      <c r="G8" s="90">
        <v>9241</v>
      </c>
      <c r="H8" s="62">
        <f>D8*F8/10^6</f>
        <v>14.344681600000001</v>
      </c>
      <c r="I8" s="55">
        <f>E8*G8/10^6</f>
        <v>3.5337584000000004</v>
      </c>
      <c r="J8" s="97">
        <f>H8+I8</f>
        <v>17.878440000000001</v>
      </c>
    </row>
    <row r="9" spans="1:12" s="5" customFormat="1" ht="11.65" x14ac:dyDescent="0.35">
      <c r="A9" s="463"/>
      <c r="B9" s="460"/>
      <c r="C9" s="461"/>
      <c r="D9" s="461"/>
      <c r="E9" s="466"/>
      <c r="F9" s="455"/>
      <c r="G9" s="90"/>
      <c r="H9" s="62"/>
      <c r="I9" s="55"/>
      <c r="J9" s="97"/>
    </row>
    <row r="10" spans="1:12" s="3" customFormat="1" ht="5.0999999999999996" customHeight="1" thickBot="1" x14ac:dyDescent="0.4">
      <c r="A10" s="50"/>
      <c r="B10" s="467"/>
      <c r="C10" s="462"/>
      <c r="D10" s="462"/>
      <c r="E10" s="95"/>
      <c r="F10" s="91"/>
      <c r="G10" s="81"/>
      <c r="H10" s="87"/>
      <c r="I10" s="93"/>
      <c r="J10" s="95"/>
    </row>
    <row r="11" spans="1:12" s="5" customFormat="1" ht="11.65" x14ac:dyDescent="0.35">
      <c r="B11" s="7"/>
      <c r="C11" s="7"/>
      <c r="D11" s="7"/>
      <c r="E11" s="36"/>
      <c r="F11" s="36"/>
      <c r="G11" s="36"/>
      <c r="H11" s="36"/>
      <c r="I11" s="36"/>
      <c r="J11" s="36"/>
    </row>
    <row r="12" spans="1:12" ht="17.25" x14ac:dyDescent="0.45">
      <c r="A12" s="4" t="s">
        <v>818</v>
      </c>
    </row>
    <row r="13" spans="1:12" ht="14.25" thickBot="1" x14ac:dyDescent="0.45"/>
    <row r="14" spans="1:12" ht="14.25" customHeight="1" x14ac:dyDescent="0.4">
      <c r="A14" s="28" t="s">
        <v>16</v>
      </c>
      <c r="B14" s="756" t="s">
        <v>10</v>
      </c>
      <c r="C14" s="757"/>
      <c r="D14" s="757"/>
      <c r="E14" s="757"/>
      <c r="F14" s="758"/>
      <c r="G14" s="109" t="s">
        <v>11</v>
      </c>
      <c r="H14" s="103" t="s">
        <v>14</v>
      </c>
      <c r="I14" s="100" t="s">
        <v>1</v>
      </c>
      <c r="K14" s="32"/>
      <c r="L14" s="32"/>
    </row>
    <row r="15" spans="1:12" ht="14.25" thickBot="1" x14ac:dyDescent="0.45">
      <c r="A15" s="60"/>
      <c r="B15" s="157">
        <v>1</v>
      </c>
      <c r="C15" s="158">
        <v>2</v>
      </c>
      <c r="D15" s="158">
        <v>3</v>
      </c>
      <c r="E15" s="158">
        <v>4</v>
      </c>
      <c r="F15" s="468">
        <v>5</v>
      </c>
      <c r="G15" s="110"/>
      <c r="H15" s="104"/>
      <c r="I15" s="80"/>
      <c r="K15" s="32"/>
      <c r="L15" s="32"/>
    </row>
    <row r="16" spans="1:12" ht="14.25" thickBot="1" x14ac:dyDescent="0.45">
      <c r="A16" s="49"/>
      <c r="B16" s="458"/>
      <c r="C16" s="459"/>
      <c r="D16" s="459"/>
      <c r="E16" s="459"/>
      <c r="F16" s="469"/>
      <c r="G16" s="112"/>
      <c r="H16" s="105"/>
      <c r="I16" s="101"/>
      <c r="K16" s="32"/>
      <c r="L16" s="32"/>
    </row>
    <row r="17" spans="1:12" s="2" customFormat="1" ht="14.25" thickBot="1" x14ac:dyDescent="0.45">
      <c r="A17" s="71" t="s">
        <v>25</v>
      </c>
      <c r="B17" s="485">
        <f>'Pop &amp; Exp'!B21</f>
        <v>52.503551069511552</v>
      </c>
      <c r="C17" s="486">
        <f>'Pop &amp; Exp'!C21</f>
        <v>40.353592362577992</v>
      </c>
      <c r="D17" s="486">
        <f>'Pop &amp; Exp'!D21</f>
        <v>133.32540834983635</v>
      </c>
      <c r="E17" s="486">
        <f>'Pop &amp; Exp'!E21</f>
        <v>49.749015686223622</v>
      </c>
      <c r="F17" s="487">
        <f>'Pop &amp; Exp'!F21</f>
        <v>63.021493646136243</v>
      </c>
      <c r="G17" s="484">
        <f>SUM(B17:F17)</f>
        <v>338.95306111428579</v>
      </c>
      <c r="H17" s="488" t="s">
        <v>7</v>
      </c>
      <c r="I17" s="489" t="s">
        <v>7</v>
      </c>
      <c r="J17" s="32"/>
      <c r="K17" s="32"/>
      <c r="L17" s="32"/>
    </row>
    <row r="18" spans="1:12" x14ac:dyDescent="0.4">
      <c r="A18" s="47"/>
      <c r="B18" s="472"/>
      <c r="C18" s="473"/>
      <c r="D18" s="473"/>
      <c r="E18" s="470"/>
      <c r="F18" s="471"/>
      <c r="G18" s="114"/>
      <c r="H18" s="107"/>
      <c r="I18" s="108"/>
      <c r="K18" s="32"/>
      <c r="L18" s="32"/>
    </row>
    <row r="19" spans="1:12" s="118" customFormat="1" x14ac:dyDescent="0.4">
      <c r="A19" s="115" t="s">
        <v>26</v>
      </c>
      <c r="B19" s="474">
        <v>0.45</v>
      </c>
      <c r="C19" s="475">
        <v>0.17499999999999999</v>
      </c>
      <c r="D19" s="475">
        <v>2.5000000000000001E-2</v>
      </c>
      <c r="E19" s="475">
        <v>0.27500000000000002</v>
      </c>
      <c r="F19" s="476">
        <v>2.5000000000000001E-2</v>
      </c>
      <c r="G19" s="69">
        <f>SUM(B19:F19)</f>
        <v>0.95000000000000007</v>
      </c>
      <c r="H19" s="116">
        <v>0.05</v>
      </c>
      <c r="I19" s="117">
        <f>G19+H19</f>
        <v>1</v>
      </c>
      <c r="J19" s="68"/>
      <c r="K19" s="68"/>
      <c r="L19" s="68"/>
    </row>
    <row r="20" spans="1:12" x14ac:dyDescent="0.4">
      <c r="A20" s="47" t="s">
        <v>27</v>
      </c>
      <c r="B20" s="477">
        <f>B19*$I$20</f>
        <v>6.4551067200000007</v>
      </c>
      <c r="C20" s="478">
        <f t="shared" ref="C20:F20" si="0">C19*$I$20</f>
        <v>2.51031928</v>
      </c>
      <c r="D20" s="478">
        <f t="shared" si="0"/>
        <v>0.35861704000000005</v>
      </c>
      <c r="E20" s="478">
        <f t="shared" si="0"/>
        <v>3.9447874400000007</v>
      </c>
      <c r="F20" s="361">
        <f t="shared" si="0"/>
        <v>0.35861704000000005</v>
      </c>
      <c r="G20" s="114">
        <f>SUM(B20:F20)</f>
        <v>13.627447520000002</v>
      </c>
      <c r="H20" s="107">
        <f>H19*I20</f>
        <v>0.71723408000000011</v>
      </c>
      <c r="I20" s="108">
        <f>H8</f>
        <v>14.344681600000001</v>
      </c>
      <c r="K20" s="32"/>
      <c r="L20" s="32"/>
    </row>
    <row r="21" spans="1:12" s="118" customFormat="1" x14ac:dyDescent="0.4">
      <c r="A21" s="115" t="s">
        <v>28</v>
      </c>
      <c r="B21" s="474">
        <f t="shared" ref="B21:G21" si="1">B20/B17</f>
        <v>0.12294609771163528</v>
      </c>
      <c r="C21" s="475">
        <f t="shared" si="1"/>
        <v>6.2208074499160354E-2</v>
      </c>
      <c r="D21" s="475">
        <f t="shared" si="1"/>
        <v>2.6897876739219472E-3</v>
      </c>
      <c r="E21" s="475">
        <f t="shared" si="1"/>
        <v>7.9293778692638164E-2</v>
      </c>
      <c r="F21" s="479">
        <f t="shared" si="1"/>
        <v>5.6903925827849105E-3</v>
      </c>
      <c r="G21" s="69">
        <f t="shared" si="1"/>
        <v>4.0204527066965166E-2</v>
      </c>
      <c r="H21" s="116" t="s">
        <v>7</v>
      </c>
      <c r="I21" s="117" t="s">
        <v>7</v>
      </c>
      <c r="J21" s="68"/>
      <c r="K21" s="68"/>
      <c r="L21" s="68"/>
    </row>
    <row r="22" spans="1:12" x14ac:dyDescent="0.4">
      <c r="A22" s="47"/>
      <c r="B22" s="472"/>
      <c r="C22" s="473"/>
      <c r="D22" s="473"/>
      <c r="E22" s="461"/>
      <c r="F22" s="480"/>
      <c r="G22" s="113"/>
      <c r="H22" s="106"/>
      <c r="I22" s="102"/>
      <c r="K22" s="32"/>
      <c r="L22" s="32"/>
    </row>
    <row r="23" spans="1:12" ht="5.0999999999999996" customHeight="1" thickBot="1" x14ac:dyDescent="0.45">
      <c r="A23" s="50"/>
      <c r="B23" s="481"/>
      <c r="C23" s="482"/>
      <c r="D23" s="482"/>
      <c r="E23" s="462"/>
      <c r="F23" s="483"/>
      <c r="G23" s="111"/>
      <c r="H23" s="87"/>
      <c r="I23" s="80"/>
      <c r="K23" s="32"/>
      <c r="L23" s="32"/>
    </row>
    <row r="25" spans="1:12" ht="17.25" x14ac:dyDescent="0.45">
      <c r="A25" s="4" t="s">
        <v>819</v>
      </c>
    </row>
    <row r="26" spans="1:12" ht="14.25" thickBot="1" x14ac:dyDescent="0.45"/>
    <row r="27" spans="1:12" x14ac:dyDescent="0.4">
      <c r="A27" s="28" t="s">
        <v>16</v>
      </c>
      <c r="B27" s="756" t="s">
        <v>10</v>
      </c>
      <c r="C27" s="757"/>
      <c r="D27" s="757"/>
      <c r="E27" s="757"/>
      <c r="F27" s="758"/>
      <c r="G27" s="109" t="s">
        <v>11</v>
      </c>
      <c r="H27" s="103" t="s">
        <v>14</v>
      </c>
      <c r="I27" s="100" t="s">
        <v>1</v>
      </c>
    </row>
    <row r="28" spans="1:12" ht="14.25" thickBot="1" x14ac:dyDescent="0.45">
      <c r="A28" s="60"/>
      <c r="B28" s="157">
        <v>1</v>
      </c>
      <c r="C28" s="158">
        <v>2</v>
      </c>
      <c r="D28" s="158">
        <v>3</v>
      </c>
      <c r="E28" s="158">
        <v>4</v>
      </c>
      <c r="F28" s="468">
        <v>5</v>
      </c>
      <c r="G28" s="110"/>
      <c r="H28" s="104"/>
      <c r="I28" s="80"/>
    </row>
    <row r="29" spans="1:12" ht="14.25" thickBot="1" x14ac:dyDescent="0.45">
      <c r="A29" s="49"/>
      <c r="B29" s="458"/>
      <c r="C29" s="459"/>
      <c r="D29" s="459"/>
      <c r="E29" s="459"/>
      <c r="F29" s="469"/>
      <c r="G29" s="112"/>
      <c r="H29" s="105"/>
      <c r="I29" s="101"/>
    </row>
    <row r="30" spans="1:12" s="2" customFormat="1" ht="14.25" thickBot="1" x14ac:dyDescent="0.45">
      <c r="A30" s="71" t="s">
        <v>25</v>
      </c>
      <c r="B30" s="485">
        <f>'Pop &amp; Exp'!B36</f>
        <v>64.029321948142737</v>
      </c>
      <c r="C30" s="486">
        <f>'Pop &amp; Exp'!C36</f>
        <v>48.316458703295694</v>
      </c>
      <c r="D30" s="486">
        <f>'Pop &amp; Exp'!D36</f>
        <v>164.25516587469744</v>
      </c>
      <c r="E30" s="486">
        <f>'Pop &amp; Exp'!E36</f>
        <v>66.103006202970406</v>
      </c>
      <c r="F30" s="487">
        <f>'Pop &amp; Exp'!F36</f>
        <v>81.189379457175875</v>
      </c>
      <c r="G30" s="484">
        <f>SUM(B30:F30)</f>
        <v>423.89333218628212</v>
      </c>
      <c r="H30" s="488" t="s">
        <v>7</v>
      </c>
      <c r="I30" s="489" t="s">
        <v>7</v>
      </c>
      <c r="J30" s="32"/>
    </row>
    <row r="31" spans="1:12" x14ac:dyDescent="0.4">
      <c r="A31" s="47"/>
      <c r="B31" s="472"/>
      <c r="C31" s="473"/>
      <c r="D31" s="473"/>
      <c r="E31" s="470"/>
      <c r="F31" s="471"/>
      <c r="G31" s="114"/>
      <c r="H31" s="107"/>
      <c r="I31" s="108"/>
    </row>
    <row r="32" spans="1:12" x14ac:dyDescent="0.4">
      <c r="A32" s="115" t="s">
        <v>26</v>
      </c>
      <c r="B32" s="474">
        <f>B19</f>
        <v>0.45</v>
      </c>
      <c r="C32" s="475">
        <f>C19</f>
        <v>0.17499999999999999</v>
      </c>
      <c r="D32" s="475">
        <f>D19</f>
        <v>2.5000000000000001E-2</v>
      </c>
      <c r="E32" s="475">
        <f>E19</f>
        <v>0.27500000000000002</v>
      </c>
      <c r="F32" s="476">
        <f>F19</f>
        <v>2.5000000000000001E-2</v>
      </c>
      <c r="G32" s="69">
        <f>SUM(B32:F32)</f>
        <v>0.95000000000000007</v>
      </c>
      <c r="H32" s="116">
        <v>0.05</v>
      </c>
      <c r="I32" s="117">
        <f>G32+H32</f>
        <v>1</v>
      </c>
    </row>
    <row r="33" spans="1:9" x14ac:dyDescent="0.4">
      <c r="A33" s="47" t="s">
        <v>27</v>
      </c>
      <c r="B33" s="477">
        <f>B32*$I$33</f>
        <v>1.7694798050136551</v>
      </c>
      <c r="C33" s="478">
        <f>C32*$I$33</f>
        <v>0.68813103528308806</v>
      </c>
      <c r="D33" s="478">
        <f>D32*$I$33</f>
        <v>9.8304433611869732E-2</v>
      </c>
      <c r="E33" s="478">
        <f>E32*$I$33</f>
        <v>1.081348769730567</v>
      </c>
      <c r="F33" s="361">
        <f>F32*$I$33</f>
        <v>9.8304433611869732E-2</v>
      </c>
      <c r="G33" s="114">
        <f>SUM(B33:F33)</f>
        <v>3.7355684772510496</v>
      </c>
      <c r="H33" s="107">
        <f>H32*I33</f>
        <v>0.19660886722373946</v>
      </c>
      <c r="I33" s="108">
        <f>I8*1.016*1.023^4</f>
        <v>3.9321773444747889</v>
      </c>
    </row>
    <row r="34" spans="1:9" x14ac:dyDescent="0.4">
      <c r="A34" s="115" t="s">
        <v>28</v>
      </c>
      <c r="B34" s="474">
        <f t="shared" ref="B34:G34" si="2">B33/B30</f>
        <v>2.7635460616727357E-2</v>
      </c>
      <c r="C34" s="475">
        <f t="shared" si="2"/>
        <v>1.4242166204870272E-2</v>
      </c>
      <c r="D34" s="475">
        <f t="shared" si="2"/>
        <v>5.9848609989448717E-4</v>
      </c>
      <c r="E34" s="475">
        <f t="shared" si="2"/>
        <v>1.6358541492201843E-2</v>
      </c>
      <c r="F34" s="479">
        <f t="shared" si="2"/>
        <v>1.2108041010920813E-3</v>
      </c>
      <c r="G34" s="69">
        <f t="shared" si="2"/>
        <v>8.8125200223943007E-3</v>
      </c>
      <c r="H34" s="116" t="s">
        <v>7</v>
      </c>
      <c r="I34" s="117" t="s">
        <v>7</v>
      </c>
    </row>
    <row r="35" spans="1:9" x14ac:dyDescent="0.4">
      <c r="A35" s="47"/>
      <c r="B35" s="472"/>
      <c r="C35" s="473"/>
      <c r="D35" s="473"/>
      <c r="E35" s="461"/>
      <c r="F35" s="480"/>
      <c r="G35" s="113"/>
      <c r="H35" s="106"/>
      <c r="I35" s="102"/>
    </row>
    <row r="36" spans="1:9" ht="5.0999999999999996" customHeight="1" thickBot="1" x14ac:dyDescent="0.45">
      <c r="A36" s="50"/>
      <c r="B36" s="481"/>
      <c r="C36" s="482"/>
      <c r="D36" s="482"/>
      <c r="E36" s="462"/>
      <c r="F36" s="483"/>
      <c r="G36" s="111"/>
      <c r="H36" s="87"/>
      <c r="I36" s="80"/>
    </row>
    <row r="38" spans="1:9" s="32" customFormat="1" x14ac:dyDescent="0.4">
      <c r="A38" s="120" t="s">
        <v>29</v>
      </c>
      <c r="B38" s="6"/>
      <c r="C38" s="6"/>
      <c r="D38" s="6"/>
    </row>
    <row r="39" spans="1:9" s="32" customFormat="1" x14ac:dyDescent="0.4">
      <c r="A39" s="119" t="s">
        <v>826</v>
      </c>
      <c r="B39" s="6"/>
      <c r="C39" s="6"/>
      <c r="D39" s="6"/>
    </row>
    <row r="40" spans="1:9" s="32" customFormat="1" x14ac:dyDescent="0.4">
      <c r="A40" s="119" t="s">
        <v>835</v>
      </c>
      <c r="B40" s="6"/>
      <c r="C40" s="6"/>
      <c r="D40" s="6"/>
    </row>
    <row r="41" spans="1:9" s="32" customFormat="1" x14ac:dyDescent="0.4">
      <c r="A41" s="119" t="s">
        <v>38</v>
      </c>
      <c r="B41" s="6"/>
      <c r="C41" s="6"/>
      <c r="D41" s="6"/>
    </row>
    <row r="42" spans="1:9" x14ac:dyDescent="0.4">
      <c r="A42" s="119" t="s">
        <v>37</v>
      </c>
    </row>
    <row r="43" spans="1:9" x14ac:dyDescent="0.4">
      <c r="A43" s="119" t="s">
        <v>806</v>
      </c>
    </row>
    <row r="44" spans="1:9" x14ac:dyDescent="0.4">
      <c r="A44" s="119" t="s">
        <v>807</v>
      </c>
    </row>
    <row r="45" spans="1:9" x14ac:dyDescent="0.4">
      <c r="A45" s="119" t="s">
        <v>39</v>
      </c>
    </row>
    <row r="46" spans="1:9" x14ac:dyDescent="0.4">
      <c r="A46" s="119" t="s">
        <v>834</v>
      </c>
    </row>
    <row r="47" spans="1:9" x14ac:dyDescent="0.4">
      <c r="A47" s="120"/>
    </row>
  </sheetData>
  <mergeCells count="4">
    <mergeCell ref="B27:F27"/>
    <mergeCell ref="F5:G5"/>
    <mergeCell ref="H5:J5"/>
    <mergeCell ref="B14:F14"/>
  </mergeCells>
  <pageMargins left="0.19685039370078741" right="0.19685039370078741" top="0.19685039370078741" bottom="0.19685039370078741" header="0.19685039370078741" footer="0.19685039370078741"/>
  <pageSetup paperSize="9" scale="65"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CEED1-DA21-4FDB-944D-780DD7B1B857}">
  <sheetPr>
    <pageSetUpPr fitToPage="1"/>
  </sheetPr>
  <dimension ref="A1:X139"/>
  <sheetViews>
    <sheetView topLeftCell="A32" workbookViewId="0">
      <pane xSplit="1" topLeftCell="I1" activePane="topRight" state="frozen"/>
      <selection activeCell="A41" sqref="A41"/>
      <selection pane="topRight" activeCell="N64" sqref="N64"/>
    </sheetView>
  </sheetViews>
  <sheetFormatPr defaultColWidth="9" defaultRowHeight="13.9" x14ac:dyDescent="0.4"/>
  <cols>
    <col min="1" max="1" width="56.86328125" style="1" customWidth="1"/>
    <col min="2" max="3" width="20.59765625" style="284" customWidth="1"/>
    <col min="4" max="4" width="20.59765625" style="283" customWidth="1"/>
    <col min="5" max="6" width="20.59765625" style="285" customWidth="1"/>
    <col min="7" max="7" width="20.59765625" style="73" customWidth="1"/>
    <col min="8" max="9" width="20.59765625" style="285" customWidth="1"/>
    <col min="10" max="10" width="20.59765625" style="73" customWidth="1"/>
    <col min="11" max="12" width="20.59765625" style="285" customWidth="1"/>
    <col min="13" max="13" width="20.59765625" style="73" customWidth="1"/>
    <col min="14" max="15" width="20.59765625" style="285" customWidth="1"/>
    <col min="16" max="16" width="20.59765625" style="73" customWidth="1"/>
    <col min="17" max="17" width="20.59765625" style="285" customWidth="1"/>
    <col min="18" max="18" width="20.59765625" style="73" customWidth="1"/>
    <col min="19" max="19" width="5.59765625" style="73" customWidth="1"/>
    <col min="20" max="20" width="20.59765625" style="555" hidden="1" customWidth="1"/>
    <col min="21" max="21" width="20.59765625" style="556" customWidth="1"/>
    <col min="22" max="22" width="5.59765625" style="73" customWidth="1"/>
    <col min="23" max="23" width="20.59765625" style="285" customWidth="1"/>
    <col min="24" max="24" width="20.59765625" style="73" customWidth="1"/>
    <col min="25" max="51" width="20.59765625" style="1" customWidth="1"/>
    <col min="52" max="16384" width="9" style="1"/>
  </cols>
  <sheetData>
    <row r="1" spans="1:24" x14ac:dyDescent="0.4">
      <c r="A1" s="3" t="str">
        <f>'Pop &amp; Exp'!A1</f>
        <v>Wick, Littlehampton</v>
      </c>
    </row>
    <row r="3" spans="1:24" ht="17.25" x14ac:dyDescent="0.45">
      <c r="A3" s="4" t="s">
        <v>820</v>
      </c>
    </row>
    <row r="4" spans="1:24" ht="14.25" thickBot="1" x14ac:dyDescent="0.45"/>
    <row r="5" spans="1:24" s="5" customFormat="1" ht="14.25" customHeight="1" x14ac:dyDescent="0.35">
      <c r="A5" s="28" t="s">
        <v>607</v>
      </c>
      <c r="B5" s="757" t="s">
        <v>609</v>
      </c>
      <c r="C5" s="757"/>
      <c r="D5" s="757"/>
      <c r="E5" s="757"/>
      <c r="F5" s="757"/>
      <c r="G5" s="757"/>
      <c r="H5" s="757"/>
      <c r="I5" s="757"/>
      <c r="J5" s="757"/>
      <c r="K5" s="757"/>
      <c r="L5" s="757"/>
      <c r="M5" s="757"/>
      <c r="N5" s="757"/>
      <c r="O5" s="26"/>
      <c r="P5" s="508"/>
      <c r="Q5" s="536"/>
      <c r="R5" s="528"/>
      <c r="S5" s="530"/>
      <c r="T5" s="788" t="s">
        <v>14</v>
      </c>
      <c r="U5" s="789"/>
      <c r="V5" s="530"/>
      <c r="W5" s="786" t="s">
        <v>1</v>
      </c>
      <c r="X5" s="787"/>
    </row>
    <row r="6" spans="1:24" s="5" customFormat="1" ht="14.25" customHeight="1" x14ac:dyDescent="0.35">
      <c r="A6" s="279"/>
      <c r="B6" s="776" t="s">
        <v>81</v>
      </c>
      <c r="C6" s="776"/>
      <c r="D6" s="778"/>
      <c r="E6" s="776" t="s">
        <v>82</v>
      </c>
      <c r="F6" s="776"/>
      <c r="G6" s="790"/>
      <c r="H6" s="777" t="s">
        <v>83</v>
      </c>
      <c r="I6" s="776"/>
      <c r="J6" s="790"/>
      <c r="K6" s="777" t="s">
        <v>84</v>
      </c>
      <c r="L6" s="776"/>
      <c r="M6" s="790"/>
      <c r="N6" s="777" t="s">
        <v>85</v>
      </c>
      <c r="O6" s="776"/>
      <c r="P6" s="776"/>
      <c r="Q6" s="777" t="s">
        <v>785</v>
      </c>
      <c r="R6" s="778"/>
      <c r="S6" s="529"/>
      <c r="T6" s="551"/>
      <c r="U6" s="549"/>
      <c r="V6" s="529"/>
      <c r="W6" s="440"/>
      <c r="X6" s="391"/>
    </row>
    <row r="7" spans="1:24" s="5" customFormat="1" ht="14.25" customHeight="1" x14ac:dyDescent="0.35">
      <c r="A7" s="279"/>
      <c r="B7" s="442" t="s">
        <v>783</v>
      </c>
      <c r="C7" s="441" t="s">
        <v>784</v>
      </c>
      <c r="D7" s="510" t="s">
        <v>784</v>
      </c>
      <c r="E7" s="442" t="s">
        <v>783</v>
      </c>
      <c r="F7" s="441" t="s">
        <v>784</v>
      </c>
      <c r="G7" s="510" t="s">
        <v>784</v>
      </c>
      <c r="H7" s="442" t="s">
        <v>783</v>
      </c>
      <c r="I7" s="441" t="s">
        <v>784</v>
      </c>
      <c r="J7" s="510" t="s">
        <v>784</v>
      </c>
      <c r="K7" s="442" t="s">
        <v>783</v>
      </c>
      <c r="L7" s="441" t="s">
        <v>784</v>
      </c>
      <c r="M7" s="510" t="s">
        <v>784</v>
      </c>
      <c r="N7" s="442" t="s">
        <v>783</v>
      </c>
      <c r="O7" s="441" t="s">
        <v>784</v>
      </c>
      <c r="P7" s="527" t="s">
        <v>784</v>
      </c>
      <c r="Q7" s="537" t="s">
        <v>784</v>
      </c>
      <c r="R7" s="535" t="s">
        <v>784</v>
      </c>
      <c r="S7" s="530"/>
      <c r="T7" s="551" t="s">
        <v>784</v>
      </c>
      <c r="U7" s="548" t="s">
        <v>784</v>
      </c>
      <c r="V7" s="530"/>
      <c r="W7" s="440" t="s">
        <v>784</v>
      </c>
      <c r="X7" s="391" t="s">
        <v>784</v>
      </c>
    </row>
    <row r="8" spans="1:24" s="5" customFormat="1" ht="12" thickBot="1" x14ac:dyDescent="0.4">
      <c r="A8" s="60"/>
      <c r="B8" s="692" t="s">
        <v>30</v>
      </c>
      <c r="C8" s="514" t="s">
        <v>30</v>
      </c>
      <c r="D8" s="511" t="s">
        <v>12</v>
      </c>
      <c r="E8" s="349" t="s">
        <v>30</v>
      </c>
      <c r="F8" s="514" t="s">
        <v>30</v>
      </c>
      <c r="G8" s="511" t="s">
        <v>12</v>
      </c>
      <c r="H8" s="349" t="s">
        <v>30</v>
      </c>
      <c r="I8" s="514" t="s">
        <v>30</v>
      </c>
      <c r="J8" s="511" t="s">
        <v>12</v>
      </c>
      <c r="K8" s="349" t="s">
        <v>30</v>
      </c>
      <c r="L8" s="514" t="s">
        <v>30</v>
      </c>
      <c r="M8" s="511" t="s">
        <v>12</v>
      </c>
      <c r="N8" s="349" t="s">
        <v>30</v>
      </c>
      <c r="O8" s="514" t="s">
        <v>30</v>
      </c>
      <c r="P8" s="492" t="s">
        <v>12</v>
      </c>
      <c r="Q8" s="538" t="s">
        <v>30</v>
      </c>
      <c r="R8" s="511" t="s">
        <v>12</v>
      </c>
      <c r="S8" s="530"/>
      <c r="T8" s="551" t="s">
        <v>30</v>
      </c>
      <c r="U8" s="548" t="s">
        <v>12</v>
      </c>
      <c r="V8" s="530"/>
      <c r="W8" s="301" t="s">
        <v>30</v>
      </c>
      <c r="X8" s="391" t="s">
        <v>12</v>
      </c>
    </row>
    <row r="9" spans="1:24" s="5" customFormat="1" ht="12" thickBot="1" x14ac:dyDescent="0.4">
      <c r="A9" s="490" t="s">
        <v>31</v>
      </c>
      <c r="B9" s="693" t="s">
        <v>7</v>
      </c>
      <c r="C9" s="515" t="s">
        <v>7</v>
      </c>
      <c r="D9" s="512">
        <f>Proposal!B20</f>
        <v>6.4551067200000007</v>
      </c>
      <c r="E9" s="491" t="s">
        <v>7</v>
      </c>
      <c r="F9" s="515" t="s">
        <v>7</v>
      </c>
      <c r="G9" s="512">
        <f>Proposal!C20</f>
        <v>2.51031928</v>
      </c>
      <c r="H9" s="491" t="s">
        <v>7</v>
      </c>
      <c r="I9" s="515" t="s">
        <v>7</v>
      </c>
      <c r="J9" s="512">
        <f>Proposal!D20</f>
        <v>0.35861704000000005</v>
      </c>
      <c r="K9" s="491" t="s">
        <v>7</v>
      </c>
      <c r="L9" s="515" t="s">
        <v>7</v>
      </c>
      <c r="M9" s="512">
        <f>Proposal!E20</f>
        <v>3.9447874400000007</v>
      </c>
      <c r="N9" s="491" t="s">
        <v>7</v>
      </c>
      <c r="O9" s="515" t="s">
        <v>7</v>
      </c>
      <c r="P9" s="493">
        <f>Proposal!F20</f>
        <v>0.35861704000000005</v>
      </c>
      <c r="Q9" s="539" t="s">
        <v>7</v>
      </c>
      <c r="R9" s="512">
        <f>P9+M9+J9+G9+D9</f>
        <v>13.627447520000002</v>
      </c>
      <c r="S9" s="530"/>
      <c r="T9" s="552" t="s">
        <v>7</v>
      </c>
      <c r="U9" s="509">
        <f>Proposal!H20</f>
        <v>0.71723408000000011</v>
      </c>
      <c r="V9" s="530"/>
      <c r="W9" s="392" t="s">
        <v>7</v>
      </c>
      <c r="X9" s="391">
        <f>D9+G9+J9+M9+P9+U9</f>
        <v>14.344681600000003</v>
      </c>
    </row>
    <row r="10" spans="1:24" s="5" customFormat="1" ht="12" thickBot="1" x14ac:dyDescent="0.4">
      <c r="A10" s="47"/>
      <c r="B10" s="593"/>
      <c r="C10" s="516"/>
      <c r="D10" s="76"/>
      <c r="E10" s="352"/>
      <c r="F10" s="516"/>
      <c r="G10" s="76"/>
      <c r="H10" s="352"/>
      <c r="I10" s="516"/>
      <c r="J10" s="76"/>
      <c r="K10" s="352"/>
      <c r="L10" s="516"/>
      <c r="M10" s="76"/>
      <c r="N10" s="352"/>
      <c r="O10" s="516"/>
      <c r="P10" s="494"/>
      <c r="Q10" s="540"/>
      <c r="R10" s="76"/>
      <c r="S10" s="531"/>
      <c r="T10" s="557"/>
      <c r="U10" s="558"/>
      <c r="V10" s="531"/>
      <c r="W10" s="392"/>
      <c r="X10" s="391"/>
    </row>
    <row r="11" spans="1:24" s="5" customFormat="1" ht="12" thickBot="1" x14ac:dyDescent="0.4">
      <c r="A11" s="150" t="s">
        <v>608</v>
      </c>
      <c r="B11" s="694"/>
      <c r="C11" s="517"/>
      <c r="D11" s="503"/>
      <c r="E11" s="351"/>
      <c r="F11" s="517"/>
      <c r="G11" s="503"/>
      <c r="H11" s="351"/>
      <c r="I11" s="517"/>
      <c r="J11" s="503"/>
      <c r="K11" s="351"/>
      <c r="L11" s="517"/>
      <c r="M11" s="503"/>
      <c r="N11" s="351"/>
      <c r="O11" s="517"/>
      <c r="P11" s="495"/>
      <c r="Q11" s="541"/>
      <c r="R11" s="503"/>
      <c r="S11" s="530"/>
      <c r="T11" s="553"/>
      <c r="U11" s="525"/>
      <c r="V11" s="530"/>
      <c r="W11" s="390"/>
      <c r="X11" s="391"/>
    </row>
    <row r="12" spans="1:24" s="5" customFormat="1" ht="12" thickBot="1" x14ac:dyDescent="0.4">
      <c r="A12" s="47"/>
      <c r="B12" s="593"/>
      <c r="C12" s="516"/>
      <c r="D12" s="76"/>
      <c r="E12" s="352"/>
      <c r="F12" s="516"/>
      <c r="G12" s="76"/>
      <c r="H12" s="352"/>
      <c r="I12" s="516"/>
      <c r="J12" s="76"/>
      <c r="K12" s="352"/>
      <c r="L12" s="516"/>
      <c r="M12" s="76"/>
      <c r="N12" s="352"/>
      <c r="O12" s="516"/>
      <c r="P12" s="494"/>
      <c r="Q12" s="540"/>
      <c r="R12" s="76"/>
      <c r="S12" s="531"/>
      <c r="T12" s="557"/>
      <c r="U12" s="558"/>
      <c r="V12" s="531"/>
      <c r="W12" s="392"/>
      <c r="X12" s="391"/>
    </row>
    <row r="13" spans="1:24" s="3" customFormat="1" ht="12" thickBot="1" x14ac:dyDescent="0.4">
      <c r="A13" s="287" t="s">
        <v>81</v>
      </c>
      <c r="B13" s="695"/>
      <c r="C13" s="518"/>
      <c r="D13" s="504"/>
      <c r="E13" s="353"/>
      <c r="F13" s="518"/>
      <c r="G13" s="504"/>
      <c r="H13" s="353"/>
      <c r="I13" s="518"/>
      <c r="J13" s="504"/>
      <c r="K13" s="353"/>
      <c r="L13" s="518"/>
      <c r="M13" s="504"/>
      <c r="N13" s="353"/>
      <c r="O13" s="518"/>
      <c r="P13" s="496"/>
      <c r="Q13" s="542"/>
      <c r="R13" s="504"/>
      <c r="S13" s="534"/>
      <c r="T13" s="559"/>
      <c r="U13" s="560"/>
      <c r="V13" s="534"/>
      <c r="W13" s="390"/>
      <c r="X13" s="391"/>
    </row>
    <row r="14" spans="1:24" s="5" customFormat="1" ht="11.65" x14ac:dyDescent="0.35">
      <c r="A14" s="47"/>
      <c r="B14" s="593"/>
      <c r="C14" s="516"/>
      <c r="D14" s="76"/>
      <c r="E14" s="352"/>
      <c r="F14" s="516"/>
      <c r="G14" s="76"/>
      <c r="H14" s="352"/>
      <c r="I14" s="516"/>
      <c r="J14" s="76"/>
      <c r="K14" s="352"/>
      <c r="L14" s="516"/>
      <c r="M14" s="76"/>
      <c r="N14" s="352"/>
      <c r="O14" s="516"/>
      <c r="P14" s="494"/>
      <c r="Q14" s="540"/>
      <c r="R14" s="76"/>
      <c r="S14" s="531"/>
      <c r="T14" s="557"/>
      <c r="U14" s="558"/>
      <c r="V14" s="531"/>
      <c r="W14" s="392"/>
      <c r="X14" s="391"/>
    </row>
    <row r="15" spans="1:24" s="5" customFormat="1" ht="11.65" x14ac:dyDescent="0.35">
      <c r="A15" s="79" t="s">
        <v>611</v>
      </c>
      <c r="B15" s="593"/>
      <c r="C15" s="516"/>
      <c r="D15" s="76"/>
      <c r="E15" s="352" t="s">
        <v>15</v>
      </c>
      <c r="F15" s="516"/>
      <c r="G15" s="76"/>
      <c r="H15" s="352"/>
      <c r="I15" s="516"/>
      <c r="J15" s="76"/>
      <c r="K15" s="352"/>
      <c r="L15" s="516"/>
      <c r="M15" s="76"/>
      <c r="N15" s="352"/>
      <c r="O15" s="516"/>
      <c r="P15" s="494"/>
      <c r="Q15" s="540"/>
      <c r="R15" s="76"/>
      <c r="S15" s="531"/>
      <c r="T15" s="557"/>
      <c r="U15" s="558"/>
      <c r="V15" s="531"/>
      <c r="W15" s="392"/>
      <c r="X15" s="391"/>
    </row>
    <row r="16" spans="1:24" s="5" customFormat="1" ht="11.65" x14ac:dyDescent="0.35">
      <c r="A16" s="47" t="s">
        <v>612</v>
      </c>
      <c r="B16" s="593">
        <f>'Market Shares (Conv.) (2024)'!G15</f>
        <v>1.2317489458133729E-3</v>
      </c>
      <c r="C16" s="516">
        <v>0</v>
      </c>
      <c r="D16" s="76">
        <f>C16*$D$9</f>
        <v>0</v>
      </c>
      <c r="E16" s="352">
        <f>'Market Shares (Conv.) (2024)'!M15</f>
        <v>3.122539965695157E-2</v>
      </c>
      <c r="F16" s="516">
        <v>0.01</v>
      </c>
      <c r="G16" s="76">
        <f>F16*$G$9</f>
        <v>2.51031928E-2</v>
      </c>
      <c r="H16" s="352">
        <f>'Market Shares (Conv.) (2024)'!S15</f>
        <v>4.0987028953151337E-3</v>
      </c>
      <c r="I16" s="516">
        <v>0</v>
      </c>
      <c r="J16" s="76">
        <f>I16*$J$9</f>
        <v>0</v>
      </c>
      <c r="K16" s="352">
        <f>'Market Shares (Conv.) (2024)'!Y15</f>
        <v>0</v>
      </c>
      <c r="L16" s="516">
        <v>0</v>
      </c>
      <c r="M16" s="76">
        <f>L16*$M$9</f>
        <v>0</v>
      </c>
      <c r="N16" s="352">
        <f>'Market Shares (Conv.) (2024)'!AE15</f>
        <v>0</v>
      </c>
      <c r="O16" s="516">
        <v>0</v>
      </c>
      <c r="P16" s="494">
        <f>O16*$P$9</f>
        <v>0</v>
      </c>
      <c r="Q16" s="540">
        <f>R16/$R$9</f>
        <v>1.8421052631578945E-3</v>
      </c>
      <c r="R16" s="76">
        <f>D16+G16+J16+M16+P16</f>
        <v>2.51031928E-2</v>
      </c>
      <c r="S16" s="531"/>
      <c r="T16" s="557">
        <v>0</v>
      </c>
      <c r="U16" s="558">
        <f>T16*$U$9</f>
        <v>0</v>
      </c>
      <c r="V16" s="531"/>
      <c r="W16" s="394">
        <f>X16/$X$9</f>
        <v>1.7499999999999996E-3</v>
      </c>
      <c r="X16" s="393">
        <f>D16+G16+J16+M16+P16+U16</f>
        <v>2.51031928E-2</v>
      </c>
    </row>
    <row r="17" spans="1:24" s="5" customFormat="1" ht="11.65" x14ac:dyDescent="0.35">
      <c r="A17" s="47" t="s">
        <v>613</v>
      </c>
      <c r="B17" s="593">
        <f>'Market Shares (Conv.) (2024)'!G16</f>
        <v>7.3691314203554181E-2</v>
      </c>
      <c r="C17" s="516">
        <v>9.5000000000000001E-2</v>
      </c>
      <c r="D17" s="76">
        <f t="shared" ref="D17:D19" si="0">C17*$D$9</f>
        <v>0.6132351384000001</v>
      </c>
      <c r="E17" s="352">
        <f>'Market Shares (Conv.) (2024)'!M16</f>
        <v>7.3716087715844564E-2</v>
      </c>
      <c r="F17" s="516">
        <v>9.5000000000000001E-2</v>
      </c>
      <c r="G17" s="76">
        <f t="shared" ref="G17:G19" si="1">F17*$G$9</f>
        <v>0.23848033160000001</v>
      </c>
      <c r="H17" s="352">
        <f>'Market Shares (Conv.) (2024)'!S16</f>
        <v>1.0398843167241456E-2</v>
      </c>
      <c r="I17" s="516">
        <v>1.4999999999999999E-2</v>
      </c>
      <c r="J17" s="76">
        <f t="shared" ref="J17:J19" si="2">I17*$J$9</f>
        <v>5.3792556000000005E-3</v>
      </c>
      <c r="K17" s="352">
        <f>'Market Shares (Conv.) (2024)'!Y16</f>
        <v>9.4786184965146257E-3</v>
      </c>
      <c r="L17" s="516">
        <v>1.7500000000000002E-2</v>
      </c>
      <c r="M17" s="76">
        <f t="shared" ref="M17:M19" si="3">L17*$M$9</f>
        <v>6.9033780200000019E-2</v>
      </c>
      <c r="N17" s="352">
        <f>'Market Shares (Conv.) (2024)'!AE16</f>
        <v>2.9123135332926126E-2</v>
      </c>
      <c r="O17" s="516">
        <v>3.7499999999999999E-2</v>
      </c>
      <c r="P17" s="494">
        <f t="shared" ref="P17:P19" si="4">O17*$P$9</f>
        <v>1.3448139000000001E-2</v>
      </c>
      <c r="Q17" s="540">
        <f t="shared" ref="Q17:Q19" si="5">R17/$R$9</f>
        <v>6.8947368421052632E-2</v>
      </c>
      <c r="R17" s="76">
        <f t="shared" ref="R17:R19" si="6">D17+G17+J17+M17+P17</f>
        <v>0.93957664480000014</v>
      </c>
      <c r="S17" s="531"/>
      <c r="T17" s="557">
        <v>9.7500000000000003E-2</v>
      </c>
      <c r="U17" s="558">
        <f t="shared" ref="U17:U19" si="7">T17*$U$9</f>
        <v>6.9930322800000014E-2</v>
      </c>
      <c r="V17" s="531"/>
      <c r="W17" s="394">
        <f t="shared" ref="W17:W19" si="8">X17/$X$9</f>
        <v>7.0374999999999993E-2</v>
      </c>
      <c r="X17" s="393">
        <f t="shared" ref="X17:X79" si="9">D17+G17+J17+M17+P17+U17</f>
        <v>1.0095069676000001</v>
      </c>
    </row>
    <row r="18" spans="1:24" s="5" customFormat="1" ht="11.65" x14ac:dyDescent="0.35">
      <c r="A18" s="47" t="s">
        <v>617</v>
      </c>
      <c r="B18" s="593">
        <f>'Market Shares (Conv.) (2024)'!G17</f>
        <v>5.9492164408196227E-2</v>
      </c>
      <c r="C18" s="516">
        <v>0.04</v>
      </c>
      <c r="D18" s="76">
        <f t="shared" si="0"/>
        <v>0.25820426880000003</v>
      </c>
      <c r="E18" s="352">
        <f>'Market Shares (Conv.) (2024)'!M17</f>
        <v>3.4514676845497708E-2</v>
      </c>
      <c r="F18" s="516">
        <v>1.4999999999999999E-2</v>
      </c>
      <c r="G18" s="76">
        <f t="shared" si="1"/>
        <v>3.7654789199999997E-2</v>
      </c>
      <c r="H18" s="352">
        <f>'Market Shares (Conv.) (2024)'!S17</f>
        <v>2.509820443871671E-3</v>
      </c>
      <c r="I18" s="516">
        <v>0</v>
      </c>
      <c r="J18" s="76">
        <f t="shared" si="2"/>
        <v>0</v>
      </c>
      <c r="K18" s="352">
        <f>'Market Shares (Conv.) (2024)'!Y17</f>
        <v>0</v>
      </c>
      <c r="L18" s="516">
        <v>0</v>
      </c>
      <c r="M18" s="76">
        <f t="shared" si="3"/>
        <v>0</v>
      </c>
      <c r="N18" s="352">
        <f>'Market Shares (Conv.) (2024)'!AE17</f>
        <v>5.219928467952383E-3</v>
      </c>
      <c r="O18" s="516">
        <v>2.5000000000000001E-3</v>
      </c>
      <c r="P18" s="494">
        <f t="shared" si="4"/>
        <v>8.9654260000000016E-4</v>
      </c>
      <c r="Q18" s="540">
        <f t="shared" si="5"/>
        <v>2.1776315789473682E-2</v>
      </c>
      <c r="R18" s="76">
        <f t="shared" si="6"/>
        <v>0.2967556006</v>
      </c>
      <c r="S18" s="531"/>
      <c r="T18" s="557">
        <v>0</v>
      </c>
      <c r="U18" s="558">
        <f t="shared" si="7"/>
        <v>0</v>
      </c>
      <c r="V18" s="531"/>
      <c r="W18" s="394">
        <f t="shared" si="8"/>
        <v>2.0687499999999994E-2</v>
      </c>
      <c r="X18" s="393">
        <f t="shared" si="9"/>
        <v>0.2967556006</v>
      </c>
    </row>
    <row r="19" spans="1:24" s="5" customFormat="1" ht="11.65" x14ac:dyDescent="0.35">
      <c r="A19" s="47" t="s">
        <v>8</v>
      </c>
      <c r="B19" s="593">
        <f>'Market Shares (Conv.) (2024)'!G18</f>
        <v>1.0836130773180825E-3</v>
      </c>
      <c r="C19" s="516">
        <v>0</v>
      </c>
      <c r="D19" s="76">
        <f t="shared" si="0"/>
        <v>0</v>
      </c>
      <c r="E19" s="352">
        <f>'Market Shares (Conv.) (2024)'!M18</f>
        <v>0</v>
      </c>
      <c r="F19" s="516">
        <v>0</v>
      </c>
      <c r="G19" s="76">
        <f t="shared" si="1"/>
        <v>0</v>
      </c>
      <c r="H19" s="352">
        <f>'Market Shares (Conv.) (2024)'!S18</f>
        <v>0</v>
      </c>
      <c r="I19" s="516">
        <v>0</v>
      </c>
      <c r="J19" s="76">
        <f t="shared" si="2"/>
        <v>0</v>
      </c>
      <c r="K19" s="352">
        <f>'Market Shares (Conv.) (2024)'!Y18</f>
        <v>0</v>
      </c>
      <c r="L19" s="516">
        <v>0</v>
      </c>
      <c r="M19" s="76">
        <f t="shared" si="3"/>
        <v>0</v>
      </c>
      <c r="N19" s="352">
        <f>'Market Shares (Conv.) (2024)'!AE18</f>
        <v>0</v>
      </c>
      <c r="O19" s="516">
        <v>0</v>
      </c>
      <c r="P19" s="494">
        <f t="shared" si="4"/>
        <v>0</v>
      </c>
      <c r="Q19" s="540">
        <f t="shared" si="5"/>
        <v>0</v>
      </c>
      <c r="R19" s="76">
        <f t="shared" si="6"/>
        <v>0</v>
      </c>
      <c r="S19" s="531"/>
      <c r="T19" s="557">
        <v>0</v>
      </c>
      <c r="U19" s="558">
        <f t="shared" si="7"/>
        <v>0</v>
      </c>
      <c r="V19" s="531"/>
      <c r="W19" s="394">
        <f t="shared" si="8"/>
        <v>0</v>
      </c>
      <c r="X19" s="393">
        <f t="shared" si="9"/>
        <v>0</v>
      </c>
    </row>
    <row r="20" spans="1:24" s="286" customFormat="1" ht="11.65" x14ac:dyDescent="0.35">
      <c r="A20" s="74" t="s">
        <v>11</v>
      </c>
      <c r="B20" s="696">
        <f t="shared" ref="B20:W20" si="10">SUM(B16:B19)</f>
        <v>0.13549884063488188</v>
      </c>
      <c r="C20" s="519">
        <f>SUM(C16:C19)</f>
        <v>0.13500000000000001</v>
      </c>
      <c r="D20" s="77">
        <f>SUM(D16:D19)</f>
        <v>0.87143940720000013</v>
      </c>
      <c r="E20" s="403">
        <f t="shared" ref="E20" si="11">SUM(E16:E19)</f>
        <v>0.13945616421829382</v>
      </c>
      <c r="F20" s="519">
        <f>SUM(F16:F19)</f>
        <v>0.12</v>
      </c>
      <c r="G20" s="77">
        <f>SUM(G16:G19)</f>
        <v>0.30123831359999997</v>
      </c>
      <c r="H20" s="403">
        <f t="shared" ref="H20" si="12">SUM(H16:H19)</f>
        <v>1.700736650642826E-2</v>
      </c>
      <c r="I20" s="519">
        <f>SUM(I16:I19)</f>
        <v>1.4999999999999999E-2</v>
      </c>
      <c r="J20" s="77">
        <f>SUM(J16:J19)</f>
        <v>5.3792556000000005E-3</v>
      </c>
      <c r="K20" s="403">
        <f t="shared" ref="K20" si="13">SUM(K16:K19)</f>
        <v>9.4786184965146257E-3</v>
      </c>
      <c r="L20" s="519">
        <f>SUM(L16:L19)</f>
        <v>1.7500000000000002E-2</v>
      </c>
      <c r="M20" s="77">
        <f>SUM(M16:M19)</f>
        <v>6.9033780200000019E-2</v>
      </c>
      <c r="N20" s="403">
        <f t="shared" ref="N20" si="14">SUM(N16:N19)</f>
        <v>3.4343063800878509E-2</v>
      </c>
      <c r="O20" s="519">
        <f>SUM(O16:O19)</f>
        <v>0.04</v>
      </c>
      <c r="P20" s="497">
        <f>SUM(P16:P19)</f>
        <v>1.4344681600000001E-2</v>
      </c>
      <c r="Q20" s="547">
        <f>SUM(Q16:Q19)</f>
        <v>9.2565789473684212E-2</v>
      </c>
      <c r="R20" s="77">
        <f>SUM(R16:R19)</f>
        <v>1.2614354382000001</v>
      </c>
      <c r="S20" s="532"/>
      <c r="T20" s="564">
        <f>SUM(T16:T19)</f>
        <v>9.7500000000000003E-2</v>
      </c>
      <c r="U20" s="567">
        <f>SUM(U16:U19)</f>
        <v>6.9930322800000014E-2</v>
      </c>
      <c r="V20" s="532"/>
      <c r="W20" s="396">
        <f t="shared" si="10"/>
        <v>9.2812499999999992E-2</v>
      </c>
      <c r="X20" s="393">
        <f t="shared" si="9"/>
        <v>1.3313657610000003</v>
      </c>
    </row>
    <row r="21" spans="1:24" s="5" customFormat="1" ht="11.65" x14ac:dyDescent="0.35">
      <c r="A21" s="47"/>
      <c r="B21" s="593"/>
      <c r="C21" s="516"/>
      <c r="D21" s="76"/>
      <c r="E21" s="352"/>
      <c r="F21" s="516"/>
      <c r="G21" s="76"/>
      <c r="H21" s="352"/>
      <c r="I21" s="516"/>
      <c r="J21" s="76"/>
      <c r="K21" s="352"/>
      <c r="L21" s="516"/>
      <c r="M21" s="76"/>
      <c r="N21" s="352"/>
      <c r="O21" s="516"/>
      <c r="P21" s="494"/>
      <c r="Q21" s="540"/>
      <c r="R21" s="76"/>
      <c r="S21" s="531"/>
      <c r="T21" s="557"/>
      <c r="U21" s="558"/>
      <c r="V21" s="531"/>
      <c r="W21" s="394"/>
      <c r="X21" s="393"/>
    </row>
    <row r="22" spans="1:24" s="5" customFormat="1" ht="11.65" x14ac:dyDescent="0.35">
      <c r="A22" s="48" t="s">
        <v>614</v>
      </c>
      <c r="B22" s="593"/>
      <c r="C22" s="516"/>
      <c r="D22" s="76"/>
      <c r="E22" s="352"/>
      <c r="F22" s="516"/>
      <c r="G22" s="76"/>
      <c r="H22" s="352"/>
      <c r="I22" s="516"/>
      <c r="J22" s="76"/>
      <c r="K22" s="352"/>
      <c r="L22" s="516"/>
      <c r="M22" s="76"/>
      <c r="N22" s="352"/>
      <c r="O22" s="516"/>
      <c r="P22" s="494"/>
      <c r="Q22" s="540"/>
      <c r="R22" s="76"/>
      <c r="S22" s="531"/>
      <c r="T22" s="557"/>
      <c r="U22" s="558"/>
      <c r="V22" s="531"/>
      <c r="W22" s="394"/>
      <c r="X22" s="393"/>
    </row>
    <row r="23" spans="1:24" s="5" customFormat="1" ht="11.65" x14ac:dyDescent="0.35">
      <c r="A23" s="47" t="s">
        <v>615</v>
      </c>
      <c r="B23" s="593">
        <f>'Market Shares (Conv.) (2024)'!G22</f>
        <v>0.18140849525724639</v>
      </c>
      <c r="C23" s="516">
        <v>0.2</v>
      </c>
      <c r="D23" s="76">
        <f>C23*$D$9</f>
        <v>1.2910213440000002</v>
      </c>
      <c r="E23" s="352">
        <f>'Market Shares (Conv.) (2024)'!M22</f>
        <v>9.82805054622609E-2</v>
      </c>
      <c r="F23" s="516">
        <v>0.15</v>
      </c>
      <c r="G23" s="76">
        <f>F23*$G$9</f>
        <v>0.376547892</v>
      </c>
      <c r="H23" s="352">
        <f>'Market Shares (Conv.) (2024)'!S22</f>
        <v>4.0987028953151337E-3</v>
      </c>
      <c r="I23" s="516">
        <v>0.01</v>
      </c>
      <c r="J23" s="76">
        <f>I23*$J$9</f>
        <v>3.5861704000000006E-3</v>
      </c>
      <c r="K23" s="352">
        <f>'Market Shares (Conv.) (2024)'!Y22</f>
        <v>0.114719407517269</v>
      </c>
      <c r="L23" s="516">
        <v>0.15</v>
      </c>
      <c r="M23" s="76">
        <f>L23*$M$9</f>
        <v>0.59171811600000013</v>
      </c>
      <c r="N23" s="352">
        <f>'Market Shares (Conv.) (2024)'!AE22</f>
        <v>9.767667665973508E-3</v>
      </c>
      <c r="O23" s="516">
        <v>1.7500000000000002E-2</v>
      </c>
      <c r="P23" s="494">
        <f>O23*$P$9</f>
        <v>6.2757982000000018E-3</v>
      </c>
      <c r="Q23" s="540">
        <f>R23/$R$9</f>
        <v>0.16651315789473684</v>
      </c>
      <c r="R23" s="76">
        <f>D23+G23+J23+M23+P23</f>
        <v>2.2691493206000004</v>
      </c>
      <c r="S23" s="531"/>
      <c r="T23" s="557">
        <v>0.2</v>
      </c>
      <c r="U23" s="558">
        <f>T23*$U$9</f>
        <v>0.14344681600000003</v>
      </c>
      <c r="V23" s="531"/>
      <c r="W23" s="394">
        <f>X23/$X$9</f>
        <v>0.16818749999999999</v>
      </c>
      <c r="X23" s="393">
        <f t="shared" si="9"/>
        <v>2.4125961366000004</v>
      </c>
    </row>
    <row r="24" spans="1:24" s="5" customFormat="1" ht="11.65" x14ac:dyDescent="0.35">
      <c r="A24" s="47" t="s">
        <v>616</v>
      </c>
      <c r="B24" s="593">
        <f>'Market Shares (Conv.) (2024)'!G23</f>
        <v>4.3046384211583135E-3</v>
      </c>
      <c r="C24" s="516">
        <v>0</v>
      </c>
      <c r="D24" s="76">
        <f t="shared" ref="D24:D26" si="15">C24*$D$9</f>
        <v>0</v>
      </c>
      <c r="E24" s="352">
        <f>'Market Shares (Conv.) (2024)'!M23</f>
        <v>0</v>
      </c>
      <c r="F24" s="516">
        <v>0</v>
      </c>
      <c r="G24" s="76">
        <f t="shared" ref="G24:G26" si="16">F24*$G$9</f>
        <v>0</v>
      </c>
      <c r="H24" s="352">
        <f>'Market Shares (Conv.) (2024)'!S23</f>
        <v>0</v>
      </c>
      <c r="I24" s="516">
        <v>0</v>
      </c>
      <c r="J24" s="76">
        <f t="shared" ref="J24:J26" si="17">I24*$J$9</f>
        <v>0</v>
      </c>
      <c r="K24" s="352">
        <f>'Market Shares (Conv.) (2024)'!Y23</f>
        <v>0</v>
      </c>
      <c r="L24" s="516">
        <v>0</v>
      </c>
      <c r="M24" s="76">
        <f t="shared" ref="M24:M26" si="18">L24*$M$9</f>
        <v>0</v>
      </c>
      <c r="N24" s="352">
        <f>'Market Shares (Conv.) (2024)'!AE23</f>
        <v>0</v>
      </c>
      <c r="O24" s="516">
        <v>0</v>
      </c>
      <c r="P24" s="494">
        <f t="shared" ref="P24:P26" si="19">O24*$P$9</f>
        <v>0</v>
      </c>
      <c r="Q24" s="540">
        <f t="shared" ref="Q24:Q26" si="20">R24/$R$9</f>
        <v>0</v>
      </c>
      <c r="R24" s="76">
        <f t="shared" ref="R24:R26" si="21">D24+G24+J24+M24+P24</f>
        <v>0</v>
      </c>
      <c r="S24" s="531"/>
      <c r="T24" s="557">
        <v>0</v>
      </c>
      <c r="U24" s="558">
        <f t="shared" ref="U24:U26" si="22">T24*$U$9</f>
        <v>0</v>
      </c>
      <c r="V24" s="531"/>
      <c r="W24" s="394">
        <f t="shared" ref="W24:W26" si="23">X24/$X$9</f>
        <v>0</v>
      </c>
      <c r="X24" s="393">
        <f t="shared" si="9"/>
        <v>0</v>
      </c>
    </row>
    <row r="25" spans="1:24" s="5" customFormat="1" ht="11.65" x14ac:dyDescent="0.35">
      <c r="A25" s="47" t="s">
        <v>618</v>
      </c>
      <c r="B25" s="593">
        <f>'Market Shares (Conv.) (2024)'!G24</f>
        <v>0.38828319342022599</v>
      </c>
      <c r="C25" s="516">
        <v>0.43</v>
      </c>
      <c r="D25" s="76">
        <f t="shared" si="15"/>
        <v>2.7756958896000001</v>
      </c>
      <c r="E25" s="352">
        <f>'Market Shares (Conv.) (2024)'!M24</f>
        <v>0.16308520699463649</v>
      </c>
      <c r="F25" s="516">
        <v>0.22500000000000001</v>
      </c>
      <c r="G25" s="76">
        <f t="shared" si="16"/>
        <v>0.56482183800000008</v>
      </c>
      <c r="H25" s="352">
        <f>'Market Shares (Conv.) (2024)'!S24</f>
        <v>5.4092484084991302E-2</v>
      </c>
      <c r="I25" s="516">
        <v>9.7500000000000003E-2</v>
      </c>
      <c r="J25" s="76">
        <f t="shared" si="17"/>
        <v>3.4965161400000007E-2</v>
      </c>
      <c r="K25" s="352">
        <f>'Market Shares (Conv.) (2024)'!Y24</f>
        <v>0.16166400942893683</v>
      </c>
      <c r="L25" s="516">
        <v>0.2</v>
      </c>
      <c r="M25" s="76">
        <f t="shared" si="18"/>
        <v>0.78895748800000021</v>
      </c>
      <c r="N25" s="352">
        <f>'Market Shares (Conv.) (2024)'!AE24</f>
        <v>0.11958981648560806</v>
      </c>
      <c r="O25" s="516">
        <v>0.17</v>
      </c>
      <c r="P25" s="494">
        <f t="shared" si="19"/>
        <v>6.0964896800000015E-2</v>
      </c>
      <c r="Q25" s="540">
        <f t="shared" si="20"/>
        <v>0.31006578947368413</v>
      </c>
      <c r="R25" s="76">
        <f t="shared" si="21"/>
        <v>4.2254052737999999</v>
      </c>
      <c r="S25" s="531"/>
      <c r="T25" s="557">
        <v>0.25</v>
      </c>
      <c r="U25" s="558">
        <f t="shared" si="22"/>
        <v>0.17930852000000003</v>
      </c>
      <c r="V25" s="531"/>
      <c r="W25" s="394">
        <f t="shared" si="23"/>
        <v>0.30706249999999996</v>
      </c>
      <c r="X25" s="393">
        <f t="shared" si="9"/>
        <v>4.4047137938000001</v>
      </c>
    </row>
    <row r="26" spans="1:24" s="5" customFormat="1" ht="11.65" x14ac:dyDescent="0.35">
      <c r="A26" s="47" t="s">
        <v>619</v>
      </c>
      <c r="B26" s="593">
        <f>'Market Shares (Conv.) (2024)'!G25</f>
        <v>1.3935418911163245E-3</v>
      </c>
      <c r="C26" s="516">
        <v>0</v>
      </c>
      <c r="D26" s="76">
        <f t="shared" si="15"/>
        <v>0</v>
      </c>
      <c r="E26" s="352">
        <f>'Market Shares (Conv.) (2024)'!M25</f>
        <v>4.1276335380247629E-2</v>
      </c>
      <c r="F26" s="516">
        <v>0.02</v>
      </c>
      <c r="G26" s="76">
        <f t="shared" si="16"/>
        <v>5.02063856E-2</v>
      </c>
      <c r="H26" s="352">
        <f>'Market Shares (Conv.) (2024)'!S25</f>
        <v>0</v>
      </c>
      <c r="I26" s="516">
        <v>0</v>
      </c>
      <c r="J26" s="76">
        <f t="shared" si="17"/>
        <v>0</v>
      </c>
      <c r="K26" s="352">
        <f>'Market Shares (Conv.) (2024)'!Y25</f>
        <v>0</v>
      </c>
      <c r="L26" s="516">
        <v>0</v>
      </c>
      <c r="M26" s="76">
        <f t="shared" si="18"/>
        <v>0</v>
      </c>
      <c r="N26" s="352">
        <f>'Market Shares (Conv.) (2024)'!AE25</f>
        <v>0</v>
      </c>
      <c r="O26" s="516">
        <v>0</v>
      </c>
      <c r="P26" s="494">
        <f t="shared" si="19"/>
        <v>0</v>
      </c>
      <c r="Q26" s="540">
        <f t="shared" si="20"/>
        <v>3.684210526315789E-3</v>
      </c>
      <c r="R26" s="76">
        <f t="shared" si="21"/>
        <v>5.02063856E-2</v>
      </c>
      <c r="S26" s="531"/>
      <c r="T26" s="557">
        <v>0</v>
      </c>
      <c r="U26" s="558">
        <f t="shared" si="22"/>
        <v>0</v>
      </c>
      <c r="V26" s="531"/>
      <c r="W26" s="394">
        <f t="shared" si="23"/>
        <v>3.4999999999999992E-3</v>
      </c>
      <c r="X26" s="393">
        <f t="shared" si="9"/>
        <v>5.02063856E-2</v>
      </c>
    </row>
    <row r="27" spans="1:24" s="5" customFormat="1" ht="12" thickBot="1" x14ac:dyDescent="0.4">
      <c r="A27" s="47"/>
      <c r="B27" s="593"/>
      <c r="C27" s="516"/>
      <c r="D27" s="76"/>
      <c r="E27" s="352"/>
      <c r="F27" s="516"/>
      <c r="G27" s="76"/>
      <c r="H27" s="352"/>
      <c r="I27" s="516"/>
      <c r="J27" s="76"/>
      <c r="K27" s="352"/>
      <c r="L27" s="516"/>
      <c r="M27" s="76"/>
      <c r="N27" s="352"/>
      <c r="O27" s="516"/>
      <c r="P27" s="494"/>
      <c r="Q27" s="540"/>
      <c r="R27" s="76"/>
      <c r="S27" s="531"/>
      <c r="T27" s="557"/>
      <c r="U27" s="558"/>
      <c r="V27" s="531"/>
      <c r="W27" s="394"/>
      <c r="X27" s="393"/>
    </row>
    <row r="28" spans="1:24" s="3" customFormat="1" ht="12" thickBot="1" x14ac:dyDescent="0.4">
      <c r="A28" s="71" t="s">
        <v>620</v>
      </c>
      <c r="B28" s="697">
        <f t="shared" ref="B28:W28" si="24">B20+B23+B24+B25+B26</f>
        <v>0.71088870962462891</v>
      </c>
      <c r="C28" s="520">
        <f>C20+C23+C24+C25+C26</f>
        <v>0.76500000000000001</v>
      </c>
      <c r="D28" s="78">
        <f>D20+D23+D24+D25+D26</f>
        <v>4.9381566408000008</v>
      </c>
      <c r="E28" s="354">
        <f t="shared" ref="E28" si="25">E20+E23+E24+E25+E26</f>
        <v>0.44209821205543881</v>
      </c>
      <c r="F28" s="520">
        <f>F20+F23+F24+F25+F26</f>
        <v>0.51500000000000001</v>
      </c>
      <c r="G28" s="78">
        <f>G20+G23+G24+G25+G26</f>
        <v>1.2928144291999999</v>
      </c>
      <c r="H28" s="354">
        <f t="shared" ref="H28" si="26">H20+H23+H24+H25+H26</f>
        <v>7.5198553486734696E-2</v>
      </c>
      <c r="I28" s="520">
        <f>I20+I23+I24+I25+I26</f>
        <v>0.1225</v>
      </c>
      <c r="J28" s="78">
        <f>J20+J23+J24+J25+J26</f>
        <v>4.3930587400000012E-2</v>
      </c>
      <c r="K28" s="354">
        <f t="shared" ref="K28" si="27">K20+K23+K24+K25+K26</f>
        <v>0.28586203544272049</v>
      </c>
      <c r="L28" s="520">
        <f>L20+L23+L24+L25+L26</f>
        <v>0.36749999999999999</v>
      </c>
      <c r="M28" s="78">
        <f>M20+M23+M24+M25+M26</f>
        <v>1.4497093842000004</v>
      </c>
      <c r="N28" s="354">
        <f t="shared" ref="N28" si="28">N20+N23+N24+N25+N26</f>
        <v>0.16370054795246008</v>
      </c>
      <c r="O28" s="520">
        <f>O20+O23+O24+O25+O26</f>
        <v>0.22750000000000001</v>
      </c>
      <c r="P28" s="498">
        <f>P20+P23+P24+P25+P26</f>
        <v>8.1585376600000009E-2</v>
      </c>
      <c r="Q28" s="543">
        <f>Q20+Q23+Q24+Q25+Q26</f>
        <v>0.57282894736842094</v>
      </c>
      <c r="R28" s="78">
        <f>R20+R23+R24+R25+R26</f>
        <v>7.8061964182000008</v>
      </c>
      <c r="S28" s="534"/>
      <c r="T28" s="553">
        <f>T20+T23+T24+T25+T26</f>
        <v>0.54749999999999999</v>
      </c>
      <c r="U28" s="525">
        <f>U20+U23+U24+U25+U26</f>
        <v>0.39268565880000006</v>
      </c>
      <c r="V28" s="534"/>
      <c r="W28" s="390">
        <f t="shared" si="24"/>
        <v>0.57156249999999986</v>
      </c>
      <c r="X28" s="393">
        <f t="shared" si="9"/>
        <v>8.1988820770000004</v>
      </c>
    </row>
    <row r="29" spans="1:24" s="5" customFormat="1" ht="12" thickBot="1" x14ac:dyDescent="0.4">
      <c r="A29" s="47"/>
      <c r="B29" s="593"/>
      <c r="C29" s="516"/>
      <c r="D29" s="76"/>
      <c r="E29" s="352"/>
      <c r="F29" s="516"/>
      <c r="G29" s="76"/>
      <c r="H29" s="352"/>
      <c r="I29" s="516"/>
      <c r="J29" s="76"/>
      <c r="K29" s="352"/>
      <c r="L29" s="516"/>
      <c r="M29" s="76"/>
      <c r="N29" s="352"/>
      <c r="O29" s="516"/>
      <c r="P29" s="494"/>
      <c r="Q29" s="540"/>
      <c r="R29" s="76"/>
      <c r="S29" s="531"/>
      <c r="T29" s="557"/>
      <c r="U29" s="558"/>
      <c r="V29" s="531"/>
      <c r="W29" s="394"/>
      <c r="X29" s="393"/>
    </row>
    <row r="30" spans="1:24" s="5" customFormat="1" ht="12" thickBot="1" x14ac:dyDescent="0.4">
      <c r="A30" s="287" t="s">
        <v>82</v>
      </c>
      <c r="B30" s="698"/>
      <c r="C30" s="521"/>
      <c r="D30" s="505"/>
      <c r="E30" s="355"/>
      <c r="F30" s="521"/>
      <c r="G30" s="505"/>
      <c r="H30" s="355"/>
      <c r="I30" s="521"/>
      <c r="J30" s="505"/>
      <c r="K30" s="355"/>
      <c r="L30" s="521"/>
      <c r="M30" s="505"/>
      <c r="N30" s="355"/>
      <c r="O30" s="521"/>
      <c r="P30" s="499"/>
      <c r="Q30" s="544"/>
      <c r="R30" s="505"/>
      <c r="S30" s="531"/>
      <c r="T30" s="561"/>
      <c r="U30" s="566"/>
      <c r="V30" s="531"/>
      <c r="W30" s="395"/>
      <c r="X30" s="393"/>
    </row>
    <row r="31" spans="1:24" s="5" customFormat="1" ht="11.65" x14ac:dyDescent="0.35">
      <c r="A31" s="47"/>
      <c r="B31" s="593"/>
      <c r="C31" s="516"/>
      <c r="D31" s="76"/>
      <c r="E31" s="352"/>
      <c r="F31" s="516"/>
      <c r="G31" s="76"/>
      <c r="H31" s="352"/>
      <c r="I31" s="516"/>
      <c r="J31" s="76"/>
      <c r="K31" s="352"/>
      <c r="L31" s="516"/>
      <c r="M31" s="76"/>
      <c r="N31" s="352"/>
      <c r="O31" s="516"/>
      <c r="P31" s="494"/>
      <c r="Q31" s="540"/>
      <c r="R31" s="76"/>
      <c r="S31" s="531"/>
      <c r="T31" s="557"/>
      <c r="U31" s="558"/>
      <c r="V31" s="531"/>
      <c r="W31" s="394"/>
      <c r="X31" s="393"/>
    </row>
    <row r="32" spans="1:24" s="5" customFormat="1" ht="11.65" x14ac:dyDescent="0.35">
      <c r="A32" s="48" t="s">
        <v>614</v>
      </c>
      <c r="B32" s="593"/>
      <c r="C32" s="516"/>
      <c r="D32" s="76"/>
      <c r="E32" s="352"/>
      <c r="F32" s="516"/>
      <c r="G32" s="76"/>
      <c r="H32" s="352"/>
      <c r="I32" s="516"/>
      <c r="J32" s="76"/>
      <c r="K32" s="352"/>
      <c r="L32" s="516"/>
      <c r="M32" s="76"/>
      <c r="N32" s="352"/>
      <c r="O32" s="516"/>
      <c r="P32" s="494"/>
      <c r="Q32" s="540"/>
      <c r="R32" s="76"/>
      <c r="S32" s="531"/>
      <c r="T32" s="557"/>
      <c r="U32" s="558"/>
      <c r="V32" s="531"/>
      <c r="W32" s="394"/>
      <c r="X32" s="393"/>
    </row>
    <row r="33" spans="1:24" s="5" customFormat="1" ht="11.65" x14ac:dyDescent="0.35">
      <c r="A33" s="47" t="s">
        <v>515</v>
      </c>
      <c r="B33" s="593">
        <f>'Market Shares (Conv.) (2024)'!G32</f>
        <v>1.9673271774177239E-2</v>
      </c>
      <c r="C33" s="516">
        <v>2.5000000000000001E-3</v>
      </c>
      <c r="D33" s="76">
        <f>C33*$D$9</f>
        <v>1.6137766800000002E-2</v>
      </c>
      <c r="E33" s="352">
        <f>'Market Shares (Conv.) (2024)'!M32</f>
        <v>8.9971314692167972E-2</v>
      </c>
      <c r="F33" s="516">
        <v>0.02</v>
      </c>
      <c r="G33" s="76">
        <f>F33*$G$9</f>
        <v>5.02063856E-2</v>
      </c>
      <c r="H33" s="352">
        <f>'Market Shares (Conv.) (2024)'!S32</f>
        <v>7.3352381697913823E-3</v>
      </c>
      <c r="I33" s="516">
        <v>0</v>
      </c>
      <c r="J33" s="76">
        <f>I33*$J$9</f>
        <v>0</v>
      </c>
      <c r="K33" s="352">
        <f>'Market Shares (Conv.) (2024)'!Y32</f>
        <v>0</v>
      </c>
      <c r="L33" s="516">
        <v>0</v>
      </c>
      <c r="M33" s="76">
        <f>L33*$M$9</f>
        <v>0</v>
      </c>
      <c r="N33" s="352">
        <f>'Market Shares (Conv.) (2024)'!AE32</f>
        <v>0</v>
      </c>
      <c r="O33" s="516">
        <v>0</v>
      </c>
      <c r="P33" s="494">
        <f>O33*$P$9</f>
        <v>0</v>
      </c>
      <c r="Q33" s="540">
        <f>R33/$R$9</f>
        <v>4.8684210526315774E-3</v>
      </c>
      <c r="R33" s="76">
        <f>D33+G33+J33+M33+P33</f>
        <v>6.6344152399999995E-2</v>
      </c>
      <c r="S33" s="531"/>
      <c r="T33" s="557">
        <v>0</v>
      </c>
      <c r="U33" s="558">
        <f>T33*$U$9</f>
        <v>0</v>
      </c>
      <c r="V33" s="531"/>
      <c r="W33" s="394">
        <f>X33/$X$9</f>
        <v>4.6249999999999989E-3</v>
      </c>
      <c r="X33" s="393">
        <f t="shared" si="9"/>
        <v>6.6344152399999995E-2</v>
      </c>
    </row>
    <row r="34" spans="1:24" s="5" customFormat="1" ht="11.65" x14ac:dyDescent="0.35">
      <c r="A34" s="47" t="s">
        <v>516</v>
      </c>
      <c r="B34" s="593">
        <f>'Market Shares (Conv.) (2024)'!G33</f>
        <v>8.1455633100697891E-4</v>
      </c>
      <c r="C34" s="516">
        <v>0</v>
      </c>
      <c r="D34" s="76">
        <f t="shared" ref="D34:D35" si="29">C34*$D$9</f>
        <v>0</v>
      </c>
      <c r="E34" s="352">
        <f>'Market Shares (Conv.) (2024)'!M33</f>
        <v>2.8645922092041631E-3</v>
      </c>
      <c r="F34" s="516">
        <v>0</v>
      </c>
      <c r="G34" s="76">
        <f t="shared" ref="G34:G35" si="30">F34*$G$9</f>
        <v>0</v>
      </c>
      <c r="H34" s="352">
        <f>'Market Shares (Conv.) (2024)'!S33</f>
        <v>0</v>
      </c>
      <c r="I34" s="516">
        <v>0</v>
      </c>
      <c r="J34" s="76">
        <f t="shared" ref="J34:J35" si="31">I34*$J$9</f>
        <v>0</v>
      </c>
      <c r="K34" s="352">
        <f>'Market Shares (Conv.) (2024)'!Y33</f>
        <v>0</v>
      </c>
      <c r="L34" s="516">
        <v>0</v>
      </c>
      <c r="M34" s="76">
        <f t="shared" ref="M34:M35" si="32">L34*$M$9</f>
        <v>0</v>
      </c>
      <c r="N34" s="352">
        <f>'Market Shares (Conv.) (2024)'!AE33</f>
        <v>0</v>
      </c>
      <c r="O34" s="516">
        <v>0</v>
      </c>
      <c r="P34" s="494">
        <f t="shared" ref="P34:P35" si="33">O34*$P$9</f>
        <v>0</v>
      </c>
      <c r="Q34" s="540">
        <f t="shared" ref="Q34:Q35" si="34">R34/$R$9</f>
        <v>0</v>
      </c>
      <c r="R34" s="76">
        <f t="shared" ref="R34:R35" si="35">D34+G34+J34+M34+P34</f>
        <v>0</v>
      </c>
      <c r="S34" s="531"/>
      <c r="T34" s="557">
        <v>0</v>
      </c>
      <c r="U34" s="558">
        <f t="shared" ref="U34:U35" si="36">T34*$U$9</f>
        <v>0</v>
      </c>
      <c r="V34" s="531"/>
      <c r="W34" s="394">
        <f t="shared" ref="W34:W35" si="37">X34/$X$9</f>
        <v>0</v>
      </c>
      <c r="X34" s="393">
        <f t="shared" si="9"/>
        <v>0</v>
      </c>
    </row>
    <row r="35" spans="1:24" s="5" customFormat="1" ht="11.65" x14ac:dyDescent="0.35">
      <c r="A35" s="47" t="s">
        <v>8</v>
      </c>
      <c r="B35" s="593">
        <f>'Market Shares (Conv.) (2024)'!G34</f>
        <v>1.5416777596116151E-3</v>
      </c>
      <c r="C35" s="516">
        <v>0</v>
      </c>
      <c r="D35" s="76">
        <f t="shared" si="29"/>
        <v>0</v>
      </c>
      <c r="E35" s="352">
        <f>'Market Shares (Conv.) (2024)'!M34</f>
        <v>0</v>
      </c>
      <c r="F35" s="516">
        <v>0</v>
      </c>
      <c r="G35" s="76">
        <f t="shared" si="30"/>
        <v>0</v>
      </c>
      <c r="H35" s="352">
        <f>'Market Shares (Conv.) (2024)'!S34</f>
        <v>0</v>
      </c>
      <c r="I35" s="516">
        <v>0</v>
      </c>
      <c r="J35" s="76">
        <f t="shared" si="31"/>
        <v>0</v>
      </c>
      <c r="K35" s="352">
        <f>'Market Shares (Conv.) (2024)'!Y34</f>
        <v>0</v>
      </c>
      <c r="L35" s="516">
        <v>0</v>
      </c>
      <c r="M35" s="76">
        <f t="shared" si="32"/>
        <v>0</v>
      </c>
      <c r="N35" s="352">
        <f>'Market Shares (Conv.) (2024)'!AE34</f>
        <v>0</v>
      </c>
      <c r="O35" s="516">
        <v>0</v>
      </c>
      <c r="P35" s="494">
        <f t="shared" si="33"/>
        <v>0</v>
      </c>
      <c r="Q35" s="540">
        <f t="shared" si="34"/>
        <v>0</v>
      </c>
      <c r="R35" s="76">
        <f t="shared" si="35"/>
        <v>0</v>
      </c>
      <c r="S35" s="531"/>
      <c r="T35" s="557">
        <v>0</v>
      </c>
      <c r="U35" s="558">
        <f t="shared" si="36"/>
        <v>0</v>
      </c>
      <c r="V35" s="531"/>
      <c r="W35" s="394">
        <f t="shared" si="37"/>
        <v>0</v>
      </c>
      <c r="X35" s="393">
        <f t="shared" si="9"/>
        <v>0</v>
      </c>
    </row>
    <row r="36" spans="1:24" s="5" customFormat="1" ht="12" thickBot="1" x14ac:dyDescent="0.4">
      <c r="A36" s="47"/>
      <c r="B36" s="593"/>
      <c r="C36" s="516"/>
      <c r="D36" s="76"/>
      <c r="E36" s="352"/>
      <c r="F36" s="516"/>
      <c r="G36" s="76"/>
      <c r="H36" s="352"/>
      <c r="I36" s="516"/>
      <c r="J36" s="76"/>
      <c r="K36" s="352"/>
      <c r="L36" s="516"/>
      <c r="M36" s="76"/>
      <c r="N36" s="352"/>
      <c r="O36" s="516"/>
      <c r="P36" s="494"/>
      <c r="Q36" s="540"/>
      <c r="R36" s="76"/>
      <c r="S36" s="531"/>
      <c r="T36" s="557"/>
      <c r="U36" s="558"/>
      <c r="V36" s="531"/>
      <c r="W36" s="392"/>
      <c r="X36" s="393"/>
    </row>
    <row r="37" spans="1:24" s="3" customFormat="1" ht="12" thickBot="1" x14ac:dyDescent="0.4">
      <c r="A37" s="71" t="s">
        <v>621</v>
      </c>
      <c r="B37" s="697">
        <f t="shared" ref="B37:W37" si="38">SUM(B33:B35)</f>
        <v>2.2029505864795833E-2</v>
      </c>
      <c r="C37" s="520">
        <f>SUM(C33:C35)</f>
        <v>2.5000000000000001E-3</v>
      </c>
      <c r="D37" s="78">
        <f>D33+D34+D35</f>
        <v>1.6137766800000002E-2</v>
      </c>
      <c r="E37" s="354">
        <f t="shared" ref="E37" si="39">SUM(E33:E35)</f>
        <v>9.2835906901372139E-2</v>
      </c>
      <c r="F37" s="520">
        <f>SUM(F33:F35)</f>
        <v>0.02</v>
      </c>
      <c r="G37" s="78">
        <f>G33+G34+G35</f>
        <v>5.02063856E-2</v>
      </c>
      <c r="H37" s="354">
        <f t="shared" ref="H37" si="40">SUM(H33:H35)</f>
        <v>7.3352381697913823E-3</v>
      </c>
      <c r="I37" s="520">
        <f>SUM(I33:I35)</f>
        <v>0</v>
      </c>
      <c r="J37" s="78">
        <f>J33+J34+J35</f>
        <v>0</v>
      </c>
      <c r="K37" s="354">
        <f t="shared" ref="K37" si="41">SUM(K33:K35)</f>
        <v>0</v>
      </c>
      <c r="L37" s="520">
        <f>SUM(L33:L35)</f>
        <v>0</v>
      </c>
      <c r="M37" s="78">
        <f>M33+M34+M35</f>
        <v>0</v>
      </c>
      <c r="N37" s="354">
        <f t="shared" ref="N37" si="42">SUM(N33:N35)</f>
        <v>0</v>
      </c>
      <c r="O37" s="520">
        <f>SUM(O33:O35)</f>
        <v>0</v>
      </c>
      <c r="P37" s="498">
        <f>P33+P34+P35</f>
        <v>0</v>
      </c>
      <c r="Q37" s="543">
        <f>SUM(Q33:Q35)</f>
        <v>4.8684210526315774E-3</v>
      </c>
      <c r="R37" s="78">
        <f>SUM(R33:R35)</f>
        <v>6.6344152399999995E-2</v>
      </c>
      <c r="S37" s="534"/>
      <c r="T37" s="553">
        <f>SUM(T33:T35)</f>
        <v>0</v>
      </c>
      <c r="U37" s="525">
        <f>SUM(U33:U35)</f>
        <v>0</v>
      </c>
      <c r="V37" s="534"/>
      <c r="W37" s="390">
        <f t="shared" si="38"/>
        <v>4.6249999999999989E-3</v>
      </c>
      <c r="X37" s="393">
        <f t="shared" si="9"/>
        <v>6.6344152399999995E-2</v>
      </c>
    </row>
    <row r="38" spans="1:24" s="5" customFormat="1" ht="12" thickBot="1" x14ac:dyDescent="0.4">
      <c r="A38" s="47"/>
      <c r="B38" s="593"/>
      <c r="C38" s="516"/>
      <c r="D38" s="76"/>
      <c r="E38" s="352"/>
      <c r="F38" s="516"/>
      <c r="G38" s="76"/>
      <c r="H38" s="352"/>
      <c r="I38" s="516"/>
      <c r="J38" s="76"/>
      <c r="K38" s="352"/>
      <c r="L38" s="516"/>
      <c r="M38" s="76"/>
      <c r="N38" s="352"/>
      <c r="O38" s="516"/>
      <c r="P38" s="494"/>
      <c r="Q38" s="540"/>
      <c r="R38" s="76"/>
      <c r="S38" s="531"/>
      <c r="T38" s="557"/>
      <c r="U38" s="558"/>
      <c r="V38" s="531"/>
      <c r="W38" s="392"/>
      <c r="X38" s="393"/>
    </row>
    <row r="39" spans="1:24" s="5" customFormat="1" ht="12" thickBot="1" x14ac:dyDescent="0.4">
      <c r="A39" s="287" t="s">
        <v>83</v>
      </c>
      <c r="B39" s="698"/>
      <c r="C39" s="521"/>
      <c r="D39" s="505"/>
      <c r="E39" s="355"/>
      <c r="F39" s="521"/>
      <c r="G39" s="505"/>
      <c r="H39" s="355"/>
      <c r="I39" s="521"/>
      <c r="J39" s="505"/>
      <c r="K39" s="355"/>
      <c r="L39" s="521"/>
      <c r="M39" s="505"/>
      <c r="N39" s="355"/>
      <c r="O39" s="521"/>
      <c r="P39" s="499"/>
      <c r="Q39" s="544"/>
      <c r="R39" s="505"/>
      <c r="S39" s="531"/>
      <c r="T39" s="561"/>
      <c r="U39" s="566"/>
      <c r="V39" s="531"/>
      <c r="W39" s="390"/>
      <c r="X39" s="393"/>
    </row>
    <row r="40" spans="1:24" s="5" customFormat="1" ht="11.65" x14ac:dyDescent="0.35">
      <c r="A40" s="47"/>
      <c r="B40" s="593"/>
      <c r="C40" s="516"/>
      <c r="D40" s="76"/>
      <c r="E40" s="352"/>
      <c r="F40" s="516"/>
      <c r="G40" s="76"/>
      <c r="H40" s="352"/>
      <c r="I40" s="516"/>
      <c r="J40" s="76"/>
      <c r="K40" s="352"/>
      <c r="L40" s="516"/>
      <c r="M40" s="76"/>
      <c r="N40" s="352"/>
      <c r="O40" s="516"/>
      <c r="P40" s="494"/>
      <c r="Q40" s="540"/>
      <c r="R40" s="76"/>
      <c r="S40" s="531"/>
      <c r="T40" s="557"/>
      <c r="U40" s="558"/>
      <c r="V40" s="531"/>
      <c r="W40" s="392"/>
      <c r="X40" s="393"/>
    </row>
    <row r="41" spans="1:24" s="5" customFormat="1" ht="11.65" x14ac:dyDescent="0.35">
      <c r="A41" s="79" t="s">
        <v>624</v>
      </c>
      <c r="B41" s="593"/>
      <c r="C41" s="516"/>
      <c r="D41" s="76"/>
      <c r="E41" s="352"/>
      <c r="F41" s="516"/>
      <c r="G41" s="76"/>
      <c r="H41" s="352"/>
      <c r="I41" s="516"/>
      <c r="J41" s="76"/>
      <c r="K41" s="352"/>
      <c r="L41" s="516"/>
      <c r="M41" s="76"/>
      <c r="N41" s="352"/>
      <c r="O41" s="516"/>
      <c r="P41" s="494"/>
      <c r="Q41" s="540"/>
      <c r="R41" s="76"/>
      <c r="S41" s="531"/>
      <c r="T41" s="557"/>
      <c r="U41" s="558"/>
      <c r="V41" s="531"/>
      <c r="W41" s="392"/>
      <c r="X41" s="393"/>
    </row>
    <row r="42" spans="1:24" s="5" customFormat="1" ht="11.65" x14ac:dyDescent="0.35">
      <c r="A42" s="47" t="s">
        <v>625</v>
      </c>
      <c r="B42" s="593">
        <f>'Market Shares (Conv.) (2024)'!G41</f>
        <v>0</v>
      </c>
      <c r="C42" s="516">
        <v>0</v>
      </c>
      <c r="D42" s="76">
        <f>C42*$D$9</f>
        <v>0</v>
      </c>
      <c r="E42" s="352">
        <f>'Market Shares (Conv.) (2024)'!M41</f>
        <v>0</v>
      </c>
      <c r="F42" s="516">
        <v>0</v>
      </c>
      <c r="G42" s="76">
        <f>F42*$G$9</f>
        <v>0</v>
      </c>
      <c r="H42" s="352">
        <f>'Market Shares (Conv.) (2024)'!S41</f>
        <v>2.5116798500783077E-2</v>
      </c>
      <c r="I42" s="516">
        <v>1.4999999999999999E-2</v>
      </c>
      <c r="J42" s="76">
        <f>I42*$J$9</f>
        <v>5.3792556000000005E-3</v>
      </c>
      <c r="K42" s="352">
        <f>'Market Shares (Conv.) (2024)'!Y41</f>
        <v>1.0902265960303339E-3</v>
      </c>
      <c r="L42" s="516">
        <v>0</v>
      </c>
      <c r="M42" s="76">
        <f>L42*$M$9</f>
        <v>0</v>
      </c>
      <c r="N42" s="352">
        <f>'Market Shares (Conv.) (2024)'!AE41</f>
        <v>0</v>
      </c>
      <c r="O42" s="516">
        <v>0</v>
      </c>
      <c r="P42" s="494">
        <f>O42*$P$9</f>
        <v>0</v>
      </c>
      <c r="Q42" s="540">
        <f>R42/$R$9</f>
        <v>3.9473684210526315E-4</v>
      </c>
      <c r="R42" s="76">
        <f>D42+G42+J42+M42+P42</f>
        <v>5.3792556000000005E-3</v>
      </c>
      <c r="S42" s="531"/>
      <c r="T42" s="557">
        <v>0</v>
      </c>
      <c r="U42" s="558">
        <f>T42*$U$9</f>
        <v>0</v>
      </c>
      <c r="V42" s="531"/>
      <c r="W42" s="394">
        <f>X42/$X$9</f>
        <v>3.7499999999999995E-4</v>
      </c>
      <c r="X42" s="393">
        <f t="shared" si="9"/>
        <v>5.3792556000000005E-3</v>
      </c>
    </row>
    <row r="43" spans="1:24" s="5" customFormat="1" ht="11.65" x14ac:dyDescent="0.35">
      <c r="A43" s="47"/>
      <c r="B43" s="593"/>
      <c r="C43" s="516"/>
      <c r="D43" s="76"/>
      <c r="E43" s="352"/>
      <c r="F43" s="516"/>
      <c r="G43" s="76"/>
      <c r="H43" s="352"/>
      <c r="I43" s="516"/>
      <c r="J43" s="76"/>
      <c r="K43" s="352"/>
      <c r="L43" s="516"/>
      <c r="M43" s="76"/>
      <c r="N43" s="352"/>
      <c r="O43" s="516"/>
      <c r="P43" s="494"/>
      <c r="Q43" s="540"/>
      <c r="R43" s="76"/>
      <c r="S43" s="531"/>
      <c r="T43" s="557"/>
      <c r="U43" s="558"/>
      <c r="V43" s="531"/>
      <c r="W43" s="394"/>
      <c r="X43" s="393"/>
    </row>
    <row r="44" spans="1:24" s="5" customFormat="1" ht="11.65" x14ac:dyDescent="0.35">
      <c r="A44" s="79" t="s">
        <v>627</v>
      </c>
      <c r="B44" s="593"/>
      <c r="C44" s="516"/>
      <c r="D44" s="76"/>
      <c r="E44" s="352"/>
      <c r="F44" s="516"/>
      <c r="G44" s="76"/>
      <c r="H44" s="352"/>
      <c r="I44" s="516"/>
      <c r="J44" s="76"/>
      <c r="K44" s="352"/>
      <c r="L44" s="516"/>
      <c r="M44" s="76"/>
      <c r="N44" s="352"/>
      <c r="O44" s="516"/>
      <c r="P44" s="494"/>
      <c r="Q44" s="540"/>
      <c r="R44" s="76"/>
      <c r="S44" s="531"/>
      <c r="T44" s="557"/>
      <c r="U44" s="558"/>
      <c r="V44" s="531"/>
      <c r="W44" s="394"/>
      <c r="X44" s="393"/>
    </row>
    <row r="45" spans="1:24" s="5" customFormat="1" ht="11.65" x14ac:dyDescent="0.35">
      <c r="A45" s="47" t="s">
        <v>628</v>
      </c>
      <c r="B45" s="593">
        <f>'Market Shares (Conv.) (2024)'!G44</f>
        <v>0</v>
      </c>
      <c r="C45" s="516">
        <v>0</v>
      </c>
      <c r="D45" s="76">
        <f>C45*$D$9</f>
        <v>0</v>
      </c>
      <c r="E45" s="352">
        <f>'Market Shares (Conv.) (2024)'!M44</f>
        <v>0</v>
      </c>
      <c r="F45" s="516">
        <v>0</v>
      </c>
      <c r="G45" s="76">
        <f>F45*$G$9</f>
        <v>0</v>
      </c>
      <c r="H45" s="352">
        <f>'Market Shares (Conv.) (2024)'!S44</f>
        <v>4.4442916681954993E-3</v>
      </c>
      <c r="I45" s="516">
        <v>2.5000000000000001E-3</v>
      </c>
      <c r="J45" s="76">
        <f>I45*$J$9</f>
        <v>8.9654260000000016E-4</v>
      </c>
      <c r="K45" s="352">
        <f>'Market Shares (Conv.) (2024)'!Y44</f>
        <v>0</v>
      </c>
      <c r="L45" s="516">
        <v>0</v>
      </c>
      <c r="M45" s="76">
        <f>L45*$M$9</f>
        <v>0</v>
      </c>
      <c r="N45" s="352">
        <f>'Market Shares (Conv.) (2024)'!AE44</f>
        <v>0</v>
      </c>
      <c r="O45" s="516">
        <v>0</v>
      </c>
      <c r="P45" s="494">
        <f>O45*$P$9</f>
        <v>0</v>
      </c>
      <c r="Q45" s="540">
        <f>R45/$R$9</f>
        <v>6.5789473684210525E-5</v>
      </c>
      <c r="R45" s="76">
        <f t="shared" ref="R45:R47" si="43">D45+G45+J45+M45+P45</f>
        <v>8.9654260000000016E-4</v>
      </c>
      <c r="S45" s="531"/>
      <c r="T45" s="557">
        <v>0</v>
      </c>
      <c r="U45" s="558">
        <f t="shared" ref="U45:U62" si="44">T45*$U$9</f>
        <v>0</v>
      </c>
      <c r="V45" s="531"/>
      <c r="W45" s="394">
        <f>X45/$X$9</f>
        <v>6.2500000000000001E-5</v>
      </c>
      <c r="X45" s="393">
        <f t="shared" si="9"/>
        <v>8.9654260000000016E-4</v>
      </c>
    </row>
    <row r="46" spans="1:24" s="5" customFormat="1" ht="11.65" x14ac:dyDescent="0.35">
      <c r="A46" s="47" t="s">
        <v>632</v>
      </c>
      <c r="B46" s="593">
        <f>'Market Shares (Conv.) (2024)'!G45</f>
        <v>1.9938430302647216E-2</v>
      </c>
      <c r="C46" s="516">
        <v>7.4999999999999997E-3</v>
      </c>
      <c r="D46" s="76">
        <f t="shared" ref="D46:D47" si="45">C46*$D$9</f>
        <v>4.8413300400000005E-2</v>
      </c>
      <c r="E46" s="352">
        <f>'Market Shares (Conv.) (2024)'!M45</f>
        <v>4.6220989755612091E-2</v>
      </c>
      <c r="F46" s="516">
        <v>2.5000000000000001E-2</v>
      </c>
      <c r="G46" s="76">
        <f t="shared" ref="G46:G47" si="46">F46*$G$9</f>
        <v>6.2757982000000004E-2</v>
      </c>
      <c r="H46" s="352">
        <f>'Market Shares (Conv.) (2024)'!S45</f>
        <v>4.5827581040606115E-2</v>
      </c>
      <c r="I46" s="516">
        <v>0.03</v>
      </c>
      <c r="J46" s="76">
        <f t="shared" ref="J46:J47" si="47">I46*$J$9</f>
        <v>1.0758511200000001E-2</v>
      </c>
      <c r="K46" s="352">
        <f>'Market Shares (Conv.) (2024)'!Y45</f>
        <v>7.5605246128872573E-3</v>
      </c>
      <c r="L46" s="516">
        <v>2.5000000000000001E-3</v>
      </c>
      <c r="M46" s="76">
        <f t="shared" ref="M46:M47" si="48">L46*$M$9</f>
        <v>9.8619686000000015E-3</v>
      </c>
      <c r="N46" s="352">
        <f>'Market Shares (Conv.) (2024)'!AE45</f>
        <v>5.219928467952383E-3</v>
      </c>
      <c r="O46" s="516">
        <v>2.5000000000000001E-3</v>
      </c>
      <c r="P46" s="494">
        <f t="shared" ref="P46:P47" si="49">O46*$P$9</f>
        <v>8.9654260000000016E-4</v>
      </c>
      <c r="Q46" s="540">
        <f t="shared" ref="Q46:Q47" si="50">R46/$R$9</f>
        <v>9.7368421052631583E-3</v>
      </c>
      <c r="R46" s="76">
        <f t="shared" si="43"/>
        <v>0.13268830480000002</v>
      </c>
      <c r="S46" s="531"/>
      <c r="T46" s="557">
        <v>2.5000000000000001E-3</v>
      </c>
      <c r="U46" s="558">
        <f t="shared" si="44"/>
        <v>1.7930852000000003E-3</v>
      </c>
      <c r="V46" s="531"/>
      <c r="W46" s="394">
        <f t="shared" ref="W46:W47" si="51">X46/$X$9</f>
        <v>9.3749999999999979E-3</v>
      </c>
      <c r="X46" s="393">
        <f t="shared" si="9"/>
        <v>0.13448139000000001</v>
      </c>
    </row>
    <row r="47" spans="1:24" s="5" customFormat="1" ht="11.65" x14ac:dyDescent="0.35">
      <c r="A47" s="47" t="s">
        <v>8</v>
      </c>
      <c r="B47" s="593">
        <f>'Market Shares (Conv.) (2024)'!G46</f>
        <v>0</v>
      </c>
      <c r="C47" s="516">
        <v>0</v>
      </c>
      <c r="D47" s="76">
        <f t="shared" si="45"/>
        <v>0</v>
      </c>
      <c r="E47" s="352">
        <f>'Market Shares (Conv.) (2024)'!M46</f>
        <v>1.0935479095513616E-3</v>
      </c>
      <c r="F47" s="516">
        <v>0</v>
      </c>
      <c r="G47" s="76">
        <f t="shared" si="46"/>
        <v>0</v>
      </c>
      <c r="H47" s="352">
        <f>'Market Shares (Conv.) (2024)'!S46</f>
        <v>1.1848006566564707E-3</v>
      </c>
      <c r="I47" s="516">
        <v>0</v>
      </c>
      <c r="J47" s="76">
        <f t="shared" si="47"/>
        <v>0</v>
      </c>
      <c r="K47" s="352">
        <f>'Market Shares (Conv.) (2024)'!Y46</f>
        <v>0</v>
      </c>
      <c r="L47" s="516">
        <v>0</v>
      </c>
      <c r="M47" s="76">
        <f t="shared" si="48"/>
        <v>0</v>
      </c>
      <c r="N47" s="352">
        <f>'Market Shares (Conv.) (2024)'!AE46</f>
        <v>0</v>
      </c>
      <c r="O47" s="516">
        <v>0</v>
      </c>
      <c r="P47" s="494">
        <f t="shared" si="49"/>
        <v>0</v>
      </c>
      <c r="Q47" s="540">
        <f t="shared" si="50"/>
        <v>0</v>
      </c>
      <c r="R47" s="76">
        <f t="shared" si="43"/>
        <v>0</v>
      </c>
      <c r="S47" s="531"/>
      <c r="T47" s="557">
        <v>0</v>
      </c>
      <c r="U47" s="558">
        <f t="shared" si="44"/>
        <v>0</v>
      </c>
      <c r="V47" s="531"/>
      <c r="W47" s="394">
        <f t="shared" si="51"/>
        <v>0</v>
      </c>
      <c r="X47" s="393">
        <f t="shared" si="9"/>
        <v>0</v>
      </c>
    </row>
    <row r="48" spans="1:24" s="286" customFormat="1" ht="11.65" x14ac:dyDescent="0.35">
      <c r="A48" s="74" t="s">
        <v>11</v>
      </c>
      <c r="B48" s="696">
        <f t="shared" ref="B48:W48" si="52">SUM(B45:B47)</f>
        <v>1.9938430302647216E-2</v>
      </c>
      <c r="C48" s="519">
        <f>SUM(C45:C47)</f>
        <v>7.4999999999999997E-3</v>
      </c>
      <c r="D48" s="77">
        <f>SUM(D45:D47)</f>
        <v>4.8413300400000005E-2</v>
      </c>
      <c r="E48" s="403">
        <f t="shared" ref="E48" si="53">SUM(E45:E47)</f>
        <v>4.7314537665163456E-2</v>
      </c>
      <c r="F48" s="519">
        <f>SUM(F45:F47)</f>
        <v>2.5000000000000001E-2</v>
      </c>
      <c r="G48" s="77">
        <f>SUM(G45:G47)</f>
        <v>6.2757982000000004E-2</v>
      </c>
      <c r="H48" s="403">
        <f t="shared" ref="H48" si="54">SUM(H45:H47)</f>
        <v>5.1456673365458089E-2</v>
      </c>
      <c r="I48" s="519">
        <f>SUM(I45:I47)</f>
        <v>3.2500000000000001E-2</v>
      </c>
      <c r="J48" s="77">
        <f>SUM(J45:J47)</f>
        <v>1.1655053800000001E-2</v>
      </c>
      <c r="K48" s="403">
        <f t="shared" ref="K48" si="55">SUM(K45:K47)</f>
        <v>7.5605246128872573E-3</v>
      </c>
      <c r="L48" s="519">
        <f>SUM(L45:L47)</f>
        <v>2.5000000000000001E-3</v>
      </c>
      <c r="M48" s="77">
        <f>SUM(M45:M47)</f>
        <v>9.8619686000000015E-3</v>
      </c>
      <c r="N48" s="403">
        <f t="shared" ref="N48" si="56">SUM(N45:N47)</f>
        <v>5.219928467952383E-3</v>
      </c>
      <c r="O48" s="519">
        <f>SUM(O45:O47)</f>
        <v>2.5000000000000001E-3</v>
      </c>
      <c r="P48" s="497">
        <f>SUM(P45:P47)</f>
        <v>8.9654260000000016E-4</v>
      </c>
      <c r="Q48" s="547">
        <f>SUM(Q45:Q47)</f>
        <v>9.8026315789473684E-3</v>
      </c>
      <c r="R48" s="77">
        <f>SUM(R45:R47)</f>
        <v>0.13358484740000001</v>
      </c>
      <c r="S48" s="532"/>
      <c r="T48" s="564">
        <f>SUM(T45:T47)</f>
        <v>2.5000000000000001E-3</v>
      </c>
      <c r="U48" s="565">
        <f>SUM(U45:U47)</f>
        <v>1.7930852000000003E-3</v>
      </c>
      <c r="V48" s="532"/>
      <c r="W48" s="396">
        <f t="shared" si="52"/>
        <v>9.437499999999998E-3</v>
      </c>
      <c r="X48" s="393">
        <f t="shared" si="9"/>
        <v>0.1353779326</v>
      </c>
    </row>
    <row r="49" spans="1:24" s="5" customFormat="1" ht="11.65" x14ac:dyDescent="0.35">
      <c r="A49" s="47"/>
      <c r="B49" s="593"/>
      <c r="C49" s="516"/>
      <c r="D49" s="76"/>
      <c r="E49" s="352"/>
      <c r="F49" s="516"/>
      <c r="G49" s="76"/>
      <c r="H49" s="352"/>
      <c r="I49" s="516"/>
      <c r="J49" s="76"/>
      <c r="K49" s="352"/>
      <c r="L49" s="516"/>
      <c r="M49" s="76"/>
      <c r="N49" s="352"/>
      <c r="O49" s="516"/>
      <c r="P49" s="494"/>
      <c r="Q49" s="540"/>
      <c r="R49" s="76"/>
      <c r="S49" s="531"/>
      <c r="T49" s="557"/>
      <c r="U49" s="558"/>
      <c r="V49" s="531"/>
      <c r="W49" s="392"/>
      <c r="X49" s="393"/>
    </row>
    <row r="50" spans="1:24" s="41" customFormat="1" ht="11.65" x14ac:dyDescent="0.35">
      <c r="A50" s="48" t="s">
        <v>614</v>
      </c>
      <c r="B50" s="593"/>
      <c r="C50" s="516"/>
      <c r="D50" s="76"/>
      <c r="E50" s="352"/>
      <c r="F50" s="516"/>
      <c r="G50" s="76"/>
      <c r="H50" s="352"/>
      <c r="I50" s="516"/>
      <c r="J50" s="76"/>
      <c r="K50" s="352"/>
      <c r="L50" s="516"/>
      <c r="M50" s="76"/>
      <c r="N50" s="352"/>
      <c r="O50" s="516"/>
      <c r="P50" s="494"/>
      <c r="Q50" s="540"/>
      <c r="R50" s="76"/>
      <c r="S50" s="531"/>
      <c r="T50" s="557"/>
      <c r="U50" s="558"/>
      <c r="V50" s="531"/>
      <c r="W50" s="397"/>
      <c r="X50" s="393"/>
    </row>
    <row r="51" spans="1:24" s="5" customFormat="1" ht="11.65" x14ac:dyDescent="0.35">
      <c r="A51" s="47" t="s">
        <v>517</v>
      </c>
      <c r="B51" s="593">
        <f>'Market Shares (Conv.) (2024)'!G50</f>
        <v>7.4806661891138423E-2</v>
      </c>
      <c r="C51" s="516">
        <v>0.1</v>
      </c>
      <c r="D51" s="76">
        <f>C51*$D$9</f>
        <v>0.64551067200000012</v>
      </c>
      <c r="E51" s="352">
        <f>'Market Shares (Conv.) (2024)'!M50</f>
        <v>4.8592311430637511E-2</v>
      </c>
      <c r="F51" s="516">
        <v>0.08</v>
      </c>
      <c r="G51" s="76">
        <f>F51*$G$9</f>
        <v>0.2008255424</v>
      </c>
      <c r="H51" s="352">
        <f>'Market Shares (Conv.) (2024)'!S50</f>
        <v>5.4931653466231335E-2</v>
      </c>
      <c r="I51" s="516">
        <v>0.1</v>
      </c>
      <c r="J51" s="76">
        <f>I51*$J$9</f>
        <v>3.5861704000000008E-2</v>
      </c>
      <c r="K51" s="352">
        <f>'Market Shares (Conv.) (2024)'!Y50</f>
        <v>1.0841584615067242E-2</v>
      </c>
      <c r="L51" s="516">
        <v>1.7500000000000002E-2</v>
      </c>
      <c r="M51" s="76">
        <f>L51*$M$9</f>
        <v>6.9033780200000019E-2</v>
      </c>
      <c r="N51" s="352">
        <f>'Market Shares (Conv.) (2024)'!AE50</f>
        <v>1.0429701433048829E-2</v>
      </c>
      <c r="O51" s="516">
        <v>0.02</v>
      </c>
      <c r="P51" s="494">
        <f>O51*$P$9</f>
        <v>7.1723408000000013E-3</v>
      </c>
      <c r="Q51" s="540">
        <f>R51/$R$9</f>
        <v>7.032894736842106E-2</v>
      </c>
      <c r="R51" s="76">
        <f t="shared" ref="R51:R62" si="57">D51+G51+J51+M51+P51</f>
        <v>0.95840403940000019</v>
      </c>
      <c r="S51" s="531"/>
      <c r="T51" s="557">
        <v>0.05</v>
      </c>
      <c r="U51" s="558">
        <f t="shared" si="44"/>
        <v>3.5861704000000008E-2</v>
      </c>
      <c r="V51" s="531"/>
      <c r="W51" s="394">
        <f>X51/$X$9</f>
        <v>6.9312499999999999E-2</v>
      </c>
      <c r="X51" s="393">
        <f t="shared" si="9"/>
        <v>0.99426574340000018</v>
      </c>
    </row>
    <row r="52" spans="1:24" s="5" customFormat="1" ht="11.65" x14ac:dyDescent="0.35">
      <c r="A52" s="47" t="s">
        <v>622</v>
      </c>
      <c r="B52" s="593">
        <f>'Market Shares (Conv.) (2024)'!G51</f>
        <v>2.2150017857627727E-2</v>
      </c>
      <c r="C52" s="516">
        <v>0.02</v>
      </c>
      <c r="D52" s="76">
        <f t="shared" ref="D52:D62" si="58">C52*$D$9</f>
        <v>0.12910213440000001</v>
      </c>
      <c r="E52" s="352">
        <f>'Market Shares (Conv.) (2024)'!M51</f>
        <v>5.883204033769461E-2</v>
      </c>
      <c r="F52" s="516">
        <v>7.4999999999999997E-2</v>
      </c>
      <c r="G52" s="76">
        <f t="shared" ref="G52:G62" si="59">F52*$G$9</f>
        <v>0.188273946</v>
      </c>
      <c r="H52" s="352">
        <f>'Market Shares (Conv.) (2024)'!S51</f>
        <v>9.2126053871651056E-2</v>
      </c>
      <c r="I52" s="516">
        <v>0.15</v>
      </c>
      <c r="J52" s="76">
        <f t="shared" ref="J52:J62" si="60">I52*$J$9</f>
        <v>5.3792556000000005E-2</v>
      </c>
      <c r="K52" s="352">
        <f>'Market Shares (Conv.) (2024)'!Y51</f>
        <v>3.8577900605584886E-2</v>
      </c>
      <c r="L52" s="516">
        <v>4.4999999999999998E-2</v>
      </c>
      <c r="M52" s="76">
        <f t="shared" ref="M52:M62" si="61">L52*$M$9</f>
        <v>0.17751543480000004</v>
      </c>
      <c r="N52" s="352">
        <f>'Market Shares (Conv.) (2024)'!AE51</f>
        <v>1.9345139123053844E-3</v>
      </c>
      <c r="O52" s="516">
        <v>0</v>
      </c>
      <c r="P52" s="494">
        <f t="shared" ref="P52:P62" si="62">O52*$P$9</f>
        <v>0</v>
      </c>
      <c r="Q52" s="540">
        <f t="shared" ref="Q52:Q62" si="63">R52/$R$9</f>
        <v>4.0263157894736841E-2</v>
      </c>
      <c r="R52" s="76">
        <f t="shared" si="57"/>
        <v>0.54868407120000007</v>
      </c>
      <c r="S52" s="531"/>
      <c r="T52" s="557">
        <v>0.02</v>
      </c>
      <c r="U52" s="558">
        <f t="shared" si="44"/>
        <v>1.4344681600000003E-2</v>
      </c>
      <c r="V52" s="531"/>
      <c r="W52" s="394">
        <f t="shared" ref="W52:W62" si="64">X52/$X$9</f>
        <v>3.925E-2</v>
      </c>
      <c r="X52" s="393">
        <f t="shared" si="9"/>
        <v>0.56302875280000009</v>
      </c>
    </row>
    <row r="53" spans="1:24" s="5" customFormat="1" ht="11.65" x14ac:dyDescent="0.35">
      <c r="A53" s="47" t="s">
        <v>623</v>
      </c>
      <c r="B53" s="593">
        <f>'Market Shares (Conv.) (2024)'!G52</f>
        <v>0</v>
      </c>
      <c r="C53" s="516">
        <v>0</v>
      </c>
      <c r="D53" s="76">
        <f t="shared" si="58"/>
        <v>0</v>
      </c>
      <c r="E53" s="352">
        <f>'Market Shares (Conv.) (2024)'!M52</f>
        <v>0</v>
      </c>
      <c r="F53" s="516">
        <v>0</v>
      </c>
      <c r="G53" s="76">
        <f t="shared" si="59"/>
        <v>0</v>
      </c>
      <c r="H53" s="352">
        <f>'Market Shares (Conv.) (2024)'!S52</f>
        <v>4.9571293787537635E-2</v>
      </c>
      <c r="I53" s="516">
        <v>0.04</v>
      </c>
      <c r="J53" s="76">
        <f t="shared" si="60"/>
        <v>1.4344681600000003E-2</v>
      </c>
      <c r="K53" s="352">
        <f>'Market Shares (Conv.) (2024)'!Y52</f>
        <v>2.3174634423773122E-4</v>
      </c>
      <c r="L53" s="516">
        <v>0</v>
      </c>
      <c r="M53" s="76">
        <f t="shared" si="61"/>
        <v>0</v>
      </c>
      <c r="N53" s="352">
        <f>'Market Shares (Conv.) (2024)'!AE52</f>
        <v>0</v>
      </c>
      <c r="O53" s="516">
        <v>0</v>
      </c>
      <c r="P53" s="494">
        <f t="shared" si="62"/>
        <v>0</v>
      </c>
      <c r="Q53" s="540">
        <f t="shared" si="63"/>
        <v>1.0526315789473684E-3</v>
      </c>
      <c r="R53" s="76">
        <f t="shared" si="57"/>
        <v>1.4344681600000003E-2</v>
      </c>
      <c r="S53" s="531"/>
      <c r="T53" s="557">
        <v>0</v>
      </c>
      <c r="U53" s="558">
        <f t="shared" si="44"/>
        <v>0</v>
      </c>
      <c r="V53" s="531"/>
      <c r="W53" s="394">
        <f t="shared" si="64"/>
        <v>1E-3</v>
      </c>
      <c r="X53" s="393">
        <f t="shared" si="9"/>
        <v>1.4344681600000003E-2</v>
      </c>
    </row>
    <row r="54" spans="1:24" s="5" customFormat="1" ht="11.65" x14ac:dyDescent="0.35">
      <c r="A54" s="47" t="s">
        <v>626</v>
      </c>
      <c r="B54" s="593">
        <f>'Market Shares (Conv.) (2024)'!G53</f>
        <v>0</v>
      </c>
      <c r="C54" s="516">
        <v>0</v>
      </c>
      <c r="D54" s="76">
        <f t="shared" si="58"/>
        <v>0</v>
      </c>
      <c r="E54" s="352">
        <f>'Market Shares (Conv.) (2024)'!M53</f>
        <v>0</v>
      </c>
      <c r="F54" s="516">
        <v>0</v>
      </c>
      <c r="G54" s="76">
        <f t="shared" si="59"/>
        <v>0</v>
      </c>
      <c r="H54" s="352">
        <f>'Market Shares (Conv.) (2024)'!S53</f>
        <v>9.6723561216191436E-4</v>
      </c>
      <c r="I54" s="516">
        <v>0</v>
      </c>
      <c r="J54" s="76">
        <f t="shared" si="60"/>
        <v>0</v>
      </c>
      <c r="K54" s="352">
        <f>'Market Shares (Conv.) (2024)'!Y53</f>
        <v>0</v>
      </c>
      <c r="L54" s="516">
        <v>0</v>
      </c>
      <c r="M54" s="76">
        <f t="shared" si="61"/>
        <v>0</v>
      </c>
      <c r="N54" s="352">
        <f>'Market Shares (Conv.) (2024)'!AE53</f>
        <v>0</v>
      </c>
      <c r="O54" s="516">
        <v>0</v>
      </c>
      <c r="P54" s="494">
        <f t="shared" si="62"/>
        <v>0</v>
      </c>
      <c r="Q54" s="540">
        <f t="shared" si="63"/>
        <v>0</v>
      </c>
      <c r="R54" s="76">
        <f t="shared" si="57"/>
        <v>0</v>
      </c>
      <c r="S54" s="531"/>
      <c r="T54" s="557">
        <v>0</v>
      </c>
      <c r="U54" s="558">
        <f t="shared" si="44"/>
        <v>0</v>
      </c>
      <c r="V54" s="531"/>
      <c r="W54" s="394">
        <f t="shared" si="64"/>
        <v>0</v>
      </c>
      <c r="X54" s="393">
        <f t="shared" si="9"/>
        <v>0</v>
      </c>
    </row>
    <row r="55" spans="1:24" s="5" customFormat="1" ht="11.85" customHeight="1" x14ac:dyDescent="0.35">
      <c r="A55" s="47" t="s">
        <v>629</v>
      </c>
      <c r="B55" s="593">
        <f>'Market Shares (Conv.) (2024)'!G54</f>
        <v>5.3882514984763957E-3</v>
      </c>
      <c r="C55" s="516">
        <v>0</v>
      </c>
      <c r="D55" s="76">
        <f t="shared" si="58"/>
        <v>0</v>
      </c>
      <c r="E55" s="352">
        <f>'Market Shares (Conv.) (2024)'!M54</f>
        <v>1.6695672285807848E-2</v>
      </c>
      <c r="F55" s="516">
        <v>5.0000000000000001E-3</v>
      </c>
      <c r="G55" s="76">
        <f t="shared" si="59"/>
        <v>1.25515964E-2</v>
      </c>
      <c r="H55" s="352">
        <f>'Market Shares (Conv.) (2024)'!S54</f>
        <v>0</v>
      </c>
      <c r="I55" s="516">
        <v>0</v>
      </c>
      <c r="J55" s="76">
        <f t="shared" si="60"/>
        <v>0</v>
      </c>
      <c r="K55" s="352">
        <f>'Market Shares (Conv.) (2024)'!Y54</f>
        <v>0</v>
      </c>
      <c r="L55" s="516">
        <v>0</v>
      </c>
      <c r="M55" s="76">
        <f t="shared" si="61"/>
        <v>0</v>
      </c>
      <c r="N55" s="352">
        <f>'Market Shares (Conv.) (2024)'!AE54</f>
        <v>0</v>
      </c>
      <c r="O55" s="516">
        <v>0</v>
      </c>
      <c r="P55" s="494">
        <f t="shared" si="62"/>
        <v>0</v>
      </c>
      <c r="Q55" s="540">
        <f t="shared" si="63"/>
        <v>9.2105263157894724E-4</v>
      </c>
      <c r="R55" s="76">
        <f t="shared" si="57"/>
        <v>1.25515964E-2</v>
      </c>
      <c r="S55" s="531"/>
      <c r="T55" s="557">
        <v>0</v>
      </c>
      <c r="U55" s="558">
        <f t="shared" si="44"/>
        <v>0</v>
      </c>
      <c r="V55" s="531"/>
      <c r="W55" s="394">
        <f t="shared" si="64"/>
        <v>8.749999999999998E-4</v>
      </c>
      <c r="X55" s="393">
        <f t="shared" si="9"/>
        <v>1.25515964E-2</v>
      </c>
    </row>
    <row r="56" spans="1:24" s="5" customFormat="1" ht="11.85" customHeight="1" x14ac:dyDescent="0.35">
      <c r="A56" s="47" t="s">
        <v>630</v>
      </c>
      <c r="B56" s="593">
        <f>'Market Shares (Conv.) (2024)'!G55</f>
        <v>0</v>
      </c>
      <c r="C56" s="516">
        <v>0</v>
      </c>
      <c r="D56" s="76">
        <f t="shared" si="58"/>
        <v>0</v>
      </c>
      <c r="E56" s="352">
        <f>'Market Shares (Conv.) (2024)'!M55</f>
        <v>0</v>
      </c>
      <c r="F56" s="516">
        <v>0</v>
      </c>
      <c r="G56" s="76">
        <f t="shared" si="59"/>
        <v>0</v>
      </c>
      <c r="H56" s="352">
        <f>'Market Shares (Conv.) (2024)'!S55</f>
        <v>0</v>
      </c>
      <c r="I56" s="516">
        <v>0</v>
      </c>
      <c r="J56" s="76">
        <f t="shared" si="60"/>
        <v>0</v>
      </c>
      <c r="K56" s="352">
        <f>'Market Shares (Conv.) (2024)'!Y55</f>
        <v>7.9622879049624923E-3</v>
      </c>
      <c r="L56" s="516">
        <v>0</v>
      </c>
      <c r="M56" s="76">
        <f t="shared" si="61"/>
        <v>0</v>
      </c>
      <c r="N56" s="352">
        <f>'Market Shares (Conv.) (2024)'!AE55</f>
        <v>0</v>
      </c>
      <c r="O56" s="516">
        <v>0</v>
      </c>
      <c r="P56" s="494">
        <f t="shared" si="62"/>
        <v>0</v>
      </c>
      <c r="Q56" s="540">
        <f t="shared" si="63"/>
        <v>0</v>
      </c>
      <c r="R56" s="76">
        <f t="shared" si="57"/>
        <v>0</v>
      </c>
      <c r="S56" s="531"/>
      <c r="T56" s="557">
        <v>0</v>
      </c>
      <c r="U56" s="558">
        <f t="shared" si="44"/>
        <v>0</v>
      </c>
      <c r="V56" s="531"/>
      <c r="W56" s="394">
        <f t="shared" si="64"/>
        <v>0</v>
      </c>
      <c r="X56" s="393">
        <f t="shared" si="9"/>
        <v>0</v>
      </c>
    </row>
    <row r="57" spans="1:24" s="5" customFormat="1" ht="11.85" customHeight="1" x14ac:dyDescent="0.35">
      <c r="A57" s="47" t="s">
        <v>631</v>
      </c>
      <c r="B57" s="593">
        <f>'Market Shares (Conv.) (2024)'!G56</f>
        <v>9.0096700993659656E-2</v>
      </c>
      <c r="C57" s="516">
        <v>0.09</v>
      </c>
      <c r="D57" s="76">
        <f t="shared" si="58"/>
        <v>0.58095960480000008</v>
      </c>
      <c r="E57" s="352">
        <f>'Market Shares (Conv.) (2024)'!M56</f>
        <v>0.13619415757024853</v>
      </c>
      <c r="F57" s="516">
        <v>0.2</v>
      </c>
      <c r="G57" s="76">
        <f t="shared" si="59"/>
        <v>0.50206385600000003</v>
      </c>
      <c r="H57" s="352">
        <f>'Market Shares (Conv.) (2024)'!S56</f>
        <v>0.1464972384005151</v>
      </c>
      <c r="I57" s="516">
        <v>0.2</v>
      </c>
      <c r="J57" s="76">
        <f t="shared" si="60"/>
        <v>7.1723408000000016E-2</v>
      </c>
      <c r="K57" s="352">
        <f>'Market Shares (Conv.) (2024)'!Y56</f>
        <v>9.9686525872187792E-2</v>
      </c>
      <c r="L57" s="516">
        <v>0.125</v>
      </c>
      <c r="M57" s="76">
        <f t="shared" si="61"/>
        <v>0.49309843000000009</v>
      </c>
      <c r="N57" s="352">
        <f>'Market Shares (Conv.) (2024)'!AE56</f>
        <v>6.1862435964944104E-3</v>
      </c>
      <c r="O57" s="516">
        <v>0.01</v>
      </c>
      <c r="P57" s="494">
        <f t="shared" si="62"/>
        <v>3.5861704000000006E-3</v>
      </c>
      <c r="Q57" s="540">
        <f t="shared" si="63"/>
        <v>0.12118421052631578</v>
      </c>
      <c r="R57" s="76">
        <f t="shared" si="57"/>
        <v>1.6514314692000003</v>
      </c>
      <c r="S57" s="531"/>
      <c r="T57" s="557">
        <v>0.15</v>
      </c>
      <c r="U57" s="558">
        <f t="shared" si="44"/>
        <v>0.10758511200000001</v>
      </c>
      <c r="V57" s="531"/>
      <c r="W57" s="394">
        <f t="shared" si="64"/>
        <v>0.122625</v>
      </c>
      <c r="X57" s="393">
        <f t="shared" si="9"/>
        <v>1.7590165812000003</v>
      </c>
    </row>
    <row r="58" spans="1:24" s="5" customFormat="1" ht="11.85" customHeight="1" x14ac:dyDescent="0.35">
      <c r="A58" s="47" t="s">
        <v>633</v>
      </c>
      <c r="B58" s="593">
        <f>'Market Shares (Conv.) (2024)'!G57</f>
        <v>0</v>
      </c>
      <c r="C58" s="516">
        <v>0</v>
      </c>
      <c r="D58" s="76">
        <f t="shared" si="58"/>
        <v>0</v>
      </c>
      <c r="E58" s="352">
        <f>'Market Shares (Conv.) (2024)'!M57</f>
        <v>0</v>
      </c>
      <c r="F58" s="516">
        <v>0</v>
      </c>
      <c r="G58" s="76">
        <f t="shared" si="59"/>
        <v>0</v>
      </c>
      <c r="H58" s="352">
        <f>'Market Shares (Conv.) (2024)'!S57</f>
        <v>2.1756504449455631E-4</v>
      </c>
      <c r="I58" s="516">
        <v>0</v>
      </c>
      <c r="J58" s="76">
        <f t="shared" si="60"/>
        <v>0</v>
      </c>
      <c r="K58" s="352">
        <f>'Market Shares (Conv.) (2024)'!Y57</f>
        <v>0</v>
      </c>
      <c r="L58" s="516">
        <v>0</v>
      </c>
      <c r="M58" s="76">
        <f t="shared" si="61"/>
        <v>0</v>
      </c>
      <c r="N58" s="352">
        <f>'Market Shares (Conv.) (2024)'!AE57</f>
        <v>0</v>
      </c>
      <c r="O58" s="516">
        <v>0</v>
      </c>
      <c r="P58" s="494">
        <f t="shared" si="62"/>
        <v>0</v>
      </c>
      <c r="Q58" s="540">
        <f t="shared" si="63"/>
        <v>0</v>
      </c>
      <c r="R58" s="76">
        <f t="shared" si="57"/>
        <v>0</v>
      </c>
      <c r="S58" s="531"/>
      <c r="T58" s="557">
        <v>0</v>
      </c>
      <c r="U58" s="558">
        <f t="shared" si="44"/>
        <v>0</v>
      </c>
      <c r="V58" s="531"/>
      <c r="W58" s="394">
        <f t="shared" si="64"/>
        <v>0</v>
      </c>
      <c r="X58" s="393">
        <f t="shared" si="9"/>
        <v>0</v>
      </c>
    </row>
    <row r="59" spans="1:24" s="5" customFormat="1" ht="11.85" customHeight="1" x14ac:dyDescent="0.35">
      <c r="A59" s="47" t="s">
        <v>634</v>
      </c>
      <c r="B59" s="593">
        <f>'Market Shares (Conv.) (2024)'!G58</f>
        <v>0</v>
      </c>
      <c r="C59" s="516">
        <v>0</v>
      </c>
      <c r="D59" s="76">
        <f t="shared" si="58"/>
        <v>0</v>
      </c>
      <c r="E59" s="352">
        <f>'Market Shares (Conv.) (2024)'!M58</f>
        <v>0</v>
      </c>
      <c r="F59" s="516">
        <v>0</v>
      </c>
      <c r="G59" s="76">
        <f t="shared" si="59"/>
        <v>0</v>
      </c>
      <c r="H59" s="352">
        <f>'Market Shares (Conv.) (2024)'!S58</f>
        <v>2.1756504449455631E-4</v>
      </c>
      <c r="I59" s="516">
        <v>0</v>
      </c>
      <c r="J59" s="76">
        <f t="shared" si="60"/>
        <v>0</v>
      </c>
      <c r="K59" s="352">
        <f>'Market Shares (Conv.) (2024)'!Y58</f>
        <v>0</v>
      </c>
      <c r="L59" s="516">
        <v>0</v>
      </c>
      <c r="M59" s="76">
        <f t="shared" si="61"/>
        <v>0</v>
      </c>
      <c r="N59" s="352">
        <f>'Market Shares (Conv.) (2024)'!AE58</f>
        <v>0</v>
      </c>
      <c r="O59" s="516">
        <v>0</v>
      </c>
      <c r="P59" s="494">
        <f t="shared" si="62"/>
        <v>0</v>
      </c>
      <c r="Q59" s="540">
        <f t="shared" si="63"/>
        <v>0</v>
      </c>
      <c r="R59" s="76">
        <f t="shared" si="57"/>
        <v>0</v>
      </c>
      <c r="S59" s="531"/>
      <c r="T59" s="557">
        <v>0</v>
      </c>
      <c r="U59" s="558">
        <f t="shared" si="44"/>
        <v>0</v>
      </c>
      <c r="V59" s="531"/>
      <c r="W59" s="394">
        <f t="shared" si="64"/>
        <v>0</v>
      </c>
      <c r="X59" s="393">
        <f t="shared" si="9"/>
        <v>0</v>
      </c>
    </row>
    <row r="60" spans="1:24" s="5" customFormat="1" ht="11.85" customHeight="1" x14ac:dyDescent="0.35">
      <c r="A60" s="47" t="s">
        <v>586</v>
      </c>
      <c r="B60" s="593">
        <f>'Market Shares (Conv.) (2024)'!G59</f>
        <v>0</v>
      </c>
      <c r="C60" s="516">
        <v>0</v>
      </c>
      <c r="D60" s="76">
        <f t="shared" si="58"/>
        <v>0</v>
      </c>
      <c r="E60" s="352">
        <f>'Market Shares (Conv.) (2024)'!M59</f>
        <v>1.9368242812930973E-3</v>
      </c>
      <c r="F60" s="516">
        <v>0</v>
      </c>
      <c r="G60" s="76">
        <f t="shared" si="59"/>
        <v>0</v>
      </c>
      <c r="H60" s="352">
        <f>'Market Shares (Conv.) (2024)'!S59</f>
        <v>1.7265356564516353E-2</v>
      </c>
      <c r="I60" s="516">
        <v>2.5000000000000001E-3</v>
      </c>
      <c r="J60" s="76">
        <f t="shared" si="60"/>
        <v>8.9654260000000016E-4</v>
      </c>
      <c r="K60" s="352">
        <f>'Market Shares (Conv.) (2024)'!Y59</f>
        <v>0</v>
      </c>
      <c r="L60" s="516">
        <v>0</v>
      </c>
      <c r="M60" s="76">
        <f t="shared" si="61"/>
        <v>0</v>
      </c>
      <c r="N60" s="352">
        <f>'Market Shares (Conv.) (2024)'!AE59</f>
        <v>0</v>
      </c>
      <c r="O60" s="516">
        <v>0</v>
      </c>
      <c r="P60" s="494">
        <f t="shared" si="62"/>
        <v>0</v>
      </c>
      <c r="Q60" s="540">
        <f t="shared" si="63"/>
        <v>6.5789473684210525E-5</v>
      </c>
      <c r="R60" s="76">
        <f t="shared" si="57"/>
        <v>8.9654260000000016E-4</v>
      </c>
      <c r="S60" s="531"/>
      <c r="T60" s="557">
        <v>0</v>
      </c>
      <c r="U60" s="558">
        <f t="shared" si="44"/>
        <v>0</v>
      </c>
      <c r="V60" s="531"/>
      <c r="W60" s="394">
        <f t="shared" si="64"/>
        <v>6.2500000000000001E-5</v>
      </c>
      <c r="X60" s="393">
        <f t="shared" si="9"/>
        <v>8.9654260000000016E-4</v>
      </c>
    </row>
    <row r="61" spans="1:24" s="5" customFormat="1" ht="11.85" customHeight="1" x14ac:dyDescent="0.35">
      <c r="A61" s="47" t="s">
        <v>635</v>
      </c>
      <c r="B61" s="593">
        <f>'Market Shares (Conv.) (2024)'!G60</f>
        <v>0</v>
      </c>
      <c r="C61" s="516">
        <v>0</v>
      </c>
      <c r="D61" s="76">
        <f t="shared" si="58"/>
        <v>0</v>
      </c>
      <c r="E61" s="352">
        <f>'Market Shares (Conv.) (2024)'!M60</f>
        <v>0</v>
      </c>
      <c r="F61" s="516">
        <v>0</v>
      </c>
      <c r="G61" s="76">
        <f t="shared" si="59"/>
        <v>0</v>
      </c>
      <c r="H61" s="352">
        <f>'Market Shares (Conv.) (2024)'!S60</f>
        <v>1.01454709218571E-2</v>
      </c>
      <c r="I61" s="516">
        <v>0</v>
      </c>
      <c r="J61" s="76">
        <f t="shared" si="60"/>
        <v>0</v>
      </c>
      <c r="K61" s="352">
        <f>'Market Shares (Conv.) (2024)'!Y60</f>
        <v>0</v>
      </c>
      <c r="L61" s="516">
        <v>0</v>
      </c>
      <c r="M61" s="76">
        <f t="shared" si="61"/>
        <v>0</v>
      </c>
      <c r="N61" s="352">
        <f>'Market Shares (Conv.) (2024)'!AE60</f>
        <v>0</v>
      </c>
      <c r="O61" s="516">
        <v>0</v>
      </c>
      <c r="P61" s="494">
        <f t="shared" si="62"/>
        <v>0</v>
      </c>
      <c r="Q61" s="540">
        <f t="shared" si="63"/>
        <v>0</v>
      </c>
      <c r="R61" s="76">
        <f t="shared" si="57"/>
        <v>0</v>
      </c>
      <c r="S61" s="531"/>
      <c r="T61" s="557">
        <v>0</v>
      </c>
      <c r="U61" s="558">
        <f t="shared" si="44"/>
        <v>0</v>
      </c>
      <c r="V61" s="531"/>
      <c r="W61" s="394">
        <f t="shared" si="64"/>
        <v>0</v>
      </c>
      <c r="X61" s="393">
        <f t="shared" si="9"/>
        <v>0</v>
      </c>
    </row>
    <row r="62" spans="1:24" s="5" customFormat="1" ht="11.85" customHeight="1" x14ac:dyDescent="0.35">
      <c r="A62" s="47" t="s">
        <v>636</v>
      </c>
      <c r="B62" s="593">
        <f>'Market Shares (Conv.) (2024)'!G61</f>
        <v>0</v>
      </c>
      <c r="C62" s="516">
        <v>0</v>
      </c>
      <c r="D62" s="76">
        <f t="shared" si="58"/>
        <v>0</v>
      </c>
      <c r="E62" s="352">
        <f>'Market Shares (Conv.) (2024)'!M61</f>
        <v>0</v>
      </c>
      <c r="F62" s="516">
        <v>0</v>
      </c>
      <c r="G62" s="76">
        <f t="shared" si="59"/>
        <v>0</v>
      </c>
      <c r="H62" s="352">
        <f>'Market Shares (Conv.) (2024)'!S61</f>
        <v>7.4967056766735802E-4</v>
      </c>
      <c r="I62" s="516">
        <v>0</v>
      </c>
      <c r="J62" s="76">
        <f t="shared" si="60"/>
        <v>0</v>
      </c>
      <c r="K62" s="352">
        <f>'Market Shares (Conv.) (2024)'!Y61</f>
        <v>0</v>
      </c>
      <c r="L62" s="516">
        <v>0</v>
      </c>
      <c r="M62" s="76">
        <f t="shared" si="61"/>
        <v>0</v>
      </c>
      <c r="N62" s="352">
        <f>'Market Shares (Conv.) (2024)'!AE61</f>
        <v>0</v>
      </c>
      <c r="O62" s="516">
        <v>0</v>
      </c>
      <c r="P62" s="494">
        <f t="shared" si="62"/>
        <v>0</v>
      </c>
      <c r="Q62" s="540">
        <f t="shared" si="63"/>
        <v>0</v>
      </c>
      <c r="R62" s="76">
        <f t="shared" si="57"/>
        <v>0</v>
      </c>
      <c r="S62" s="531"/>
      <c r="T62" s="557">
        <v>0</v>
      </c>
      <c r="U62" s="558">
        <f t="shared" si="44"/>
        <v>0</v>
      </c>
      <c r="V62" s="531"/>
      <c r="W62" s="394">
        <f t="shared" si="64"/>
        <v>0</v>
      </c>
      <c r="X62" s="393">
        <f t="shared" si="9"/>
        <v>0</v>
      </c>
    </row>
    <row r="63" spans="1:24" s="5" customFormat="1" ht="11.85" customHeight="1" thickBot="1" x14ac:dyDescent="0.4">
      <c r="A63" s="47"/>
      <c r="B63" s="593"/>
      <c r="C63" s="516"/>
      <c r="D63" s="76"/>
      <c r="E63" s="352"/>
      <c r="F63" s="516"/>
      <c r="G63" s="76"/>
      <c r="H63" s="352"/>
      <c r="I63" s="516"/>
      <c r="J63" s="76"/>
      <c r="K63" s="352"/>
      <c r="L63" s="516"/>
      <c r="M63" s="76"/>
      <c r="N63" s="352"/>
      <c r="O63" s="516"/>
      <c r="P63" s="494"/>
      <c r="Q63" s="540"/>
      <c r="R63" s="76"/>
      <c r="S63" s="531"/>
      <c r="T63" s="557"/>
      <c r="U63" s="558"/>
      <c r="V63" s="531"/>
      <c r="W63" s="394"/>
      <c r="X63" s="393"/>
    </row>
    <row r="64" spans="1:24" s="5" customFormat="1" ht="11.85" customHeight="1" thickBot="1" x14ac:dyDescent="0.4">
      <c r="A64" s="71" t="s">
        <v>637</v>
      </c>
      <c r="B64" s="697">
        <f t="shared" ref="B64:W64" si="65">B42+B48+B51+B52+B53+B54+B55+B56+B57+B58+B59+B61+B62+B60</f>
        <v>0.21238006254354941</v>
      </c>
      <c r="C64" s="520">
        <f>C42+C48+C51+C52+C53+C54+C55+C56+C57+C58+C59+C60+C61+C62</f>
        <v>0.2175</v>
      </c>
      <c r="D64" s="78">
        <f>D42+D48+D51+D52+D53+D54+D55+D56+D57+D58+D59+D60+D61+D62</f>
        <v>1.4039857116000003</v>
      </c>
      <c r="E64" s="354">
        <f t="shared" ref="E64" si="66">E42+E48+E51+E52+E53+E54+E55+E56+E57+E58+E59+E61+E62+E60</f>
        <v>0.30956554357084504</v>
      </c>
      <c r="F64" s="520">
        <f>F42+F48+F51+F52+F53+F54+F55+F56+F57+F58+F59+F60+F61+F62</f>
        <v>0.38500000000000001</v>
      </c>
      <c r="G64" s="78">
        <f>G42+G48+G51+G52+G53+G54+G55+G56+G57+G58+G59+G60+G61+G62</f>
        <v>0.96647292279999997</v>
      </c>
      <c r="H64" s="354">
        <f>H42+H48+H51+H52+H53+H54+H55+H56+H57+H58+H59+H61+H62+H60</f>
        <v>0.44926257514736806</v>
      </c>
      <c r="I64" s="520">
        <f>I42+I48+I51+I52+I53+I54+I55+I56+I57+I58+I59+I60+I61+I62</f>
        <v>0.53999999999999992</v>
      </c>
      <c r="J64" s="78">
        <f>J42+J48+J51+J52+J53+J54+J55+J56+J57+J58+J59+J60+J61+J62</f>
        <v>0.19365320160000005</v>
      </c>
      <c r="K64" s="354">
        <f t="shared" ref="K64" si="67">K42+K48+K51+K52+K53+K54+K55+K56+K57+K58+K59+K61+K62+K60</f>
        <v>0.16595079655095774</v>
      </c>
      <c r="L64" s="520">
        <f>L42+L48+L51+L52+L53+L54+L55+L56+L57+L58+L59+L60+L61+L62</f>
        <v>0.19</v>
      </c>
      <c r="M64" s="78">
        <f>M42+M48+M51+M52+M53+M54+M55+M56+M57+M58+M59+M60+M61+M62</f>
        <v>0.74950961360000012</v>
      </c>
      <c r="N64" s="354">
        <f t="shared" ref="N64" si="68">N42+N48+N51+N52+N53+N54+N55+N56+N57+N58+N59+N61+N62+N60</f>
        <v>2.3770387409801006E-2</v>
      </c>
      <c r="O64" s="520">
        <f>O42+O48+O51+O52+O53+O54+O55+O56+O57+O58+O59+O60+O61+O62</f>
        <v>3.2500000000000001E-2</v>
      </c>
      <c r="P64" s="498">
        <f>P42+P48+P51+P52+P53+P54+P55+P56+P57+P58+P59+P60+P61+P62</f>
        <v>1.1655053800000002E-2</v>
      </c>
      <c r="Q64" s="543">
        <f>Q42+Q48+Q51+Q52+Q53+Q54+Q55+Q56+Q57+Q58+Q59+Q60+Q61+Q62</f>
        <v>0.24401315789473685</v>
      </c>
      <c r="R64" s="78">
        <f>R42+R48+R51+R52+R53+R54+R55+R56+R57+R58+R59+R60+R61+R62</f>
        <v>3.3252765034000005</v>
      </c>
      <c r="S64" s="534"/>
      <c r="T64" s="553">
        <f>T42+T48+T51+T52+T53+T54+T55+T56+T57+T58+T59+T60+T61+T62</f>
        <v>0.2225</v>
      </c>
      <c r="U64" s="525">
        <f>U42+U48+U51+U52+U53+U54+U55+U56+U57+U58+U59+U60+U61+U62</f>
        <v>0.15958458280000004</v>
      </c>
      <c r="V64" s="534"/>
      <c r="W64" s="390">
        <f t="shared" si="65"/>
        <v>0.2429375</v>
      </c>
      <c r="X64" s="393">
        <f t="shared" si="9"/>
        <v>3.4848610862000005</v>
      </c>
    </row>
    <row r="65" spans="1:24" s="5" customFormat="1" ht="11.85" customHeight="1" thickBot="1" x14ac:dyDescent="0.4">
      <c r="A65" s="47"/>
      <c r="B65" s="593"/>
      <c r="C65" s="516"/>
      <c r="D65" s="76"/>
      <c r="E65" s="352"/>
      <c r="F65" s="516"/>
      <c r="G65" s="76"/>
      <c r="H65" s="352"/>
      <c r="I65" s="516"/>
      <c r="J65" s="76"/>
      <c r="K65" s="352"/>
      <c r="L65" s="516"/>
      <c r="M65" s="76"/>
      <c r="N65" s="352"/>
      <c r="O65" s="516"/>
      <c r="P65" s="494"/>
      <c r="Q65" s="540"/>
      <c r="R65" s="76"/>
      <c r="S65" s="531"/>
      <c r="T65" s="557"/>
      <c r="U65" s="558"/>
      <c r="V65" s="531"/>
      <c r="W65" s="394"/>
      <c r="X65" s="393"/>
    </row>
    <row r="66" spans="1:24" s="5" customFormat="1" ht="11.85" customHeight="1" thickBot="1" x14ac:dyDescent="0.4">
      <c r="A66" s="287" t="s">
        <v>84</v>
      </c>
      <c r="B66" s="695"/>
      <c r="C66" s="518"/>
      <c r="D66" s="504"/>
      <c r="E66" s="353"/>
      <c r="F66" s="518"/>
      <c r="G66" s="504"/>
      <c r="H66" s="353"/>
      <c r="I66" s="518"/>
      <c r="J66" s="504"/>
      <c r="K66" s="353"/>
      <c r="L66" s="518"/>
      <c r="M66" s="504"/>
      <c r="N66" s="353"/>
      <c r="O66" s="518"/>
      <c r="P66" s="496"/>
      <c r="Q66" s="542"/>
      <c r="R66" s="504"/>
      <c r="S66" s="534"/>
      <c r="T66" s="559"/>
      <c r="U66" s="560"/>
      <c r="V66" s="534"/>
      <c r="W66" s="390"/>
      <c r="X66" s="393"/>
    </row>
    <row r="67" spans="1:24" s="5" customFormat="1" ht="11.85" customHeight="1" x14ac:dyDescent="0.35">
      <c r="A67" s="47"/>
      <c r="B67" s="593"/>
      <c r="C67" s="516"/>
      <c r="D67" s="76"/>
      <c r="E67" s="352"/>
      <c r="F67" s="516"/>
      <c r="G67" s="76"/>
      <c r="H67" s="352"/>
      <c r="I67" s="516"/>
      <c r="J67" s="76"/>
      <c r="K67" s="352"/>
      <c r="L67" s="516"/>
      <c r="M67" s="76"/>
      <c r="N67" s="352"/>
      <c r="O67" s="516"/>
      <c r="P67" s="494"/>
      <c r="Q67" s="540"/>
      <c r="R67" s="76"/>
      <c r="S67" s="531"/>
      <c r="T67" s="557"/>
      <c r="U67" s="558"/>
      <c r="V67" s="531"/>
      <c r="W67" s="394"/>
      <c r="X67" s="393"/>
    </row>
    <row r="68" spans="1:24" s="5" customFormat="1" ht="11.85" customHeight="1" x14ac:dyDescent="0.35">
      <c r="A68" s="79" t="s">
        <v>641</v>
      </c>
      <c r="B68" s="593"/>
      <c r="C68" s="516"/>
      <c r="D68" s="76"/>
      <c r="E68" s="352"/>
      <c r="F68" s="516"/>
      <c r="G68" s="76"/>
      <c r="H68" s="352"/>
      <c r="I68" s="516"/>
      <c r="J68" s="76"/>
      <c r="K68" s="352"/>
      <c r="L68" s="516"/>
      <c r="M68" s="76"/>
      <c r="N68" s="352"/>
      <c r="O68" s="516"/>
      <c r="P68" s="494"/>
      <c r="Q68" s="540"/>
      <c r="R68" s="76"/>
      <c r="S68" s="531"/>
      <c r="T68" s="557"/>
      <c r="U68" s="558"/>
      <c r="V68" s="531"/>
      <c r="W68" s="394"/>
      <c r="X68" s="393"/>
    </row>
    <row r="69" spans="1:24" s="5" customFormat="1" ht="11.85" customHeight="1" x14ac:dyDescent="0.35">
      <c r="A69" s="47" t="s">
        <v>642</v>
      </c>
      <c r="B69" s="593">
        <f>'Market Shares (Conv.) (2024)'!G68</f>
        <v>0</v>
      </c>
      <c r="C69" s="516">
        <v>0</v>
      </c>
      <c r="D69" s="76">
        <f>C69*$D$9</f>
        <v>0</v>
      </c>
      <c r="E69" s="352">
        <f>'Market Shares (Conv.) (2024)'!M68</f>
        <v>0</v>
      </c>
      <c r="F69" s="516">
        <v>0</v>
      </c>
      <c r="G69" s="76">
        <f>F69*$G$9</f>
        <v>0</v>
      </c>
      <c r="H69" s="352">
        <f>'Market Shares (Conv.) (2024)'!S68</f>
        <v>4.3531006117810495E-2</v>
      </c>
      <c r="I69" s="516">
        <v>7.4999999999999997E-2</v>
      </c>
      <c r="J69" s="76">
        <f>I69*$J$9</f>
        <v>2.6896278000000003E-2</v>
      </c>
      <c r="K69" s="352">
        <f>'Market Shares (Conv.) (2024)'!Y68</f>
        <v>0.25383211467646494</v>
      </c>
      <c r="L69" s="516">
        <v>0.28000000000000003</v>
      </c>
      <c r="M69" s="76">
        <f>L69*$M$9</f>
        <v>1.1045404832000003</v>
      </c>
      <c r="N69" s="352">
        <f>'Market Shares (Conv.) (2024)'!AE68</f>
        <v>0</v>
      </c>
      <c r="O69" s="516">
        <v>0</v>
      </c>
      <c r="P69" s="494">
        <f>O69*$P$9</f>
        <v>0</v>
      </c>
      <c r="Q69" s="540">
        <f>R69/$R$9</f>
        <v>8.3026315789473684E-2</v>
      </c>
      <c r="R69" s="76">
        <f t="shared" ref="R69:R79" si="69">D69+G69+J69+M69+P69</f>
        <v>1.1314367612000003</v>
      </c>
      <c r="S69" s="531"/>
      <c r="T69" s="557">
        <v>0.14499999999999999</v>
      </c>
      <c r="U69" s="558">
        <f t="shared" ref="U69:U79" si="70">T69*$U$9</f>
        <v>0.10399894160000001</v>
      </c>
      <c r="V69" s="531"/>
      <c r="W69" s="394">
        <f t="shared" ref="W69" si="71">X69/$X$9</f>
        <v>8.6124999999999993E-2</v>
      </c>
      <c r="X69" s="393">
        <f t="shared" si="9"/>
        <v>1.2354357028000003</v>
      </c>
    </row>
    <row r="70" spans="1:24" s="5" customFormat="1" ht="11.85" customHeight="1" x14ac:dyDescent="0.35">
      <c r="A70" s="47"/>
      <c r="B70" s="593"/>
      <c r="C70" s="516"/>
      <c r="D70" s="76"/>
      <c r="E70" s="352"/>
      <c r="F70" s="516"/>
      <c r="G70" s="76"/>
      <c r="H70" s="352"/>
      <c r="I70" s="516"/>
      <c r="J70" s="76"/>
      <c r="K70" s="352"/>
      <c r="L70" s="516"/>
      <c r="M70" s="76"/>
      <c r="N70" s="352"/>
      <c r="O70" s="516"/>
      <c r="P70" s="494"/>
      <c r="Q70" s="540"/>
      <c r="R70" s="76"/>
      <c r="S70" s="531"/>
      <c r="T70" s="557"/>
      <c r="U70" s="558"/>
      <c r="V70" s="531"/>
      <c r="W70" s="394"/>
      <c r="X70" s="393"/>
    </row>
    <row r="71" spans="1:24" s="5" customFormat="1" ht="11.85" customHeight="1" x14ac:dyDescent="0.35">
      <c r="A71" s="79" t="s">
        <v>638</v>
      </c>
      <c r="B71" s="593"/>
      <c r="C71" s="516"/>
      <c r="D71" s="76"/>
      <c r="E71" s="352"/>
      <c r="F71" s="516"/>
      <c r="G71" s="76"/>
      <c r="H71" s="352"/>
      <c r="I71" s="516"/>
      <c r="J71" s="76"/>
      <c r="K71" s="352"/>
      <c r="L71" s="516"/>
      <c r="M71" s="76"/>
      <c r="N71" s="352"/>
      <c r="O71" s="516"/>
      <c r="P71" s="494"/>
      <c r="Q71" s="540"/>
      <c r="R71" s="76"/>
      <c r="S71" s="531"/>
      <c r="T71" s="557"/>
      <c r="U71" s="558"/>
      <c r="V71" s="531"/>
      <c r="W71" s="394"/>
      <c r="X71" s="393"/>
    </row>
    <row r="72" spans="1:24" s="5" customFormat="1" ht="11.85" customHeight="1" x14ac:dyDescent="0.35">
      <c r="A72" s="47" t="s">
        <v>639</v>
      </c>
      <c r="B72" s="593">
        <f>'Market Shares (Conv.) (2024)'!G71</f>
        <v>5.3882514984763957E-3</v>
      </c>
      <c r="C72" s="516">
        <v>0</v>
      </c>
      <c r="D72" s="76">
        <f t="shared" ref="D72:D73" si="72">C72*$D$9</f>
        <v>0</v>
      </c>
      <c r="E72" s="352">
        <f>'Market Shares (Conv.) (2024)'!M71</f>
        <v>0</v>
      </c>
      <c r="F72" s="516">
        <v>0</v>
      </c>
      <c r="G72" s="76">
        <f>F72*$G$9</f>
        <v>0</v>
      </c>
      <c r="H72" s="352">
        <f>'Market Shares (Conv.) (2024)'!S71</f>
        <v>0</v>
      </c>
      <c r="I72" s="516">
        <v>0</v>
      </c>
      <c r="J72" s="76">
        <f>I72*$J$9</f>
        <v>0</v>
      </c>
      <c r="K72" s="352">
        <f>'Market Shares (Conv.) (2024)'!Y71</f>
        <v>6.9371487343058591E-2</v>
      </c>
      <c r="L72" s="516">
        <v>0.01</v>
      </c>
      <c r="M72" s="76">
        <f>L72*$M$9</f>
        <v>3.9447874400000006E-2</v>
      </c>
      <c r="N72" s="352">
        <f>'Market Shares (Conv.) (2024)'!AE71</f>
        <v>0</v>
      </c>
      <c r="O72" s="516">
        <v>0</v>
      </c>
      <c r="P72" s="494">
        <f>O72*$P$9</f>
        <v>0</v>
      </c>
      <c r="Q72" s="540">
        <f>R72/$R$9</f>
        <v>2.8947368421052633E-3</v>
      </c>
      <c r="R72" s="76">
        <f t="shared" si="69"/>
        <v>3.9447874400000006E-2</v>
      </c>
      <c r="S72" s="531"/>
      <c r="T72" s="557">
        <v>0</v>
      </c>
      <c r="U72" s="558">
        <f t="shared" si="70"/>
        <v>0</v>
      </c>
      <c r="V72" s="531"/>
      <c r="W72" s="394">
        <f t="shared" ref="W72:W73" si="73">X72/$X$9</f>
        <v>2.7499999999999998E-3</v>
      </c>
      <c r="X72" s="393">
        <f t="shared" si="9"/>
        <v>3.9447874400000006E-2</v>
      </c>
    </row>
    <row r="73" spans="1:24" s="5" customFormat="1" ht="11.85" customHeight="1" x14ac:dyDescent="0.35">
      <c r="A73" s="47" t="s">
        <v>8</v>
      </c>
      <c r="B73" s="593">
        <f>'Market Shares (Conv.) (2024)'!G72</f>
        <v>0</v>
      </c>
      <c r="C73" s="516">
        <v>0</v>
      </c>
      <c r="D73" s="76">
        <f t="shared" si="72"/>
        <v>0</v>
      </c>
      <c r="E73" s="352">
        <f>'Market Shares (Conv.) (2024)'!M72</f>
        <v>0</v>
      </c>
      <c r="F73" s="516">
        <v>0</v>
      </c>
      <c r="G73" s="76">
        <f>F73*$G$9</f>
        <v>0</v>
      </c>
      <c r="H73" s="352">
        <f>'Market Shares (Conv.) (2024)'!S72</f>
        <v>0</v>
      </c>
      <c r="I73" s="516">
        <v>0</v>
      </c>
      <c r="J73" s="76">
        <f>I73*$J$9</f>
        <v>0</v>
      </c>
      <c r="K73" s="352">
        <f>'Market Shares (Conv.) (2024)'!Y72</f>
        <v>3.0952513138853433E-2</v>
      </c>
      <c r="L73" s="516">
        <v>2.5000000000000001E-3</v>
      </c>
      <c r="M73" s="76">
        <f>L73*$M$9</f>
        <v>9.8619686000000015E-3</v>
      </c>
      <c r="N73" s="352">
        <f>'Market Shares (Conv.) (2024)'!AE72</f>
        <v>0</v>
      </c>
      <c r="O73" s="516">
        <v>0</v>
      </c>
      <c r="P73" s="494">
        <f>O73*$P$9</f>
        <v>0</v>
      </c>
      <c r="Q73" s="540">
        <f>R73/$R$9</f>
        <v>7.2368421052631583E-4</v>
      </c>
      <c r="R73" s="76">
        <f t="shared" si="69"/>
        <v>9.8619686000000015E-3</v>
      </c>
      <c r="S73" s="531"/>
      <c r="T73" s="557">
        <v>0</v>
      </c>
      <c r="U73" s="558">
        <f t="shared" si="70"/>
        <v>0</v>
      </c>
      <c r="V73" s="531"/>
      <c r="W73" s="394">
        <f t="shared" si="73"/>
        <v>6.8749999999999996E-4</v>
      </c>
      <c r="X73" s="393">
        <f t="shared" si="9"/>
        <v>9.8619686000000015E-3</v>
      </c>
    </row>
    <row r="74" spans="1:24" s="286" customFormat="1" ht="11.85" customHeight="1" x14ac:dyDescent="0.35">
      <c r="A74" s="74" t="s">
        <v>11</v>
      </c>
      <c r="B74" s="696">
        <f t="shared" ref="B74:W74" si="74">SUM(B72:B73)</f>
        <v>5.3882514984763957E-3</v>
      </c>
      <c r="C74" s="519">
        <f>SUM(C72:C73)</f>
        <v>0</v>
      </c>
      <c r="D74" s="77">
        <f>SUM(D72:D73)</f>
        <v>0</v>
      </c>
      <c r="E74" s="403">
        <f t="shared" ref="E74" si="75">SUM(E72:E73)</f>
        <v>0</v>
      </c>
      <c r="F74" s="519">
        <f>SUM(F72:F73)</f>
        <v>0</v>
      </c>
      <c r="G74" s="77">
        <f>SUM(G72:G73)</f>
        <v>0</v>
      </c>
      <c r="H74" s="403">
        <f t="shared" ref="H74" si="76">SUM(H72:H73)</f>
        <v>0</v>
      </c>
      <c r="I74" s="519">
        <f>SUM(I72:I73)</f>
        <v>0</v>
      </c>
      <c r="J74" s="77">
        <f>SUM(J72:J73)</f>
        <v>0</v>
      </c>
      <c r="K74" s="403">
        <f t="shared" ref="K74" si="77">SUM(K72:K73)</f>
        <v>0.10032400048191202</v>
      </c>
      <c r="L74" s="519">
        <f>SUM(L72:L73)</f>
        <v>1.2500000000000001E-2</v>
      </c>
      <c r="M74" s="77">
        <f>SUM(M72:M73)</f>
        <v>4.9309843000000006E-2</v>
      </c>
      <c r="N74" s="403">
        <f t="shared" ref="N74" si="78">SUM(N72:N73)</f>
        <v>0</v>
      </c>
      <c r="O74" s="519">
        <f>SUM(O72:O73)</f>
        <v>0</v>
      </c>
      <c r="P74" s="497">
        <f>SUM(P72:P73)</f>
        <v>0</v>
      </c>
      <c r="Q74" s="547">
        <f>SUM(Q72:Q73)</f>
        <v>3.6184210526315789E-3</v>
      </c>
      <c r="R74" s="77">
        <f>SUM(R72:R73)</f>
        <v>4.9309843000000006E-2</v>
      </c>
      <c r="S74" s="532"/>
      <c r="T74" s="564">
        <f>SUM(T72:T73)</f>
        <v>0</v>
      </c>
      <c r="U74" s="565">
        <f>SUM(U72:U73)</f>
        <v>0</v>
      </c>
      <c r="V74" s="532"/>
      <c r="W74" s="396">
        <f t="shared" si="74"/>
        <v>3.4374999999999996E-3</v>
      </c>
      <c r="X74" s="393">
        <f t="shared" si="9"/>
        <v>4.9309843000000006E-2</v>
      </c>
    </row>
    <row r="75" spans="1:24" s="5" customFormat="1" ht="11.85" customHeight="1" x14ac:dyDescent="0.35">
      <c r="A75" s="47"/>
      <c r="B75" s="593"/>
      <c r="C75" s="516"/>
      <c r="D75" s="76"/>
      <c r="E75" s="352"/>
      <c r="F75" s="516"/>
      <c r="G75" s="76"/>
      <c r="H75" s="352"/>
      <c r="I75" s="516"/>
      <c r="J75" s="76"/>
      <c r="K75" s="352"/>
      <c r="L75" s="516"/>
      <c r="M75" s="76"/>
      <c r="N75" s="352"/>
      <c r="O75" s="516"/>
      <c r="P75" s="494"/>
      <c r="Q75" s="540"/>
      <c r="R75" s="76"/>
      <c r="S75" s="531"/>
      <c r="T75" s="557"/>
      <c r="U75" s="558"/>
      <c r="V75" s="531"/>
      <c r="W75" s="394"/>
      <c r="X75" s="393"/>
    </row>
    <row r="76" spans="1:24" s="5" customFormat="1" ht="11.85" customHeight="1" x14ac:dyDescent="0.35">
      <c r="A76" s="48" t="s">
        <v>614</v>
      </c>
      <c r="B76" s="593"/>
      <c r="C76" s="516"/>
      <c r="D76" s="76"/>
      <c r="E76" s="352"/>
      <c r="F76" s="516"/>
      <c r="G76" s="76"/>
      <c r="H76" s="352"/>
      <c r="I76" s="516"/>
      <c r="J76" s="76"/>
      <c r="K76" s="352"/>
      <c r="L76" s="516"/>
      <c r="M76" s="76"/>
      <c r="N76" s="352"/>
      <c r="O76" s="516"/>
      <c r="P76" s="494"/>
      <c r="Q76" s="540"/>
      <c r="R76" s="76"/>
      <c r="S76" s="531"/>
      <c r="T76" s="557"/>
      <c r="U76" s="558"/>
      <c r="V76" s="531"/>
      <c r="W76" s="394"/>
      <c r="X76" s="393"/>
    </row>
    <row r="77" spans="1:24" s="5" customFormat="1" ht="11.85" customHeight="1" x14ac:dyDescent="0.35">
      <c r="A77" s="47" t="s">
        <v>640</v>
      </c>
      <c r="B77" s="593">
        <f>'Market Shares (Conv.) (2024)'!G76</f>
        <v>0</v>
      </c>
      <c r="C77" s="516">
        <v>0</v>
      </c>
      <c r="D77" s="76">
        <f t="shared" ref="D77:D79" si="79">C77*$D$9</f>
        <v>0</v>
      </c>
      <c r="E77" s="352">
        <f>'Market Shares (Conv.) (2024)'!M76</f>
        <v>0</v>
      </c>
      <c r="F77" s="516">
        <v>0</v>
      </c>
      <c r="G77" s="76">
        <f>F77*$G$9</f>
        <v>0</v>
      </c>
      <c r="H77" s="352">
        <f>'Market Shares (Conv.) (2024)'!S76</f>
        <v>6.4959872737090614E-3</v>
      </c>
      <c r="I77" s="516">
        <v>0</v>
      </c>
      <c r="J77" s="76">
        <f>I77*$J$9</f>
        <v>0</v>
      </c>
      <c r="K77" s="352">
        <f>'Market Shares (Conv.) (2024)'!Y76</f>
        <v>3.8977724361168296E-3</v>
      </c>
      <c r="L77" s="516">
        <v>0</v>
      </c>
      <c r="M77" s="76">
        <f>L77*$M$9</f>
        <v>0</v>
      </c>
      <c r="N77" s="352">
        <f>'Market Shares (Conv.) (2024)'!AE76</f>
        <v>0</v>
      </c>
      <c r="O77" s="516">
        <v>0</v>
      </c>
      <c r="P77" s="494">
        <f>O77*$P$9</f>
        <v>0</v>
      </c>
      <c r="Q77" s="540">
        <f>R77/$R$9</f>
        <v>0</v>
      </c>
      <c r="R77" s="76">
        <f t="shared" si="69"/>
        <v>0</v>
      </c>
      <c r="S77" s="531"/>
      <c r="T77" s="557">
        <v>0</v>
      </c>
      <c r="U77" s="558">
        <f t="shared" si="70"/>
        <v>0</v>
      </c>
      <c r="V77" s="531"/>
      <c r="W77" s="394">
        <f t="shared" ref="W77:W79" si="80">X77/$X$9</f>
        <v>0</v>
      </c>
      <c r="X77" s="393">
        <f t="shared" si="9"/>
        <v>0</v>
      </c>
    </row>
    <row r="78" spans="1:24" s="5" customFormat="1" ht="11.85" customHeight="1" x14ac:dyDescent="0.35">
      <c r="A78" s="47" t="s">
        <v>536</v>
      </c>
      <c r="B78" s="593">
        <f>'Market Shares (Conv.) (2024)'!G77</f>
        <v>0</v>
      </c>
      <c r="C78" s="516">
        <v>0</v>
      </c>
      <c r="D78" s="76">
        <f t="shared" si="79"/>
        <v>0</v>
      </c>
      <c r="E78" s="352">
        <f>'Market Shares (Conv.) (2024)'!M77</f>
        <v>0</v>
      </c>
      <c r="F78" s="516">
        <v>0</v>
      </c>
      <c r="G78" s="76">
        <f t="shared" ref="G78:G79" si="81">F78*$G$9</f>
        <v>0</v>
      </c>
      <c r="H78" s="352">
        <f>'Market Shares (Conv.) (2024)'!S77</f>
        <v>0</v>
      </c>
      <c r="I78" s="516">
        <v>0</v>
      </c>
      <c r="J78" s="76">
        <f t="shared" ref="J78:J79" si="82">I78*$J$9</f>
        <v>0</v>
      </c>
      <c r="K78" s="352">
        <f>'Market Shares (Conv.) (2024)'!Y77</f>
        <v>2.1823643380502362E-3</v>
      </c>
      <c r="L78" s="516">
        <v>0</v>
      </c>
      <c r="M78" s="76">
        <f t="shared" ref="M78:M79" si="83">L78*$M$9</f>
        <v>0</v>
      </c>
      <c r="N78" s="352">
        <f>'Market Shares (Conv.) (2024)'!AE77</f>
        <v>0</v>
      </c>
      <c r="O78" s="516">
        <v>0</v>
      </c>
      <c r="P78" s="494">
        <f t="shared" ref="P78:P79" si="84">O78*$P$9</f>
        <v>0</v>
      </c>
      <c r="Q78" s="540">
        <f t="shared" ref="Q78:Q79" si="85">R78/$R$9</f>
        <v>0</v>
      </c>
      <c r="R78" s="76">
        <f t="shared" si="69"/>
        <v>0</v>
      </c>
      <c r="S78" s="531"/>
      <c r="T78" s="557">
        <v>0</v>
      </c>
      <c r="U78" s="558">
        <f t="shared" si="70"/>
        <v>0</v>
      </c>
      <c r="V78" s="531"/>
      <c r="W78" s="394">
        <f t="shared" si="80"/>
        <v>0</v>
      </c>
      <c r="X78" s="393">
        <f t="shared" si="9"/>
        <v>0</v>
      </c>
    </row>
    <row r="79" spans="1:24" s="5" customFormat="1" ht="11.85" customHeight="1" x14ac:dyDescent="0.35">
      <c r="A79" s="47" t="s">
        <v>643</v>
      </c>
      <c r="B79" s="593">
        <f>'Market Shares (Conv.) (2024)'!G78</f>
        <v>0</v>
      </c>
      <c r="C79" s="516">
        <v>0</v>
      </c>
      <c r="D79" s="76">
        <f t="shared" si="79"/>
        <v>0</v>
      </c>
      <c r="E79" s="352">
        <f>'Market Shares (Conv.) (2024)'!M78</f>
        <v>0</v>
      </c>
      <c r="F79" s="516">
        <v>0</v>
      </c>
      <c r="G79" s="76">
        <f t="shared" si="81"/>
        <v>0</v>
      </c>
      <c r="H79" s="352">
        <f>'Market Shares (Conv.) (2024)'!S78</f>
        <v>0</v>
      </c>
      <c r="I79" s="516">
        <v>0</v>
      </c>
      <c r="J79" s="76">
        <f t="shared" si="82"/>
        <v>0</v>
      </c>
      <c r="K79" s="352">
        <f>'Market Shares (Conv.) (2024)'!Y78</f>
        <v>1.0902265960303339E-3</v>
      </c>
      <c r="L79" s="516">
        <v>0</v>
      </c>
      <c r="M79" s="76">
        <f t="shared" si="83"/>
        <v>0</v>
      </c>
      <c r="N79" s="352">
        <f>'Market Shares (Conv.) (2024)'!AE78</f>
        <v>0</v>
      </c>
      <c r="O79" s="516">
        <v>0</v>
      </c>
      <c r="P79" s="494">
        <f t="shared" si="84"/>
        <v>0</v>
      </c>
      <c r="Q79" s="540">
        <f t="shared" si="85"/>
        <v>0</v>
      </c>
      <c r="R79" s="76">
        <f t="shared" si="69"/>
        <v>0</v>
      </c>
      <c r="S79" s="531"/>
      <c r="T79" s="557">
        <v>0</v>
      </c>
      <c r="U79" s="558">
        <f t="shared" si="70"/>
        <v>0</v>
      </c>
      <c r="V79" s="531"/>
      <c r="W79" s="394">
        <f t="shared" si="80"/>
        <v>0</v>
      </c>
      <c r="X79" s="393">
        <f t="shared" si="9"/>
        <v>0</v>
      </c>
    </row>
    <row r="80" spans="1:24" s="5" customFormat="1" ht="11.85" customHeight="1" thickBot="1" x14ac:dyDescent="0.4">
      <c r="A80" s="47"/>
      <c r="B80" s="593"/>
      <c r="C80" s="516"/>
      <c r="D80" s="76"/>
      <c r="E80" s="352"/>
      <c r="F80" s="516"/>
      <c r="G80" s="76"/>
      <c r="H80" s="352"/>
      <c r="I80" s="516"/>
      <c r="J80" s="76"/>
      <c r="K80" s="352"/>
      <c r="L80" s="516"/>
      <c r="M80" s="76"/>
      <c r="N80" s="352"/>
      <c r="O80" s="516"/>
      <c r="P80" s="494"/>
      <c r="Q80" s="540"/>
      <c r="R80" s="76"/>
      <c r="S80" s="531"/>
      <c r="T80" s="557"/>
      <c r="U80" s="558"/>
      <c r="V80" s="531"/>
      <c r="W80" s="394"/>
      <c r="X80" s="393"/>
    </row>
    <row r="81" spans="1:24" s="5" customFormat="1" ht="11.85" customHeight="1" thickBot="1" x14ac:dyDescent="0.4">
      <c r="A81" s="71" t="s">
        <v>644</v>
      </c>
      <c r="B81" s="697">
        <f t="shared" ref="B81" si="86">B69+B74+B77+B78+B79</f>
        <v>5.3882514984763957E-3</v>
      </c>
      <c r="C81" s="520">
        <f>C69+C74+C77+C78+C79</f>
        <v>0</v>
      </c>
      <c r="D81" s="78">
        <f>D69+D74+D77+D78+D79</f>
        <v>0</v>
      </c>
      <c r="E81" s="354">
        <f t="shared" ref="E81" si="87">E69+E74+E77+E78+E79</f>
        <v>0</v>
      </c>
      <c r="F81" s="520">
        <f>F69+F74+F77+F78+F79</f>
        <v>0</v>
      </c>
      <c r="G81" s="78">
        <f>G69+G74+G77+G78+G79</f>
        <v>0</v>
      </c>
      <c r="H81" s="354">
        <f t="shared" ref="H81" si="88">H69+H74+H77+H78+H79</f>
        <v>5.0026993391519559E-2</v>
      </c>
      <c r="I81" s="520">
        <f>I69+I74+I77+I78+I79</f>
        <v>7.4999999999999997E-2</v>
      </c>
      <c r="J81" s="78">
        <f>J69+J74+J77+J78+J79</f>
        <v>2.6896278000000003E-2</v>
      </c>
      <c r="K81" s="354">
        <f t="shared" ref="K81" si="89">K69+K74+K77+K78+K79</f>
        <v>0.36132647852857436</v>
      </c>
      <c r="L81" s="520">
        <f>L69+L74+L77+L78+L79</f>
        <v>0.29250000000000004</v>
      </c>
      <c r="M81" s="78">
        <f>M69+M74+M77+M78+M79</f>
        <v>1.1538503262000004</v>
      </c>
      <c r="N81" s="354">
        <f t="shared" ref="N81" si="90">N69+N74+N77+N78+N79</f>
        <v>0</v>
      </c>
      <c r="O81" s="520">
        <f>O69+O74+O77+O78+O79</f>
        <v>0</v>
      </c>
      <c r="P81" s="498">
        <f>P69+P74+P77+P78+P79</f>
        <v>0</v>
      </c>
      <c r="Q81" s="543">
        <f>Q69+Q74+Q77+Q78+Q79</f>
        <v>8.664473684210526E-2</v>
      </c>
      <c r="R81" s="78">
        <f>R69+R74+R78+R77+R79</f>
        <v>1.1807466042000003</v>
      </c>
      <c r="S81" s="534"/>
      <c r="T81" s="553">
        <f>T69+T74+T77+T78+T79</f>
        <v>0.14499999999999999</v>
      </c>
      <c r="U81" s="525">
        <f>U69+U74+U77+U78+U79</f>
        <v>0.10399894160000001</v>
      </c>
      <c r="V81" s="534"/>
      <c r="W81" s="390">
        <f>W69+W74+W77+W79+W78</f>
        <v>8.9562499999999989E-2</v>
      </c>
      <c r="X81" s="393">
        <f t="shared" ref="X81:X117" si="91">D81+G81+J81+M81+P81+U81</f>
        <v>1.2847455458000003</v>
      </c>
    </row>
    <row r="82" spans="1:24" s="5" customFormat="1" ht="11.85" customHeight="1" thickBot="1" x14ac:dyDescent="0.4">
      <c r="A82" s="47"/>
      <c r="B82" s="593"/>
      <c r="C82" s="516"/>
      <c r="D82" s="76"/>
      <c r="E82" s="352"/>
      <c r="F82" s="516"/>
      <c r="G82" s="76"/>
      <c r="H82" s="352"/>
      <c r="I82" s="516"/>
      <c r="J82" s="76"/>
      <c r="K82" s="352"/>
      <c r="L82" s="516"/>
      <c r="M82" s="76"/>
      <c r="N82" s="352"/>
      <c r="O82" s="516"/>
      <c r="P82" s="494"/>
      <c r="Q82" s="540"/>
      <c r="R82" s="76"/>
      <c r="S82" s="531"/>
      <c r="T82" s="557"/>
      <c r="U82" s="558"/>
      <c r="V82" s="531"/>
      <c r="W82" s="394"/>
      <c r="X82" s="393"/>
    </row>
    <row r="83" spans="1:24" s="5" customFormat="1" ht="11.85" customHeight="1" thickBot="1" x14ac:dyDescent="0.4">
      <c r="A83" s="287" t="s">
        <v>85</v>
      </c>
      <c r="B83" s="695"/>
      <c r="C83" s="518"/>
      <c r="D83" s="504"/>
      <c r="E83" s="353"/>
      <c r="F83" s="518"/>
      <c r="G83" s="504"/>
      <c r="H83" s="353"/>
      <c r="I83" s="518"/>
      <c r="J83" s="504"/>
      <c r="K83" s="353"/>
      <c r="L83" s="518"/>
      <c r="M83" s="504"/>
      <c r="N83" s="353"/>
      <c r="O83" s="518"/>
      <c r="P83" s="496"/>
      <c r="Q83" s="542"/>
      <c r="R83" s="504"/>
      <c r="S83" s="534"/>
      <c r="T83" s="559"/>
      <c r="U83" s="560"/>
      <c r="V83" s="534"/>
      <c r="W83" s="390"/>
      <c r="X83" s="393"/>
    </row>
    <row r="84" spans="1:24" s="5" customFormat="1" ht="11.85" customHeight="1" x14ac:dyDescent="0.35">
      <c r="A84" s="47"/>
      <c r="B84" s="593"/>
      <c r="C84" s="516"/>
      <c r="D84" s="76"/>
      <c r="E84" s="352"/>
      <c r="F84" s="516"/>
      <c r="G84" s="76"/>
      <c r="H84" s="352"/>
      <c r="I84" s="516"/>
      <c r="J84" s="76"/>
      <c r="K84" s="352"/>
      <c r="L84" s="516"/>
      <c r="M84" s="76"/>
      <c r="N84" s="352"/>
      <c r="O84" s="516"/>
      <c r="P84" s="494"/>
      <c r="Q84" s="540"/>
      <c r="R84" s="76"/>
      <c r="S84" s="531"/>
      <c r="T84" s="557"/>
      <c r="U84" s="558"/>
      <c r="V84" s="531"/>
      <c r="W84" s="394"/>
      <c r="X84" s="393"/>
    </row>
    <row r="85" spans="1:24" s="5" customFormat="1" ht="11.85" customHeight="1" x14ac:dyDescent="0.35">
      <c r="A85" s="701" t="s">
        <v>541</v>
      </c>
      <c r="B85" s="593">
        <f>'Market Shares (Conv.) (2024)'!G84</f>
        <v>1.2317489458133729E-3</v>
      </c>
      <c r="C85" s="516">
        <v>0</v>
      </c>
      <c r="D85" s="76">
        <f t="shared" ref="D85:D93" si="92">C85*$D$9</f>
        <v>0</v>
      </c>
      <c r="E85" s="352">
        <f>'Market Shares (Conv.) (2024)'!M84</f>
        <v>0</v>
      </c>
      <c r="F85" s="516">
        <v>0</v>
      </c>
      <c r="G85" s="76">
        <f>F85*$G$9</f>
        <v>0</v>
      </c>
      <c r="H85" s="352">
        <f>'Market Shares (Conv.) (2024)'!S84</f>
        <v>0</v>
      </c>
      <c r="I85" s="516">
        <v>0</v>
      </c>
      <c r="J85" s="76">
        <f>I85*$J$9</f>
        <v>0</v>
      </c>
      <c r="K85" s="352">
        <f>'Market Shares (Conv.) (2024)'!Y84</f>
        <v>0</v>
      </c>
      <c r="L85" s="516">
        <v>0</v>
      </c>
      <c r="M85" s="76">
        <f>L85*$M$9</f>
        <v>0</v>
      </c>
      <c r="N85" s="352">
        <f>'Market Shares (Conv.) (2024)'!AE84</f>
        <v>2.6797599500407408E-2</v>
      </c>
      <c r="O85" s="516">
        <v>5.0000000000000001E-3</v>
      </c>
      <c r="P85" s="494">
        <f>O85*$P$9</f>
        <v>1.7930852000000003E-3</v>
      </c>
      <c r="Q85" s="540">
        <f>R85/$R$9</f>
        <v>1.3157894736842105E-4</v>
      </c>
      <c r="R85" s="76">
        <f t="shared" ref="R85:R93" si="93">D85+G85+J85+M85+P85</f>
        <v>1.7930852000000003E-3</v>
      </c>
      <c r="S85" s="531"/>
      <c r="T85" s="557">
        <v>0</v>
      </c>
      <c r="U85" s="558">
        <f t="shared" ref="U85:U93" si="94">T85*$U$9</f>
        <v>0</v>
      </c>
      <c r="V85" s="531"/>
      <c r="W85" s="394">
        <f t="shared" ref="W85:W93" si="95">X85/$X$9</f>
        <v>1.25E-4</v>
      </c>
      <c r="X85" s="393">
        <f t="shared" si="91"/>
        <v>1.7930852000000003E-3</v>
      </c>
    </row>
    <row r="86" spans="1:24" s="5" customFormat="1" ht="11.85" customHeight="1" x14ac:dyDescent="0.35">
      <c r="A86" s="701" t="s">
        <v>645</v>
      </c>
      <c r="B86" s="593">
        <f>'Market Shares (Conv.) (2024)'!G85</f>
        <v>0</v>
      </c>
      <c r="C86" s="516">
        <v>0</v>
      </c>
      <c r="D86" s="76">
        <f t="shared" si="92"/>
        <v>0</v>
      </c>
      <c r="E86" s="352">
        <f>'Market Shares (Conv.) (2024)'!M85</f>
        <v>0</v>
      </c>
      <c r="F86" s="516">
        <v>0</v>
      </c>
      <c r="G86" s="76">
        <f t="shared" ref="G86:G93" si="96">F86*$G$9</f>
        <v>0</v>
      </c>
      <c r="H86" s="352">
        <f>'Market Shares (Conv.) (2024)'!S85</f>
        <v>2.3252521096915699E-2</v>
      </c>
      <c r="I86" s="516">
        <v>2.5000000000000001E-3</v>
      </c>
      <c r="J86" s="76">
        <f t="shared" ref="J86:J93" si="97">I86*$J$9</f>
        <v>8.9654260000000016E-4</v>
      </c>
      <c r="K86" s="352">
        <f>'Market Shares (Conv.) (2024)'!Y85</f>
        <v>0</v>
      </c>
      <c r="L86" s="516">
        <v>0</v>
      </c>
      <c r="M86" s="76">
        <f t="shared" ref="M86:M93" si="98">L86*$M$9</f>
        <v>0</v>
      </c>
      <c r="N86" s="352">
        <f>'Market Shares (Conv.) (2024)'!AE85</f>
        <v>6.5878480482832014E-2</v>
      </c>
      <c r="O86" s="516">
        <v>0.03</v>
      </c>
      <c r="P86" s="494">
        <f t="shared" ref="P86:P93" si="99">O86*$P$9</f>
        <v>1.0758511200000001E-2</v>
      </c>
      <c r="Q86" s="540">
        <f t="shared" ref="Q86:Q93" si="100">R86/$R$9</f>
        <v>8.5526315789473677E-4</v>
      </c>
      <c r="R86" s="76">
        <f t="shared" si="93"/>
        <v>1.1655053800000001E-2</v>
      </c>
      <c r="S86" s="531"/>
      <c r="T86" s="557">
        <v>0</v>
      </c>
      <c r="U86" s="558">
        <f t="shared" si="94"/>
        <v>0</v>
      </c>
      <c r="V86" s="531"/>
      <c r="W86" s="394">
        <f t="shared" si="95"/>
        <v>8.1249999999999985E-4</v>
      </c>
      <c r="X86" s="393">
        <f t="shared" si="91"/>
        <v>1.1655053800000001E-2</v>
      </c>
    </row>
    <row r="87" spans="1:24" s="5" customFormat="1" ht="11.85" customHeight="1" x14ac:dyDescent="0.35">
      <c r="A87" s="701" t="s">
        <v>543</v>
      </c>
      <c r="B87" s="593">
        <f>'Market Shares (Conv.) (2024)'!G86</f>
        <v>0</v>
      </c>
      <c r="C87" s="516">
        <v>0</v>
      </c>
      <c r="D87" s="76">
        <f t="shared" si="92"/>
        <v>0</v>
      </c>
      <c r="E87" s="352">
        <f>'Market Shares (Conv.) (2024)'!M86</f>
        <v>0</v>
      </c>
      <c r="F87" s="516">
        <v>0</v>
      </c>
      <c r="G87" s="76">
        <f t="shared" si="96"/>
        <v>0</v>
      </c>
      <c r="H87" s="352">
        <f>'Market Shares (Conv.) (2024)'!S86</f>
        <v>0</v>
      </c>
      <c r="I87" s="516">
        <v>0</v>
      </c>
      <c r="J87" s="76">
        <f t="shared" si="97"/>
        <v>0</v>
      </c>
      <c r="K87" s="352">
        <f>'Market Shares (Conv.) (2024)'!Y86</f>
        <v>0</v>
      </c>
      <c r="L87" s="516">
        <v>0</v>
      </c>
      <c r="M87" s="76">
        <f t="shared" si="98"/>
        <v>0</v>
      </c>
      <c r="N87" s="352">
        <f>'Market Shares (Conv.) (2024)'!AE86</f>
        <v>3.0021069462735001E-3</v>
      </c>
      <c r="O87" s="516">
        <v>0</v>
      </c>
      <c r="P87" s="494">
        <f t="shared" si="99"/>
        <v>0</v>
      </c>
      <c r="Q87" s="540">
        <f t="shared" si="100"/>
        <v>0</v>
      </c>
      <c r="R87" s="76">
        <f t="shared" si="93"/>
        <v>0</v>
      </c>
      <c r="S87" s="531"/>
      <c r="T87" s="557">
        <v>0</v>
      </c>
      <c r="U87" s="558">
        <f t="shared" si="94"/>
        <v>0</v>
      </c>
      <c r="V87" s="531"/>
      <c r="W87" s="394">
        <f t="shared" si="95"/>
        <v>0</v>
      </c>
      <c r="X87" s="393">
        <f t="shared" si="91"/>
        <v>0</v>
      </c>
    </row>
    <row r="88" spans="1:24" s="5" customFormat="1" ht="11.85" customHeight="1" x14ac:dyDescent="0.35">
      <c r="A88" s="701" t="s">
        <v>544</v>
      </c>
      <c r="B88" s="593">
        <f>'Market Shares (Conv.) (2024)'!G87</f>
        <v>0</v>
      </c>
      <c r="C88" s="516">
        <v>0</v>
      </c>
      <c r="D88" s="76">
        <f t="shared" si="92"/>
        <v>0</v>
      </c>
      <c r="E88" s="352">
        <f>'Market Shares (Conv.) (2024)'!M87</f>
        <v>0</v>
      </c>
      <c r="F88" s="516">
        <v>0</v>
      </c>
      <c r="G88" s="76">
        <f t="shared" si="96"/>
        <v>0</v>
      </c>
      <c r="H88" s="352">
        <f>'Market Shares (Conv.) (2024)'!S87</f>
        <v>0</v>
      </c>
      <c r="I88" s="516">
        <v>0</v>
      </c>
      <c r="J88" s="76">
        <f t="shared" si="97"/>
        <v>0</v>
      </c>
      <c r="K88" s="352">
        <f>'Market Shares (Conv.) (2024)'!Y87</f>
        <v>0</v>
      </c>
      <c r="L88" s="516">
        <v>0</v>
      </c>
      <c r="M88" s="76">
        <f t="shared" si="98"/>
        <v>0</v>
      </c>
      <c r="N88" s="352">
        <f>'Market Shares (Conv.) (2024)'!AE87</f>
        <v>1.3340239680107195E-2</v>
      </c>
      <c r="O88" s="516">
        <v>0</v>
      </c>
      <c r="P88" s="494">
        <f t="shared" si="99"/>
        <v>0</v>
      </c>
      <c r="Q88" s="540">
        <f t="shared" si="100"/>
        <v>0</v>
      </c>
      <c r="R88" s="76">
        <f t="shared" si="93"/>
        <v>0</v>
      </c>
      <c r="S88" s="531"/>
      <c r="T88" s="557">
        <v>0</v>
      </c>
      <c r="U88" s="558">
        <f t="shared" si="94"/>
        <v>0</v>
      </c>
      <c r="V88" s="531"/>
      <c r="W88" s="394">
        <f t="shared" si="95"/>
        <v>0</v>
      </c>
      <c r="X88" s="393">
        <f t="shared" si="91"/>
        <v>0</v>
      </c>
    </row>
    <row r="89" spans="1:24" s="5" customFormat="1" ht="11.85" customHeight="1" x14ac:dyDescent="0.35">
      <c r="A89" s="701" t="s">
        <v>646</v>
      </c>
      <c r="B89" s="593">
        <f>'Market Shares (Conv.) (2024)'!G88</f>
        <v>0</v>
      </c>
      <c r="C89" s="516">
        <v>0</v>
      </c>
      <c r="D89" s="76">
        <f t="shared" si="92"/>
        <v>0</v>
      </c>
      <c r="E89" s="352">
        <f>'Market Shares (Conv.) (2024)'!M88</f>
        <v>0</v>
      </c>
      <c r="F89" s="516">
        <v>0</v>
      </c>
      <c r="G89" s="76">
        <f t="shared" si="96"/>
        <v>0</v>
      </c>
      <c r="H89" s="352">
        <f>'Market Shares (Conv.) (2024)'!S88</f>
        <v>0</v>
      </c>
      <c r="I89" s="516">
        <v>0</v>
      </c>
      <c r="J89" s="76">
        <f t="shared" si="97"/>
        <v>0</v>
      </c>
      <c r="K89" s="352">
        <f>'Market Shares (Conv.) (2024)'!Y88</f>
        <v>0</v>
      </c>
      <c r="L89" s="516">
        <v>0</v>
      </c>
      <c r="M89" s="76">
        <f t="shared" si="98"/>
        <v>0</v>
      </c>
      <c r="N89" s="352">
        <f>'Market Shares (Conv.) (2024)'!AE88</f>
        <v>5.219928467952383E-3</v>
      </c>
      <c r="O89" s="516">
        <v>0</v>
      </c>
      <c r="P89" s="494">
        <f t="shared" si="99"/>
        <v>0</v>
      </c>
      <c r="Q89" s="540">
        <f t="shared" si="100"/>
        <v>0</v>
      </c>
      <c r="R89" s="76">
        <f t="shared" si="93"/>
        <v>0</v>
      </c>
      <c r="S89" s="531"/>
      <c r="T89" s="557">
        <v>0</v>
      </c>
      <c r="U89" s="558">
        <f t="shared" si="94"/>
        <v>0</v>
      </c>
      <c r="V89" s="531"/>
      <c r="W89" s="394">
        <f t="shared" si="95"/>
        <v>0</v>
      </c>
      <c r="X89" s="393">
        <f t="shared" si="91"/>
        <v>0</v>
      </c>
    </row>
    <row r="90" spans="1:24" s="5" customFormat="1" ht="11.85" customHeight="1" x14ac:dyDescent="0.35">
      <c r="A90" s="701" t="s">
        <v>546</v>
      </c>
      <c r="B90" s="593">
        <f>'Market Shares (Conv.) (2024)'!G89</f>
        <v>3.0992881379824196E-4</v>
      </c>
      <c r="C90" s="516">
        <v>0</v>
      </c>
      <c r="D90" s="76">
        <f t="shared" si="92"/>
        <v>0</v>
      </c>
      <c r="E90" s="352">
        <f>'Market Shares (Conv.) (2024)'!M89</f>
        <v>0</v>
      </c>
      <c r="F90" s="516">
        <v>0</v>
      </c>
      <c r="G90" s="76">
        <f t="shared" si="96"/>
        <v>0</v>
      </c>
      <c r="H90" s="352">
        <f>'Market Shares (Conv.) (2024)'!S89</f>
        <v>0</v>
      </c>
      <c r="I90" s="516">
        <v>0</v>
      </c>
      <c r="J90" s="76">
        <f t="shared" si="97"/>
        <v>0</v>
      </c>
      <c r="K90" s="352">
        <f>'Market Shares (Conv.) (2024)'!Y89</f>
        <v>1.0902265960303339E-3</v>
      </c>
      <c r="L90" s="516">
        <v>0</v>
      </c>
      <c r="M90" s="76">
        <f t="shared" si="98"/>
        <v>0</v>
      </c>
      <c r="N90" s="352">
        <f>'Market Shares (Conv.) (2024)'!AE89</f>
        <v>1.8447417530644911E-2</v>
      </c>
      <c r="O90" s="516">
        <v>0</v>
      </c>
      <c r="P90" s="494">
        <f t="shared" si="99"/>
        <v>0</v>
      </c>
      <c r="Q90" s="540">
        <f t="shared" si="100"/>
        <v>0</v>
      </c>
      <c r="R90" s="76">
        <f t="shared" si="93"/>
        <v>0</v>
      </c>
      <c r="S90" s="531"/>
      <c r="T90" s="557">
        <v>0</v>
      </c>
      <c r="U90" s="558">
        <f t="shared" si="94"/>
        <v>0</v>
      </c>
      <c r="V90" s="531"/>
      <c r="W90" s="394">
        <f t="shared" si="95"/>
        <v>0</v>
      </c>
      <c r="X90" s="393">
        <f t="shared" si="91"/>
        <v>0</v>
      </c>
    </row>
    <row r="91" spans="1:24" s="5" customFormat="1" ht="11.85" customHeight="1" x14ac:dyDescent="0.35">
      <c r="A91" s="701" t="s">
        <v>647</v>
      </c>
      <c r="B91" s="593">
        <f>'Market Shares (Conv.) (2024)'!G90</f>
        <v>0</v>
      </c>
      <c r="C91" s="516">
        <v>0</v>
      </c>
      <c r="D91" s="76">
        <f t="shared" si="92"/>
        <v>0</v>
      </c>
      <c r="E91" s="352">
        <f>'Market Shares (Conv.) (2024)'!M90</f>
        <v>0</v>
      </c>
      <c r="F91" s="516">
        <v>0</v>
      </c>
      <c r="G91" s="76">
        <f t="shared" si="96"/>
        <v>0</v>
      </c>
      <c r="H91" s="352">
        <f>'Market Shares (Conv.) (2024)'!S90</f>
        <v>0</v>
      </c>
      <c r="I91" s="516">
        <v>0</v>
      </c>
      <c r="J91" s="76">
        <f t="shared" si="97"/>
        <v>0</v>
      </c>
      <c r="K91" s="352">
        <f>'Market Shares (Conv.) (2024)'!Y90</f>
        <v>0</v>
      </c>
      <c r="L91" s="516">
        <v>0</v>
      </c>
      <c r="M91" s="76">
        <f t="shared" si="98"/>
        <v>0</v>
      </c>
      <c r="N91" s="352">
        <f>'Market Shares (Conv.) (2024)'!AE90</f>
        <v>1.9328755782993989E-2</v>
      </c>
      <c r="O91" s="516">
        <v>0</v>
      </c>
      <c r="P91" s="494">
        <f t="shared" si="99"/>
        <v>0</v>
      </c>
      <c r="Q91" s="540">
        <f t="shared" si="100"/>
        <v>0</v>
      </c>
      <c r="R91" s="76">
        <f t="shared" si="93"/>
        <v>0</v>
      </c>
      <c r="S91" s="531"/>
      <c r="T91" s="557">
        <v>0</v>
      </c>
      <c r="U91" s="558">
        <f t="shared" si="94"/>
        <v>0</v>
      </c>
      <c r="V91" s="531"/>
      <c r="W91" s="394">
        <f t="shared" si="95"/>
        <v>0</v>
      </c>
      <c r="X91" s="393">
        <f t="shared" si="91"/>
        <v>0</v>
      </c>
    </row>
    <row r="92" spans="1:24" s="5" customFormat="1" ht="11.85" customHeight="1" x14ac:dyDescent="0.35">
      <c r="A92" s="701" t="s">
        <v>548</v>
      </c>
      <c r="B92" s="593">
        <f>'Market Shares (Conv.) (2024)'!G91</f>
        <v>0</v>
      </c>
      <c r="C92" s="516">
        <v>0</v>
      </c>
      <c r="D92" s="76">
        <f t="shared" si="92"/>
        <v>0</v>
      </c>
      <c r="E92" s="352">
        <f>'Market Shares (Conv.) (2024)'!M91</f>
        <v>0</v>
      </c>
      <c r="F92" s="516">
        <v>0</v>
      </c>
      <c r="G92" s="76">
        <f t="shared" si="96"/>
        <v>0</v>
      </c>
      <c r="H92" s="352">
        <f>'Market Shares (Conv.) (2024)'!S91</f>
        <v>0</v>
      </c>
      <c r="I92" s="516">
        <v>0</v>
      </c>
      <c r="J92" s="76">
        <f t="shared" si="97"/>
        <v>0</v>
      </c>
      <c r="K92" s="352">
        <f>'Market Shares (Conv.) (2024)'!Y91</f>
        <v>0</v>
      </c>
      <c r="L92" s="516">
        <v>0</v>
      </c>
      <c r="M92" s="76">
        <f t="shared" si="98"/>
        <v>0</v>
      </c>
      <c r="N92" s="352">
        <f>'Market Shares (Conv.) (2024)'!AE91</f>
        <v>1.198135198135198E-3</v>
      </c>
      <c r="O92" s="516">
        <v>0</v>
      </c>
      <c r="P92" s="494">
        <f t="shared" si="99"/>
        <v>0</v>
      </c>
      <c r="Q92" s="540">
        <f t="shared" si="100"/>
        <v>0</v>
      </c>
      <c r="R92" s="76">
        <f t="shared" si="93"/>
        <v>0</v>
      </c>
      <c r="S92" s="531"/>
      <c r="T92" s="557">
        <v>0</v>
      </c>
      <c r="U92" s="558">
        <f t="shared" si="94"/>
        <v>0</v>
      </c>
      <c r="V92" s="531"/>
      <c r="W92" s="394">
        <f t="shared" si="95"/>
        <v>0</v>
      </c>
      <c r="X92" s="393">
        <f t="shared" si="91"/>
        <v>0</v>
      </c>
    </row>
    <row r="93" spans="1:24" s="5" customFormat="1" ht="11.85" customHeight="1" x14ac:dyDescent="0.35">
      <c r="A93" s="701" t="s">
        <v>549</v>
      </c>
      <c r="B93" s="593">
        <f>'Market Shares (Conv.) (2024)'!G92</f>
        <v>0</v>
      </c>
      <c r="C93" s="516">
        <v>0</v>
      </c>
      <c r="D93" s="76">
        <f t="shared" si="92"/>
        <v>0</v>
      </c>
      <c r="E93" s="352">
        <f>'Market Shares (Conv.) (2024)'!M92</f>
        <v>0</v>
      </c>
      <c r="F93" s="516">
        <v>0</v>
      </c>
      <c r="G93" s="76">
        <f t="shared" si="96"/>
        <v>0</v>
      </c>
      <c r="H93" s="352">
        <f>'Market Shares (Conv.) (2024)'!S92</f>
        <v>0</v>
      </c>
      <c r="I93" s="516">
        <v>0</v>
      </c>
      <c r="J93" s="76">
        <f t="shared" si="97"/>
        <v>0</v>
      </c>
      <c r="K93" s="352">
        <f>'Market Shares (Conv.) (2024)'!Y92</f>
        <v>0</v>
      </c>
      <c r="L93" s="516">
        <v>0</v>
      </c>
      <c r="M93" s="76">
        <f t="shared" si="98"/>
        <v>0</v>
      </c>
      <c r="N93" s="352">
        <f>'Market Shares (Conv.) (2024)'!AE92</f>
        <v>1.5024165596019051E-3</v>
      </c>
      <c r="O93" s="516">
        <v>0</v>
      </c>
      <c r="P93" s="494">
        <f t="shared" si="99"/>
        <v>0</v>
      </c>
      <c r="Q93" s="540">
        <f t="shared" si="100"/>
        <v>0</v>
      </c>
      <c r="R93" s="76">
        <f t="shared" si="93"/>
        <v>0</v>
      </c>
      <c r="S93" s="531"/>
      <c r="T93" s="557">
        <v>0</v>
      </c>
      <c r="U93" s="558">
        <f t="shared" si="94"/>
        <v>0</v>
      </c>
      <c r="V93" s="531"/>
      <c r="W93" s="394">
        <f t="shared" si="95"/>
        <v>0</v>
      </c>
      <c r="X93" s="393">
        <f t="shared" si="91"/>
        <v>0</v>
      </c>
    </row>
    <row r="94" spans="1:24" s="5" customFormat="1" ht="11.85" customHeight="1" thickBot="1" x14ac:dyDescent="0.4">
      <c r="A94" s="47"/>
      <c r="B94" s="593"/>
      <c r="C94" s="516"/>
      <c r="D94" s="76"/>
      <c r="E94" s="352"/>
      <c r="F94" s="516"/>
      <c r="G94" s="76"/>
      <c r="H94" s="352"/>
      <c r="I94" s="516"/>
      <c r="J94" s="76"/>
      <c r="K94" s="352"/>
      <c r="L94" s="516"/>
      <c r="M94" s="76"/>
      <c r="N94" s="352"/>
      <c r="O94" s="516"/>
      <c r="P94" s="494"/>
      <c r="Q94" s="540"/>
      <c r="R94" s="76"/>
      <c r="S94" s="531"/>
      <c r="T94" s="557"/>
      <c r="U94" s="558"/>
      <c r="V94" s="531"/>
      <c r="W94" s="394"/>
      <c r="X94" s="393"/>
    </row>
    <row r="95" spans="1:24" s="5" customFormat="1" ht="11.85" customHeight="1" thickBot="1" x14ac:dyDescent="0.4">
      <c r="A95" s="71" t="s">
        <v>648</v>
      </c>
      <c r="B95" s="697">
        <f t="shared" ref="B95:W95" si="101">SUM(B85:B93)</f>
        <v>1.5416777596116149E-3</v>
      </c>
      <c r="C95" s="520">
        <f>SUM(C85:C93)</f>
        <v>0</v>
      </c>
      <c r="D95" s="78">
        <f>SUM(D85:D93)</f>
        <v>0</v>
      </c>
      <c r="E95" s="354">
        <f t="shared" ref="E95" si="102">SUM(E85:E93)</f>
        <v>0</v>
      </c>
      <c r="F95" s="520">
        <f>SUM(F85:F93)</f>
        <v>0</v>
      </c>
      <c r="G95" s="78">
        <f>SUM(G85:G93)</f>
        <v>0</v>
      </c>
      <c r="H95" s="354">
        <f t="shared" ref="H95" si="103">SUM(H85:H93)</f>
        <v>2.3252521096915699E-2</v>
      </c>
      <c r="I95" s="520">
        <f>SUM(I85:I93)</f>
        <v>2.5000000000000001E-3</v>
      </c>
      <c r="J95" s="78">
        <f>SUM(J85:J93)</f>
        <v>8.9654260000000016E-4</v>
      </c>
      <c r="K95" s="354">
        <f t="shared" ref="K95" si="104">SUM(K85:K93)</f>
        <v>1.0902265960303339E-3</v>
      </c>
      <c r="L95" s="520">
        <f>SUM(L85:L93)</f>
        <v>0</v>
      </c>
      <c r="M95" s="78">
        <f>SUM(M85:M93)</f>
        <v>0</v>
      </c>
      <c r="N95" s="354">
        <f t="shared" ref="N95" si="105">SUM(N85:N93)</f>
        <v>0.15471508014894847</v>
      </c>
      <c r="O95" s="520">
        <f>SUM(O85:O93)</f>
        <v>3.4999999999999996E-2</v>
      </c>
      <c r="P95" s="498">
        <f>SUM(P85:P93)</f>
        <v>1.2551596400000002E-2</v>
      </c>
      <c r="Q95" s="543">
        <f>SUM(Q85:Q93)</f>
        <v>9.8684210526315793E-4</v>
      </c>
      <c r="R95" s="78">
        <f>SUM(R85:R93)</f>
        <v>1.3448139000000001E-2</v>
      </c>
      <c r="S95" s="534"/>
      <c r="T95" s="553">
        <f>SUM(T85:T93)</f>
        <v>0</v>
      </c>
      <c r="U95" s="525">
        <f>SUM(U85:U93)</f>
        <v>0</v>
      </c>
      <c r="V95" s="534"/>
      <c r="W95" s="390">
        <f t="shared" si="101"/>
        <v>9.3749999999999986E-4</v>
      </c>
      <c r="X95" s="393">
        <f t="shared" si="91"/>
        <v>1.3448139000000001E-2</v>
      </c>
    </row>
    <row r="96" spans="1:24" s="5" customFormat="1" ht="11.85" customHeight="1" thickBot="1" x14ac:dyDescent="0.4">
      <c r="A96" s="47"/>
      <c r="B96" s="593"/>
      <c r="C96" s="516"/>
      <c r="D96" s="76"/>
      <c r="E96" s="352"/>
      <c r="F96" s="516"/>
      <c r="G96" s="76"/>
      <c r="H96" s="352"/>
      <c r="I96" s="516"/>
      <c r="J96" s="76"/>
      <c r="K96" s="352"/>
      <c r="L96" s="516"/>
      <c r="M96" s="76"/>
      <c r="N96" s="352"/>
      <c r="O96" s="516"/>
      <c r="P96" s="494"/>
      <c r="Q96" s="540"/>
      <c r="R96" s="76"/>
      <c r="S96" s="531"/>
      <c r="T96" s="557"/>
      <c r="U96" s="558"/>
      <c r="V96" s="531"/>
      <c r="W96" s="394"/>
      <c r="X96" s="393"/>
    </row>
    <row r="97" spans="1:24" s="290" customFormat="1" ht="11.85" customHeight="1" thickBot="1" x14ac:dyDescent="0.4">
      <c r="A97" s="150" t="s">
        <v>649</v>
      </c>
      <c r="B97" s="694">
        <f t="shared" ref="B97:W97" si="106">B95+B81+B64+B37+B28</f>
        <v>0.95222820729106217</v>
      </c>
      <c r="C97" s="517">
        <f>C95+C81+C64+C37+C28</f>
        <v>0.98499999999999999</v>
      </c>
      <c r="D97" s="503">
        <f>D95+D81+D64+D37+D28</f>
        <v>6.3582801192000016</v>
      </c>
      <c r="E97" s="351">
        <f t="shared" ref="E97" si="107">E95+E81+E64+E37+E28</f>
        <v>0.84449966252765596</v>
      </c>
      <c r="F97" s="517">
        <f>F95+F81+F64+F37+F28</f>
        <v>0.92</v>
      </c>
      <c r="G97" s="503">
        <f>G95+G81+G64+G37+G28</f>
        <v>2.3094937375999995</v>
      </c>
      <c r="H97" s="351">
        <f t="shared" ref="H97" si="108">H95+H81+H64+H37+H28</f>
        <v>0.60507588129232937</v>
      </c>
      <c r="I97" s="517">
        <f>I95+I81+I64+I37+I28</f>
        <v>0.74</v>
      </c>
      <c r="J97" s="503">
        <f>J95+J81+J64+J37+J28</f>
        <v>0.26537660960000004</v>
      </c>
      <c r="K97" s="351">
        <f t="shared" ref="K97" si="109">K95+K81+K64+K37+K28</f>
        <v>0.81422953711828294</v>
      </c>
      <c r="L97" s="517">
        <f>L95+L81+L64+L37+L28</f>
        <v>0.85000000000000009</v>
      </c>
      <c r="M97" s="503">
        <f>M95+M81+M64+M37+M28</f>
        <v>3.3530693240000007</v>
      </c>
      <c r="N97" s="351">
        <f t="shared" ref="N97" si="110">N95+N81+N64+N37+N28</f>
        <v>0.34218601551120953</v>
      </c>
      <c r="O97" s="517">
        <f>O95+O81+O64+O37+O28</f>
        <v>0.29500000000000004</v>
      </c>
      <c r="P97" s="495">
        <f>P95+P81+P64+P37+P28</f>
        <v>0.10579202680000002</v>
      </c>
      <c r="Q97" s="541">
        <f>Q95+Q81+Q64+Q37+Q28</f>
        <v>0.90934210526315784</v>
      </c>
      <c r="R97" s="503">
        <f>R95+R81+R64+R37+R28</f>
        <v>12.392011817200002</v>
      </c>
      <c r="S97" s="530"/>
      <c r="T97" s="553">
        <f>T95+T81+T64+T37+T28</f>
        <v>0.91500000000000004</v>
      </c>
      <c r="U97" s="525">
        <f>U95+U81+U64+U37+U28</f>
        <v>0.65626918320000005</v>
      </c>
      <c r="V97" s="530"/>
      <c r="W97" s="390">
        <f t="shared" si="106"/>
        <v>0.90962499999999991</v>
      </c>
      <c r="X97" s="393">
        <f t="shared" si="91"/>
        <v>13.048281000399999</v>
      </c>
    </row>
    <row r="98" spans="1:24" s="5" customFormat="1" ht="11.85" customHeight="1" thickBot="1" x14ac:dyDescent="0.4">
      <c r="A98" s="47"/>
      <c r="B98" s="593"/>
      <c r="C98" s="516"/>
      <c r="D98" s="76"/>
      <c r="E98" s="352"/>
      <c r="F98" s="516"/>
      <c r="G98" s="76"/>
      <c r="H98" s="352"/>
      <c r="I98" s="516"/>
      <c r="J98" s="76"/>
      <c r="K98" s="352"/>
      <c r="L98" s="516"/>
      <c r="M98" s="76"/>
      <c r="N98" s="352"/>
      <c r="O98" s="516"/>
      <c r="P98" s="494"/>
      <c r="Q98" s="540"/>
      <c r="R98" s="76"/>
      <c r="S98" s="531"/>
      <c r="T98" s="557"/>
      <c r="U98" s="558"/>
      <c r="V98" s="531"/>
      <c r="W98" s="394"/>
      <c r="X98" s="393"/>
    </row>
    <row r="99" spans="1:24" s="5" customFormat="1" ht="11.85" customHeight="1" thickBot="1" x14ac:dyDescent="0.4">
      <c r="A99" s="150" t="s">
        <v>514</v>
      </c>
      <c r="B99" s="694"/>
      <c r="C99" s="517"/>
      <c r="D99" s="503"/>
      <c r="E99" s="351"/>
      <c r="F99" s="517"/>
      <c r="G99" s="503"/>
      <c r="H99" s="351"/>
      <c r="I99" s="517"/>
      <c r="J99" s="503"/>
      <c r="K99" s="351"/>
      <c r="L99" s="517"/>
      <c r="M99" s="503"/>
      <c r="N99" s="351"/>
      <c r="O99" s="517"/>
      <c r="P99" s="495"/>
      <c r="Q99" s="541"/>
      <c r="R99" s="503"/>
      <c r="S99" s="530"/>
      <c r="T99" s="553"/>
      <c r="U99" s="525"/>
      <c r="V99" s="530"/>
      <c r="W99" s="390"/>
      <c r="X99" s="393"/>
    </row>
    <row r="100" spans="1:24" s="5" customFormat="1" ht="11.85" customHeight="1" x14ac:dyDescent="0.35">
      <c r="A100" s="79"/>
      <c r="B100" s="593"/>
      <c r="C100" s="516"/>
      <c r="D100" s="76"/>
      <c r="E100" s="352"/>
      <c r="F100" s="516"/>
      <c r="G100" s="76"/>
      <c r="H100" s="352"/>
      <c r="I100" s="516"/>
      <c r="J100" s="76"/>
      <c r="K100" s="352"/>
      <c r="L100" s="516"/>
      <c r="M100" s="76"/>
      <c r="N100" s="352"/>
      <c r="O100" s="516"/>
      <c r="P100" s="494"/>
      <c r="Q100" s="540"/>
      <c r="R100" s="76"/>
      <c r="S100" s="531"/>
      <c r="T100" s="557"/>
      <c r="U100" s="558"/>
      <c r="V100" s="531"/>
      <c r="W100" s="392"/>
      <c r="X100" s="393"/>
    </row>
    <row r="101" spans="1:24" s="5" customFormat="1" ht="11.85" customHeight="1" x14ac:dyDescent="0.35">
      <c r="A101" s="160" t="s">
        <v>552</v>
      </c>
      <c r="B101" s="593">
        <f>'Market Shares (Conv.) (2024)'!G100</f>
        <v>0</v>
      </c>
      <c r="C101" s="516">
        <v>0</v>
      </c>
      <c r="D101" s="76">
        <f t="shared" ref="D101:D113" si="111">C101*$D$9</f>
        <v>0</v>
      </c>
      <c r="E101" s="352">
        <f>'Market Shares (Conv.) (2024)'!M100</f>
        <v>0</v>
      </c>
      <c r="F101" s="516">
        <v>0</v>
      </c>
      <c r="G101" s="76">
        <f>F101*$G$9</f>
        <v>0</v>
      </c>
      <c r="H101" s="352">
        <f>'Market Shares (Conv.) (2024)'!S100</f>
        <v>5.3892724052076436E-2</v>
      </c>
      <c r="I101" s="516">
        <v>7.0000000000000007E-2</v>
      </c>
      <c r="J101" s="76">
        <f>I101*$J$9</f>
        <v>2.5103192800000007E-2</v>
      </c>
      <c r="K101" s="352">
        <f>'Market Shares (Conv.) (2024)'!Y100</f>
        <v>0</v>
      </c>
      <c r="L101" s="516">
        <v>0</v>
      </c>
      <c r="M101" s="76">
        <f>L101*$M$9</f>
        <v>0</v>
      </c>
      <c r="N101" s="352">
        <f>'Market Shares (Conv.) (2024)'!AE100</f>
        <v>0</v>
      </c>
      <c r="O101" s="516">
        <v>0</v>
      </c>
      <c r="P101" s="494">
        <f>O101*$P$9</f>
        <v>0</v>
      </c>
      <c r="Q101" s="540">
        <f>R101/$R$9</f>
        <v>1.8421052631578949E-3</v>
      </c>
      <c r="R101" s="76">
        <f t="shared" ref="R101:R113" si="112">D101+G101+J101+M101+P101</f>
        <v>2.5103192800000007E-2</v>
      </c>
      <c r="S101" s="531"/>
      <c r="T101" s="557">
        <v>1.4999999999999999E-2</v>
      </c>
      <c r="U101" s="558">
        <f t="shared" ref="U101:U113" si="113">T101*$U$9</f>
        <v>1.0758511200000001E-2</v>
      </c>
      <c r="V101" s="531"/>
      <c r="W101" s="394">
        <f t="shared" ref="W101:W113" si="114">X101/$X$9</f>
        <v>2.5000000000000001E-3</v>
      </c>
      <c r="X101" s="393">
        <f t="shared" si="91"/>
        <v>3.5861704000000008E-2</v>
      </c>
    </row>
    <row r="102" spans="1:24" s="5" customFormat="1" ht="11.65" x14ac:dyDescent="0.35">
      <c r="A102" s="160" t="s">
        <v>553</v>
      </c>
      <c r="B102" s="593">
        <f>'Market Shares (Conv.) (2024)'!G101</f>
        <v>0</v>
      </c>
      <c r="C102" s="516">
        <v>0</v>
      </c>
      <c r="D102" s="76">
        <f t="shared" si="111"/>
        <v>0</v>
      </c>
      <c r="E102" s="352">
        <f>'Market Shares (Conv.) (2024)'!M101</f>
        <v>0</v>
      </c>
      <c r="F102" s="516">
        <v>0</v>
      </c>
      <c r="G102" s="76">
        <f t="shared" ref="G102:G113" si="115">F102*$G$9</f>
        <v>0</v>
      </c>
      <c r="H102" s="352">
        <f>'Market Shares (Conv.) (2024)'!S101</f>
        <v>3.1892865897520349E-2</v>
      </c>
      <c r="I102" s="516">
        <v>0.05</v>
      </c>
      <c r="J102" s="76">
        <f t="shared" ref="J102:J113" si="116">I102*$J$9</f>
        <v>1.7930852000000004E-2</v>
      </c>
      <c r="K102" s="352">
        <f>'Market Shares (Conv.) (2024)'!Y101</f>
        <v>0</v>
      </c>
      <c r="L102" s="516">
        <v>0</v>
      </c>
      <c r="M102" s="76">
        <f t="shared" ref="M102:M113" si="117">L102*$M$9</f>
        <v>0</v>
      </c>
      <c r="N102" s="352">
        <f>'Market Shares (Conv.) (2024)'!AE101</f>
        <v>0</v>
      </c>
      <c r="O102" s="516">
        <v>0</v>
      </c>
      <c r="P102" s="494">
        <f t="shared" ref="P102:P113" si="118">O102*$P$9</f>
        <v>0</v>
      </c>
      <c r="Q102" s="540">
        <f t="shared" ref="Q102:Q113" si="119">R102/$R$9</f>
        <v>1.3157894736842107E-3</v>
      </c>
      <c r="R102" s="76">
        <f t="shared" si="112"/>
        <v>1.7930852000000004E-2</v>
      </c>
      <c r="S102" s="531"/>
      <c r="T102" s="557">
        <v>5.0000000000000001E-3</v>
      </c>
      <c r="U102" s="558">
        <f t="shared" si="113"/>
        <v>3.5861704000000006E-3</v>
      </c>
      <c r="V102" s="531"/>
      <c r="W102" s="394">
        <f t="shared" si="114"/>
        <v>1.5E-3</v>
      </c>
      <c r="X102" s="393">
        <f t="shared" si="91"/>
        <v>2.1517022400000006E-2</v>
      </c>
    </row>
    <row r="103" spans="1:24" s="5" customFormat="1" ht="11.65" x14ac:dyDescent="0.35">
      <c r="A103" s="160" t="s">
        <v>554</v>
      </c>
      <c r="B103" s="593">
        <f>'Market Shares (Conv.) (2024)'!G102</f>
        <v>4.3233784919890468E-3</v>
      </c>
      <c r="C103" s="516">
        <v>5.0000000000000001E-3</v>
      </c>
      <c r="D103" s="76">
        <f t="shared" si="111"/>
        <v>3.2275533600000003E-2</v>
      </c>
      <c r="E103" s="352">
        <f>'Market Shares (Conv.) (2024)'!M102</f>
        <v>1.6825561730012828E-3</v>
      </c>
      <c r="F103" s="516">
        <v>5.0000000000000001E-3</v>
      </c>
      <c r="G103" s="76">
        <f t="shared" si="115"/>
        <v>1.25515964E-2</v>
      </c>
      <c r="H103" s="352">
        <f>'Market Shares (Conv.) (2024)'!S102</f>
        <v>0</v>
      </c>
      <c r="I103" s="516">
        <v>0</v>
      </c>
      <c r="J103" s="76">
        <f t="shared" si="116"/>
        <v>0</v>
      </c>
      <c r="K103" s="352">
        <f>'Market Shares (Conv.) (2024)'!Y102</f>
        <v>1.8526483629190103E-2</v>
      </c>
      <c r="L103" s="516">
        <v>2.5000000000000001E-2</v>
      </c>
      <c r="M103" s="76">
        <f t="shared" si="117"/>
        <v>9.8619686000000026E-2</v>
      </c>
      <c r="N103" s="352">
        <f>'Market Shares (Conv.) (2024)'!AE102</f>
        <v>3.9478954964113612E-2</v>
      </c>
      <c r="O103" s="516">
        <v>0.05</v>
      </c>
      <c r="P103" s="494">
        <f t="shared" si="118"/>
        <v>1.7930852000000004E-2</v>
      </c>
      <c r="Q103" s="540">
        <f t="shared" si="119"/>
        <v>1.1842105263157895E-2</v>
      </c>
      <c r="R103" s="76">
        <f t="shared" si="112"/>
        <v>0.16137766800000003</v>
      </c>
      <c r="S103" s="531"/>
      <c r="T103" s="557">
        <v>0.02</v>
      </c>
      <c r="U103" s="558">
        <f t="shared" si="113"/>
        <v>1.4344681600000003E-2</v>
      </c>
      <c r="V103" s="531"/>
      <c r="W103" s="394">
        <f t="shared" si="114"/>
        <v>1.2249999999999999E-2</v>
      </c>
      <c r="X103" s="393">
        <f t="shared" si="91"/>
        <v>0.17572234960000002</v>
      </c>
    </row>
    <row r="104" spans="1:24" s="5" customFormat="1" ht="11.65" x14ac:dyDescent="0.35">
      <c r="A104" s="160" t="s">
        <v>555</v>
      </c>
      <c r="B104" s="593">
        <f>'Market Shares (Conv.) (2024)'!G103</f>
        <v>0</v>
      </c>
      <c r="C104" s="516">
        <v>0</v>
      </c>
      <c r="D104" s="76">
        <f t="shared" si="111"/>
        <v>0</v>
      </c>
      <c r="E104" s="352">
        <f>'Market Shares (Conv.) (2024)'!M103</f>
        <v>0</v>
      </c>
      <c r="F104" s="516">
        <v>0</v>
      </c>
      <c r="G104" s="76">
        <f t="shared" si="115"/>
        <v>0</v>
      </c>
      <c r="H104" s="352">
        <f>'Market Shares (Conv.) (2024)'!S103</f>
        <v>2.4557627727728966E-2</v>
      </c>
      <c r="I104" s="516">
        <v>2.5000000000000001E-3</v>
      </c>
      <c r="J104" s="76">
        <f t="shared" si="116"/>
        <v>8.9654260000000016E-4</v>
      </c>
      <c r="K104" s="352">
        <f>'Market Shares (Conv.) (2024)'!Y103</f>
        <v>0</v>
      </c>
      <c r="L104" s="516">
        <v>0</v>
      </c>
      <c r="M104" s="76">
        <f t="shared" si="117"/>
        <v>0</v>
      </c>
      <c r="N104" s="352">
        <f>'Market Shares (Conv.) (2024)'!AE103</f>
        <v>4.8350349097123151E-2</v>
      </c>
      <c r="O104" s="516">
        <v>0.01</v>
      </c>
      <c r="P104" s="494">
        <f t="shared" si="118"/>
        <v>3.5861704000000006E-3</v>
      </c>
      <c r="Q104" s="540">
        <f t="shared" si="119"/>
        <v>3.2894736842105268E-4</v>
      </c>
      <c r="R104" s="76">
        <f t="shared" si="112"/>
        <v>4.482713000000001E-3</v>
      </c>
      <c r="S104" s="531"/>
      <c r="T104" s="557">
        <v>0</v>
      </c>
      <c r="U104" s="558">
        <f t="shared" si="113"/>
        <v>0</v>
      </c>
      <c r="V104" s="531"/>
      <c r="W104" s="394">
        <f t="shared" si="114"/>
        <v>3.1250000000000001E-4</v>
      </c>
      <c r="X104" s="393">
        <f t="shared" si="91"/>
        <v>4.482713000000001E-3</v>
      </c>
    </row>
    <row r="105" spans="1:24" s="5" customFormat="1" ht="11.65" x14ac:dyDescent="0.35">
      <c r="A105" s="160" t="s">
        <v>558</v>
      </c>
      <c r="B105" s="593">
        <f>'Market Shares (Conv.) (2024)'!G104</f>
        <v>0</v>
      </c>
      <c r="C105" s="516">
        <v>0</v>
      </c>
      <c r="D105" s="76">
        <f t="shared" si="111"/>
        <v>0</v>
      </c>
      <c r="E105" s="352">
        <f>'Market Shares (Conv.) (2024)'!M104</f>
        <v>4.8126938882844555E-2</v>
      </c>
      <c r="F105" s="516">
        <v>0.02</v>
      </c>
      <c r="G105" s="76">
        <f t="shared" si="115"/>
        <v>5.02063856E-2</v>
      </c>
      <c r="H105" s="352">
        <f>'Market Shares (Conv.) (2024)'!S104</f>
        <v>3.2214962166292244E-2</v>
      </c>
      <c r="I105" s="516">
        <v>5.0000000000000001E-3</v>
      </c>
      <c r="J105" s="76">
        <f t="shared" si="116"/>
        <v>1.7930852000000003E-3</v>
      </c>
      <c r="K105" s="352">
        <f>'Market Shares (Conv.) (2024)'!Y104</f>
        <v>0</v>
      </c>
      <c r="L105" s="516">
        <v>0</v>
      </c>
      <c r="M105" s="76">
        <f t="shared" si="117"/>
        <v>0</v>
      </c>
      <c r="N105" s="352">
        <f>'Market Shares (Conv.) (2024)'!AE104</f>
        <v>1.3916653982761866E-2</v>
      </c>
      <c r="O105" s="516">
        <v>2.5000000000000001E-3</v>
      </c>
      <c r="P105" s="494">
        <f t="shared" si="118"/>
        <v>8.9654260000000016E-4</v>
      </c>
      <c r="Q105" s="540">
        <f t="shared" si="119"/>
        <v>3.8815789473684208E-3</v>
      </c>
      <c r="R105" s="76">
        <f t="shared" si="112"/>
        <v>5.2896013400000004E-2</v>
      </c>
      <c r="S105" s="531"/>
      <c r="T105" s="557">
        <v>0</v>
      </c>
      <c r="U105" s="558">
        <f t="shared" si="113"/>
        <v>0</v>
      </c>
      <c r="V105" s="531"/>
      <c r="W105" s="394">
        <f t="shared" si="114"/>
        <v>3.6874999999999994E-3</v>
      </c>
      <c r="X105" s="393">
        <f t="shared" si="91"/>
        <v>5.2896013400000004E-2</v>
      </c>
    </row>
    <row r="106" spans="1:24" s="5" customFormat="1" ht="11.65" x14ac:dyDescent="0.35">
      <c r="A106" s="160" t="s">
        <v>577</v>
      </c>
      <c r="B106" s="593">
        <f>'Market Shares (Conv.) (2024)'!G105</f>
        <v>0</v>
      </c>
      <c r="C106" s="516">
        <v>0</v>
      </c>
      <c r="D106" s="76">
        <f t="shared" si="111"/>
        <v>0</v>
      </c>
      <c r="E106" s="352">
        <f>'Market Shares (Conv.) (2024)'!M105</f>
        <v>3.6562227206105732E-2</v>
      </c>
      <c r="F106" s="516">
        <v>1.4999999999999999E-2</v>
      </c>
      <c r="G106" s="76">
        <f t="shared" si="115"/>
        <v>3.7654789199999997E-2</v>
      </c>
      <c r="H106" s="352">
        <f>'Market Shares (Conv.) (2024)'!S105</f>
        <v>2.0508543628021486E-2</v>
      </c>
      <c r="I106" s="516">
        <v>0</v>
      </c>
      <c r="J106" s="76">
        <f t="shared" si="116"/>
        <v>0</v>
      </c>
      <c r="K106" s="352">
        <f>'Market Shares (Conv.) (2024)'!Y105</f>
        <v>0</v>
      </c>
      <c r="L106" s="516">
        <v>0</v>
      </c>
      <c r="M106" s="76">
        <f t="shared" si="117"/>
        <v>0</v>
      </c>
      <c r="N106" s="352">
        <f>'Market Shares (Conv.) (2024)'!AE105</f>
        <v>0</v>
      </c>
      <c r="O106" s="516">
        <v>0</v>
      </c>
      <c r="P106" s="494">
        <f t="shared" si="118"/>
        <v>0</v>
      </c>
      <c r="Q106" s="540">
        <f t="shared" si="119"/>
        <v>2.7631578947368415E-3</v>
      </c>
      <c r="R106" s="76">
        <f t="shared" si="112"/>
        <v>3.7654789199999997E-2</v>
      </c>
      <c r="S106" s="531"/>
      <c r="T106" s="557">
        <v>0</v>
      </c>
      <c r="U106" s="558">
        <f t="shared" si="113"/>
        <v>0</v>
      </c>
      <c r="V106" s="531"/>
      <c r="W106" s="394">
        <f t="shared" si="114"/>
        <v>2.6249999999999993E-3</v>
      </c>
      <c r="X106" s="393">
        <f t="shared" si="91"/>
        <v>3.7654789199999997E-2</v>
      </c>
    </row>
    <row r="107" spans="1:24" s="5" customFormat="1" ht="11.65" x14ac:dyDescent="0.35">
      <c r="A107" s="160" t="s">
        <v>651</v>
      </c>
      <c r="B107" s="593">
        <f>'Market Shares (Conv.) (2024)'!G106</f>
        <v>0</v>
      </c>
      <c r="C107" s="516">
        <v>0</v>
      </c>
      <c r="D107" s="76">
        <f t="shared" si="111"/>
        <v>0</v>
      </c>
      <c r="E107" s="352">
        <f>'Market Shares (Conv.) (2024)'!M106</f>
        <v>8.2369317637901261E-3</v>
      </c>
      <c r="F107" s="516">
        <v>0.01</v>
      </c>
      <c r="G107" s="76">
        <f t="shared" si="115"/>
        <v>2.51031928E-2</v>
      </c>
      <c r="H107" s="352">
        <f>'Market Shares (Conv.) (2024)'!S106</f>
        <v>2.4360686976086215E-2</v>
      </c>
      <c r="I107" s="516">
        <v>2.5000000000000001E-2</v>
      </c>
      <c r="J107" s="76">
        <f t="shared" si="116"/>
        <v>8.965426000000002E-3</v>
      </c>
      <c r="K107" s="352">
        <f>'Market Shares (Conv.) (2024)'!Y106</f>
        <v>2.3656101276833992E-2</v>
      </c>
      <c r="L107" s="516">
        <v>1.4999999999999999E-2</v>
      </c>
      <c r="M107" s="76">
        <f t="shared" si="117"/>
        <v>5.9171811600000006E-2</v>
      </c>
      <c r="N107" s="352">
        <f>'Market Shares (Conv.) (2024)'!AE106</f>
        <v>0</v>
      </c>
      <c r="O107" s="516">
        <v>0</v>
      </c>
      <c r="P107" s="494">
        <f t="shared" si="118"/>
        <v>0</v>
      </c>
      <c r="Q107" s="540">
        <f t="shared" si="119"/>
        <v>6.842105263157895E-3</v>
      </c>
      <c r="R107" s="76">
        <f t="shared" si="112"/>
        <v>9.3240430400000018E-2</v>
      </c>
      <c r="S107" s="531"/>
      <c r="T107" s="557">
        <v>0.01</v>
      </c>
      <c r="U107" s="558">
        <f t="shared" si="113"/>
        <v>7.1723408000000013E-3</v>
      </c>
      <c r="V107" s="531"/>
      <c r="W107" s="394">
        <f t="shared" si="114"/>
        <v>6.9999999999999993E-3</v>
      </c>
      <c r="X107" s="393">
        <f t="shared" si="91"/>
        <v>0.10041277120000001</v>
      </c>
    </row>
    <row r="108" spans="1:24" s="5" customFormat="1" ht="11.65" x14ac:dyDescent="0.35">
      <c r="A108" s="160" t="s">
        <v>652</v>
      </c>
      <c r="B108" s="593">
        <f>'Market Shares (Conv.) (2024)'!G107</f>
        <v>0</v>
      </c>
      <c r="C108" s="516">
        <v>0</v>
      </c>
      <c r="D108" s="76">
        <f t="shared" si="111"/>
        <v>0</v>
      </c>
      <c r="E108" s="352">
        <f>'Market Shares (Conv.) (2024)'!M107</f>
        <v>0</v>
      </c>
      <c r="F108" s="516">
        <v>0</v>
      </c>
      <c r="G108" s="76">
        <f t="shared" si="115"/>
        <v>0</v>
      </c>
      <c r="H108" s="352">
        <f>'Market Shares (Conv.) (2024)'!S107</f>
        <v>0</v>
      </c>
      <c r="I108" s="516">
        <v>5.0000000000000001E-3</v>
      </c>
      <c r="J108" s="76">
        <f t="shared" si="116"/>
        <v>1.7930852000000003E-3</v>
      </c>
      <c r="K108" s="352">
        <f>'Market Shares (Conv.) (2024)'!Y107</f>
        <v>1.325050308207687E-2</v>
      </c>
      <c r="L108" s="516">
        <v>0.01</v>
      </c>
      <c r="M108" s="76">
        <f t="shared" si="117"/>
        <v>3.9447874400000006E-2</v>
      </c>
      <c r="N108" s="352">
        <f>'Market Shares (Conv.) (2024)'!AE107</f>
        <v>0.15634606889746452</v>
      </c>
      <c r="O108" s="516">
        <v>0.2</v>
      </c>
      <c r="P108" s="494">
        <f t="shared" si="118"/>
        <v>7.1723408000000016E-2</v>
      </c>
      <c r="Q108" s="540">
        <f t="shared" si="119"/>
        <v>8.2894736842105271E-3</v>
      </c>
      <c r="R108" s="76">
        <f t="shared" si="112"/>
        <v>0.11296436760000003</v>
      </c>
      <c r="S108" s="531"/>
      <c r="T108" s="557">
        <v>0.01</v>
      </c>
      <c r="U108" s="558">
        <f t="shared" si="113"/>
        <v>7.1723408000000013E-3</v>
      </c>
      <c r="V108" s="531"/>
      <c r="W108" s="394">
        <f t="shared" si="114"/>
        <v>8.3750000000000005E-3</v>
      </c>
      <c r="X108" s="393">
        <f t="shared" si="91"/>
        <v>0.12013670840000003</v>
      </c>
    </row>
    <row r="109" spans="1:24" s="5" customFormat="1" ht="11.65" x14ac:dyDescent="0.35">
      <c r="A109" s="160" t="s">
        <v>653</v>
      </c>
      <c r="B109" s="593">
        <f>'Market Shares (Conv.) (2024)'!G108</f>
        <v>4.3233784919890468E-3</v>
      </c>
      <c r="C109" s="516">
        <v>0</v>
      </c>
      <c r="D109" s="76">
        <f t="shared" si="111"/>
        <v>0</v>
      </c>
      <c r="E109" s="352">
        <f>'Market Shares (Conv.) (2024)'!M108</f>
        <v>0</v>
      </c>
      <c r="F109" s="516">
        <v>0</v>
      </c>
      <c r="G109" s="76">
        <f t="shared" si="115"/>
        <v>0</v>
      </c>
      <c r="H109" s="352">
        <f>'Market Shares (Conv.) (2024)'!S108</f>
        <v>0</v>
      </c>
      <c r="I109" s="516">
        <v>0</v>
      </c>
      <c r="J109" s="76">
        <f t="shared" si="116"/>
        <v>0</v>
      </c>
      <c r="K109" s="352">
        <f>'Market Shares (Conv.) (2024)'!Y108</f>
        <v>2.3211845957333103E-2</v>
      </c>
      <c r="L109" s="516">
        <v>1.4999999999999999E-2</v>
      </c>
      <c r="M109" s="76">
        <f t="shared" si="117"/>
        <v>5.9171811600000006E-2</v>
      </c>
      <c r="N109" s="352">
        <f>'Market Shares (Conv.) (2024)'!AE108</f>
        <v>8.9751076802500537E-2</v>
      </c>
      <c r="O109" s="516">
        <v>0.12</v>
      </c>
      <c r="P109" s="494">
        <f t="shared" si="118"/>
        <v>4.3034044800000004E-2</v>
      </c>
      <c r="Q109" s="540">
        <f t="shared" si="119"/>
        <v>7.4999999999999997E-3</v>
      </c>
      <c r="R109" s="76">
        <f t="shared" si="112"/>
        <v>0.10220585640000002</v>
      </c>
      <c r="S109" s="531"/>
      <c r="T109" s="557">
        <v>0.01</v>
      </c>
      <c r="U109" s="558">
        <f t="shared" si="113"/>
        <v>7.1723408000000013E-3</v>
      </c>
      <c r="V109" s="531"/>
      <c r="W109" s="394">
        <f t="shared" si="114"/>
        <v>7.624999999999999E-3</v>
      </c>
      <c r="X109" s="393">
        <f t="shared" si="91"/>
        <v>0.10937819720000001</v>
      </c>
    </row>
    <row r="110" spans="1:24" s="5" customFormat="1" ht="11.65" x14ac:dyDescent="0.35">
      <c r="A110" s="160" t="s">
        <v>582</v>
      </c>
      <c r="B110" s="593">
        <f>'Market Shares (Conv.) (2024)'!G109</f>
        <v>0</v>
      </c>
      <c r="C110" s="516">
        <v>0</v>
      </c>
      <c r="D110" s="76">
        <f t="shared" si="111"/>
        <v>0</v>
      </c>
      <c r="E110" s="352">
        <f>'Market Shares (Conv.) (2024)'!M109</f>
        <v>4.8235789773103208E-2</v>
      </c>
      <c r="F110" s="516">
        <v>0.02</v>
      </c>
      <c r="G110" s="76">
        <f t="shared" si="115"/>
        <v>5.02063856E-2</v>
      </c>
      <c r="H110" s="352">
        <f>'Market Shares (Conv.) (2024)'!S109</f>
        <v>7.8909923255875217E-2</v>
      </c>
      <c r="I110" s="516">
        <v>0.02</v>
      </c>
      <c r="J110" s="76">
        <f t="shared" si="116"/>
        <v>7.1723408000000013E-3</v>
      </c>
      <c r="K110" s="352">
        <f>'Market Shares (Conv.) (2024)'!Y109</f>
        <v>2.4141106822879676E-3</v>
      </c>
      <c r="L110" s="516">
        <v>0</v>
      </c>
      <c r="M110" s="76">
        <f t="shared" si="117"/>
        <v>0</v>
      </c>
      <c r="N110" s="352">
        <f>'Market Shares (Conv.) (2024)'!AE109</f>
        <v>0</v>
      </c>
      <c r="O110" s="516">
        <v>0</v>
      </c>
      <c r="P110" s="494">
        <f t="shared" si="118"/>
        <v>0</v>
      </c>
      <c r="Q110" s="540">
        <f t="shared" si="119"/>
        <v>4.2105263157894736E-3</v>
      </c>
      <c r="R110" s="76">
        <f t="shared" si="112"/>
        <v>5.7378726400000003E-2</v>
      </c>
      <c r="S110" s="531"/>
      <c r="T110" s="557">
        <v>0</v>
      </c>
      <c r="U110" s="558">
        <f t="shared" si="113"/>
        <v>0</v>
      </c>
      <c r="V110" s="531"/>
      <c r="W110" s="394">
        <f t="shared" si="114"/>
        <v>3.9999999999999992E-3</v>
      </c>
      <c r="X110" s="393">
        <f t="shared" si="91"/>
        <v>5.7378726400000003E-2</v>
      </c>
    </row>
    <row r="111" spans="1:24" s="5" customFormat="1" ht="11.65" x14ac:dyDescent="0.35">
      <c r="A111" s="160" t="s">
        <v>650</v>
      </c>
      <c r="B111" s="593">
        <f>'Market Shares (Conv.) (2024)'!G110</f>
        <v>0</v>
      </c>
      <c r="C111" s="516">
        <v>0</v>
      </c>
      <c r="D111" s="76">
        <f t="shared" si="111"/>
        <v>0</v>
      </c>
      <c r="E111" s="352">
        <f>'Market Shares (Conv.) (2024)'!M110</f>
        <v>0</v>
      </c>
      <c r="F111" s="516">
        <v>0</v>
      </c>
      <c r="G111" s="76">
        <f t="shared" si="115"/>
        <v>0</v>
      </c>
      <c r="H111" s="352">
        <f>'Market Shares (Conv.) (2024)'!S110</f>
        <v>0</v>
      </c>
      <c r="I111" s="516">
        <v>0</v>
      </c>
      <c r="J111" s="76">
        <f t="shared" si="116"/>
        <v>0</v>
      </c>
      <c r="K111" s="352">
        <f>'Market Shares (Conv.) (2024)'!Y110</f>
        <v>0</v>
      </c>
      <c r="L111" s="516">
        <v>0</v>
      </c>
      <c r="M111" s="76">
        <f t="shared" si="117"/>
        <v>0</v>
      </c>
      <c r="N111" s="352">
        <f>'Market Shares (Conv.) (2024)'!AE110</f>
        <v>0.14704500323638353</v>
      </c>
      <c r="O111" s="516">
        <v>0.17</v>
      </c>
      <c r="P111" s="494">
        <f t="shared" si="118"/>
        <v>6.0964896800000015E-2</v>
      </c>
      <c r="Q111" s="540">
        <f t="shared" si="119"/>
        <v>4.4736842105263163E-3</v>
      </c>
      <c r="R111" s="76">
        <f t="shared" si="112"/>
        <v>6.0964896800000015E-2</v>
      </c>
      <c r="S111" s="531"/>
      <c r="T111" s="557">
        <v>0.01</v>
      </c>
      <c r="U111" s="558">
        <f t="shared" si="113"/>
        <v>7.1723408000000013E-3</v>
      </c>
      <c r="V111" s="531"/>
      <c r="W111" s="394">
        <f t="shared" si="114"/>
        <v>4.7499999999999999E-3</v>
      </c>
      <c r="X111" s="393">
        <f t="shared" si="91"/>
        <v>6.8137237600000011E-2</v>
      </c>
    </row>
    <row r="112" spans="1:24" s="5" customFormat="1" ht="11.65" x14ac:dyDescent="0.35">
      <c r="A112" s="160" t="s">
        <v>589</v>
      </c>
      <c r="B112" s="593">
        <f>'Market Shares (Conv.) (2024)'!G111</f>
        <v>0</v>
      </c>
      <c r="C112" s="516">
        <v>0</v>
      </c>
      <c r="D112" s="76">
        <f t="shared" si="111"/>
        <v>0</v>
      </c>
      <c r="E112" s="352">
        <f>'Market Shares (Conv.) (2024)'!M111</f>
        <v>0</v>
      </c>
      <c r="F112" s="516">
        <v>0</v>
      </c>
      <c r="G112" s="76">
        <f t="shared" si="115"/>
        <v>0</v>
      </c>
      <c r="H112" s="352">
        <f>'Market Shares (Conv.) (2024)'!S111</f>
        <v>4.073518896413867E-2</v>
      </c>
      <c r="I112" s="516">
        <v>0.01</v>
      </c>
      <c r="J112" s="76">
        <f t="shared" si="116"/>
        <v>3.5861704000000006E-3</v>
      </c>
      <c r="K112" s="352">
        <f>'Market Shares (Conv.) (2024)'!Y111</f>
        <v>1.2208720754419949E-2</v>
      </c>
      <c r="L112" s="516">
        <v>0</v>
      </c>
      <c r="M112" s="76">
        <f t="shared" si="117"/>
        <v>0</v>
      </c>
      <c r="N112" s="352">
        <f>'Market Shares (Conv.) (2024)'!AE111</f>
        <v>0</v>
      </c>
      <c r="O112" s="516">
        <v>0</v>
      </c>
      <c r="P112" s="494">
        <f t="shared" si="118"/>
        <v>0</v>
      </c>
      <c r="Q112" s="540">
        <f t="shared" si="119"/>
        <v>2.631578947368421E-4</v>
      </c>
      <c r="R112" s="76">
        <f t="shared" si="112"/>
        <v>3.5861704000000006E-3</v>
      </c>
      <c r="S112" s="531"/>
      <c r="T112" s="557">
        <v>0</v>
      </c>
      <c r="U112" s="558">
        <f t="shared" si="113"/>
        <v>0</v>
      </c>
      <c r="V112" s="531"/>
      <c r="W112" s="394">
        <f t="shared" si="114"/>
        <v>2.5000000000000001E-4</v>
      </c>
      <c r="X112" s="393">
        <f t="shared" si="91"/>
        <v>3.5861704000000006E-3</v>
      </c>
    </row>
    <row r="113" spans="1:24" s="5" customFormat="1" ht="11.65" x14ac:dyDescent="0.35">
      <c r="A113" s="160" t="s">
        <v>8</v>
      </c>
      <c r="B113" s="593">
        <f>'Market Shares (Conv.) (2024)'!G112</f>
        <v>3.9125035724959484E-2</v>
      </c>
      <c r="C113" s="516">
        <v>0.01</v>
      </c>
      <c r="D113" s="76">
        <f t="shared" si="111"/>
        <v>6.4551067200000006E-2</v>
      </c>
      <c r="E113" s="352">
        <f>'Market Shares (Conv.) (2024)'!M112</f>
        <v>1.2655893673498626E-2</v>
      </c>
      <c r="F113" s="516">
        <v>0.01</v>
      </c>
      <c r="G113" s="76">
        <f t="shared" si="115"/>
        <v>2.51031928E-2</v>
      </c>
      <c r="H113" s="352">
        <f>'Market Shares (Conv.) (2024)'!S112</f>
        <v>8.785159603993084E-2</v>
      </c>
      <c r="I113" s="516">
        <v>7.2499999999999995E-2</v>
      </c>
      <c r="J113" s="76">
        <f t="shared" si="116"/>
        <v>2.5999735400000001E-2</v>
      </c>
      <c r="K113" s="352">
        <f>'Market Shares (Conv.) (2024)'!Y112</f>
        <v>9.2502697499575293E-2</v>
      </c>
      <c r="L113" s="516">
        <v>8.5000000000000006E-2</v>
      </c>
      <c r="M113" s="76">
        <f t="shared" si="117"/>
        <v>0.33530693240000009</v>
      </c>
      <c r="N113" s="352">
        <f>'Market Shares (Conv.) (2024)'!AE112</f>
        <v>0.1629258775084432</v>
      </c>
      <c r="O113" s="516">
        <v>0.1525</v>
      </c>
      <c r="P113" s="494">
        <f t="shared" si="118"/>
        <v>5.4689098600000007E-2</v>
      </c>
      <c r="Q113" s="540">
        <f t="shared" si="119"/>
        <v>3.7105263157894738E-2</v>
      </c>
      <c r="R113" s="76">
        <f t="shared" si="112"/>
        <v>0.50565002640000012</v>
      </c>
      <c r="S113" s="531"/>
      <c r="T113" s="557">
        <v>5.0000000000000001E-3</v>
      </c>
      <c r="U113" s="558">
        <f t="shared" si="113"/>
        <v>3.5861704000000006E-3</v>
      </c>
      <c r="V113" s="531"/>
      <c r="W113" s="394">
        <f t="shared" si="114"/>
        <v>3.5499999999999997E-2</v>
      </c>
      <c r="X113" s="393">
        <f t="shared" si="91"/>
        <v>0.5092361968000001</v>
      </c>
    </row>
    <row r="114" spans="1:24" s="5" customFormat="1" ht="12" thickBot="1" x14ac:dyDescent="0.4">
      <c r="A114" s="160"/>
      <c r="B114" s="294"/>
      <c r="C114" s="522"/>
      <c r="D114" s="513"/>
      <c r="E114" s="357"/>
      <c r="F114" s="522"/>
      <c r="G114" s="513"/>
      <c r="H114" s="357"/>
      <c r="I114" s="522"/>
      <c r="J114" s="513"/>
      <c r="K114" s="357"/>
      <c r="L114" s="522"/>
      <c r="M114" s="513"/>
      <c r="N114" s="357"/>
      <c r="O114" s="522"/>
      <c r="P114" s="500"/>
      <c r="Q114" s="545"/>
      <c r="R114" s="513"/>
      <c r="S114" s="533"/>
      <c r="T114" s="557"/>
      <c r="U114" s="558"/>
      <c r="V114" s="533"/>
      <c r="W114" s="392"/>
      <c r="X114" s="393"/>
    </row>
    <row r="115" spans="1:24" s="5" customFormat="1" ht="12" thickBot="1" x14ac:dyDescent="0.4">
      <c r="A115" s="702" t="s">
        <v>654</v>
      </c>
      <c r="B115" s="694">
        <f t="shared" ref="B115:W115" si="120">SUM(B101:B113)</f>
        <v>4.7771792708937576E-2</v>
      </c>
      <c r="C115" s="517">
        <f>SUM(C101:C113)</f>
        <v>1.4999999999999999E-2</v>
      </c>
      <c r="D115" s="503">
        <f>SUM(D101:D113)</f>
        <v>9.6826600800000009E-2</v>
      </c>
      <c r="E115" s="351">
        <f t="shared" ref="E115" si="121">SUM(E101:E113)</f>
        <v>0.15550033747234354</v>
      </c>
      <c r="F115" s="517">
        <f>SUM(F101:F113)</f>
        <v>0.08</v>
      </c>
      <c r="G115" s="503">
        <f>SUM(G101:G113)</f>
        <v>0.2008255424</v>
      </c>
      <c r="H115" s="351">
        <f t="shared" ref="H115" si="122">SUM(H101:H113)</f>
        <v>0.39492411870767041</v>
      </c>
      <c r="I115" s="517">
        <f>SUM(I101:I113)</f>
        <v>0.26</v>
      </c>
      <c r="J115" s="503">
        <f>SUM(J101:J113)</f>
        <v>9.3240430400000018E-2</v>
      </c>
      <c r="K115" s="351">
        <f t="shared" ref="K115" si="123">SUM(K101:K113)</f>
        <v>0.18577046288171728</v>
      </c>
      <c r="L115" s="517">
        <f>SUM(L101:L113)</f>
        <v>0.15000000000000002</v>
      </c>
      <c r="M115" s="503">
        <f>SUM(M101:M113)</f>
        <v>0.59171811600000013</v>
      </c>
      <c r="N115" s="351">
        <f t="shared" ref="N115" si="124">SUM(N101:N113)</f>
        <v>0.65781398448879047</v>
      </c>
      <c r="O115" s="517">
        <f>SUM(O101:O113)</f>
        <v>0.70499999999999996</v>
      </c>
      <c r="P115" s="495">
        <f>SUM(P101:P113)</f>
        <v>0.2528250132</v>
      </c>
      <c r="Q115" s="541">
        <f>SUM(Q101:Q113)</f>
        <v>9.0657894736842104E-2</v>
      </c>
      <c r="R115" s="503">
        <f>SUM(R101:R113)</f>
        <v>1.2354357028000003</v>
      </c>
      <c r="S115" s="530"/>
      <c r="T115" s="553">
        <f>SUM(T101:T113)</f>
        <v>8.5000000000000006E-2</v>
      </c>
      <c r="U115" s="525">
        <f>SUM(U101:U113)</f>
        <v>6.0964896800000015E-2</v>
      </c>
      <c r="V115" s="530"/>
      <c r="W115" s="390">
        <f t="shared" si="120"/>
        <v>9.0374999999999983E-2</v>
      </c>
      <c r="X115" s="391">
        <f t="shared" si="91"/>
        <v>1.2964005996000003</v>
      </c>
    </row>
    <row r="116" spans="1:24" s="5" customFormat="1" ht="12" thickBot="1" x14ac:dyDescent="0.4">
      <c r="A116" s="160"/>
      <c r="B116" s="294"/>
      <c r="C116" s="522"/>
      <c r="D116" s="513"/>
      <c r="E116" s="357"/>
      <c r="F116" s="522"/>
      <c r="G116" s="513"/>
      <c r="H116" s="357"/>
      <c r="I116" s="522"/>
      <c r="J116" s="513"/>
      <c r="K116" s="357"/>
      <c r="L116" s="522"/>
      <c r="M116" s="513"/>
      <c r="N116" s="357"/>
      <c r="O116" s="522"/>
      <c r="P116" s="500"/>
      <c r="Q116" s="545"/>
      <c r="R116" s="513"/>
      <c r="S116" s="533"/>
      <c r="T116" s="557"/>
      <c r="U116" s="558"/>
      <c r="V116" s="533"/>
      <c r="W116" s="392"/>
      <c r="X116" s="393"/>
    </row>
    <row r="117" spans="1:24" s="5" customFormat="1" ht="11.65" x14ac:dyDescent="0.35">
      <c r="A117" s="703" t="s">
        <v>1</v>
      </c>
      <c r="B117" s="699">
        <f t="shared" ref="B117:R117" si="125">B97+B115</f>
        <v>0.99999999999999978</v>
      </c>
      <c r="C117" s="523">
        <f t="shared" si="125"/>
        <v>1</v>
      </c>
      <c r="D117" s="506">
        <f t="shared" si="125"/>
        <v>6.4551067200000016</v>
      </c>
      <c r="E117" s="358">
        <f t="shared" si="125"/>
        <v>0.99999999999999956</v>
      </c>
      <c r="F117" s="523">
        <f t="shared" si="125"/>
        <v>1</v>
      </c>
      <c r="G117" s="506">
        <f t="shared" si="125"/>
        <v>2.5103192799999996</v>
      </c>
      <c r="H117" s="358">
        <f t="shared" si="125"/>
        <v>0.99999999999999978</v>
      </c>
      <c r="I117" s="523">
        <f t="shared" si="125"/>
        <v>1</v>
      </c>
      <c r="J117" s="506">
        <f t="shared" si="125"/>
        <v>0.35861704000000005</v>
      </c>
      <c r="K117" s="358">
        <f t="shared" si="125"/>
        <v>1.0000000000000002</v>
      </c>
      <c r="L117" s="523">
        <f t="shared" si="125"/>
        <v>1</v>
      </c>
      <c r="M117" s="506">
        <f t="shared" si="125"/>
        <v>3.9447874400000007</v>
      </c>
      <c r="N117" s="358">
        <f t="shared" si="125"/>
        <v>1</v>
      </c>
      <c r="O117" s="523">
        <f t="shared" si="125"/>
        <v>1</v>
      </c>
      <c r="P117" s="501">
        <f t="shared" si="125"/>
        <v>0.35861704000000005</v>
      </c>
      <c r="Q117" s="546">
        <f t="shared" si="125"/>
        <v>1</v>
      </c>
      <c r="R117" s="506">
        <f t="shared" si="125"/>
        <v>13.627447520000002</v>
      </c>
      <c r="S117" s="530"/>
      <c r="T117" s="554">
        <f>T97+T115</f>
        <v>1</v>
      </c>
      <c r="U117" s="550">
        <f>U97+U115</f>
        <v>0.71723408000000011</v>
      </c>
      <c r="V117" s="530"/>
      <c r="W117" s="299">
        <f>W97+W115</f>
        <v>0.99999999999999989</v>
      </c>
      <c r="X117" s="391">
        <f t="shared" si="91"/>
        <v>14.344681600000003</v>
      </c>
    </row>
    <row r="118" spans="1:24" s="5" customFormat="1" ht="12" thickBot="1" x14ac:dyDescent="0.4">
      <c r="A118" s="704"/>
      <c r="B118" s="700"/>
      <c r="C118" s="524"/>
      <c r="D118" s="507"/>
      <c r="E118" s="359"/>
      <c r="F118" s="524"/>
      <c r="G118" s="507"/>
      <c r="H118" s="359"/>
      <c r="I118" s="524"/>
      <c r="J118" s="507"/>
      <c r="K118" s="359"/>
      <c r="L118" s="524"/>
      <c r="M118" s="507"/>
      <c r="N118" s="359"/>
      <c r="O118" s="524"/>
      <c r="P118" s="502"/>
      <c r="Q118" s="388"/>
      <c r="R118" s="507"/>
      <c r="S118" s="530"/>
      <c r="T118" s="389"/>
      <c r="U118" s="526"/>
      <c r="V118" s="530"/>
      <c r="W118" s="301"/>
      <c r="X118" s="391"/>
    </row>
    <row r="119" spans="1:24" s="5" customFormat="1" ht="11.65" x14ac:dyDescent="0.35">
      <c r="B119" s="294"/>
      <c r="C119" s="294"/>
      <c r="D119" s="293"/>
      <c r="E119" s="296"/>
      <c r="F119" s="296"/>
      <c r="G119" s="295"/>
      <c r="H119" s="296"/>
      <c r="I119" s="296"/>
      <c r="J119" s="295"/>
      <c r="K119" s="296"/>
      <c r="L119" s="296"/>
      <c r="M119" s="295"/>
      <c r="N119" s="296"/>
      <c r="O119" s="296"/>
      <c r="P119" s="295"/>
      <c r="Q119" s="296"/>
      <c r="R119" s="295"/>
      <c r="S119" s="295"/>
      <c r="T119" s="562"/>
      <c r="U119" s="563"/>
      <c r="V119" s="295"/>
      <c r="W119" s="296"/>
      <c r="X119" s="295"/>
    </row>
    <row r="120" spans="1:24" s="5" customFormat="1" ht="11.65" x14ac:dyDescent="0.35">
      <c r="A120" s="3" t="s">
        <v>29</v>
      </c>
      <c r="B120" s="294"/>
      <c r="C120" s="294"/>
      <c r="D120" s="293"/>
      <c r="E120" s="296"/>
      <c r="F120" s="296"/>
      <c r="G120" s="295"/>
      <c r="H120" s="296"/>
      <c r="I120" s="296"/>
      <c r="J120" s="295"/>
      <c r="K120" s="296"/>
      <c r="L120" s="296"/>
      <c r="M120" s="295"/>
      <c r="N120" s="296"/>
      <c r="O120" s="296"/>
      <c r="P120" s="295"/>
      <c r="Q120" s="296"/>
      <c r="R120" s="295"/>
      <c r="S120" s="295"/>
      <c r="T120" s="562"/>
      <c r="U120" s="563"/>
      <c r="V120" s="295"/>
      <c r="W120" s="296"/>
      <c r="X120" s="295"/>
    </row>
    <row r="121" spans="1:24" s="5" customFormat="1" ht="11.65" x14ac:dyDescent="0.35">
      <c r="A121" s="5" t="s">
        <v>808</v>
      </c>
      <c r="B121" s="294"/>
      <c r="C121" s="294"/>
      <c r="D121" s="293"/>
      <c r="E121" s="296"/>
      <c r="F121" s="296"/>
      <c r="G121" s="295"/>
      <c r="H121" s="296"/>
      <c r="I121" s="296"/>
      <c r="J121" s="295"/>
      <c r="K121" s="296"/>
      <c r="L121" s="296"/>
      <c r="M121" s="295"/>
      <c r="N121" s="296"/>
      <c r="O121" s="296"/>
      <c r="P121" s="295"/>
      <c r="Q121" s="296"/>
      <c r="R121" s="295"/>
      <c r="S121" s="295"/>
      <c r="T121" s="562"/>
      <c r="U121" s="563"/>
      <c r="V121" s="295"/>
      <c r="W121" s="296"/>
      <c r="X121" s="295"/>
    </row>
    <row r="122" spans="1:24" s="5" customFormat="1" ht="11.65" x14ac:dyDescent="0.35">
      <c r="A122" s="5" t="s">
        <v>809</v>
      </c>
      <c r="B122" s="294"/>
      <c r="C122" s="294"/>
      <c r="D122" s="293"/>
      <c r="E122" s="296"/>
      <c r="F122" s="296"/>
      <c r="G122" s="295"/>
      <c r="H122" s="296"/>
      <c r="I122" s="296"/>
      <c r="J122" s="295"/>
      <c r="K122" s="296"/>
      <c r="L122" s="296"/>
      <c r="M122" s="295"/>
      <c r="N122" s="296"/>
      <c r="O122" s="296"/>
      <c r="P122" s="295"/>
      <c r="Q122" s="296"/>
      <c r="R122" s="295"/>
      <c r="S122" s="295"/>
      <c r="T122" s="562"/>
      <c r="U122" s="563"/>
      <c r="V122" s="295"/>
      <c r="W122" s="296"/>
      <c r="X122" s="295"/>
    </row>
    <row r="123" spans="1:24" s="5" customFormat="1" ht="11.65" x14ac:dyDescent="0.35">
      <c r="A123" s="5" t="s">
        <v>810</v>
      </c>
      <c r="B123" s="294"/>
      <c r="C123" s="294"/>
      <c r="D123" s="293"/>
      <c r="E123" s="296"/>
      <c r="F123" s="296"/>
      <c r="G123" s="295"/>
      <c r="H123" s="296"/>
      <c r="I123" s="296"/>
      <c r="J123" s="295"/>
      <c r="K123" s="296"/>
      <c r="L123" s="296"/>
      <c r="M123" s="295"/>
      <c r="N123" s="296"/>
      <c r="O123" s="296"/>
      <c r="P123" s="295"/>
      <c r="Q123" s="296"/>
      <c r="R123" s="295"/>
      <c r="S123" s="295"/>
      <c r="T123" s="562"/>
      <c r="U123" s="563"/>
      <c r="V123" s="295"/>
      <c r="W123" s="296"/>
      <c r="X123" s="295"/>
    </row>
    <row r="124" spans="1:24" s="5" customFormat="1" ht="11.65" x14ac:dyDescent="0.35">
      <c r="A124" s="5" t="s">
        <v>833</v>
      </c>
      <c r="B124" s="294"/>
      <c r="C124" s="294"/>
      <c r="D124" s="293"/>
      <c r="E124" s="296"/>
      <c r="F124" s="296"/>
      <c r="G124" s="295"/>
      <c r="H124" s="296"/>
      <c r="I124" s="296"/>
      <c r="J124" s="295"/>
      <c r="K124" s="296"/>
      <c r="L124" s="296"/>
      <c r="M124" s="295"/>
      <c r="N124" s="296"/>
      <c r="O124" s="296"/>
      <c r="P124" s="295"/>
      <c r="Q124" s="296"/>
      <c r="R124" s="295"/>
      <c r="S124" s="295"/>
      <c r="T124" s="562"/>
      <c r="U124" s="563"/>
      <c r="V124" s="295"/>
      <c r="W124" s="296"/>
      <c r="X124" s="295"/>
    </row>
    <row r="125" spans="1:24" s="5" customFormat="1" ht="11.65" x14ac:dyDescent="0.35">
      <c r="B125" s="294"/>
      <c r="C125" s="294"/>
      <c r="D125" s="293"/>
      <c r="E125" s="296"/>
      <c r="F125" s="296"/>
      <c r="G125" s="295"/>
      <c r="H125" s="296"/>
      <c r="I125" s="296"/>
      <c r="J125" s="295"/>
      <c r="K125" s="296"/>
      <c r="L125" s="296"/>
      <c r="M125" s="295"/>
      <c r="N125" s="296"/>
      <c r="O125" s="296"/>
      <c r="P125" s="295"/>
      <c r="Q125" s="296"/>
      <c r="R125" s="295"/>
      <c r="S125" s="295"/>
      <c r="T125" s="562"/>
      <c r="U125" s="563"/>
      <c r="V125" s="295"/>
      <c r="W125" s="296"/>
      <c r="X125" s="295"/>
    </row>
    <row r="126" spans="1:24" s="5" customFormat="1" ht="11.65" x14ac:dyDescent="0.35">
      <c r="B126" s="294"/>
      <c r="C126" s="294"/>
      <c r="D126" s="293"/>
      <c r="E126" s="296"/>
      <c r="F126" s="296"/>
      <c r="G126" s="295"/>
      <c r="H126" s="296"/>
      <c r="I126" s="296"/>
      <c r="J126" s="295"/>
      <c r="K126" s="296"/>
      <c r="L126" s="296"/>
      <c r="M126" s="295"/>
      <c r="N126" s="296"/>
      <c r="O126" s="296"/>
      <c r="P126" s="295"/>
      <c r="Q126" s="296"/>
      <c r="R126" s="295"/>
      <c r="S126" s="295"/>
      <c r="T126" s="562"/>
      <c r="U126" s="563"/>
      <c r="V126" s="295"/>
      <c r="W126" s="296"/>
      <c r="X126" s="295"/>
    </row>
    <row r="127" spans="1:24" s="5" customFormat="1" ht="11.65" x14ac:dyDescent="0.35">
      <c r="B127" s="294"/>
      <c r="C127" s="294"/>
      <c r="D127" s="293"/>
      <c r="E127" s="296"/>
      <c r="F127" s="296"/>
      <c r="G127" s="295"/>
      <c r="H127" s="296"/>
      <c r="I127" s="296"/>
      <c r="J127" s="295"/>
      <c r="K127" s="296"/>
      <c r="L127" s="296"/>
      <c r="M127" s="295"/>
      <c r="N127" s="296"/>
      <c r="O127" s="296"/>
      <c r="P127" s="295"/>
      <c r="Q127" s="296"/>
      <c r="R127" s="295"/>
      <c r="S127" s="295"/>
      <c r="T127" s="562"/>
      <c r="U127" s="563"/>
      <c r="V127" s="295"/>
      <c r="W127" s="296"/>
      <c r="X127" s="295"/>
    </row>
    <row r="128" spans="1:24" s="5" customFormat="1" ht="11.65" x14ac:dyDescent="0.35">
      <c r="B128" s="294"/>
      <c r="C128" s="294"/>
      <c r="D128" s="293"/>
      <c r="E128" s="296"/>
      <c r="F128" s="296"/>
      <c r="G128" s="295"/>
      <c r="H128" s="296"/>
      <c r="I128" s="296"/>
      <c r="J128" s="295"/>
      <c r="K128" s="296"/>
      <c r="L128" s="296"/>
      <c r="M128" s="295"/>
      <c r="N128" s="296"/>
      <c r="O128" s="296"/>
      <c r="P128" s="295"/>
      <c r="Q128" s="296"/>
      <c r="R128" s="295"/>
      <c r="S128" s="295"/>
      <c r="T128" s="562"/>
      <c r="U128" s="563"/>
      <c r="V128" s="295"/>
      <c r="W128" s="296"/>
      <c r="X128" s="295"/>
    </row>
    <row r="129" spans="2:24" s="5" customFormat="1" ht="11.65" x14ac:dyDescent="0.35">
      <c r="B129" s="294"/>
      <c r="C129" s="294"/>
      <c r="D129" s="293"/>
      <c r="E129" s="296"/>
      <c r="F129" s="296"/>
      <c r="G129" s="295"/>
      <c r="H129" s="296"/>
      <c r="I129" s="296"/>
      <c r="J129" s="295"/>
      <c r="K129" s="296"/>
      <c r="L129" s="296"/>
      <c r="M129" s="295"/>
      <c r="N129" s="296"/>
      <c r="O129" s="296"/>
      <c r="P129" s="295"/>
      <c r="Q129" s="296"/>
      <c r="R129" s="295"/>
      <c r="S129" s="295"/>
      <c r="T129" s="562"/>
      <c r="U129" s="563"/>
      <c r="V129" s="295"/>
      <c r="W129" s="296"/>
      <c r="X129" s="295"/>
    </row>
    <row r="130" spans="2:24" s="5" customFormat="1" ht="11.65" x14ac:dyDescent="0.35">
      <c r="B130" s="294"/>
      <c r="C130" s="294"/>
      <c r="D130" s="293"/>
      <c r="E130" s="296"/>
      <c r="F130" s="296"/>
      <c r="G130" s="295"/>
      <c r="H130" s="296"/>
      <c r="I130" s="296"/>
      <c r="J130" s="295"/>
      <c r="K130" s="296"/>
      <c r="L130" s="296"/>
      <c r="M130" s="295"/>
      <c r="N130" s="296"/>
      <c r="O130" s="296"/>
      <c r="P130" s="295"/>
      <c r="Q130" s="296"/>
      <c r="R130" s="295"/>
      <c r="S130" s="295"/>
      <c r="T130" s="562"/>
      <c r="U130" s="563"/>
      <c r="V130" s="295"/>
      <c r="W130" s="296"/>
      <c r="X130" s="295"/>
    </row>
    <row r="131" spans="2:24" s="5" customFormat="1" ht="11.65" x14ac:dyDescent="0.35">
      <c r="B131" s="294"/>
      <c r="C131" s="294"/>
      <c r="D131" s="293"/>
      <c r="E131" s="296"/>
      <c r="F131" s="296"/>
      <c r="G131" s="295"/>
      <c r="H131" s="296"/>
      <c r="I131" s="296"/>
      <c r="J131" s="295"/>
      <c r="K131" s="296"/>
      <c r="L131" s="296"/>
      <c r="M131" s="295"/>
      <c r="N131" s="296"/>
      <c r="O131" s="296"/>
      <c r="P131" s="295"/>
      <c r="Q131" s="296"/>
      <c r="R131" s="295"/>
      <c r="S131" s="295"/>
      <c r="T131" s="562"/>
      <c r="U131" s="563"/>
      <c r="V131" s="295"/>
      <c r="W131" s="296"/>
      <c r="X131" s="295"/>
    </row>
    <row r="132" spans="2:24" s="5" customFormat="1" ht="11.65" x14ac:dyDescent="0.35">
      <c r="B132" s="294"/>
      <c r="C132" s="294"/>
      <c r="D132" s="293"/>
      <c r="E132" s="296"/>
      <c r="F132" s="296"/>
      <c r="G132" s="295"/>
      <c r="H132" s="296"/>
      <c r="I132" s="296"/>
      <c r="J132" s="295"/>
      <c r="K132" s="296"/>
      <c r="L132" s="296"/>
      <c r="M132" s="295"/>
      <c r="N132" s="296"/>
      <c r="O132" s="296"/>
      <c r="P132" s="295"/>
      <c r="Q132" s="296"/>
      <c r="R132" s="295"/>
      <c r="S132" s="295"/>
      <c r="T132" s="562"/>
      <c r="U132" s="563"/>
      <c r="V132" s="295"/>
      <c r="W132" s="296"/>
      <c r="X132" s="295"/>
    </row>
    <row r="133" spans="2:24" s="5" customFormat="1" ht="11.65" x14ac:dyDescent="0.35">
      <c r="B133" s="294"/>
      <c r="C133" s="294"/>
      <c r="D133" s="293"/>
      <c r="E133" s="296"/>
      <c r="F133" s="296"/>
      <c r="G133" s="295"/>
      <c r="H133" s="296"/>
      <c r="I133" s="296"/>
      <c r="J133" s="295"/>
      <c r="K133" s="296"/>
      <c r="L133" s="296"/>
      <c r="M133" s="295"/>
      <c r="N133" s="296"/>
      <c r="O133" s="296"/>
      <c r="P133" s="295"/>
      <c r="Q133" s="296"/>
      <c r="R133" s="295"/>
      <c r="S133" s="295"/>
      <c r="T133" s="562"/>
      <c r="U133" s="563"/>
      <c r="V133" s="295"/>
      <c r="W133" s="296"/>
      <c r="X133" s="295"/>
    </row>
    <row r="134" spans="2:24" s="5" customFormat="1" ht="11.65" x14ac:dyDescent="0.35">
      <c r="B134" s="294"/>
      <c r="C134" s="294"/>
      <c r="D134" s="293"/>
      <c r="E134" s="296"/>
      <c r="F134" s="296"/>
      <c r="G134" s="295"/>
      <c r="H134" s="296"/>
      <c r="I134" s="296"/>
      <c r="J134" s="295"/>
      <c r="K134" s="296"/>
      <c r="L134" s="296"/>
      <c r="M134" s="295"/>
      <c r="N134" s="296"/>
      <c r="O134" s="296"/>
      <c r="P134" s="295"/>
      <c r="Q134" s="296"/>
      <c r="R134" s="295"/>
      <c r="S134" s="295"/>
      <c r="T134" s="562"/>
      <c r="U134" s="563"/>
      <c r="V134" s="295"/>
      <c r="W134" s="296"/>
      <c r="X134" s="295"/>
    </row>
    <row r="135" spans="2:24" s="5" customFormat="1" ht="11.65" x14ac:dyDescent="0.35">
      <c r="B135" s="294"/>
      <c r="C135" s="294"/>
      <c r="D135" s="293"/>
      <c r="E135" s="296"/>
      <c r="F135" s="296"/>
      <c r="G135" s="295"/>
      <c r="H135" s="296"/>
      <c r="I135" s="296"/>
      <c r="J135" s="295"/>
      <c r="K135" s="296"/>
      <c r="L135" s="296"/>
      <c r="M135" s="295"/>
      <c r="N135" s="296"/>
      <c r="O135" s="296"/>
      <c r="P135" s="295"/>
      <c r="Q135" s="296"/>
      <c r="R135" s="295"/>
      <c r="S135" s="295"/>
      <c r="T135" s="562"/>
      <c r="U135" s="563"/>
      <c r="V135" s="295"/>
      <c r="W135" s="296"/>
      <c r="X135" s="295"/>
    </row>
    <row r="136" spans="2:24" s="5" customFormat="1" ht="11.65" x14ac:dyDescent="0.35">
      <c r="B136" s="294"/>
      <c r="C136" s="294"/>
      <c r="D136" s="293"/>
      <c r="E136" s="296"/>
      <c r="F136" s="296"/>
      <c r="G136" s="295"/>
      <c r="H136" s="296"/>
      <c r="I136" s="296"/>
      <c r="J136" s="295"/>
      <c r="K136" s="296"/>
      <c r="L136" s="296"/>
      <c r="M136" s="295"/>
      <c r="N136" s="296"/>
      <c r="O136" s="296"/>
      <c r="P136" s="295"/>
      <c r="Q136" s="296"/>
      <c r="R136" s="295"/>
      <c r="S136" s="295"/>
      <c r="T136" s="562"/>
      <c r="U136" s="563"/>
      <c r="V136" s="295"/>
      <c r="W136" s="296"/>
      <c r="X136" s="295"/>
    </row>
    <row r="137" spans="2:24" s="5" customFormat="1" ht="11.65" x14ac:dyDescent="0.35">
      <c r="B137" s="294"/>
      <c r="C137" s="294"/>
      <c r="D137" s="293"/>
      <c r="E137" s="296"/>
      <c r="F137" s="296"/>
      <c r="G137" s="295"/>
      <c r="H137" s="296"/>
      <c r="I137" s="296"/>
      <c r="J137" s="295"/>
      <c r="K137" s="296"/>
      <c r="L137" s="296"/>
      <c r="M137" s="295"/>
      <c r="N137" s="296"/>
      <c r="O137" s="296"/>
      <c r="P137" s="295"/>
      <c r="Q137" s="296"/>
      <c r="R137" s="295"/>
      <c r="S137" s="295"/>
      <c r="T137" s="562"/>
      <c r="U137" s="563"/>
      <c r="V137" s="295"/>
      <c r="W137" s="296"/>
      <c r="X137" s="295"/>
    </row>
    <row r="138" spans="2:24" s="5" customFormat="1" ht="11.65" x14ac:dyDescent="0.35">
      <c r="B138" s="294"/>
      <c r="C138" s="294"/>
      <c r="D138" s="293"/>
      <c r="E138" s="296"/>
      <c r="F138" s="296"/>
      <c r="G138" s="295"/>
      <c r="H138" s="296"/>
      <c r="I138" s="296"/>
      <c r="J138" s="295"/>
      <c r="K138" s="296"/>
      <c r="L138" s="296"/>
      <c r="M138" s="295"/>
      <c r="N138" s="296"/>
      <c r="O138" s="296"/>
      <c r="P138" s="295"/>
      <c r="Q138" s="296"/>
      <c r="R138" s="295"/>
      <c r="S138" s="295"/>
      <c r="T138" s="562"/>
      <c r="U138" s="563"/>
      <c r="V138" s="295"/>
      <c r="W138" s="296"/>
      <c r="X138" s="295"/>
    </row>
    <row r="139" spans="2:24" s="5" customFormat="1" ht="11.65" x14ac:dyDescent="0.35">
      <c r="B139" s="294"/>
      <c r="C139" s="294"/>
      <c r="D139" s="293"/>
      <c r="E139" s="296"/>
      <c r="F139" s="296"/>
      <c r="G139" s="295"/>
      <c r="H139" s="296"/>
      <c r="I139" s="296"/>
      <c r="J139" s="295"/>
      <c r="K139" s="296"/>
      <c r="L139" s="296"/>
      <c r="M139" s="295"/>
      <c r="N139" s="296"/>
      <c r="O139" s="296"/>
      <c r="P139" s="295"/>
      <c r="Q139" s="296"/>
      <c r="R139" s="295"/>
      <c r="S139" s="295"/>
      <c r="T139" s="562"/>
      <c r="U139" s="563"/>
      <c r="V139" s="295"/>
      <c r="W139" s="296"/>
      <c r="X139" s="295"/>
    </row>
  </sheetData>
  <mergeCells count="9">
    <mergeCell ref="W5:X5"/>
    <mergeCell ref="T5:U5"/>
    <mergeCell ref="B5:N5"/>
    <mergeCell ref="B6:D6"/>
    <mergeCell ref="E6:G6"/>
    <mergeCell ref="H6:J6"/>
    <mergeCell ref="K6:M6"/>
    <mergeCell ref="N6:P6"/>
    <mergeCell ref="Q6:R6"/>
  </mergeCells>
  <pageMargins left="0.19685039370078741" right="0.19685039370078741" top="0.19685039370078741" bottom="0.19685039370078741" header="0.19685039370078741" footer="0.19685039370078741"/>
  <pageSetup paperSize="9" scale="30" orientation="landscape" horizontalDpi="1200" verticalDpi="1200" r:id="rId1"/>
  <ignoredErrors>
    <ignoredError sqref="D37 G37 J37 M37 P37 E64 H64 K64 N64"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E2AAF-60CB-45C4-9DD3-BF0311D255B9}">
  <sheetPr>
    <pageSetUpPr fitToPage="1"/>
  </sheetPr>
  <dimension ref="A1:H275"/>
  <sheetViews>
    <sheetView topLeftCell="A80" zoomScale="106" zoomScaleNormal="106" workbookViewId="0">
      <pane xSplit="1" topLeftCell="F1" activePane="topRight" state="frozen"/>
      <selection activeCell="A72" sqref="A72"/>
      <selection pane="topRight" activeCell="G260" sqref="G260"/>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6" customWidth="1"/>
    <col min="6" max="7" width="40.59765625" style="46" customWidth="1"/>
    <col min="8" max="8" width="30.59765625" style="1" customWidth="1"/>
    <col min="9" max="9" width="20.59765625" style="1" customWidth="1"/>
    <col min="10" max="16384" width="9" style="1"/>
  </cols>
  <sheetData>
    <row r="1" spans="1:7" x14ac:dyDescent="0.35">
      <c r="A1" s="3" t="str">
        <f>Proposal!A1</f>
        <v>Wick, Littlehampton</v>
      </c>
      <c r="B1" s="36"/>
      <c r="C1" s="36"/>
      <c r="D1" s="124"/>
      <c r="E1" s="36"/>
      <c r="F1" s="124"/>
      <c r="G1" s="124"/>
    </row>
    <row r="3" spans="1:7" ht="17.25" x14ac:dyDescent="0.45">
      <c r="A3" s="4" t="s">
        <v>821</v>
      </c>
      <c r="B3" s="122"/>
      <c r="C3" s="122"/>
      <c r="D3" s="125"/>
      <c r="E3" s="122"/>
      <c r="F3" s="125"/>
      <c r="G3" s="125"/>
    </row>
    <row r="4" spans="1:7" s="6" customFormat="1" ht="13.9" thickBot="1" x14ac:dyDescent="0.4">
      <c r="A4" s="5"/>
      <c r="B4" s="7"/>
      <c r="C4" s="7"/>
      <c r="D4" s="45"/>
      <c r="E4" s="7"/>
      <c r="F4" s="45"/>
      <c r="G4" s="45"/>
    </row>
    <row r="5" spans="1:7" s="6" customFormat="1" ht="14.25" customHeight="1" x14ac:dyDescent="0.35">
      <c r="A5" s="756"/>
      <c r="B5" s="756" t="s">
        <v>32</v>
      </c>
      <c r="C5" s="758"/>
      <c r="D5" s="756" t="s">
        <v>33</v>
      </c>
      <c r="E5" s="758"/>
      <c r="F5" s="128" t="s">
        <v>34</v>
      </c>
      <c r="G5" s="128" t="s">
        <v>35</v>
      </c>
    </row>
    <row r="6" spans="1:7" s="6" customFormat="1" ht="13.9" thickBot="1" x14ac:dyDescent="0.4">
      <c r="A6" s="791"/>
      <c r="B6" s="61">
        <v>2025</v>
      </c>
      <c r="C6" s="14">
        <v>2030</v>
      </c>
      <c r="D6" s="64" t="s">
        <v>30</v>
      </c>
      <c r="E6" s="14" t="s">
        <v>12</v>
      </c>
      <c r="F6" s="129" t="s">
        <v>824</v>
      </c>
      <c r="G6" s="129"/>
    </row>
    <row r="7" spans="1:7" s="6" customFormat="1" ht="13.9" thickBot="1" x14ac:dyDescent="0.4">
      <c r="A7" s="121" t="s">
        <v>31</v>
      </c>
      <c r="B7" s="123"/>
      <c r="C7" s="25"/>
      <c r="D7" s="65"/>
      <c r="E7" s="512">
        <f>'Trade Draw'!X9</f>
        <v>14.344681600000003</v>
      </c>
      <c r="F7" s="54">
        <f>E115</f>
        <v>14.344681600000001</v>
      </c>
      <c r="G7" s="130"/>
    </row>
    <row r="8" spans="1:7" ht="13.9" thickBot="1" x14ac:dyDescent="0.4">
      <c r="A8" s="98"/>
      <c r="B8" s="88"/>
      <c r="C8" s="89"/>
      <c r="D8" s="66"/>
      <c r="E8" s="89"/>
      <c r="F8" s="56"/>
      <c r="G8" s="57"/>
    </row>
    <row r="9" spans="1:7" ht="13.9" thickBot="1" x14ac:dyDescent="0.4">
      <c r="A9" s="150" t="s">
        <v>608</v>
      </c>
      <c r="B9" s="569"/>
      <c r="C9" s="572"/>
      <c r="D9" s="574"/>
      <c r="E9" s="570"/>
      <c r="F9" s="575"/>
      <c r="G9" s="576"/>
    </row>
    <row r="10" spans="1:7" ht="13.9" thickBot="1" x14ac:dyDescent="0.4">
      <c r="A10" s="47"/>
      <c r="B10" s="88"/>
      <c r="C10" s="58"/>
      <c r="D10" s="66"/>
      <c r="E10" s="89"/>
      <c r="F10" s="56"/>
      <c r="G10" s="131"/>
    </row>
    <row r="11" spans="1:7" ht="13.9" thickBot="1" x14ac:dyDescent="0.4">
      <c r="A11" s="287" t="s">
        <v>81</v>
      </c>
      <c r="B11" s="577"/>
      <c r="C11" s="578"/>
      <c r="D11" s="579"/>
      <c r="E11" s="580"/>
      <c r="F11" s="581"/>
      <c r="G11" s="582"/>
    </row>
    <row r="12" spans="1:7" x14ac:dyDescent="0.35">
      <c r="A12" s="47"/>
      <c r="B12" s="88"/>
      <c r="C12" s="58" t="s">
        <v>15</v>
      </c>
      <c r="D12" s="66"/>
      <c r="E12" s="89"/>
      <c r="F12" s="56"/>
      <c r="G12" s="131"/>
    </row>
    <row r="13" spans="1:7" x14ac:dyDescent="0.35">
      <c r="A13" s="79" t="s">
        <v>611</v>
      </c>
      <c r="B13" s="88"/>
      <c r="C13" s="58"/>
      <c r="D13" s="66"/>
      <c r="E13" s="89"/>
      <c r="F13" s="56"/>
      <c r="G13" s="131"/>
    </row>
    <row r="14" spans="1:7" x14ac:dyDescent="0.35">
      <c r="A14" s="47" t="s">
        <v>612</v>
      </c>
      <c r="B14" s="154">
        <f>'Market Shares (Conv.) (2024)'!AQ15</f>
        <v>1.8387957278587788</v>
      </c>
      <c r="C14" s="58">
        <f>'Market Shares (Conv.) (2029)'!H15</f>
        <v>1.8557379728817605</v>
      </c>
      <c r="D14" s="66">
        <f>E14/$E$7</f>
        <v>1.7499999999999996E-3</v>
      </c>
      <c r="E14" s="76">
        <f>'Trade Draw'!X16</f>
        <v>2.51031928E-2</v>
      </c>
      <c r="F14" s="56">
        <f>C14-E14</f>
        <v>1.8306347800817604</v>
      </c>
      <c r="G14" s="131">
        <f>SUM(F14-C14)/C14</f>
        <v>-1.3527336923012638E-2</v>
      </c>
    </row>
    <row r="15" spans="1:7" x14ac:dyDescent="0.35">
      <c r="A15" s="47" t="s">
        <v>613</v>
      </c>
      <c r="B15" s="154">
        <f>'Market Shares (Conv.) (2024)'!AQ16</f>
        <v>14.51470915769595</v>
      </c>
      <c r="C15" s="58">
        <f>'Market Shares (Conv.) (2029)'!H16</f>
        <v>14.648444381930648</v>
      </c>
      <c r="D15" s="66">
        <f t="shared" ref="D15:D17" si="0">E15/$E$7</f>
        <v>7.0374999999999993E-2</v>
      </c>
      <c r="E15" s="76">
        <f>'Trade Draw'!X17</f>
        <v>1.0095069676000001</v>
      </c>
      <c r="F15" s="56">
        <f t="shared" ref="F15:F17" si="1">C15-E15</f>
        <v>13.638937414330648</v>
      </c>
      <c r="G15" s="131">
        <f t="shared" ref="G15:G26" si="2">SUM(F15-C15)/C15</f>
        <v>-6.8915643277811883E-2</v>
      </c>
    </row>
    <row r="16" spans="1:7" x14ac:dyDescent="0.35">
      <c r="A16" s="47" t="s">
        <v>617</v>
      </c>
      <c r="B16" s="154">
        <f>'Market Shares (Conv.) (2024)'!AQ17</f>
        <v>5.8496739354575498</v>
      </c>
      <c r="C16" s="58">
        <f>'Market Shares (Conv.) (2029)'!H17</f>
        <v>5.9035714987472359</v>
      </c>
      <c r="D16" s="66">
        <f t="shared" si="0"/>
        <v>2.0687499999999994E-2</v>
      </c>
      <c r="E16" s="76">
        <f>'Trade Draw'!X18</f>
        <v>0.2967556006</v>
      </c>
      <c r="F16" s="56">
        <f t="shared" si="1"/>
        <v>5.6068158981472358</v>
      </c>
      <c r="G16" s="131">
        <f t="shared" si="2"/>
        <v>-5.0267130780574591E-2</v>
      </c>
    </row>
    <row r="17" spans="1:7" x14ac:dyDescent="0.35">
      <c r="A17" s="47" t="s">
        <v>8</v>
      </c>
      <c r="B17" s="154">
        <f>'Market Shares (Conv.) (2024)'!AQ18</f>
        <v>5.590905882021107E-2</v>
      </c>
      <c r="C17" s="58">
        <f>'Market Shares (Conv.) (2029)'!H18</f>
        <v>5.6424192154047627E-2</v>
      </c>
      <c r="D17" s="66">
        <f t="shared" si="0"/>
        <v>0</v>
      </c>
      <c r="E17" s="76">
        <f>'Trade Draw'!X19</f>
        <v>0</v>
      </c>
      <c r="F17" s="56">
        <f t="shared" si="1"/>
        <v>5.6424192154047627E-2</v>
      </c>
      <c r="G17" s="131">
        <f t="shared" si="2"/>
        <v>0</v>
      </c>
    </row>
    <row r="18" spans="1:7" x14ac:dyDescent="0.35">
      <c r="A18" s="74" t="s">
        <v>11</v>
      </c>
      <c r="B18" s="446">
        <f>SUM(B14:B17)</f>
        <v>22.259087879832489</v>
      </c>
      <c r="C18" s="139">
        <f>SUM(C14:C17)</f>
        <v>22.464178045713691</v>
      </c>
      <c r="D18" s="75">
        <f>SUM(D14:D17)</f>
        <v>9.2812499999999992E-2</v>
      </c>
      <c r="E18" s="139">
        <f>SUM(E14:E17)</f>
        <v>1.3313657610000003</v>
      </c>
      <c r="F18" s="138">
        <f>SUM(F14:F17)</f>
        <v>21.132812284713694</v>
      </c>
      <c r="G18" s="140">
        <f t="shared" si="2"/>
        <v>-5.9266168487924278E-2</v>
      </c>
    </row>
    <row r="19" spans="1:7" x14ac:dyDescent="0.35">
      <c r="A19" s="47"/>
      <c r="B19" s="88"/>
      <c r="C19" s="58"/>
      <c r="D19" s="66"/>
      <c r="E19" s="89"/>
      <c r="F19" s="56"/>
      <c r="G19" s="131"/>
    </row>
    <row r="20" spans="1:7" x14ac:dyDescent="0.35">
      <c r="A20" s="48" t="s">
        <v>614</v>
      </c>
      <c r="B20" s="88"/>
      <c r="C20" s="58"/>
      <c r="D20" s="66"/>
      <c r="E20" s="89"/>
      <c r="F20" s="56"/>
      <c r="G20" s="131"/>
    </row>
    <row r="21" spans="1:7" x14ac:dyDescent="0.35">
      <c r="A21" s="47" t="s">
        <v>615</v>
      </c>
      <c r="B21" s="154">
        <f>'Market Shares (Conv.) (2024)'!AQ22</f>
        <v>28.096972413977742</v>
      </c>
      <c r="C21" s="58">
        <f>'Market Shares (Conv.) (2029)'!H22</f>
        <v>28.355851518290159</v>
      </c>
      <c r="D21" s="66">
        <f>E21/$E$7</f>
        <v>0.16818749999999999</v>
      </c>
      <c r="E21" s="76">
        <f>'Trade Draw'!X23</f>
        <v>2.4125961366000004</v>
      </c>
      <c r="F21" s="56">
        <f>C21-E21</f>
        <v>25.943255381690157</v>
      </c>
      <c r="G21" s="131">
        <f t="shared" si="2"/>
        <v>-8.5082831494015368E-2</v>
      </c>
    </row>
    <row r="22" spans="1:7" x14ac:dyDescent="0.35">
      <c r="A22" s="47" t="s">
        <v>616</v>
      </c>
      <c r="B22" s="154">
        <f>'Market Shares (Conv.) (2024)'!AQ23</f>
        <v>0.22209798656539761</v>
      </c>
      <c r="C22" s="58">
        <f>'Market Shares (Conv.) (2029)'!H23</f>
        <v>0.22414434682743911</v>
      </c>
      <c r="D22" s="66">
        <f t="shared" ref="D22:D24" si="3">E22/$E$7</f>
        <v>0</v>
      </c>
      <c r="E22" s="76">
        <f>'Trade Draw'!X24</f>
        <v>0</v>
      </c>
      <c r="F22" s="56">
        <f t="shared" ref="F22:F24" si="4">C22-E22</f>
        <v>0.22414434682743911</v>
      </c>
      <c r="G22" s="131">
        <f t="shared" si="2"/>
        <v>0</v>
      </c>
    </row>
    <row r="23" spans="1:7" x14ac:dyDescent="0.35">
      <c r="A23" s="47" t="s">
        <v>618</v>
      </c>
      <c r="B23" s="154">
        <f>'Market Shares (Conv.) (2024)'!AQ24</f>
        <v>61.376430494776898</v>
      </c>
      <c r="C23" s="58">
        <f>'Market Shares (Conv.) (2029)'!H24</f>
        <v>61.941938945946411</v>
      </c>
      <c r="D23" s="66">
        <f t="shared" si="3"/>
        <v>0.30706249999999996</v>
      </c>
      <c r="E23" s="76">
        <f>'Trade Draw'!X25</f>
        <v>4.4047137938000001</v>
      </c>
      <c r="F23" s="56">
        <f t="shared" si="4"/>
        <v>57.537225152146412</v>
      </c>
      <c r="G23" s="131">
        <f t="shared" si="2"/>
        <v>-7.1110363491265094E-2</v>
      </c>
    </row>
    <row r="24" spans="1:7" x14ac:dyDescent="0.35">
      <c r="A24" s="47" t="s">
        <v>619</v>
      </c>
      <c r="B24" s="154">
        <f>'Market Shares (Conv.) (2024)'!AQ25</f>
        <v>1.7816018141997185</v>
      </c>
      <c r="C24" s="58">
        <f>'Market Shares (Conv.) (2029)'!H25</f>
        <v>1.7980170875290236</v>
      </c>
      <c r="D24" s="66">
        <f t="shared" si="3"/>
        <v>3.4999999999999992E-3</v>
      </c>
      <c r="E24" s="76">
        <f>'Trade Draw'!X26</f>
        <v>5.02063856E-2</v>
      </c>
      <c r="F24" s="56">
        <f t="shared" si="4"/>
        <v>1.7478107019290237</v>
      </c>
      <c r="G24" s="131">
        <f t="shared" si="2"/>
        <v>-2.7923197142134766E-2</v>
      </c>
    </row>
    <row r="25" spans="1:7" ht="13.9" thickBot="1" x14ac:dyDescent="0.4">
      <c r="A25" s="47"/>
      <c r="B25" s="88"/>
      <c r="C25" s="58"/>
      <c r="D25" s="66"/>
      <c r="E25" s="89"/>
      <c r="F25" s="56"/>
      <c r="G25" s="131"/>
    </row>
    <row r="26" spans="1:7" s="2" customFormat="1" ht="14.25" thickBot="1" x14ac:dyDescent="0.45">
      <c r="A26" s="71" t="s">
        <v>620</v>
      </c>
      <c r="B26" s="448">
        <f>B18+B21+B22+B23+B24</f>
        <v>113.73619058935225</v>
      </c>
      <c r="C26" s="144">
        <f>C18+C21+C22+C23+C24</f>
        <v>114.78412994430671</v>
      </c>
      <c r="D26" s="72">
        <f>D18+D21+D22+D23+D24</f>
        <v>0.57156249999999986</v>
      </c>
      <c r="E26" s="144">
        <f>E18+E21+E22+E23+E24</f>
        <v>8.1988820770000004</v>
      </c>
      <c r="F26" s="141">
        <f>F18+F21+F22+F23+F24</f>
        <v>106.58524786730673</v>
      </c>
      <c r="G26" s="142">
        <f t="shared" si="2"/>
        <v>-7.1428707792428089E-2</v>
      </c>
    </row>
    <row r="27" spans="1:7" ht="13.9" thickBot="1" x14ac:dyDescent="0.4">
      <c r="A27" s="47"/>
      <c r="B27" s="88"/>
      <c r="C27" s="58"/>
      <c r="D27" s="66"/>
      <c r="E27" s="89"/>
      <c r="F27" s="56"/>
      <c r="G27" s="131"/>
    </row>
    <row r="28" spans="1:7" ht="13.9" thickBot="1" x14ac:dyDescent="0.4">
      <c r="A28" s="287" t="s">
        <v>82</v>
      </c>
      <c r="B28" s="577"/>
      <c r="C28" s="578"/>
      <c r="D28" s="579"/>
      <c r="E28" s="580"/>
      <c r="F28" s="581"/>
      <c r="G28" s="582"/>
    </row>
    <row r="29" spans="1:7" x14ac:dyDescent="0.35">
      <c r="A29" s="47"/>
      <c r="B29" s="88"/>
      <c r="C29" s="58"/>
      <c r="D29" s="66"/>
      <c r="E29" s="89"/>
      <c r="F29" s="56"/>
      <c r="G29" s="131"/>
    </row>
    <row r="30" spans="1:7" x14ac:dyDescent="0.35">
      <c r="A30" s="48" t="s">
        <v>614</v>
      </c>
      <c r="B30" s="88"/>
      <c r="C30" s="58"/>
      <c r="D30" s="66"/>
      <c r="E30" s="89"/>
      <c r="F30" s="56"/>
      <c r="G30" s="131"/>
    </row>
    <row r="31" spans="1:7" x14ac:dyDescent="0.35">
      <c r="A31" s="47" t="s">
        <v>515</v>
      </c>
      <c r="B31" s="154">
        <f>'Market Shares (Conv.) (2024)'!AQ32</f>
        <v>5.8107306141246102</v>
      </c>
      <c r="C31" s="58">
        <f>'Market Shares (Conv.) (2029)'!H32</f>
        <v>5.8642693625214637</v>
      </c>
      <c r="D31" s="66">
        <f>E31/$E$7</f>
        <v>4.6249999999999989E-3</v>
      </c>
      <c r="E31" s="76">
        <f>'Trade Draw'!X33</f>
        <v>6.6344152399999995E-2</v>
      </c>
      <c r="F31" s="56">
        <f>C31-E31</f>
        <v>5.7979252101214636</v>
      </c>
      <c r="G31" s="131">
        <f t="shared" ref="G31:G35" si="5">SUM(F31-C31)/C31</f>
        <v>-1.1313285304390264E-2</v>
      </c>
    </row>
    <row r="32" spans="1:7" x14ac:dyDescent="0.35">
      <c r="A32" s="47" t="s">
        <v>516</v>
      </c>
      <c r="B32" s="154">
        <f>'Market Shares (Conv.) (2024)'!AQ33</f>
        <v>0.16253284353774597</v>
      </c>
      <c r="C32" s="58">
        <f>'Market Shares (Conv.) (2029)'!H33</f>
        <v>0.16403038413879198</v>
      </c>
      <c r="D32" s="66">
        <f t="shared" ref="D32:D33" si="6">E32/$E$7</f>
        <v>0</v>
      </c>
      <c r="E32" s="76">
        <f>'Trade Draw'!X34</f>
        <v>0</v>
      </c>
      <c r="F32" s="56">
        <f t="shared" ref="F32:F33" si="7">C32-E32</f>
        <v>0.16403038413879198</v>
      </c>
      <c r="G32" s="131">
        <f t="shared" si="5"/>
        <v>0</v>
      </c>
    </row>
    <row r="33" spans="1:7" x14ac:dyDescent="0.35">
      <c r="A33" s="47" t="s">
        <v>8</v>
      </c>
      <c r="B33" s="154">
        <f>'Market Shares (Conv.) (2024)'!AQ34</f>
        <v>8.3520070092848814E-2</v>
      </c>
      <c r="C33" s="58">
        <f>'Market Shares (Conv.) (2029)'!H34</f>
        <v>8.4289604995726478E-2</v>
      </c>
      <c r="D33" s="66">
        <f t="shared" si="6"/>
        <v>0</v>
      </c>
      <c r="E33" s="76">
        <f>'Trade Draw'!X35</f>
        <v>0</v>
      </c>
      <c r="F33" s="56">
        <f t="shared" si="7"/>
        <v>8.4289604995726478E-2</v>
      </c>
      <c r="G33" s="131">
        <f t="shared" si="5"/>
        <v>0</v>
      </c>
    </row>
    <row r="34" spans="1:7" ht="13.9" thickBot="1" x14ac:dyDescent="0.4">
      <c r="A34" s="47"/>
      <c r="B34" s="88"/>
      <c r="C34" s="58"/>
      <c r="D34" s="66"/>
      <c r="E34" s="89"/>
      <c r="F34" s="56"/>
      <c r="G34" s="131"/>
    </row>
    <row r="35" spans="1:7" ht="13.9" thickBot="1" x14ac:dyDescent="0.4">
      <c r="A35" s="71" t="s">
        <v>621</v>
      </c>
      <c r="B35" s="448">
        <f>SUM(B31:B33)</f>
        <v>6.0567835277552051</v>
      </c>
      <c r="C35" s="144">
        <f>SUM(C31:C33)</f>
        <v>6.1125893516559824</v>
      </c>
      <c r="D35" s="72">
        <f>SUM(D31:D33)</f>
        <v>4.6249999999999989E-3</v>
      </c>
      <c r="E35" s="144">
        <f>SUM(E31:E33)</f>
        <v>6.6344152399999995E-2</v>
      </c>
      <c r="F35" s="141">
        <f>SUM(F31:F33)</f>
        <v>6.0462451992559823</v>
      </c>
      <c r="G35" s="142">
        <f t="shared" si="5"/>
        <v>-1.0853690405691429E-2</v>
      </c>
    </row>
    <row r="36" spans="1:7" ht="13.9" thickBot="1" x14ac:dyDescent="0.4">
      <c r="A36" s="47"/>
      <c r="B36" s="88"/>
      <c r="C36" s="58"/>
      <c r="D36" s="66"/>
      <c r="E36" s="89"/>
      <c r="F36" s="56"/>
      <c r="G36" s="131"/>
    </row>
    <row r="37" spans="1:7" ht="13.9" thickBot="1" x14ac:dyDescent="0.4">
      <c r="A37" s="287" t="s">
        <v>83</v>
      </c>
      <c r="B37" s="577"/>
      <c r="C37" s="578"/>
      <c r="D37" s="579"/>
      <c r="E37" s="580"/>
      <c r="F37" s="581"/>
      <c r="G37" s="582"/>
    </row>
    <row r="38" spans="1:7" x14ac:dyDescent="0.35">
      <c r="A38" s="47"/>
      <c r="B38" s="88"/>
      <c r="C38" s="58"/>
      <c r="D38" s="66"/>
      <c r="E38" s="89"/>
      <c r="F38" s="56"/>
      <c r="G38" s="131"/>
    </row>
    <row r="39" spans="1:7" x14ac:dyDescent="0.35">
      <c r="A39" s="79" t="s">
        <v>624</v>
      </c>
      <c r="B39" s="88"/>
      <c r="C39" s="58"/>
      <c r="D39" s="66"/>
      <c r="E39" s="89"/>
      <c r="F39" s="56"/>
      <c r="G39" s="131"/>
    </row>
    <row r="40" spans="1:7" x14ac:dyDescent="0.35">
      <c r="A40" s="47" t="s">
        <v>625</v>
      </c>
      <c r="B40" s="154">
        <f>'Market Shares (Conv.) (2024)'!AQ41</f>
        <v>3.4001821353719164</v>
      </c>
      <c r="C40" s="58">
        <f>'Market Shares (Conv.) (2029)'!H41</f>
        <v>3.431510639124379</v>
      </c>
      <c r="D40" s="66">
        <f>E40/$E$7</f>
        <v>3.7499999999999995E-4</v>
      </c>
      <c r="E40" s="76">
        <f>'Trade Draw'!X42</f>
        <v>5.3792556000000005E-3</v>
      </c>
      <c r="F40" s="56">
        <f>C40-E40</f>
        <v>3.4261313835243792</v>
      </c>
      <c r="G40" s="131">
        <f t="shared" ref="G40:G46" si="8">SUM(F40-C40)/C40</f>
        <v>-1.5676056890712375E-3</v>
      </c>
    </row>
    <row r="41" spans="1:7" x14ac:dyDescent="0.35">
      <c r="A41" s="47"/>
      <c r="B41" s="88"/>
      <c r="C41" s="58"/>
      <c r="D41" s="66"/>
      <c r="E41" s="89"/>
      <c r="F41" s="56"/>
      <c r="G41" s="131"/>
    </row>
    <row r="42" spans="1:7" x14ac:dyDescent="0.35">
      <c r="A42" s="79" t="s">
        <v>627</v>
      </c>
      <c r="B42" s="88"/>
      <c r="C42" s="58"/>
      <c r="D42" s="66"/>
      <c r="E42" s="89"/>
      <c r="F42" s="56"/>
      <c r="G42" s="131"/>
    </row>
    <row r="43" spans="1:7" x14ac:dyDescent="0.35">
      <c r="A43" s="47" t="s">
        <v>628</v>
      </c>
      <c r="B43" s="154">
        <f>'Market Shares (Conv.) (2024)'!AQ44</f>
        <v>0.62168422346603625</v>
      </c>
      <c r="C43" s="58">
        <f>'Market Shares (Conv.) (2029)'!H44</f>
        <v>0.6274122803030775</v>
      </c>
      <c r="D43" s="66">
        <f>E43/$E$7</f>
        <v>6.2500000000000001E-5</v>
      </c>
      <c r="E43" s="76">
        <f>'Trade Draw'!X45</f>
        <v>8.9654260000000016E-4</v>
      </c>
      <c r="F43" s="56">
        <f>C43-E43</f>
        <v>0.62651573770307745</v>
      </c>
      <c r="G43" s="131">
        <f t="shared" si="8"/>
        <v>-1.4289529040887857E-3</v>
      </c>
    </row>
    <row r="44" spans="1:7" x14ac:dyDescent="0.35">
      <c r="A44" s="47" t="s">
        <v>632</v>
      </c>
      <c r="B44" s="154">
        <f>'Market Shares (Conv.) (2024)'!AQ45</f>
        <v>10.617747423251764</v>
      </c>
      <c r="C44" s="58">
        <f>'Market Shares (Conv.) (2029)'!H45</f>
        <v>10.715576929657209</v>
      </c>
      <c r="D44" s="66">
        <f t="shared" ref="D44:D45" si="9">E44/$E$7</f>
        <v>9.3749999999999979E-3</v>
      </c>
      <c r="E44" s="76">
        <f>'Trade Draw'!X46</f>
        <v>0.13448139000000001</v>
      </c>
      <c r="F44" s="56">
        <f t="shared" ref="F44:F45" si="10">C44-E44</f>
        <v>10.581095539657209</v>
      </c>
      <c r="G44" s="131">
        <f t="shared" si="8"/>
        <v>-1.2550083946278153E-2</v>
      </c>
    </row>
    <row r="45" spans="1:7" x14ac:dyDescent="0.35">
      <c r="A45" s="47" t="s">
        <v>8</v>
      </c>
      <c r="B45" s="154">
        <f>'Market Shares (Conv.) (2024)'!AQ46</f>
        <v>0.20089032202870272</v>
      </c>
      <c r="C45" s="58">
        <f>'Market Shares (Conv.) (2029)'!H46</f>
        <v>0.20274127970006914</v>
      </c>
      <c r="D45" s="66">
        <f t="shared" si="9"/>
        <v>0</v>
      </c>
      <c r="E45" s="76">
        <f>'Trade Draw'!X47</f>
        <v>0</v>
      </c>
      <c r="F45" s="56">
        <f t="shared" si="10"/>
        <v>0.20274127970006914</v>
      </c>
      <c r="G45" s="131">
        <f t="shared" si="8"/>
        <v>0</v>
      </c>
    </row>
    <row r="46" spans="1:7" x14ac:dyDescent="0.35">
      <c r="A46" s="74" t="s">
        <v>11</v>
      </c>
      <c r="B46" s="446">
        <f>SUM(B43:B45)</f>
        <v>11.440321968746504</v>
      </c>
      <c r="C46" s="139">
        <f>SUM(C43:C45)</f>
        <v>11.545730489660356</v>
      </c>
      <c r="D46" s="75">
        <f>SUM(D43:D45)</f>
        <v>9.437499999999998E-3</v>
      </c>
      <c r="E46" s="139">
        <f>SUM(E43:E45)</f>
        <v>0.1353779326</v>
      </c>
      <c r="F46" s="138">
        <f>SUM(F43:F45)</f>
        <v>11.410352557060355</v>
      </c>
      <c r="G46" s="140">
        <f t="shared" si="8"/>
        <v>-1.1725367461265183E-2</v>
      </c>
    </row>
    <row r="47" spans="1:7" x14ac:dyDescent="0.35">
      <c r="A47" s="47"/>
      <c r="B47" s="88"/>
      <c r="C47" s="58"/>
      <c r="D47" s="66"/>
      <c r="E47" s="89"/>
      <c r="F47" s="56"/>
      <c r="G47" s="131"/>
    </row>
    <row r="48" spans="1:7" x14ac:dyDescent="0.35">
      <c r="A48" s="48" t="s">
        <v>614</v>
      </c>
      <c r="B48" s="88"/>
      <c r="C48" s="58"/>
      <c r="D48" s="66"/>
      <c r="E48" s="89"/>
      <c r="F48" s="56"/>
      <c r="G48" s="131"/>
    </row>
    <row r="49" spans="1:7" x14ac:dyDescent="0.35">
      <c r="A49" s="47" t="s">
        <v>517</v>
      </c>
      <c r="B49" s="154">
        <f>'Market Shares (Conv.) (2024)'!AQ50</f>
        <v>15.703397223176607</v>
      </c>
      <c r="C49" s="58">
        <f>'Market Shares (Conv.) (2029)'!H50</f>
        <v>15.848084748504981</v>
      </c>
      <c r="D49" s="66">
        <f>E49/$E$7</f>
        <v>6.9312499999999999E-2</v>
      </c>
      <c r="E49" s="76">
        <f>'Trade Draw'!X51</f>
        <v>0.99426574340000018</v>
      </c>
      <c r="F49" s="56">
        <f>C49-E49</f>
        <v>14.853819005104981</v>
      </c>
      <c r="G49" s="131">
        <f t="shared" ref="G49:G62" si="11">SUM(F49-C49)/C49</f>
        <v>-6.2737280824661998E-2</v>
      </c>
    </row>
    <row r="50" spans="1:7" x14ac:dyDescent="0.35">
      <c r="A50" s="47" t="s">
        <v>622</v>
      </c>
      <c r="B50" s="154">
        <f>'Market Shares (Conv.) (2024)'!AQ51</f>
        <v>27.535703770522638</v>
      </c>
      <c r="C50" s="58">
        <f>'Market Shares (Conv.) (2029)'!H51</f>
        <v>27.789411473391674</v>
      </c>
      <c r="D50" s="66">
        <f t="shared" ref="D50:D60" si="12">E50/$E$7</f>
        <v>3.925E-2</v>
      </c>
      <c r="E50" s="76">
        <f>'Trade Draw'!X52</f>
        <v>0.56302875280000009</v>
      </c>
      <c r="F50" s="56">
        <f t="shared" ref="F50:F60" si="13">C50-E50</f>
        <v>27.226382720591673</v>
      </c>
      <c r="G50" s="131">
        <f t="shared" si="11"/>
        <v>-2.0260549718337878E-2</v>
      </c>
    </row>
    <row r="51" spans="1:7" x14ac:dyDescent="0.35">
      <c r="A51" s="47" t="s">
        <v>623</v>
      </c>
      <c r="B51" s="154">
        <f>'Market Shares (Conv.) (2024)'!AQ52</f>
        <v>8.2693857277125424</v>
      </c>
      <c r="C51" s="58">
        <f>'Market Shares (Conv.) (2029)'!H52</f>
        <v>8.3455779643301433</v>
      </c>
      <c r="D51" s="66">
        <f t="shared" si="12"/>
        <v>1E-3</v>
      </c>
      <c r="E51" s="76">
        <f>'Trade Draw'!X53</f>
        <v>1.4344681600000003E-2</v>
      </c>
      <c r="F51" s="56">
        <f t="shared" si="13"/>
        <v>8.3312332827301425</v>
      </c>
      <c r="G51" s="131">
        <f t="shared" si="11"/>
        <v>-1.7188362101835772E-3</v>
      </c>
    </row>
    <row r="52" spans="1:7" x14ac:dyDescent="0.35">
      <c r="A52" s="47" t="s">
        <v>626</v>
      </c>
      <c r="B52" s="154">
        <f>'Market Shares (Conv.) (2024)'!AQ53</f>
        <v>0.12885766953568828</v>
      </c>
      <c r="C52" s="58">
        <f>'Market Shares (Conv.) (2029)'!H53</f>
        <v>0.13004493475350901</v>
      </c>
      <c r="D52" s="66">
        <f t="shared" si="12"/>
        <v>0</v>
      </c>
      <c r="E52" s="76">
        <f>'Trade Draw'!X54</f>
        <v>0</v>
      </c>
      <c r="F52" s="56">
        <f t="shared" si="13"/>
        <v>0.13004493475350901</v>
      </c>
      <c r="G52" s="131">
        <f t="shared" si="11"/>
        <v>0</v>
      </c>
    </row>
    <row r="53" spans="1:7" x14ac:dyDescent="0.35">
      <c r="A53" s="47" t="s">
        <v>629</v>
      </c>
      <c r="B53" s="154">
        <f>'Market Shares (Conv.) (2024)'!AQ54</f>
        <v>0.98200264609545218</v>
      </c>
      <c r="C53" s="58">
        <f>'Market Shares (Conv.) (2029)'!H54</f>
        <v>0.99105059481063607</v>
      </c>
      <c r="D53" s="66">
        <f t="shared" si="12"/>
        <v>8.749999999999998E-4</v>
      </c>
      <c r="E53" s="76">
        <f>'Trade Draw'!X55</f>
        <v>1.25515964E-2</v>
      </c>
      <c r="F53" s="56">
        <f t="shared" si="13"/>
        <v>0.97849899841063603</v>
      </c>
      <c r="G53" s="131">
        <f t="shared" si="11"/>
        <v>-1.2664940080479256E-2</v>
      </c>
    </row>
    <row r="54" spans="1:7" x14ac:dyDescent="0.35">
      <c r="A54" s="47" t="s">
        <v>630</v>
      </c>
      <c r="B54" s="154">
        <f>'Market Shares (Conv.) (2024)'!AQ55</f>
        <v>0.39479078155889907</v>
      </c>
      <c r="C54" s="58">
        <f>'Market Shares (Conv.) (2029)'!H55</f>
        <v>0.39842829390061746</v>
      </c>
      <c r="D54" s="66">
        <f t="shared" si="12"/>
        <v>0</v>
      </c>
      <c r="E54" s="76">
        <f>'Trade Draw'!X56</f>
        <v>0</v>
      </c>
      <c r="F54" s="56">
        <f t="shared" si="13"/>
        <v>0.39842829390061746</v>
      </c>
      <c r="G54" s="131">
        <f t="shared" si="11"/>
        <v>0</v>
      </c>
    </row>
    <row r="55" spans="1:7" x14ac:dyDescent="0.35">
      <c r="A55" s="47" t="s">
        <v>631</v>
      </c>
      <c r="B55" s="154">
        <f>'Market Shares (Conv.) (2024)'!AQ56</f>
        <v>38.338825656263296</v>
      </c>
      <c r="C55" s="58">
        <f>'Market Shares (Conv.) (2029)'!H56</f>
        <v>38.69207086361331</v>
      </c>
      <c r="D55" s="66">
        <f t="shared" si="12"/>
        <v>0.122625</v>
      </c>
      <c r="E55" s="76">
        <f>'Trade Draw'!X57</f>
        <v>1.7590165812000003</v>
      </c>
      <c r="F55" s="56">
        <f t="shared" si="13"/>
        <v>36.933054282413309</v>
      </c>
      <c r="G55" s="131">
        <f t="shared" si="11"/>
        <v>-4.5461939408733235E-2</v>
      </c>
    </row>
    <row r="56" spans="1:7" x14ac:dyDescent="0.35">
      <c r="A56" s="47" t="s">
        <v>633</v>
      </c>
      <c r="B56" s="154">
        <f>'Market Shares (Conv.) (2024)'!AQ57</f>
        <v>2.8984586850906637E-2</v>
      </c>
      <c r="C56" s="58">
        <f>'Market Shares (Conv.) (2029)'!H57</f>
        <v>2.9251644232473312E-2</v>
      </c>
      <c r="D56" s="66">
        <f t="shared" si="12"/>
        <v>0</v>
      </c>
      <c r="E56" s="76">
        <f>'Trade Draw'!X58</f>
        <v>0</v>
      </c>
      <c r="F56" s="56">
        <f t="shared" si="13"/>
        <v>2.9251644232473312E-2</v>
      </c>
      <c r="G56" s="131">
        <f t="shared" si="11"/>
        <v>0</v>
      </c>
    </row>
    <row r="57" spans="1:7" x14ac:dyDescent="0.35">
      <c r="A57" s="47" t="s">
        <v>634</v>
      </c>
      <c r="B57" s="154">
        <f>'Market Shares (Conv.) (2024)'!AQ58</f>
        <v>2.8984586850906637E-2</v>
      </c>
      <c r="C57" s="58">
        <f>'Market Shares (Conv.) (2029)'!H58</f>
        <v>2.9251644232473312E-2</v>
      </c>
      <c r="D57" s="66">
        <f t="shared" si="12"/>
        <v>0</v>
      </c>
      <c r="E57" s="76">
        <f>'Trade Draw'!X59</f>
        <v>0</v>
      </c>
      <c r="F57" s="56">
        <f t="shared" si="13"/>
        <v>2.9251644232473312E-2</v>
      </c>
      <c r="G57" s="131">
        <f t="shared" si="11"/>
        <v>0</v>
      </c>
    </row>
    <row r="58" spans="1:7" x14ac:dyDescent="0.35">
      <c r="A58" s="47" t="s">
        <v>586</v>
      </c>
      <c r="B58" s="154">
        <f>'Market Shares (Conv.) (2024)'!AQ59</f>
        <v>2.3763802297874901</v>
      </c>
      <c r="C58" s="58">
        <f>'Market Shares (Conv.) (2029)'!H59</f>
        <v>2.3982756559682503</v>
      </c>
      <c r="D58" s="66">
        <f t="shared" si="12"/>
        <v>6.2500000000000001E-5</v>
      </c>
      <c r="E58" s="76">
        <f>'Trade Draw'!X60</f>
        <v>8.9654260000000016E-4</v>
      </c>
      <c r="F58" s="56">
        <f t="shared" si="13"/>
        <v>2.3973791133682503</v>
      </c>
      <c r="G58" s="131">
        <f t="shared" si="11"/>
        <v>-3.7382800336940028E-4</v>
      </c>
    </row>
    <row r="59" spans="1:7" x14ac:dyDescent="0.35">
      <c r="A59" s="47" t="s">
        <v>635</v>
      </c>
      <c r="B59" s="154">
        <f>'Market Shares (Conv.) (2024)'!AQ60</f>
        <v>1.3516062920910654</v>
      </c>
      <c r="C59" s="58">
        <f>'Market Shares (Conv.) (2029)'!H60</f>
        <v>1.3640596846176383</v>
      </c>
      <c r="D59" s="66">
        <f t="shared" si="12"/>
        <v>0</v>
      </c>
      <c r="E59" s="76">
        <f>'Trade Draw'!X61</f>
        <v>0</v>
      </c>
      <c r="F59" s="56">
        <f t="shared" si="13"/>
        <v>1.3640596846176383</v>
      </c>
      <c r="G59" s="131">
        <f t="shared" si="11"/>
        <v>0</v>
      </c>
    </row>
    <row r="60" spans="1:7" x14ac:dyDescent="0.35">
      <c r="A60" s="47" t="s">
        <v>636</v>
      </c>
      <c r="B60" s="154">
        <f>'Market Shares (Conv.) (2024)'!AQ61</f>
        <v>9.9873082684781636E-2</v>
      </c>
      <c r="C60" s="58">
        <f>'Market Shares (Conv.) (2029)'!H61</f>
        <v>0.10079329052103567</v>
      </c>
      <c r="D60" s="66">
        <f t="shared" si="12"/>
        <v>0</v>
      </c>
      <c r="E60" s="76">
        <f>'Trade Draw'!X62</f>
        <v>0</v>
      </c>
      <c r="F60" s="56">
        <f t="shared" si="13"/>
        <v>0.10079329052103567</v>
      </c>
      <c r="G60" s="131">
        <f t="shared" si="11"/>
        <v>0</v>
      </c>
    </row>
    <row r="61" spans="1:7" ht="13.9" thickBot="1" x14ac:dyDescent="0.4">
      <c r="A61" s="47"/>
      <c r="B61" s="88"/>
      <c r="C61" s="58"/>
      <c r="D61" s="66"/>
      <c r="E61" s="89"/>
      <c r="F61" s="56"/>
      <c r="G61" s="131"/>
    </row>
    <row r="62" spans="1:7" ht="13.9" thickBot="1" x14ac:dyDescent="0.4">
      <c r="A62" s="71" t="s">
        <v>637</v>
      </c>
      <c r="B62" s="448">
        <f>B40+B46+B49+B50+B51+B52+B53+B54+B55+B56+B57+B58+B59+B60</f>
        <v>110.07929635724869</v>
      </c>
      <c r="C62" s="144">
        <f>C40+C46+C49+C50+C51+C52+C53+C54+C55+C56+C57+C58+C59+C60</f>
        <v>111.09354192166148</v>
      </c>
      <c r="D62" s="72">
        <f>D40+D46+D49+D50+D51+D52+D53+D54+D55+D56+D57+D58+D59+D60</f>
        <v>0.2429375</v>
      </c>
      <c r="E62" s="144">
        <f>E40+E46+E49+E50+E51+E52+E53+E54+E55+E56+E57+E58+E59+E60</f>
        <v>3.4848610862000005</v>
      </c>
      <c r="F62" s="141">
        <f>F40+F46+F49+F50+F51+F52+F53+F54+F55+F56+F57+F58+F59+F60</f>
        <v>107.6086808354615</v>
      </c>
      <c r="G62" s="142">
        <f t="shared" si="11"/>
        <v>-3.1368709881060074E-2</v>
      </c>
    </row>
    <row r="63" spans="1:7" ht="13.9" thickBot="1" x14ac:dyDescent="0.4">
      <c r="A63" s="47"/>
      <c r="B63" s="88"/>
      <c r="C63" s="58"/>
      <c r="D63" s="66"/>
      <c r="E63" s="89"/>
      <c r="F63" s="56"/>
      <c r="G63" s="131"/>
    </row>
    <row r="64" spans="1:7" ht="13.9" thickBot="1" x14ac:dyDescent="0.4">
      <c r="A64" s="287" t="s">
        <v>84</v>
      </c>
      <c r="B64" s="577"/>
      <c r="C64" s="578"/>
      <c r="D64" s="579"/>
      <c r="E64" s="580"/>
      <c r="F64" s="581"/>
      <c r="G64" s="582"/>
    </row>
    <row r="65" spans="1:7" x14ac:dyDescent="0.35">
      <c r="A65" s="47"/>
      <c r="B65" s="88"/>
      <c r="C65" s="58"/>
      <c r="D65" s="66"/>
      <c r="E65" s="89"/>
      <c r="F65" s="56"/>
      <c r="G65" s="131"/>
    </row>
    <row r="66" spans="1:7" x14ac:dyDescent="0.35">
      <c r="A66" s="79" t="s">
        <v>641</v>
      </c>
      <c r="B66" s="88"/>
      <c r="C66" s="58"/>
      <c r="D66" s="66"/>
      <c r="E66" s="89"/>
      <c r="F66" s="56"/>
      <c r="G66" s="131"/>
    </row>
    <row r="67" spans="1:7" x14ac:dyDescent="0.35">
      <c r="A67" s="47" t="s">
        <v>642</v>
      </c>
      <c r="B67" s="154">
        <f>'Market Shares (Conv.) (2024)'!AQ68</f>
        <v>70.913441380505915</v>
      </c>
      <c r="C67" s="58">
        <f>'Market Shares (Conv.) (2029)'!H68</f>
        <v>71.566821677778194</v>
      </c>
      <c r="D67" s="66">
        <f>E67/$E$7</f>
        <v>8.6124999999999993E-2</v>
      </c>
      <c r="E67" s="76">
        <f>'Trade Draw'!X69</f>
        <v>1.2354357028000003</v>
      </c>
      <c r="F67" s="56">
        <f t="shared" ref="F67" si="14">C67-E67</f>
        <v>70.33138597497819</v>
      </c>
      <c r="G67" s="131">
        <f t="shared" ref="G67:G79" si="15">SUM(F67-C67)/C67</f>
        <v>-1.7262687846645173E-2</v>
      </c>
    </row>
    <row r="68" spans="1:7" x14ac:dyDescent="0.35">
      <c r="A68" s="47"/>
      <c r="B68" s="88"/>
      <c r="C68" s="58"/>
      <c r="D68" s="66"/>
      <c r="E68" s="89"/>
      <c r="F68" s="56"/>
      <c r="G68" s="131"/>
    </row>
    <row r="69" spans="1:7" x14ac:dyDescent="0.35">
      <c r="A69" s="79" t="s">
        <v>638</v>
      </c>
      <c r="B69" s="88"/>
      <c r="C69" s="58"/>
      <c r="D69" s="66"/>
      <c r="E69" s="89"/>
      <c r="F69" s="56"/>
      <c r="G69" s="131"/>
    </row>
    <row r="70" spans="1:7" x14ac:dyDescent="0.35">
      <c r="A70" s="47" t="s">
        <v>639</v>
      </c>
      <c r="B70" s="154">
        <f>'Market Shares (Conv.) (2024)'!AQ71</f>
        <v>3.9035056260297152</v>
      </c>
      <c r="C70" s="58">
        <f>'Market Shares (Conv.) (2029)'!H71</f>
        <v>3.9394716377855694</v>
      </c>
      <c r="D70" s="66">
        <f>E70/$E$7</f>
        <v>2.7499999999999998E-3</v>
      </c>
      <c r="E70" s="76">
        <f>'Trade Draw'!X72</f>
        <v>3.9447874400000006E-2</v>
      </c>
      <c r="F70" s="56">
        <f t="shared" ref="F70:F71" si="16">C70-E70</f>
        <v>3.9000237633855694</v>
      </c>
      <c r="G70" s="131">
        <f t="shared" si="15"/>
        <v>-1.0013493693325371E-2</v>
      </c>
    </row>
    <row r="71" spans="1:7" x14ac:dyDescent="0.35">
      <c r="A71" s="47" t="s">
        <v>8</v>
      </c>
      <c r="B71" s="154">
        <f>'Market Shares (Conv.) (2024)'!AQ72</f>
        <v>1.5347054765105987</v>
      </c>
      <c r="C71" s="58">
        <f>'Market Shares (Conv.) (2029)'!H72</f>
        <v>1.5488459032188076</v>
      </c>
      <c r="D71" s="66">
        <f>E71/$E$7</f>
        <v>6.8749999999999996E-4</v>
      </c>
      <c r="E71" s="76">
        <f>'Trade Draw'!X73</f>
        <v>9.8619686000000015E-3</v>
      </c>
      <c r="F71" s="56">
        <f t="shared" si="16"/>
        <v>1.5389839346188074</v>
      </c>
      <c r="G71" s="131">
        <f t="shared" si="15"/>
        <v>-6.3673013432162529E-3</v>
      </c>
    </row>
    <row r="72" spans="1:7" x14ac:dyDescent="0.35">
      <c r="A72" s="74" t="s">
        <v>11</v>
      </c>
      <c r="B72" s="446">
        <f>SUM(B70:B71)</f>
        <v>5.4382111025403139</v>
      </c>
      <c r="C72" s="139">
        <f>SUM(C70:C71)</f>
        <v>5.4883175410043767</v>
      </c>
      <c r="D72" s="75">
        <f>SUM(D70:D71)</f>
        <v>3.4374999999999996E-3</v>
      </c>
      <c r="E72" s="139">
        <f>SUM(E70:E71)</f>
        <v>4.9309843000000006E-2</v>
      </c>
      <c r="F72" s="138">
        <f>SUM(F70:F71)</f>
        <v>5.4390076980043771</v>
      </c>
      <c r="G72" s="140">
        <f t="shared" si="15"/>
        <v>-8.9845098487096285E-3</v>
      </c>
    </row>
    <row r="73" spans="1:7" x14ac:dyDescent="0.35">
      <c r="A73" s="47"/>
      <c r="B73" s="88"/>
      <c r="C73" s="58"/>
      <c r="D73" s="66"/>
      <c r="E73" s="89"/>
      <c r="F73" s="56"/>
      <c r="G73" s="131"/>
    </row>
    <row r="74" spans="1:7" x14ac:dyDescent="0.35">
      <c r="A74" s="48" t="s">
        <v>614</v>
      </c>
      <c r="B74" s="88"/>
      <c r="C74" s="58"/>
      <c r="D74" s="66"/>
      <c r="E74" s="89"/>
      <c r="F74" s="56"/>
      <c r="G74" s="131"/>
    </row>
    <row r="75" spans="1:7" x14ac:dyDescent="0.35">
      <c r="A75" s="47" t="s">
        <v>640</v>
      </c>
      <c r="B75" s="154">
        <f>'Market Shares (Conv.) (2024)'!AQ76</f>
        <v>1.0586741078019837</v>
      </c>
      <c r="C75" s="58">
        <f>'Market Shares (Conv.) (2029)'!H76</f>
        <v>1.0684284899022478</v>
      </c>
      <c r="D75" s="66">
        <f>E75/$E$7</f>
        <v>0</v>
      </c>
      <c r="E75" s="76">
        <f>'Trade Draw'!X77</f>
        <v>0</v>
      </c>
      <c r="F75" s="56">
        <f t="shared" ref="F75:F77" si="17">C75-E75</f>
        <v>1.0684284899022478</v>
      </c>
      <c r="G75" s="131">
        <f t="shared" si="15"/>
        <v>0</v>
      </c>
    </row>
    <row r="76" spans="1:7" x14ac:dyDescent="0.35">
      <c r="A76" s="47" t="s">
        <v>536</v>
      </c>
      <c r="B76" s="154">
        <f>'Market Shares (Conv.) (2024)'!AQ77</f>
        <v>0.10820725562160902</v>
      </c>
      <c r="C76" s="58">
        <f>'Market Shares (Conv.) (2029)'!H77</f>
        <v>0.10920425262906917</v>
      </c>
      <c r="D76" s="66">
        <f t="shared" ref="D76:D77" si="18">E76/$E$7</f>
        <v>0</v>
      </c>
      <c r="E76" s="76">
        <f>'Trade Draw'!X78</f>
        <v>0</v>
      </c>
      <c r="F76" s="56">
        <f t="shared" si="17"/>
        <v>0.10920425262906917</v>
      </c>
      <c r="G76" s="131">
        <f t="shared" si="15"/>
        <v>0</v>
      </c>
    </row>
    <row r="77" spans="1:7" x14ac:dyDescent="0.35">
      <c r="A77" s="47" t="s">
        <v>643</v>
      </c>
      <c r="B77" s="154">
        <f>'Market Shares (Conv.) (2024)'!AQ78</f>
        <v>5.4056248035801356E-2</v>
      </c>
      <c r="C77" s="58">
        <f>'Market Shares (Conv.) (2029)'!H78</f>
        <v>5.4554309993076013E-2</v>
      </c>
      <c r="D77" s="66">
        <f t="shared" si="18"/>
        <v>0</v>
      </c>
      <c r="E77" s="76">
        <f>'Trade Draw'!X79</f>
        <v>0</v>
      </c>
      <c r="F77" s="56">
        <f t="shared" si="17"/>
        <v>5.4554309993076013E-2</v>
      </c>
      <c r="G77" s="131">
        <f t="shared" si="15"/>
        <v>0</v>
      </c>
    </row>
    <row r="78" spans="1:7" ht="13.9" thickBot="1" x14ac:dyDescent="0.4">
      <c r="A78" s="47"/>
      <c r="B78" s="88"/>
      <c r="C78" s="58"/>
      <c r="D78" s="66"/>
      <c r="E78" s="89"/>
      <c r="F78" s="56"/>
      <c r="G78" s="131"/>
    </row>
    <row r="79" spans="1:7" ht="13.9" thickBot="1" x14ac:dyDescent="0.4">
      <c r="A79" s="71" t="s">
        <v>644</v>
      </c>
      <c r="B79" s="448">
        <f>B67+B72+B75+B76+B77</f>
        <v>77.572590094505614</v>
      </c>
      <c r="C79" s="144">
        <f>C67+C72+C75+C76+C77</f>
        <v>78.287326271306966</v>
      </c>
      <c r="D79" s="72">
        <f>D67+D72+D75+D76+D77</f>
        <v>8.9562499999999989E-2</v>
      </c>
      <c r="E79" s="144">
        <f>E67+E72+E75+E76+E77</f>
        <v>1.2847455458000003</v>
      </c>
      <c r="F79" s="141">
        <f>F67+F72+F75+F76+F77</f>
        <v>77.002580725506959</v>
      </c>
      <c r="G79" s="142">
        <f t="shared" si="15"/>
        <v>-1.6410645336739239E-2</v>
      </c>
    </row>
    <row r="80" spans="1:7" ht="13.9" thickBot="1" x14ac:dyDescent="0.4">
      <c r="A80" s="47"/>
      <c r="B80" s="88"/>
      <c r="C80" s="58"/>
      <c r="D80" s="66"/>
      <c r="E80" s="89"/>
      <c r="F80" s="56"/>
      <c r="G80" s="131"/>
    </row>
    <row r="81" spans="1:7" ht="13.9" thickBot="1" x14ac:dyDescent="0.4">
      <c r="A81" s="287" t="s">
        <v>85</v>
      </c>
      <c r="B81" s="577"/>
      <c r="C81" s="578"/>
      <c r="D81" s="579"/>
      <c r="E81" s="580"/>
      <c r="F81" s="581"/>
      <c r="G81" s="582"/>
    </row>
    <row r="82" spans="1:7" x14ac:dyDescent="0.35">
      <c r="A82" s="47"/>
      <c r="B82" s="88"/>
      <c r="C82" s="58"/>
      <c r="D82" s="66"/>
      <c r="E82" s="89"/>
      <c r="F82" s="56"/>
      <c r="G82" s="131"/>
    </row>
    <row r="83" spans="1:7" x14ac:dyDescent="0.35">
      <c r="A83" s="247" t="s">
        <v>541</v>
      </c>
      <c r="B83" s="154">
        <f>'Market Shares (Conv.) (2024)'!AQ84</f>
        <v>1.7274897275994476</v>
      </c>
      <c r="C83" s="58">
        <f>'Market Shares (Conv.) (2029)'!H84</f>
        <v>1.743406424487663</v>
      </c>
      <c r="D83" s="66">
        <f>E83/$E$7</f>
        <v>1.25E-4</v>
      </c>
      <c r="E83" s="76">
        <f>'Trade Draw'!X85</f>
        <v>1.7930852000000003E-3</v>
      </c>
      <c r="F83" s="56">
        <f t="shared" ref="F83:F91" si="19">C83-E83</f>
        <v>1.7416133392876629</v>
      </c>
      <c r="G83" s="131">
        <f t="shared" ref="G83:G95" si="20">SUM(F83-C83)/C83</f>
        <v>-1.0284952348543948E-3</v>
      </c>
    </row>
    <row r="84" spans="1:7" x14ac:dyDescent="0.35">
      <c r="A84" s="247" t="s">
        <v>645</v>
      </c>
      <c r="B84" s="154">
        <f>'Market Shares (Conv.) (2024)'!AQ85</f>
        <v>7.1883402993267396</v>
      </c>
      <c r="C84" s="58">
        <f>'Market Shares (Conv.) (2029)'!H85</f>
        <v>7.2545720295916256</v>
      </c>
      <c r="D84" s="66">
        <f t="shared" ref="D84:D91" si="21">E84/$E$7</f>
        <v>8.1249999999999985E-4</v>
      </c>
      <c r="E84" s="76">
        <f>'Trade Draw'!X86</f>
        <v>1.1655053800000001E-2</v>
      </c>
      <c r="F84" s="56">
        <f t="shared" si="19"/>
        <v>7.2429169757916254</v>
      </c>
      <c r="G84" s="131">
        <f t="shared" si="20"/>
        <v>-1.6065804781396995E-3</v>
      </c>
    </row>
    <row r="85" spans="1:7" x14ac:dyDescent="0.35">
      <c r="A85" s="247" t="s">
        <v>543</v>
      </c>
      <c r="B85" s="154">
        <f>'Market Shares (Conv.) (2024)'!AQ86</f>
        <v>0.18640918212480706</v>
      </c>
      <c r="C85" s="58">
        <f>'Market Shares (Conv.) (2029)'!H86</f>
        <v>0.1881267138713974</v>
      </c>
      <c r="D85" s="66">
        <f t="shared" si="21"/>
        <v>0</v>
      </c>
      <c r="E85" s="76">
        <f>'Trade Draw'!X87</f>
        <v>0</v>
      </c>
      <c r="F85" s="56">
        <f t="shared" si="19"/>
        <v>0.1881267138713974</v>
      </c>
      <c r="G85" s="131">
        <f t="shared" si="20"/>
        <v>0</v>
      </c>
    </row>
    <row r="86" spans="1:7" x14ac:dyDescent="0.35">
      <c r="A86" s="247" t="s">
        <v>544</v>
      </c>
      <c r="B86" s="154">
        <f>'Market Shares (Conv.) (2024)'!AQ87</f>
        <v>0.82833263858386574</v>
      </c>
      <c r="C86" s="58">
        <f>'Market Shares (Conv.) (2029)'!H87</f>
        <v>0.83596470685050384</v>
      </c>
      <c r="D86" s="66">
        <f t="shared" si="21"/>
        <v>0</v>
      </c>
      <c r="E86" s="76">
        <f>'Trade Draw'!X88</f>
        <v>0</v>
      </c>
      <c r="F86" s="56">
        <f t="shared" si="19"/>
        <v>0.83596470685050384</v>
      </c>
      <c r="G86" s="131">
        <f t="shared" si="20"/>
        <v>0</v>
      </c>
    </row>
    <row r="87" spans="1:7" x14ac:dyDescent="0.35">
      <c r="A87" s="247" t="s">
        <v>646</v>
      </c>
      <c r="B87" s="154">
        <f>'Market Shares (Conv.) (2024)'!AQ88</f>
        <v>0.3241198977500897</v>
      </c>
      <c r="C87" s="58">
        <f>'Market Shares (Conv.) (2029)'!H88</f>
        <v>0.32710626466475529</v>
      </c>
      <c r="D87" s="66">
        <f t="shared" si="21"/>
        <v>0</v>
      </c>
      <c r="E87" s="76">
        <f>'Trade Draw'!X89</f>
        <v>0</v>
      </c>
      <c r="F87" s="56">
        <f t="shared" si="19"/>
        <v>0.32710626466475529</v>
      </c>
      <c r="G87" s="131">
        <f t="shared" si="20"/>
        <v>0</v>
      </c>
    </row>
    <row r="88" spans="1:7" x14ac:dyDescent="0.35">
      <c r="A88" s="247" t="s">
        <v>546</v>
      </c>
      <c r="B88" s="154">
        <f>'Market Shares (Conv.) (2024)'!AQ89</f>
        <v>1.2154985736758221</v>
      </c>
      <c r="C88" s="58">
        <f>'Market Shares (Conv.) (2029)'!H89</f>
        <v>1.2266979006855063</v>
      </c>
      <c r="D88" s="66">
        <f t="shared" si="21"/>
        <v>0</v>
      </c>
      <c r="E88" s="76">
        <f>'Trade Draw'!X90</f>
        <v>0</v>
      </c>
      <c r="F88" s="56">
        <f t="shared" si="19"/>
        <v>1.2266979006855063</v>
      </c>
      <c r="G88" s="131">
        <f t="shared" si="20"/>
        <v>0</v>
      </c>
    </row>
    <row r="89" spans="1:7" x14ac:dyDescent="0.35">
      <c r="A89" s="247" t="s">
        <v>647</v>
      </c>
      <c r="B89" s="154">
        <f>'Market Shares (Conv.) (2024)'!AQ90</f>
        <v>1.2001762833500988</v>
      </c>
      <c r="C89" s="58">
        <f>'Market Shares (Conv.) (2029)'!H90</f>
        <v>1.2112344342666048</v>
      </c>
      <c r="D89" s="66">
        <f t="shared" si="21"/>
        <v>0</v>
      </c>
      <c r="E89" s="76">
        <f>'Trade Draw'!X91</f>
        <v>0</v>
      </c>
      <c r="F89" s="56">
        <f t="shared" si="19"/>
        <v>1.2112344342666048</v>
      </c>
      <c r="G89" s="131">
        <f t="shared" si="20"/>
        <v>0</v>
      </c>
    </row>
    <row r="90" spans="1:7" x14ac:dyDescent="0.35">
      <c r="A90" s="247" t="s">
        <v>548</v>
      </c>
      <c r="B90" s="154">
        <f>'Market Shares (Conv.) (2024)'!AQ91</f>
        <v>7.43955516430089E-2</v>
      </c>
      <c r="C90" s="58">
        <f>'Market Shares (Conv.) (2029)'!H91</f>
        <v>7.5081015311136673E-2</v>
      </c>
      <c r="D90" s="66">
        <f t="shared" si="21"/>
        <v>0</v>
      </c>
      <c r="E90" s="76">
        <f>'Trade Draw'!X92</f>
        <v>0</v>
      </c>
      <c r="F90" s="56">
        <f t="shared" si="19"/>
        <v>7.5081015311136673E-2</v>
      </c>
      <c r="G90" s="131">
        <f t="shared" si="20"/>
        <v>0</v>
      </c>
    </row>
    <row r="91" spans="1:7" x14ac:dyDescent="0.35">
      <c r="A91" s="247" t="s">
        <v>549</v>
      </c>
      <c r="B91" s="154">
        <f>'Market Shares (Conv.) (2024)'!AQ92</f>
        <v>9.3289228897657978E-2</v>
      </c>
      <c r="C91" s="58">
        <f>'Market Shares (Conv.) (2029)'!H92</f>
        <v>9.4148774604689622E-2</v>
      </c>
      <c r="D91" s="66">
        <f t="shared" si="21"/>
        <v>0</v>
      </c>
      <c r="E91" s="76">
        <f>'Trade Draw'!X93</f>
        <v>0</v>
      </c>
      <c r="F91" s="56">
        <f t="shared" si="19"/>
        <v>9.4148774604689622E-2</v>
      </c>
      <c r="G91" s="131">
        <f t="shared" si="20"/>
        <v>0</v>
      </c>
    </row>
    <row r="92" spans="1:7" ht="13.9" thickBot="1" x14ac:dyDescent="0.4">
      <c r="A92" s="47"/>
      <c r="B92" s="88"/>
      <c r="C92" s="58"/>
      <c r="D92" s="66"/>
      <c r="E92" s="89"/>
      <c r="F92" s="56"/>
      <c r="G92" s="131"/>
    </row>
    <row r="93" spans="1:7" ht="13.9" thickBot="1" x14ac:dyDescent="0.4">
      <c r="A93" s="71" t="s">
        <v>648</v>
      </c>
      <c r="B93" s="448">
        <f>SUM(B83:B91)</f>
        <v>12.838051382951537</v>
      </c>
      <c r="C93" s="144">
        <f>SUM(C83:C91)</f>
        <v>12.956338264333882</v>
      </c>
      <c r="D93" s="72">
        <f>SUM(D83:D91)</f>
        <v>9.3749999999999986E-4</v>
      </c>
      <c r="E93" s="144">
        <f>SUM(E83:E91)</f>
        <v>1.3448139000000001E-2</v>
      </c>
      <c r="F93" s="141">
        <f>SUM(F83:F91)</f>
        <v>12.942890125333882</v>
      </c>
      <c r="G93" s="142">
        <f t="shared" si="20"/>
        <v>-1.0379583124206751E-3</v>
      </c>
    </row>
    <row r="94" spans="1:7" ht="13.9" thickBot="1" x14ac:dyDescent="0.4">
      <c r="A94" s="47"/>
      <c r="B94" s="88"/>
      <c r="C94" s="58"/>
      <c r="D94" s="66"/>
      <c r="E94" s="89"/>
      <c r="F94" s="56"/>
      <c r="G94" s="131"/>
    </row>
    <row r="95" spans="1:7" ht="13.9" thickBot="1" x14ac:dyDescent="0.4">
      <c r="A95" s="150" t="s">
        <v>649</v>
      </c>
      <c r="B95" s="444">
        <f>B93+B79+B62+B35+B26</f>
        <v>320.28291195181328</v>
      </c>
      <c r="C95" s="585">
        <f>C93+C79+C62+C35+C26</f>
        <v>323.233925753265</v>
      </c>
      <c r="D95" s="583">
        <f>D93+D79+D62+D35+D26</f>
        <v>0.90962499999999991</v>
      </c>
      <c r="E95" s="585">
        <f>E93+E79+E62+E35+E26</f>
        <v>13.048281000400001</v>
      </c>
      <c r="F95" s="571">
        <f>F93+F79+F62+F35+F26+F7</f>
        <v>324.53032635286507</v>
      </c>
      <c r="G95" s="584">
        <f t="shared" si="20"/>
        <v>4.0107194706710996E-3</v>
      </c>
    </row>
    <row r="96" spans="1:7" ht="13.9" thickBot="1" x14ac:dyDescent="0.4">
      <c r="A96" s="47"/>
      <c r="B96" s="88"/>
      <c r="C96" s="58"/>
      <c r="D96" s="66"/>
      <c r="E96" s="89"/>
      <c r="F96" s="56"/>
      <c r="G96" s="131"/>
    </row>
    <row r="97" spans="1:7" ht="13.9" hidden="1" thickBot="1" x14ac:dyDescent="0.4">
      <c r="A97" s="150" t="s">
        <v>514</v>
      </c>
      <c r="B97" s="569"/>
      <c r="C97" s="572"/>
      <c r="D97" s="574"/>
      <c r="E97" s="570"/>
      <c r="F97" s="570"/>
      <c r="G97" s="576"/>
    </row>
    <row r="98" spans="1:7" ht="13.9" hidden="1" thickBot="1" x14ac:dyDescent="0.4">
      <c r="A98" s="79"/>
      <c r="B98" s="88"/>
      <c r="C98" s="58"/>
      <c r="D98" s="66"/>
      <c r="E98" s="89"/>
      <c r="F98" s="56"/>
      <c r="G98" s="131"/>
    </row>
    <row r="99" spans="1:7" ht="13.9" hidden="1" thickBot="1" x14ac:dyDescent="0.4">
      <c r="A99" s="5" t="s">
        <v>552</v>
      </c>
      <c r="B99" s="154">
        <f>'Market Shares (Conv.) (2024)'!AK100</f>
        <v>7.1797302942129502</v>
      </c>
      <c r="C99" s="58">
        <f>'Market Shares (Conv.) (2024)'!AL100*'Pop &amp; Exp'!$G$21</f>
        <v>7.2458826938517769</v>
      </c>
      <c r="D99" s="66">
        <f>E99/$E$7</f>
        <v>2.5000000000000001E-3</v>
      </c>
      <c r="E99" s="76">
        <f>'Trade Draw'!X101</f>
        <v>3.5861704000000008E-2</v>
      </c>
      <c r="F99" s="56">
        <f t="shared" ref="F99:F111" si="22">C99-E99</f>
        <v>7.2100209898517766</v>
      </c>
      <c r="G99" s="131">
        <f t="shared" ref="G99:G111" si="23">SUM(F99-C99)/C99</f>
        <v>-4.9492526328682252E-3</v>
      </c>
    </row>
    <row r="100" spans="1:7" ht="13.9" hidden="1" thickBot="1" x14ac:dyDescent="0.4">
      <c r="A100" s="5" t="s">
        <v>553</v>
      </c>
      <c r="B100" s="154">
        <f>'Market Shares (Conv.) (2024)'!AK101</f>
        <v>4.2488513891491717</v>
      </c>
      <c r="C100" s="58">
        <f>'Market Shares (Conv.) (2024)'!AL101*'Pop &amp; Exp'!$G$21</f>
        <v>4.2879993381086932</v>
      </c>
      <c r="D100" s="66">
        <f t="shared" ref="D100:D111" si="24">E100/$E$7</f>
        <v>1.5E-3</v>
      </c>
      <c r="E100" s="76">
        <f>'Trade Draw'!X102</f>
        <v>2.1517022400000006E-2</v>
      </c>
      <c r="F100" s="56">
        <f t="shared" si="22"/>
        <v>4.2664823157086929</v>
      </c>
      <c r="G100" s="131">
        <f t="shared" si="23"/>
        <v>-5.0179630880005724E-3</v>
      </c>
    </row>
    <row r="101" spans="1:7" ht="13.9" hidden="1" thickBot="1" x14ac:dyDescent="0.4">
      <c r="A101" s="5" t="s">
        <v>554</v>
      </c>
      <c r="B101" s="154">
        <f>'Market Shares (Conv.) (2024)'!AK102</f>
        <v>3.6592486970700362</v>
      </c>
      <c r="C101" s="58">
        <f>'Market Shares (Conv.) (2024)'!AL102*'Pop &amp; Exp'!$G$21</f>
        <v>3.6929641811156619</v>
      </c>
      <c r="D101" s="66">
        <f t="shared" si="24"/>
        <v>1.2249999999999999E-2</v>
      </c>
      <c r="E101" s="76">
        <f>'Trade Draw'!X103</f>
        <v>0.17572234960000002</v>
      </c>
      <c r="F101" s="56">
        <f t="shared" si="22"/>
        <v>3.5172418315156619</v>
      </c>
      <c r="G101" s="131">
        <f t="shared" si="23"/>
        <v>-4.7583009469350838E-2</v>
      </c>
    </row>
    <row r="102" spans="1:7" ht="13.9" hidden="1" thickBot="1" x14ac:dyDescent="0.4">
      <c r="A102" s="5" t="s">
        <v>555</v>
      </c>
      <c r="B102" s="154">
        <f>'Market Shares (Conv.) (2024)'!AK103</f>
        <v>6.2738395344722981</v>
      </c>
      <c r="C102" s="58">
        <f>'Market Shares (Conv.) (2024)'!AL103*'Pop &amp; Exp'!$G$21</f>
        <v>6.3316452629811817</v>
      </c>
      <c r="D102" s="66">
        <f t="shared" si="24"/>
        <v>3.1250000000000001E-4</v>
      </c>
      <c r="E102" s="76">
        <f>'Trade Draw'!X104</f>
        <v>4.482713000000001E-3</v>
      </c>
      <c r="F102" s="56">
        <f t="shared" si="22"/>
        <v>6.3271625499811819</v>
      </c>
      <c r="G102" s="131">
        <f t="shared" si="23"/>
        <v>-7.0798549410349809E-4</v>
      </c>
    </row>
    <row r="103" spans="1:7" ht="13.9" hidden="1" thickBot="1" x14ac:dyDescent="0.4">
      <c r="A103" s="5" t="s">
        <v>558</v>
      </c>
      <c r="B103" s="154">
        <f>'Market Shares (Conv.) (2024)'!AK104</f>
        <v>7.0504269591020385</v>
      </c>
      <c r="C103" s="58">
        <f>'Market Shares (Conv.) (2024)'!AL104*'Pop &amp; Exp'!$G$21</f>
        <v>7.1153879872619408</v>
      </c>
      <c r="D103" s="66">
        <f t="shared" si="24"/>
        <v>3.6874999999999994E-3</v>
      </c>
      <c r="E103" s="76">
        <f>'Trade Draw'!X105</f>
        <v>5.2896013400000004E-2</v>
      </c>
      <c r="F103" s="56">
        <f t="shared" si="22"/>
        <v>7.0624919738619409</v>
      </c>
      <c r="G103" s="131">
        <f t="shared" si="23"/>
        <v>-7.4340307927965353E-3</v>
      </c>
    </row>
    <row r="104" spans="1:7" ht="13.9" hidden="1" thickBot="1" x14ac:dyDescent="0.4">
      <c r="A104" s="5" t="s">
        <v>577</v>
      </c>
      <c r="B104" s="154">
        <f>'Market Shares (Conv.) (2024)'!AK105</f>
        <v>4.1714926015253369</v>
      </c>
      <c r="C104" s="58">
        <f>'Market Shares (Conv.) (2024)'!AL105*'Pop &amp; Exp'!$G$21</f>
        <v>4.2099277842353251</v>
      </c>
      <c r="D104" s="66">
        <f t="shared" si="24"/>
        <v>2.6249999999999993E-3</v>
      </c>
      <c r="E104" s="76">
        <f>'Trade Draw'!X106</f>
        <v>3.7654789199999997E-2</v>
      </c>
      <c r="F104" s="56">
        <f t="shared" si="22"/>
        <v>4.1722729950353248</v>
      </c>
      <c r="G104" s="131">
        <f t="shared" si="23"/>
        <v>-8.9442838760807348E-3</v>
      </c>
    </row>
    <row r="105" spans="1:7" ht="13.9" hidden="1" thickBot="1" x14ac:dyDescent="0.4">
      <c r="A105" s="5" t="s">
        <v>651</v>
      </c>
      <c r="B105" s="154">
        <f>'Market Shares (Conv.) (2024)'!AK106</f>
        <v>4.7425762490199466</v>
      </c>
      <c r="C105" s="58">
        <f>'Market Shares (Conv.) (2024)'!AL106*'Pop &amp; Exp'!$G$21</f>
        <v>4.7862732663850212</v>
      </c>
      <c r="D105" s="66">
        <f t="shared" si="24"/>
        <v>6.9999999999999993E-3</v>
      </c>
      <c r="E105" s="76">
        <f>'Trade Draw'!X107</f>
        <v>0.10041277120000001</v>
      </c>
      <c r="F105" s="56">
        <f t="shared" si="22"/>
        <v>4.6858604951850209</v>
      </c>
      <c r="G105" s="131">
        <f t="shared" si="23"/>
        <v>-2.0979322661165156E-2</v>
      </c>
    </row>
    <row r="106" spans="1:7" ht="13.9" hidden="1" thickBot="1" x14ac:dyDescent="0.4">
      <c r="A106" s="5" t="s">
        <v>652</v>
      </c>
      <c r="B106" s="154">
        <f>'Market Shares (Conv.) (2024)'!AK107</f>
        <v>10.364957028431723</v>
      </c>
      <c r="C106" s="58">
        <f>'Market Shares (Conv.) (2024)'!AL107*'Pop &amp; Exp'!$G$21</f>
        <v>10.460457381716127</v>
      </c>
      <c r="D106" s="66">
        <f t="shared" si="24"/>
        <v>8.3750000000000005E-3</v>
      </c>
      <c r="E106" s="76">
        <f>'Trade Draw'!X108</f>
        <v>0.12013670840000003</v>
      </c>
      <c r="F106" s="56">
        <f t="shared" si="22"/>
        <v>10.340320673316127</v>
      </c>
      <c r="G106" s="131">
        <f t="shared" si="23"/>
        <v>-1.1484842776568055E-2</v>
      </c>
    </row>
    <row r="107" spans="1:7" ht="13.9" hidden="1" thickBot="1" x14ac:dyDescent="0.4">
      <c r="A107" s="5" t="s">
        <v>653</v>
      </c>
      <c r="B107" s="154">
        <f>'Market Shares (Conv.) (2024)'!AK108</f>
        <v>6.9468624477766294</v>
      </c>
      <c r="C107" s="58">
        <f>'Market Shares (Conv.) (2024)'!AL108*'Pop &amp; Exp'!$G$21</f>
        <v>7.0108692561175623</v>
      </c>
      <c r="D107" s="66">
        <f t="shared" si="24"/>
        <v>7.624999999999999E-3</v>
      </c>
      <c r="E107" s="76">
        <f>'Trade Draw'!X109</f>
        <v>0.10937819720000001</v>
      </c>
      <c r="F107" s="56">
        <f t="shared" si="22"/>
        <v>6.9014910589175624</v>
      </c>
      <c r="G107" s="131">
        <f t="shared" si="23"/>
        <v>-1.5601231916364486E-2</v>
      </c>
    </row>
    <row r="108" spans="1:7" ht="13.9" hidden="1" thickBot="1" x14ac:dyDescent="0.4">
      <c r="A108" s="5" t="s">
        <v>582</v>
      </c>
      <c r="B108" s="154">
        <f>'Market Shares (Conv.) (2024)'!AK109</f>
        <v>12.531111359813369</v>
      </c>
      <c r="C108" s="58">
        <f>'Market Shares (Conv.) (2024)'!AL109*'Pop &amp; Exp'!$G$21</f>
        <v>12.646570165732749</v>
      </c>
      <c r="D108" s="66">
        <f t="shared" si="24"/>
        <v>3.9999999999999992E-3</v>
      </c>
      <c r="E108" s="76">
        <f>'Trade Draw'!X110</f>
        <v>5.7378726400000003E-2</v>
      </c>
      <c r="F108" s="56">
        <f t="shared" si="22"/>
        <v>12.589191439332749</v>
      </c>
      <c r="G108" s="131">
        <f t="shared" si="23"/>
        <v>-4.5370978572098156E-3</v>
      </c>
    </row>
    <row r="109" spans="1:7" ht="13.9" hidden="1" thickBot="1" x14ac:dyDescent="0.4">
      <c r="A109" s="5" t="s">
        <v>650</v>
      </c>
      <c r="B109" s="154">
        <f>'Market Shares (Conv.) (2024)'!AK110</f>
        <v>9.1304338184415528</v>
      </c>
      <c r="C109" s="58">
        <f>'Market Shares (Conv.) (2024)'!AL110*'Pop &amp; Exp'!$G$21</f>
        <v>9.2145595560504212</v>
      </c>
      <c r="D109" s="66">
        <f t="shared" si="24"/>
        <v>4.7499999999999999E-3</v>
      </c>
      <c r="E109" s="76">
        <f>'Trade Draw'!X111</f>
        <v>6.8137237600000011E-2</v>
      </c>
      <c r="F109" s="56">
        <f t="shared" si="22"/>
        <v>9.146422318450421</v>
      </c>
      <c r="G109" s="131">
        <f t="shared" si="23"/>
        <v>-7.3945192046927814E-3</v>
      </c>
    </row>
    <row r="110" spans="1:7" ht="13.9" hidden="1" thickBot="1" x14ac:dyDescent="0.4">
      <c r="A110" s="5" t="s">
        <v>589</v>
      </c>
      <c r="B110" s="154">
        <f>'Market Shares (Conv.) (2024)'!AK111</f>
        <v>6.0321887805635663</v>
      </c>
      <c r="C110" s="58">
        <f>'Market Shares (Conv.) (2024)'!AL111*'Pop &amp; Exp'!$G$21</f>
        <v>6.0877679940655449</v>
      </c>
      <c r="D110" s="66">
        <f t="shared" si="24"/>
        <v>2.5000000000000001E-4</v>
      </c>
      <c r="E110" s="76">
        <f>'Trade Draw'!X112</f>
        <v>3.5861704000000006E-3</v>
      </c>
      <c r="F110" s="56">
        <f t="shared" si="22"/>
        <v>6.0841818236655447</v>
      </c>
      <c r="G110" s="131">
        <f t="shared" si="23"/>
        <v>-5.890780337713356E-4</v>
      </c>
    </row>
    <row r="111" spans="1:7" ht="13.9" hidden="1" thickBot="1" x14ac:dyDescent="0.4">
      <c r="A111" s="5" t="s">
        <v>8</v>
      </c>
      <c r="B111" s="154">
        <f>'Market Shares (Conv.) (2024)'!AK112</f>
        <v>28.923727812940221</v>
      </c>
      <c r="C111" s="58">
        <f>'Market Shares (Conv.) (2024)'!AL112*'Pop &amp; Exp'!$G$21</f>
        <v>29.190224453192638</v>
      </c>
      <c r="D111" s="66">
        <f t="shared" si="24"/>
        <v>3.5499999999999997E-2</v>
      </c>
      <c r="E111" s="76">
        <f>'Trade Draw'!X113</f>
        <v>0.5092361968000001</v>
      </c>
      <c r="F111" s="56">
        <f t="shared" si="22"/>
        <v>28.680988256392638</v>
      </c>
      <c r="G111" s="131">
        <f t="shared" si="23"/>
        <v>-1.7445436146493999E-2</v>
      </c>
    </row>
    <row r="112" spans="1:7" ht="13.9" hidden="1" thickBot="1" x14ac:dyDescent="0.4">
      <c r="A112" s="5"/>
      <c r="B112" s="88"/>
      <c r="C112" s="58"/>
      <c r="D112" s="66"/>
      <c r="E112" s="89"/>
      <c r="F112" s="56"/>
      <c r="G112" s="131"/>
    </row>
    <row r="113" spans="1:7" s="2" customFormat="1" ht="14.25" thickBot="1" x14ac:dyDescent="0.45">
      <c r="A113" s="297" t="s">
        <v>654</v>
      </c>
      <c r="B113" s="444" t="s">
        <v>7</v>
      </c>
      <c r="C113" s="585" t="s">
        <v>7</v>
      </c>
      <c r="D113" s="583">
        <f>SUM(D99:D111)</f>
        <v>9.0374999999999983E-2</v>
      </c>
      <c r="E113" s="585">
        <f>SUM(E99:E111)</f>
        <v>1.2964005996000001</v>
      </c>
      <c r="F113" s="571" t="s">
        <v>7</v>
      </c>
      <c r="G113" s="584" t="s">
        <v>7</v>
      </c>
    </row>
    <row r="114" spans="1:7" ht="13.9" thickBot="1" x14ac:dyDescent="0.4">
      <c r="A114" s="98"/>
      <c r="B114" s="88"/>
      <c r="C114" s="58"/>
      <c r="D114" s="66"/>
      <c r="E114" s="586"/>
      <c r="F114" s="56"/>
      <c r="G114" s="131"/>
    </row>
    <row r="115" spans="1:7" ht="13.9" thickBot="1" x14ac:dyDescent="0.4">
      <c r="A115" s="99" t="s">
        <v>9</v>
      </c>
      <c r="B115" s="133" t="s">
        <v>7</v>
      </c>
      <c r="C115" s="134" t="s">
        <v>7</v>
      </c>
      <c r="D115" s="135">
        <f>D95+D113</f>
        <v>0.99999999999999989</v>
      </c>
      <c r="E115" s="136">
        <f>E95+E113</f>
        <v>14.344681600000001</v>
      </c>
      <c r="F115" s="133" t="s">
        <v>7</v>
      </c>
      <c r="G115" s="137" t="s">
        <v>7</v>
      </c>
    </row>
    <row r="116" spans="1:7" ht="13.9" thickBot="1" x14ac:dyDescent="0.4">
      <c r="A116" s="50"/>
      <c r="B116" s="87"/>
      <c r="C116" s="573"/>
      <c r="D116" s="67"/>
      <c r="E116" s="81"/>
      <c r="F116" s="143"/>
      <c r="G116" s="132"/>
    </row>
    <row r="117" spans="1:7" ht="13.5" hidden="1" customHeight="1" x14ac:dyDescent="0.35"/>
    <row r="119" spans="1:7" ht="17.25" hidden="1" x14ac:dyDescent="0.45">
      <c r="A119" s="4" t="s">
        <v>787</v>
      </c>
      <c r="B119" s="122"/>
      <c r="C119" s="122"/>
      <c r="D119" s="125"/>
      <c r="E119" s="122"/>
      <c r="F119" s="125"/>
      <c r="G119" s="125"/>
    </row>
    <row r="120" spans="1:7" ht="13.9" hidden="1" thickBot="1" x14ac:dyDescent="0.4">
      <c r="A120" s="5"/>
      <c r="B120" s="7"/>
      <c r="C120" s="7"/>
      <c r="D120" s="45"/>
      <c r="E120" s="7"/>
      <c r="F120" s="45"/>
      <c r="G120" s="45"/>
    </row>
    <row r="121" spans="1:7" hidden="1" x14ac:dyDescent="0.35">
      <c r="A121" s="754"/>
      <c r="B121" s="756" t="s">
        <v>32</v>
      </c>
      <c r="C121" s="758"/>
      <c r="D121" s="756" t="s">
        <v>33</v>
      </c>
      <c r="E121" s="758"/>
      <c r="F121" s="59" t="s">
        <v>34</v>
      </c>
      <c r="G121" s="128" t="s">
        <v>35</v>
      </c>
    </row>
    <row r="122" spans="1:7" ht="13.9" hidden="1" thickBot="1" x14ac:dyDescent="0.4">
      <c r="A122" s="755"/>
      <c r="B122" s="61">
        <v>2024</v>
      </c>
      <c r="C122" s="14">
        <v>2029</v>
      </c>
      <c r="D122" s="64" t="s">
        <v>30</v>
      </c>
      <c r="E122" s="14" t="s">
        <v>12</v>
      </c>
      <c r="F122" s="29" t="s">
        <v>43</v>
      </c>
      <c r="G122" s="129"/>
    </row>
    <row r="123" spans="1:7" ht="13.9" hidden="1" thickBot="1" x14ac:dyDescent="0.4">
      <c r="A123" s="121" t="s">
        <v>31</v>
      </c>
      <c r="B123" s="123"/>
      <c r="C123" s="25"/>
      <c r="D123" s="65"/>
      <c r="E123" s="25"/>
      <c r="F123" s="54">
        <f>Proposal!I33</f>
        <v>3.9321773444747889</v>
      </c>
      <c r="G123" s="130" t="s">
        <v>7</v>
      </c>
    </row>
    <row r="124" spans="1:7" ht="13.9" hidden="1" thickBot="1" x14ac:dyDescent="0.4">
      <c r="A124" s="98"/>
      <c r="B124" s="88"/>
      <c r="C124" s="76"/>
      <c r="D124" s="66"/>
      <c r="E124" s="76"/>
      <c r="F124" s="126"/>
      <c r="G124" s="131"/>
    </row>
    <row r="125" spans="1:7" ht="13.9" hidden="1" thickBot="1" x14ac:dyDescent="0.4">
      <c r="A125" s="150" t="s">
        <v>608</v>
      </c>
      <c r="B125" s="569"/>
      <c r="C125" s="587"/>
      <c r="D125" s="574"/>
      <c r="E125" s="587"/>
      <c r="F125" s="588"/>
      <c r="G125" s="576"/>
    </row>
    <row r="126" spans="1:7" ht="13.9" hidden="1" thickBot="1" x14ac:dyDescent="0.4">
      <c r="A126" s="47"/>
      <c r="B126" s="88"/>
      <c r="C126" s="76"/>
      <c r="D126" s="66"/>
      <c r="E126" s="76"/>
      <c r="F126" s="126"/>
      <c r="G126" s="131"/>
    </row>
    <row r="127" spans="1:7" ht="13.9" hidden="1" thickBot="1" x14ac:dyDescent="0.4">
      <c r="A127" s="287" t="s">
        <v>81</v>
      </c>
      <c r="B127" s="577"/>
      <c r="C127" s="505"/>
      <c r="D127" s="579"/>
      <c r="E127" s="505"/>
      <c r="F127" s="589"/>
      <c r="G127" s="582"/>
    </row>
    <row r="128" spans="1:7" hidden="1" x14ac:dyDescent="0.35">
      <c r="A128" s="47"/>
      <c r="B128" s="88"/>
      <c r="C128" s="76"/>
      <c r="D128" s="66"/>
      <c r="E128" s="76"/>
      <c r="F128" s="126"/>
      <c r="G128" s="131"/>
    </row>
    <row r="129" spans="1:7" hidden="1" x14ac:dyDescent="0.35">
      <c r="A129" s="79" t="s">
        <v>611</v>
      </c>
      <c r="B129" s="88"/>
      <c r="C129" s="76"/>
      <c r="D129" s="66"/>
      <c r="E129" s="76"/>
      <c r="F129" s="126"/>
      <c r="G129" s="131"/>
    </row>
    <row r="130" spans="1:7" hidden="1" x14ac:dyDescent="0.35">
      <c r="A130" s="47" t="s">
        <v>613</v>
      </c>
      <c r="B130" s="154">
        <f>'Market Shares &amp; Tover (Comp)'!S14</f>
        <v>0.50045759103697762</v>
      </c>
      <c r="C130" s="76">
        <f>'Market Shares &amp; Tover (Comp 29)'!I14</f>
        <v>0.56332767473082468</v>
      </c>
      <c r="D130" s="66">
        <v>2.5000000000000001E-3</v>
      </c>
      <c r="E130" s="76">
        <f>D130*$F$123</f>
        <v>9.8304433611869722E-3</v>
      </c>
      <c r="F130" s="127">
        <f>C130-E130</f>
        <v>0.55349723136963769</v>
      </c>
      <c r="G130" s="131">
        <f>SUM(F130-C130)/C130</f>
        <v>-1.7450666463145591E-2</v>
      </c>
    </row>
    <row r="131" spans="1:7" hidden="1" x14ac:dyDescent="0.35">
      <c r="A131" s="47" t="s">
        <v>617</v>
      </c>
      <c r="B131" s="154">
        <f>'Market Shares &amp; Tover (Comp)'!S15</f>
        <v>0.90548729705144526</v>
      </c>
      <c r="C131" s="76">
        <f>'Market Shares &amp; Tover (Comp 29)'!I15</f>
        <v>1.0192393175400971</v>
      </c>
      <c r="D131" s="66">
        <v>2.5000000000000001E-3</v>
      </c>
      <c r="E131" s="76">
        <f t="shared" ref="E131:E132" si="25">D131*$F$123</f>
        <v>9.8304433611869722E-3</v>
      </c>
      <c r="F131" s="127">
        <f t="shared" ref="F131:F132" si="26">C131-E131</f>
        <v>1.0094088741789102</v>
      </c>
      <c r="G131" s="131">
        <f t="shared" ref="G131:G142" si="27">SUM(F131-C131)/C131</f>
        <v>-9.6448824059420651E-3</v>
      </c>
    </row>
    <row r="132" spans="1:7" hidden="1" x14ac:dyDescent="0.35">
      <c r="A132" s="47" t="s">
        <v>8</v>
      </c>
      <c r="B132" s="154">
        <f>'Market Shares &amp; Tover (Comp)'!S16</f>
        <v>19.410580539669432</v>
      </c>
      <c r="C132" s="76">
        <f>'Market Shares &amp; Tover (Comp 29)'!I16</f>
        <v>21.849038552758113</v>
      </c>
      <c r="D132" s="66">
        <v>0.08</v>
      </c>
      <c r="E132" s="76">
        <f t="shared" si="25"/>
        <v>0.31457418755798311</v>
      </c>
      <c r="F132" s="127">
        <f t="shared" si="26"/>
        <v>21.53446436520013</v>
      </c>
      <c r="G132" s="131">
        <f t="shared" si="27"/>
        <v>-1.4397621515399516E-2</v>
      </c>
    </row>
    <row r="133" spans="1:7" hidden="1" x14ac:dyDescent="0.35">
      <c r="A133" s="74" t="s">
        <v>11</v>
      </c>
      <c r="B133" s="446">
        <f>SUM(B130:B132)</f>
        <v>20.816525427757856</v>
      </c>
      <c r="C133" s="77">
        <f>SUM(C130:C132)</f>
        <v>23.431605545029036</v>
      </c>
      <c r="D133" s="75">
        <f>SUM(D130:D132)</f>
        <v>8.5000000000000006E-2</v>
      </c>
      <c r="E133" s="77">
        <f>SUM(E130:E132)</f>
        <v>0.33423507428035704</v>
      </c>
      <c r="F133" s="77">
        <f>SUM(F130:F132)</f>
        <v>23.097370470748679</v>
      </c>
      <c r="G133" s="140">
        <f t="shared" si="27"/>
        <v>-1.4264283923611232E-2</v>
      </c>
    </row>
    <row r="134" spans="1:7" hidden="1" x14ac:dyDescent="0.35">
      <c r="A134" s="47"/>
      <c r="B134" s="88"/>
      <c r="C134" s="76"/>
      <c r="D134" s="66"/>
      <c r="E134" s="76"/>
      <c r="F134" s="126"/>
      <c r="G134" s="131"/>
    </row>
    <row r="135" spans="1:7" hidden="1" x14ac:dyDescent="0.35">
      <c r="A135" s="48" t="s">
        <v>614</v>
      </c>
      <c r="B135" s="88"/>
      <c r="C135" s="76"/>
      <c r="D135" s="66"/>
      <c r="E135" s="76"/>
      <c r="F135" s="126"/>
      <c r="G135" s="131"/>
    </row>
    <row r="136" spans="1:7" hidden="1" x14ac:dyDescent="0.35">
      <c r="A136" s="47" t="s">
        <v>615</v>
      </c>
      <c r="B136" s="154">
        <f>'Market Shares &amp; Tover (Comp)'!S20</f>
        <v>5.3724813025206881</v>
      </c>
      <c r="C136" s="76">
        <f>'Market Shares &amp; Tover (Comp 29)'!I20</f>
        <v>6.0474003269943255</v>
      </c>
      <c r="D136" s="66">
        <v>7.4999999999999997E-2</v>
      </c>
      <c r="E136" s="76">
        <f>D136*$F$123</f>
        <v>0.29491330083560918</v>
      </c>
      <c r="F136" s="127">
        <f>C136-E136</f>
        <v>5.7524870261587164</v>
      </c>
      <c r="G136" s="131">
        <f t="shared" si="27"/>
        <v>-4.8766955202085432E-2</v>
      </c>
    </row>
    <row r="137" spans="1:7" hidden="1" x14ac:dyDescent="0.35">
      <c r="A137" s="47" t="s">
        <v>774</v>
      </c>
      <c r="B137" s="154">
        <f>'Market Shares &amp; Tover (Comp)'!S21</f>
        <v>23.058273833894575</v>
      </c>
      <c r="C137" s="76">
        <f>'Market Shares &amp; Tover (Comp 29)'!I21</f>
        <v>25.954974037339948</v>
      </c>
      <c r="D137" s="66">
        <v>0.15</v>
      </c>
      <c r="E137" s="76">
        <f t="shared" ref="E137:E140" si="28">D137*$F$123</f>
        <v>0.58982660167121836</v>
      </c>
      <c r="F137" s="127">
        <f t="shared" ref="F137:F140" si="29">C137-E137</f>
        <v>25.365147435668728</v>
      </c>
      <c r="G137" s="131">
        <f t="shared" si="27"/>
        <v>-2.2724992936716863E-2</v>
      </c>
    </row>
    <row r="138" spans="1:7" hidden="1" x14ac:dyDescent="0.35">
      <c r="A138" s="47" t="s">
        <v>773</v>
      </c>
      <c r="B138" s="154">
        <f>'Market Shares &amp; Tover (Comp)'!S22</f>
        <v>10.331289145342271</v>
      </c>
      <c r="C138" s="76">
        <f>'Market Shares &amp; Tover (Comp 29)'!I22</f>
        <v>11.629159384231322</v>
      </c>
      <c r="D138" s="66">
        <v>0</v>
      </c>
      <c r="E138" s="76">
        <f t="shared" si="28"/>
        <v>0</v>
      </c>
      <c r="F138" s="127">
        <f t="shared" si="29"/>
        <v>11.629159384231322</v>
      </c>
      <c r="G138" s="131">
        <f t="shared" si="27"/>
        <v>0</v>
      </c>
    </row>
    <row r="139" spans="1:7" hidden="1" x14ac:dyDescent="0.35">
      <c r="A139" s="47" t="s">
        <v>618</v>
      </c>
      <c r="B139" s="154">
        <f>'Market Shares &amp; Tover (Comp)'!S23</f>
        <v>16.336045784846185</v>
      </c>
      <c r="C139" s="76">
        <f>'Market Shares &amp; Tover (Comp 29)'!I23</f>
        <v>18.388264762265813</v>
      </c>
      <c r="D139" s="66">
        <v>0.15</v>
      </c>
      <c r="E139" s="76">
        <f t="shared" si="28"/>
        <v>0.58982660167121836</v>
      </c>
      <c r="F139" s="127">
        <f t="shared" si="29"/>
        <v>17.798438160594593</v>
      </c>
      <c r="G139" s="131">
        <f t="shared" si="27"/>
        <v>-3.2076251310106822E-2</v>
      </c>
    </row>
    <row r="140" spans="1:7" hidden="1" x14ac:dyDescent="0.35">
      <c r="A140" s="47" t="s">
        <v>8</v>
      </c>
      <c r="B140" s="154">
        <f>'Market Shares &amp; Tover (Comp)'!S24</f>
        <v>4.2049195602873812</v>
      </c>
      <c r="C140" s="76">
        <f>'Market Shares &amp; Tover (Comp 29)'!I24</f>
        <v>4.7331634103474531</v>
      </c>
      <c r="D140" s="66">
        <v>0.01</v>
      </c>
      <c r="E140" s="76">
        <f t="shared" si="28"/>
        <v>3.9321773444747889E-2</v>
      </c>
      <c r="F140" s="127">
        <f t="shared" si="29"/>
        <v>4.6938416369027056</v>
      </c>
      <c r="G140" s="131">
        <f t="shared" si="27"/>
        <v>-8.3077151654607634E-3</v>
      </c>
    </row>
    <row r="141" spans="1:7" ht="13.9" hidden="1" thickBot="1" x14ac:dyDescent="0.4">
      <c r="A141" s="47"/>
      <c r="B141" s="88"/>
      <c r="C141" s="76"/>
      <c r="D141" s="66"/>
      <c r="E141" s="76"/>
      <c r="F141" s="126"/>
      <c r="G141" s="131"/>
    </row>
    <row r="142" spans="1:7" ht="13.9" hidden="1" thickBot="1" x14ac:dyDescent="0.4">
      <c r="A142" s="71" t="s">
        <v>620</v>
      </c>
      <c r="B142" s="448">
        <f>B133+B136+B137+B138+B139+B140</f>
        <v>80.119535054648964</v>
      </c>
      <c r="C142" s="78">
        <f>C133+C136+C137+C138+C139+C140</f>
        <v>90.184567466207909</v>
      </c>
      <c r="D142" s="72">
        <f>D133+D136+D137+D138+D139+D140</f>
        <v>0.47</v>
      </c>
      <c r="E142" s="78">
        <f>E133+E136+E137+E138+E139+E140</f>
        <v>1.848123351903151</v>
      </c>
      <c r="F142" s="78">
        <f>F133+F136+F137+F138+F139+F140</f>
        <v>88.336444114304754</v>
      </c>
      <c r="G142" s="142">
        <f t="shared" si="27"/>
        <v>-2.0492678557178259E-2</v>
      </c>
    </row>
    <row r="143" spans="1:7" ht="13.9" hidden="1" thickBot="1" x14ac:dyDescent="0.4">
      <c r="A143" s="47"/>
      <c r="B143" s="88"/>
      <c r="C143" s="76"/>
      <c r="D143" s="66"/>
      <c r="E143" s="76"/>
      <c r="F143" s="126"/>
      <c r="G143" s="131"/>
    </row>
    <row r="144" spans="1:7" ht="13.9" hidden="1" thickBot="1" x14ac:dyDescent="0.4">
      <c r="A144" s="287" t="s">
        <v>82</v>
      </c>
      <c r="B144" s="577"/>
      <c r="C144" s="505"/>
      <c r="D144" s="579"/>
      <c r="E144" s="505"/>
      <c r="F144" s="589"/>
      <c r="G144" s="582"/>
    </row>
    <row r="145" spans="1:7" hidden="1" x14ac:dyDescent="0.35">
      <c r="A145" s="47"/>
      <c r="B145" s="88"/>
      <c r="C145" s="76"/>
      <c r="D145" s="66"/>
      <c r="E145" s="76"/>
      <c r="F145" s="126"/>
      <c r="G145" s="131"/>
    </row>
    <row r="146" spans="1:7" hidden="1" x14ac:dyDescent="0.35">
      <c r="A146" s="48" t="s">
        <v>614</v>
      </c>
      <c r="B146" s="88"/>
      <c r="C146" s="76"/>
      <c r="D146" s="66"/>
      <c r="E146" s="76"/>
      <c r="F146" s="126"/>
      <c r="G146" s="131"/>
    </row>
    <row r="147" spans="1:7" hidden="1" x14ac:dyDescent="0.35">
      <c r="A147" s="47" t="s">
        <v>8</v>
      </c>
      <c r="B147" s="154">
        <f>'Market Shares &amp; Tover (Comp)'!S31</f>
        <v>0.98182619733122223</v>
      </c>
      <c r="C147" s="76">
        <f>'Market Shares &amp; Tover (Comp 29)'!I31</f>
        <v>1.1051683072413199</v>
      </c>
      <c r="D147" s="66">
        <v>0</v>
      </c>
      <c r="E147" s="76">
        <f>D147*$F$123</f>
        <v>0</v>
      </c>
      <c r="F147" s="127">
        <f>C147-E147</f>
        <v>1.1051683072413199</v>
      </c>
      <c r="G147" s="131">
        <f t="shared" ref="G147" si="30">SUM(F147-C147)/C147</f>
        <v>0</v>
      </c>
    </row>
    <row r="148" spans="1:7" ht="13.9" hidden="1" thickBot="1" x14ac:dyDescent="0.4">
      <c r="A148" s="47"/>
      <c r="B148" s="88"/>
      <c r="C148" s="76"/>
      <c r="D148" s="66"/>
      <c r="E148" s="76"/>
      <c r="F148" s="126"/>
      <c r="G148" s="131"/>
    </row>
    <row r="149" spans="1:7" ht="13.9" hidden="1" thickBot="1" x14ac:dyDescent="0.4">
      <c r="A149" s="71" t="s">
        <v>621</v>
      </c>
      <c r="B149" s="448">
        <f>B147</f>
        <v>0.98182619733122223</v>
      </c>
      <c r="C149" s="78">
        <f>C147</f>
        <v>1.1051683072413199</v>
      </c>
      <c r="D149" s="72">
        <f>D147</f>
        <v>0</v>
      </c>
      <c r="E149" s="78">
        <f>E147</f>
        <v>0</v>
      </c>
      <c r="F149" s="78">
        <f>F147</f>
        <v>1.1051683072413199</v>
      </c>
      <c r="G149" s="142">
        <f t="shared" ref="G149" si="31">SUM(F149-C149)/C149</f>
        <v>0</v>
      </c>
    </row>
    <row r="150" spans="1:7" ht="13.9" hidden="1" thickBot="1" x14ac:dyDescent="0.4">
      <c r="A150" s="47"/>
      <c r="B150" s="88"/>
      <c r="C150" s="76"/>
      <c r="D150" s="66"/>
      <c r="E150" s="76"/>
      <c r="F150" s="126"/>
      <c r="G150" s="131"/>
    </row>
    <row r="151" spans="1:7" ht="13.9" hidden="1" thickBot="1" x14ac:dyDescent="0.4">
      <c r="A151" s="287" t="s">
        <v>83</v>
      </c>
      <c r="B151" s="577"/>
      <c r="C151" s="505"/>
      <c r="D151" s="579"/>
      <c r="E151" s="505"/>
      <c r="F151" s="589"/>
      <c r="G151" s="582"/>
    </row>
    <row r="152" spans="1:7" hidden="1" x14ac:dyDescent="0.35">
      <c r="A152" s="47"/>
      <c r="B152" s="88"/>
      <c r="C152" s="76"/>
      <c r="D152" s="66"/>
      <c r="E152" s="76"/>
      <c r="F152" s="126"/>
      <c r="G152" s="131"/>
    </row>
    <row r="153" spans="1:7" hidden="1" x14ac:dyDescent="0.35">
      <c r="A153" s="79" t="s">
        <v>624</v>
      </c>
      <c r="B153" s="88"/>
      <c r="C153" s="76"/>
      <c r="D153" s="66"/>
      <c r="E153" s="76"/>
      <c r="F153" s="126"/>
      <c r="G153" s="131"/>
    </row>
    <row r="154" spans="1:7" hidden="1" x14ac:dyDescent="0.35">
      <c r="A154" s="47" t="s">
        <v>8</v>
      </c>
      <c r="B154" s="154">
        <f>'Market Shares &amp; Tover (Comp)'!S38</f>
        <v>0.411801300776307</v>
      </c>
      <c r="C154" s="76">
        <f>'Market Shares &amp; Tover (Comp 29)'!I38</f>
        <v>0.46353392050017994</v>
      </c>
      <c r="D154" s="66">
        <v>0</v>
      </c>
      <c r="E154" s="76">
        <f t="shared" ref="E154:E158" si="32">D154*$F$123</f>
        <v>0</v>
      </c>
      <c r="F154" s="127">
        <f>C154-E154</f>
        <v>0.46353392050017994</v>
      </c>
      <c r="G154" s="131">
        <f t="shared" ref="G154:G172" si="33">SUM(F154-C154)/C154</f>
        <v>0</v>
      </c>
    </row>
    <row r="155" spans="1:7" hidden="1" x14ac:dyDescent="0.35">
      <c r="A155" s="47"/>
      <c r="B155" s="88"/>
      <c r="C155" s="76"/>
      <c r="D155" s="66"/>
      <c r="E155" s="76"/>
      <c r="F155" s="126"/>
      <c r="G155" s="131"/>
    </row>
    <row r="156" spans="1:7" hidden="1" x14ac:dyDescent="0.35">
      <c r="A156" s="79" t="s">
        <v>627</v>
      </c>
      <c r="B156" s="88"/>
      <c r="C156" s="76"/>
      <c r="D156" s="66"/>
      <c r="E156" s="76"/>
      <c r="F156" s="126"/>
      <c r="G156" s="131"/>
    </row>
    <row r="157" spans="1:7" hidden="1" x14ac:dyDescent="0.35">
      <c r="A157" s="47" t="s">
        <v>632</v>
      </c>
      <c r="B157" s="154">
        <f>'Market Shares &amp; Tover (Comp)'!S41</f>
        <v>1.3381425407679721</v>
      </c>
      <c r="C157" s="76">
        <f>'Market Shares &amp; Tover (Comp 29)'!I41</f>
        <v>1.5062469616801595</v>
      </c>
      <c r="D157" s="66">
        <v>5.0000000000000001E-3</v>
      </c>
      <c r="E157" s="76">
        <f t="shared" si="32"/>
        <v>1.9660886722373944E-2</v>
      </c>
      <c r="F157" s="127">
        <f>C157-E157</f>
        <v>1.4865860749577855</v>
      </c>
      <c r="G157" s="131">
        <f t="shared" si="33"/>
        <v>-1.3052897182572925E-2</v>
      </c>
    </row>
    <row r="158" spans="1:7" hidden="1" x14ac:dyDescent="0.35">
      <c r="A158" s="47" t="s">
        <v>8</v>
      </c>
      <c r="B158" s="154">
        <f>'Market Shares &amp; Tover (Comp)'!S42</f>
        <v>22.842299622848216</v>
      </c>
      <c r="C158" s="76">
        <f>'Market Shares &amp; Tover (Comp 29)'!I42</f>
        <v>25.711868023384852</v>
      </c>
      <c r="D158" s="66">
        <v>0.01</v>
      </c>
      <c r="E158" s="76">
        <f t="shared" si="32"/>
        <v>3.9321773444747889E-2</v>
      </c>
      <c r="F158" s="127">
        <f>C158-E158</f>
        <v>25.672546249940105</v>
      </c>
      <c r="G158" s="131">
        <f t="shared" si="33"/>
        <v>-1.5293238674445788E-3</v>
      </c>
    </row>
    <row r="159" spans="1:7" hidden="1" x14ac:dyDescent="0.35">
      <c r="A159" s="74" t="s">
        <v>11</v>
      </c>
      <c r="B159" s="446">
        <f>SUM(B157:B158)</f>
        <v>24.180442163616188</v>
      </c>
      <c r="C159" s="77">
        <f>SUM(C157:C158)</f>
        <v>27.218114985065011</v>
      </c>
      <c r="D159" s="75">
        <f>SUM(D157:D158)</f>
        <v>1.4999999999999999E-2</v>
      </c>
      <c r="E159" s="77">
        <f>SUM(E157:E158)</f>
        <v>5.8982660167121836E-2</v>
      </c>
      <c r="F159" s="77">
        <f>SUM(F157:F158)</f>
        <v>27.15913232489789</v>
      </c>
      <c r="G159" s="140">
        <f t="shared" si="33"/>
        <v>-2.167036923735753E-3</v>
      </c>
    </row>
    <row r="160" spans="1:7" hidden="1" x14ac:dyDescent="0.35">
      <c r="A160" s="47"/>
      <c r="B160" s="88"/>
      <c r="C160" s="76"/>
      <c r="D160" s="66"/>
      <c r="E160" s="76"/>
      <c r="F160" s="126"/>
      <c r="G160" s="131"/>
    </row>
    <row r="161" spans="1:7" hidden="1" x14ac:dyDescent="0.35">
      <c r="A161" s="48" t="s">
        <v>614</v>
      </c>
      <c r="B161" s="88"/>
      <c r="C161" s="76"/>
      <c r="D161" s="66"/>
      <c r="E161" s="76"/>
      <c r="F161" s="126"/>
      <c r="G161" s="131"/>
    </row>
    <row r="162" spans="1:7" hidden="1" x14ac:dyDescent="0.35">
      <c r="A162" s="47" t="s">
        <v>776</v>
      </c>
      <c r="B162" s="154">
        <f>'Market Shares &amp; Tover (Comp)'!S46</f>
        <v>9.0797497857325133</v>
      </c>
      <c r="C162" s="76">
        <f>'Market Shares &amp; Tover (Comp 29)'!I46</f>
        <v>10.220395145442952</v>
      </c>
      <c r="D162" s="66">
        <v>7.4999999999999997E-2</v>
      </c>
      <c r="E162" s="76">
        <f t="shared" ref="E162:E170" si="34">D162*$F$123</f>
        <v>0.29491330083560918</v>
      </c>
      <c r="F162" s="127">
        <f>C162-E162</f>
        <v>9.9254818446073418</v>
      </c>
      <c r="G162" s="131">
        <f t="shared" si="33"/>
        <v>-2.8855371699312946E-2</v>
      </c>
    </row>
    <row r="163" spans="1:7" hidden="1" x14ac:dyDescent="0.35">
      <c r="A163" s="47" t="s">
        <v>622</v>
      </c>
      <c r="B163" s="154">
        <f>'Market Shares &amp; Tover (Comp)'!S47</f>
        <v>7.9647756214185979</v>
      </c>
      <c r="C163" s="76">
        <f>'Market Shares &amp; Tover (Comp 29)'!I47</f>
        <v>8.9653521315754787</v>
      </c>
      <c r="D163" s="66">
        <v>4.4999999999999998E-2</v>
      </c>
      <c r="E163" s="76">
        <f t="shared" si="34"/>
        <v>0.17694798050136551</v>
      </c>
      <c r="F163" s="127">
        <f t="shared" ref="F163:F170" si="35">C163-E163</f>
        <v>8.7884041510741131</v>
      </c>
      <c r="G163" s="131">
        <f t="shared" si="33"/>
        <v>-1.9736868993484879E-2</v>
      </c>
    </row>
    <row r="164" spans="1:7" hidden="1" x14ac:dyDescent="0.35">
      <c r="A164" s="47" t="s">
        <v>777</v>
      </c>
      <c r="B164" s="154">
        <f>'Market Shares &amp; Tover (Comp)'!S48</f>
        <v>21.025474055307097</v>
      </c>
      <c r="C164" s="76">
        <f>'Market Shares &amp; Tover (Comp 29)'!I48</f>
        <v>23.666803385172923</v>
      </c>
      <c r="D164" s="66">
        <v>0.05</v>
      </c>
      <c r="E164" s="76">
        <f t="shared" si="34"/>
        <v>0.19660886722373946</v>
      </c>
      <c r="F164" s="127">
        <f t="shared" si="35"/>
        <v>23.470194517949182</v>
      </c>
      <c r="G164" s="131">
        <f t="shared" si="33"/>
        <v>-8.3073689346198371E-3</v>
      </c>
    </row>
    <row r="165" spans="1:7" hidden="1" x14ac:dyDescent="0.35">
      <c r="A165" s="47" t="s">
        <v>623</v>
      </c>
      <c r="B165" s="154">
        <f>'Market Shares &amp; Tover (Comp)'!S49</f>
        <v>0.18704210665685561</v>
      </c>
      <c r="C165" s="76">
        <f>'Market Shares &amp; Tover (Comp 29)'!I49</f>
        <v>0.21053930823875966</v>
      </c>
      <c r="D165" s="66">
        <v>0</v>
      </c>
      <c r="E165" s="76">
        <f t="shared" si="34"/>
        <v>0</v>
      </c>
      <c r="F165" s="127">
        <f t="shared" si="35"/>
        <v>0.21053930823875966</v>
      </c>
      <c r="G165" s="131">
        <f t="shared" si="33"/>
        <v>0</v>
      </c>
    </row>
    <row r="166" spans="1:7" hidden="1" x14ac:dyDescent="0.35">
      <c r="A166" s="47" t="s">
        <v>320</v>
      </c>
      <c r="B166" s="154">
        <f>'Market Shares &amp; Tover (Comp)'!S50</f>
        <v>0.32258213225199389</v>
      </c>
      <c r="C166" s="76">
        <f>'Market Shares &amp; Tover (Comp 29)'!I50</f>
        <v>0.36310657631287735</v>
      </c>
      <c r="D166" s="66">
        <v>0</v>
      </c>
      <c r="E166" s="76">
        <f t="shared" si="34"/>
        <v>0</v>
      </c>
      <c r="F166" s="127">
        <f t="shared" si="35"/>
        <v>0.36310657631287735</v>
      </c>
      <c r="G166" s="131">
        <f t="shared" si="33"/>
        <v>0</v>
      </c>
    </row>
    <row r="167" spans="1:7" hidden="1" x14ac:dyDescent="0.35">
      <c r="A167" s="47" t="s">
        <v>775</v>
      </c>
      <c r="B167" s="154">
        <f>'Market Shares &amp; Tover (Comp)'!S51</f>
        <v>2.2001695553343787</v>
      </c>
      <c r="C167" s="76">
        <f>'Market Shares &amp; Tover (Comp 29)'!I51</f>
        <v>2.4765662901664141</v>
      </c>
      <c r="D167" s="66">
        <v>0</v>
      </c>
      <c r="E167" s="76">
        <f t="shared" si="34"/>
        <v>0</v>
      </c>
      <c r="F167" s="127">
        <f t="shared" si="35"/>
        <v>2.4765662901664141</v>
      </c>
      <c r="G167" s="131">
        <f t="shared" si="33"/>
        <v>0</v>
      </c>
    </row>
    <row r="168" spans="1:7" hidden="1" x14ac:dyDescent="0.35">
      <c r="A168" s="47" t="s">
        <v>631</v>
      </c>
      <c r="B168" s="154">
        <f>'Market Shares &amp; Tover (Comp)'!S52</f>
        <v>24.391071717901255</v>
      </c>
      <c r="C168" s="76">
        <f>'Market Shares &amp; Tover (Comp 29)'!I52</f>
        <v>27.455204918697831</v>
      </c>
      <c r="D168" s="66">
        <v>0.1</v>
      </c>
      <c r="E168" s="76">
        <f t="shared" si="34"/>
        <v>0.39321773444747893</v>
      </c>
      <c r="F168" s="127">
        <f t="shared" si="35"/>
        <v>27.061987184250352</v>
      </c>
      <c r="G168" s="131">
        <f t="shared" si="33"/>
        <v>-1.4322156240024473E-2</v>
      </c>
    </row>
    <row r="169" spans="1:7" hidden="1" x14ac:dyDescent="0.35">
      <c r="A169" s="47" t="s">
        <v>778</v>
      </c>
      <c r="B169" s="154">
        <f>'Market Shares &amp; Tover (Comp)'!S53</f>
        <v>0.81519542218437913</v>
      </c>
      <c r="C169" s="76">
        <f>'Market Shares &amp; Tover (Comp 29)'!I53</f>
        <v>0.9176045080639178</v>
      </c>
      <c r="D169" s="66">
        <v>0</v>
      </c>
      <c r="E169" s="76">
        <f t="shared" si="34"/>
        <v>0</v>
      </c>
      <c r="F169" s="127">
        <f t="shared" si="35"/>
        <v>0.9176045080639178</v>
      </c>
      <c r="G169" s="131">
        <f t="shared" si="33"/>
        <v>0</v>
      </c>
    </row>
    <row r="170" spans="1:7" hidden="1" x14ac:dyDescent="0.35">
      <c r="A170" s="47" t="s">
        <v>8</v>
      </c>
      <c r="B170" s="154">
        <f>'Market Shares &amp; Tover (Comp)'!S54</f>
        <v>4.0154372512963032</v>
      </c>
      <c r="C170" s="76">
        <f>'Market Shares &amp; Tover (Comp 29)'!I54</f>
        <v>4.5198773488743953</v>
      </c>
      <c r="D170" s="66">
        <v>0</v>
      </c>
      <c r="E170" s="76">
        <f t="shared" si="34"/>
        <v>0</v>
      </c>
      <c r="F170" s="127">
        <f t="shared" si="35"/>
        <v>4.5198773488743953</v>
      </c>
      <c r="G170" s="131">
        <f t="shared" si="33"/>
        <v>0</v>
      </c>
    </row>
    <row r="171" spans="1:7" ht="13.9" hidden="1" thickBot="1" x14ac:dyDescent="0.4">
      <c r="A171" s="47"/>
      <c r="B171" s="88"/>
      <c r="C171" s="76"/>
      <c r="D171" s="66"/>
      <c r="E171" s="76"/>
      <c r="F171" s="126"/>
      <c r="G171" s="131"/>
    </row>
    <row r="172" spans="1:7" ht="13.9" hidden="1" thickBot="1" x14ac:dyDescent="0.4">
      <c r="A172" s="71" t="s">
        <v>637</v>
      </c>
      <c r="B172" s="448">
        <f>B154+B159+B162+B163+B164+B165+B166+B167+B168+B169+B170</f>
        <v>94.593741112475868</v>
      </c>
      <c r="C172" s="78">
        <f>C154+C159+C162+C163+C164+C165+C166+C167+C168+C169+C170</f>
        <v>106.47709851811075</v>
      </c>
      <c r="D172" s="72">
        <f>D154+D159+D162+D163+D164+D165+D166+D167+D168+D169+D170</f>
        <v>0.28500000000000003</v>
      </c>
      <c r="E172" s="78">
        <f>E154+E159+E162+E163+E164+E165+E166+E167+E168+E169+E170</f>
        <v>1.120670543175315</v>
      </c>
      <c r="F172" s="78">
        <f>F154+F159+F162+F163+F164+F165+F166+F167+F168+F169+F170</f>
        <v>105.35642797493543</v>
      </c>
      <c r="G172" s="142">
        <f t="shared" si="33"/>
        <v>-1.0524991371592518E-2</v>
      </c>
    </row>
    <row r="173" spans="1:7" ht="13.9" hidden="1" thickBot="1" x14ac:dyDescent="0.4">
      <c r="A173" s="47"/>
      <c r="B173" s="88"/>
      <c r="C173" s="76"/>
      <c r="D173" s="66"/>
      <c r="E173" s="76"/>
      <c r="F173" s="126"/>
      <c r="G173" s="131"/>
    </row>
    <row r="174" spans="1:7" ht="13.9" hidden="1" thickBot="1" x14ac:dyDescent="0.4">
      <c r="A174" s="287" t="s">
        <v>84</v>
      </c>
      <c r="B174" s="577"/>
      <c r="C174" s="505"/>
      <c r="D174" s="579"/>
      <c r="E174" s="505"/>
      <c r="F174" s="589"/>
      <c r="G174" s="582"/>
    </row>
    <row r="175" spans="1:7" hidden="1" x14ac:dyDescent="0.35">
      <c r="A175" s="47"/>
      <c r="B175" s="88"/>
      <c r="C175" s="76"/>
      <c r="D175" s="66"/>
      <c r="E175" s="76"/>
      <c r="F175" s="126"/>
      <c r="G175" s="131"/>
    </row>
    <row r="176" spans="1:7" hidden="1" x14ac:dyDescent="0.35">
      <c r="A176" s="79" t="s">
        <v>641</v>
      </c>
      <c r="B176" s="88"/>
      <c r="C176" s="76"/>
      <c r="D176" s="66"/>
      <c r="E176" s="76"/>
      <c r="F176" s="126"/>
      <c r="G176" s="131"/>
    </row>
    <row r="177" spans="1:7" hidden="1" x14ac:dyDescent="0.35">
      <c r="A177" s="47" t="s">
        <v>642</v>
      </c>
      <c r="B177" s="154">
        <f>'Market Shares &amp; Tover (Comp)'!S61</f>
        <v>28.738187093799052</v>
      </c>
      <c r="C177" s="76">
        <f>'Market Shares &amp; Tover (Comp 29)'!I61</f>
        <v>32.348427522069592</v>
      </c>
      <c r="D177" s="66">
        <v>7.4999999999999997E-2</v>
      </c>
      <c r="E177" s="76">
        <f t="shared" ref="E177:E178" si="36">D177*$F$123</f>
        <v>0.29491330083560918</v>
      </c>
      <c r="F177" s="127">
        <f t="shared" ref="F177:F178" si="37">C177-E177</f>
        <v>32.053514221233982</v>
      </c>
      <c r="G177" s="131">
        <f t="shared" ref="G177:G186" si="38">SUM(F177-C177)/C177</f>
        <v>-9.1167739338923505E-3</v>
      </c>
    </row>
    <row r="178" spans="1:7" hidden="1" x14ac:dyDescent="0.35">
      <c r="A178" s="47" t="s">
        <v>8</v>
      </c>
      <c r="B178" s="154">
        <f>'Market Shares &amp; Tover (Comp)'!S62</f>
        <v>3.4300719193656835</v>
      </c>
      <c r="C178" s="76">
        <f>'Market Shares &amp; Tover (Comp 29)'!I62</f>
        <v>3.860975381534371</v>
      </c>
      <c r="D178" s="66">
        <v>0.01</v>
      </c>
      <c r="E178" s="76">
        <f t="shared" si="36"/>
        <v>3.9321773444747889E-2</v>
      </c>
      <c r="F178" s="127">
        <f t="shared" si="37"/>
        <v>3.8216536080896231</v>
      </c>
      <c r="G178" s="131">
        <f t="shared" si="38"/>
        <v>-1.0184414444290317E-2</v>
      </c>
    </row>
    <row r="179" spans="1:7" hidden="1" x14ac:dyDescent="0.35">
      <c r="A179" s="74" t="s">
        <v>11</v>
      </c>
      <c r="B179" s="446">
        <f>SUM(B177:B178)</f>
        <v>32.168259013164736</v>
      </c>
      <c r="C179" s="77">
        <f>SUM(C177:C178)</f>
        <v>36.209402903603966</v>
      </c>
      <c r="D179" s="75">
        <f>SUM(D177:D178)</f>
        <v>8.4999999999999992E-2</v>
      </c>
      <c r="E179" s="77">
        <f>SUM(E177:E178)</f>
        <v>0.33423507428035709</v>
      </c>
      <c r="F179" s="77">
        <f>SUM(F177:F178)</f>
        <v>35.875167829323608</v>
      </c>
      <c r="G179" s="140">
        <f t="shared" si="38"/>
        <v>-9.2306154611318005E-3</v>
      </c>
    </row>
    <row r="180" spans="1:7" hidden="1" x14ac:dyDescent="0.35">
      <c r="A180" s="47" t="s">
        <v>15</v>
      </c>
      <c r="B180" s="88"/>
      <c r="C180" s="76"/>
      <c r="D180" s="66"/>
      <c r="E180" s="76"/>
      <c r="F180" s="126"/>
      <c r="G180" s="131"/>
    </row>
    <row r="181" spans="1:7" hidden="1" x14ac:dyDescent="0.35">
      <c r="A181" s="79" t="s">
        <v>638</v>
      </c>
      <c r="B181" s="88"/>
      <c r="C181" s="76"/>
      <c r="D181" s="66"/>
      <c r="E181" s="76"/>
      <c r="F181" s="126"/>
      <c r="G181" s="131"/>
    </row>
    <row r="182" spans="1:7" hidden="1" x14ac:dyDescent="0.35">
      <c r="A182" s="47" t="s">
        <v>639</v>
      </c>
      <c r="B182" s="154">
        <f>'Market Shares &amp; Tover (Comp)'!S66</f>
        <v>0.16881311493677545</v>
      </c>
      <c r="C182" s="76">
        <f>'Market Shares &amp; Tover (Comp 29)'!I66</f>
        <v>0.19002029583436705</v>
      </c>
      <c r="D182" s="66">
        <v>0</v>
      </c>
      <c r="E182" s="76">
        <f t="shared" ref="E182:E183" si="39">D182*$F$123</f>
        <v>0</v>
      </c>
      <c r="F182" s="127">
        <f t="shared" ref="F182:F183" si="40">C182-E182</f>
        <v>0.19002029583436705</v>
      </c>
      <c r="G182" s="131">
        <f t="shared" si="38"/>
        <v>0</v>
      </c>
    </row>
    <row r="183" spans="1:7" hidden="1" x14ac:dyDescent="0.35">
      <c r="A183" s="47" t="s">
        <v>8</v>
      </c>
      <c r="B183" s="154">
        <f>'Market Shares &amp; Tover (Comp)'!S67</f>
        <v>3.6197841434040749</v>
      </c>
      <c r="C183" s="76">
        <f>'Market Shares &amp; Tover (Comp 29)'!I67</f>
        <v>4.0745202411779609</v>
      </c>
      <c r="D183" s="66">
        <v>0.01</v>
      </c>
      <c r="E183" s="76">
        <f t="shared" si="39"/>
        <v>3.9321773444747889E-2</v>
      </c>
      <c r="F183" s="127">
        <f t="shared" si="40"/>
        <v>4.0351984677332133</v>
      </c>
      <c r="G183" s="131">
        <f t="shared" si="38"/>
        <v>-9.6506511484108944E-3</v>
      </c>
    </row>
    <row r="184" spans="1:7" hidden="1" x14ac:dyDescent="0.35">
      <c r="A184" s="74" t="s">
        <v>11</v>
      </c>
      <c r="B184" s="446">
        <f>SUM(B182:B183)</f>
        <v>3.7885972583408503</v>
      </c>
      <c r="C184" s="77">
        <f>SUM(C182:C183)</f>
        <v>4.2645405370123282</v>
      </c>
      <c r="D184" s="75">
        <f>SUM(D182:D183)</f>
        <v>0.01</v>
      </c>
      <c r="E184" s="77">
        <f>SUM(E182:E183)</f>
        <v>3.9321773444747889E-2</v>
      </c>
      <c r="F184" s="77">
        <f>SUM(F182:F183)</f>
        <v>4.2252187635675806</v>
      </c>
      <c r="G184" s="140">
        <f t="shared" si="38"/>
        <v>-9.220635401040355E-3</v>
      </c>
    </row>
    <row r="185" spans="1:7" ht="13.9" hidden="1" thickBot="1" x14ac:dyDescent="0.4">
      <c r="A185" s="47"/>
      <c r="B185" s="88"/>
      <c r="C185" s="76"/>
      <c r="D185" s="66"/>
      <c r="E185" s="76"/>
      <c r="F185" s="126"/>
      <c r="G185" s="131"/>
    </row>
    <row r="186" spans="1:7" ht="13.9" hidden="1" thickBot="1" x14ac:dyDescent="0.4">
      <c r="A186" s="71" t="s">
        <v>644</v>
      </c>
      <c r="B186" s="448">
        <f>B179+B184</f>
        <v>35.956856271505586</v>
      </c>
      <c r="C186" s="78">
        <f>C179+C184</f>
        <v>40.473943440616296</v>
      </c>
      <c r="D186" s="72">
        <f>D179+D184</f>
        <v>9.4999999999999987E-2</v>
      </c>
      <c r="E186" s="78">
        <f>E179+E184</f>
        <v>0.373556847725105</v>
      </c>
      <c r="F186" s="78">
        <f>F179+F184</f>
        <v>40.100386592891191</v>
      </c>
      <c r="G186" s="142">
        <f t="shared" si="38"/>
        <v>-9.2295639112405913E-3</v>
      </c>
    </row>
    <row r="187" spans="1:7" ht="13.9" hidden="1" thickBot="1" x14ac:dyDescent="0.4">
      <c r="A187" s="47"/>
      <c r="B187" s="88"/>
      <c r="C187" s="76"/>
      <c r="D187" s="66"/>
      <c r="E187" s="76"/>
      <c r="F187" s="126"/>
      <c r="G187" s="131"/>
    </row>
    <row r="188" spans="1:7" ht="13.9" hidden="1" thickBot="1" x14ac:dyDescent="0.4">
      <c r="A188" s="287" t="s">
        <v>85</v>
      </c>
      <c r="B188" s="577"/>
      <c r="C188" s="505"/>
      <c r="D188" s="579"/>
      <c r="E188" s="505"/>
      <c r="F188" s="589"/>
      <c r="G188" s="582"/>
    </row>
    <row r="189" spans="1:7" hidden="1" x14ac:dyDescent="0.35">
      <c r="A189" s="47"/>
      <c r="B189" s="88"/>
      <c r="C189" s="76"/>
      <c r="D189" s="66"/>
      <c r="E189" s="76"/>
      <c r="F189" s="126"/>
      <c r="G189" s="131"/>
    </row>
    <row r="190" spans="1:7" hidden="1" x14ac:dyDescent="0.35">
      <c r="A190" s="247" t="s">
        <v>541</v>
      </c>
      <c r="B190" s="154">
        <f>'Market Shares &amp; Tover (Comp)'!S74</f>
        <v>6.9355148109281506E-2</v>
      </c>
      <c r="C190" s="76">
        <f>'Market Shares &amp; Tover (Comp 29)'!I74</f>
        <v>7.8067902285304192E-2</v>
      </c>
      <c r="D190" s="66">
        <v>0</v>
      </c>
      <c r="E190" s="76">
        <f t="shared" ref="E190:E197" si="41">D190*$F$123</f>
        <v>0</v>
      </c>
      <c r="F190" s="127">
        <f t="shared" ref="F190:F197" si="42">C190-E190</f>
        <v>7.8067902285304192E-2</v>
      </c>
      <c r="G190" s="131">
        <f t="shared" ref="G190:G201" si="43">SUM(F190-C190)/C190</f>
        <v>0</v>
      </c>
    </row>
    <row r="191" spans="1:7" hidden="1" x14ac:dyDescent="0.35">
      <c r="A191" s="247" t="s">
        <v>323</v>
      </c>
      <c r="B191" s="154">
        <f>'Market Shares &amp; Tover (Comp)'!S75</f>
        <v>0.41572609207139366</v>
      </c>
      <c r="C191" s="76">
        <f>'Market Shares &amp; Tover (Comp 29)'!I75</f>
        <v>0.46795176447669701</v>
      </c>
      <c r="D191" s="66">
        <v>0</v>
      </c>
      <c r="E191" s="76">
        <f t="shared" si="41"/>
        <v>0</v>
      </c>
      <c r="F191" s="127">
        <f t="shared" si="42"/>
        <v>0.46795176447669701</v>
      </c>
      <c r="G191" s="131">
        <f t="shared" si="43"/>
        <v>0</v>
      </c>
    </row>
    <row r="192" spans="1:7" hidden="1" x14ac:dyDescent="0.35">
      <c r="A192" s="247" t="s">
        <v>780</v>
      </c>
      <c r="B192" s="154">
        <f>'Market Shares &amp; Tover (Comp)'!S76</f>
        <v>2.5788415189873732</v>
      </c>
      <c r="C192" s="76">
        <f>'Market Shares &amp; Tover (Comp 29)'!I76</f>
        <v>2.9028089940254809</v>
      </c>
      <c r="D192" s="66">
        <v>0</v>
      </c>
      <c r="E192" s="76">
        <f t="shared" si="41"/>
        <v>0</v>
      </c>
      <c r="F192" s="127">
        <f t="shared" si="42"/>
        <v>2.9028089940254809</v>
      </c>
      <c r="G192" s="131">
        <f t="shared" si="43"/>
        <v>0</v>
      </c>
    </row>
    <row r="193" spans="1:7" hidden="1" x14ac:dyDescent="0.35">
      <c r="A193" s="247" t="s">
        <v>297</v>
      </c>
      <c r="B193" s="154">
        <f>'Market Shares &amp; Tover (Comp)'!S77</f>
        <v>0.13046490446797443</v>
      </c>
      <c r="C193" s="76">
        <f>'Market Shares &amp; Tover (Comp 29)'!I77</f>
        <v>0.14685458385322578</v>
      </c>
      <c r="D193" s="66">
        <v>0</v>
      </c>
      <c r="E193" s="76">
        <f t="shared" si="41"/>
        <v>0</v>
      </c>
      <c r="F193" s="127">
        <f t="shared" si="42"/>
        <v>0.14685458385322578</v>
      </c>
      <c r="G193" s="131">
        <f t="shared" si="43"/>
        <v>0</v>
      </c>
    </row>
    <row r="194" spans="1:7" hidden="1" x14ac:dyDescent="0.35">
      <c r="A194" s="247" t="s">
        <v>779</v>
      </c>
      <c r="B194" s="154">
        <f>'Market Shares &amp; Tover (Comp)'!S78</f>
        <v>0.72149950025884624</v>
      </c>
      <c r="C194" s="76">
        <f>'Market Shares &amp; Tover (Comp 29)'!I78</f>
        <v>0.81213801744539216</v>
      </c>
      <c r="D194" s="66">
        <v>0</v>
      </c>
      <c r="E194" s="76">
        <f t="shared" si="41"/>
        <v>0</v>
      </c>
      <c r="F194" s="127">
        <f t="shared" si="42"/>
        <v>0.81213801744539216</v>
      </c>
      <c r="G194" s="131">
        <f t="shared" si="43"/>
        <v>0</v>
      </c>
    </row>
    <row r="195" spans="1:7" hidden="1" x14ac:dyDescent="0.35">
      <c r="A195" s="247" t="s">
        <v>546</v>
      </c>
      <c r="B195" s="154">
        <f>'Market Shares &amp; Tover (Comp)'!S79</f>
        <v>1.1085235630846744</v>
      </c>
      <c r="C195" s="76">
        <f>'Market Shares &amp; Tover (Comp 29)'!I79</f>
        <v>1.2477820545850771</v>
      </c>
      <c r="D195" s="66">
        <v>0</v>
      </c>
      <c r="E195" s="76">
        <f t="shared" si="41"/>
        <v>0</v>
      </c>
      <c r="F195" s="127">
        <f t="shared" si="42"/>
        <v>1.2477820545850771</v>
      </c>
      <c r="G195" s="131">
        <f t="shared" si="43"/>
        <v>0</v>
      </c>
    </row>
    <row r="196" spans="1:7" hidden="1" x14ac:dyDescent="0.35">
      <c r="A196" s="247" t="s">
        <v>781</v>
      </c>
      <c r="B196" s="154">
        <f>'Market Shares &amp; Tover (Comp)'!S80</f>
        <v>2.3751697773714273</v>
      </c>
      <c r="C196" s="76">
        <f>'Market Shares &amp; Tover (Comp 29)'!I80</f>
        <v>2.6735509496522254</v>
      </c>
      <c r="D196" s="66">
        <v>0</v>
      </c>
      <c r="E196" s="76">
        <f t="shared" si="41"/>
        <v>0</v>
      </c>
      <c r="F196" s="127">
        <f t="shared" si="42"/>
        <v>2.6735509496522254</v>
      </c>
      <c r="G196" s="131">
        <f t="shared" si="43"/>
        <v>0</v>
      </c>
    </row>
    <row r="197" spans="1:7" hidden="1" x14ac:dyDescent="0.35">
      <c r="A197" s="247" t="s">
        <v>379</v>
      </c>
      <c r="B197" s="154">
        <f>'Market Shares &amp; Tover (Comp)'!S81</f>
        <v>0.32329038175410407</v>
      </c>
      <c r="C197" s="76">
        <f>'Market Shares &amp; Tover (Comp 29)'!I81</f>
        <v>0.36390379979854032</v>
      </c>
      <c r="D197" s="66">
        <v>0</v>
      </c>
      <c r="E197" s="76">
        <f t="shared" si="41"/>
        <v>0</v>
      </c>
      <c r="F197" s="127">
        <f t="shared" si="42"/>
        <v>0.36390379979854032</v>
      </c>
      <c r="G197" s="131">
        <f t="shared" si="43"/>
        <v>0</v>
      </c>
    </row>
    <row r="198" spans="1:7" ht="13.9" hidden="1" thickBot="1" x14ac:dyDescent="0.4">
      <c r="A198" s="47"/>
      <c r="B198" s="88"/>
      <c r="C198" s="76"/>
      <c r="D198" s="66"/>
      <c r="E198" s="76"/>
      <c r="F198" s="126"/>
      <c r="G198" s="131"/>
    </row>
    <row r="199" spans="1:7" ht="13.9" hidden="1" thickBot="1" x14ac:dyDescent="0.4">
      <c r="A199" s="71" t="s">
        <v>648</v>
      </c>
      <c r="B199" s="448">
        <f>SUM(B190:B197)</f>
        <v>7.7228708861050741</v>
      </c>
      <c r="C199" s="78">
        <f>SUM(C190:C197)</f>
        <v>8.6930580661219423</v>
      </c>
      <c r="D199" s="72">
        <f>SUM(D190:D197)</f>
        <v>0</v>
      </c>
      <c r="E199" s="78">
        <f>SUM(E190:E197)</f>
        <v>0</v>
      </c>
      <c r="F199" s="78">
        <f>SUM(F190:F197)</f>
        <v>8.6930580661219423</v>
      </c>
      <c r="G199" s="142">
        <f t="shared" si="43"/>
        <v>0</v>
      </c>
    </row>
    <row r="200" spans="1:7" ht="13.9" hidden="1" thickBot="1" x14ac:dyDescent="0.4">
      <c r="A200" s="47"/>
      <c r="B200" s="88"/>
      <c r="C200" s="76"/>
      <c r="D200" s="66"/>
      <c r="E200" s="76"/>
      <c r="F200" s="126"/>
      <c r="G200" s="131"/>
    </row>
    <row r="201" spans="1:7" ht="13.9" hidden="1" thickBot="1" x14ac:dyDescent="0.4">
      <c r="A201" s="150" t="s">
        <v>649</v>
      </c>
      <c r="B201" s="444">
        <f>B199+B186+B172+B149+B142</f>
        <v>219.37482952206673</v>
      </c>
      <c r="C201" s="503">
        <f>C199+C186+C172+C149+C142</f>
        <v>246.93383579829822</v>
      </c>
      <c r="D201" s="583">
        <f>D199+D186+D172+D149+D142</f>
        <v>0.85</v>
      </c>
      <c r="E201" s="503">
        <f>E199+E186+E172+E149+E142</f>
        <v>3.3423507428035713</v>
      </c>
      <c r="F201" s="503">
        <f>F199+F186+F172+F149+F142+F123</f>
        <v>247.52366239996942</v>
      </c>
      <c r="G201" s="584">
        <f t="shared" si="43"/>
        <v>2.3886017878610648E-3</v>
      </c>
    </row>
    <row r="202" spans="1:7" ht="13.9" hidden="1" thickBot="1" x14ac:dyDescent="0.4">
      <c r="A202" s="47"/>
      <c r="B202" s="88"/>
      <c r="C202" s="76"/>
      <c r="D202" s="66"/>
      <c r="E202" s="76"/>
      <c r="F202" s="126"/>
      <c r="G202" s="131"/>
    </row>
    <row r="203" spans="1:7" ht="13.9" hidden="1" thickBot="1" x14ac:dyDescent="0.4">
      <c r="A203" s="297" t="s">
        <v>654</v>
      </c>
      <c r="B203" s="444" t="s">
        <v>7</v>
      </c>
      <c r="C203" s="503" t="s">
        <v>7</v>
      </c>
      <c r="D203" s="583">
        <v>0.15</v>
      </c>
      <c r="E203" s="503">
        <f>D203*F123</f>
        <v>0.58982660167121836</v>
      </c>
      <c r="F203" s="568" t="s">
        <v>7</v>
      </c>
      <c r="G203" s="584" t="s">
        <v>7</v>
      </c>
    </row>
    <row r="204" spans="1:7" ht="13.9" hidden="1" thickBot="1" x14ac:dyDescent="0.4">
      <c r="A204" s="98"/>
      <c r="B204" s="88"/>
      <c r="C204" s="76"/>
      <c r="D204" s="66"/>
      <c r="E204" s="76"/>
      <c r="F204" s="126"/>
      <c r="G204" s="131"/>
    </row>
    <row r="205" spans="1:7" ht="13.9" hidden="1" thickBot="1" x14ac:dyDescent="0.4">
      <c r="A205" s="99" t="s">
        <v>9</v>
      </c>
      <c r="B205" s="133" t="s">
        <v>7</v>
      </c>
      <c r="C205" s="134" t="s">
        <v>7</v>
      </c>
      <c r="D205" s="135">
        <f>D201+D203</f>
        <v>1</v>
      </c>
      <c r="E205" s="506">
        <f>E201+E203</f>
        <v>3.9321773444747894</v>
      </c>
      <c r="F205" s="506" t="s">
        <v>7</v>
      </c>
      <c r="G205" s="137" t="s">
        <v>7</v>
      </c>
    </row>
    <row r="206" spans="1:7" ht="13.9" hidden="1" thickBot="1" x14ac:dyDescent="0.4">
      <c r="A206" s="50"/>
      <c r="B206" s="87"/>
      <c r="C206" s="81"/>
      <c r="D206" s="67"/>
      <c r="E206" s="507"/>
      <c r="F206" s="80"/>
      <c r="G206" s="132"/>
    </row>
    <row r="207" spans="1:7" hidden="1" x14ac:dyDescent="0.35"/>
    <row r="208" spans="1:7" ht="17.25" hidden="1" x14ac:dyDescent="0.45">
      <c r="A208" s="4" t="s">
        <v>788</v>
      </c>
      <c r="B208" s="122"/>
      <c r="C208" s="122"/>
      <c r="D208" s="125"/>
      <c r="E208" s="122"/>
      <c r="F208" s="125"/>
      <c r="G208" s="125"/>
    </row>
    <row r="209" spans="1:8" ht="13.9" hidden="1" thickBot="1" x14ac:dyDescent="0.4">
      <c r="A209" s="5"/>
      <c r="B209" s="7"/>
      <c r="C209" s="7"/>
      <c r="D209" s="45"/>
      <c r="E209" s="7"/>
      <c r="F209" s="45"/>
      <c r="G209" s="45"/>
    </row>
    <row r="210" spans="1:8" hidden="1" x14ac:dyDescent="0.35">
      <c r="A210" s="754"/>
      <c r="B210" s="756" t="s">
        <v>32</v>
      </c>
      <c r="C210" s="758"/>
      <c r="D210" s="756" t="s">
        <v>33</v>
      </c>
      <c r="E210" s="758"/>
      <c r="F210" s="128" t="s">
        <v>34</v>
      </c>
      <c r="G210" s="128" t="s">
        <v>35</v>
      </c>
      <c r="H210" s="128" t="s">
        <v>36</v>
      </c>
    </row>
    <row r="211" spans="1:8" ht="13.9" hidden="1" thickBot="1" x14ac:dyDescent="0.4">
      <c r="A211" s="755"/>
      <c r="B211" s="61">
        <v>2021</v>
      </c>
      <c r="C211" s="14">
        <v>2026</v>
      </c>
      <c r="D211" s="64" t="s">
        <v>30</v>
      </c>
      <c r="E211" s="14" t="s">
        <v>12</v>
      </c>
      <c r="F211" s="129" t="s">
        <v>43</v>
      </c>
      <c r="G211" s="129"/>
      <c r="H211" s="146" t="s">
        <v>44</v>
      </c>
    </row>
    <row r="212" spans="1:8" ht="13.9" hidden="1" thickBot="1" x14ac:dyDescent="0.4">
      <c r="A212" s="121" t="s">
        <v>31</v>
      </c>
      <c r="B212" s="123"/>
      <c r="C212" s="25"/>
      <c r="D212" s="65"/>
      <c r="E212" s="25"/>
      <c r="F212" s="54">
        <f>F7+F123</f>
        <v>18.276858944474789</v>
      </c>
      <c r="G212" s="130"/>
      <c r="H212" s="130"/>
    </row>
    <row r="213" spans="1:8" ht="13.9" hidden="1" thickBot="1" x14ac:dyDescent="0.4">
      <c r="A213" s="98"/>
      <c r="B213" s="88"/>
      <c r="C213" s="89"/>
      <c r="D213" s="66"/>
      <c r="E213" s="89"/>
      <c r="F213" s="56"/>
      <c r="G213" s="57"/>
      <c r="H213" s="127"/>
    </row>
    <row r="214" spans="1:8" ht="13.9" hidden="1" thickBot="1" x14ac:dyDescent="0.4">
      <c r="A214" s="150" t="s">
        <v>608</v>
      </c>
      <c r="B214" s="569"/>
      <c r="C214" s="570"/>
      <c r="D214" s="574"/>
      <c r="E214" s="570"/>
      <c r="F214" s="575"/>
      <c r="G214" s="576"/>
      <c r="H214" s="590"/>
    </row>
    <row r="215" spans="1:8" ht="13.9" hidden="1" thickBot="1" x14ac:dyDescent="0.4">
      <c r="A215" s="47"/>
      <c r="B215" s="88"/>
      <c r="C215" s="89"/>
      <c r="D215" s="66"/>
      <c r="E215" s="89"/>
      <c r="F215" s="56"/>
      <c r="G215" s="131"/>
      <c r="H215" s="127"/>
    </row>
    <row r="216" spans="1:8" ht="13.9" hidden="1" thickBot="1" x14ac:dyDescent="0.4">
      <c r="A216" s="287" t="s">
        <v>81</v>
      </c>
      <c r="B216" s="577"/>
      <c r="C216" s="580"/>
      <c r="D216" s="579"/>
      <c r="E216" s="580"/>
      <c r="F216" s="581"/>
      <c r="G216" s="582"/>
      <c r="H216" s="591"/>
    </row>
    <row r="217" spans="1:8" hidden="1" x14ac:dyDescent="0.35">
      <c r="A217" s="47"/>
      <c r="B217" s="88"/>
      <c r="C217" s="89"/>
      <c r="D217" s="66"/>
      <c r="E217" s="89"/>
      <c r="F217" s="56"/>
      <c r="G217" s="131"/>
      <c r="H217" s="127"/>
    </row>
    <row r="218" spans="1:8" hidden="1" x14ac:dyDescent="0.35">
      <c r="A218" s="79" t="s">
        <v>611</v>
      </c>
      <c r="B218" s="154">
        <f>B18+B133</f>
        <v>43.075613307590345</v>
      </c>
      <c r="C218" s="76">
        <f>C18+C133</f>
        <v>45.895783590742724</v>
      </c>
      <c r="D218" s="66">
        <f>E218/$F$212</f>
        <v>9.1131678607383415E-2</v>
      </c>
      <c r="E218" s="76">
        <f>E18+E133</f>
        <v>1.6656008352803573</v>
      </c>
      <c r="F218" s="56">
        <f>C218-E218</f>
        <v>44.230182755462366</v>
      </c>
      <c r="G218" s="131">
        <f>SUM(F218-C218)/C218</f>
        <v>-3.6290933610213232E-2</v>
      </c>
      <c r="H218" s="127">
        <f>F218-B218</f>
        <v>1.1545694478720208</v>
      </c>
    </row>
    <row r="219" spans="1:8" hidden="1" x14ac:dyDescent="0.35">
      <c r="A219" s="47"/>
      <c r="B219" s="88"/>
      <c r="C219" s="89"/>
      <c r="D219" s="66"/>
      <c r="E219" s="76"/>
      <c r="F219" s="56"/>
      <c r="G219" s="131"/>
      <c r="H219" s="127"/>
    </row>
    <row r="220" spans="1:8" hidden="1" x14ac:dyDescent="0.35">
      <c r="A220" s="48" t="s">
        <v>614</v>
      </c>
      <c r="B220" s="88"/>
      <c r="C220" s="89"/>
      <c r="D220" s="66"/>
      <c r="E220" s="76"/>
      <c r="F220" s="56"/>
      <c r="G220" s="131"/>
      <c r="H220" s="127"/>
    </row>
    <row r="221" spans="1:8" hidden="1" x14ac:dyDescent="0.35">
      <c r="A221" s="47" t="s">
        <v>615</v>
      </c>
      <c r="B221" s="154">
        <f>B21+B136</f>
        <v>33.469453716498428</v>
      </c>
      <c r="C221" s="76">
        <f>C21+C136</f>
        <v>34.403251845284487</v>
      </c>
      <c r="D221" s="66">
        <f t="shared" ref="D221:D224" si="44">E221/$F$212</f>
        <v>0.14813866242886919</v>
      </c>
      <c r="E221" s="76">
        <f>E21+E136</f>
        <v>2.7075094374356095</v>
      </c>
      <c r="F221" s="56">
        <f t="shared" ref="F221:F224" si="45">C221-E221</f>
        <v>31.695742407848876</v>
      </c>
      <c r="G221" s="131">
        <f t="shared" ref="G221:G226" si="46">SUM(F221-C221)/C221</f>
        <v>-7.869923022427075E-2</v>
      </c>
      <c r="H221" s="127">
        <f t="shared" ref="H221:H224" si="47">F221-B221</f>
        <v>-1.7737113086495526</v>
      </c>
    </row>
    <row r="222" spans="1:8" hidden="1" x14ac:dyDescent="0.35">
      <c r="A222" s="47" t="s">
        <v>774</v>
      </c>
      <c r="B222" s="154">
        <f>B137+B138</f>
        <v>33.389562979236842</v>
      </c>
      <c r="C222" s="76">
        <f>C137+C138</f>
        <v>37.584133421571266</v>
      </c>
      <c r="D222" s="66">
        <f t="shared" si="44"/>
        <v>3.2271770738238732E-2</v>
      </c>
      <c r="E222" s="76">
        <f>E137+E138</f>
        <v>0.58982660167121836</v>
      </c>
      <c r="F222" s="56">
        <f t="shared" si="45"/>
        <v>36.994306819900046</v>
      </c>
      <c r="G222" s="131">
        <f t="shared" si="46"/>
        <v>-1.569350010163308E-2</v>
      </c>
      <c r="H222" s="127">
        <f t="shared" si="47"/>
        <v>3.604743840663204</v>
      </c>
    </row>
    <row r="223" spans="1:8" hidden="1" x14ac:dyDescent="0.35">
      <c r="A223" s="47" t="s">
        <v>618</v>
      </c>
      <c r="B223" s="154">
        <f>B23+B139</f>
        <v>77.712476279623075</v>
      </c>
      <c r="C223" s="76">
        <f>C23+C139</f>
        <v>80.330203708212224</v>
      </c>
      <c r="D223" s="66">
        <f t="shared" si="44"/>
        <v>0.27327126672283586</v>
      </c>
      <c r="E223" s="76">
        <f>E23+E139</f>
        <v>4.9945403954712182</v>
      </c>
      <c r="F223" s="56">
        <f t="shared" si="45"/>
        <v>75.335663312741005</v>
      </c>
      <c r="G223" s="131">
        <f t="shared" si="46"/>
        <v>-6.2175124236123688E-2</v>
      </c>
      <c r="H223" s="127">
        <f t="shared" si="47"/>
        <v>-2.3768129668820706</v>
      </c>
    </row>
    <row r="224" spans="1:8" hidden="1" x14ac:dyDescent="0.35">
      <c r="A224" s="47" t="s">
        <v>8</v>
      </c>
      <c r="B224" s="154">
        <f>B22+B140+B24</f>
        <v>6.2086193610524978</v>
      </c>
      <c r="C224" s="76">
        <f>C22+C140+C24</f>
        <v>6.7553248447039156</v>
      </c>
      <c r="D224" s="66">
        <f t="shared" si="44"/>
        <v>4.8984433986570125E-3</v>
      </c>
      <c r="E224" s="76">
        <f>E22+E140+E24</f>
        <v>8.9528159044747896E-2</v>
      </c>
      <c r="F224" s="56">
        <f t="shared" si="45"/>
        <v>6.6657966856591679</v>
      </c>
      <c r="G224" s="131">
        <f t="shared" si="46"/>
        <v>-1.3252976148872622E-2</v>
      </c>
      <c r="H224" s="127">
        <f t="shared" si="47"/>
        <v>0.45717732460667015</v>
      </c>
    </row>
    <row r="225" spans="1:8" ht="13.9" hidden="1" thickBot="1" x14ac:dyDescent="0.4">
      <c r="A225" s="47"/>
      <c r="B225" s="88"/>
      <c r="C225" s="89"/>
      <c r="D225" s="66"/>
      <c r="E225" s="89"/>
      <c r="F225" s="56"/>
      <c r="G225" s="131"/>
      <c r="H225" s="127"/>
    </row>
    <row r="226" spans="1:8" ht="13.9" hidden="1" thickBot="1" x14ac:dyDescent="0.4">
      <c r="A226" s="71" t="s">
        <v>620</v>
      </c>
      <c r="B226" s="448">
        <f>B218+B221+B222+B223+B224</f>
        <v>193.85572564400118</v>
      </c>
      <c r="C226" s="78">
        <f>C218+C221+C222+C223+C224</f>
        <v>204.96869741051461</v>
      </c>
      <c r="D226" s="72">
        <f>D218+D221+D222+D223+D224</f>
        <v>0.54971182189598422</v>
      </c>
      <c r="E226" s="78">
        <f>E218+E221+E222+E223+E224</f>
        <v>10.047005428903152</v>
      </c>
      <c r="F226" s="78">
        <f>F218+F221+F222+F223+F224</f>
        <v>194.92169198161145</v>
      </c>
      <c r="G226" s="142">
        <f t="shared" si="46"/>
        <v>-4.9017267299020097E-2</v>
      </c>
      <c r="H226" s="147">
        <f>H218+H221+H222+H223+H224</f>
        <v>1.0659663376102717</v>
      </c>
    </row>
    <row r="227" spans="1:8" ht="13.9" hidden="1" thickBot="1" x14ac:dyDescent="0.4">
      <c r="A227" s="47"/>
      <c r="B227" s="88"/>
      <c r="C227" s="89"/>
      <c r="D227" s="66"/>
      <c r="E227" s="89"/>
      <c r="F227" s="56"/>
      <c r="G227" s="131"/>
      <c r="H227" s="127"/>
    </row>
    <row r="228" spans="1:8" ht="13.9" hidden="1" thickBot="1" x14ac:dyDescent="0.4">
      <c r="A228" s="287" t="s">
        <v>82</v>
      </c>
      <c r="B228" s="577"/>
      <c r="C228" s="580"/>
      <c r="D228" s="579"/>
      <c r="E228" s="580"/>
      <c r="F228" s="581"/>
      <c r="G228" s="582"/>
      <c r="H228" s="591"/>
    </row>
    <row r="229" spans="1:8" hidden="1" x14ac:dyDescent="0.35">
      <c r="A229" s="47"/>
      <c r="B229" s="88"/>
      <c r="C229" s="89"/>
      <c r="D229" s="66"/>
      <c r="E229" s="89"/>
      <c r="F229" s="56"/>
      <c r="G229" s="131"/>
      <c r="H229" s="127"/>
    </row>
    <row r="230" spans="1:8" hidden="1" x14ac:dyDescent="0.35">
      <c r="A230" s="47" t="s">
        <v>789</v>
      </c>
      <c r="B230" s="154">
        <f>B149+B35</f>
        <v>7.0386097250864275</v>
      </c>
      <c r="C230" s="76">
        <f>C149+C35</f>
        <v>7.2177576588973018</v>
      </c>
      <c r="D230" s="66">
        <f>E230/F212</f>
        <v>3.6299537355709722E-3</v>
      </c>
      <c r="E230" s="76">
        <f>E149+E35</f>
        <v>6.6344152399999995E-2</v>
      </c>
      <c r="F230" s="56">
        <f t="shared" ref="F230" si="48">C230-E230</f>
        <v>7.1514135064973017</v>
      </c>
      <c r="G230" s="131">
        <f>SUM(F230-C230)/C230</f>
        <v>-9.1917955042752023E-3</v>
      </c>
      <c r="H230" s="127">
        <f t="shared" ref="H230" si="49">F230-B230</f>
        <v>0.11280378141087422</v>
      </c>
    </row>
    <row r="231" spans="1:8" ht="13.9" hidden="1" thickBot="1" x14ac:dyDescent="0.4">
      <c r="A231" s="47"/>
      <c r="B231" s="88"/>
      <c r="C231" s="89"/>
      <c r="D231" s="66"/>
      <c r="E231" s="89"/>
      <c r="F231" s="56"/>
      <c r="G231" s="131"/>
      <c r="H231" s="127"/>
    </row>
    <row r="232" spans="1:8" ht="13.9" hidden="1" thickBot="1" x14ac:dyDescent="0.4">
      <c r="A232" s="287" t="s">
        <v>83</v>
      </c>
      <c r="B232" s="577"/>
      <c r="C232" s="580"/>
      <c r="D232" s="579"/>
      <c r="E232" s="580"/>
      <c r="F232" s="581"/>
      <c r="G232" s="582"/>
      <c r="H232" s="591"/>
    </row>
    <row r="233" spans="1:8" hidden="1" x14ac:dyDescent="0.35">
      <c r="A233" s="47"/>
      <c r="B233" s="88"/>
      <c r="C233" s="89"/>
      <c r="D233" s="66"/>
      <c r="E233" s="89"/>
      <c r="F233" s="56"/>
      <c r="G233" s="131"/>
      <c r="H233" s="127"/>
    </row>
    <row r="234" spans="1:8" hidden="1" x14ac:dyDescent="0.35">
      <c r="A234" s="79" t="s">
        <v>624</v>
      </c>
      <c r="B234" s="154">
        <f>B40+B154</f>
        <v>3.8119834361482234</v>
      </c>
      <c r="C234" s="76">
        <f>C40+C154</f>
        <v>3.8950445596245591</v>
      </c>
      <c r="D234" s="66">
        <f>E234/$F$212</f>
        <v>2.9432057315440321E-4</v>
      </c>
      <c r="E234" s="76">
        <f>E40+E154</f>
        <v>5.3792556000000005E-3</v>
      </c>
      <c r="F234" s="56">
        <f t="shared" ref="F234:F242" si="50">C234-E234</f>
        <v>3.8896653040245592</v>
      </c>
      <c r="G234" s="131">
        <f>SUM(F234-C234)/C234</f>
        <v>-1.3810511067730527E-3</v>
      </c>
      <c r="H234" s="127">
        <f t="shared" ref="H234:H242" si="51">F234-B234</f>
        <v>7.7681867876335797E-2</v>
      </c>
    </row>
    <row r="235" spans="1:8" hidden="1" x14ac:dyDescent="0.35">
      <c r="A235" s="47"/>
      <c r="B235" s="88"/>
      <c r="C235" s="89"/>
      <c r="D235" s="66"/>
      <c r="E235" s="89"/>
      <c r="F235" s="56"/>
      <c r="G235" s="131"/>
      <c r="H235" s="127"/>
    </row>
    <row r="236" spans="1:8" hidden="1" x14ac:dyDescent="0.35">
      <c r="A236" s="79" t="s">
        <v>627</v>
      </c>
      <c r="B236" s="154">
        <f>B46+B159</f>
        <v>35.620764132362694</v>
      </c>
      <c r="C236" s="76">
        <f>C46+C159</f>
        <v>38.763845474725365</v>
      </c>
      <c r="D236" s="66">
        <f t="shared" ref="D236:D242" si="52">E236/$F$212</f>
        <v>1.0634244831543019E-2</v>
      </c>
      <c r="E236" s="76">
        <f>E46+E159</f>
        <v>0.19436059276712184</v>
      </c>
      <c r="F236" s="56">
        <f t="shared" si="50"/>
        <v>38.569484881958246</v>
      </c>
      <c r="G236" s="131">
        <f t="shared" ref="G236:G244" si="53">SUM(F236-C236)/C236</f>
        <v>-5.0139657298408314E-3</v>
      </c>
      <c r="H236" s="127">
        <f t="shared" si="51"/>
        <v>2.9487207495955516</v>
      </c>
    </row>
    <row r="237" spans="1:8" hidden="1" x14ac:dyDescent="0.35">
      <c r="A237" s="47"/>
      <c r="B237" s="88"/>
      <c r="C237" s="89"/>
      <c r="D237" s="66"/>
      <c r="E237" s="89"/>
      <c r="F237" s="56"/>
      <c r="G237" s="131"/>
      <c r="H237" s="127"/>
    </row>
    <row r="238" spans="1:8" hidden="1" x14ac:dyDescent="0.35">
      <c r="A238" s="48" t="s">
        <v>614</v>
      </c>
      <c r="B238" s="88"/>
      <c r="C238" s="89"/>
      <c r="D238" s="66"/>
      <c r="E238" s="89"/>
      <c r="F238" s="56"/>
      <c r="G238" s="131"/>
      <c r="H238" s="127"/>
    </row>
    <row r="239" spans="1:8" hidden="1" x14ac:dyDescent="0.35">
      <c r="A239" s="47" t="s">
        <v>776</v>
      </c>
      <c r="B239" s="154">
        <f>B49+B162</f>
        <v>24.783147008909118</v>
      </c>
      <c r="C239" s="76">
        <f>C49+C162</f>
        <v>26.068479893947931</v>
      </c>
      <c r="D239" s="66">
        <f t="shared" si="52"/>
        <v>7.0536137973824894E-2</v>
      </c>
      <c r="E239" s="76">
        <f>E49+E162</f>
        <v>1.2891790442356093</v>
      </c>
      <c r="F239" s="56">
        <f t="shared" si="50"/>
        <v>24.779300849712321</v>
      </c>
      <c r="G239" s="131">
        <f t="shared" si="53"/>
        <v>-4.9453556535719062E-2</v>
      </c>
      <c r="H239" s="127">
        <f t="shared" si="51"/>
        <v>-3.8461591967973163E-3</v>
      </c>
    </row>
    <row r="240" spans="1:8" hidden="1" x14ac:dyDescent="0.35">
      <c r="A240" s="47" t="s">
        <v>622</v>
      </c>
      <c r="B240" s="154">
        <f>B50+B163</f>
        <v>35.500479391941234</v>
      </c>
      <c r="C240" s="76">
        <f>C50+C163</f>
        <v>36.754763604967152</v>
      </c>
      <c r="D240" s="66">
        <f t="shared" si="52"/>
        <v>4.0487084544965822E-2</v>
      </c>
      <c r="E240" s="76">
        <f>E50+E163</f>
        <v>0.7399767333013656</v>
      </c>
      <c r="F240" s="56">
        <f t="shared" si="50"/>
        <v>36.014786871665784</v>
      </c>
      <c r="G240" s="131">
        <f t="shared" si="53"/>
        <v>-2.0132811660945243E-2</v>
      </c>
      <c r="H240" s="127">
        <f t="shared" si="51"/>
        <v>0.51430747972455038</v>
      </c>
    </row>
    <row r="241" spans="1:8" hidden="1" x14ac:dyDescent="0.35">
      <c r="A241" s="47" t="s">
        <v>777</v>
      </c>
      <c r="B241" s="154">
        <f>B55+B164+B168</f>
        <v>83.755371429471651</v>
      </c>
      <c r="C241" s="76">
        <f>C55+C164+C168</f>
        <v>89.814079167484067</v>
      </c>
      <c r="D241" s="66">
        <f t="shared" si="52"/>
        <v>0.12851459815972857</v>
      </c>
      <c r="E241" s="76">
        <f>E55+E164+E168</f>
        <v>2.3488431828712186</v>
      </c>
      <c r="F241" s="56">
        <f t="shared" si="50"/>
        <v>87.465235984612846</v>
      </c>
      <c r="G241" s="131">
        <f t="shared" si="53"/>
        <v>-2.615228263367406E-2</v>
      </c>
      <c r="H241" s="127">
        <f t="shared" si="51"/>
        <v>3.7098645551411948</v>
      </c>
    </row>
    <row r="242" spans="1:8" hidden="1" x14ac:dyDescent="0.35">
      <c r="A242" s="47" t="s">
        <v>8</v>
      </c>
      <c r="B242" s="154">
        <f>B51+B52+B53+B54+B56+B57+B58+B59+B60+B165+B166+B167+B169+B170</f>
        <v>21.201292070891647</v>
      </c>
      <c r="C242" s="76">
        <f>C51+C52+C53+C54+C56+C57+C58+C59+C60+C165+C166+C167+C169+C170</f>
        <v>22.274427739023139</v>
      </c>
      <c r="D242" s="66">
        <f t="shared" si="52"/>
        <v>1.5206562946310832E-3</v>
      </c>
      <c r="E242" s="76">
        <f>E51+E52+E53+E54+E56+E57+E58+E59+E60+E165+E166+E167+E169+E170</f>
        <v>2.7792820600000004E-2</v>
      </c>
      <c r="F242" s="56">
        <f t="shared" si="50"/>
        <v>22.24663491842314</v>
      </c>
      <c r="G242" s="131">
        <f t="shared" si="53"/>
        <v>-1.2477456626779006E-3</v>
      </c>
      <c r="H242" s="127">
        <f t="shared" si="51"/>
        <v>1.0453428475314936</v>
      </c>
    </row>
    <row r="243" spans="1:8" ht="13.9" hidden="1" thickBot="1" x14ac:dyDescent="0.4">
      <c r="A243" s="47"/>
      <c r="B243" s="88"/>
      <c r="C243" s="89"/>
      <c r="D243" s="66"/>
      <c r="E243" s="89"/>
      <c r="F243" s="56"/>
      <c r="G243" s="131"/>
      <c r="H243" s="127"/>
    </row>
    <row r="244" spans="1:8" ht="13.9" hidden="1" thickBot="1" x14ac:dyDescent="0.4">
      <c r="A244" s="71" t="s">
        <v>637</v>
      </c>
      <c r="B244" s="448">
        <f>B234+B236+B239+B240+B241+B242</f>
        <v>204.67303746972456</v>
      </c>
      <c r="C244" s="78">
        <f>C234+C236+C239+C240+C241+C242</f>
        <v>217.57064043977223</v>
      </c>
      <c r="D244" s="72">
        <f>D234+D236+D239+D240+D241+D242</f>
        <v>0.2519870423778478</v>
      </c>
      <c r="E244" s="78">
        <f>E234+E236+E239+E240+E241+E242</f>
        <v>4.6055316293753155</v>
      </c>
      <c r="F244" s="78">
        <f>F234+F236+F239+F240+F241+F242</f>
        <v>212.96510881039688</v>
      </c>
      <c r="G244" s="142">
        <f t="shared" si="53"/>
        <v>-2.1167983051694188E-2</v>
      </c>
      <c r="H244" s="147">
        <f>H234+H236+H239+H240+H241+H242</f>
        <v>8.2920713406723294</v>
      </c>
    </row>
    <row r="245" spans="1:8" ht="13.9" hidden="1" thickBot="1" x14ac:dyDescent="0.4">
      <c r="A245" s="47"/>
      <c r="B245" s="88"/>
      <c r="C245" s="89"/>
      <c r="D245" s="66"/>
      <c r="E245" s="89"/>
      <c r="F245" s="56"/>
      <c r="G245" s="131"/>
      <c r="H245" s="127"/>
    </row>
    <row r="246" spans="1:8" ht="13.9" hidden="1" thickBot="1" x14ac:dyDescent="0.4">
      <c r="A246" s="287" t="s">
        <v>84</v>
      </c>
      <c r="B246" s="577"/>
      <c r="C246" s="580"/>
      <c r="D246" s="579"/>
      <c r="E246" s="580"/>
      <c r="F246" s="581"/>
      <c r="G246" s="582"/>
      <c r="H246" s="591"/>
    </row>
    <row r="247" spans="1:8" hidden="1" x14ac:dyDescent="0.35">
      <c r="A247" s="47"/>
      <c r="B247" s="88"/>
      <c r="C247" s="89"/>
      <c r="D247" s="66"/>
      <c r="E247" s="89"/>
      <c r="F247" s="56"/>
      <c r="G247" s="131"/>
      <c r="H247" s="127"/>
    </row>
    <row r="248" spans="1:8" hidden="1" x14ac:dyDescent="0.35">
      <c r="A248" s="79" t="s">
        <v>641</v>
      </c>
      <c r="B248" s="154">
        <f>B67+B179</f>
        <v>103.08170039367064</v>
      </c>
      <c r="C248" s="76">
        <f>C67+C179</f>
        <v>107.77622458138217</v>
      </c>
      <c r="D248" s="66">
        <f>E248/$F$212</f>
        <v>8.5882961719463219E-2</v>
      </c>
      <c r="E248" s="76">
        <f>E67+E179</f>
        <v>1.5696707770803573</v>
      </c>
      <c r="F248" s="56">
        <f t="shared" ref="F248:F252" si="54">C248-E248</f>
        <v>106.20655380430181</v>
      </c>
      <c r="G248" s="131">
        <f>SUM(F248-C248)/C248</f>
        <v>-1.4564165549286781E-2</v>
      </c>
      <c r="H248" s="127">
        <f t="shared" ref="H248:H252" si="55">F248-B248</f>
        <v>3.124853410631161</v>
      </c>
    </row>
    <row r="249" spans="1:8" hidden="1" x14ac:dyDescent="0.35">
      <c r="A249" s="47" t="s">
        <v>15</v>
      </c>
      <c r="B249" s="88"/>
      <c r="C249" s="89"/>
      <c r="D249" s="66"/>
      <c r="E249" s="89"/>
      <c r="F249" s="56"/>
      <c r="G249" s="131"/>
      <c r="H249" s="127"/>
    </row>
    <row r="250" spans="1:8" hidden="1" x14ac:dyDescent="0.35">
      <c r="A250" s="79" t="s">
        <v>638</v>
      </c>
      <c r="B250" s="154">
        <f>B72+B184</f>
        <v>9.2268083608811651</v>
      </c>
      <c r="C250" s="76">
        <f>C72+C184</f>
        <v>9.752858078016704</v>
      </c>
      <c r="D250" s="66">
        <f t="shared" ref="D250:D252" si="56">E250/$F$212</f>
        <v>4.849389969797945E-3</v>
      </c>
      <c r="E250" s="76">
        <f>E72+E184</f>
        <v>8.8631616444747902E-2</v>
      </c>
      <c r="F250" s="56">
        <f t="shared" si="54"/>
        <v>9.6642264615719569</v>
      </c>
      <c r="G250" s="131">
        <f t="shared" ref="G250:G254" si="57">SUM(F250-C250)/C250</f>
        <v>-9.0877582484795959E-3</v>
      </c>
      <c r="H250" s="127">
        <f t="shared" si="55"/>
        <v>0.43741810069079179</v>
      </c>
    </row>
    <row r="251" spans="1:8" hidden="1" x14ac:dyDescent="0.35">
      <c r="A251" s="79"/>
      <c r="B251" s="154"/>
      <c r="C251" s="76"/>
      <c r="D251" s="66"/>
      <c r="E251" s="76"/>
      <c r="F251" s="56"/>
      <c r="G251" s="131"/>
      <c r="H251" s="127"/>
    </row>
    <row r="252" spans="1:8" hidden="1" x14ac:dyDescent="0.35">
      <c r="A252" s="47" t="s">
        <v>8</v>
      </c>
      <c r="B252" s="154">
        <f>B75+B76+B77</f>
        <v>1.2209376114593939</v>
      </c>
      <c r="C252" s="76">
        <f>C75+C76+C77</f>
        <v>1.232187052524393</v>
      </c>
      <c r="D252" s="66">
        <f t="shared" si="56"/>
        <v>0</v>
      </c>
      <c r="E252" s="76">
        <f>E75+E76+E77</f>
        <v>0</v>
      </c>
      <c r="F252" s="56">
        <f t="shared" si="54"/>
        <v>1.232187052524393</v>
      </c>
      <c r="G252" s="131">
        <f t="shared" si="57"/>
        <v>0</v>
      </c>
      <c r="H252" s="127">
        <f t="shared" si="55"/>
        <v>1.1249441064999033E-2</v>
      </c>
    </row>
    <row r="253" spans="1:8" ht="13.9" hidden="1" thickBot="1" x14ac:dyDescent="0.4">
      <c r="A253" s="47"/>
      <c r="B253" s="88"/>
      <c r="C253" s="89"/>
      <c r="D253" s="66"/>
      <c r="E253" s="89"/>
      <c r="F253" s="56"/>
      <c r="G253" s="131"/>
      <c r="H253" s="127"/>
    </row>
    <row r="254" spans="1:8" ht="13.9" hidden="1" thickBot="1" x14ac:dyDescent="0.4">
      <c r="A254" s="71" t="s">
        <v>644</v>
      </c>
      <c r="B254" s="448">
        <f>B248+B250+B252</f>
        <v>113.5294463660112</v>
      </c>
      <c r="C254" s="78">
        <f>C248+C250+C252</f>
        <v>118.76126971192326</v>
      </c>
      <c r="D254" s="72">
        <f>D248+D250+D252</f>
        <v>9.0732351689261165E-2</v>
      </c>
      <c r="E254" s="78">
        <f>E248+E250+E252</f>
        <v>1.6583023935251051</v>
      </c>
      <c r="F254" s="78">
        <f>F248+F250+F252</f>
        <v>117.10296731839816</v>
      </c>
      <c r="G254" s="142">
        <f t="shared" si="57"/>
        <v>-1.3963326575638795E-2</v>
      </c>
      <c r="H254" s="147">
        <f>H248+H250+H252</f>
        <v>3.5735209523869518</v>
      </c>
    </row>
    <row r="255" spans="1:8" ht="13.9" hidden="1" thickBot="1" x14ac:dyDescent="0.4">
      <c r="A255" s="47"/>
      <c r="B255" s="88"/>
      <c r="C255" s="89"/>
      <c r="D255" s="66"/>
      <c r="E255" s="89"/>
      <c r="F255" s="56"/>
      <c r="G255" s="131"/>
      <c r="H255" s="127"/>
    </row>
    <row r="256" spans="1:8" ht="13.9" hidden="1" thickBot="1" x14ac:dyDescent="0.4">
      <c r="A256" s="287" t="s">
        <v>85</v>
      </c>
      <c r="B256" s="577"/>
      <c r="C256" s="580"/>
      <c r="D256" s="579"/>
      <c r="E256" s="580"/>
      <c r="F256" s="581"/>
      <c r="G256" s="582"/>
      <c r="H256" s="591"/>
    </row>
    <row r="257" spans="1:8" hidden="1" x14ac:dyDescent="0.35">
      <c r="A257" s="47"/>
      <c r="B257" s="88"/>
      <c r="C257" s="89"/>
      <c r="D257" s="66"/>
      <c r="E257" s="89"/>
      <c r="F257" s="56"/>
      <c r="G257" s="131"/>
      <c r="H257" s="127"/>
    </row>
    <row r="258" spans="1:8" hidden="1" x14ac:dyDescent="0.35">
      <c r="A258" s="247" t="s">
        <v>790</v>
      </c>
      <c r="B258" s="154">
        <f>B93+B199</f>
        <v>20.560922269056611</v>
      </c>
      <c r="C258" s="76">
        <f>C93+C199</f>
        <v>21.649396330455822</v>
      </c>
      <c r="D258" s="66">
        <f>E258/F212</f>
        <v>7.3580143288600798E-4</v>
      </c>
      <c r="E258" s="76">
        <f>E93+E199</f>
        <v>1.3448139000000001E-2</v>
      </c>
      <c r="F258" s="56">
        <f t="shared" ref="F258" si="58">C258-E258</f>
        <v>21.635948191455821</v>
      </c>
      <c r="G258" s="131">
        <f t="shared" ref="G258" si="59">SUM(F258-C258)/C258</f>
        <v>-6.2117847512831983E-4</v>
      </c>
      <c r="H258" s="127">
        <f t="shared" ref="H258" si="60">F258-B258</f>
        <v>1.0750259223992096</v>
      </c>
    </row>
    <row r="259" spans="1:8" ht="13.9" hidden="1" thickBot="1" x14ac:dyDescent="0.4">
      <c r="A259" s="47"/>
      <c r="B259" s="88"/>
      <c r="C259" s="89"/>
      <c r="D259" s="66"/>
      <c r="E259" s="89"/>
      <c r="F259" s="56"/>
      <c r="G259" s="131"/>
      <c r="H259" s="127"/>
    </row>
    <row r="260" spans="1:8" ht="13.9" hidden="1" thickBot="1" x14ac:dyDescent="0.4">
      <c r="A260" s="150" t="s">
        <v>649</v>
      </c>
      <c r="B260" s="444">
        <f>B258+B254+B244+B230+B226</f>
        <v>539.65774147387992</v>
      </c>
      <c r="C260" s="503">
        <f>C258+C254+C244+C230+C226</f>
        <v>570.16776155156322</v>
      </c>
      <c r="D260" s="583">
        <f>D258+D254+D244+D230+D226</f>
        <v>0.89679697113155021</v>
      </c>
      <c r="E260" s="503">
        <f>E258+E254+E244+E230+E226</f>
        <v>16.390631743203571</v>
      </c>
      <c r="F260" s="503">
        <f>F258+F254+F244+F230+F226+F212</f>
        <v>572.05398875283447</v>
      </c>
      <c r="G260" s="584">
        <f t="shared" ref="G260" si="61">SUM(F260-C260)/C260</f>
        <v>3.3081968649689647E-3</v>
      </c>
      <c r="H260" s="503">
        <f>H258+H254+H244+H230+H226+H212</f>
        <v>14.119388334479636</v>
      </c>
    </row>
    <row r="261" spans="1:8" ht="13.9" hidden="1" thickBot="1" x14ac:dyDescent="0.4">
      <c r="A261" s="47"/>
      <c r="B261" s="88"/>
      <c r="C261" s="89"/>
      <c r="D261" s="66"/>
      <c r="E261" s="89"/>
      <c r="F261" s="56"/>
      <c r="G261" s="131"/>
      <c r="H261" s="127"/>
    </row>
    <row r="262" spans="1:8" ht="13.9" hidden="1" thickBot="1" x14ac:dyDescent="0.4">
      <c r="A262" s="297" t="s">
        <v>654</v>
      </c>
      <c r="B262" s="444" t="s">
        <v>7</v>
      </c>
      <c r="C262" s="503" t="s">
        <v>7</v>
      </c>
      <c r="D262" s="583">
        <f>E262/F212</f>
        <v>0.1032030288684499</v>
      </c>
      <c r="E262" s="503">
        <f>E113+E203</f>
        <v>1.8862272012712185</v>
      </c>
      <c r="F262" s="571" t="s">
        <v>7</v>
      </c>
      <c r="G262" s="584" t="s">
        <v>7</v>
      </c>
      <c r="H262" s="568" t="s">
        <v>7</v>
      </c>
    </row>
    <row r="263" spans="1:8" ht="13.9" hidden="1" thickBot="1" x14ac:dyDescent="0.4">
      <c r="A263" s="98"/>
      <c r="B263" s="88"/>
      <c r="C263" s="89"/>
      <c r="D263" s="66"/>
      <c r="E263" s="89"/>
      <c r="F263" s="56"/>
      <c r="G263" s="131"/>
      <c r="H263" s="127"/>
    </row>
    <row r="264" spans="1:8" ht="13.9" hidden="1" thickBot="1" x14ac:dyDescent="0.4">
      <c r="A264" s="99" t="s">
        <v>9</v>
      </c>
      <c r="B264" s="133" t="s">
        <v>7</v>
      </c>
      <c r="C264" s="134" t="s">
        <v>7</v>
      </c>
      <c r="D264" s="135">
        <f>D260+D262</f>
        <v>1</v>
      </c>
      <c r="E264" s="134">
        <f>E260+E262</f>
        <v>18.276858944474789</v>
      </c>
      <c r="F264" s="134" t="s">
        <v>7</v>
      </c>
      <c r="G264" s="137" t="s">
        <v>7</v>
      </c>
      <c r="H264" s="148" t="s">
        <v>7</v>
      </c>
    </row>
    <row r="265" spans="1:8" ht="13.9" hidden="1" thickBot="1" x14ac:dyDescent="0.4">
      <c r="A265" s="50"/>
      <c r="B265" s="87"/>
      <c r="C265" s="81"/>
      <c r="D265" s="67"/>
      <c r="E265" s="81"/>
      <c r="F265" s="143"/>
      <c r="G265" s="132"/>
      <c r="H265" s="149"/>
    </row>
    <row r="266" spans="1:8" hidden="1" x14ac:dyDescent="0.35">
      <c r="B266" s="145"/>
      <c r="C266" s="145"/>
      <c r="E266" s="145"/>
    </row>
    <row r="267" spans="1:8" x14ac:dyDescent="0.35">
      <c r="A267" s="120" t="s">
        <v>29</v>
      </c>
      <c r="B267" s="145"/>
      <c r="C267" s="145"/>
      <c r="E267" s="145"/>
    </row>
    <row r="268" spans="1:8" x14ac:dyDescent="0.35">
      <c r="A268" s="119" t="s">
        <v>837</v>
      </c>
    </row>
    <row r="269" spans="1:8" x14ac:dyDescent="0.35">
      <c r="A269" s="119" t="s">
        <v>811</v>
      </c>
    </row>
    <row r="270" spans="1:8" x14ac:dyDescent="0.35">
      <c r="A270" s="119" t="s">
        <v>812</v>
      </c>
    </row>
    <row r="271" spans="1:8" x14ac:dyDescent="0.35">
      <c r="A271" s="119" t="s">
        <v>40</v>
      </c>
    </row>
    <row r="272" spans="1:8" x14ac:dyDescent="0.35">
      <c r="A272" s="119" t="s">
        <v>41</v>
      </c>
    </row>
    <row r="273" spans="1:1" x14ac:dyDescent="0.35">
      <c r="A273" s="119" t="s">
        <v>838</v>
      </c>
    </row>
    <row r="274" spans="1:1" x14ac:dyDescent="0.35">
      <c r="A274" s="119" t="s">
        <v>836</v>
      </c>
    </row>
    <row r="275" spans="1:1" x14ac:dyDescent="0.35">
      <c r="A275" s="120"/>
    </row>
  </sheetData>
  <mergeCells count="9">
    <mergeCell ref="A210:A211"/>
    <mergeCell ref="B210:C210"/>
    <mergeCell ref="D210:E210"/>
    <mergeCell ref="A5:A6"/>
    <mergeCell ref="B5:C5"/>
    <mergeCell ref="D5:E5"/>
    <mergeCell ref="A121:A122"/>
    <mergeCell ref="B121:C121"/>
    <mergeCell ref="D121:E121"/>
  </mergeCells>
  <pageMargins left="0.19685039370078741" right="0.19685039370078741" top="0.19685039370078741" bottom="0.19685039370078741" header="0.19685039370078741" footer="0.19685039370078741"/>
  <pageSetup paperSize="9" scale="37" orientation="landscape" horizontalDpi="1200" verticalDpi="1200" r:id="rId1"/>
  <ignoredErrors>
    <ignoredError sqref="D218 D221:D224 G226 D230 D234 D236 D239:D242 G244 D248 D250 D252 G254 D258 G260"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16A25-6660-433A-B032-3B3E41875A47}">
  <sheetPr>
    <pageSetUpPr fitToPage="1"/>
  </sheetPr>
  <dimension ref="A1:H275"/>
  <sheetViews>
    <sheetView topLeftCell="A181" workbookViewId="0">
      <pane xSplit="1" topLeftCell="F1" activePane="topRight" state="frozen"/>
      <selection activeCell="A72" sqref="A72"/>
      <selection pane="topRight" activeCell="G260" sqref="G260"/>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6" customWidth="1"/>
    <col min="6" max="7" width="40.59765625" style="46" customWidth="1"/>
    <col min="8" max="8" width="30.59765625" style="1" customWidth="1"/>
    <col min="9" max="9" width="20.59765625" style="1" customWidth="1"/>
    <col min="10" max="16384" width="9" style="1"/>
  </cols>
  <sheetData>
    <row r="1" spans="1:7" x14ac:dyDescent="0.35">
      <c r="A1" s="3" t="str">
        <f>Proposal!A1</f>
        <v>Wick, Littlehampton</v>
      </c>
      <c r="B1" s="36"/>
      <c r="C1" s="36"/>
      <c r="D1" s="124"/>
      <c r="E1" s="36"/>
      <c r="F1" s="124"/>
      <c r="G1" s="124"/>
    </row>
    <row r="3" spans="1:7" ht="17.25" hidden="1" x14ac:dyDescent="0.45">
      <c r="A3" s="4" t="s">
        <v>786</v>
      </c>
      <c r="B3" s="122"/>
      <c r="C3" s="122"/>
      <c r="D3" s="125"/>
      <c r="E3" s="122"/>
      <c r="F3" s="125"/>
      <c r="G3" s="125"/>
    </row>
    <row r="4" spans="1:7" s="6" customFormat="1" hidden="1" x14ac:dyDescent="0.35">
      <c r="A4" s="5"/>
      <c r="B4" s="7"/>
      <c r="C4" s="7"/>
      <c r="D4" s="45"/>
      <c r="E4" s="7"/>
      <c r="F4" s="45"/>
      <c r="G4" s="45"/>
    </row>
    <row r="5" spans="1:7" s="6" customFormat="1" ht="14.25" hidden="1" customHeight="1" x14ac:dyDescent="0.35">
      <c r="A5" s="756"/>
      <c r="B5" s="756" t="s">
        <v>32</v>
      </c>
      <c r="C5" s="758"/>
      <c r="D5" s="756" t="s">
        <v>33</v>
      </c>
      <c r="E5" s="758"/>
      <c r="F5" s="128" t="s">
        <v>34</v>
      </c>
      <c r="G5" s="128" t="s">
        <v>35</v>
      </c>
    </row>
    <row r="6" spans="1:7" s="6" customFormat="1" ht="13.9" hidden="1" thickBot="1" x14ac:dyDescent="0.4">
      <c r="A6" s="791"/>
      <c r="B6" s="61">
        <v>2024</v>
      </c>
      <c r="C6" s="14">
        <v>2029</v>
      </c>
      <c r="D6" s="64" t="s">
        <v>30</v>
      </c>
      <c r="E6" s="14" t="s">
        <v>12</v>
      </c>
      <c r="F6" s="129" t="s">
        <v>43</v>
      </c>
      <c r="G6" s="129"/>
    </row>
    <row r="7" spans="1:7" s="6" customFormat="1" ht="13.9" hidden="1" thickBot="1" x14ac:dyDescent="0.4">
      <c r="A7" s="121" t="s">
        <v>31</v>
      </c>
      <c r="B7" s="123"/>
      <c r="C7" s="25"/>
      <c r="D7" s="65"/>
      <c r="E7" s="512">
        <f>'Trade Draw'!X9</f>
        <v>14.344681600000003</v>
      </c>
      <c r="F7" s="54">
        <f>E115</f>
        <v>14.344681600000001</v>
      </c>
      <c r="G7" s="130"/>
    </row>
    <row r="8" spans="1:7" hidden="1" x14ac:dyDescent="0.35">
      <c r="A8" s="98"/>
      <c r="B8" s="88"/>
      <c r="C8" s="89"/>
      <c r="D8" s="66"/>
      <c r="E8" s="89"/>
      <c r="F8" s="56"/>
      <c r="G8" s="57"/>
    </row>
    <row r="9" spans="1:7" ht="13.9" hidden="1" thickBot="1" x14ac:dyDescent="0.4">
      <c r="A9" s="150" t="s">
        <v>608</v>
      </c>
      <c r="B9" s="569"/>
      <c r="C9" s="572"/>
      <c r="D9" s="574"/>
      <c r="E9" s="570"/>
      <c r="F9" s="575"/>
      <c r="G9" s="576"/>
    </row>
    <row r="10" spans="1:7" hidden="1" x14ac:dyDescent="0.35">
      <c r="A10" s="47"/>
      <c r="B10" s="88"/>
      <c r="C10" s="58"/>
      <c r="D10" s="66"/>
      <c r="E10" s="89"/>
      <c r="F10" s="56"/>
      <c r="G10" s="131"/>
    </row>
    <row r="11" spans="1:7" ht="13.9" hidden="1" thickBot="1" x14ac:dyDescent="0.4">
      <c r="A11" s="287" t="s">
        <v>81</v>
      </c>
      <c r="B11" s="577"/>
      <c r="C11" s="578"/>
      <c r="D11" s="579"/>
      <c r="E11" s="580"/>
      <c r="F11" s="581"/>
      <c r="G11" s="582"/>
    </row>
    <row r="12" spans="1:7" hidden="1" x14ac:dyDescent="0.35">
      <c r="A12" s="47"/>
      <c r="B12" s="88"/>
      <c r="C12" s="58" t="s">
        <v>15</v>
      </c>
      <c r="D12" s="66"/>
      <c r="E12" s="89"/>
      <c r="F12" s="56"/>
      <c r="G12" s="131"/>
    </row>
    <row r="13" spans="1:7" hidden="1" x14ac:dyDescent="0.35">
      <c r="A13" s="79" t="s">
        <v>611</v>
      </c>
      <c r="B13" s="88"/>
      <c r="C13" s="58"/>
      <c r="D13" s="66"/>
      <c r="E13" s="89"/>
      <c r="F13" s="56"/>
      <c r="G13" s="131"/>
    </row>
    <row r="14" spans="1:7" hidden="1" x14ac:dyDescent="0.35">
      <c r="A14" s="47" t="s">
        <v>612</v>
      </c>
      <c r="B14" s="154">
        <f>'Market Shares (Conv.) (2024)'!AQ15</f>
        <v>1.8387957278587788</v>
      </c>
      <c r="C14" s="58">
        <f>'Market Shares (Conv.) (2029)'!H15</f>
        <v>1.8557379728817605</v>
      </c>
      <c r="D14" s="66">
        <f>E14/$E$7</f>
        <v>1.7499999999999996E-3</v>
      </c>
      <c r="E14" s="76">
        <f>'Trade Draw'!X16</f>
        <v>2.51031928E-2</v>
      </c>
      <c r="F14" s="56">
        <f>C14-E14</f>
        <v>1.8306347800817604</v>
      </c>
      <c r="G14" s="131">
        <f>SUM(F14-C14)/C14</f>
        <v>-1.3527336923012638E-2</v>
      </c>
    </row>
    <row r="15" spans="1:7" hidden="1" x14ac:dyDescent="0.35">
      <c r="A15" s="47" t="s">
        <v>613</v>
      </c>
      <c r="B15" s="154">
        <f>'Market Shares (Conv.) (2024)'!AQ16</f>
        <v>14.51470915769595</v>
      </c>
      <c r="C15" s="58">
        <f>'Market Shares (Conv.) (2029)'!H16</f>
        <v>14.648444381930648</v>
      </c>
      <c r="D15" s="66">
        <f t="shared" ref="D15:D17" si="0">E15/$E$7</f>
        <v>7.0374999999999993E-2</v>
      </c>
      <c r="E15" s="76">
        <f>'Trade Draw'!X17</f>
        <v>1.0095069676000001</v>
      </c>
      <c r="F15" s="56">
        <f t="shared" ref="F15:F17" si="1">C15-E15</f>
        <v>13.638937414330648</v>
      </c>
      <c r="G15" s="131">
        <f t="shared" ref="G15:G26" si="2">SUM(F15-C15)/C15</f>
        <v>-6.8915643277811883E-2</v>
      </c>
    </row>
    <row r="16" spans="1:7" hidden="1" x14ac:dyDescent="0.35">
      <c r="A16" s="47" t="s">
        <v>617</v>
      </c>
      <c r="B16" s="154">
        <f>'Market Shares (Conv.) (2024)'!AQ17</f>
        <v>5.8496739354575498</v>
      </c>
      <c r="C16" s="58">
        <f>'Market Shares (Conv.) (2029)'!H17</f>
        <v>5.9035714987472359</v>
      </c>
      <c r="D16" s="66">
        <f t="shared" si="0"/>
        <v>2.0687499999999994E-2</v>
      </c>
      <c r="E16" s="76">
        <f>'Trade Draw'!X18</f>
        <v>0.2967556006</v>
      </c>
      <c r="F16" s="56">
        <f t="shared" si="1"/>
        <v>5.6068158981472358</v>
      </c>
      <c r="G16" s="131">
        <f t="shared" si="2"/>
        <v>-5.0267130780574591E-2</v>
      </c>
    </row>
    <row r="17" spans="1:7" hidden="1" x14ac:dyDescent="0.35">
      <c r="A17" s="47" t="s">
        <v>8</v>
      </c>
      <c r="B17" s="154">
        <f>'Market Shares (Conv.) (2024)'!AQ18</f>
        <v>5.590905882021107E-2</v>
      </c>
      <c r="C17" s="58">
        <f>'Market Shares (Conv.) (2029)'!H18</f>
        <v>5.6424192154047627E-2</v>
      </c>
      <c r="D17" s="66">
        <f t="shared" si="0"/>
        <v>0</v>
      </c>
      <c r="E17" s="76">
        <f>'Trade Draw'!X19</f>
        <v>0</v>
      </c>
      <c r="F17" s="56">
        <f t="shared" si="1"/>
        <v>5.6424192154047627E-2</v>
      </c>
      <c r="G17" s="131">
        <f t="shared" si="2"/>
        <v>0</v>
      </c>
    </row>
    <row r="18" spans="1:7" hidden="1" x14ac:dyDescent="0.35">
      <c r="A18" s="74" t="s">
        <v>11</v>
      </c>
      <c r="B18" s="446">
        <f>SUM(B14:B17)</f>
        <v>22.259087879832489</v>
      </c>
      <c r="C18" s="139">
        <f>SUM(C14:C17)</f>
        <v>22.464178045713691</v>
      </c>
      <c r="D18" s="75">
        <f>SUM(D14:D17)</f>
        <v>9.2812499999999992E-2</v>
      </c>
      <c r="E18" s="139">
        <f>SUM(E14:E17)</f>
        <v>1.3313657610000003</v>
      </c>
      <c r="F18" s="138">
        <f>SUM(F14:F17)</f>
        <v>21.132812284713694</v>
      </c>
      <c r="G18" s="140">
        <f t="shared" si="2"/>
        <v>-5.9266168487924278E-2</v>
      </c>
    </row>
    <row r="19" spans="1:7" hidden="1" x14ac:dyDescent="0.35">
      <c r="A19" s="47"/>
      <c r="B19" s="88"/>
      <c r="C19" s="58"/>
      <c r="D19" s="66"/>
      <c r="E19" s="89"/>
      <c r="F19" s="56"/>
      <c r="G19" s="131"/>
    </row>
    <row r="20" spans="1:7" hidden="1" x14ac:dyDescent="0.35">
      <c r="A20" s="48" t="s">
        <v>614</v>
      </c>
      <c r="B20" s="88"/>
      <c r="C20" s="58"/>
      <c r="D20" s="66"/>
      <c r="E20" s="89"/>
      <c r="F20" s="56"/>
      <c r="G20" s="131"/>
    </row>
    <row r="21" spans="1:7" hidden="1" x14ac:dyDescent="0.35">
      <c r="A21" s="47" t="s">
        <v>615</v>
      </c>
      <c r="B21" s="154">
        <f>'Market Shares (Conv.) (2024)'!AQ22</f>
        <v>28.096972413977742</v>
      </c>
      <c r="C21" s="58">
        <f>'Market Shares (Conv.) (2029)'!H22</f>
        <v>28.355851518290159</v>
      </c>
      <c r="D21" s="66">
        <f>E21/$E$7</f>
        <v>0.16818749999999999</v>
      </c>
      <c r="E21" s="76">
        <f>'Trade Draw'!X23</f>
        <v>2.4125961366000004</v>
      </c>
      <c r="F21" s="56">
        <f>C21-E21</f>
        <v>25.943255381690157</v>
      </c>
      <c r="G21" s="131">
        <f t="shared" si="2"/>
        <v>-8.5082831494015368E-2</v>
      </c>
    </row>
    <row r="22" spans="1:7" hidden="1" x14ac:dyDescent="0.35">
      <c r="A22" s="47" t="s">
        <v>616</v>
      </c>
      <c r="B22" s="154">
        <f>'Market Shares (Conv.) (2024)'!AQ23</f>
        <v>0.22209798656539761</v>
      </c>
      <c r="C22" s="58">
        <f>'Market Shares (Conv.) (2029)'!H23</f>
        <v>0.22414434682743911</v>
      </c>
      <c r="D22" s="66">
        <f t="shared" ref="D22:D24" si="3">E22/$E$7</f>
        <v>0</v>
      </c>
      <c r="E22" s="76">
        <f>'Trade Draw'!X24</f>
        <v>0</v>
      </c>
      <c r="F22" s="56">
        <f t="shared" ref="F22:F24" si="4">C22-E22</f>
        <v>0.22414434682743911</v>
      </c>
      <c r="G22" s="131">
        <f t="shared" si="2"/>
        <v>0</v>
      </c>
    </row>
    <row r="23" spans="1:7" hidden="1" x14ac:dyDescent="0.35">
      <c r="A23" s="47" t="s">
        <v>618</v>
      </c>
      <c r="B23" s="154">
        <f>'Market Shares (Conv.) (2024)'!AQ24</f>
        <v>61.376430494776898</v>
      </c>
      <c r="C23" s="58">
        <f>'Market Shares (Conv.) (2029)'!H24</f>
        <v>61.941938945946411</v>
      </c>
      <c r="D23" s="66">
        <f t="shared" si="3"/>
        <v>0.30706249999999996</v>
      </c>
      <c r="E23" s="76">
        <f>'Trade Draw'!X25</f>
        <v>4.4047137938000001</v>
      </c>
      <c r="F23" s="56">
        <f t="shared" si="4"/>
        <v>57.537225152146412</v>
      </c>
      <c r="G23" s="131">
        <f t="shared" si="2"/>
        <v>-7.1110363491265094E-2</v>
      </c>
    </row>
    <row r="24" spans="1:7" hidden="1" x14ac:dyDescent="0.35">
      <c r="A24" s="47" t="s">
        <v>619</v>
      </c>
      <c r="B24" s="154">
        <f>'Market Shares (Conv.) (2024)'!AQ25</f>
        <v>1.7816018141997185</v>
      </c>
      <c r="C24" s="58">
        <f>'Market Shares (Conv.) (2029)'!H25</f>
        <v>1.7980170875290236</v>
      </c>
      <c r="D24" s="66">
        <f t="shared" si="3"/>
        <v>3.4999999999999992E-3</v>
      </c>
      <c r="E24" s="76">
        <f>'Trade Draw'!X26</f>
        <v>5.02063856E-2</v>
      </c>
      <c r="F24" s="56">
        <f t="shared" si="4"/>
        <v>1.7478107019290237</v>
      </c>
      <c r="G24" s="131">
        <f t="shared" si="2"/>
        <v>-2.7923197142134766E-2</v>
      </c>
    </row>
    <row r="25" spans="1:7" hidden="1" x14ac:dyDescent="0.35">
      <c r="A25" s="47"/>
      <c r="B25" s="88"/>
      <c r="C25" s="58"/>
      <c r="D25" s="66"/>
      <c r="E25" s="89"/>
      <c r="F25" s="56"/>
      <c r="G25" s="131"/>
    </row>
    <row r="26" spans="1:7" s="2" customFormat="1" ht="14.25" hidden="1" thickBot="1" x14ac:dyDescent="0.45">
      <c r="A26" s="71" t="s">
        <v>620</v>
      </c>
      <c r="B26" s="448">
        <f>B18+B21+B22+B23+B24</f>
        <v>113.73619058935225</v>
      </c>
      <c r="C26" s="144">
        <f>C18+C21+C22+C23+C24</f>
        <v>114.78412994430671</v>
      </c>
      <c r="D26" s="72">
        <f>D18+D21+D22+D23+D24</f>
        <v>0.57156249999999986</v>
      </c>
      <c r="E26" s="144">
        <f>E18+E21+E22+E23+E24</f>
        <v>8.1988820770000004</v>
      </c>
      <c r="F26" s="141">
        <f>F18+F21+F22+F23+F24</f>
        <v>106.58524786730673</v>
      </c>
      <c r="G26" s="142">
        <f t="shared" si="2"/>
        <v>-7.1428707792428089E-2</v>
      </c>
    </row>
    <row r="27" spans="1:7" hidden="1" x14ac:dyDescent="0.35">
      <c r="A27" s="47"/>
      <c r="B27" s="88"/>
      <c r="C27" s="58"/>
      <c r="D27" s="66"/>
      <c r="E27" s="89"/>
      <c r="F27" s="56"/>
      <c r="G27" s="131"/>
    </row>
    <row r="28" spans="1:7" ht="13.9" hidden="1" thickBot="1" x14ac:dyDescent="0.4">
      <c r="A28" s="287" t="s">
        <v>82</v>
      </c>
      <c r="B28" s="577"/>
      <c r="C28" s="578"/>
      <c r="D28" s="579"/>
      <c r="E28" s="580"/>
      <c r="F28" s="581"/>
      <c r="G28" s="582"/>
    </row>
    <row r="29" spans="1:7" hidden="1" x14ac:dyDescent="0.35">
      <c r="A29" s="47"/>
      <c r="B29" s="88"/>
      <c r="C29" s="58"/>
      <c r="D29" s="66"/>
      <c r="E29" s="89"/>
      <c r="F29" s="56"/>
      <c r="G29" s="131"/>
    </row>
    <row r="30" spans="1:7" hidden="1" x14ac:dyDescent="0.35">
      <c r="A30" s="48" t="s">
        <v>614</v>
      </c>
      <c r="B30" s="88"/>
      <c r="C30" s="58"/>
      <c r="D30" s="66"/>
      <c r="E30" s="89"/>
      <c r="F30" s="56"/>
      <c r="G30" s="131"/>
    </row>
    <row r="31" spans="1:7" hidden="1" x14ac:dyDescent="0.35">
      <c r="A31" s="47" t="s">
        <v>515</v>
      </c>
      <c r="B31" s="154">
        <f>'Market Shares (Conv.) (2024)'!AQ32</f>
        <v>5.8107306141246102</v>
      </c>
      <c r="C31" s="58">
        <f>'Market Shares (Conv.) (2029)'!H32</f>
        <v>5.8642693625214637</v>
      </c>
      <c r="D31" s="66">
        <f>E31/$E$7</f>
        <v>4.6249999999999989E-3</v>
      </c>
      <c r="E31" s="76">
        <f>'Trade Draw'!X33</f>
        <v>6.6344152399999995E-2</v>
      </c>
      <c r="F31" s="56">
        <f>C31-E31</f>
        <v>5.7979252101214636</v>
      </c>
      <c r="G31" s="131">
        <f t="shared" ref="G31:G35" si="5">SUM(F31-C31)/C31</f>
        <v>-1.1313285304390264E-2</v>
      </c>
    </row>
    <row r="32" spans="1:7" hidden="1" x14ac:dyDescent="0.35">
      <c r="A32" s="47" t="s">
        <v>516</v>
      </c>
      <c r="B32" s="154">
        <f>'Market Shares (Conv.) (2024)'!AQ33</f>
        <v>0.16253284353774597</v>
      </c>
      <c r="C32" s="58">
        <f>'Market Shares (Conv.) (2029)'!H33</f>
        <v>0.16403038413879198</v>
      </c>
      <c r="D32" s="66">
        <f t="shared" ref="D32:D33" si="6">E32/$E$7</f>
        <v>0</v>
      </c>
      <c r="E32" s="76">
        <f>'Trade Draw'!X34</f>
        <v>0</v>
      </c>
      <c r="F32" s="56">
        <f t="shared" ref="F32:F33" si="7">C32-E32</f>
        <v>0.16403038413879198</v>
      </c>
      <c r="G32" s="131">
        <f t="shared" si="5"/>
        <v>0</v>
      </c>
    </row>
    <row r="33" spans="1:7" hidden="1" x14ac:dyDescent="0.35">
      <c r="A33" s="47" t="s">
        <v>8</v>
      </c>
      <c r="B33" s="154">
        <f>'Market Shares (Conv.) (2024)'!AQ34</f>
        <v>8.3520070092848814E-2</v>
      </c>
      <c r="C33" s="58">
        <f>'Market Shares (Conv.) (2029)'!H34</f>
        <v>8.4289604995726478E-2</v>
      </c>
      <c r="D33" s="66">
        <f t="shared" si="6"/>
        <v>0</v>
      </c>
      <c r="E33" s="76">
        <f>'Trade Draw'!X35</f>
        <v>0</v>
      </c>
      <c r="F33" s="56">
        <f t="shared" si="7"/>
        <v>8.4289604995726478E-2</v>
      </c>
      <c r="G33" s="131">
        <f t="shared" si="5"/>
        <v>0</v>
      </c>
    </row>
    <row r="34" spans="1:7" hidden="1" x14ac:dyDescent="0.35">
      <c r="A34" s="47"/>
      <c r="B34" s="88"/>
      <c r="C34" s="58"/>
      <c r="D34" s="66"/>
      <c r="E34" s="89"/>
      <c r="F34" s="56"/>
      <c r="G34" s="131"/>
    </row>
    <row r="35" spans="1:7" ht="13.9" hidden="1" thickBot="1" x14ac:dyDescent="0.4">
      <c r="A35" s="71" t="s">
        <v>621</v>
      </c>
      <c r="B35" s="448">
        <f>SUM(B31:B33)</f>
        <v>6.0567835277552051</v>
      </c>
      <c r="C35" s="144">
        <f>SUM(C31:C33)</f>
        <v>6.1125893516559824</v>
      </c>
      <c r="D35" s="72">
        <f>SUM(D31:D33)</f>
        <v>4.6249999999999989E-3</v>
      </c>
      <c r="E35" s="144">
        <f>SUM(E31:E33)</f>
        <v>6.6344152399999995E-2</v>
      </c>
      <c r="F35" s="141">
        <f>SUM(F31:F33)</f>
        <v>6.0462451992559823</v>
      </c>
      <c r="G35" s="142">
        <f t="shared" si="5"/>
        <v>-1.0853690405691429E-2</v>
      </c>
    </row>
    <row r="36" spans="1:7" hidden="1" x14ac:dyDescent="0.35">
      <c r="A36" s="47"/>
      <c r="B36" s="88"/>
      <c r="C36" s="58"/>
      <c r="D36" s="66"/>
      <c r="E36" s="89"/>
      <c r="F36" s="56"/>
      <c r="G36" s="131"/>
    </row>
    <row r="37" spans="1:7" ht="13.9" hidden="1" thickBot="1" x14ac:dyDescent="0.4">
      <c r="A37" s="287" t="s">
        <v>83</v>
      </c>
      <c r="B37" s="577"/>
      <c r="C37" s="578"/>
      <c r="D37" s="579"/>
      <c r="E37" s="580"/>
      <c r="F37" s="581"/>
      <c r="G37" s="582"/>
    </row>
    <row r="38" spans="1:7" hidden="1" x14ac:dyDescent="0.35">
      <c r="A38" s="47"/>
      <c r="B38" s="88"/>
      <c r="C38" s="58"/>
      <c r="D38" s="66"/>
      <c r="E38" s="89"/>
      <c r="F38" s="56"/>
      <c r="G38" s="131"/>
    </row>
    <row r="39" spans="1:7" hidden="1" x14ac:dyDescent="0.35">
      <c r="A39" s="79" t="s">
        <v>624</v>
      </c>
      <c r="B39" s="88"/>
      <c r="C39" s="58"/>
      <c r="D39" s="66"/>
      <c r="E39" s="89"/>
      <c r="F39" s="56"/>
      <c r="G39" s="131"/>
    </row>
    <row r="40" spans="1:7" hidden="1" x14ac:dyDescent="0.35">
      <c r="A40" s="47" t="s">
        <v>625</v>
      </c>
      <c r="B40" s="154">
        <f>'Market Shares (Conv.) (2024)'!AQ41</f>
        <v>3.4001821353719164</v>
      </c>
      <c r="C40" s="58">
        <f>'Market Shares (Conv.) (2029)'!H41</f>
        <v>3.431510639124379</v>
      </c>
      <c r="D40" s="66">
        <f>E40/$E$7</f>
        <v>3.7499999999999995E-4</v>
      </c>
      <c r="E40" s="76">
        <f>'Trade Draw'!X42</f>
        <v>5.3792556000000005E-3</v>
      </c>
      <c r="F40" s="56">
        <f>C40-E40</f>
        <v>3.4261313835243792</v>
      </c>
      <c r="G40" s="131">
        <f t="shared" ref="G40:G46" si="8">SUM(F40-C40)/C40</f>
        <v>-1.5676056890712375E-3</v>
      </c>
    </row>
    <row r="41" spans="1:7" hidden="1" x14ac:dyDescent="0.35">
      <c r="A41" s="47"/>
      <c r="B41" s="88"/>
      <c r="C41" s="58"/>
      <c r="D41" s="66"/>
      <c r="E41" s="89"/>
      <c r="F41" s="56"/>
      <c r="G41" s="131"/>
    </row>
    <row r="42" spans="1:7" hidden="1" x14ac:dyDescent="0.35">
      <c r="A42" s="79" t="s">
        <v>627</v>
      </c>
      <c r="B42" s="88"/>
      <c r="C42" s="58"/>
      <c r="D42" s="66"/>
      <c r="E42" s="89"/>
      <c r="F42" s="56"/>
      <c r="G42" s="131"/>
    </row>
    <row r="43" spans="1:7" hidden="1" x14ac:dyDescent="0.35">
      <c r="A43" s="47" t="s">
        <v>628</v>
      </c>
      <c r="B43" s="154">
        <f>'Market Shares (Conv.) (2024)'!AQ44</f>
        <v>0.62168422346603625</v>
      </c>
      <c r="C43" s="58">
        <f>'Market Shares (Conv.) (2029)'!H44</f>
        <v>0.6274122803030775</v>
      </c>
      <c r="D43" s="66">
        <f>E43/$E$7</f>
        <v>6.2500000000000001E-5</v>
      </c>
      <c r="E43" s="76">
        <f>'Trade Draw'!X45</f>
        <v>8.9654260000000016E-4</v>
      </c>
      <c r="F43" s="56">
        <f>C43-E43</f>
        <v>0.62651573770307745</v>
      </c>
      <c r="G43" s="131">
        <f t="shared" si="8"/>
        <v>-1.4289529040887857E-3</v>
      </c>
    </row>
    <row r="44" spans="1:7" hidden="1" x14ac:dyDescent="0.35">
      <c r="A44" s="47" t="s">
        <v>632</v>
      </c>
      <c r="B44" s="154">
        <f>'Market Shares (Conv.) (2024)'!AQ45</f>
        <v>10.617747423251764</v>
      </c>
      <c r="C44" s="58">
        <f>'Market Shares (Conv.) (2029)'!H45</f>
        <v>10.715576929657209</v>
      </c>
      <c r="D44" s="66">
        <f t="shared" ref="D44:D45" si="9">E44/$E$7</f>
        <v>9.3749999999999979E-3</v>
      </c>
      <c r="E44" s="76">
        <f>'Trade Draw'!X46</f>
        <v>0.13448139000000001</v>
      </c>
      <c r="F44" s="56">
        <f t="shared" ref="F44:F45" si="10">C44-E44</f>
        <v>10.581095539657209</v>
      </c>
      <c r="G44" s="131">
        <f t="shared" si="8"/>
        <v>-1.2550083946278153E-2</v>
      </c>
    </row>
    <row r="45" spans="1:7" hidden="1" x14ac:dyDescent="0.35">
      <c r="A45" s="47" t="s">
        <v>8</v>
      </c>
      <c r="B45" s="154">
        <f>'Market Shares (Conv.) (2024)'!AQ46</f>
        <v>0.20089032202870272</v>
      </c>
      <c r="C45" s="58">
        <f>'Market Shares (Conv.) (2029)'!H46</f>
        <v>0.20274127970006914</v>
      </c>
      <c r="D45" s="66">
        <f t="shared" si="9"/>
        <v>0</v>
      </c>
      <c r="E45" s="76">
        <f>'Trade Draw'!X47</f>
        <v>0</v>
      </c>
      <c r="F45" s="56">
        <f t="shared" si="10"/>
        <v>0.20274127970006914</v>
      </c>
      <c r="G45" s="131">
        <f t="shared" si="8"/>
        <v>0</v>
      </c>
    </row>
    <row r="46" spans="1:7" hidden="1" x14ac:dyDescent="0.35">
      <c r="A46" s="74" t="s">
        <v>11</v>
      </c>
      <c r="B46" s="446">
        <f>SUM(B43:B45)</f>
        <v>11.440321968746504</v>
      </c>
      <c r="C46" s="139">
        <f>SUM(C43:C45)</f>
        <v>11.545730489660356</v>
      </c>
      <c r="D46" s="75">
        <f>SUM(D43:D45)</f>
        <v>9.437499999999998E-3</v>
      </c>
      <c r="E46" s="139">
        <f>SUM(E43:E45)</f>
        <v>0.1353779326</v>
      </c>
      <c r="F46" s="138">
        <f>SUM(F43:F45)</f>
        <v>11.410352557060355</v>
      </c>
      <c r="G46" s="140">
        <f t="shared" si="8"/>
        <v>-1.1725367461265183E-2</v>
      </c>
    </row>
    <row r="47" spans="1:7" hidden="1" x14ac:dyDescent="0.35">
      <c r="A47" s="47"/>
      <c r="B47" s="88"/>
      <c r="C47" s="58"/>
      <c r="D47" s="66"/>
      <c r="E47" s="89"/>
      <c r="F47" s="56"/>
      <c r="G47" s="131"/>
    </row>
    <row r="48" spans="1:7" hidden="1" x14ac:dyDescent="0.35">
      <c r="A48" s="48" t="s">
        <v>614</v>
      </c>
      <c r="B48" s="88"/>
      <c r="C48" s="58"/>
      <c r="D48" s="66"/>
      <c r="E48" s="89"/>
      <c r="F48" s="56"/>
      <c r="G48" s="131"/>
    </row>
    <row r="49" spans="1:7" hidden="1" x14ac:dyDescent="0.35">
      <c r="A49" s="47" t="s">
        <v>517</v>
      </c>
      <c r="B49" s="154">
        <f>'Market Shares (Conv.) (2024)'!AQ50</f>
        <v>15.703397223176607</v>
      </c>
      <c r="C49" s="58">
        <f>'Market Shares (Conv.) (2029)'!H50</f>
        <v>15.848084748504981</v>
      </c>
      <c r="D49" s="66">
        <f>E49/$E$7</f>
        <v>6.9312499999999999E-2</v>
      </c>
      <c r="E49" s="76">
        <f>'Trade Draw'!X51</f>
        <v>0.99426574340000018</v>
      </c>
      <c r="F49" s="56">
        <f>C49-E49</f>
        <v>14.853819005104981</v>
      </c>
      <c r="G49" s="131">
        <f t="shared" ref="G49:G62" si="11">SUM(F49-C49)/C49</f>
        <v>-6.2737280824661998E-2</v>
      </c>
    </row>
    <row r="50" spans="1:7" hidden="1" x14ac:dyDescent="0.35">
      <c r="A50" s="47" t="s">
        <v>622</v>
      </c>
      <c r="B50" s="154">
        <f>'Market Shares (Conv.) (2024)'!AQ51</f>
        <v>27.535703770522638</v>
      </c>
      <c r="C50" s="58">
        <f>'Market Shares (Conv.) (2029)'!H51</f>
        <v>27.789411473391674</v>
      </c>
      <c r="D50" s="66">
        <f t="shared" ref="D50:D60" si="12">E50/$E$7</f>
        <v>3.925E-2</v>
      </c>
      <c r="E50" s="76">
        <f>'Trade Draw'!X52</f>
        <v>0.56302875280000009</v>
      </c>
      <c r="F50" s="56">
        <f t="shared" ref="F50:F60" si="13">C50-E50</f>
        <v>27.226382720591673</v>
      </c>
      <c r="G50" s="131">
        <f t="shared" si="11"/>
        <v>-2.0260549718337878E-2</v>
      </c>
    </row>
    <row r="51" spans="1:7" hidden="1" x14ac:dyDescent="0.35">
      <c r="A51" s="47" t="s">
        <v>623</v>
      </c>
      <c r="B51" s="154">
        <f>'Market Shares (Conv.) (2024)'!AQ52</f>
        <v>8.2693857277125424</v>
      </c>
      <c r="C51" s="58">
        <f>'Market Shares (Conv.) (2029)'!H52</f>
        <v>8.3455779643301433</v>
      </c>
      <c r="D51" s="66">
        <f t="shared" si="12"/>
        <v>1E-3</v>
      </c>
      <c r="E51" s="76">
        <f>'Trade Draw'!X53</f>
        <v>1.4344681600000003E-2</v>
      </c>
      <c r="F51" s="56">
        <f t="shared" si="13"/>
        <v>8.3312332827301425</v>
      </c>
      <c r="G51" s="131">
        <f t="shared" si="11"/>
        <v>-1.7188362101835772E-3</v>
      </c>
    </row>
    <row r="52" spans="1:7" hidden="1" x14ac:dyDescent="0.35">
      <c r="A52" s="47" t="s">
        <v>626</v>
      </c>
      <c r="B52" s="154">
        <f>'Market Shares (Conv.) (2024)'!AQ53</f>
        <v>0.12885766953568828</v>
      </c>
      <c r="C52" s="58">
        <f>'Market Shares (Conv.) (2029)'!H53</f>
        <v>0.13004493475350901</v>
      </c>
      <c r="D52" s="66">
        <f t="shared" si="12"/>
        <v>0</v>
      </c>
      <c r="E52" s="76">
        <f>'Trade Draw'!X54</f>
        <v>0</v>
      </c>
      <c r="F52" s="56">
        <f t="shared" si="13"/>
        <v>0.13004493475350901</v>
      </c>
      <c r="G52" s="131">
        <f t="shared" si="11"/>
        <v>0</v>
      </c>
    </row>
    <row r="53" spans="1:7" hidden="1" x14ac:dyDescent="0.35">
      <c r="A53" s="47" t="s">
        <v>629</v>
      </c>
      <c r="B53" s="154">
        <f>'Market Shares (Conv.) (2024)'!AQ54</f>
        <v>0.98200264609545218</v>
      </c>
      <c r="C53" s="58">
        <f>'Market Shares (Conv.) (2029)'!H54</f>
        <v>0.99105059481063607</v>
      </c>
      <c r="D53" s="66">
        <f t="shared" si="12"/>
        <v>8.749999999999998E-4</v>
      </c>
      <c r="E53" s="76">
        <f>'Trade Draw'!X55</f>
        <v>1.25515964E-2</v>
      </c>
      <c r="F53" s="56">
        <f t="shared" si="13"/>
        <v>0.97849899841063603</v>
      </c>
      <c r="G53" s="131">
        <f t="shared" si="11"/>
        <v>-1.2664940080479256E-2</v>
      </c>
    </row>
    <row r="54" spans="1:7" hidden="1" x14ac:dyDescent="0.35">
      <c r="A54" s="47" t="s">
        <v>630</v>
      </c>
      <c r="B54" s="154">
        <f>'Market Shares (Conv.) (2024)'!AQ55</f>
        <v>0.39479078155889907</v>
      </c>
      <c r="C54" s="58">
        <f>'Market Shares (Conv.) (2029)'!H55</f>
        <v>0.39842829390061746</v>
      </c>
      <c r="D54" s="66">
        <f t="shared" si="12"/>
        <v>0</v>
      </c>
      <c r="E54" s="76">
        <f>'Trade Draw'!X56</f>
        <v>0</v>
      </c>
      <c r="F54" s="56">
        <f t="shared" si="13"/>
        <v>0.39842829390061746</v>
      </c>
      <c r="G54" s="131">
        <f t="shared" si="11"/>
        <v>0</v>
      </c>
    </row>
    <row r="55" spans="1:7" hidden="1" x14ac:dyDescent="0.35">
      <c r="A55" s="47" t="s">
        <v>631</v>
      </c>
      <c r="B55" s="154">
        <f>'Market Shares (Conv.) (2024)'!AQ56</f>
        <v>38.338825656263296</v>
      </c>
      <c r="C55" s="58">
        <f>'Market Shares (Conv.) (2029)'!H56</f>
        <v>38.69207086361331</v>
      </c>
      <c r="D55" s="66">
        <f t="shared" si="12"/>
        <v>0.122625</v>
      </c>
      <c r="E55" s="76">
        <f>'Trade Draw'!X57</f>
        <v>1.7590165812000003</v>
      </c>
      <c r="F55" s="56">
        <f t="shared" si="13"/>
        <v>36.933054282413309</v>
      </c>
      <c r="G55" s="131">
        <f t="shared" si="11"/>
        <v>-4.5461939408733235E-2</v>
      </c>
    </row>
    <row r="56" spans="1:7" hidden="1" x14ac:dyDescent="0.35">
      <c r="A56" s="47" t="s">
        <v>633</v>
      </c>
      <c r="B56" s="154">
        <f>'Market Shares (Conv.) (2024)'!AQ57</f>
        <v>2.8984586850906637E-2</v>
      </c>
      <c r="C56" s="58">
        <f>'Market Shares (Conv.) (2029)'!H57</f>
        <v>2.9251644232473312E-2</v>
      </c>
      <c r="D56" s="66">
        <f t="shared" si="12"/>
        <v>0</v>
      </c>
      <c r="E56" s="76">
        <f>'Trade Draw'!X58</f>
        <v>0</v>
      </c>
      <c r="F56" s="56">
        <f t="shared" si="13"/>
        <v>2.9251644232473312E-2</v>
      </c>
      <c r="G56" s="131">
        <f t="shared" si="11"/>
        <v>0</v>
      </c>
    </row>
    <row r="57" spans="1:7" hidden="1" x14ac:dyDescent="0.35">
      <c r="A57" s="47" t="s">
        <v>634</v>
      </c>
      <c r="B57" s="154">
        <f>'Market Shares (Conv.) (2024)'!AQ58</f>
        <v>2.8984586850906637E-2</v>
      </c>
      <c r="C57" s="58">
        <f>'Market Shares (Conv.) (2029)'!H58</f>
        <v>2.9251644232473312E-2</v>
      </c>
      <c r="D57" s="66">
        <f t="shared" si="12"/>
        <v>0</v>
      </c>
      <c r="E57" s="76">
        <f>'Trade Draw'!X59</f>
        <v>0</v>
      </c>
      <c r="F57" s="56">
        <f t="shared" si="13"/>
        <v>2.9251644232473312E-2</v>
      </c>
      <c r="G57" s="131">
        <f t="shared" si="11"/>
        <v>0</v>
      </c>
    </row>
    <row r="58" spans="1:7" hidden="1" x14ac:dyDescent="0.35">
      <c r="A58" s="47" t="s">
        <v>586</v>
      </c>
      <c r="B58" s="154">
        <f>'Market Shares (Conv.) (2024)'!AQ59</f>
        <v>2.3763802297874901</v>
      </c>
      <c r="C58" s="58">
        <f>'Market Shares (Conv.) (2029)'!H59</f>
        <v>2.3982756559682503</v>
      </c>
      <c r="D58" s="66">
        <f t="shared" si="12"/>
        <v>6.2500000000000001E-5</v>
      </c>
      <c r="E58" s="76">
        <f>'Trade Draw'!X60</f>
        <v>8.9654260000000016E-4</v>
      </c>
      <c r="F58" s="56">
        <f t="shared" si="13"/>
        <v>2.3973791133682503</v>
      </c>
      <c r="G58" s="131">
        <f t="shared" si="11"/>
        <v>-3.7382800336940028E-4</v>
      </c>
    </row>
    <row r="59" spans="1:7" hidden="1" x14ac:dyDescent="0.35">
      <c r="A59" s="47" t="s">
        <v>635</v>
      </c>
      <c r="B59" s="154">
        <f>'Market Shares (Conv.) (2024)'!AQ60</f>
        <v>1.3516062920910654</v>
      </c>
      <c r="C59" s="58">
        <f>'Market Shares (Conv.) (2029)'!H60</f>
        <v>1.3640596846176383</v>
      </c>
      <c r="D59" s="66">
        <f t="shared" si="12"/>
        <v>0</v>
      </c>
      <c r="E59" s="76">
        <f>'Trade Draw'!X61</f>
        <v>0</v>
      </c>
      <c r="F59" s="56">
        <f t="shared" si="13"/>
        <v>1.3640596846176383</v>
      </c>
      <c r="G59" s="131">
        <f t="shared" si="11"/>
        <v>0</v>
      </c>
    </row>
    <row r="60" spans="1:7" hidden="1" x14ac:dyDescent="0.35">
      <c r="A60" s="47" t="s">
        <v>636</v>
      </c>
      <c r="B60" s="154">
        <f>'Market Shares (Conv.) (2024)'!AQ61</f>
        <v>9.9873082684781636E-2</v>
      </c>
      <c r="C60" s="58">
        <f>'Market Shares (Conv.) (2029)'!H61</f>
        <v>0.10079329052103567</v>
      </c>
      <c r="D60" s="66">
        <f t="shared" si="12"/>
        <v>0</v>
      </c>
      <c r="E60" s="76">
        <f>'Trade Draw'!X62</f>
        <v>0</v>
      </c>
      <c r="F60" s="56">
        <f t="shared" si="13"/>
        <v>0.10079329052103567</v>
      </c>
      <c r="G60" s="131">
        <f t="shared" si="11"/>
        <v>0</v>
      </c>
    </row>
    <row r="61" spans="1:7" hidden="1" x14ac:dyDescent="0.35">
      <c r="A61" s="47"/>
      <c r="B61" s="88"/>
      <c r="C61" s="58"/>
      <c r="D61" s="66"/>
      <c r="E61" s="89"/>
      <c r="F61" s="56"/>
      <c r="G61" s="131"/>
    </row>
    <row r="62" spans="1:7" ht="13.9" hidden="1" thickBot="1" x14ac:dyDescent="0.4">
      <c r="A62" s="71" t="s">
        <v>637</v>
      </c>
      <c r="B62" s="448">
        <f>B40+B46+B49+B50+B51+B52+B53+B54+B55+B56+B57+B58+B59+B60</f>
        <v>110.07929635724869</v>
      </c>
      <c r="C62" s="144">
        <f>C40+C46+C49+C50+C51+C52+C53+C54+C55+C56+C57+C58+C59+C60</f>
        <v>111.09354192166148</v>
      </c>
      <c r="D62" s="72">
        <f>D40+D46+D49+D50+D51+D52+D53+D54+D55+D56+D57+D58+D59+D60</f>
        <v>0.2429375</v>
      </c>
      <c r="E62" s="144">
        <f>E40+E46+E49+E50+E51+E52+E53+E54+E55+E56+E57+E58+E59+E60</f>
        <v>3.4848610862000005</v>
      </c>
      <c r="F62" s="141">
        <f>F40+F46+F49+F50+F51+F52+F53+F54+F55+F56+F57+F58+F59+F60</f>
        <v>107.6086808354615</v>
      </c>
      <c r="G62" s="142">
        <f t="shared" si="11"/>
        <v>-3.1368709881060074E-2</v>
      </c>
    </row>
    <row r="63" spans="1:7" hidden="1" x14ac:dyDescent="0.35">
      <c r="A63" s="47"/>
      <c r="B63" s="88"/>
      <c r="C63" s="58"/>
      <c r="D63" s="66"/>
      <c r="E63" s="89"/>
      <c r="F63" s="56"/>
      <c r="G63" s="131"/>
    </row>
    <row r="64" spans="1:7" ht="13.9" hidden="1" thickBot="1" x14ac:dyDescent="0.4">
      <c r="A64" s="287" t="s">
        <v>84</v>
      </c>
      <c r="B64" s="577"/>
      <c r="C64" s="578"/>
      <c r="D64" s="579"/>
      <c r="E64" s="580"/>
      <c r="F64" s="581"/>
      <c r="G64" s="582"/>
    </row>
    <row r="65" spans="1:7" hidden="1" x14ac:dyDescent="0.35">
      <c r="A65" s="47"/>
      <c r="B65" s="88"/>
      <c r="C65" s="58"/>
      <c r="D65" s="66"/>
      <c r="E65" s="89"/>
      <c r="F65" s="56"/>
      <c r="G65" s="131"/>
    </row>
    <row r="66" spans="1:7" hidden="1" x14ac:dyDescent="0.35">
      <c r="A66" s="79" t="s">
        <v>641</v>
      </c>
      <c r="B66" s="88"/>
      <c r="C66" s="58"/>
      <c r="D66" s="66"/>
      <c r="E66" s="89"/>
      <c r="F66" s="56"/>
      <c r="G66" s="131"/>
    </row>
    <row r="67" spans="1:7" hidden="1" x14ac:dyDescent="0.35">
      <c r="A67" s="47" t="s">
        <v>642</v>
      </c>
      <c r="B67" s="154">
        <f>'Market Shares (Conv.) (2024)'!AQ68</f>
        <v>70.913441380505915</v>
      </c>
      <c r="C67" s="58">
        <f>'Market Shares (Conv.) (2029)'!H68</f>
        <v>71.566821677778194</v>
      </c>
      <c r="D67" s="66">
        <f>E67/$E$7</f>
        <v>8.6124999999999993E-2</v>
      </c>
      <c r="E67" s="76">
        <f>'Trade Draw'!X69</f>
        <v>1.2354357028000003</v>
      </c>
      <c r="F67" s="56">
        <f t="shared" ref="F67" si="14">C67-E67</f>
        <v>70.33138597497819</v>
      </c>
      <c r="G67" s="131">
        <f t="shared" ref="G67:G79" si="15">SUM(F67-C67)/C67</f>
        <v>-1.7262687846645173E-2</v>
      </c>
    </row>
    <row r="68" spans="1:7" hidden="1" x14ac:dyDescent="0.35">
      <c r="A68" s="47"/>
      <c r="B68" s="88"/>
      <c r="C68" s="58"/>
      <c r="D68" s="66"/>
      <c r="E68" s="89"/>
      <c r="F68" s="56"/>
      <c r="G68" s="131"/>
    </row>
    <row r="69" spans="1:7" hidden="1" x14ac:dyDescent="0.35">
      <c r="A69" s="79" t="s">
        <v>638</v>
      </c>
      <c r="B69" s="88"/>
      <c r="C69" s="58"/>
      <c r="D69" s="66"/>
      <c r="E69" s="89"/>
      <c r="F69" s="56"/>
      <c r="G69" s="131"/>
    </row>
    <row r="70" spans="1:7" hidden="1" x14ac:dyDescent="0.35">
      <c r="A70" s="47" t="s">
        <v>639</v>
      </c>
      <c r="B70" s="154">
        <f>'Market Shares (Conv.) (2024)'!AQ71</f>
        <v>3.9035056260297152</v>
      </c>
      <c r="C70" s="58">
        <f>'Market Shares (Conv.) (2029)'!H71</f>
        <v>3.9394716377855694</v>
      </c>
      <c r="D70" s="66">
        <f>E70/$E$7</f>
        <v>2.7499999999999998E-3</v>
      </c>
      <c r="E70" s="76">
        <f>'Trade Draw'!X72</f>
        <v>3.9447874400000006E-2</v>
      </c>
      <c r="F70" s="56">
        <f t="shared" ref="F70:F71" si="16">C70-E70</f>
        <v>3.9000237633855694</v>
      </c>
      <c r="G70" s="131">
        <f t="shared" si="15"/>
        <v>-1.0013493693325371E-2</v>
      </c>
    </row>
    <row r="71" spans="1:7" hidden="1" x14ac:dyDescent="0.35">
      <c r="A71" s="47" t="s">
        <v>8</v>
      </c>
      <c r="B71" s="154">
        <f>'Market Shares (Conv.) (2024)'!AQ72</f>
        <v>1.5347054765105987</v>
      </c>
      <c r="C71" s="58">
        <f>'Market Shares (Conv.) (2029)'!H72</f>
        <v>1.5488459032188076</v>
      </c>
      <c r="D71" s="66">
        <f>E71/$E$7</f>
        <v>6.8749999999999996E-4</v>
      </c>
      <c r="E71" s="76">
        <f>'Trade Draw'!X73</f>
        <v>9.8619686000000015E-3</v>
      </c>
      <c r="F71" s="56">
        <f t="shared" si="16"/>
        <v>1.5389839346188074</v>
      </c>
      <c r="G71" s="131">
        <f t="shared" si="15"/>
        <v>-6.3673013432162529E-3</v>
      </c>
    </row>
    <row r="72" spans="1:7" hidden="1" x14ac:dyDescent="0.35">
      <c r="A72" s="74" t="s">
        <v>11</v>
      </c>
      <c r="B72" s="446">
        <f>SUM(B70:B71)</f>
        <v>5.4382111025403139</v>
      </c>
      <c r="C72" s="139">
        <f>SUM(C70:C71)</f>
        <v>5.4883175410043767</v>
      </c>
      <c r="D72" s="75">
        <f>SUM(D70:D71)</f>
        <v>3.4374999999999996E-3</v>
      </c>
      <c r="E72" s="139">
        <f>SUM(E70:E71)</f>
        <v>4.9309843000000006E-2</v>
      </c>
      <c r="F72" s="138">
        <f>SUM(F70:F71)</f>
        <v>5.4390076980043771</v>
      </c>
      <c r="G72" s="140">
        <f t="shared" si="15"/>
        <v>-8.9845098487096285E-3</v>
      </c>
    </row>
    <row r="73" spans="1:7" hidden="1" x14ac:dyDescent="0.35">
      <c r="A73" s="47"/>
      <c r="B73" s="88"/>
      <c r="C73" s="58"/>
      <c r="D73" s="66"/>
      <c r="E73" s="89"/>
      <c r="F73" s="56"/>
      <c r="G73" s="131"/>
    </row>
    <row r="74" spans="1:7" hidden="1" x14ac:dyDescent="0.35">
      <c r="A74" s="48" t="s">
        <v>614</v>
      </c>
      <c r="B74" s="88"/>
      <c r="C74" s="58"/>
      <c r="D74" s="66"/>
      <c r="E74" s="89"/>
      <c r="F74" s="56"/>
      <c r="G74" s="131"/>
    </row>
    <row r="75" spans="1:7" hidden="1" x14ac:dyDescent="0.35">
      <c r="A75" s="47" t="s">
        <v>640</v>
      </c>
      <c r="B75" s="154">
        <f>'Market Shares (Conv.) (2024)'!AQ76</f>
        <v>1.0586741078019837</v>
      </c>
      <c r="C75" s="58">
        <f>'Market Shares (Conv.) (2029)'!H76</f>
        <v>1.0684284899022478</v>
      </c>
      <c r="D75" s="66">
        <f>E75/$E$7</f>
        <v>0</v>
      </c>
      <c r="E75" s="76">
        <f>'Trade Draw'!X77</f>
        <v>0</v>
      </c>
      <c r="F75" s="56">
        <f t="shared" ref="F75:F77" si="17">C75-E75</f>
        <v>1.0684284899022478</v>
      </c>
      <c r="G75" s="131">
        <f t="shared" si="15"/>
        <v>0</v>
      </c>
    </row>
    <row r="76" spans="1:7" hidden="1" x14ac:dyDescent="0.35">
      <c r="A76" s="47" t="s">
        <v>536</v>
      </c>
      <c r="B76" s="154">
        <f>'Market Shares (Conv.) (2024)'!AQ77</f>
        <v>0.10820725562160902</v>
      </c>
      <c r="C76" s="58">
        <f>'Market Shares (Conv.) (2029)'!H77</f>
        <v>0.10920425262906917</v>
      </c>
      <c r="D76" s="66">
        <f t="shared" ref="D76:D77" si="18">E76/$E$7</f>
        <v>0</v>
      </c>
      <c r="E76" s="76">
        <f>'Trade Draw'!X78</f>
        <v>0</v>
      </c>
      <c r="F76" s="56">
        <f t="shared" si="17"/>
        <v>0.10920425262906917</v>
      </c>
      <c r="G76" s="131">
        <f t="shared" si="15"/>
        <v>0</v>
      </c>
    </row>
    <row r="77" spans="1:7" hidden="1" x14ac:dyDescent="0.35">
      <c r="A77" s="47" t="s">
        <v>643</v>
      </c>
      <c r="B77" s="154">
        <f>'Market Shares (Conv.) (2024)'!AQ78</f>
        <v>5.4056248035801356E-2</v>
      </c>
      <c r="C77" s="58">
        <f>'Market Shares (Conv.) (2029)'!H78</f>
        <v>5.4554309993076013E-2</v>
      </c>
      <c r="D77" s="66">
        <f t="shared" si="18"/>
        <v>0</v>
      </c>
      <c r="E77" s="76">
        <f>'Trade Draw'!X79</f>
        <v>0</v>
      </c>
      <c r="F77" s="56">
        <f t="shared" si="17"/>
        <v>5.4554309993076013E-2</v>
      </c>
      <c r="G77" s="131">
        <f t="shared" si="15"/>
        <v>0</v>
      </c>
    </row>
    <row r="78" spans="1:7" hidden="1" x14ac:dyDescent="0.35">
      <c r="A78" s="47"/>
      <c r="B78" s="88"/>
      <c r="C78" s="58"/>
      <c r="D78" s="66"/>
      <c r="E78" s="89"/>
      <c r="F78" s="56"/>
      <c r="G78" s="131"/>
    </row>
    <row r="79" spans="1:7" ht="13.9" hidden="1" thickBot="1" x14ac:dyDescent="0.4">
      <c r="A79" s="71" t="s">
        <v>644</v>
      </c>
      <c r="B79" s="448">
        <f>B67+B72+B75+B76+B77</f>
        <v>77.572590094505614</v>
      </c>
      <c r="C79" s="144">
        <f>C67+C72+C75+C76+C77</f>
        <v>78.287326271306966</v>
      </c>
      <c r="D79" s="72">
        <f>D67+D72+D75+D76+D77</f>
        <v>8.9562499999999989E-2</v>
      </c>
      <c r="E79" s="144">
        <f>E67+E72+E75+E76+E77</f>
        <v>1.2847455458000003</v>
      </c>
      <c r="F79" s="141">
        <f>F67+F72+F75+F76+F77</f>
        <v>77.002580725506959</v>
      </c>
      <c r="G79" s="142">
        <f t="shared" si="15"/>
        <v>-1.6410645336739239E-2</v>
      </c>
    </row>
    <row r="80" spans="1:7" hidden="1" x14ac:dyDescent="0.35">
      <c r="A80" s="47"/>
      <c r="B80" s="88"/>
      <c r="C80" s="58"/>
      <c r="D80" s="66"/>
      <c r="E80" s="89"/>
      <c r="F80" s="56"/>
      <c r="G80" s="131"/>
    </row>
    <row r="81" spans="1:7" ht="13.9" hidden="1" thickBot="1" x14ac:dyDescent="0.4">
      <c r="A81" s="287" t="s">
        <v>85</v>
      </c>
      <c r="B81" s="577"/>
      <c r="C81" s="578"/>
      <c r="D81" s="579"/>
      <c r="E81" s="580"/>
      <c r="F81" s="581"/>
      <c r="G81" s="582"/>
    </row>
    <row r="82" spans="1:7" hidden="1" x14ac:dyDescent="0.35">
      <c r="A82" s="47"/>
      <c r="B82" s="88"/>
      <c r="C82" s="58"/>
      <c r="D82" s="66"/>
      <c r="E82" s="89"/>
      <c r="F82" s="56"/>
      <c r="G82" s="131"/>
    </row>
    <row r="83" spans="1:7" hidden="1" x14ac:dyDescent="0.35">
      <c r="A83" s="247" t="s">
        <v>541</v>
      </c>
      <c r="B83" s="154">
        <f>'Market Shares (Conv.) (2024)'!AQ84</f>
        <v>1.7274897275994476</v>
      </c>
      <c r="C83" s="58">
        <f>'Market Shares (Conv.) (2029)'!H84</f>
        <v>1.743406424487663</v>
      </c>
      <c r="D83" s="66">
        <f>E83/$E$7</f>
        <v>1.25E-4</v>
      </c>
      <c r="E83" s="76">
        <f>'Trade Draw'!X85</f>
        <v>1.7930852000000003E-3</v>
      </c>
      <c r="F83" s="56">
        <f t="shared" ref="F83:F91" si="19">C83-E83</f>
        <v>1.7416133392876629</v>
      </c>
      <c r="G83" s="131">
        <f t="shared" ref="G83:G95" si="20">SUM(F83-C83)/C83</f>
        <v>-1.0284952348543948E-3</v>
      </c>
    </row>
    <row r="84" spans="1:7" hidden="1" x14ac:dyDescent="0.35">
      <c r="A84" s="247" t="s">
        <v>645</v>
      </c>
      <c r="B84" s="154">
        <f>'Market Shares (Conv.) (2024)'!AQ85</f>
        <v>7.1883402993267396</v>
      </c>
      <c r="C84" s="58">
        <f>'Market Shares (Conv.) (2029)'!H85</f>
        <v>7.2545720295916256</v>
      </c>
      <c r="D84" s="66">
        <f t="shared" ref="D84:D91" si="21">E84/$E$7</f>
        <v>8.1249999999999985E-4</v>
      </c>
      <c r="E84" s="76">
        <f>'Trade Draw'!X86</f>
        <v>1.1655053800000001E-2</v>
      </c>
      <c r="F84" s="56">
        <f t="shared" si="19"/>
        <v>7.2429169757916254</v>
      </c>
      <c r="G84" s="131">
        <f t="shared" si="20"/>
        <v>-1.6065804781396995E-3</v>
      </c>
    </row>
    <row r="85" spans="1:7" hidden="1" x14ac:dyDescent="0.35">
      <c r="A85" s="247" t="s">
        <v>543</v>
      </c>
      <c r="B85" s="154">
        <f>'Market Shares (Conv.) (2024)'!AQ86</f>
        <v>0.18640918212480706</v>
      </c>
      <c r="C85" s="58">
        <f>'Market Shares (Conv.) (2029)'!H86</f>
        <v>0.1881267138713974</v>
      </c>
      <c r="D85" s="66">
        <f t="shared" si="21"/>
        <v>0</v>
      </c>
      <c r="E85" s="76">
        <f>'Trade Draw'!X87</f>
        <v>0</v>
      </c>
      <c r="F85" s="56">
        <f t="shared" si="19"/>
        <v>0.1881267138713974</v>
      </c>
      <c r="G85" s="131">
        <f t="shared" si="20"/>
        <v>0</v>
      </c>
    </row>
    <row r="86" spans="1:7" hidden="1" x14ac:dyDescent="0.35">
      <c r="A86" s="247" t="s">
        <v>544</v>
      </c>
      <c r="B86" s="154">
        <f>'Market Shares (Conv.) (2024)'!AQ87</f>
        <v>0.82833263858386574</v>
      </c>
      <c r="C86" s="58">
        <f>'Market Shares (Conv.) (2029)'!H87</f>
        <v>0.83596470685050384</v>
      </c>
      <c r="D86" s="66">
        <f t="shared" si="21"/>
        <v>0</v>
      </c>
      <c r="E86" s="76">
        <f>'Trade Draw'!X88</f>
        <v>0</v>
      </c>
      <c r="F86" s="56">
        <f t="shared" si="19"/>
        <v>0.83596470685050384</v>
      </c>
      <c r="G86" s="131">
        <f t="shared" si="20"/>
        <v>0</v>
      </c>
    </row>
    <row r="87" spans="1:7" hidden="1" x14ac:dyDescent="0.35">
      <c r="A87" s="247" t="s">
        <v>646</v>
      </c>
      <c r="B87" s="154">
        <f>'Market Shares (Conv.) (2024)'!AQ88</f>
        <v>0.3241198977500897</v>
      </c>
      <c r="C87" s="58">
        <f>'Market Shares (Conv.) (2029)'!H88</f>
        <v>0.32710626466475529</v>
      </c>
      <c r="D87" s="66">
        <f t="shared" si="21"/>
        <v>0</v>
      </c>
      <c r="E87" s="76">
        <f>'Trade Draw'!X89</f>
        <v>0</v>
      </c>
      <c r="F87" s="56">
        <f t="shared" si="19"/>
        <v>0.32710626466475529</v>
      </c>
      <c r="G87" s="131">
        <f t="shared" si="20"/>
        <v>0</v>
      </c>
    </row>
    <row r="88" spans="1:7" hidden="1" x14ac:dyDescent="0.35">
      <c r="A88" s="247" t="s">
        <v>546</v>
      </c>
      <c r="B88" s="154">
        <f>'Market Shares (Conv.) (2024)'!AQ89</f>
        <v>1.2154985736758221</v>
      </c>
      <c r="C88" s="58">
        <f>'Market Shares (Conv.) (2029)'!H89</f>
        <v>1.2266979006855063</v>
      </c>
      <c r="D88" s="66">
        <f t="shared" si="21"/>
        <v>0</v>
      </c>
      <c r="E88" s="76">
        <f>'Trade Draw'!X90</f>
        <v>0</v>
      </c>
      <c r="F88" s="56">
        <f t="shared" si="19"/>
        <v>1.2266979006855063</v>
      </c>
      <c r="G88" s="131">
        <f t="shared" si="20"/>
        <v>0</v>
      </c>
    </row>
    <row r="89" spans="1:7" hidden="1" x14ac:dyDescent="0.35">
      <c r="A89" s="247" t="s">
        <v>647</v>
      </c>
      <c r="B89" s="154">
        <f>'Market Shares (Conv.) (2024)'!AQ90</f>
        <v>1.2001762833500988</v>
      </c>
      <c r="C89" s="58">
        <f>'Market Shares (Conv.) (2029)'!H90</f>
        <v>1.2112344342666048</v>
      </c>
      <c r="D89" s="66">
        <f t="shared" si="21"/>
        <v>0</v>
      </c>
      <c r="E89" s="76">
        <f>'Trade Draw'!X91</f>
        <v>0</v>
      </c>
      <c r="F89" s="56">
        <f t="shared" si="19"/>
        <v>1.2112344342666048</v>
      </c>
      <c r="G89" s="131">
        <f t="shared" si="20"/>
        <v>0</v>
      </c>
    </row>
    <row r="90" spans="1:7" hidden="1" x14ac:dyDescent="0.35">
      <c r="A90" s="247" t="s">
        <v>548</v>
      </c>
      <c r="B90" s="154">
        <f>'Market Shares (Conv.) (2024)'!AQ91</f>
        <v>7.43955516430089E-2</v>
      </c>
      <c r="C90" s="58">
        <f>'Market Shares (Conv.) (2029)'!H91</f>
        <v>7.5081015311136673E-2</v>
      </c>
      <c r="D90" s="66">
        <f t="shared" si="21"/>
        <v>0</v>
      </c>
      <c r="E90" s="76">
        <f>'Trade Draw'!X92</f>
        <v>0</v>
      </c>
      <c r="F90" s="56">
        <f t="shared" si="19"/>
        <v>7.5081015311136673E-2</v>
      </c>
      <c r="G90" s="131">
        <f t="shared" si="20"/>
        <v>0</v>
      </c>
    </row>
    <row r="91" spans="1:7" hidden="1" x14ac:dyDescent="0.35">
      <c r="A91" s="247" t="s">
        <v>549</v>
      </c>
      <c r="B91" s="154">
        <f>'Market Shares (Conv.) (2024)'!AQ92</f>
        <v>9.3289228897657978E-2</v>
      </c>
      <c r="C91" s="58">
        <f>'Market Shares (Conv.) (2029)'!H92</f>
        <v>9.4148774604689622E-2</v>
      </c>
      <c r="D91" s="66">
        <f t="shared" si="21"/>
        <v>0</v>
      </c>
      <c r="E91" s="76">
        <f>'Trade Draw'!X93</f>
        <v>0</v>
      </c>
      <c r="F91" s="56">
        <f t="shared" si="19"/>
        <v>9.4148774604689622E-2</v>
      </c>
      <c r="G91" s="131">
        <f t="shared" si="20"/>
        <v>0</v>
      </c>
    </row>
    <row r="92" spans="1:7" hidden="1" x14ac:dyDescent="0.35">
      <c r="A92" s="47"/>
      <c r="B92" s="88"/>
      <c r="C92" s="58"/>
      <c r="D92" s="66"/>
      <c r="E92" s="89"/>
      <c r="F92" s="56"/>
      <c r="G92" s="131"/>
    </row>
    <row r="93" spans="1:7" ht="13.9" hidden="1" thickBot="1" x14ac:dyDescent="0.4">
      <c r="A93" s="71" t="s">
        <v>648</v>
      </c>
      <c r="B93" s="448">
        <f>SUM(B83:B91)</f>
        <v>12.838051382951537</v>
      </c>
      <c r="C93" s="144">
        <f>SUM(C83:C91)</f>
        <v>12.956338264333882</v>
      </c>
      <c r="D93" s="72">
        <f>SUM(D83:D91)</f>
        <v>9.3749999999999986E-4</v>
      </c>
      <c r="E93" s="144">
        <f>SUM(E83:E91)</f>
        <v>1.3448139000000001E-2</v>
      </c>
      <c r="F93" s="141">
        <f>SUM(F83:F91)</f>
        <v>12.942890125333882</v>
      </c>
      <c r="G93" s="142">
        <f t="shared" si="20"/>
        <v>-1.0379583124206751E-3</v>
      </c>
    </row>
    <row r="94" spans="1:7" hidden="1" x14ac:dyDescent="0.35">
      <c r="A94" s="47"/>
      <c r="B94" s="88"/>
      <c r="C94" s="58"/>
      <c r="D94" s="66"/>
      <c r="E94" s="89"/>
      <c r="F94" s="56"/>
      <c r="G94" s="131"/>
    </row>
    <row r="95" spans="1:7" ht="13.9" hidden="1" thickBot="1" x14ac:dyDescent="0.4">
      <c r="A95" s="150" t="s">
        <v>649</v>
      </c>
      <c r="B95" s="444">
        <f>B93+B79+B62+B35+B26</f>
        <v>320.28291195181328</v>
      </c>
      <c r="C95" s="585">
        <f>C93+C79+C62+C35+C26</f>
        <v>323.233925753265</v>
      </c>
      <c r="D95" s="583">
        <f>D93+D79+D62+D35+D26</f>
        <v>0.90962499999999991</v>
      </c>
      <c r="E95" s="585">
        <f>E93+E79+E62+E35+E26</f>
        <v>13.048281000400001</v>
      </c>
      <c r="F95" s="571">
        <f>F93+F79+F62+F35+F26+F7</f>
        <v>324.53032635286507</v>
      </c>
      <c r="G95" s="584">
        <f t="shared" si="20"/>
        <v>4.0107194706710996E-3</v>
      </c>
    </row>
    <row r="96" spans="1:7" hidden="1" x14ac:dyDescent="0.35">
      <c r="A96" s="47"/>
      <c r="B96" s="88"/>
      <c r="C96" s="58"/>
      <c r="D96" s="66"/>
      <c r="E96" s="89"/>
      <c r="F96" s="56"/>
      <c r="G96" s="131"/>
    </row>
    <row r="97" spans="1:7" ht="13.9" hidden="1" thickBot="1" x14ac:dyDescent="0.4">
      <c r="A97" s="150" t="s">
        <v>514</v>
      </c>
      <c r="B97" s="569"/>
      <c r="C97" s="572"/>
      <c r="D97" s="574"/>
      <c r="E97" s="570"/>
      <c r="F97" s="570"/>
      <c r="G97" s="576"/>
    </row>
    <row r="98" spans="1:7" hidden="1" x14ac:dyDescent="0.35">
      <c r="A98" s="79"/>
      <c r="B98" s="88"/>
      <c r="C98" s="58"/>
      <c r="D98" s="66"/>
      <c r="E98" s="89"/>
      <c r="F98" s="56"/>
      <c r="G98" s="131"/>
    </row>
    <row r="99" spans="1:7" hidden="1" x14ac:dyDescent="0.35">
      <c r="A99" s="5" t="s">
        <v>552</v>
      </c>
      <c r="B99" s="154">
        <f>'Market Shares (Conv.) (2024)'!AK100</f>
        <v>7.1797302942129502</v>
      </c>
      <c r="C99" s="58">
        <f>'Market Shares (Conv.) (2024)'!AL100*'Pop &amp; Exp'!$G$21</f>
        <v>7.2458826938517769</v>
      </c>
      <c r="D99" s="66">
        <f>E99/$E$7</f>
        <v>2.5000000000000001E-3</v>
      </c>
      <c r="E99" s="76">
        <f>'Trade Draw'!X101</f>
        <v>3.5861704000000008E-2</v>
      </c>
      <c r="F99" s="56">
        <f t="shared" ref="F99:F111" si="22">C99-E99</f>
        <v>7.2100209898517766</v>
      </c>
      <c r="G99" s="131">
        <f t="shared" ref="G99:G111" si="23">SUM(F99-C99)/C99</f>
        <v>-4.9492526328682252E-3</v>
      </c>
    </row>
    <row r="100" spans="1:7" hidden="1" x14ac:dyDescent="0.35">
      <c r="A100" s="5" t="s">
        <v>553</v>
      </c>
      <c r="B100" s="154">
        <f>'Market Shares (Conv.) (2024)'!AK101</f>
        <v>4.2488513891491717</v>
      </c>
      <c r="C100" s="58">
        <f>'Market Shares (Conv.) (2024)'!AL101*'Pop &amp; Exp'!$G$21</f>
        <v>4.2879993381086932</v>
      </c>
      <c r="D100" s="66">
        <f t="shared" ref="D100:D111" si="24">E100/$E$7</f>
        <v>1.5E-3</v>
      </c>
      <c r="E100" s="76">
        <f>'Trade Draw'!X102</f>
        <v>2.1517022400000006E-2</v>
      </c>
      <c r="F100" s="56">
        <f t="shared" si="22"/>
        <v>4.2664823157086929</v>
      </c>
      <c r="G100" s="131">
        <f t="shared" si="23"/>
        <v>-5.0179630880005724E-3</v>
      </c>
    </row>
    <row r="101" spans="1:7" hidden="1" x14ac:dyDescent="0.35">
      <c r="A101" s="5" t="s">
        <v>554</v>
      </c>
      <c r="B101" s="154">
        <f>'Market Shares (Conv.) (2024)'!AK102</f>
        <v>3.6592486970700362</v>
      </c>
      <c r="C101" s="58">
        <f>'Market Shares (Conv.) (2024)'!AL102*'Pop &amp; Exp'!$G$21</f>
        <v>3.6929641811156619</v>
      </c>
      <c r="D101" s="66">
        <f t="shared" si="24"/>
        <v>1.2249999999999999E-2</v>
      </c>
      <c r="E101" s="76">
        <f>'Trade Draw'!X103</f>
        <v>0.17572234960000002</v>
      </c>
      <c r="F101" s="56">
        <f t="shared" si="22"/>
        <v>3.5172418315156619</v>
      </c>
      <c r="G101" s="131">
        <f t="shared" si="23"/>
        <v>-4.7583009469350838E-2</v>
      </c>
    </row>
    <row r="102" spans="1:7" hidden="1" x14ac:dyDescent="0.35">
      <c r="A102" s="5" t="s">
        <v>555</v>
      </c>
      <c r="B102" s="154">
        <f>'Market Shares (Conv.) (2024)'!AK103</f>
        <v>6.2738395344722981</v>
      </c>
      <c r="C102" s="58">
        <f>'Market Shares (Conv.) (2024)'!AL103*'Pop &amp; Exp'!$G$21</f>
        <v>6.3316452629811817</v>
      </c>
      <c r="D102" s="66">
        <f t="shared" si="24"/>
        <v>3.1250000000000001E-4</v>
      </c>
      <c r="E102" s="76">
        <f>'Trade Draw'!X104</f>
        <v>4.482713000000001E-3</v>
      </c>
      <c r="F102" s="56">
        <f t="shared" si="22"/>
        <v>6.3271625499811819</v>
      </c>
      <c r="G102" s="131">
        <f t="shared" si="23"/>
        <v>-7.0798549410349809E-4</v>
      </c>
    </row>
    <row r="103" spans="1:7" hidden="1" x14ac:dyDescent="0.35">
      <c r="A103" s="5" t="s">
        <v>558</v>
      </c>
      <c r="B103" s="154">
        <f>'Market Shares (Conv.) (2024)'!AK104</f>
        <v>7.0504269591020385</v>
      </c>
      <c r="C103" s="58">
        <f>'Market Shares (Conv.) (2024)'!AL104*'Pop &amp; Exp'!$G$21</f>
        <v>7.1153879872619408</v>
      </c>
      <c r="D103" s="66">
        <f t="shared" si="24"/>
        <v>3.6874999999999994E-3</v>
      </c>
      <c r="E103" s="76">
        <f>'Trade Draw'!X105</f>
        <v>5.2896013400000004E-2</v>
      </c>
      <c r="F103" s="56">
        <f t="shared" si="22"/>
        <v>7.0624919738619409</v>
      </c>
      <c r="G103" s="131">
        <f t="shared" si="23"/>
        <v>-7.4340307927965353E-3</v>
      </c>
    </row>
    <row r="104" spans="1:7" hidden="1" x14ac:dyDescent="0.35">
      <c r="A104" s="5" t="s">
        <v>577</v>
      </c>
      <c r="B104" s="154">
        <f>'Market Shares (Conv.) (2024)'!AK105</f>
        <v>4.1714926015253369</v>
      </c>
      <c r="C104" s="58">
        <f>'Market Shares (Conv.) (2024)'!AL105*'Pop &amp; Exp'!$G$21</f>
        <v>4.2099277842353251</v>
      </c>
      <c r="D104" s="66">
        <f t="shared" si="24"/>
        <v>2.6249999999999993E-3</v>
      </c>
      <c r="E104" s="76">
        <f>'Trade Draw'!X106</f>
        <v>3.7654789199999997E-2</v>
      </c>
      <c r="F104" s="56">
        <f t="shared" si="22"/>
        <v>4.1722729950353248</v>
      </c>
      <c r="G104" s="131">
        <f t="shared" si="23"/>
        <v>-8.9442838760807348E-3</v>
      </c>
    </row>
    <row r="105" spans="1:7" hidden="1" x14ac:dyDescent="0.35">
      <c r="A105" s="5" t="s">
        <v>651</v>
      </c>
      <c r="B105" s="154">
        <f>'Market Shares (Conv.) (2024)'!AK106</f>
        <v>4.7425762490199466</v>
      </c>
      <c r="C105" s="58">
        <f>'Market Shares (Conv.) (2024)'!AL106*'Pop &amp; Exp'!$G$21</f>
        <v>4.7862732663850212</v>
      </c>
      <c r="D105" s="66">
        <f t="shared" si="24"/>
        <v>6.9999999999999993E-3</v>
      </c>
      <c r="E105" s="76">
        <f>'Trade Draw'!X107</f>
        <v>0.10041277120000001</v>
      </c>
      <c r="F105" s="56">
        <f t="shared" si="22"/>
        <v>4.6858604951850209</v>
      </c>
      <c r="G105" s="131">
        <f t="shared" si="23"/>
        <v>-2.0979322661165156E-2</v>
      </c>
    </row>
    <row r="106" spans="1:7" hidden="1" x14ac:dyDescent="0.35">
      <c r="A106" s="5" t="s">
        <v>652</v>
      </c>
      <c r="B106" s="154">
        <f>'Market Shares (Conv.) (2024)'!AK107</f>
        <v>10.364957028431723</v>
      </c>
      <c r="C106" s="58">
        <f>'Market Shares (Conv.) (2024)'!AL107*'Pop &amp; Exp'!$G$21</f>
        <v>10.460457381716127</v>
      </c>
      <c r="D106" s="66">
        <f t="shared" si="24"/>
        <v>8.3750000000000005E-3</v>
      </c>
      <c r="E106" s="76">
        <f>'Trade Draw'!X108</f>
        <v>0.12013670840000003</v>
      </c>
      <c r="F106" s="56">
        <f t="shared" si="22"/>
        <v>10.340320673316127</v>
      </c>
      <c r="G106" s="131">
        <f t="shared" si="23"/>
        <v>-1.1484842776568055E-2</v>
      </c>
    </row>
    <row r="107" spans="1:7" hidden="1" x14ac:dyDescent="0.35">
      <c r="A107" s="5" t="s">
        <v>653</v>
      </c>
      <c r="B107" s="154">
        <f>'Market Shares (Conv.) (2024)'!AK108</f>
        <v>6.9468624477766294</v>
      </c>
      <c r="C107" s="58">
        <f>'Market Shares (Conv.) (2024)'!AL108*'Pop &amp; Exp'!$G$21</f>
        <v>7.0108692561175623</v>
      </c>
      <c r="D107" s="66">
        <f t="shared" si="24"/>
        <v>7.624999999999999E-3</v>
      </c>
      <c r="E107" s="76">
        <f>'Trade Draw'!X109</f>
        <v>0.10937819720000001</v>
      </c>
      <c r="F107" s="56">
        <f t="shared" si="22"/>
        <v>6.9014910589175624</v>
      </c>
      <c r="G107" s="131">
        <f t="shared" si="23"/>
        <v>-1.5601231916364486E-2</v>
      </c>
    </row>
    <row r="108" spans="1:7" hidden="1" x14ac:dyDescent="0.35">
      <c r="A108" s="5" t="s">
        <v>582</v>
      </c>
      <c r="B108" s="154">
        <f>'Market Shares (Conv.) (2024)'!AK109</f>
        <v>12.531111359813369</v>
      </c>
      <c r="C108" s="58">
        <f>'Market Shares (Conv.) (2024)'!AL109*'Pop &amp; Exp'!$G$21</f>
        <v>12.646570165732749</v>
      </c>
      <c r="D108" s="66">
        <f t="shared" si="24"/>
        <v>3.9999999999999992E-3</v>
      </c>
      <c r="E108" s="76">
        <f>'Trade Draw'!X110</f>
        <v>5.7378726400000003E-2</v>
      </c>
      <c r="F108" s="56">
        <f t="shared" si="22"/>
        <v>12.589191439332749</v>
      </c>
      <c r="G108" s="131">
        <f t="shared" si="23"/>
        <v>-4.5370978572098156E-3</v>
      </c>
    </row>
    <row r="109" spans="1:7" hidden="1" x14ac:dyDescent="0.35">
      <c r="A109" s="5" t="s">
        <v>650</v>
      </c>
      <c r="B109" s="154">
        <f>'Market Shares (Conv.) (2024)'!AK110</f>
        <v>9.1304338184415528</v>
      </c>
      <c r="C109" s="58">
        <f>'Market Shares (Conv.) (2024)'!AL110*'Pop &amp; Exp'!$G$21</f>
        <v>9.2145595560504212</v>
      </c>
      <c r="D109" s="66">
        <f t="shared" si="24"/>
        <v>4.7499999999999999E-3</v>
      </c>
      <c r="E109" s="76">
        <f>'Trade Draw'!X111</f>
        <v>6.8137237600000011E-2</v>
      </c>
      <c r="F109" s="56">
        <f t="shared" si="22"/>
        <v>9.146422318450421</v>
      </c>
      <c r="G109" s="131">
        <f t="shared" si="23"/>
        <v>-7.3945192046927814E-3</v>
      </c>
    </row>
    <row r="110" spans="1:7" hidden="1" x14ac:dyDescent="0.35">
      <c r="A110" s="5" t="s">
        <v>589</v>
      </c>
      <c r="B110" s="154">
        <f>'Market Shares (Conv.) (2024)'!AK111</f>
        <v>6.0321887805635663</v>
      </c>
      <c r="C110" s="58">
        <f>'Market Shares (Conv.) (2024)'!AL111*'Pop &amp; Exp'!$G$21</f>
        <v>6.0877679940655449</v>
      </c>
      <c r="D110" s="66">
        <f t="shared" si="24"/>
        <v>2.5000000000000001E-4</v>
      </c>
      <c r="E110" s="76">
        <f>'Trade Draw'!X112</f>
        <v>3.5861704000000006E-3</v>
      </c>
      <c r="F110" s="56">
        <f t="shared" si="22"/>
        <v>6.0841818236655447</v>
      </c>
      <c r="G110" s="131">
        <f t="shared" si="23"/>
        <v>-5.890780337713356E-4</v>
      </c>
    </row>
    <row r="111" spans="1:7" hidden="1" x14ac:dyDescent="0.35">
      <c r="A111" s="5" t="s">
        <v>8</v>
      </c>
      <c r="B111" s="154">
        <f>'Market Shares (Conv.) (2024)'!AK112</f>
        <v>28.923727812940221</v>
      </c>
      <c r="C111" s="58">
        <f>'Market Shares (Conv.) (2024)'!AL112*'Pop &amp; Exp'!$G$21</f>
        <v>29.190224453192638</v>
      </c>
      <c r="D111" s="66">
        <f t="shared" si="24"/>
        <v>3.5499999999999997E-2</v>
      </c>
      <c r="E111" s="76">
        <f>'Trade Draw'!X113</f>
        <v>0.5092361968000001</v>
      </c>
      <c r="F111" s="56">
        <f t="shared" si="22"/>
        <v>28.680988256392638</v>
      </c>
      <c r="G111" s="131">
        <f t="shared" si="23"/>
        <v>-1.7445436146493999E-2</v>
      </c>
    </row>
    <row r="112" spans="1:7" hidden="1" x14ac:dyDescent="0.35">
      <c r="A112" s="5"/>
      <c r="B112" s="88"/>
      <c r="C112" s="58"/>
      <c r="D112" s="66"/>
      <c r="E112" s="89"/>
      <c r="F112" s="56"/>
      <c r="G112" s="131"/>
    </row>
    <row r="113" spans="1:7" s="2" customFormat="1" ht="14.25" hidden="1" thickBot="1" x14ac:dyDescent="0.45">
      <c r="A113" s="297" t="s">
        <v>654</v>
      </c>
      <c r="B113" s="444" t="s">
        <v>7</v>
      </c>
      <c r="C113" s="585" t="s">
        <v>7</v>
      </c>
      <c r="D113" s="583">
        <f>SUM(D99:D111)</f>
        <v>9.0374999999999983E-2</v>
      </c>
      <c r="E113" s="585">
        <f>SUM(E99:E111)</f>
        <v>1.2964005996000001</v>
      </c>
      <c r="F113" s="571" t="s">
        <v>7</v>
      </c>
      <c r="G113" s="584" t="s">
        <v>7</v>
      </c>
    </row>
    <row r="114" spans="1:7" ht="13.9" hidden="1" thickBot="1" x14ac:dyDescent="0.4">
      <c r="A114" s="98"/>
      <c r="B114" s="88"/>
      <c r="C114" s="58"/>
      <c r="D114" s="66"/>
      <c r="E114" s="586"/>
      <c r="F114" s="56"/>
      <c r="G114" s="131"/>
    </row>
    <row r="115" spans="1:7" ht="13.9" hidden="1" thickBot="1" x14ac:dyDescent="0.4">
      <c r="A115" s="99" t="s">
        <v>9</v>
      </c>
      <c r="B115" s="133" t="s">
        <v>7</v>
      </c>
      <c r="C115" s="134" t="s">
        <v>7</v>
      </c>
      <c r="D115" s="135">
        <f>D95+D113</f>
        <v>0.99999999999999989</v>
      </c>
      <c r="E115" s="136">
        <f>E95+E113</f>
        <v>14.344681600000001</v>
      </c>
      <c r="F115" s="133" t="s">
        <v>7</v>
      </c>
      <c r="G115" s="137" t="s">
        <v>7</v>
      </c>
    </row>
    <row r="116" spans="1:7" ht="13.9" hidden="1" thickBot="1" x14ac:dyDescent="0.4">
      <c r="A116" s="50"/>
      <c r="B116" s="87"/>
      <c r="C116" s="573"/>
      <c r="D116" s="67"/>
      <c r="E116" s="81"/>
      <c r="F116" s="143"/>
      <c r="G116" s="132"/>
    </row>
    <row r="117" spans="1:7" ht="13.5" hidden="1" customHeight="1" x14ac:dyDescent="0.35"/>
    <row r="118" spans="1:7" hidden="1" x14ac:dyDescent="0.35"/>
    <row r="119" spans="1:7" ht="17.25" x14ac:dyDescent="0.45">
      <c r="A119" s="4" t="s">
        <v>822</v>
      </c>
      <c r="B119" s="122"/>
      <c r="C119" s="122"/>
      <c r="D119" s="125"/>
      <c r="E119" s="122"/>
      <c r="F119" s="125"/>
      <c r="G119" s="125"/>
    </row>
    <row r="120" spans="1:7" ht="13.9" thickBot="1" x14ac:dyDescent="0.4">
      <c r="A120" s="5"/>
      <c r="B120" s="7"/>
      <c r="C120" s="7"/>
      <c r="D120" s="45"/>
      <c r="E120" s="7"/>
      <c r="F120" s="45"/>
      <c r="G120" s="45"/>
    </row>
    <row r="121" spans="1:7" x14ac:dyDescent="0.35">
      <c r="A121" s="754"/>
      <c r="B121" s="756" t="s">
        <v>32</v>
      </c>
      <c r="C121" s="758"/>
      <c r="D121" s="756" t="s">
        <v>33</v>
      </c>
      <c r="E121" s="758"/>
      <c r="F121" s="59" t="s">
        <v>34</v>
      </c>
      <c r="G121" s="128" t="s">
        <v>35</v>
      </c>
    </row>
    <row r="122" spans="1:7" ht="13.9" thickBot="1" x14ac:dyDescent="0.4">
      <c r="A122" s="755"/>
      <c r="B122" s="61">
        <v>2025</v>
      </c>
      <c r="C122" s="14">
        <v>2030</v>
      </c>
      <c r="D122" s="64" t="s">
        <v>30</v>
      </c>
      <c r="E122" s="14" t="s">
        <v>12</v>
      </c>
      <c r="F122" s="29" t="s">
        <v>824</v>
      </c>
      <c r="G122" s="129"/>
    </row>
    <row r="123" spans="1:7" ht="13.9" thickBot="1" x14ac:dyDescent="0.4">
      <c r="A123" s="121" t="s">
        <v>31</v>
      </c>
      <c r="B123" s="123"/>
      <c r="C123" s="25"/>
      <c r="D123" s="65"/>
      <c r="E123" s="25"/>
      <c r="F123" s="54">
        <f>Proposal!I33</f>
        <v>3.9321773444747889</v>
      </c>
      <c r="G123" s="130" t="s">
        <v>7</v>
      </c>
    </row>
    <row r="124" spans="1:7" ht="13.9" thickBot="1" x14ac:dyDescent="0.4">
      <c r="A124" s="98"/>
      <c r="B124" s="88"/>
      <c r="C124" s="76"/>
      <c r="D124" s="66"/>
      <c r="E124" s="76"/>
      <c r="F124" s="126"/>
      <c r="G124" s="131"/>
    </row>
    <row r="125" spans="1:7" ht="13.9" thickBot="1" x14ac:dyDescent="0.4">
      <c r="A125" s="150" t="s">
        <v>608</v>
      </c>
      <c r="B125" s="569"/>
      <c r="C125" s="587"/>
      <c r="D125" s="574"/>
      <c r="E125" s="587"/>
      <c r="F125" s="588"/>
      <c r="G125" s="576"/>
    </row>
    <row r="126" spans="1:7" ht="13.9" thickBot="1" x14ac:dyDescent="0.4">
      <c r="A126" s="47"/>
      <c r="B126" s="88"/>
      <c r="C126" s="76"/>
      <c r="D126" s="66"/>
      <c r="E126" s="76"/>
      <c r="F126" s="126"/>
      <c r="G126" s="131"/>
    </row>
    <row r="127" spans="1:7" ht="13.9" thickBot="1" x14ac:dyDescent="0.4">
      <c r="A127" s="287" t="s">
        <v>81</v>
      </c>
      <c r="B127" s="577"/>
      <c r="C127" s="505"/>
      <c r="D127" s="579"/>
      <c r="E127" s="505"/>
      <c r="F127" s="589"/>
      <c r="G127" s="582"/>
    </row>
    <row r="128" spans="1:7" x14ac:dyDescent="0.35">
      <c r="A128" s="47"/>
      <c r="B128" s="88"/>
      <c r="C128" s="76"/>
      <c r="D128" s="66"/>
      <c r="E128" s="76"/>
      <c r="F128" s="126"/>
      <c r="G128" s="131"/>
    </row>
    <row r="129" spans="1:7" x14ac:dyDescent="0.35">
      <c r="A129" s="79" t="s">
        <v>611</v>
      </c>
      <c r="B129" s="88"/>
      <c r="C129" s="76"/>
      <c r="D129" s="66"/>
      <c r="E129" s="76"/>
      <c r="F129" s="126"/>
      <c r="G129" s="131"/>
    </row>
    <row r="130" spans="1:7" x14ac:dyDescent="0.35">
      <c r="A130" s="47" t="s">
        <v>613</v>
      </c>
      <c r="B130" s="154">
        <f>'Market Shares &amp; Tover (Comp)'!S14</f>
        <v>0.50045759103697762</v>
      </c>
      <c r="C130" s="76">
        <f>'Market Shares &amp; Tover (Comp 29)'!I14</f>
        <v>0.56332767473082468</v>
      </c>
      <c r="D130" s="66">
        <v>2.5000000000000001E-3</v>
      </c>
      <c r="E130" s="76">
        <f>D130*$F$123</f>
        <v>9.8304433611869722E-3</v>
      </c>
      <c r="F130" s="127">
        <f>C130-E130</f>
        <v>0.55349723136963769</v>
      </c>
      <c r="G130" s="131">
        <f>SUM(F130-C130)/C130</f>
        <v>-1.7450666463145591E-2</v>
      </c>
    </row>
    <row r="131" spans="1:7" x14ac:dyDescent="0.35">
      <c r="A131" s="47" t="s">
        <v>617</v>
      </c>
      <c r="B131" s="154">
        <f>'Market Shares &amp; Tover (Comp)'!S15</f>
        <v>0.90548729705144526</v>
      </c>
      <c r="C131" s="76">
        <f>'Market Shares &amp; Tover (Comp 29)'!I15</f>
        <v>1.0192393175400971</v>
      </c>
      <c r="D131" s="66">
        <v>2.5000000000000001E-3</v>
      </c>
      <c r="E131" s="76">
        <f t="shared" ref="E131:E132" si="25">D131*$F$123</f>
        <v>9.8304433611869722E-3</v>
      </c>
      <c r="F131" s="127">
        <f t="shared" ref="F131:F132" si="26">C131-E131</f>
        <v>1.0094088741789102</v>
      </c>
      <c r="G131" s="131">
        <f t="shared" ref="G131:G142" si="27">SUM(F131-C131)/C131</f>
        <v>-9.6448824059420651E-3</v>
      </c>
    </row>
    <row r="132" spans="1:7" x14ac:dyDescent="0.35">
      <c r="A132" s="47" t="s">
        <v>8</v>
      </c>
      <c r="B132" s="154">
        <f>'Market Shares &amp; Tover (Comp)'!S16</f>
        <v>19.410580539669432</v>
      </c>
      <c r="C132" s="76">
        <f>'Market Shares &amp; Tover (Comp 29)'!I16</f>
        <v>21.849038552758113</v>
      </c>
      <c r="D132" s="66">
        <v>7.4999999999999997E-2</v>
      </c>
      <c r="E132" s="76">
        <f t="shared" si="25"/>
        <v>0.29491330083560918</v>
      </c>
      <c r="F132" s="127">
        <f t="shared" si="26"/>
        <v>21.554125251922503</v>
      </c>
      <c r="G132" s="131">
        <f t="shared" si="27"/>
        <v>-1.3497770170687057E-2</v>
      </c>
    </row>
    <row r="133" spans="1:7" x14ac:dyDescent="0.35">
      <c r="A133" s="74" t="s">
        <v>11</v>
      </c>
      <c r="B133" s="446">
        <f>SUM(B130:B132)</f>
        <v>20.816525427757856</v>
      </c>
      <c r="C133" s="77">
        <f>SUM(C130:C132)</f>
        <v>23.431605545029036</v>
      </c>
      <c r="D133" s="75">
        <f>SUM(D130:D132)</f>
        <v>0.08</v>
      </c>
      <c r="E133" s="77">
        <f>SUM(E130:E132)</f>
        <v>0.31457418755798311</v>
      </c>
      <c r="F133" s="77">
        <f>SUM(F130:F132)</f>
        <v>23.117031357471053</v>
      </c>
      <c r="G133" s="140">
        <f t="shared" si="27"/>
        <v>-1.3425208398692934E-2</v>
      </c>
    </row>
    <row r="134" spans="1:7" x14ac:dyDescent="0.35">
      <c r="A134" s="47"/>
      <c r="B134" s="88"/>
      <c r="C134" s="76"/>
      <c r="D134" s="66"/>
      <c r="E134" s="76"/>
      <c r="F134" s="126"/>
      <c r="G134" s="131"/>
    </row>
    <row r="135" spans="1:7" x14ac:dyDescent="0.35">
      <c r="A135" s="48" t="s">
        <v>614</v>
      </c>
      <c r="B135" s="88"/>
      <c r="C135" s="76"/>
      <c r="D135" s="66"/>
      <c r="E135" s="76"/>
      <c r="F135" s="126"/>
      <c r="G135" s="131"/>
    </row>
    <row r="136" spans="1:7" x14ac:dyDescent="0.35">
      <c r="A136" s="47" t="s">
        <v>615</v>
      </c>
      <c r="B136" s="154">
        <f>'Market Shares &amp; Tover (Comp)'!S20</f>
        <v>5.3724813025206881</v>
      </c>
      <c r="C136" s="76">
        <f>'Market Shares &amp; Tover (Comp 29)'!I20</f>
        <v>6.0474003269943255</v>
      </c>
      <c r="D136" s="66">
        <v>7.4999999999999997E-2</v>
      </c>
      <c r="E136" s="76">
        <f>D136*$F$123</f>
        <v>0.29491330083560918</v>
      </c>
      <c r="F136" s="127">
        <f>C136-E136</f>
        <v>5.7524870261587164</v>
      </c>
      <c r="G136" s="131">
        <f t="shared" si="27"/>
        <v>-4.8766955202085432E-2</v>
      </c>
    </row>
    <row r="137" spans="1:7" x14ac:dyDescent="0.35">
      <c r="A137" s="47" t="s">
        <v>774</v>
      </c>
      <c r="B137" s="154">
        <f>'Market Shares &amp; Tover (Comp)'!S21</f>
        <v>23.058273833894575</v>
      </c>
      <c r="C137" s="76">
        <f>'Market Shares &amp; Tover (Comp 29)'!I21</f>
        <v>25.954974037339948</v>
      </c>
      <c r="D137" s="66">
        <v>0.15</v>
      </c>
      <c r="E137" s="76">
        <f t="shared" ref="E137:E140" si="28">D137*$F$123</f>
        <v>0.58982660167121836</v>
      </c>
      <c r="F137" s="127">
        <f t="shared" ref="F137:F140" si="29">C137-E137</f>
        <v>25.365147435668728</v>
      </c>
      <c r="G137" s="131">
        <f t="shared" si="27"/>
        <v>-2.2724992936716863E-2</v>
      </c>
    </row>
    <row r="138" spans="1:7" x14ac:dyDescent="0.35">
      <c r="A138" s="47" t="s">
        <v>773</v>
      </c>
      <c r="B138" s="154">
        <f>'Market Shares &amp; Tover (Comp)'!S22</f>
        <v>10.331289145342271</v>
      </c>
      <c r="C138" s="76">
        <f>'Market Shares &amp; Tover (Comp 29)'!I22</f>
        <v>11.629159384231322</v>
      </c>
      <c r="D138" s="66">
        <v>0</v>
      </c>
      <c r="E138" s="76">
        <f t="shared" si="28"/>
        <v>0</v>
      </c>
      <c r="F138" s="127">
        <f t="shared" si="29"/>
        <v>11.629159384231322</v>
      </c>
      <c r="G138" s="131">
        <f t="shared" si="27"/>
        <v>0</v>
      </c>
    </row>
    <row r="139" spans="1:7" x14ac:dyDescent="0.35">
      <c r="A139" s="47" t="s">
        <v>618</v>
      </c>
      <c r="B139" s="154">
        <f>'Market Shares &amp; Tover (Comp)'!S23</f>
        <v>16.336045784846185</v>
      </c>
      <c r="C139" s="76">
        <f>'Market Shares &amp; Tover (Comp 29)'!I23</f>
        <v>18.388264762265813</v>
      </c>
      <c r="D139" s="66">
        <v>0.2</v>
      </c>
      <c r="E139" s="76">
        <f t="shared" si="28"/>
        <v>0.78643546889495786</v>
      </c>
      <c r="F139" s="127">
        <f t="shared" si="29"/>
        <v>17.601829293370855</v>
      </c>
      <c r="G139" s="131">
        <f t="shared" si="27"/>
        <v>-4.27683350801423E-2</v>
      </c>
    </row>
    <row r="140" spans="1:7" x14ac:dyDescent="0.35">
      <c r="A140" s="47" t="s">
        <v>8</v>
      </c>
      <c r="B140" s="154">
        <f>'Market Shares &amp; Tover (Comp)'!S24</f>
        <v>4.2049195602873812</v>
      </c>
      <c r="C140" s="76">
        <f>'Market Shares &amp; Tover (Comp 29)'!I24</f>
        <v>4.7331634103474531</v>
      </c>
      <c r="D140" s="66">
        <v>5.0000000000000001E-3</v>
      </c>
      <c r="E140" s="76">
        <f t="shared" si="28"/>
        <v>1.9660886722373944E-2</v>
      </c>
      <c r="F140" s="127">
        <f t="shared" si="29"/>
        <v>4.7135025236250794</v>
      </c>
      <c r="G140" s="131">
        <f t="shared" si="27"/>
        <v>-4.1538575827303817E-3</v>
      </c>
    </row>
    <row r="141" spans="1:7" ht="13.9" thickBot="1" x14ac:dyDescent="0.4">
      <c r="A141" s="47"/>
      <c r="B141" s="88"/>
      <c r="C141" s="76"/>
      <c r="D141" s="66"/>
      <c r="E141" s="76"/>
      <c r="F141" s="126"/>
      <c r="G141" s="131"/>
    </row>
    <row r="142" spans="1:7" ht="13.9" thickBot="1" x14ac:dyDescent="0.4">
      <c r="A142" s="71" t="s">
        <v>620</v>
      </c>
      <c r="B142" s="448">
        <f>B133+B136+B137+B138+B139+B140</f>
        <v>80.119535054648964</v>
      </c>
      <c r="C142" s="78">
        <f>C133+C136+C137+C138+C139+C140</f>
        <v>90.184567466207909</v>
      </c>
      <c r="D142" s="72">
        <f>D133+D136+D137+D138+D139+D140</f>
        <v>0.51</v>
      </c>
      <c r="E142" s="78">
        <f>E133+E136+E137+E138+E139+E140</f>
        <v>2.0054104456821422</v>
      </c>
      <c r="F142" s="78">
        <f>F133+F136+F137+F138+F139+F140</f>
        <v>88.17915702052575</v>
      </c>
      <c r="G142" s="142">
        <f t="shared" si="27"/>
        <v>-2.2236736306725482E-2</v>
      </c>
    </row>
    <row r="143" spans="1:7" ht="13.9" thickBot="1" x14ac:dyDescent="0.4">
      <c r="A143" s="47"/>
      <c r="B143" s="88"/>
      <c r="C143" s="76"/>
      <c r="D143" s="66"/>
      <c r="E143" s="76"/>
      <c r="F143" s="126"/>
      <c r="G143" s="131"/>
    </row>
    <row r="144" spans="1:7" ht="13.9" thickBot="1" x14ac:dyDescent="0.4">
      <c r="A144" s="287" t="s">
        <v>82</v>
      </c>
      <c r="B144" s="577"/>
      <c r="C144" s="505"/>
      <c r="D144" s="579"/>
      <c r="E144" s="505"/>
      <c r="F144" s="589"/>
      <c r="G144" s="582"/>
    </row>
    <row r="145" spans="1:7" x14ac:dyDescent="0.35">
      <c r="A145" s="47"/>
      <c r="B145" s="88"/>
      <c r="C145" s="76"/>
      <c r="D145" s="66"/>
      <c r="E145" s="76"/>
      <c r="F145" s="126"/>
      <c r="G145" s="131"/>
    </row>
    <row r="146" spans="1:7" x14ac:dyDescent="0.35">
      <c r="A146" s="48" t="s">
        <v>614</v>
      </c>
      <c r="B146" s="88"/>
      <c r="C146" s="76"/>
      <c r="D146" s="66"/>
      <c r="E146" s="76"/>
      <c r="F146" s="126"/>
      <c r="G146" s="131"/>
    </row>
    <row r="147" spans="1:7" x14ac:dyDescent="0.35">
      <c r="A147" s="47" t="s">
        <v>8</v>
      </c>
      <c r="B147" s="154">
        <f>'Market Shares &amp; Tover (Comp)'!S31</f>
        <v>0.98182619733122223</v>
      </c>
      <c r="C147" s="76">
        <f>'Market Shares &amp; Tover (Comp 29)'!I31</f>
        <v>1.1051683072413199</v>
      </c>
      <c r="D147" s="66">
        <v>0</v>
      </c>
      <c r="E147" s="76">
        <f>D147*$F$123</f>
        <v>0</v>
      </c>
      <c r="F147" s="127">
        <f>C147-E147</f>
        <v>1.1051683072413199</v>
      </c>
      <c r="G147" s="131">
        <f t="shared" ref="G147" si="30">SUM(F147-C147)/C147</f>
        <v>0</v>
      </c>
    </row>
    <row r="148" spans="1:7" ht="13.9" thickBot="1" x14ac:dyDescent="0.4">
      <c r="A148" s="47"/>
      <c r="B148" s="88"/>
      <c r="C148" s="76"/>
      <c r="D148" s="66"/>
      <c r="E148" s="76"/>
      <c r="F148" s="126"/>
      <c r="G148" s="131"/>
    </row>
    <row r="149" spans="1:7" ht="13.9" thickBot="1" x14ac:dyDescent="0.4">
      <c r="A149" s="71" t="s">
        <v>621</v>
      </c>
      <c r="B149" s="448">
        <f>B147</f>
        <v>0.98182619733122223</v>
      </c>
      <c r="C149" s="78">
        <f>C147</f>
        <v>1.1051683072413199</v>
      </c>
      <c r="D149" s="72">
        <f>D147</f>
        <v>0</v>
      </c>
      <c r="E149" s="78">
        <f>E147</f>
        <v>0</v>
      </c>
      <c r="F149" s="78">
        <f>F147</f>
        <v>1.1051683072413199</v>
      </c>
      <c r="G149" s="142">
        <f t="shared" ref="G149" si="31">SUM(F149-C149)/C149</f>
        <v>0</v>
      </c>
    </row>
    <row r="150" spans="1:7" ht="13.9" thickBot="1" x14ac:dyDescent="0.4">
      <c r="A150" s="47"/>
      <c r="B150" s="88"/>
      <c r="C150" s="76"/>
      <c r="D150" s="66"/>
      <c r="E150" s="76"/>
      <c r="F150" s="126"/>
      <c r="G150" s="131"/>
    </row>
    <row r="151" spans="1:7" ht="13.9" thickBot="1" x14ac:dyDescent="0.4">
      <c r="A151" s="287" t="s">
        <v>83</v>
      </c>
      <c r="B151" s="577"/>
      <c r="C151" s="505"/>
      <c r="D151" s="579"/>
      <c r="E151" s="505"/>
      <c r="F151" s="589"/>
      <c r="G151" s="582"/>
    </row>
    <row r="152" spans="1:7" x14ac:dyDescent="0.35">
      <c r="A152" s="47"/>
      <c r="B152" s="88"/>
      <c r="C152" s="76"/>
      <c r="D152" s="66"/>
      <c r="E152" s="76"/>
      <c r="F152" s="126"/>
      <c r="G152" s="131"/>
    </row>
    <row r="153" spans="1:7" x14ac:dyDescent="0.35">
      <c r="A153" s="79" t="s">
        <v>624</v>
      </c>
      <c r="B153" s="88"/>
      <c r="C153" s="76"/>
      <c r="D153" s="66"/>
      <c r="E153" s="76"/>
      <c r="F153" s="126"/>
      <c r="G153" s="131"/>
    </row>
    <row r="154" spans="1:7" x14ac:dyDescent="0.35">
      <c r="A154" s="47" t="s">
        <v>8</v>
      </c>
      <c r="B154" s="154">
        <f>'Market Shares &amp; Tover (Comp)'!S38</f>
        <v>0.411801300776307</v>
      </c>
      <c r="C154" s="76">
        <f>'Market Shares &amp; Tover (Comp 29)'!I38</f>
        <v>0.46353392050017994</v>
      </c>
      <c r="D154" s="66">
        <v>0</v>
      </c>
      <c r="E154" s="76">
        <f t="shared" ref="E154:E158" si="32">D154*$F$123</f>
        <v>0</v>
      </c>
      <c r="F154" s="127">
        <f>C154-E154</f>
        <v>0.46353392050017994</v>
      </c>
      <c r="G154" s="131">
        <f t="shared" ref="G154:G172" si="33">SUM(F154-C154)/C154</f>
        <v>0</v>
      </c>
    </row>
    <row r="155" spans="1:7" x14ac:dyDescent="0.35">
      <c r="A155" s="47"/>
      <c r="B155" s="88"/>
      <c r="C155" s="76"/>
      <c r="D155" s="66"/>
      <c r="E155" s="76"/>
      <c r="F155" s="126"/>
      <c r="G155" s="131"/>
    </row>
    <row r="156" spans="1:7" x14ac:dyDescent="0.35">
      <c r="A156" s="79" t="s">
        <v>627</v>
      </c>
      <c r="B156" s="88"/>
      <c r="C156" s="76"/>
      <c r="D156" s="66"/>
      <c r="E156" s="76"/>
      <c r="F156" s="126"/>
      <c r="G156" s="131"/>
    </row>
    <row r="157" spans="1:7" x14ac:dyDescent="0.35">
      <c r="A157" s="47" t="s">
        <v>632</v>
      </c>
      <c r="B157" s="154">
        <f>'Market Shares &amp; Tover (Comp)'!S41</f>
        <v>1.3381425407679721</v>
      </c>
      <c r="C157" s="76">
        <f>'Market Shares &amp; Tover (Comp 29)'!I41</f>
        <v>1.5062469616801595</v>
      </c>
      <c r="D157" s="66">
        <v>2.5000000000000001E-3</v>
      </c>
      <c r="E157" s="76">
        <f t="shared" si="32"/>
        <v>9.8304433611869722E-3</v>
      </c>
      <c r="F157" s="127">
        <f>C157-E157</f>
        <v>1.4964165183189726</v>
      </c>
      <c r="G157" s="131">
        <f t="shared" si="33"/>
        <v>-6.5264485912863886E-3</v>
      </c>
    </row>
    <row r="158" spans="1:7" x14ac:dyDescent="0.35">
      <c r="A158" s="47" t="s">
        <v>8</v>
      </c>
      <c r="B158" s="154">
        <f>'Market Shares &amp; Tover (Comp)'!S42</f>
        <v>22.842299622848216</v>
      </c>
      <c r="C158" s="76">
        <f>'Market Shares &amp; Tover (Comp 29)'!I42</f>
        <v>25.711868023384852</v>
      </c>
      <c r="D158" s="66">
        <v>0.03</v>
      </c>
      <c r="E158" s="76">
        <f t="shared" si="32"/>
        <v>0.11796532033424366</v>
      </c>
      <c r="F158" s="127">
        <f>C158-E158</f>
        <v>25.59390270305061</v>
      </c>
      <c r="G158" s="131">
        <f t="shared" si="33"/>
        <v>-4.5879716023337364E-3</v>
      </c>
    </row>
    <row r="159" spans="1:7" x14ac:dyDescent="0.35">
      <c r="A159" s="74" t="s">
        <v>11</v>
      </c>
      <c r="B159" s="446">
        <f>SUM(B157:B158)</f>
        <v>24.180442163616188</v>
      </c>
      <c r="C159" s="77">
        <f>SUM(C157:C158)</f>
        <v>27.218114985065011</v>
      </c>
      <c r="D159" s="75">
        <f>SUM(D157:D158)</f>
        <v>3.2500000000000001E-2</v>
      </c>
      <c r="E159" s="77">
        <f>SUM(E157:E158)</f>
        <v>0.12779576369543064</v>
      </c>
      <c r="F159" s="77">
        <f>SUM(F157:F158)</f>
        <v>27.090319221369583</v>
      </c>
      <c r="G159" s="140">
        <f t="shared" si="33"/>
        <v>-4.6952466680940663E-3</v>
      </c>
    </row>
    <row r="160" spans="1:7" x14ac:dyDescent="0.35">
      <c r="A160" s="47"/>
      <c r="B160" s="88"/>
      <c r="C160" s="76"/>
      <c r="D160" s="66"/>
      <c r="E160" s="76"/>
      <c r="F160" s="126"/>
      <c r="G160" s="131"/>
    </row>
    <row r="161" spans="1:7" x14ac:dyDescent="0.35">
      <c r="A161" s="48" t="s">
        <v>614</v>
      </c>
      <c r="B161" s="88"/>
      <c r="C161" s="76"/>
      <c r="D161" s="66"/>
      <c r="E161" s="76"/>
      <c r="F161" s="126"/>
      <c r="G161" s="131"/>
    </row>
    <row r="162" spans="1:7" x14ac:dyDescent="0.35">
      <c r="A162" s="47" t="s">
        <v>776</v>
      </c>
      <c r="B162" s="154">
        <f>'Market Shares &amp; Tover (Comp)'!S46</f>
        <v>9.0797497857325133</v>
      </c>
      <c r="C162" s="76">
        <f>'Market Shares &amp; Tover (Comp 29)'!I46</f>
        <v>10.220395145442952</v>
      </c>
      <c r="D162" s="66">
        <v>7.4999999999999997E-2</v>
      </c>
      <c r="E162" s="76">
        <f t="shared" ref="E162:E170" si="34">D162*$F$123</f>
        <v>0.29491330083560918</v>
      </c>
      <c r="F162" s="127">
        <f>C162-E162</f>
        <v>9.9254818446073418</v>
      </c>
      <c r="G162" s="131">
        <f t="shared" si="33"/>
        <v>-2.8855371699312946E-2</v>
      </c>
    </row>
    <row r="163" spans="1:7" x14ac:dyDescent="0.35">
      <c r="A163" s="47" t="s">
        <v>622</v>
      </c>
      <c r="B163" s="154">
        <f>'Market Shares &amp; Tover (Comp)'!S47</f>
        <v>7.9647756214185979</v>
      </c>
      <c r="C163" s="76">
        <f>'Market Shares &amp; Tover (Comp 29)'!I47</f>
        <v>8.9653521315754787</v>
      </c>
      <c r="D163" s="66">
        <v>0.05</v>
      </c>
      <c r="E163" s="76">
        <f t="shared" si="34"/>
        <v>0.19660886722373946</v>
      </c>
      <c r="F163" s="127">
        <f t="shared" ref="F163:F170" si="35">C163-E163</f>
        <v>8.7687432643517393</v>
      </c>
      <c r="G163" s="131">
        <f t="shared" si="33"/>
        <v>-2.1929854437205399E-2</v>
      </c>
    </row>
    <row r="164" spans="1:7" x14ac:dyDescent="0.35">
      <c r="A164" s="47" t="s">
        <v>777</v>
      </c>
      <c r="B164" s="154">
        <f>'Market Shares &amp; Tover (Comp)'!S48</f>
        <v>21.025474055307097</v>
      </c>
      <c r="C164" s="76">
        <f>'Market Shares &amp; Tover (Comp 29)'!I48</f>
        <v>23.666803385172923</v>
      </c>
      <c r="D164" s="66">
        <v>0.05</v>
      </c>
      <c r="E164" s="76">
        <f t="shared" si="34"/>
        <v>0.19660886722373946</v>
      </c>
      <c r="F164" s="127">
        <f t="shared" si="35"/>
        <v>23.470194517949182</v>
      </c>
      <c r="G164" s="131">
        <f t="shared" si="33"/>
        <v>-8.3073689346198371E-3</v>
      </c>
    </row>
    <row r="165" spans="1:7" x14ac:dyDescent="0.35">
      <c r="A165" s="47" t="s">
        <v>623</v>
      </c>
      <c r="B165" s="154">
        <f>'Market Shares &amp; Tover (Comp)'!S49</f>
        <v>0.18704210665685561</v>
      </c>
      <c r="C165" s="76">
        <f>'Market Shares &amp; Tover (Comp 29)'!I49</f>
        <v>0.21053930823875966</v>
      </c>
      <c r="D165" s="66">
        <v>0</v>
      </c>
      <c r="E165" s="76">
        <f t="shared" si="34"/>
        <v>0</v>
      </c>
      <c r="F165" s="127">
        <f t="shared" si="35"/>
        <v>0.21053930823875966</v>
      </c>
      <c r="G165" s="131">
        <f t="shared" si="33"/>
        <v>0</v>
      </c>
    </row>
    <row r="166" spans="1:7" x14ac:dyDescent="0.35">
      <c r="A166" s="47" t="s">
        <v>320</v>
      </c>
      <c r="B166" s="154">
        <f>'Market Shares &amp; Tover (Comp)'!S50</f>
        <v>0.32258213225199389</v>
      </c>
      <c r="C166" s="76">
        <f>'Market Shares &amp; Tover (Comp 29)'!I50</f>
        <v>0.36310657631287735</v>
      </c>
      <c r="D166" s="66">
        <v>0</v>
      </c>
      <c r="E166" s="76">
        <f t="shared" si="34"/>
        <v>0</v>
      </c>
      <c r="F166" s="127">
        <f t="shared" si="35"/>
        <v>0.36310657631287735</v>
      </c>
      <c r="G166" s="131">
        <f t="shared" si="33"/>
        <v>0</v>
      </c>
    </row>
    <row r="167" spans="1:7" x14ac:dyDescent="0.35">
      <c r="A167" s="47" t="s">
        <v>775</v>
      </c>
      <c r="B167" s="154">
        <f>'Market Shares &amp; Tover (Comp)'!S51</f>
        <v>2.2001695553343787</v>
      </c>
      <c r="C167" s="76">
        <f>'Market Shares &amp; Tover (Comp 29)'!I51</f>
        <v>2.4765662901664141</v>
      </c>
      <c r="D167" s="66">
        <v>0</v>
      </c>
      <c r="E167" s="76">
        <f t="shared" si="34"/>
        <v>0</v>
      </c>
      <c r="F167" s="127">
        <f t="shared" si="35"/>
        <v>2.4765662901664141</v>
      </c>
      <c r="G167" s="131">
        <f t="shared" si="33"/>
        <v>0</v>
      </c>
    </row>
    <row r="168" spans="1:7" x14ac:dyDescent="0.35">
      <c r="A168" s="47" t="s">
        <v>631</v>
      </c>
      <c r="B168" s="154">
        <f>'Market Shares &amp; Tover (Comp)'!S52</f>
        <v>24.391071717901255</v>
      </c>
      <c r="C168" s="76">
        <f>'Market Shares &amp; Tover (Comp 29)'!I52</f>
        <v>27.455204918697831</v>
      </c>
      <c r="D168" s="66">
        <v>0.14499999999999999</v>
      </c>
      <c r="E168" s="76">
        <f t="shared" si="34"/>
        <v>0.57016571494884438</v>
      </c>
      <c r="F168" s="127">
        <f t="shared" si="35"/>
        <v>26.885039203748988</v>
      </c>
      <c r="G168" s="131">
        <f t="shared" si="33"/>
        <v>-2.076712654803543E-2</v>
      </c>
    </row>
    <row r="169" spans="1:7" x14ac:dyDescent="0.35">
      <c r="A169" s="47" t="s">
        <v>778</v>
      </c>
      <c r="B169" s="154">
        <f>'Market Shares &amp; Tover (Comp)'!S53</f>
        <v>0.81519542218437913</v>
      </c>
      <c r="C169" s="76">
        <f>'Market Shares &amp; Tover (Comp 29)'!I53</f>
        <v>0.9176045080639178</v>
      </c>
      <c r="D169" s="66">
        <v>0</v>
      </c>
      <c r="E169" s="76">
        <f t="shared" si="34"/>
        <v>0</v>
      </c>
      <c r="F169" s="127">
        <f t="shared" si="35"/>
        <v>0.9176045080639178</v>
      </c>
      <c r="G169" s="131">
        <f t="shared" si="33"/>
        <v>0</v>
      </c>
    </row>
    <row r="170" spans="1:7" x14ac:dyDescent="0.35">
      <c r="A170" s="47" t="s">
        <v>8</v>
      </c>
      <c r="B170" s="154">
        <f>'Market Shares &amp; Tover (Comp)'!S54</f>
        <v>4.0154372512963032</v>
      </c>
      <c r="C170" s="76">
        <f>'Market Shares &amp; Tover (Comp 29)'!I54</f>
        <v>4.5198773488743953</v>
      </c>
      <c r="D170" s="66">
        <v>0</v>
      </c>
      <c r="E170" s="76">
        <f t="shared" si="34"/>
        <v>0</v>
      </c>
      <c r="F170" s="127">
        <f t="shared" si="35"/>
        <v>4.5198773488743953</v>
      </c>
      <c r="G170" s="131">
        <f t="shared" si="33"/>
        <v>0</v>
      </c>
    </row>
    <row r="171" spans="1:7" ht="13.9" thickBot="1" x14ac:dyDescent="0.4">
      <c r="A171" s="47"/>
      <c r="B171" s="88"/>
      <c r="C171" s="76"/>
      <c r="D171" s="66"/>
      <c r="E171" s="76"/>
      <c r="F171" s="126"/>
      <c r="G171" s="131"/>
    </row>
    <row r="172" spans="1:7" ht="13.9" thickBot="1" x14ac:dyDescent="0.4">
      <c r="A172" s="71" t="s">
        <v>637</v>
      </c>
      <c r="B172" s="448">
        <f>B154+B159+B162+B163+B164+B165+B166+B167+B168+B169+B170</f>
        <v>94.593741112475868</v>
      </c>
      <c r="C172" s="78">
        <f>C154+C159+C162+C163+C164+C165+C166+C167+C168+C169+C170</f>
        <v>106.47709851811075</v>
      </c>
      <c r="D172" s="72">
        <f>D154+D159+D162+D163+D164+D165+D166+D167+D168+D169+D170</f>
        <v>0.35250000000000004</v>
      </c>
      <c r="E172" s="78">
        <f>E154+E159+E162+E163+E164+E165+E166+E167+E168+E169+E170</f>
        <v>1.3860925139273632</v>
      </c>
      <c r="F172" s="78">
        <f>F154+F159+F162+F163+F164+F165+F166+F167+F168+F169+F170</f>
        <v>105.09100600418338</v>
      </c>
      <c r="G172" s="142">
        <f t="shared" si="33"/>
        <v>-1.3017752485917005E-2</v>
      </c>
    </row>
    <row r="173" spans="1:7" ht="13.9" thickBot="1" x14ac:dyDescent="0.4">
      <c r="A173" s="47"/>
      <c r="B173" s="88"/>
      <c r="C173" s="76"/>
      <c r="D173" s="66"/>
      <c r="E173" s="76"/>
      <c r="F173" s="126"/>
      <c r="G173" s="131"/>
    </row>
    <row r="174" spans="1:7" ht="13.9" thickBot="1" x14ac:dyDescent="0.4">
      <c r="A174" s="287" t="s">
        <v>84</v>
      </c>
      <c r="B174" s="577"/>
      <c r="C174" s="505"/>
      <c r="D174" s="579"/>
      <c r="E174" s="505"/>
      <c r="F174" s="589"/>
      <c r="G174" s="582"/>
    </row>
    <row r="175" spans="1:7" x14ac:dyDescent="0.35">
      <c r="A175" s="47"/>
      <c r="B175" s="88"/>
      <c r="C175" s="76"/>
      <c r="D175" s="66"/>
      <c r="E175" s="76"/>
      <c r="F175" s="126"/>
      <c r="G175" s="131"/>
    </row>
    <row r="176" spans="1:7" x14ac:dyDescent="0.35">
      <c r="A176" s="79" t="s">
        <v>641</v>
      </c>
      <c r="B176" s="88"/>
      <c r="C176" s="76"/>
      <c r="D176" s="66"/>
      <c r="E176" s="76"/>
      <c r="F176" s="126"/>
      <c r="G176" s="131"/>
    </row>
    <row r="177" spans="1:7" x14ac:dyDescent="0.35">
      <c r="A177" s="47" t="s">
        <v>642</v>
      </c>
      <c r="B177" s="154">
        <f>'Market Shares &amp; Tover (Comp)'!S61</f>
        <v>28.738187093799052</v>
      </c>
      <c r="C177" s="76">
        <f>'Market Shares &amp; Tover (Comp 29)'!I61</f>
        <v>32.348427522069592</v>
      </c>
      <c r="D177" s="66">
        <v>6.5000000000000002E-2</v>
      </c>
      <c r="E177" s="76">
        <f t="shared" ref="E177:E178" si="36">D177*$F$123</f>
        <v>0.25559152739086127</v>
      </c>
      <c r="F177" s="127">
        <f t="shared" ref="F177:F178" si="37">C177-E177</f>
        <v>32.09283599467873</v>
      </c>
      <c r="G177" s="131">
        <f t="shared" ref="G177:G186" si="38">SUM(F177-C177)/C177</f>
        <v>-7.9012040760400512E-3</v>
      </c>
    </row>
    <row r="178" spans="1:7" x14ac:dyDescent="0.35">
      <c r="A178" s="47" t="s">
        <v>8</v>
      </c>
      <c r="B178" s="154">
        <f>'Market Shares &amp; Tover (Comp)'!S62</f>
        <v>3.4300719193656835</v>
      </c>
      <c r="C178" s="76">
        <f>'Market Shares &amp; Tover (Comp 29)'!I62</f>
        <v>3.860975381534371</v>
      </c>
      <c r="D178" s="66">
        <v>0</v>
      </c>
      <c r="E178" s="76">
        <f t="shared" si="36"/>
        <v>0</v>
      </c>
      <c r="F178" s="127">
        <f t="shared" si="37"/>
        <v>3.860975381534371</v>
      </c>
      <c r="G178" s="131">
        <f t="shared" si="38"/>
        <v>0</v>
      </c>
    </row>
    <row r="179" spans="1:7" x14ac:dyDescent="0.35">
      <c r="A179" s="74" t="s">
        <v>11</v>
      </c>
      <c r="B179" s="446">
        <f>SUM(B177:B178)</f>
        <v>32.168259013164736</v>
      </c>
      <c r="C179" s="77">
        <f>SUM(C177:C178)</f>
        <v>36.209402903603966</v>
      </c>
      <c r="D179" s="75">
        <f>SUM(D177:D178)</f>
        <v>6.5000000000000002E-2</v>
      </c>
      <c r="E179" s="77">
        <f>SUM(E177:E178)</f>
        <v>0.25559152739086127</v>
      </c>
      <c r="F179" s="77">
        <f>SUM(F177:F178)</f>
        <v>35.953811376213103</v>
      </c>
      <c r="G179" s="140">
        <f t="shared" si="38"/>
        <v>-7.0587059408655176E-3</v>
      </c>
    </row>
    <row r="180" spans="1:7" x14ac:dyDescent="0.35">
      <c r="A180" s="47" t="s">
        <v>15</v>
      </c>
      <c r="B180" s="88"/>
      <c r="C180" s="76"/>
      <c r="D180" s="66"/>
      <c r="E180" s="76"/>
      <c r="F180" s="126"/>
      <c r="G180" s="131"/>
    </row>
    <row r="181" spans="1:7" x14ac:dyDescent="0.35">
      <c r="A181" s="79" t="s">
        <v>638</v>
      </c>
      <c r="B181" s="88"/>
      <c r="C181" s="76"/>
      <c r="D181" s="66"/>
      <c r="E181" s="76"/>
      <c r="F181" s="126"/>
      <c r="G181" s="131"/>
    </row>
    <row r="182" spans="1:7" x14ac:dyDescent="0.35">
      <c r="A182" s="47" t="s">
        <v>639</v>
      </c>
      <c r="B182" s="154">
        <f>'Market Shares &amp; Tover (Comp)'!S66</f>
        <v>0.16881311493677545</v>
      </c>
      <c r="C182" s="76">
        <f>'Market Shares &amp; Tover (Comp 29)'!I66</f>
        <v>0.19002029583436705</v>
      </c>
      <c r="D182" s="66">
        <v>0</v>
      </c>
      <c r="E182" s="76">
        <f t="shared" ref="E182:E183" si="39">D182*$F$123</f>
        <v>0</v>
      </c>
      <c r="F182" s="127">
        <f t="shared" ref="F182:F183" si="40">C182-E182</f>
        <v>0.19002029583436705</v>
      </c>
      <c r="G182" s="131">
        <f t="shared" si="38"/>
        <v>0</v>
      </c>
    </row>
    <row r="183" spans="1:7" x14ac:dyDescent="0.35">
      <c r="A183" s="47" t="s">
        <v>8</v>
      </c>
      <c r="B183" s="154">
        <f>'Market Shares &amp; Tover (Comp)'!S67</f>
        <v>3.6197841434040749</v>
      </c>
      <c r="C183" s="76">
        <f>'Market Shares &amp; Tover (Comp 29)'!I67</f>
        <v>4.0745202411779609</v>
      </c>
      <c r="D183" s="66">
        <v>2.5000000000000001E-3</v>
      </c>
      <c r="E183" s="76">
        <f t="shared" si="39"/>
        <v>9.8304433611869722E-3</v>
      </c>
      <c r="F183" s="127">
        <f t="shared" si="40"/>
        <v>4.064689797816774</v>
      </c>
      <c r="G183" s="131">
        <f t="shared" si="38"/>
        <v>-2.4126627871027236E-3</v>
      </c>
    </row>
    <row r="184" spans="1:7" x14ac:dyDescent="0.35">
      <c r="A184" s="74" t="s">
        <v>11</v>
      </c>
      <c r="B184" s="446">
        <f>SUM(B182:B183)</f>
        <v>3.7885972583408503</v>
      </c>
      <c r="C184" s="77">
        <f>SUM(C182:C183)</f>
        <v>4.2645405370123282</v>
      </c>
      <c r="D184" s="75">
        <f>SUM(D182:D183)</f>
        <v>2.5000000000000001E-3</v>
      </c>
      <c r="E184" s="77">
        <f>SUM(E182:E183)</f>
        <v>9.8304433611869722E-3</v>
      </c>
      <c r="F184" s="77">
        <f>SUM(F182:F183)</f>
        <v>4.2547100936511413</v>
      </c>
      <c r="G184" s="140">
        <f t="shared" si="38"/>
        <v>-2.3051588502600888E-3</v>
      </c>
    </row>
    <row r="185" spans="1:7" ht="13.9" thickBot="1" x14ac:dyDescent="0.4">
      <c r="A185" s="47"/>
      <c r="B185" s="88"/>
      <c r="C185" s="76"/>
      <c r="D185" s="66"/>
      <c r="E185" s="76"/>
      <c r="F185" s="126"/>
      <c r="G185" s="131"/>
    </row>
    <row r="186" spans="1:7" ht="13.9" thickBot="1" x14ac:dyDescent="0.4">
      <c r="A186" s="71" t="s">
        <v>644</v>
      </c>
      <c r="B186" s="448">
        <f>B179+B184</f>
        <v>35.956856271505586</v>
      </c>
      <c r="C186" s="78">
        <f>C179+C184</f>
        <v>40.473943440616296</v>
      </c>
      <c r="D186" s="72">
        <f>D179+D184</f>
        <v>6.7500000000000004E-2</v>
      </c>
      <c r="E186" s="78">
        <f>E179+E184</f>
        <v>0.26542197075204826</v>
      </c>
      <c r="F186" s="78">
        <f>F179+F184</f>
        <v>40.208521469864245</v>
      </c>
      <c r="G186" s="142">
        <f t="shared" si="38"/>
        <v>-6.5578480421973314E-3</v>
      </c>
    </row>
    <row r="187" spans="1:7" ht="13.9" thickBot="1" x14ac:dyDescent="0.4">
      <c r="A187" s="47"/>
      <c r="B187" s="88"/>
      <c r="C187" s="76"/>
      <c r="D187" s="66"/>
      <c r="E187" s="76"/>
      <c r="F187" s="126"/>
      <c r="G187" s="131"/>
    </row>
    <row r="188" spans="1:7" ht="13.9" thickBot="1" x14ac:dyDescent="0.4">
      <c r="A188" s="287" t="s">
        <v>85</v>
      </c>
      <c r="B188" s="577"/>
      <c r="C188" s="505"/>
      <c r="D188" s="579"/>
      <c r="E188" s="505"/>
      <c r="F188" s="589"/>
      <c r="G188" s="582"/>
    </row>
    <row r="189" spans="1:7" x14ac:dyDescent="0.35">
      <c r="A189" s="47"/>
      <c r="B189" s="88"/>
      <c r="C189" s="76"/>
      <c r="D189" s="66"/>
      <c r="E189" s="76"/>
      <c r="F189" s="126"/>
      <c r="G189" s="131"/>
    </row>
    <row r="190" spans="1:7" x14ac:dyDescent="0.35">
      <c r="A190" s="247" t="s">
        <v>541</v>
      </c>
      <c r="B190" s="154">
        <f>'Market Shares &amp; Tover (Comp)'!S74</f>
        <v>6.9355148109281506E-2</v>
      </c>
      <c r="C190" s="76">
        <f>'Market Shares &amp; Tover (Comp 29)'!I74</f>
        <v>7.8067902285304192E-2</v>
      </c>
      <c r="D190" s="66">
        <v>0</v>
      </c>
      <c r="E190" s="76">
        <f t="shared" ref="E190:E197" si="41">D190*$F$123</f>
        <v>0</v>
      </c>
      <c r="F190" s="127">
        <f t="shared" ref="F190:F197" si="42">C190-E190</f>
        <v>7.8067902285304192E-2</v>
      </c>
      <c r="G190" s="131">
        <f t="shared" ref="G190:G201" si="43">SUM(F190-C190)/C190</f>
        <v>0</v>
      </c>
    </row>
    <row r="191" spans="1:7" x14ac:dyDescent="0.35">
      <c r="A191" s="247" t="s">
        <v>323</v>
      </c>
      <c r="B191" s="154">
        <f>'Market Shares &amp; Tover (Comp)'!S75</f>
        <v>0.41572609207139366</v>
      </c>
      <c r="C191" s="76">
        <f>'Market Shares &amp; Tover (Comp 29)'!I75</f>
        <v>0.46795176447669701</v>
      </c>
      <c r="D191" s="66">
        <v>0</v>
      </c>
      <c r="E191" s="76">
        <f t="shared" si="41"/>
        <v>0</v>
      </c>
      <c r="F191" s="127">
        <f t="shared" si="42"/>
        <v>0.46795176447669701</v>
      </c>
      <c r="G191" s="131">
        <f t="shared" si="43"/>
        <v>0</v>
      </c>
    </row>
    <row r="192" spans="1:7" x14ac:dyDescent="0.35">
      <c r="A192" s="247" t="s">
        <v>780</v>
      </c>
      <c r="B192" s="154">
        <f>'Market Shares &amp; Tover (Comp)'!S76</f>
        <v>2.5788415189873732</v>
      </c>
      <c r="C192" s="76">
        <f>'Market Shares &amp; Tover (Comp 29)'!I76</f>
        <v>2.9028089940254809</v>
      </c>
      <c r="D192" s="66">
        <v>0</v>
      </c>
      <c r="E192" s="76">
        <f t="shared" si="41"/>
        <v>0</v>
      </c>
      <c r="F192" s="127">
        <f t="shared" si="42"/>
        <v>2.9028089940254809</v>
      </c>
      <c r="G192" s="131">
        <f t="shared" si="43"/>
        <v>0</v>
      </c>
    </row>
    <row r="193" spans="1:7" x14ac:dyDescent="0.35">
      <c r="A193" s="247" t="s">
        <v>297</v>
      </c>
      <c r="B193" s="154">
        <f>'Market Shares &amp; Tover (Comp)'!S77</f>
        <v>0.13046490446797443</v>
      </c>
      <c r="C193" s="76">
        <f>'Market Shares &amp; Tover (Comp 29)'!I77</f>
        <v>0.14685458385322578</v>
      </c>
      <c r="D193" s="66">
        <v>0</v>
      </c>
      <c r="E193" s="76">
        <f t="shared" si="41"/>
        <v>0</v>
      </c>
      <c r="F193" s="127">
        <f t="shared" si="42"/>
        <v>0.14685458385322578</v>
      </c>
      <c r="G193" s="131">
        <f t="shared" si="43"/>
        <v>0</v>
      </c>
    </row>
    <row r="194" spans="1:7" x14ac:dyDescent="0.35">
      <c r="A194" s="247" t="s">
        <v>779</v>
      </c>
      <c r="B194" s="154">
        <f>'Market Shares &amp; Tover (Comp)'!S78</f>
        <v>0.72149950025884624</v>
      </c>
      <c r="C194" s="76">
        <f>'Market Shares &amp; Tover (Comp 29)'!I78</f>
        <v>0.81213801744539216</v>
      </c>
      <c r="D194" s="66">
        <v>0</v>
      </c>
      <c r="E194" s="76">
        <f t="shared" si="41"/>
        <v>0</v>
      </c>
      <c r="F194" s="127">
        <f t="shared" si="42"/>
        <v>0.81213801744539216</v>
      </c>
      <c r="G194" s="131">
        <f t="shared" si="43"/>
        <v>0</v>
      </c>
    </row>
    <row r="195" spans="1:7" x14ac:dyDescent="0.35">
      <c r="A195" s="247" t="s">
        <v>546</v>
      </c>
      <c r="B195" s="154">
        <f>'Market Shares &amp; Tover (Comp)'!S79</f>
        <v>1.1085235630846744</v>
      </c>
      <c r="C195" s="76">
        <f>'Market Shares &amp; Tover (Comp 29)'!I79</f>
        <v>1.2477820545850771</v>
      </c>
      <c r="D195" s="66">
        <v>0</v>
      </c>
      <c r="E195" s="76">
        <f t="shared" si="41"/>
        <v>0</v>
      </c>
      <c r="F195" s="127">
        <f t="shared" si="42"/>
        <v>1.2477820545850771</v>
      </c>
      <c r="G195" s="131">
        <f t="shared" si="43"/>
        <v>0</v>
      </c>
    </row>
    <row r="196" spans="1:7" x14ac:dyDescent="0.35">
      <c r="A196" s="247" t="s">
        <v>781</v>
      </c>
      <c r="B196" s="154">
        <f>'Market Shares &amp; Tover (Comp)'!S80</f>
        <v>2.3751697773714273</v>
      </c>
      <c r="C196" s="76">
        <f>'Market Shares &amp; Tover (Comp 29)'!I80</f>
        <v>2.6735509496522254</v>
      </c>
      <c r="D196" s="66">
        <v>0</v>
      </c>
      <c r="E196" s="76">
        <f t="shared" si="41"/>
        <v>0</v>
      </c>
      <c r="F196" s="127">
        <f t="shared" si="42"/>
        <v>2.6735509496522254</v>
      </c>
      <c r="G196" s="131">
        <f t="shared" si="43"/>
        <v>0</v>
      </c>
    </row>
    <row r="197" spans="1:7" x14ac:dyDescent="0.35">
      <c r="A197" s="247" t="s">
        <v>379</v>
      </c>
      <c r="B197" s="154">
        <f>'Market Shares &amp; Tover (Comp)'!S81</f>
        <v>0.32329038175410407</v>
      </c>
      <c r="C197" s="76">
        <f>'Market Shares &amp; Tover (Comp 29)'!I81</f>
        <v>0.36390379979854032</v>
      </c>
      <c r="D197" s="66">
        <v>0</v>
      </c>
      <c r="E197" s="76">
        <f t="shared" si="41"/>
        <v>0</v>
      </c>
      <c r="F197" s="127">
        <f t="shared" si="42"/>
        <v>0.36390379979854032</v>
      </c>
      <c r="G197" s="131">
        <f t="shared" si="43"/>
        <v>0</v>
      </c>
    </row>
    <row r="198" spans="1:7" ht="13.9" thickBot="1" x14ac:dyDescent="0.4">
      <c r="A198" s="47"/>
      <c r="B198" s="88"/>
      <c r="C198" s="76"/>
      <c r="D198" s="66"/>
      <c r="E198" s="76"/>
      <c r="F198" s="126"/>
      <c r="G198" s="131"/>
    </row>
    <row r="199" spans="1:7" ht="13.9" thickBot="1" x14ac:dyDescent="0.4">
      <c r="A199" s="71" t="s">
        <v>648</v>
      </c>
      <c r="B199" s="448">
        <f>SUM(B190:B197)</f>
        <v>7.7228708861050741</v>
      </c>
      <c r="C199" s="78">
        <f>SUM(C190:C197)</f>
        <v>8.6930580661219423</v>
      </c>
      <c r="D199" s="72">
        <f>SUM(D190:D197)</f>
        <v>0</v>
      </c>
      <c r="E199" s="78">
        <f>SUM(E190:E197)</f>
        <v>0</v>
      </c>
      <c r="F199" s="78">
        <f>SUM(F190:F197)</f>
        <v>8.6930580661219423</v>
      </c>
      <c r="G199" s="142">
        <f t="shared" si="43"/>
        <v>0</v>
      </c>
    </row>
    <row r="200" spans="1:7" ht="13.9" thickBot="1" x14ac:dyDescent="0.4">
      <c r="A200" s="47"/>
      <c r="B200" s="88"/>
      <c r="C200" s="76"/>
      <c r="D200" s="66"/>
      <c r="E200" s="76"/>
      <c r="F200" s="126"/>
      <c r="G200" s="131"/>
    </row>
    <row r="201" spans="1:7" ht="13.9" thickBot="1" x14ac:dyDescent="0.4">
      <c r="A201" s="150" t="s">
        <v>649</v>
      </c>
      <c r="B201" s="444">
        <f>B199+B186+B172+B149+B142</f>
        <v>219.37482952206673</v>
      </c>
      <c r="C201" s="503">
        <f>C199+C186+C172+C149+C142</f>
        <v>246.93383579829822</v>
      </c>
      <c r="D201" s="583">
        <f>D199+D186+D172+D149+D142</f>
        <v>0.93</v>
      </c>
      <c r="E201" s="503">
        <f>E199+E186+E172+E149+E142</f>
        <v>3.6569249303615536</v>
      </c>
      <c r="F201" s="503">
        <f>F199+F186+F172+F149+F142+F123</f>
        <v>247.20908821241142</v>
      </c>
      <c r="G201" s="584">
        <f t="shared" si="43"/>
        <v>1.1146808343350332E-3</v>
      </c>
    </row>
    <row r="202" spans="1:7" ht="13.9" thickBot="1" x14ac:dyDescent="0.4">
      <c r="A202" s="47"/>
      <c r="B202" s="88"/>
      <c r="C202" s="76"/>
      <c r="D202" s="66"/>
      <c r="E202" s="76"/>
      <c r="F202" s="126"/>
      <c r="G202" s="131"/>
    </row>
    <row r="203" spans="1:7" ht="13.9" thickBot="1" x14ac:dyDescent="0.4">
      <c r="A203" s="297" t="s">
        <v>654</v>
      </c>
      <c r="B203" s="444" t="s">
        <v>7</v>
      </c>
      <c r="C203" s="503" t="s">
        <v>7</v>
      </c>
      <c r="D203" s="583">
        <v>7.0000000000000007E-2</v>
      </c>
      <c r="E203" s="503">
        <f>D203*F123</f>
        <v>0.27525241411323526</v>
      </c>
      <c r="F203" s="568" t="s">
        <v>7</v>
      </c>
      <c r="G203" s="584" t="s">
        <v>7</v>
      </c>
    </row>
    <row r="204" spans="1:7" ht="13.9" thickBot="1" x14ac:dyDescent="0.4">
      <c r="A204" s="98"/>
      <c r="B204" s="88"/>
      <c r="C204" s="76"/>
      <c r="D204" s="66"/>
      <c r="E204" s="76"/>
      <c r="F204" s="126"/>
      <c r="G204" s="131"/>
    </row>
    <row r="205" spans="1:7" ht="13.9" thickBot="1" x14ac:dyDescent="0.4">
      <c r="A205" s="99" t="s">
        <v>9</v>
      </c>
      <c r="B205" s="133" t="s">
        <v>7</v>
      </c>
      <c r="C205" s="134" t="s">
        <v>7</v>
      </c>
      <c r="D205" s="135">
        <f>D201+D203</f>
        <v>1</v>
      </c>
      <c r="E205" s="506">
        <f>E201+E203</f>
        <v>3.9321773444747889</v>
      </c>
      <c r="F205" s="506" t="s">
        <v>7</v>
      </c>
      <c r="G205" s="137" t="s">
        <v>7</v>
      </c>
    </row>
    <row r="206" spans="1:7" ht="13.9" thickBot="1" x14ac:dyDescent="0.4">
      <c r="A206" s="50"/>
      <c r="B206" s="87"/>
      <c r="C206" s="81"/>
      <c r="D206" s="67"/>
      <c r="E206" s="507"/>
      <c r="F206" s="80"/>
      <c r="G206" s="132"/>
    </row>
    <row r="208" spans="1:7" ht="17.25" hidden="1" x14ac:dyDescent="0.45">
      <c r="A208" s="4" t="s">
        <v>788</v>
      </c>
      <c r="B208" s="122"/>
      <c r="C208" s="122"/>
      <c r="D208" s="125"/>
      <c r="E208" s="122"/>
      <c r="F208" s="125"/>
      <c r="G208" s="125"/>
    </row>
    <row r="209" spans="1:8" hidden="1" x14ac:dyDescent="0.35">
      <c r="A209" s="5"/>
      <c r="B209" s="7"/>
      <c r="C209" s="7"/>
      <c r="D209" s="45"/>
      <c r="E209" s="7"/>
      <c r="F209" s="45"/>
      <c r="G209" s="45"/>
    </row>
    <row r="210" spans="1:8" hidden="1" x14ac:dyDescent="0.35">
      <c r="A210" s="754"/>
      <c r="B210" s="756" t="s">
        <v>32</v>
      </c>
      <c r="C210" s="758"/>
      <c r="D210" s="756" t="s">
        <v>33</v>
      </c>
      <c r="E210" s="758"/>
      <c r="F210" s="128" t="s">
        <v>34</v>
      </c>
      <c r="G210" s="128" t="s">
        <v>35</v>
      </c>
      <c r="H210" s="128" t="s">
        <v>36</v>
      </c>
    </row>
    <row r="211" spans="1:8" ht="13.9" hidden="1" thickBot="1" x14ac:dyDescent="0.4">
      <c r="A211" s="755"/>
      <c r="B211" s="61">
        <v>2021</v>
      </c>
      <c r="C211" s="14">
        <v>2026</v>
      </c>
      <c r="D211" s="64" t="s">
        <v>30</v>
      </c>
      <c r="E211" s="14" t="s">
        <v>12</v>
      </c>
      <c r="F211" s="129" t="s">
        <v>43</v>
      </c>
      <c r="G211" s="129"/>
      <c r="H211" s="146" t="s">
        <v>44</v>
      </c>
    </row>
    <row r="212" spans="1:8" ht="13.9" hidden="1" thickBot="1" x14ac:dyDescent="0.4">
      <c r="A212" s="121" t="s">
        <v>31</v>
      </c>
      <c r="B212" s="123"/>
      <c r="C212" s="25"/>
      <c r="D212" s="65"/>
      <c r="E212" s="25"/>
      <c r="F212" s="54">
        <f>F7+F123</f>
        <v>18.276858944474789</v>
      </c>
      <c r="G212" s="130"/>
      <c r="H212" s="130"/>
    </row>
    <row r="213" spans="1:8" hidden="1" x14ac:dyDescent="0.35">
      <c r="A213" s="98"/>
      <c r="B213" s="88"/>
      <c r="C213" s="89"/>
      <c r="D213" s="66"/>
      <c r="E213" s="89"/>
      <c r="F213" s="56"/>
      <c r="G213" s="57"/>
      <c r="H213" s="127"/>
    </row>
    <row r="214" spans="1:8" ht="13.9" hidden="1" thickBot="1" x14ac:dyDescent="0.4">
      <c r="A214" s="150" t="s">
        <v>608</v>
      </c>
      <c r="B214" s="569"/>
      <c r="C214" s="570"/>
      <c r="D214" s="574"/>
      <c r="E214" s="570"/>
      <c r="F214" s="575"/>
      <c r="G214" s="576"/>
      <c r="H214" s="590"/>
    </row>
    <row r="215" spans="1:8" hidden="1" x14ac:dyDescent="0.35">
      <c r="A215" s="47"/>
      <c r="B215" s="88"/>
      <c r="C215" s="89"/>
      <c r="D215" s="66"/>
      <c r="E215" s="89"/>
      <c r="F215" s="56"/>
      <c r="G215" s="131"/>
      <c r="H215" s="127"/>
    </row>
    <row r="216" spans="1:8" ht="13.9" hidden="1" thickBot="1" x14ac:dyDescent="0.4">
      <c r="A216" s="287" t="s">
        <v>81</v>
      </c>
      <c r="B216" s="577"/>
      <c r="C216" s="580"/>
      <c r="D216" s="579"/>
      <c r="E216" s="580"/>
      <c r="F216" s="581"/>
      <c r="G216" s="582"/>
      <c r="H216" s="591"/>
    </row>
    <row r="217" spans="1:8" hidden="1" x14ac:dyDescent="0.35">
      <c r="A217" s="47"/>
      <c r="B217" s="88"/>
      <c r="C217" s="89"/>
      <c r="D217" s="66"/>
      <c r="E217" s="89"/>
      <c r="F217" s="56"/>
      <c r="G217" s="131"/>
      <c r="H217" s="127"/>
    </row>
    <row r="218" spans="1:8" hidden="1" x14ac:dyDescent="0.35">
      <c r="A218" s="79" t="s">
        <v>611</v>
      </c>
      <c r="B218" s="154">
        <f>B18+B133</f>
        <v>43.075613307590345</v>
      </c>
      <c r="C218" s="76">
        <f>C18+C133</f>
        <v>45.895783590742724</v>
      </c>
      <c r="D218" s="66">
        <f>E218/$F$212</f>
        <v>9.0055952916108781E-2</v>
      </c>
      <c r="E218" s="76">
        <f>E18+E133</f>
        <v>1.6459399485579833</v>
      </c>
      <c r="F218" s="56">
        <f>C218-E218</f>
        <v>44.249843642184743</v>
      </c>
      <c r="G218" s="131">
        <f>SUM(F218-C218)/C218</f>
        <v>-3.5862552500137951E-2</v>
      </c>
      <c r="H218" s="127">
        <f>F218-B218</f>
        <v>1.1742303345943981</v>
      </c>
    </row>
    <row r="219" spans="1:8" hidden="1" x14ac:dyDescent="0.35">
      <c r="A219" s="47"/>
      <c r="B219" s="88"/>
      <c r="C219" s="89"/>
      <c r="D219" s="66"/>
      <c r="E219" s="76"/>
      <c r="F219" s="56"/>
      <c r="G219" s="131"/>
      <c r="H219" s="127"/>
    </row>
    <row r="220" spans="1:8" hidden="1" x14ac:dyDescent="0.35">
      <c r="A220" s="48" t="s">
        <v>614</v>
      </c>
      <c r="B220" s="88"/>
      <c r="C220" s="89"/>
      <c r="D220" s="66"/>
      <c r="E220" s="76"/>
      <c r="F220" s="56"/>
      <c r="G220" s="131"/>
      <c r="H220" s="127"/>
    </row>
    <row r="221" spans="1:8" hidden="1" x14ac:dyDescent="0.35">
      <c r="A221" s="47" t="s">
        <v>615</v>
      </c>
      <c r="B221" s="154">
        <f>B21+B136</f>
        <v>33.469453716498428</v>
      </c>
      <c r="C221" s="76">
        <f>C21+C136</f>
        <v>34.403251845284487</v>
      </c>
      <c r="D221" s="66">
        <f t="shared" ref="D221:D224" si="44">E221/$F$212</f>
        <v>0.14813866242886919</v>
      </c>
      <c r="E221" s="76">
        <f>E21+E136</f>
        <v>2.7075094374356095</v>
      </c>
      <c r="F221" s="56">
        <f t="shared" ref="F221:F224" si="45">C221-E221</f>
        <v>31.695742407848876</v>
      </c>
      <c r="G221" s="131">
        <f t="shared" ref="G221:G226" si="46">SUM(F221-C221)/C221</f>
        <v>-7.869923022427075E-2</v>
      </c>
      <c r="H221" s="127">
        <f t="shared" ref="H221:H224" si="47">F221-B221</f>
        <v>-1.7737113086495526</v>
      </c>
    </row>
    <row r="222" spans="1:8" hidden="1" x14ac:dyDescent="0.35">
      <c r="A222" s="47" t="s">
        <v>774</v>
      </c>
      <c r="B222" s="154">
        <f>B137+B138</f>
        <v>33.389562979236842</v>
      </c>
      <c r="C222" s="76">
        <f>C137+C138</f>
        <v>37.584133421571266</v>
      </c>
      <c r="D222" s="66">
        <f t="shared" si="44"/>
        <v>3.2271770738238732E-2</v>
      </c>
      <c r="E222" s="76">
        <f>E137+E138</f>
        <v>0.58982660167121836</v>
      </c>
      <c r="F222" s="56">
        <f t="shared" si="45"/>
        <v>36.994306819900046</v>
      </c>
      <c r="G222" s="131">
        <f t="shared" si="46"/>
        <v>-1.569350010163308E-2</v>
      </c>
      <c r="H222" s="127">
        <f t="shared" si="47"/>
        <v>3.604743840663204</v>
      </c>
    </row>
    <row r="223" spans="1:8" hidden="1" x14ac:dyDescent="0.35">
      <c r="A223" s="47" t="s">
        <v>618</v>
      </c>
      <c r="B223" s="154">
        <f>B23+B139</f>
        <v>77.712476279623075</v>
      </c>
      <c r="C223" s="76">
        <f>C23+C139</f>
        <v>80.330203708212224</v>
      </c>
      <c r="D223" s="66">
        <f t="shared" si="44"/>
        <v>0.28402852363558212</v>
      </c>
      <c r="E223" s="76">
        <f>E23+E139</f>
        <v>5.1911492626949576</v>
      </c>
      <c r="F223" s="56">
        <f t="shared" si="45"/>
        <v>75.13905444551726</v>
      </c>
      <c r="G223" s="131">
        <f t="shared" si="46"/>
        <v>-6.4622632871081193E-2</v>
      </c>
      <c r="H223" s="127">
        <f t="shared" si="47"/>
        <v>-2.5734218341058153</v>
      </c>
    </row>
    <row r="224" spans="1:8" hidden="1" x14ac:dyDescent="0.35">
      <c r="A224" s="47" t="s">
        <v>8</v>
      </c>
      <c r="B224" s="154">
        <f>B22+B140+B24</f>
        <v>6.2086193610524978</v>
      </c>
      <c r="C224" s="76">
        <f>C22+C140+C24</f>
        <v>6.7553248447039156</v>
      </c>
      <c r="D224" s="66">
        <f t="shared" si="44"/>
        <v>3.8227177073823873E-3</v>
      </c>
      <c r="E224" s="76">
        <f>E22+E140+E24</f>
        <v>6.9867272322373941E-2</v>
      </c>
      <c r="F224" s="56">
        <f t="shared" si="45"/>
        <v>6.6854575723815417</v>
      </c>
      <c r="G224" s="131">
        <f t="shared" si="46"/>
        <v>-1.0342548127370794E-2</v>
      </c>
      <c r="H224" s="127">
        <f t="shared" si="47"/>
        <v>0.47683821132904392</v>
      </c>
    </row>
    <row r="225" spans="1:8" hidden="1" x14ac:dyDescent="0.35">
      <c r="A225" s="47"/>
      <c r="B225" s="88"/>
      <c r="C225" s="89"/>
      <c r="D225" s="66"/>
      <c r="E225" s="89"/>
      <c r="F225" s="56"/>
      <c r="G225" s="131"/>
      <c r="H225" s="127"/>
    </row>
    <row r="226" spans="1:8" ht="13.9" hidden="1" thickBot="1" x14ac:dyDescent="0.4">
      <c r="A226" s="71" t="s">
        <v>620</v>
      </c>
      <c r="B226" s="448">
        <f>B218+B221+B222+B223+B224</f>
        <v>193.85572564400118</v>
      </c>
      <c r="C226" s="78">
        <f>C218+C221+C222+C223+C224</f>
        <v>204.96869741051461</v>
      </c>
      <c r="D226" s="72">
        <f>D218+D221+D222+D223+D224</f>
        <v>0.55831762742618118</v>
      </c>
      <c r="E226" s="78">
        <f>E218+E221+E222+E223+E224</f>
        <v>10.204292522682143</v>
      </c>
      <c r="F226" s="78">
        <f>F218+F221+F222+F223+F224</f>
        <v>194.76440488783248</v>
      </c>
      <c r="G226" s="142">
        <f t="shared" si="46"/>
        <v>-4.9784638589202734E-2</v>
      </c>
      <c r="H226" s="147">
        <f>H218+H221+H222+H223+H224</f>
        <v>0.90867924383127807</v>
      </c>
    </row>
    <row r="227" spans="1:8" hidden="1" x14ac:dyDescent="0.35">
      <c r="A227" s="47"/>
      <c r="B227" s="88"/>
      <c r="C227" s="89"/>
      <c r="D227" s="66"/>
      <c r="E227" s="89"/>
      <c r="F227" s="56"/>
      <c r="G227" s="131"/>
      <c r="H227" s="127"/>
    </row>
    <row r="228" spans="1:8" ht="13.9" hidden="1" thickBot="1" x14ac:dyDescent="0.4">
      <c r="A228" s="287" t="s">
        <v>82</v>
      </c>
      <c r="B228" s="577"/>
      <c r="C228" s="580"/>
      <c r="D228" s="579"/>
      <c r="E228" s="580"/>
      <c r="F228" s="581"/>
      <c r="G228" s="582"/>
      <c r="H228" s="591"/>
    </row>
    <row r="229" spans="1:8" hidden="1" x14ac:dyDescent="0.35">
      <c r="A229" s="47"/>
      <c r="B229" s="88"/>
      <c r="C229" s="89"/>
      <c r="D229" s="66"/>
      <c r="E229" s="89"/>
      <c r="F229" s="56"/>
      <c r="G229" s="131"/>
      <c r="H229" s="127"/>
    </row>
    <row r="230" spans="1:8" hidden="1" x14ac:dyDescent="0.35">
      <c r="A230" s="47" t="s">
        <v>789</v>
      </c>
      <c r="B230" s="154">
        <f>B149+B35</f>
        <v>7.0386097250864275</v>
      </c>
      <c r="C230" s="76">
        <f>C149+C35</f>
        <v>7.2177576588973018</v>
      </c>
      <c r="D230" s="66">
        <f>E230/F212</f>
        <v>3.6299537355709722E-3</v>
      </c>
      <c r="E230" s="76">
        <f>E149+E35</f>
        <v>6.6344152399999995E-2</v>
      </c>
      <c r="F230" s="56">
        <f t="shared" ref="F230" si="48">C230-E230</f>
        <v>7.1514135064973017</v>
      </c>
      <c r="G230" s="131">
        <f>SUM(F230-C230)/C230</f>
        <v>-9.1917955042752023E-3</v>
      </c>
      <c r="H230" s="127">
        <f t="shared" ref="H230" si="49">F230-B230</f>
        <v>0.11280378141087422</v>
      </c>
    </row>
    <row r="231" spans="1:8" hidden="1" x14ac:dyDescent="0.35">
      <c r="A231" s="47"/>
      <c r="B231" s="88"/>
      <c r="C231" s="89"/>
      <c r="D231" s="66"/>
      <c r="E231" s="89"/>
      <c r="F231" s="56"/>
      <c r="G231" s="131"/>
      <c r="H231" s="127"/>
    </row>
    <row r="232" spans="1:8" ht="13.9" hidden="1" thickBot="1" x14ac:dyDescent="0.4">
      <c r="A232" s="287" t="s">
        <v>83</v>
      </c>
      <c r="B232" s="577"/>
      <c r="C232" s="580"/>
      <c r="D232" s="579"/>
      <c r="E232" s="580"/>
      <c r="F232" s="581"/>
      <c r="G232" s="582"/>
      <c r="H232" s="591"/>
    </row>
    <row r="233" spans="1:8" hidden="1" x14ac:dyDescent="0.35">
      <c r="A233" s="47"/>
      <c r="B233" s="88"/>
      <c r="C233" s="89"/>
      <c r="D233" s="66"/>
      <c r="E233" s="89"/>
      <c r="F233" s="56"/>
      <c r="G233" s="131"/>
      <c r="H233" s="127"/>
    </row>
    <row r="234" spans="1:8" hidden="1" x14ac:dyDescent="0.35">
      <c r="A234" s="79" t="s">
        <v>624</v>
      </c>
      <c r="B234" s="154">
        <f>B40+B154</f>
        <v>3.8119834361482234</v>
      </c>
      <c r="C234" s="76">
        <f>C40+C154</f>
        <v>3.8950445596245591</v>
      </c>
      <c r="D234" s="66">
        <f>E234/$F$212</f>
        <v>2.9432057315440321E-4</v>
      </c>
      <c r="E234" s="76">
        <f>E40+E154</f>
        <v>5.3792556000000005E-3</v>
      </c>
      <c r="F234" s="56">
        <f t="shared" ref="F234:F242" si="50">C234-E234</f>
        <v>3.8896653040245592</v>
      </c>
      <c r="G234" s="131">
        <f>SUM(F234-C234)/C234</f>
        <v>-1.3810511067730527E-3</v>
      </c>
      <c r="H234" s="127">
        <f t="shared" ref="H234:H242" si="51">F234-B234</f>
        <v>7.7681867876335797E-2</v>
      </c>
    </row>
    <row r="235" spans="1:8" hidden="1" x14ac:dyDescent="0.35">
      <c r="A235" s="47"/>
      <c r="B235" s="88"/>
      <c r="C235" s="89"/>
      <c r="D235" s="66"/>
      <c r="E235" s="89"/>
      <c r="F235" s="56"/>
      <c r="G235" s="131"/>
      <c r="H235" s="127"/>
    </row>
    <row r="236" spans="1:8" hidden="1" x14ac:dyDescent="0.35">
      <c r="A236" s="79" t="s">
        <v>627</v>
      </c>
      <c r="B236" s="154">
        <f>B46+B159</f>
        <v>35.620764132362694</v>
      </c>
      <c r="C236" s="76">
        <f>C46+C159</f>
        <v>38.763845474725365</v>
      </c>
      <c r="D236" s="66">
        <f t="shared" ref="D236:D242" si="52">E236/$F$212</f>
        <v>1.4399284751004205E-2</v>
      </c>
      <c r="E236" s="76">
        <f>E46+E159</f>
        <v>0.26317369629543064</v>
      </c>
      <c r="F236" s="56">
        <f t="shared" si="50"/>
        <v>38.500671778429933</v>
      </c>
      <c r="G236" s="131">
        <f t="shared" ref="G236:G244" si="53">SUM(F236-C236)/C236</f>
        <v>-6.7891534772272647E-3</v>
      </c>
      <c r="H236" s="127">
        <f t="shared" si="51"/>
        <v>2.8799076460672381</v>
      </c>
    </row>
    <row r="237" spans="1:8" hidden="1" x14ac:dyDescent="0.35">
      <c r="A237" s="47"/>
      <c r="B237" s="88"/>
      <c r="C237" s="89"/>
      <c r="D237" s="66"/>
      <c r="E237" s="89"/>
      <c r="F237" s="56"/>
      <c r="G237" s="131"/>
      <c r="H237" s="127"/>
    </row>
    <row r="238" spans="1:8" hidden="1" x14ac:dyDescent="0.35">
      <c r="A238" s="48" t="s">
        <v>614</v>
      </c>
      <c r="B238" s="88"/>
      <c r="C238" s="89"/>
      <c r="D238" s="66"/>
      <c r="E238" s="89"/>
      <c r="F238" s="56"/>
      <c r="G238" s="131"/>
      <c r="H238" s="127"/>
    </row>
    <row r="239" spans="1:8" hidden="1" x14ac:dyDescent="0.35">
      <c r="A239" s="47" t="s">
        <v>776</v>
      </c>
      <c r="B239" s="154">
        <f>B49+B162</f>
        <v>24.783147008909118</v>
      </c>
      <c r="C239" s="76">
        <f>C49+C162</f>
        <v>26.068479893947931</v>
      </c>
      <c r="D239" s="66">
        <f t="shared" si="52"/>
        <v>7.0536137973824894E-2</v>
      </c>
      <c r="E239" s="76">
        <f>E49+E162</f>
        <v>1.2891790442356093</v>
      </c>
      <c r="F239" s="56">
        <f t="shared" si="50"/>
        <v>24.779300849712321</v>
      </c>
      <c r="G239" s="131">
        <f t="shared" si="53"/>
        <v>-4.9453556535719062E-2</v>
      </c>
      <c r="H239" s="127">
        <f t="shared" si="51"/>
        <v>-3.8461591967973163E-3</v>
      </c>
    </row>
    <row r="240" spans="1:8" hidden="1" x14ac:dyDescent="0.35">
      <c r="A240" s="47" t="s">
        <v>622</v>
      </c>
      <c r="B240" s="154">
        <f>B50+B163</f>
        <v>35.500479391941234</v>
      </c>
      <c r="C240" s="76">
        <f>C50+C163</f>
        <v>36.754763604967152</v>
      </c>
      <c r="D240" s="66">
        <f t="shared" si="52"/>
        <v>4.1562810236240449E-2</v>
      </c>
      <c r="E240" s="76">
        <f>E50+E163</f>
        <v>0.75963762002373958</v>
      </c>
      <c r="F240" s="56">
        <f t="shared" si="50"/>
        <v>35.995125984943414</v>
      </c>
      <c r="G240" s="131">
        <f t="shared" si="53"/>
        <v>-2.0667732438390079E-2</v>
      </c>
      <c r="H240" s="127">
        <f t="shared" si="51"/>
        <v>0.49464659300218017</v>
      </c>
    </row>
    <row r="241" spans="1:8" hidden="1" x14ac:dyDescent="0.35">
      <c r="A241" s="47" t="s">
        <v>777</v>
      </c>
      <c r="B241" s="154">
        <f>B55+B164+B168</f>
        <v>83.755371429471651</v>
      </c>
      <c r="C241" s="76">
        <f>C55+C164+C168</f>
        <v>89.814079167484067</v>
      </c>
      <c r="D241" s="66">
        <f t="shared" si="52"/>
        <v>0.13819612938120018</v>
      </c>
      <c r="E241" s="76">
        <f>E55+E164+E168</f>
        <v>2.5257911633725838</v>
      </c>
      <c r="F241" s="56">
        <f t="shared" si="50"/>
        <v>87.288288004111479</v>
      </c>
      <c r="G241" s="131">
        <f t="shared" si="53"/>
        <v>-2.8122441233991026E-2</v>
      </c>
      <c r="H241" s="127">
        <f t="shared" si="51"/>
        <v>3.5329165746398274</v>
      </c>
    </row>
    <row r="242" spans="1:8" hidden="1" x14ac:dyDescent="0.35">
      <c r="A242" s="47" t="s">
        <v>8</v>
      </c>
      <c r="B242" s="154">
        <f>B51+B52+B53+B54+B56+B57+B58+B59+B60+B165+B166+B167+B169+B170</f>
        <v>21.201292070891647</v>
      </c>
      <c r="C242" s="76">
        <f>C51+C52+C53+C54+C56+C57+C58+C59+C60+C165+C166+C167+C169+C170</f>
        <v>22.274427739023139</v>
      </c>
      <c r="D242" s="66">
        <f t="shared" si="52"/>
        <v>1.5206562946310832E-3</v>
      </c>
      <c r="E242" s="76">
        <f>E51+E52+E53+E54+E56+E57+E58+E59+E60+E165+E166+E167+E169+E170</f>
        <v>2.7792820600000004E-2</v>
      </c>
      <c r="F242" s="56">
        <f t="shared" si="50"/>
        <v>22.24663491842314</v>
      </c>
      <c r="G242" s="131">
        <f t="shared" si="53"/>
        <v>-1.2477456626779006E-3</v>
      </c>
      <c r="H242" s="127">
        <f t="shared" si="51"/>
        <v>1.0453428475314936</v>
      </c>
    </row>
    <row r="243" spans="1:8" hidden="1" x14ac:dyDescent="0.35">
      <c r="A243" s="47"/>
      <c r="B243" s="88"/>
      <c r="C243" s="89"/>
      <c r="D243" s="66"/>
      <c r="E243" s="89"/>
      <c r="F243" s="56"/>
      <c r="G243" s="131"/>
      <c r="H243" s="127"/>
    </row>
    <row r="244" spans="1:8" ht="13.9" hidden="1" thickBot="1" x14ac:dyDescent="0.4">
      <c r="A244" s="71" t="s">
        <v>637</v>
      </c>
      <c r="B244" s="448">
        <f>B234+B236+B239+B240+B241+B242</f>
        <v>204.67303746972456</v>
      </c>
      <c r="C244" s="78">
        <f>C234+C236+C239+C240+C241+C242</f>
        <v>217.57064043977223</v>
      </c>
      <c r="D244" s="72">
        <f>D234+D236+D239+D240+D241+D242</f>
        <v>0.26650933921005521</v>
      </c>
      <c r="E244" s="78">
        <f>E234+E236+E239+E240+E241+E242</f>
        <v>4.870953600127363</v>
      </c>
      <c r="F244" s="78">
        <f>F234+F236+F239+F240+F241+F242</f>
        <v>212.69968683964481</v>
      </c>
      <c r="G244" s="142">
        <f t="shared" si="53"/>
        <v>-2.2387917736886913E-2</v>
      </c>
      <c r="H244" s="147">
        <f>H234+H236+H239+H240+H241+H242</f>
        <v>8.0266493699202783</v>
      </c>
    </row>
    <row r="245" spans="1:8" hidden="1" x14ac:dyDescent="0.35">
      <c r="A245" s="47"/>
      <c r="B245" s="88"/>
      <c r="C245" s="89"/>
      <c r="D245" s="66"/>
      <c r="E245" s="89"/>
      <c r="F245" s="56"/>
      <c r="G245" s="131"/>
      <c r="H245" s="127"/>
    </row>
    <row r="246" spans="1:8" ht="13.9" hidden="1" thickBot="1" x14ac:dyDescent="0.4">
      <c r="A246" s="287" t="s">
        <v>84</v>
      </c>
      <c r="B246" s="577"/>
      <c r="C246" s="580"/>
      <c r="D246" s="579"/>
      <c r="E246" s="580"/>
      <c r="F246" s="581"/>
      <c r="G246" s="582"/>
      <c r="H246" s="591"/>
    </row>
    <row r="247" spans="1:8" hidden="1" x14ac:dyDescent="0.35">
      <c r="A247" s="47"/>
      <c r="B247" s="88"/>
      <c r="C247" s="89"/>
      <c r="D247" s="66"/>
      <c r="E247" s="89"/>
      <c r="F247" s="56"/>
      <c r="G247" s="131"/>
      <c r="H247" s="127"/>
    </row>
    <row r="248" spans="1:8" hidden="1" x14ac:dyDescent="0.35">
      <c r="A248" s="79" t="s">
        <v>641</v>
      </c>
      <c r="B248" s="154">
        <f>B67+B179</f>
        <v>103.08170039367064</v>
      </c>
      <c r="C248" s="76">
        <f>C67+C179</f>
        <v>107.77622458138217</v>
      </c>
      <c r="D248" s="66">
        <f>E248/$F$212</f>
        <v>8.1580058954364723E-2</v>
      </c>
      <c r="E248" s="76">
        <f>E67+E179</f>
        <v>1.4910272301908616</v>
      </c>
      <c r="F248" s="56">
        <f t="shared" ref="F248:F252" si="54">C248-E248</f>
        <v>106.2851973511913</v>
      </c>
      <c r="G248" s="131">
        <f>SUM(F248-C248)/C248</f>
        <v>-1.3834472639788814E-2</v>
      </c>
      <c r="H248" s="127">
        <f t="shared" ref="H248:H252" si="55">F248-B248</f>
        <v>3.203496957520656</v>
      </c>
    </row>
    <row r="249" spans="1:8" hidden="1" x14ac:dyDescent="0.35">
      <c r="A249" s="47" t="s">
        <v>15</v>
      </c>
      <c r="B249" s="88"/>
      <c r="C249" s="89"/>
      <c r="D249" s="66"/>
      <c r="E249" s="89"/>
      <c r="F249" s="56"/>
      <c r="G249" s="131"/>
      <c r="H249" s="127"/>
    </row>
    <row r="250" spans="1:8" hidden="1" x14ac:dyDescent="0.35">
      <c r="A250" s="79" t="s">
        <v>638</v>
      </c>
      <c r="B250" s="154">
        <f>B72+B184</f>
        <v>9.2268083608811651</v>
      </c>
      <c r="C250" s="76">
        <f>C72+C184</f>
        <v>9.752858078016704</v>
      </c>
      <c r="D250" s="66">
        <f t="shared" ref="D250:D252" si="56">E250/$F$212</f>
        <v>3.2358014328860082E-3</v>
      </c>
      <c r="E250" s="76">
        <f>E72+E184</f>
        <v>5.9140286361186976E-2</v>
      </c>
      <c r="F250" s="56">
        <f t="shared" si="54"/>
        <v>9.6937177916555175</v>
      </c>
      <c r="G250" s="131">
        <f t="shared" ref="G250:G254" si="57">SUM(F250-C250)/C250</f>
        <v>-6.0638928494705429E-3</v>
      </c>
      <c r="H250" s="127">
        <f t="shared" si="55"/>
        <v>0.46690943077435243</v>
      </c>
    </row>
    <row r="251" spans="1:8" hidden="1" x14ac:dyDescent="0.35">
      <c r="A251" s="79"/>
      <c r="B251" s="154"/>
      <c r="C251" s="76"/>
      <c r="D251" s="66"/>
      <c r="E251" s="76"/>
      <c r="F251" s="56"/>
      <c r="G251" s="131"/>
      <c r="H251" s="127"/>
    </row>
    <row r="252" spans="1:8" hidden="1" x14ac:dyDescent="0.35">
      <c r="A252" s="47" t="s">
        <v>8</v>
      </c>
      <c r="B252" s="154">
        <f>B75+B76+B77</f>
        <v>1.2209376114593939</v>
      </c>
      <c r="C252" s="76">
        <f>C75+C76+C77</f>
        <v>1.232187052524393</v>
      </c>
      <c r="D252" s="66">
        <f t="shared" si="56"/>
        <v>0</v>
      </c>
      <c r="E252" s="76">
        <f>E75+E76+E77</f>
        <v>0</v>
      </c>
      <c r="F252" s="56">
        <f t="shared" si="54"/>
        <v>1.232187052524393</v>
      </c>
      <c r="G252" s="131">
        <f t="shared" si="57"/>
        <v>0</v>
      </c>
      <c r="H252" s="127">
        <f t="shared" si="55"/>
        <v>1.1249441064999033E-2</v>
      </c>
    </row>
    <row r="253" spans="1:8" hidden="1" x14ac:dyDescent="0.35">
      <c r="A253" s="47"/>
      <c r="B253" s="88"/>
      <c r="C253" s="89"/>
      <c r="D253" s="66"/>
      <c r="E253" s="89"/>
      <c r="F253" s="56"/>
      <c r="G253" s="131"/>
      <c r="H253" s="127"/>
    </row>
    <row r="254" spans="1:8" ht="13.9" hidden="1" thickBot="1" x14ac:dyDescent="0.4">
      <c r="A254" s="71" t="s">
        <v>644</v>
      </c>
      <c r="B254" s="448">
        <f>B248+B250+B252</f>
        <v>113.5294463660112</v>
      </c>
      <c r="C254" s="78">
        <f>C248+C250+C252</f>
        <v>118.76126971192326</v>
      </c>
      <c r="D254" s="72">
        <f>D248+D250+D252</f>
        <v>8.4815860387250724E-2</v>
      </c>
      <c r="E254" s="78">
        <f>E248+E250+E252</f>
        <v>1.5501675165520485</v>
      </c>
      <c r="F254" s="78">
        <f>F248+F250+F252</f>
        <v>117.21110219537121</v>
      </c>
      <c r="G254" s="142">
        <f t="shared" si="57"/>
        <v>-1.305280349656298E-2</v>
      </c>
      <c r="H254" s="147">
        <f>H248+H250+H252</f>
        <v>3.6816558293600075</v>
      </c>
    </row>
    <row r="255" spans="1:8" hidden="1" x14ac:dyDescent="0.35">
      <c r="A255" s="47"/>
      <c r="B255" s="88"/>
      <c r="C255" s="89"/>
      <c r="D255" s="66"/>
      <c r="E255" s="89"/>
      <c r="F255" s="56"/>
      <c r="G255" s="131"/>
      <c r="H255" s="127"/>
    </row>
    <row r="256" spans="1:8" ht="13.9" hidden="1" thickBot="1" x14ac:dyDescent="0.4">
      <c r="A256" s="287" t="s">
        <v>85</v>
      </c>
      <c r="B256" s="577"/>
      <c r="C256" s="580"/>
      <c r="D256" s="579"/>
      <c r="E256" s="580"/>
      <c r="F256" s="581"/>
      <c r="G256" s="582"/>
      <c r="H256" s="591"/>
    </row>
    <row r="257" spans="1:8" hidden="1" x14ac:dyDescent="0.35">
      <c r="A257" s="47"/>
      <c r="B257" s="88"/>
      <c r="C257" s="89"/>
      <c r="D257" s="66"/>
      <c r="E257" s="89"/>
      <c r="F257" s="56"/>
      <c r="G257" s="131"/>
      <c r="H257" s="127"/>
    </row>
    <row r="258" spans="1:8" hidden="1" x14ac:dyDescent="0.35">
      <c r="A258" s="247" t="s">
        <v>790</v>
      </c>
      <c r="B258" s="154">
        <f>B93+B199</f>
        <v>20.560922269056611</v>
      </c>
      <c r="C258" s="76">
        <f>C93+C199</f>
        <v>21.649396330455822</v>
      </c>
      <c r="D258" s="66">
        <f>E258/F212</f>
        <v>7.3580143288600798E-4</v>
      </c>
      <c r="E258" s="76">
        <f>E93+E199</f>
        <v>1.3448139000000001E-2</v>
      </c>
      <c r="F258" s="56">
        <f t="shared" ref="F258" si="58">C258-E258</f>
        <v>21.635948191455821</v>
      </c>
      <c r="G258" s="131">
        <f t="shared" ref="G258" si="59">SUM(F258-C258)/C258</f>
        <v>-6.2117847512831983E-4</v>
      </c>
      <c r="H258" s="127">
        <f t="shared" ref="H258" si="60">F258-B258</f>
        <v>1.0750259223992096</v>
      </c>
    </row>
    <row r="259" spans="1:8" hidden="1" x14ac:dyDescent="0.35">
      <c r="A259" s="47"/>
      <c r="B259" s="88"/>
      <c r="C259" s="89"/>
      <c r="D259" s="66"/>
      <c r="E259" s="89"/>
      <c r="F259" s="56"/>
      <c r="G259" s="131"/>
      <c r="H259" s="127"/>
    </row>
    <row r="260" spans="1:8" ht="13.9" hidden="1" thickBot="1" x14ac:dyDescent="0.4">
      <c r="A260" s="150" t="s">
        <v>649</v>
      </c>
      <c r="B260" s="444">
        <f>B258+B254+B244+B230+B226</f>
        <v>539.65774147387992</v>
      </c>
      <c r="C260" s="503">
        <f>C258+C254+C244+C230+C226</f>
        <v>570.16776155156322</v>
      </c>
      <c r="D260" s="583">
        <f>D258+D254+D244+D230+D226</f>
        <v>0.91400858219194414</v>
      </c>
      <c r="E260" s="503">
        <f>E258+E254+E244+E230+E226</f>
        <v>16.705205930761554</v>
      </c>
      <c r="F260" s="503">
        <f>F258+F254+F244+F230+F226+F212</f>
        <v>571.73941456527643</v>
      </c>
      <c r="G260" s="584">
        <f t="shared" ref="G260" si="61">SUM(F260-C260)/C260</f>
        <v>2.7564747074376355E-3</v>
      </c>
      <c r="H260" s="503">
        <f>H258+H254+H244+H230+H226+H212</f>
        <v>13.804814146921649</v>
      </c>
    </row>
    <row r="261" spans="1:8" hidden="1" x14ac:dyDescent="0.35">
      <c r="A261" s="47"/>
      <c r="B261" s="88"/>
      <c r="C261" s="89"/>
      <c r="D261" s="66"/>
      <c r="E261" s="89"/>
      <c r="F261" s="56"/>
      <c r="G261" s="131"/>
      <c r="H261" s="127"/>
    </row>
    <row r="262" spans="1:8" ht="13.9" hidden="1" thickBot="1" x14ac:dyDescent="0.4">
      <c r="A262" s="297" t="s">
        <v>654</v>
      </c>
      <c r="B262" s="444" t="s">
        <v>7</v>
      </c>
      <c r="C262" s="503" t="s">
        <v>7</v>
      </c>
      <c r="D262" s="583">
        <f>E262/F212</f>
        <v>8.5991417808055914E-2</v>
      </c>
      <c r="E262" s="503">
        <f>E113+E203</f>
        <v>1.5716530137132354</v>
      </c>
      <c r="F262" s="571" t="s">
        <v>7</v>
      </c>
      <c r="G262" s="584" t="s">
        <v>7</v>
      </c>
      <c r="H262" s="568" t="s">
        <v>7</v>
      </c>
    </row>
    <row r="263" spans="1:8" hidden="1" x14ac:dyDescent="0.35">
      <c r="A263" s="98"/>
      <c r="B263" s="88"/>
      <c r="C263" s="89"/>
      <c r="D263" s="66"/>
      <c r="E263" s="89"/>
      <c r="F263" s="56"/>
      <c r="G263" s="131"/>
      <c r="H263" s="127"/>
    </row>
    <row r="264" spans="1:8" ht="13.9" hidden="1" thickBot="1" x14ac:dyDescent="0.4">
      <c r="A264" s="99" t="s">
        <v>9</v>
      </c>
      <c r="B264" s="133" t="s">
        <v>7</v>
      </c>
      <c r="C264" s="134" t="s">
        <v>7</v>
      </c>
      <c r="D264" s="135">
        <f>D260+D262</f>
        <v>1</v>
      </c>
      <c r="E264" s="134">
        <f>E260+E262</f>
        <v>18.276858944474789</v>
      </c>
      <c r="F264" s="134" t="s">
        <v>7</v>
      </c>
      <c r="G264" s="137" t="s">
        <v>7</v>
      </c>
      <c r="H264" s="148" t="s">
        <v>7</v>
      </c>
    </row>
    <row r="265" spans="1:8" ht="13.9" hidden="1" thickBot="1" x14ac:dyDescent="0.4">
      <c r="A265" s="50"/>
      <c r="B265" s="87"/>
      <c r="C265" s="81"/>
      <c r="D265" s="67"/>
      <c r="E265" s="81"/>
      <c r="F265" s="143"/>
      <c r="G265" s="132"/>
      <c r="H265" s="149"/>
    </row>
    <row r="266" spans="1:8" hidden="1" x14ac:dyDescent="0.35">
      <c r="B266" s="145"/>
      <c r="C266" s="145"/>
      <c r="E266" s="145"/>
    </row>
    <row r="267" spans="1:8" x14ac:dyDescent="0.35">
      <c r="A267" s="120" t="s">
        <v>29</v>
      </c>
      <c r="B267" s="145"/>
      <c r="C267" s="145"/>
      <c r="E267" s="145"/>
    </row>
    <row r="268" spans="1:8" x14ac:dyDescent="0.35">
      <c r="A268" s="119" t="s">
        <v>837</v>
      </c>
    </row>
    <row r="269" spans="1:8" x14ac:dyDescent="0.35">
      <c r="A269" s="119" t="s">
        <v>811</v>
      </c>
    </row>
    <row r="270" spans="1:8" x14ac:dyDescent="0.35">
      <c r="A270" s="119" t="s">
        <v>814</v>
      </c>
    </row>
    <row r="271" spans="1:8" x14ac:dyDescent="0.35">
      <c r="A271" s="119" t="s">
        <v>40</v>
      </c>
    </row>
    <row r="272" spans="1:8" x14ac:dyDescent="0.35">
      <c r="A272" s="119" t="s">
        <v>41</v>
      </c>
    </row>
    <row r="273" spans="1:1" x14ac:dyDescent="0.35">
      <c r="A273" s="119" t="s">
        <v>838</v>
      </c>
    </row>
    <row r="274" spans="1:1" x14ac:dyDescent="0.35">
      <c r="A274" s="119" t="s">
        <v>836</v>
      </c>
    </row>
    <row r="275" spans="1:1" x14ac:dyDescent="0.35">
      <c r="A275" s="120"/>
    </row>
  </sheetData>
  <mergeCells count="9">
    <mergeCell ref="A210:A211"/>
    <mergeCell ref="B210:C210"/>
    <mergeCell ref="D210:E210"/>
    <mergeCell ref="A5:A6"/>
    <mergeCell ref="B5:C5"/>
    <mergeCell ref="D5:E5"/>
    <mergeCell ref="A121:A122"/>
    <mergeCell ref="B121:C121"/>
    <mergeCell ref="D121:E121"/>
  </mergeCells>
  <pageMargins left="0.19685039370078741" right="0.19685039370078741" top="0.19685039370078741" bottom="0.19685039370078741" header="0.19685039370078741" footer="0.19685039370078741"/>
  <pageSetup paperSize="9" scale="41" orientation="landscape" horizontalDpi="1200" verticalDpi="1200" r:id="rId1"/>
  <ignoredErrors>
    <ignoredError sqref="D218 D221:D224 G226 D230 D234 D236 D239:D242 G244 D248 D250 D252 G254 D258 G260"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D46D9-1389-465F-8EEB-16104C0C5162}">
  <sheetPr>
    <pageSetUpPr fitToPage="1"/>
  </sheetPr>
  <dimension ref="A1:H270"/>
  <sheetViews>
    <sheetView topLeftCell="A226" workbookViewId="0">
      <pane xSplit="1" topLeftCell="F1" activePane="topRight" state="frozen"/>
      <selection activeCell="A72" sqref="A72"/>
      <selection pane="topRight" activeCell="G226" sqref="G226"/>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6" customWidth="1"/>
    <col min="6" max="7" width="40.59765625" style="46" customWidth="1"/>
    <col min="8" max="8" width="40.59765625" style="1" customWidth="1"/>
    <col min="9" max="9" width="20.59765625" style="1" customWidth="1"/>
    <col min="10" max="16384" width="9" style="1"/>
  </cols>
  <sheetData>
    <row r="1" spans="1:7" x14ac:dyDescent="0.35">
      <c r="A1" s="3" t="str">
        <f>Proposal!A1</f>
        <v>Wick, Littlehampton</v>
      </c>
      <c r="B1" s="36"/>
      <c r="C1" s="36"/>
      <c r="D1" s="124"/>
      <c r="E1" s="36"/>
      <c r="F1" s="124"/>
      <c r="G1" s="124"/>
    </row>
    <row r="3" spans="1:7" ht="17.25" hidden="1" x14ac:dyDescent="0.45">
      <c r="A3" s="4" t="s">
        <v>786</v>
      </c>
      <c r="B3" s="122"/>
      <c r="C3" s="122"/>
      <c r="D3" s="125"/>
      <c r="E3" s="122"/>
      <c r="F3" s="125"/>
      <c r="G3" s="125"/>
    </row>
    <row r="4" spans="1:7" s="6" customFormat="1" ht="13.9" hidden="1" thickBot="1" x14ac:dyDescent="0.4">
      <c r="A4" s="5"/>
      <c r="B4" s="7"/>
      <c r="C4" s="7"/>
      <c r="D4" s="45"/>
      <c r="E4" s="7"/>
      <c r="F4" s="45"/>
      <c r="G4" s="45"/>
    </row>
    <row r="5" spans="1:7" s="6" customFormat="1" ht="14.25" hidden="1" customHeight="1" x14ac:dyDescent="0.35">
      <c r="A5" s="756"/>
      <c r="B5" s="756" t="s">
        <v>32</v>
      </c>
      <c r="C5" s="758"/>
      <c r="D5" s="756" t="s">
        <v>33</v>
      </c>
      <c r="E5" s="758"/>
      <c r="F5" s="128" t="s">
        <v>34</v>
      </c>
      <c r="G5" s="128" t="s">
        <v>35</v>
      </c>
    </row>
    <row r="6" spans="1:7" s="6" customFormat="1" ht="13.9" hidden="1" thickBot="1" x14ac:dyDescent="0.4">
      <c r="A6" s="791"/>
      <c r="B6" s="61">
        <v>2024</v>
      </c>
      <c r="C6" s="14">
        <v>2029</v>
      </c>
      <c r="D6" s="64" t="s">
        <v>30</v>
      </c>
      <c r="E6" s="14" t="s">
        <v>12</v>
      </c>
      <c r="F6" s="129" t="s">
        <v>43</v>
      </c>
      <c r="G6" s="129"/>
    </row>
    <row r="7" spans="1:7" s="6" customFormat="1" ht="13.9" hidden="1" thickBot="1" x14ac:dyDescent="0.4">
      <c r="A7" s="121" t="s">
        <v>31</v>
      </c>
      <c r="B7" s="123"/>
      <c r="C7" s="25"/>
      <c r="D7" s="65"/>
      <c r="E7" s="512">
        <f>'Trade Draw'!X9</f>
        <v>14.344681600000003</v>
      </c>
      <c r="F7" s="54">
        <f>E115</f>
        <v>14.344681600000001</v>
      </c>
      <c r="G7" s="130"/>
    </row>
    <row r="8" spans="1:7" ht="13.9" hidden="1" thickBot="1" x14ac:dyDescent="0.4">
      <c r="A8" s="98"/>
      <c r="B8" s="88"/>
      <c r="C8" s="89"/>
      <c r="D8" s="66"/>
      <c r="E8" s="89"/>
      <c r="F8" s="56"/>
      <c r="G8" s="57"/>
    </row>
    <row r="9" spans="1:7" ht="13.9" hidden="1" thickBot="1" x14ac:dyDescent="0.4">
      <c r="A9" s="150" t="s">
        <v>608</v>
      </c>
      <c r="B9" s="569"/>
      <c r="C9" s="572"/>
      <c r="D9" s="574"/>
      <c r="E9" s="570"/>
      <c r="F9" s="575"/>
      <c r="G9" s="576"/>
    </row>
    <row r="10" spans="1:7" ht="13.9" hidden="1" thickBot="1" x14ac:dyDescent="0.4">
      <c r="A10" s="47"/>
      <c r="B10" s="88"/>
      <c r="C10" s="58"/>
      <c r="D10" s="66"/>
      <c r="E10" s="89"/>
      <c r="F10" s="56"/>
      <c r="G10" s="131"/>
    </row>
    <row r="11" spans="1:7" ht="13.9" hidden="1" thickBot="1" x14ac:dyDescent="0.4">
      <c r="A11" s="287" t="s">
        <v>81</v>
      </c>
      <c r="B11" s="577"/>
      <c r="C11" s="578"/>
      <c r="D11" s="579"/>
      <c r="E11" s="580"/>
      <c r="F11" s="581"/>
      <c r="G11" s="582"/>
    </row>
    <row r="12" spans="1:7" hidden="1" x14ac:dyDescent="0.35">
      <c r="A12" s="47"/>
      <c r="B12" s="88"/>
      <c r="C12" s="58" t="s">
        <v>15</v>
      </c>
      <c r="D12" s="66"/>
      <c r="E12" s="89"/>
      <c r="F12" s="56"/>
      <c r="G12" s="131"/>
    </row>
    <row r="13" spans="1:7" hidden="1" x14ac:dyDescent="0.35">
      <c r="A13" s="79" t="s">
        <v>611</v>
      </c>
      <c r="B13" s="88"/>
      <c r="C13" s="58"/>
      <c r="D13" s="66"/>
      <c r="E13" s="89"/>
      <c r="F13" s="56"/>
      <c r="G13" s="131"/>
    </row>
    <row r="14" spans="1:7" hidden="1" x14ac:dyDescent="0.35">
      <c r="A14" s="47" t="s">
        <v>612</v>
      </c>
      <c r="B14" s="154">
        <f>'Market Shares (Conv.) (2024)'!AQ15</f>
        <v>1.8387957278587788</v>
      </c>
      <c r="C14" s="58">
        <f>'Market Shares (Conv.) (2029)'!H15</f>
        <v>1.8557379728817605</v>
      </c>
      <c r="D14" s="66">
        <f>E14/$E$7</f>
        <v>1.7499999999999996E-3</v>
      </c>
      <c r="E14" s="76">
        <f>'Trade Draw'!X16</f>
        <v>2.51031928E-2</v>
      </c>
      <c r="F14" s="56">
        <f>C14-E14</f>
        <v>1.8306347800817604</v>
      </c>
      <c r="G14" s="131">
        <f>SUM(F14-C14)/C14</f>
        <v>-1.3527336923012638E-2</v>
      </c>
    </row>
    <row r="15" spans="1:7" hidden="1" x14ac:dyDescent="0.35">
      <c r="A15" s="47" t="s">
        <v>613</v>
      </c>
      <c r="B15" s="154">
        <f>'Market Shares (Conv.) (2024)'!AQ16</f>
        <v>14.51470915769595</v>
      </c>
      <c r="C15" s="58">
        <f>'Market Shares (Conv.) (2029)'!H16</f>
        <v>14.648444381930648</v>
      </c>
      <c r="D15" s="66">
        <f t="shared" ref="D15:D17" si="0">E15/$E$7</f>
        <v>7.0374999999999993E-2</v>
      </c>
      <c r="E15" s="76">
        <f>'Trade Draw'!X17</f>
        <v>1.0095069676000001</v>
      </c>
      <c r="F15" s="56">
        <f t="shared" ref="F15:F17" si="1">C15-E15</f>
        <v>13.638937414330648</v>
      </c>
      <c r="G15" s="131">
        <f t="shared" ref="G15:G26" si="2">SUM(F15-C15)/C15</f>
        <v>-6.8915643277811883E-2</v>
      </c>
    </row>
    <row r="16" spans="1:7" hidden="1" x14ac:dyDescent="0.35">
      <c r="A16" s="47" t="s">
        <v>617</v>
      </c>
      <c r="B16" s="154">
        <f>'Market Shares (Conv.) (2024)'!AQ17</f>
        <v>5.8496739354575498</v>
      </c>
      <c r="C16" s="58">
        <f>'Market Shares (Conv.) (2029)'!H17</f>
        <v>5.9035714987472359</v>
      </c>
      <c r="D16" s="66">
        <f t="shared" si="0"/>
        <v>2.0687499999999994E-2</v>
      </c>
      <c r="E16" s="76">
        <f>'Trade Draw'!X18</f>
        <v>0.2967556006</v>
      </c>
      <c r="F16" s="56">
        <f t="shared" si="1"/>
        <v>5.6068158981472358</v>
      </c>
      <c r="G16" s="131">
        <f t="shared" si="2"/>
        <v>-5.0267130780574591E-2</v>
      </c>
    </row>
    <row r="17" spans="1:7" hidden="1" x14ac:dyDescent="0.35">
      <c r="A17" s="47" t="s">
        <v>8</v>
      </c>
      <c r="B17" s="154">
        <f>'Market Shares (Conv.) (2024)'!AQ18</f>
        <v>5.590905882021107E-2</v>
      </c>
      <c r="C17" s="58">
        <f>'Market Shares (Conv.) (2029)'!H18</f>
        <v>5.6424192154047627E-2</v>
      </c>
      <c r="D17" s="66">
        <f t="shared" si="0"/>
        <v>0</v>
      </c>
      <c r="E17" s="76">
        <f>'Trade Draw'!X19</f>
        <v>0</v>
      </c>
      <c r="F17" s="56">
        <f t="shared" si="1"/>
        <v>5.6424192154047627E-2</v>
      </c>
      <c r="G17" s="131">
        <f t="shared" si="2"/>
        <v>0</v>
      </c>
    </row>
    <row r="18" spans="1:7" hidden="1" x14ac:dyDescent="0.35">
      <c r="A18" s="74" t="s">
        <v>11</v>
      </c>
      <c r="B18" s="446">
        <f>SUM(B14:B17)</f>
        <v>22.259087879832489</v>
      </c>
      <c r="C18" s="139">
        <f>SUM(C14:C17)</f>
        <v>22.464178045713691</v>
      </c>
      <c r="D18" s="75">
        <f>SUM(D14:D17)</f>
        <v>9.2812499999999992E-2</v>
      </c>
      <c r="E18" s="139">
        <f>SUM(E14:E17)</f>
        <v>1.3313657610000003</v>
      </c>
      <c r="F18" s="138">
        <f>SUM(F14:F17)</f>
        <v>21.132812284713694</v>
      </c>
      <c r="G18" s="140">
        <f t="shared" si="2"/>
        <v>-5.9266168487924278E-2</v>
      </c>
    </row>
    <row r="19" spans="1:7" hidden="1" x14ac:dyDescent="0.35">
      <c r="A19" s="47"/>
      <c r="B19" s="88"/>
      <c r="C19" s="58"/>
      <c r="D19" s="66"/>
      <c r="E19" s="89"/>
      <c r="F19" s="56"/>
      <c r="G19" s="131"/>
    </row>
    <row r="20" spans="1:7" hidden="1" x14ac:dyDescent="0.35">
      <c r="A20" s="48" t="s">
        <v>614</v>
      </c>
      <c r="B20" s="88"/>
      <c r="C20" s="58"/>
      <c r="D20" s="66"/>
      <c r="E20" s="89"/>
      <c r="F20" s="56"/>
      <c r="G20" s="131"/>
    </row>
    <row r="21" spans="1:7" hidden="1" x14ac:dyDescent="0.35">
      <c r="A21" s="47" t="s">
        <v>615</v>
      </c>
      <c r="B21" s="154">
        <f>'Market Shares (Conv.) (2024)'!AQ22</f>
        <v>28.096972413977742</v>
      </c>
      <c r="C21" s="58">
        <f>'Market Shares (Conv.) (2029)'!H22</f>
        <v>28.355851518290159</v>
      </c>
      <c r="D21" s="66">
        <f>E21/$E$7</f>
        <v>0.16818749999999999</v>
      </c>
      <c r="E21" s="76">
        <f>'Trade Draw'!X23</f>
        <v>2.4125961366000004</v>
      </c>
      <c r="F21" s="56">
        <f>C21-E21</f>
        <v>25.943255381690157</v>
      </c>
      <c r="G21" s="131">
        <f t="shared" si="2"/>
        <v>-8.5082831494015368E-2</v>
      </c>
    </row>
    <row r="22" spans="1:7" hidden="1" x14ac:dyDescent="0.35">
      <c r="A22" s="47" t="s">
        <v>616</v>
      </c>
      <c r="B22" s="154">
        <f>'Market Shares (Conv.) (2024)'!AQ23</f>
        <v>0.22209798656539761</v>
      </c>
      <c r="C22" s="58">
        <f>'Market Shares (Conv.) (2029)'!H23</f>
        <v>0.22414434682743911</v>
      </c>
      <c r="D22" s="66">
        <f t="shared" ref="D22:D24" si="3">E22/$E$7</f>
        <v>0</v>
      </c>
      <c r="E22" s="76">
        <f>'Trade Draw'!X24</f>
        <v>0</v>
      </c>
      <c r="F22" s="56">
        <f t="shared" ref="F22:F24" si="4">C22-E22</f>
        <v>0.22414434682743911</v>
      </c>
      <c r="G22" s="131">
        <f t="shared" si="2"/>
        <v>0</v>
      </c>
    </row>
    <row r="23" spans="1:7" hidden="1" x14ac:dyDescent="0.35">
      <c r="A23" s="47" t="s">
        <v>618</v>
      </c>
      <c r="B23" s="154">
        <f>'Market Shares (Conv.) (2024)'!AQ24</f>
        <v>61.376430494776898</v>
      </c>
      <c r="C23" s="58">
        <f>'Market Shares (Conv.) (2029)'!H24</f>
        <v>61.941938945946411</v>
      </c>
      <c r="D23" s="66">
        <f t="shared" si="3"/>
        <v>0.30706249999999996</v>
      </c>
      <c r="E23" s="76">
        <f>'Trade Draw'!X25</f>
        <v>4.4047137938000001</v>
      </c>
      <c r="F23" s="56">
        <f t="shared" si="4"/>
        <v>57.537225152146412</v>
      </c>
      <c r="G23" s="131">
        <f t="shared" si="2"/>
        <v>-7.1110363491265094E-2</v>
      </c>
    </row>
    <row r="24" spans="1:7" hidden="1" x14ac:dyDescent="0.35">
      <c r="A24" s="47" t="s">
        <v>619</v>
      </c>
      <c r="B24" s="154">
        <f>'Market Shares (Conv.) (2024)'!AQ25</f>
        <v>1.7816018141997185</v>
      </c>
      <c r="C24" s="58">
        <f>'Market Shares (Conv.) (2029)'!H25</f>
        <v>1.7980170875290236</v>
      </c>
      <c r="D24" s="66">
        <f t="shared" si="3"/>
        <v>3.4999999999999992E-3</v>
      </c>
      <c r="E24" s="76">
        <f>'Trade Draw'!X26</f>
        <v>5.02063856E-2</v>
      </c>
      <c r="F24" s="56">
        <f t="shared" si="4"/>
        <v>1.7478107019290237</v>
      </c>
      <c r="G24" s="131">
        <f t="shared" si="2"/>
        <v>-2.7923197142134766E-2</v>
      </c>
    </row>
    <row r="25" spans="1:7" ht="13.9" hidden="1" thickBot="1" x14ac:dyDescent="0.4">
      <c r="A25" s="47"/>
      <c r="B25" s="88"/>
      <c r="C25" s="58"/>
      <c r="D25" s="66"/>
      <c r="E25" s="89"/>
      <c r="F25" s="56"/>
      <c r="G25" s="131"/>
    </row>
    <row r="26" spans="1:7" s="2" customFormat="1" ht="14.25" hidden="1" thickBot="1" x14ac:dyDescent="0.45">
      <c r="A26" s="71" t="s">
        <v>620</v>
      </c>
      <c r="B26" s="448">
        <f>B18+B21+B22+B23+B24</f>
        <v>113.73619058935225</v>
      </c>
      <c r="C26" s="144">
        <f>C18+C21+C22+C23+C24</f>
        <v>114.78412994430671</v>
      </c>
      <c r="D26" s="72">
        <f>D18+D21+D22+D23+D24</f>
        <v>0.57156249999999986</v>
      </c>
      <c r="E26" s="144">
        <f>E18+E21+E22+E23+E24</f>
        <v>8.1988820770000004</v>
      </c>
      <c r="F26" s="141">
        <f>F18+F21+F22+F23+F24</f>
        <v>106.58524786730673</v>
      </c>
      <c r="G26" s="142">
        <f t="shared" si="2"/>
        <v>-7.1428707792428089E-2</v>
      </c>
    </row>
    <row r="27" spans="1:7" ht="13.9" hidden="1" thickBot="1" x14ac:dyDescent="0.4">
      <c r="A27" s="47"/>
      <c r="B27" s="88"/>
      <c r="C27" s="58"/>
      <c r="D27" s="66"/>
      <c r="E27" s="89"/>
      <c r="F27" s="56"/>
      <c r="G27" s="131"/>
    </row>
    <row r="28" spans="1:7" ht="13.9" hidden="1" thickBot="1" x14ac:dyDescent="0.4">
      <c r="A28" s="287" t="s">
        <v>82</v>
      </c>
      <c r="B28" s="577"/>
      <c r="C28" s="578"/>
      <c r="D28" s="579"/>
      <c r="E28" s="580"/>
      <c r="F28" s="581"/>
      <c r="G28" s="582"/>
    </row>
    <row r="29" spans="1:7" hidden="1" x14ac:dyDescent="0.35">
      <c r="A29" s="47"/>
      <c r="B29" s="88"/>
      <c r="C29" s="58"/>
      <c r="D29" s="66"/>
      <c r="E29" s="89"/>
      <c r="F29" s="56"/>
      <c r="G29" s="131"/>
    </row>
    <row r="30" spans="1:7" hidden="1" x14ac:dyDescent="0.35">
      <c r="A30" s="48" t="s">
        <v>614</v>
      </c>
      <c r="B30" s="88"/>
      <c r="C30" s="58"/>
      <c r="D30" s="66"/>
      <c r="E30" s="89"/>
      <c r="F30" s="56"/>
      <c r="G30" s="131"/>
    </row>
    <row r="31" spans="1:7" hidden="1" x14ac:dyDescent="0.35">
      <c r="A31" s="47" t="s">
        <v>515</v>
      </c>
      <c r="B31" s="154">
        <f>'Market Shares (Conv.) (2024)'!AQ32</f>
        <v>5.8107306141246102</v>
      </c>
      <c r="C31" s="58">
        <f>'Market Shares (Conv.) (2029)'!H32</f>
        <v>5.8642693625214637</v>
      </c>
      <c r="D31" s="66">
        <f>E31/$E$7</f>
        <v>4.6249999999999989E-3</v>
      </c>
      <c r="E31" s="76">
        <f>'Trade Draw'!X33</f>
        <v>6.6344152399999995E-2</v>
      </c>
      <c r="F31" s="56">
        <f>C31-E31</f>
        <v>5.7979252101214636</v>
      </c>
      <c r="G31" s="131">
        <f t="shared" ref="G31:G35" si="5">SUM(F31-C31)/C31</f>
        <v>-1.1313285304390264E-2</v>
      </c>
    </row>
    <row r="32" spans="1:7" hidden="1" x14ac:dyDescent="0.35">
      <c r="A32" s="47" t="s">
        <v>516</v>
      </c>
      <c r="B32" s="154">
        <f>'Market Shares (Conv.) (2024)'!AQ33</f>
        <v>0.16253284353774597</v>
      </c>
      <c r="C32" s="58">
        <f>'Market Shares (Conv.) (2029)'!H33</f>
        <v>0.16403038413879198</v>
      </c>
      <c r="D32" s="66">
        <f t="shared" ref="D32:D33" si="6">E32/$E$7</f>
        <v>0</v>
      </c>
      <c r="E32" s="76">
        <f>'Trade Draw'!X34</f>
        <v>0</v>
      </c>
      <c r="F32" s="56">
        <f t="shared" ref="F32:F33" si="7">C32-E32</f>
        <v>0.16403038413879198</v>
      </c>
      <c r="G32" s="131">
        <f t="shared" si="5"/>
        <v>0</v>
      </c>
    </row>
    <row r="33" spans="1:7" hidden="1" x14ac:dyDescent="0.35">
      <c r="A33" s="47" t="s">
        <v>8</v>
      </c>
      <c r="B33" s="154">
        <f>'Market Shares (Conv.) (2024)'!AQ34</f>
        <v>8.3520070092848814E-2</v>
      </c>
      <c r="C33" s="58">
        <f>'Market Shares (Conv.) (2029)'!H34</f>
        <v>8.4289604995726478E-2</v>
      </c>
      <c r="D33" s="66">
        <f t="shared" si="6"/>
        <v>0</v>
      </c>
      <c r="E33" s="76">
        <f>'Trade Draw'!X35</f>
        <v>0</v>
      </c>
      <c r="F33" s="56">
        <f t="shared" si="7"/>
        <v>8.4289604995726478E-2</v>
      </c>
      <c r="G33" s="131">
        <f t="shared" si="5"/>
        <v>0</v>
      </c>
    </row>
    <row r="34" spans="1:7" ht="13.9" hidden="1" thickBot="1" x14ac:dyDescent="0.4">
      <c r="A34" s="47"/>
      <c r="B34" s="88"/>
      <c r="C34" s="58"/>
      <c r="D34" s="66"/>
      <c r="E34" s="89"/>
      <c r="F34" s="56"/>
      <c r="G34" s="131"/>
    </row>
    <row r="35" spans="1:7" ht="13.9" hidden="1" thickBot="1" x14ac:dyDescent="0.4">
      <c r="A35" s="71" t="s">
        <v>621</v>
      </c>
      <c r="B35" s="448">
        <f>SUM(B31:B33)</f>
        <v>6.0567835277552051</v>
      </c>
      <c r="C35" s="144">
        <f>SUM(C31:C33)</f>
        <v>6.1125893516559824</v>
      </c>
      <c r="D35" s="72">
        <f>SUM(D31:D33)</f>
        <v>4.6249999999999989E-3</v>
      </c>
      <c r="E35" s="144">
        <f>SUM(E31:E33)</f>
        <v>6.6344152399999995E-2</v>
      </c>
      <c r="F35" s="141">
        <f>SUM(F31:F33)</f>
        <v>6.0462451992559823</v>
      </c>
      <c r="G35" s="142">
        <f t="shared" si="5"/>
        <v>-1.0853690405691429E-2</v>
      </c>
    </row>
    <row r="36" spans="1:7" ht="13.9" hidden="1" thickBot="1" x14ac:dyDescent="0.4">
      <c r="A36" s="47"/>
      <c r="B36" s="88"/>
      <c r="C36" s="58"/>
      <c r="D36" s="66"/>
      <c r="E36" s="89"/>
      <c r="F36" s="56"/>
      <c r="G36" s="131"/>
    </row>
    <row r="37" spans="1:7" ht="13.9" hidden="1" thickBot="1" x14ac:dyDescent="0.4">
      <c r="A37" s="287" t="s">
        <v>83</v>
      </c>
      <c r="B37" s="577"/>
      <c r="C37" s="578"/>
      <c r="D37" s="579"/>
      <c r="E37" s="580"/>
      <c r="F37" s="581"/>
      <c r="G37" s="582"/>
    </row>
    <row r="38" spans="1:7" hidden="1" x14ac:dyDescent="0.35">
      <c r="A38" s="47"/>
      <c r="B38" s="88"/>
      <c r="C38" s="58"/>
      <c r="D38" s="66"/>
      <c r="E38" s="89"/>
      <c r="F38" s="56"/>
      <c r="G38" s="131"/>
    </row>
    <row r="39" spans="1:7" hidden="1" x14ac:dyDescent="0.35">
      <c r="A39" s="79" t="s">
        <v>624</v>
      </c>
      <c r="B39" s="88"/>
      <c r="C39" s="58"/>
      <c r="D39" s="66"/>
      <c r="E39" s="89"/>
      <c r="F39" s="56"/>
      <c r="G39" s="131"/>
    </row>
    <row r="40" spans="1:7" hidden="1" x14ac:dyDescent="0.35">
      <c r="A40" s="47" t="s">
        <v>625</v>
      </c>
      <c r="B40" s="154">
        <f>'Market Shares (Conv.) (2024)'!AQ41</f>
        <v>3.4001821353719164</v>
      </c>
      <c r="C40" s="58">
        <f>'Market Shares (Conv.) (2029)'!H41</f>
        <v>3.431510639124379</v>
      </c>
      <c r="D40" s="66">
        <f>E40/$E$7</f>
        <v>3.7499999999999995E-4</v>
      </c>
      <c r="E40" s="76">
        <f>'Trade Draw'!X42</f>
        <v>5.3792556000000005E-3</v>
      </c>
      <c r="F40" s="56">
        <f>C40-E40</f>
        <v>3.4261313835243792</v>
      </c>
      <c r="G40" s="131">
        <f t="shared" ref="G40:G46" si="8">SUM(F40-C40)/C40</f>
        <v>-1.5676056890712375E-3</v>
      </c>
    </row>
    <row r="41" spans="1:7" hidden="1" x14ac:dyDescent="0.35">
      <c r="A41" s="47"/>
      <c r="B41" s="88"/>
      <c r="C41" s="58"/>
      <c r="D41" s="66"/>
      <c r="E41" s="89"/>
      <c r="F41" s="56"/>
      <c r="G41" s="131"/>
    </row>
    <row r="42" spans="1:7" hidden="1" x14ac:dyDescent="0.35">
      <c r="A42" s="79" t="s">
        <v>627</v>
      </c>
      <c r="B42" s="88"/>
      <c r="C42" s="58"/>
      <c r="D42" s="66"/>
      <c r="E42" s="89"/>
      <c r="F42" s="56"/>
      <c r="G42" s="131"/>
    </row>
    <row r="43" spans="1:7" hidden="1" x14ac:dyDescent="0.35">
      <c r="A43" s="47" t="s">
        <v>628</v>
      </c>
      <c r="B43" s="154">
        <f>'Market Shares (Conv.) (2024)'!AQ44</f>
        <v>0.62168422346603625</v>
      </c>
      <c r="C43" s="58">
        <f>'Market Shares (Conv.) (2029)'!H44</f>
        <v>0.6274122803030775</v>
      </c>
      <c r="D43" s="66">
        <f>E43/$E$7</f>
        <v>6.2500000000000001E-5</v>
      </c>
      <c r="E43" s="76">
        <f>'Trade Draw'!X45</f>
        <v>8.9654260000000016E-4</v>
      </c>
      <c r="F43" s="56">
        <f>C43-E43</f>
        <v>0.62651573770307745</v>
      </c>
      <c r="G43" s="131">
        <f t="shared" si="8"/>
        <v>-1.4289529040887857E-3</v>
      </c>
    </row>
    <row r="44" spans="1:7" hidden="1" x14ac:dyDescent="0.35">
      <c r="A44" s="47" t="s">
        <v>632</v>
      </c>
      <c r="B44" s="154">
        <f>'Market Shares (Conv.) (2024)'!AQ45</f>
        <v>10.617747423251764</v>
      </c>
      <c r="C44" s="58">
        <f>'Market Shares (Conv.) (2029)'!H45</f>
        <v>10.715576929657209</v>
      </c>
      <c r="D44" s="66">
        <f t="shared" ref="D44:D45" si="9">E44/$E$7</f>
        <v>9.3749999999999979E-3</v>
      </c>
      <c r="E44" s="76">
        <f>'Trade Draw'!X46</f>
        <v>0.13448139000000001</v>
      </c>
      <c r="F44" s="56">
        <f t="shared" ref="F44:F45" si="10">C44-E44</f>
        <v>10.581095539657209</v>
      </c>
      <c r="G44" s="131">
        <f t="shared" si="8"/>
        <v>-1.2550083946278153E-2</v>
      </c>
    </row>
    <row r="45" spans="1:7" hidden="1" x14ac:dyDescent="0.35">
      <c r="A45" s="47" t="s">
        <v>8</v>
      </c>
      <c r="B45" s="154">
        <f>'Market Shares (Conv.) (2024)'!AQ46</f>
        <v>0.20089032202870272</v>
      </c>
      <c r="C45" s="58">
        <f>'Market Shares (Conv.) (2029)'!H46</f>
        <v>0.20274127970006914</v>
      </c>
      <c r="D45" s="66">
        <f t="shared" si="9"/>
        <v>0</v>
      </c>
      <c r="E45" s="76">
        <f>'Trade Draw'!X47</f>
        <v>0</v>
      </c>
      <c r="F45" s="56">
        <f t="shared" si="10"/>
        <v>0.20274127970006914</v>
      </c>
      <c r="G45" s="131">
        <f t="shared" si="8"/>
        <v>0</v>
      </c>
    </row>
    <row r="46" spans="1:7" hidden="1" x14ac:dyDescent="0.35">
      <c r="A46" s="74" t="s">
        <v>11</v>
      </c>
      <c r="B46" s="446">
        <f>SUM(B43:B45)</f>
        <v>11.440321968746504</v>
      </c>
      <c r="C46" s="139">
        <f>SUM(C43:C45)</f>
        <v>11.545730489660356</v>
      </c>
      <c r="D46" s="75">
        <f>SUM(D43:D45)</f>
        <v>9.437499999999998E-3</v>
      </c>
      <c r="E46" s="139">
        <f>SUM(E43:E45)</f>
        <v>0.1353779326</v>
      </c>
      <c r="F46" s="138">
        <f>SUM(F43:F45)</f>
        <v>11.410352557060355</v>
      </c>
      <c r="G46" s="140">
        <f t="shared" si="8"/>
        <v>-1.1725367461265183E-2</v>
      </c>
    </row>
    <row r="47" spans="1:7" hidden="1" x14ac:dyDescent="0.35">
      <c r="A47" s="47"/>
      <c r="B47" s="88"/>
      <c r="C47" s="58"/>
      <c r="D47" s="66"/>
      <c r="E47" s="89"/>
      <c r="F47" s="56"/>
      <c r="G47" s="131"/>
    </row>
    <row r="48" spans="1:7" hidden="1" x14ac:dyDescent="0.35">
      <c r="A48" s="48" t="s">
        <v>614</v>
      </c>
      <c r="B48" s="88"/>
      <c r="C48" s="58"/>
      <c r="D48" s="66"/>
      <c r="E48" s="89"/>
      <c r="F48" s="56"/>
      <c r="G48" s="131"/>
    </row>
    <row r="49" spans="1:7" hidden="1" x14ac:dyDescent="0.35">
      <c r="A49" s="47" t="s">
        <v>517</v>
      </c>
      <c r="B49" s="154">
        <f>'Market Shares (Conv.) (2024)'!AQ50</f>
        <v>15.703397223176607</v>
      </c>
      <c r="C49" s="58">
        <f>'Market Shares (Conv.) (2029)'!H50</f>
        <v>15.848084748504981</v>
      </c>
      <c r="D49" s="66">
        <f>E49/$E$7</f>
        <v>6.9312499999999999E-2</v>
      </c>
      <c r="E49" s="76">
        <f>'Trade Draw'!X51</f>
        <v>0.99426574340000018</v>
      </c>
      <c r="F49" s="56">
        <f>C49-E49</f>
        <v>14.853819005104981</v>
      </c>
      <c r="G49" s="131">
        <f t="shared" ref="G49:G62" si="11">SUM(F49-C49)/C49</f>
        <v>-6.2737280824661998E-2</v>
      </c>
    </row>
    <row r="50" spans="1:7" hidden="1" x14ac:dyDescent="0.35">
      <c r="A50" s="47" t="s">
        <v>622</v>
      </c>
      <c r="B50" s="154">
        <f>'Market Shares (Conv.) (2024)'!AQ51</f>
        <v>27.535703770522638</v>
      </c>
      <c r="C50" s="58">
        <f>'Market Shares (Conv.) (2029)'!H51</f>
        <v>27.789411473391674</v>
      </c>
      <c r="D50" s="66">
        <f t="shared" ref="D50:D60" si="12">E50/$E$7</f>
        <v>3.925E-2</v>
      </c>
      <c r="E50" s="76">
        <f>'Trade Draw'!X52</f>
        <v>0.56302875280000009</v>
      </c>
      <c r="F50" s="56">
        <f t="shared" ref="F50:F60" si="13">C50-E50</f>
        <v>27.226382720591673</v>
      </c>
      <c r="G50" s="131">
        <f t="shared" si="11"/>
        <v>-2.0260549718337878E-2</v>
      </c>
    </row>
    <row r="51" spans="1:7" hidden="1" x14ac:dyDescent="0.35">
      <c r="A51" s="47" t="s">
        <v>623</v>
      </c>
      <c r="B51" s="154">
        <f>'Market Shares (Conv.) (2024)'!AQ52</f>
        <v>8.2693857277125424</v>
      </c>
      <c r="C51" s="58">
        <f>'Market Shares (Conv.) (2029)'!H52</f>
        <v>8.3455779643301433</v>
      </c>
      <c r="D51" s="66">
        <f t="shared" si="12"/>
        <v>1E-3</v>
      </c>
      <c r="E51" s="76">
        <f>'Trade Draw'!X53</f>
        <v>1.4344681600000003E-2</v>
      </c>
      <c r="F51" s="56">
        <f t="shared" si="13"/>
        <v>8.3312332827301425</v>
      </c>
      <c r="G51" s="131">
        <f t="shared" si="11"/>
        <v>-1.7188362101835772E-3</v>
      </c>
    </row>
    <row r="52" spans="1:7" hidden="1" x14ac:dyDescent="0.35">
      <c r="A52" s="47" t="s">
        <v>626</v>
      </c>
      <c r="B52" s="154">
        <f>'Market Shares (Conv.) (2024)'!AQ53</f>
        <v>0.12885766953568828</v>
      </c>
      <c r="C52" s="58">
        <f>'Market Shares (Conv.) (2029)'!H53</f>
        <v>0.13004493475350901</v>
      </c>
      <c r="D52" s="66">
        <f t="shared" si="12"/>
        <v>0</v>
      </c>
      <c r="E52" s="76">
        <f>'Trade Draw'!X54</f>
        <v>0</v>
      </c>
      <c r="F52" s="56">
        <f t="shared" si="13"/>
        <v>0.13004493475350901</v>
      </c>
      <c r="G52" s="131">
        <f t="shared" si="11"/>
        <v>0</v>
      </c>
    </row>
    <row r="53" spans="1:7" hidden="1" x14ac:dyDescent="0.35">
      <c r="A53" s="47" t="s">
        <v>629</v>
      </c>
      <c r="B53" s="154">
        <f>'Market Shares (Conv.) (2024)'!AQ54</f>
        <v>0.98200264609545218</v>
      </c>
      <c r="C53" s="58">
        <f>'Market Shares (Conv.) (2029)'!H54</f>
        <v>0.99105059481063607</v>
      </c>
      <c r="D53" s="66">
        <f t="shared" si="12"/>
        <v>8.749999999999998E-4</v>
      </c>
      <c r="E53" s="76">
        <f>'Trade Draw'!X55</f>
        <v>1.25515964E-2</v>
      </c>
      <c r="F53" s="56">
        <f t="shared" si="13"/>
        <v>0.97849899841063603</v>
      </c>
      <c r="G53" s="131">
        <f t="shared" si="11"/>
        <v>-1.2664940080479256E-2</v>
      </c>
    </row>
    <row r="54" spans="1:7" hidden="1" x14ac:dyDescent="0.35">
      <c r="A54" s="47" t="s">
        <v>630</v>
      </c>
      <c r="B54" s="154">
        <f>'Market Shares (Conv.) (2024)'!AQ55</f>
        <v>0.39479078155889907</v>
      </c>
      <c r="C54" s="58">
        <f>'Market Shares (Conv.) (2029)'!H55</f>
        <v>0.39842829390061746</v>
      </c>
      <c r="D54" s="66">
        <f t="shared" si="12"/>
        <v>0</v>
      </c>
      <c r="E54" s="76">
        <f>'Trade Draw'!X56</f>
        <v>0</v>
      </c>
      <c r="F54" s="56">
        <f t="shared" si="13"/>
        <v>0.39842829390061746</v>
      </c>
      <c r="G54" s="131">
        <f t="shared" si="11"/>
        <v>0</v>
      </c>
    </row>
    <row r="55" spans="1:7" hidden="1" x14ac:dyDescent="0.35">
      <c r="A55" s="47" t="s">
        <v>631</v>
      </c>
      <c r="B55" s="154">
        <f>'Market Shares (Conv.) (2024)'!AQ56</f>
        <v>38.338825656263296</v>
      </c>
      <c r="C55" s="58">
        <f>'Market Shares (Conv.) (2029)'!H56</f>
        <v>38.69207086361331</v>
      </c>
      <c r="D55" s="66">
        <f t="shared" si="12"/>
        <v>0.122625</v>
      </c>
      <c r="E55" s="76">
        <f>'Trade Draw'!X57</f>
        <v>1.7590165812000003</v>
      </c>
      <c r="F55" s="56">
        <f t="shared" si="13"/>
        <v>36.933054282413309</v>
      </c>
      <c r="G55" s="131">
        <f t="shared" si="11"/>
        <v>-4.5461939408733235E-2</v>
      </c>
    </row>
    <row r="56" spans="1:7" hidden="1" x14ac:dyDescent="0.35">
      <c r="A56" s="47" t="s">
        <v>633</v>
      </c>
      <c r="B56" s="154">
        <f>'Market Shares (Conv.) (2024)'!AQ57</f>
        <v>2.8984586850906637E-2</v>
      </c>
      <c r="C56" s="58">
        <f>'Market Shares (Conv.) (2029)'!H57</f>
        <v>2.9251644232473312E-2</v>
      </c>
      <c r="D56" s="66">
        <f t="shared" si="12"/>
        <v>0</v>
      </c>
      <c r="E56" s="76">
        <f>'Trade Draw'!X58</f>
        <v>0</v>
      </c>
      <c r="F56" s="56">
        <f t="shared" si="13"/>
        <v>2.9251644232473312E-2</v>
      </c>
      <c r="G56" s="131">
        <f t="shared" si="11"/>
        <v>0</v>
      </c>
    </row>
    <row r="57" spans="1:7" hidden="1" x14ac:dyDescent="0.35">
      <c r="A57" s="47" t="s">
        <v>634</v>
      </c>
      <c r="B57" s="154">
        <f>'Market Shares (Conv.) (2024)'!AQ58</f>
        <v>2.8984586850906637E-2</v>
      </c>
      <c r="C57" s="58">
        <f>'Market Shares (Conv.) (2029)'!H58</f>
        <v>2.9251644232473312E-2</v>
      </c>
      <c r="D57" s="66">
        <f t="shared" si="12"/>
        <v>0</v>
      </c>
      <c r="E57" s="76">
        <f>'Trade Draw'!X59</f>
        <v>0</v>
      </c>
      <c r="F57" s="56">
        <f t="shared" si="13"/>
        <v>2.9251644232473312E-2</v>
      </c>
      <c r="G57" s="131">
        <f t="shared" si="11"/>
        <v>0</v>
      </c>
    </row>
    <row r="58" spans="1:7" hidden="1" x14ac:dyDescent="0.35">
      <c r="A58" s="47" t="s">
        <v>586</v>
      </c>
      <c r="B58" s="154">
        <f>'Market Shares (Conv.) (2024)'!AQ59</f>
        <v>2.3763802297874901</v>
      </c>
      <c r="C58" s="58">
        <f>'Market Shares (Conv.) (2029)'!H59</f>
        <v>2.3982756559682503</v>
      </c>
      <c r="D58" s="66">
        <f t="shared" si="12"/>
        <v>6.2500000000000001E-5</v>
      </c>
      <c r="E58" s="76">
        <f>'Trade Draw'!X60</f>
        <v>8.9654260000000016E-4</v>
      </c>
      <c r="F58" s="56">
        <f t="shared" si="13"/>
        <v>2.3973791133682503</v>
      </c>
      <c r="G58" s="131">
        <f t="shared" si="11"/>
        <v>-3.7382800336940028E-4</v>
      </c>
    </row>
    <row r="59" spans="1:7" hidden="1" x14ac:dyDescent="0.35">
      <c r="A59" s="47" t="s">
        <v>635</v>
      </c>
      <c r="B59" s="154">
        <f>'Market Shares (Conv.) (2024)'!AQ60</f>
        <v>1.3516062920910654</v>
      </c>
      <c r="C59" s="58">
        <f>'Market Shares (Conv.) (2029)'!H60</f>
        <v>1.3640596846176383</v>
      </c>
      <c r="D59" s="66">
        <f t="shared" si="12"/>
        <v>0</v>
      </c>
      <c r="E59" s="76">
        <f>'Trade Draw'!X61</f>
        <v>0</v>
      </c>
      <c r="F59" s="56">
        <f t="shared" si="13"/>
        <v>1.3640596846176383</v>
      </c>
      <c r="G59" s="131">
        <f t="shared" si="11"/>
        <v>0</v>
      </c>
    </row>
    <row r="60" spans="1:7" hidden="1" x14ac:dyDescent="0.35">
      <c r="A60" s="47" t="s">
        <v>636</v>
      </c>
      <c r="B60" s="154">
        <f>'Market Shares (Conv.) (2024)'!AQ61</f>
        <v>9.9873082684781636E-2</v>
      </c>
      <c r="C60" s="58">
        <f>'Market Shares (Conv.) (2029)'!H61</f>
        <v>0.10079329052103567</v>
      </c>
      <c r="D60" s="66">
        <f t="shared" si="12"/>
        <v>0</v>
      </c>
      <c r="E60" s="76">
        <f>'Trade Draw'!X62</f>
        <v>0</v>
      </c>
      <c r="F60" s="56">
        <f t="shared" si="13"/>
        <v>0.10079329052103567</v>
      </c>
      <c r="G60" s="131">
        <f t="shared" si="11"/>
        <v>0</v>
      </c>
    </row>
    <row r="61" spans="1:7" ht="13.9" hidden="1" thickBot="1" x14ac:dyDescent="0.4">
      <c r="A61" s="47"/>
      <c r="B61" s="88"/>
      <c r="C61" s="58"/>
      <c r="D61" s="66"/>
      <c r="E61" s="89"/>
      <c r="F61" s="56"/>
      <c r="G61" s="131"/>
    </row>
    <row r="62" spans="1:7" ht="13.9" hidden="1" thickBot="1" x14ac:dyDescent="0.4">
      <c r="A62" s="71" t="s">
        <v>637</v>
      </c>
      <c r="B62" s="448">
        <f>B40+B46+B49+B50+B51+B52+B53+B54+B55+B56+B57+B58+B59+B60</f>
        <v>110.07929635724869</v>
      </c>
      <c r="C62" s="144">
        <f>C40+C46+C49+C50+C51+C52+C53+C54+C55+C56+C57+C58+C59+C60</f>
        <v>111.09354192166148</v>
      </c>
      <c r="D62" s="72">
        <f>D40+D46+D49+D50+D51+D52+D53+D54+D55+D56+D57+D58+D59+D60</f>
        <v>0.2429375</v>
      </c>
      <c r="E62" s="144">
        <f>E40+E46+E49+E50+E51+E52+E53+E54+E55+E56+E57+E58+E59+E60</f>
        <v>3.4848610862000005</v>
      </c>
      <c r="F62" s="141">
        <f>F40+F46+F49+F50+F51+F52+F53+F54+F55+F56+F57+F58+F59+F60</f>
        <v>107.6086808354615</v>
      </c>
      <c r="G62" s="142">
        <f t="shared" si="11"/>
        <v>-3.1368709881060074E-2</v>
      </c>
    </row>
    <row r="63" spans="1:7" ht="13.9" hidden="1" thickBot="1" x14ac:dyDescent="0.4">
      <c r="A63" s="47"/>
      <c r="B63" s="88"/>
      <c r="C63" s="58"/>
      <c r="D63" s="66"/>
      <c r="E63" s="89"/>
      <c r="F63" s="56"/>
      <c r="G63" s="131"/>
    </row>
    <row r="64" spans="1:7" ht="13.9" hidden="1" thickBot="1" x14ac:dyDescent="0.4">
      <c r="A64" s="287" t="s">
        <v>84</v>
      </c>
      <c r="B64" s="577"/>
      <c r="C64" s="578"/>
      <c r="D64" s="579"/>
      <c r="E64" s="580"/>
      <c r="F64" s="581"/>
      <c r="G64" s="582"/>
    </row>
    <row r="65" spans="1:7" hidden="1" x14ac:dyDescent="0.35">
      <c r="A65" s="47"/>
      <c r="B65" s="88"/>
      <c r="C65" s="58"/>
      <c r="D65" s="66"/>
      <c r="E65" s="89"/>
      <c r="F65" s="56"/>
      <c r="G65" s="131"/>
    </row>
    <row r="66" spans="1:7" hidden="1" x14ac:dyDescent="0.35">
      <c r="A66" s="79" t="s">
        <v>641</v>
      </c>
      <c r="B66" s="88"/>
      <c r="C66" s="58"/>
      <c r="D66" s="66"/>
      <c r="E66" s="89"/>
      <c r="F66" s="56"/>
      <c r="G66" s="131"/>
    </row>
    <row r="67" spans="1:7" hidden="1" x14ac:dyDescent="0.35">
      <c r="A67" s="47" t="s">
        <v>642</v>
      </c>
      <c r="B67" s="154">
        <f>'Market Shares (Conv.) (2024)'!AQ68</f>
        <v>70.913441380505915</v>
      </c>
      <c r="C67" s="58">
        <f>'Market Shares (Conv.) (2029)'!H68</f>
        <v>71.566821677778194</v>
      </c>
      <c r="D67" s="66">
        <f>E67/$E$7</f>
        <v>8.6124999999999993E-2</v>
      </c>
      <c r="E67" s="76">
        <f>'Trade Draw'!X69</f>
        <v>1.2354357028000003</v>
      </c>
      <c r="F67" s="56">
        <f t="shared" ref="F67" si="14">C67-E67</f>
        <v>70.33138597497819</v>
      </c>
      <c r="G67" s="131">
        <f t="shared" ref="G67:G79" si="15">SUM(F67-C67)/C67</f>
        <v>-1.7262687846645173E-2</v>
      </c>
    </row>
    <row r="68" spans="1:7" hidden="1" x14ac:dyDescent="0.35">
      <c r="A68" s="47"/>
      <c r="B68" s="88"/>
      <c r="C68" s="58"/>
      <c r="D68" s="66"/>
      <c r="E68" s="89"/>
      <c r="F68" s="56"/>
      <c r="G68" s="131"/>
    </row>
    <row r="69" spans="1:7" hidden="1" x14ac:dyDescent="0.35">
      <c r="A69" s="79" t="s">
        <v>638</v>
      </c>
      <c r="B69" s="88"/>
      <c r="C69" s="58"/>
      <c r="D69" s="66"/>
      <c r="E69" s="89"/>
      <c r="F69" s="56"/>
      <c r="G69" s="131"/>
    </row>
    <row r="70" spans="1:7" hidden="1" x14ac:dyDescent="0.35">
      <c r="A70" s="47" t="s">
        <v>639</v>
      </c>
      <c r="B70" s="154">
        <f>'Market Shares (Conv.) (2024)'!AQ71</f>
        <v>3.9035056260297152</v>
      </c>
      <c r="C70" s="58">
        <f>'Market Shares (Conv.) (2029)'!H71</f>
        <v>3.9394716377855694</v>
      </c>
      <c r="D70" s="66">
        <f>E70/$E$7</f>
        <v>2.7499999999999998E-3</v>
      </c>
      <c r="E70" s="76">
        <f>'Trade Draw'!X72</f>
        <v>3.9447874400000006E-2</v>
      </c>
      <c r="F70" s="56">
        <f t="shared" ref="F70:F71" si="16">C70-E70</f>
        <v>3.9000237633855694</v>
      </c>
      <c r="G70" s="131">
        <f t="shared" si="15"/>
        <v>-1.0013493693325371E-2</v>
      </c>
    </row>
    <row r="71" spans="1:7" hidden="1" x14ac:dyDescent="0.35">
      <c r="A71" s="47" t="s">
        <v>8</v>
      </c>
      <c r="B71" s="154">
        <f>'Market Shares (Conv.) (2024)'!AQ72</f>
        <v>1.5347054765105987</v>
      </c>
      <c r="C71" s="58">
        <f>'Market Shares (Conv.) (2029)'!H72</f>
        <v>1.5488459032188076</v>
      </c>
      <c r="D71" s="66">
        <f>E71/$E$7</f>
        <v>6.8749999999999996E-4</v>
      </c>
      <c r="E71" s="76">
        <f>'Trade Draw'!X73</f>
        <v>9.8619686000000015E-3</v>
      </c>
      <c r="F71" s="56">
        <f t="shared" si="16"/>
        <v>1.5389839346188074</v>
      </c>
      <c r="G71" s="131">
        <f t="shared" si="15"/>
        <v>-6.3673013432162529E-3</v>
      </c>
    </row>
    <row r="72" spans="1:7" hidden="1" x14ac:dyDescent="0.35">
      <c r="A72" s="74" t="s">
        <v>11</v>
      </c>
      <c r="B72" s="446">
        <f>SUM(B70:B71)</f>
        <v>5.4382111025403139</v>
      </c>
      <c r="C72" s="139">
        <f>SUM(C70:C71)</f>
        <v>5.4883175410043767</v>
      </c>
      <c r="D72" s="75">
        <f>SUM(D70:D71)</f>
        <v>3.4374999999999996E-3</v>
      </c>
      <c r="E72" s="139">
        <f>SUM(E70:E71)</f>
        <v>4.9309843000000006E-2</v>
      </c>
      <c r="F72" s="138">
        <f>SUM(F70:F71)</f>
        <v>5.4390076980043771</v>
      </c>
      <c r="G72" s="140">
        <f t="shared" si="15"/>
        <v>-8.9845098487096285E-3</v>
      </c>
    </row>
    <row r="73" spans="1:7" hidden="1" x14ac:dyDescent="0.35">
      <c r="A73" s="47"/>
      <c r="B73" s="88"/>
      <c r="C73" s="58"/>
      <c r="D73" s="66"/>
      <c r="E73" s="89"/>
      <c r="F73" s="56"/>
      <c r="G73" s="131"/>
    </row>
    <row r="74" spans="1:7" hidden="1" x14ac:dyDescent="0.35">
      <c r="A74" s="48" t="s">
        <v>614</v>
      </c>
      <c r="B74" s="88"/>
      <c r="C74" s="58"/>
      <c r="D74" s="66"/>
      <c r="E74" s="89"/>
      <c r="F74" s="56"/>
      <c r="G74" s="131"/>
    </row>
    <row r="75" spans="1:7" hidden="1" x14ac:dyDescent="0.35">
      <c r="A75" s="47" t="s">
        <v>640</v>
      </c>
      <c r="B75" s="154">
        <f>'Market Shares (Conv.) (2024)'!AQ76</f>
        <v>1.0586741078019837</v>
      </c>
      <c r="C75" s="58">
        <f>'Market Shares (Conv.) (2029)'!H76</f>
        <v>1.0684284899022478</v>
      </c>
      <c r="D75" s="66">
        <f>E75/$E$7</f>
        <v>0</v>
      </c>
      <c r="E75" s="76">
        <f>'Trade Draw'!X77</f>
        <v>0</v>
      </c>
      <c r="F75" s="56">
        <f t="shared" ref="F75:F77" si="17">C75-E75</f>
        <v>1.0684284899022478</v>
      </c>
      <c r="G75" s="131">
        <f t="shared" si="15"/>
        <v>0</v>
      </c>
    </row>
    <row r="76" spans="1:7" hidden="1" x14ac:dyDescent="0.35">
      <c r="A76" s="47" t="s">
        <v>536</v>
      </c>
      <c r="B76" s="154">
        <f>'Market Shares (Conv.) (2024)'!AQ77</f>
        <v>0.10820725562160902</v>
      </c>
      <c r="C76" s="58">
        <f>'Market Shares (Conv.) (2029)'!H77</f>
        <v>0.10920425262906917</v>
      </c>
      <c r="D76" s="66">
        <f t="shared" ref="D76:D77" si="18">E76/$E$7</f>
        <v>0</v>
      </c>
      <c r="E76" s="76">
        <f>'Trade Draw'!X78</f>
        <v>0</v>
      </c>
      <c r="F76" s="56">
        <f t="shared" si="17"/>
        <v>0.10920425262906917</v>
      </c>
      <c r="G76" s="131">
        <f t="shared" si="15"/>
        <v>0</v>
      </c>
    </row>
    <row r="77" spans="1:7" hidden="1" x14ac:dyDescent="0.35">
      <c r="A77" s="47" t="s">
        <v>643</v>
      </c>
      <c r="B77" s="154">
        <f>'Market Shares (Conv.) (2024)'!AQ78</f>
        <v>5.4056248035801356E-2</v>
      </c>
      <c r="C77" s="58">
        <f>'Market Shares (Conv.) (2029)'!H78</f>
        <v>5.4554309993076013E-2</v>
      </c>
      <c r="D77" s="66">
        <f t="shared" si="18"/>
        <v>0</v>
      </c>
      <c r="E77" s="76">
        <f>'Trade Draw'!X79</f>
        <v>0</v>
      </c>
      <c r="F77" s="56">
        <f t="shared" si="17"/>
        <v>5.4554309993076013E-2</v>
      </c>
      <c r="G77" s="131">
        <f t="shared" si="15"/>
        <v>0</v>
      </c>
    </row>
    <row r="78" spans="1:7" ht="13.9" hidden="1" thickBot="1" x14ac:dyDescent="0.4">
      <c r="A78" s="47"/>
      <c r="B78" s="88"/>
      <c r="C78" s="58"/>
      <c r="D78" s="66"/>
      <c r="E78" s="89"/>
      <c r="F78" s="56"/>
      <c r="G78" s="131"/>
    </row>
    <row r="79" spans="1:7" ht="13.9" hidden="1" thickBot="1" x14ac:dyDescent="0.4">
      <c r="A79" s="71" t="s">
        <v>644</v>
      </c>
      <c r="B79" s="448">
        <f>B67+B72+B75+B76+B77</f>
        <v>77.572590094505614</v>
      </c>
      <c r="C79" s="144">
        <f>C67+C72+C75+C76+C77</f>
        <v>78.287326271306966</v>
      </c>
      <c r="D79" s="72">
        <f>D67+D72+D75+D76+D77</f>
        <v>8.9562499999999989E-2</v>
      </c>
      <c r="E79" s="144">
        <f>E67+E72+E75+E76+E77</f>
        <v>1.2847455458000003</v>
      </c>
      <c r="F79" s="141">
        <f>F67+F72+F75+F76+F77</f>
        <v>77.002580725506959</v>
      </c>
      <c r="G79" s="142">
        <f t="shared" si="15"/>
        <v>-1.6410645336739239E-2</v>
      </c>
    </row>
    <row r="80" spans="1:7" ht="13.9" hidden="1" thickBot="1" x14ac:dyDescent="0.4">
      <c r="A80" s="47"/>
      <c r="B80" s="88"/>
      <c r="C80" s="58"/>
      <c r="D80" s="66"/>
      <c r="E80" s="89"/>
      <c r="F80" s="56"/>
      <c r="G80" s="131"/>
    </row>
    <row r="81" spans="1:7" ht="13.9" hidden="1" thickBot="1" x14ac:dyDescent="0.4">
      <c r="A81" s="287" t="s">
        <v>85</v>
      </c>
      <c r="B81" s="577"/>
      <c r="C81" s="578"/>
      <c r="D81" s="579"/>
      <c r="E81" s="580"/>
      <c r="F81" s="581"/>
      <c r="G81" s="582"/>
    </row>
    <row r="82" spans="1:7" hidden="1" x14ac:dyDescent="0.35">
      <c r="A82" s="47"/>
      <c r="B82" s="88"/>
      <c r="C82" s="58"/>
      <c r="D82" s="66"/>
      <c r="E82" s="89"/>
      <c r="F82" s="56"/>
      <c r="G82" s="131"/>
    </row>
    <row r="83" spans="1:7" hidden="1" x14ac:dyDescent="0.35">
      <c r="A83" s="247" t="s">
        <v>541</v>
      </c>
      <c r="B83" s="154">
        <f>'Market Shares (Conv.) (2024)'!AQ84</f>
        <v>1.7274897275994476</v>
      </c>
      <c r="C83" s="58">
        <f>'Market Shares (Conv.) (2029)'!H84</f>
        <v>1.743406424487663</v>
      </c>
      <c r="D83" s="66">
        <f>E83/$E$7</f>
        <v>1.25E-4</v>
      </c>
      <c r="E83" s="76">
        <f>'Trade Draw'!X85</f>
        <v>1.7930852000000003E-3</v>
      </c>
      <c r="F83" s="56">
        <f t="shared" ref="F83:F91" si="19">C83-E83</f>
        <v>1.7416133392876629</v>
      </c>
      <c r="G83" s="131">
        <f t="shared" ref="G83:G95" si="20">SUM(F83-C83)/C83</f>
        <v>-1.0284952348543948E-3</v>
      </c>
    </row>
    <row r="84" spans="1:7" hidden="1" x14ac:dyDescent="0.35">
      <c r="A84" s="247" t="s">
        <v>645</v>
      </c>
      <c r="B84" s="154">
        <f>'Market Shares (Conv.) (2024)'!AQ85</f>
        <v>7.1883402993267396</v>
      </c>
      <c r="C84" s="58">
        <f>'Market Shares (Conv.) (2029)'!H85</f>
        <v>7.2545720295916256</v>
      </c>
      <c r="D84" s="66">
        <f t="shared" ref="D84:D91" si="21">E84/$E$7</f>
        <v>8.1249999999999985E-4</v>
      </c>
      <c r="E84" s="76">
        <f>'Trade Draw'!X86</f>
        <v>1.1655053800000001E-2</v>
      </c>
      <c r="F84" s="56">
        <f t="shared" si="19"/>
        <v>7.2429169757916254</v>
      </c>
      <c r="G84" s="131">
        <f t="shared" si="20"/>
        <v>-1.6065804781396995E-3</v>
      </c>
    </row>
    <row r="85" spans="1:7" hidden="1" x14ac:dyDescent="0.35">
      <c r="A85" s="247" t="s">
        <v>543</v>
      </c>
      <c r="B85" s="154">
        <f>'Market Shares (Conv.) (2024)'!AQ86</f>
        <v>0.18640918212480706</v>
      </c>
      <c r="C85" s="58">
        <f>'Market Shares (Conv.) (2029)'!H86</f>
        <v>0.1881267138713974</v>
      </c>
      <c r="D85" s="66">
        <f t="shared" si="21"/>
        <v>0</v>
      </c>
      <c r="E85" s="76">
        <f>'Trade Draw'!X87</f>
        <v>0</v>
      </c>
      <c r="F85" s="56">
        <f t="shared" si="19"/>
        <v>0.1881267138713974</v>
      </c>
      <c r="G85" s="131">
        <f t="shared" si="20"/>
        <v>0</v>
      </c>
    </row>
    <row r="86" spans="1:7" hidden="1" x14ac:dyDescent="0.35">
      <c r="A86" s="247" t="s">
        <v>544</v>
      </c>
      <c r="B86" s="154">
        <f>'Market Shares (Conv.) (2024)'!AQ87</f>
        <v>0.82833263858386574</v>
      </c>
      <c r="C86" s="58">
        <f>'Market Shares (Conv.) (2029)'!H87</f>
        <v>0.83596470685050384</v>
      </c>
      <c r="D86" s="66">
        <f t="shared" si="21"/>
        <v>0</v>
      </c>
      <c r="E86" s="76">
        <f>'Trade Draw'!X88</f>
        <v>0</v>
      </c>
      <c r="F86" s="56">
        <f t="shared" si="19"/>
        <v>0.83596470685050384</v>
      </c>
      <c r="G86" s="131">
        <f t="shared" si="20"/>
        <v>0</v>
      </c>
    </row>
    <row r="87" spans="1:7" hidden="1" x14ac:dyDescent="0.35">
      <c r="A87" s="247" t="s">
        <v>646</v>
      </c>
      <c r="B87" s="154">
        <f>'Market Shares (Conv.) (2024)'!AQ88</f>
        <v>0.3241198977500897</v>
      </c>
      <c r="C87" s="58">
        <f>'Market Shares (Conv.) (2029)'!H88</f>
        <v>0.32710626466475529</v>
      </c>
      <c r="D87" s="66">
        <f t="shared" si="21"/>
        <v>0</v>
      </c>
      <c r="E87" s="76">
        <f>'Trade Draw'!X89</f>
        <v>0</v>
      </c>
      <c r="F87" s="56">
        <f t="shared" si="19"/>
        <v>0.32710626466475529</v>
      </c>
      <c r="G87" s="131">
        <f t="shared" si="20"/>
        <v>0</v>
      </c>
    </row>
    <row r="88" spans="1:7" hidden="1" x14ac:dyDescent="0.35">
      <c r="A88" s="247" t="s">
        <v>546</v>
      </c>
      <c r="B88" s="154">
        <f>'Market Shares (Conv.) (2024)'!AQ89</f>
        <v>1.2154985736758221</v>
      </c>
      <c r="C88" s="58">
        <f>'Market Shares (Conv.) (2029)'!H89</f>
        <v>1.2266979006855063</v>
      </c>
      <c r="D88" s="66">
        <f t="shared" si="21"/>
        <v>0</v>
      </c>
      <c r="E88" s="76">
        <f>'Trade Draw'!X90</f>
        <v>0</v>
      </c>
      <c r="F88" s="56">
        <f t="shared" si="19"/>
        <v>1.2266979006855063</v>
      </c>
      <c r="G88" s="131">
        <f t="shared" si="20"/>
        <v>0</v>
      </c>
    </row>
    <row r="89" spans="1:7" hidden="1" x14ac:dyDescent="0.35">
      <c r="A89" s="247" t="s">
        <v>647</v>
      </c>
      <c r="B89" s="154">
        <f>'Market Shares (Conv.) (2024)'!AQ90</f>
        <v>1.2001762833500988</v>
      </c>
      <c r="C89" s="58">
        <f>'Market Shares (Conv.) (2029)'!H90</f>
        <v>1.2112344342666048</v>
      </c>
      <c r="D89" s="66">
        <f t="shared" si="21"/>
        <v>0</v>
      </c>
      <c r="E89" s="76">
        <f>'Trade Draw'!X91</f>
        <v>0</v>
      </c>
      <c r="F89" s="56">
        <f t="shared" si="19"/>
        <v>1.2112344342666048</v>
      </c>
      <c r="G89" s="131">
        <f t="shared" si="20"/>
        <v>0</v>
      </c>
    </row>
    <row r="90" spans="1:7" hidden="1" x14ac:dyDescent="0.35">
      <c r="A90" s="247" t="s">
        <v>548</v>
      </c>
      <c r="B90" s="154">
        <f>'Market Shares (Conv.) (2024)'!AQ91</f>
        <v>7.43955516430089E-2</v>
      </c>
      <c r="C90" s="58">
        <f>'Market Shares (Conv.) (2029)'!H91</f>
        <v>7.5081015311136673E-2</v>
      </c>
      <c r="D90" s="66">
        <f t="shared" si="21"/>
        <v>0</v>
      </c>
      <c r="E90" s="76">
        <f>'Trade Draw'!X92</f>
        <v>0</v>
      </c>
      <c r="F90" s="56">
        <f t="shared" si="19"/>
        <v>7.5081015311136673E-2</v>
      </c>
      <c r="G90" s="131">
        <f t="shared" si="20"/>
        <v>0</v>
      </c>
    </row>
    <row r="91" spans="1:7" hidden="1" x14ac:dyDescent="0.35">
      <c r="A91" s="247" t="s">
        <v>549</v>
      </c>
      <c r="B91" s="154">
        <f>'Market Shares (Conv.) (2024)'!AQ92</f>
        <v>9.3289228897657978E-2</v>
      </c>
      <c r="C91" s="58">
        <f>'Market Shares (Conv.) (2029)'!H92</f>
        <v>9.4148774604689622E-2</v>
      </c>
      <c r="D91" s="66">
        <f t="shared" si="21"/>
        <v>0</v>
      </c>
      <c r="E91" s="76">
        <f>'Trade Draw'!X93</f>
        <v>0</v>
      </c>
      <c r="F91" s="56">
        <f t="shared" si="19"/>
        <v>9.4148774604689622E-2</v>
      </c>
      <c r="G91" s="131">
        <f t="shared" si="20"/>
        <v>0</v>
      </c>
    </row>
    <row r="92" spans="1:7" ht="13.9" hidden="1" thickBot="1" x14ac:dyDescent="0.4">
      <c r="A92" s="47"/>
      <c r="B92" s="88"/>
      <c r="C92" s="58"/>
      <c r="D92" s="66"/>
      <c r="E92" s="89"/>
      <c r="F92" s="56"/>
      <c r="G92" s="131"/>
    </row>
    <row r="93" spans="1:7" ht="13.9" hidden="1" thickBot="1" x14ac:dyDescent="0.4">
      <c r="A93" s="71" t="s">
        <v>648</v>
      </c>
      <c r="B93" s="448">
        <f>SUM(B83:B91)</f>
        <v>12.838051382951537</v>
      </c>
      <c r="C93" s="144">
        <f>SUM(C83:C91)</f>
        <v>12.956338264333882</v>
      </c>
      <c r="D93" s="72">
        <f>SUM(D83:D91)</f>
        <v>9.3749999999999986E-4</v>
      </c>
      <c r="E93" s="144">
        <f>SUM(E83:E91)</f>
        <v>1.3448139000000001E-2</v>
      </c>
      <c r="F93" s="141">
        <f>SUM(F83:F91)</f>
        <v>12.942890125333882</v>
      </c>
      <c r="G93" s="142">
        <f t="shared" si="20"/>
        <v>-1.0379583124206751E-3</v>
      </c>
    </row>
    <row r="94" spans="1:7" ht="13.9" hidden="1" thickBot="1" x14ac:dyDescent="0.4">
      <c r="A94" s="47"/>
      <c r="B94" s="88"/>
      <c r="C94" s="58"/>
      <c r="D94" s="66"/>
      <c r="E94" s="89"/>
      <c r="F94" s="56"/>
      <c r="G94" s="131"/>
    </row>
    <row r="95" spans="1:7" ht="13.9" hidden="1" thickBot="1" x14ac:dyDescent="0.4">
      <c r="A95" s="150" t="s">
        <v>649</v>
      </c>
      <c r="B95" s="444">
        <f>B93+B79+B62+B35+B26</f>
        <v>320.28291195181328</v>
      </c>
      <c r="C95" s="585">
        <f>C93+C79+C62+C35+C26</f>
        <v>323.233925753265</v>
      </c>
      <c r="D95" s="583">
        <f>D93+D79+D62+D35+D26</f>
        <v>0.90962499999999991</v>
      </c>
      <c r="E95" s="585">
        <f>E93+E79+E62+E35+E26</f>
        <v>13.048281000400001</v>
      </c>
      <c r="F95" s="571">
        <f>F93+F79+F62+F35+F26+F7</f>
        <v>324.53032635286507</v>
      </c>
      <c r="G95" s="584">
        <f t="shared" si="20"/>
        <v>4.0107194706710996E-3</v>
      </c>
    </row>
    <row r="96" spans="1:7" ht="13.9" hidden="1" thickBot="1" x14ac:dyDescent="0.4">
      <c r="A96" s="47"/>
      <c r="B96" s="88"/>
      <c r="C96" s="58"/>
      <c r="D96" s="66"/>
      <c r="E96" s="89"/>
      <c r="F96" s="56"/>
      <c r="G96" s="131"/>
    </row>
    <row r="97" spans="1:7" ht="13.9" hidden="1" thickBot="1" x14ac:dyDescent="0.4">
      <c r="A97" s="150" t="s">
        <v>514</v>
      </c>
      <c r="B97" s="569"/>
      <c r="C97" s="572"/>
      <c r="D97" s="574"/>
      <c r="E97" s="570"/>
      <c r="F97" s="570"/>
      <c r="G97" s="576"/>
    </row>
    <row r="98" spans="1:7" hidden="1" x14ac:dyDescent="0.35">
      <c r="A98" s="79"/>
      <c r="B98" s="88"/>
      <c r="C98" s="58"/>
      <c r="D98" s="66"/>
      <c r="E98" s="89"/>
      <c r="F98" s="56"/>
      <c r="G98" s="131"/>
    </row>
    <row r="99" spans="1:7" hidden="1" x14ac:dyDescent="0.35">
      <c r="A99" s="5" t="s">
        <v>552</v>
      </c>
      <c r="B99" s="154">
        <f>'Market Shares (Conv.) (2024)'!AK100</f>
        <v>7.1797302942129502</v>
      </c>
      <c r="C99" s="58">
        <f>'Market Shares (Conv.) (2024)'!AL100*'Pop &amp; Exp'!$G$21</f>
        <v>7.2458826938517769</v>
      </c>
      <c r="D99" s="66">
        <f>E99/$E$7</f>
        <v>2.5000000000000001E-3</v>
      </c>
      <c r="E99" s="76">
        <f>'Trade Draw'!X101</f>
        <v>3.5861704000000008E-2</v>
      </c>
      <c r="F99" s="56">
        <f t="shared" ref="F99:F111" si="22">C99-E99</f>
        <v>7.2100209898517766</v>
      </c>
      <c r="G99" s="131">
        <f t="shared" ref="G99:G111" si="23">SUM(F99-C99)/C99</f>
        <v>-4.9492526328682252E-3</v>
      </c>
    </row>
    <row r="100" spans="1:7" hidden="1" x14ac:dyDescent="0.35">
      <c r="A100" s="5" t="s">
        <v>553</v>
      </c>
      <c r="B100" s="154">
        <f>'Market Shares (Conv.) (2024)'!AK101</f>
        <v>4.2488513891491717</v>
      </c>
      <c r="C100" s="58">
        <f>'Market Shares (Conv.) (2024)'!AL101*'Pop &amp; Exp'!$G$21</f>
        <v>4.2879993381086932</v>
      </c>
      <c r="D100" s="66">
        <f t="shared" ref="D100:D111" si="24">E100/$E$7</f>
        <v>1.5E-3</v>
      </c>
      <c r="E100" s="76">
        <f>'Trade Draw'!X102</f>
        <v>2.1517022400000006E-2</v>
      </c>
      <c r="F100" s="56">
        <f t="shared" si="22"/>
        <v>4.2664823157086929</v>
      </c>
      <c r="G100" s="131">
        <f t="shared" si="23"/>
        <v>-5.0179630880005724E-3</v>
      </c>
    </row>
    <row r="101" spans="1:7" hidden="1" x14ac:dyDescent="0.35">
      <c r="A101" s="5" t="s">
        <v>554</v>
      </c>
      <c r="B101" s="154">
        <f>'Market Shares (Conv.) (2024)'!AK102</f>
        <v>3.6592486970700362</v>
      </c>
      <c r="C101" s="58">
        <f>'Market Shares (Conv.) (2024)'!AL102*'Pop &amp; Exp'!$G$21</f>
        <v>3.6929641811156619</v>
      </c>
      <c r="D101" s="66">
        <f t="shared" si="24"/>
        <v>1.2249999999999999E-2</v>
      </c>
      <c r="E101" s="76">
        <f>'Trade Draw'!X103</f>
        <v>0.17572234960000002</v>
      </c>
      <c r="F101" s="56">
        <f t="shared" si="22"/>
        <v>3.5172418315156619</v>
      </c>
      <c r="G101" s="131">
        <f t="shared" si="23"/>
        <v>-4.7583009469350838E-2</v>
      </c>
    </row>
    <row r="102" spans="1:7" hidden="1" x14ac:dyDescent="0.35">
      <c r="A102" s="5" t="s">
        <v>555</v>
      </c>
      <c r="B102" s="154">
        <f>'Market Shares (Conv.) (2024)'!AK103</f>
        <v>6.2738395344722981</v>
      </c>
      <c r="C102" s="58">
        <f>'Market Shares (Conv.) (2024)'!AL103*'Pop &amp; Exp'!$G$21</f>
        <v>6.3316452629811817</v>
      </c>
      <c r="D102" s="66">
        <f t="shared" si="24"/>
        <v>3.1250000000000001E-4</v>
      </c>
      <c r="E102" s="76">
        <f>'Trade Draw'!X104</f>
        <v>4.482713000000001E-3</v>
      </c>
      <c r="F102" s="56">
        <f t="shared" si="22"/>
        <v>6.3271625499811819</v>
      </c>
      <c r="G102" s="131">
        <f t="shared" si="23"/>
        <v>-7.0798549410349809E-4</v>
      </c>
    </row>
    <row r="103" spans="1:7" hidden="1" x14ac:dyDescent="0.35">
      <c r="A103" s="5" t="s">
        <v>558</v>
      </c>
      <c r="B103" s="154">
        <f>'Market Shares (Conv.) (2024)'!AK104</f>
        <v>7.0504269591020385</v>
      </c>
      <c r="C103" s="58">
        <f>'Market Shares (Conv.) (2024)'!AL104*'Pop &amp; Exp'!$G$21</f>
        <v>7.1153879872619408</v>
      </c>
      <c r="D103" s="66">
        <f t="shared" si="24"/>
        <v>3.6874999999999994E-3</v>
      </c>
      <c r="E103" s="76">
        <f>'Trade Draw'!X105</f>
        <v>5.2896013400000004E-2</v>
      </c>
      <c r="F103" s="56">
        <f t="shared" si="22"/>
        <v>7.0624919738619409</v>
      </c>
      <c r="G103" s="131">
        <f t="shared" si="23"/>
        <v>-7.4340307927965353E-3</v>
      </c>
    </row>
    <row r="104" spans="1:7" hidden="1" x14ac:dyDescent="0.35">
      <c r="A104" s="5" t="s">
        <v>577</v>
      </c>
      <c r="B104" s="154">
        <f>'Market Shares (Conv.) (2024)'!AK105</f>
        <v>4.1714926015253369</v>
      </c>
      <c r="C104" s="58">
        <f>'Market Shares (Conv.) (2024)'!AL105*'Pop &amp; Exp'!$G$21</f>
        <v>4.2099277842353251</v>
      </c>
      <c r="D104" s="66">
        <f t="shared" si="24"/>
        <v>2.6249999999999993E-3</v>
      </c>
      <c r="E104" s="76">
        <f>'Trade Draw'!X106</f>
        <v>3.7654789199999997E-2</v>
      </c>
      <c r="F104" s="56">
        <f t="shared" si="22"/>
        <v>4.1722729950353248</v>
      </c>
      <c r="G104" s="131">
        <f t="shared" si="23"/>
        <v>-8.9442838760807348E-3</v>
      </c>
    </row>
    <row r="105" spans="1:7" hidden="1" x14ac:dyDescent="0.35">
      <c r="A105" s="5" t="s">
        <v>651</v>
      </c>
      <c r="B105" s="154">
        <f>'Market Shares (Conv.) (2024)'!AK106</f>
        <v>4.7425762490199466</v>
      </c>
      <c r="C105" s="58">
        <f>'Market Shares (Conv.) (2024)'!AL106*'Pop &amp; Exp'!$G$21</f>
        <v>4.7862732663850212</v>
      </c>
      <c r="D105" s="66">
        <f t="shared" si="24"/>
        <v>6.9999999999999993E-3</v>
      </c>
      <c r="E105" s="76">
        <f>'Trade Draw'!X107</f>
        <v>0.10041277120000001</v>
      </c>
      <c r="F105" s="56">
        <f t="shared" si="22"/>
        <v>4.6858604951850209</v>
      </c>
      <c r="G105" s="131">
        <f t="shared" si="23"/>
        <v>-2.0979322661165156E-2</v>
      </c>
    </row>
    <row r="106" spans="1:7" hidden="1" x14ac:dyDescent="0.35">
      <c r="A106" s="5" t="s">
        <v>652</v>
      </c>
      <c r="B106" s="154">
        <f>'Market Shares (Conv.) (2024)'!AK107</f>
        <v>10.364957028431723</v>
      </c>
      <c r="C106" s="58">
        <f>'Market Shares (Conv.) (2024)'!AL107*'Pop &amp; Exp'!$G$21</f>
        <v>10.460457381716127</v>
      </c>
      <c r="D106" s="66">
        <f t="shared" si="24"/>
        <v>8.3750000000000005E-3</v>
      </c>
      <c r="E106" s="76">
        <f>'Trade Draw'!X108</f>
        <v>0.12013670840000003</v>
      </c>
      <c r="F106" s="56">
        <f t="shared" si="22"/>
        <v>10.340320673316127</v>
      </c>
      <c r="G106" s="131">
        <f t="shared" si="23"/>
        <v>-1.1484842776568055E-2</v>
      </c>
    </row>
    <row r="107" spans="1:7" hidden="1" x14ac:dyDescent="0.35">
      <c r="A107" s="5" t="s">
        <v>653</v>
      </c>
      <c r="B107" s="154">
        <f>'Market Shares (Conv.) (2024)'!AK108</f>
        <v>6.9468624477766294</v>
      </c>
      <c r="C107" s="58">
        <f>'Market Shares (Conv.) (2024)'!AL108*'Pop &amp; Exp'!$G$21</f>
        <v>7.0108692561175623</v>
      </c>
      <c r="D107" s="66">
        <f t="shared" si="24"/>
        <v>7.624999999999999E-3</v>
      </c>
      <c r="E107" s="76">
        <f>'Trade Draw'!X109</f>
        <v>0.10937819720000001</v>
      </c>
      <c r="F107" s="56">
        <f t="shared" si="22"/>
        <v>6.9014910589175624</v>
      </c>
      <c r="G107" s="131">
        <f t="shared" si="23"/>
        <v>-1.5601231916364486E-2</v>
      </c>
    </row>
    <row r="108" spans="1:7" hidden="1" x14ac:dyDescent="0.35">
      <c r="A108" s="5" t="s">
        <v>582</v>
      </c>
      <c r="B108" s="154">
        <f>'Market Shares (Conv.) (2024)'!AK109</f>
        <v>12.531111359813369</v>
      </c>
      <c r="C108" s="58">
        <f>'Market Shares (Conv.) (2024)'!AL109*'Pop &amp; Exp'!$G$21</f>
        <v>12.646570165732749</v>
      </c>
      <c r="D108" s="66">
        <f t="shared" si="24"/>
        <v>3.9999999999999992E-3</v>
      </c>
      <c r="E108" s="76">
        <f>'Trade Draw'!X110</f>
        <v>5.7378726400000003E-2</v>
      </c>
      <c r="F108" s="56">
        <f t="shared" si="22"/>
        <v>12.589191439332749</v>
      </c>
      <c r="G108" s="131">
        <f t="shared" si="23"/>
        <v>-4.5370978572098156E-3</v>
      </c>
    </row>
    <row r="109" spans="1:7" hidden="1" x14ac:dyDescent="0.35">
      <c r="A109" s="5" t="s">
        <v>650</v>
      </c>
      <c r="B109" s="154">
        <f>'Market Shares (Conv.) (2024)'!AK110</f>
        <v>9.1304338184415528</v>
      </c>
      <c r="C109" s="58">
        <f>'Market Shares (Conv.) (2024)'!AL110*'Pop &amp; Exp'!$G$21</f>
        <v>9.2145595560504212</v>
      </c>
      <c r="D109" s="66">
        <f t="shared" si="24"/>
        <v>4.7499999999999999E-3</v>
      </c>
      <c r="E109" s="76">
        <f>'Trade Draw'!X111</f>
        <v>6.8137237600000011E-2</v>
      </c>
      <c r="F109" s="56">
        <f t="shared" si="22"/>
        <v>9.146422318450421</v>
      </c>
      <c r="G109" s="131">
        <f t="shared" si="23"/>
        <v>-7.3945192046927814E-3</v>
      </c>
    </row>
    <row r="110" spans="1:7" hidden="1" x14ac:dyDescent="0.35">
      <c r="A110" s="5" t="s">
        <v>589</v>
      </c>
      <c r="B110" s="154">
        <f>'Market Shares (Conv.) (2024)'!AK111</f>
        <v>6.0321887805635663</v>
      </c>
      <c r="C110" s="58">
        <f>'Market Shares (Conv.) (2024)'!AL111*'Pop &amp; Exp'!$G$21</f>
        <v>6.0877679940655449</v>
      </c>
      <c r="D110" s="66">
        <f t="shared" si="24"/>
        <v>2.5000000000000001E-4</v>
      </c>
      <c r="E110" s="76">
        <f>'Trade Draw'!X112</f>
        <v>3.5861704000000006E-3</v>
      </c>
      <c r="F110" s="56">
        <f t="shared" si="22"/>
        <v>6.0841818236655447</v>
      </c>
      <c r="G110" s="131">
        <f t="shared" si="23"/>
        <v>-5.890780337713356E-4</v>
      </c>
    </row>
    <row r="111" spans="1:7" hidden="1" x14ac:dyDescent="0.35">
      <c r="A111" s="5" t="s">
        <v>8</v>
      </c>
      <c r="B111" s="154">
        <f>'Market Shares (Conv.) (2024)'!AK112</f>
        <v>28.923727812940221</v>
      </c>
      <c r="C111" s="58">
        <f>'Market Shares (Conv.) (2024)'!AL112*'Pop &amp; Exp'!$G$21</f>
        <v>29.190224453192638</v>
      </c>
      <c r="D111" s="66">
        <f t="shared" si="24"/>
        <v>3.5499999999999997E-2</v>
      </c>
      <c r="E111" s="76">
        <f>'Trade Draw'!X113</f>
        <v>0.5092361968000001</v>
      </c>
      <c r="F111" s="56">
        <f t="shared" si="22"/>
        <v>28.680988256392638</v>
      </c>
      <c r="G111" s="131">
        <f t="shared" si="23"/>
        <v>-1.7445436146493999E-2</v>
      </c>
    </row>
    <row r="112" spans="1:7" ht="13.9" hidden="1" thickBot="1" x14ac:dyDescent="0.4">
      <c r="A112" s="5"/>
      <c r="B112" s="88"/>
      <c r="C112" s="58"/>
      <c r="D112" s="66"/>
      <c r="E112" s="89"/>
      <c r="F112" s="56"/>
      <c r="G112" s="131"/>
    </row>
    <row r="113" spans="1:7" s="2" customFormat="1" ht="14.25" hidden="1" thickBot="1" x14ac:dyDescent="0.45">
      <c r="A113" s="297" t="s">
        <v>654</v>
      </c>
      <c r="B113" s="444" t="s">
        <v>7</v>
      </c>
      <c r="C113" s="585" t="s">
        <v>7</v>
      </c>
      <c r="D113" s="583">
        <f>SUM(D99:D111)</f>
        <v>9.0374999999999983E-2</v>
      </c>
      <c r="E113" s="585">
        <f>SUM(E99:E111)</f>
        <v>1.2964005996000001</v>
      </c>
      <c r="F113" s="571" t="s">
        <v>7</v>
      </c>
      <c r="G113" s="584" t="s">
        <v>7</v>
      </c>
    </row>
    <row r="114" spans="1:7" ht="13.9" hidden="1" thickBot="1" x14ac:dyDescent="0.4">
      <c r="A114" s="98"/>
      <c r="B114" s="88"/>
      <c r="C114" s="58"/>
      <c r="D114" s="66"/>
      <c r="E114" s="586"/>
      <c r="F114" s="56"/>
      <c r="G114" s="131"/>
    </row>
    <row r="115" spans="1:7" ht="13.9" hidden="1" thickBot="1" x14ac:dyDescent="0.4">
      <c r="A115" s="99" t="s">
        <v>9</v>
      </c>
      <c r="B115" s="133" t="s">
        <v>7</v>
      </c>
      <c r="C115" s="134" t="s">
        <v>7</v>
      </c>
      <c r="D115" s="135">
        <f>D95+D113</f>
        <v>0.99999999999999989</v>
      </c>
      <c r="E115" s="136">
        <f>E95+E113</f>
        <v>14.344681600000001</v>
      </c>
      <c r="F115" s="133" t="s">
        <v>7</v>
      </c>
      <c r="G115" s="137" t="s">
        <v>7</v>
      </c>
    </row>
    <row r="116" spans="1:7" ht="13.9" hidden="1" thickBot="1" x14ac:dyDescent="0.4">
      <c r="A116" s="50"/>
      <c r="B116" s="87"/>
      <c r="C116" s="573"/>
      <c r="D116" s="67"/>
      <c r="E116" s="81"/>
      <c r="F116" s="143"/>
      <c r="G116" s="132"/>
    </row>
    <row r="117" spans="1:7" ht="13.5" hidden="1" customHeight="1" x14ac:dyDescent="0.35"/>
    <row r="118" spans="1:7" hidden="1" x14ac:dyDescent="0.35"/>
    <row r="119" spans="1:7" ht="17.25" hidden="1" x14ac:dyDescent="0.45">
      <c r="A119" s="4" t="s">
        <v>813</v>
      </c>
      <c r="B119" s="122"/>
      <c r="C119" s="122"/>
      <c r="D119" s="125"/>
      <c r="E119" s="122"/>
      <c r="F119" s="125"/>
      <c r="G119" s="125"/>
    </row>
    <row r="120" spans="1:7" ht="13.9" hidden="1" thickBot="1" x14ac:dyDescent="0.4">
      <c r="A120" s="5"/>
      <c r="B120" s="7"/>
      <c r="C120" s="7"/>
      <c r="D120" s="45"/>
      <c r="E120" s="7"/>
      <c r="F120" s="45"/>
      <c r="G120" s="45"/>
    </row>
    <row r="121" spans="1:7" hidden="1" x14ac:dyDescent="0.35">
      <c r="A121" s="754"/>
      <c r="B121" s="756" t="s">
        <v>32</v>
      </c>
      <c r="C121" s="758"/>
      <c r="D121" s="756" t="s">
        <v>33</v>
      </c>
      <c r="E121" s="758"/>
      <c r="F121" s="59" t="s">
        <v>34</v>
      </c>
      <c r="G121" s="128" t="s">
        <v>35</v>
      </c>
    </row>
    <row r="122" spans="1:7" ht="13.9" hidden="1" thickBot="1" x14ac:dyDescent="0.4">
      <c r="A122" s="755"/>
      <c r="B122" s="61">
        <v>2024</v>
      </c>
      <c r="C122" s="14">
        <v>2029</v>
      </c>
      <c r="D122" s="64" t="s">
        <v>30</v>
      </c>
      <c r="E122" s="14" t="s">
        <v>12</v>
      </c>
      <c r="F122" s="29" t="s">
        <v>43</v>
      </c>
      <c r="G122" s="129"/>
    </row>
    <row r="123" spans="1:7" ht="13.9" hidden="1" thickBot="1" x14ac:dyDescent="0.4">
      <c r="A123" s="121" t="s">
        <v>31</v>
      </c>
      <c r="B123" s="123"/>
      <c r="C123" s="25"/>
      <c r="D123" s="65"/>
      <c r="E123" s="25"/>
      <c r="F123" s="54">
        <f>Proposal!I33</f>
        <v>3.9321773444747889</v>
      </c>
      <c r="G123" s="130" t="s">
        <v>7</v>
      </c>
    </row>
    <row r="124" spans="1:7" ht="13.9" hidden="1" thickBot="1" x14ac:dyDescent="0.4">
      <c r="A124" s="98"/>
      <c r="B124" s="88"/>
      <c r="C124" s="76"/>
      <c r="D124" s="66"/>
      <c r="E124" s="76"/>
      <c r="F124" s="126"/>
      <c r="G124" s="131"/>
    </row>
    <row r="125" spans="1:7" ht="13.9" hidden="1" thickBot="1" x14ac:dyDescent="0.4">
      <c r="A125" s="150" t="s">
        <v>608</v>
      </c>
      <c r="B125" s="569"/>
      <c r="C125" s="587"/>
      <c r="D125" s="574"/>
      <c r="E125" s="587"/>
      <c r="F125" s="588"/>
      <c r="G125" s="576"/>
    </row>
    <row r="126" spans="1:7" ht="13.9" hidden="1" thickBot="1" x14ac:dyDescent="0.4">
      <c r="A126" s="47"/>
      <c r="B126" s="88"/>
      <c r="C126" s="76"/>
      <c r="D126" s="66"/>
      <c r="E126" s="76"/>
      <c r="F126" s="126"/>
      <c r="G126" s="131"/>
    </row>
    <row r="127" spans="1:7" ht="13.9" hidden="1" thickBot="1" x14ac:dyDescent="0.4">
      <c r="A127" s="287" t="s">
        <v>81</v>
      </c>
      <c r="B127" s="577"/>
      <c r="C127" s="505"/>
      <c r="D127" s="579"/>
      <c r="E127" s="505"/>
      <c r="F127" s="589"/>
      <c r="G127" s="582"/>
    </row>
    <row r="128" spans="1:7" hidden="1" x14ac:dyDescent="0.35">
      <c r="A128" s="47"/>
      <c r="B128" s="88"/>
      <c r="C128" s="76"/>
      <c r="D128" s="66"/>
      <c r="E128" s="76"/>
      <c r="F128" s="126"/>
      <c r="G128" s="131"/>
    </row>
    <row r="129" spans="1:7" hidden="1" x14ac:dyDescent="0.35">
      <c r="A129" s="79" t="s">
        <v>611</v>
      </c>
      <c r="B129" s="88"/>
      <c r="C129" s="76"/>
      <c r="D129" s="66"/>
      <c r="E129" s="76"/>
      <c r="F129" s="126"/>
      <c r="G129" s="131"/>
    </row>
    <row r="130" spans="1:7" hidden="1" x14ac:dyDescent="0.35">
      <c r="A130" s="47" t="s">
        <v>613</v>
      </c>
      <c r="B130" s="154">
        <f>'Market Shares &amp; Tover (Comp)'!S14</f>
        <v>0.50045759103697762</v>
      </c>
      <c r="C130" s="76">
        <f>'Market Shares &amp; Tover (Comp 29)'!I14</f>
        <v>0.56332767473082468</v>
      </c>
      <c r="D130" s="66">
        <f>'Impact (Comp.)'!D130</f>
        <v>2.5000000000000001E-3</v>
      </c>
      <c r="E130" s="76">
        <f>D130*$F$123</f>
        <v>9.8304433611869722E-3</v>
      </c>
      <c r="F130" s="127">
        <f>C130-E130</f>
        <v>0.55349723136963769</v>
      </c>
      <c r="G130" s="131">
        <f>SUM(F130-C130)/C130</f>
        <v>-1.7450666463145591E-2</v>
      </c>
    </row>
    <row r="131" spans="1:7" hidden="1" x14ac:dyDescent="0.35">
      <c r="A131" s="47" t="s">
        <v>617</v>
      </c>
      <c r="B131" s="154">
        <f>'Market Shares &amp; Tover (Comp)'!S15</f>
        <v>0.90548729705144526</v>
      </c>
      <c r="C131" s="76">
        <f>'Market Shares &amp; Tover (Comp 29)'!I15</f>
        <v>1.0192393175400971</v>
      </c>
      <c r="D131" s="66">
        <f>'Impact (Comp.)'!D131</f>
        <v>2.5000000000000001E-3</v>
      </c>
      <c r="E131" s="76">
        <f t="shared" ref="E131:E132" si="25">D131*$F$123</f>
        <v>9.8304433611869722E-3</v>
      </c>
      <c r="F131" s="127">
        <f t="shared" ref="F131:F132" si="26">C131-E131</f>
        <v>1.0094088741789102</v>
      </c>
      <c r="G131" s="131">
        <f t="shared" ref="G131:G142" si="27">SUM(F131-C131)/C131</f>
        <v>-9.6448824059420651E-3</v>
      </c>
    </row>
    <row r="132" spans="1:7" hidden="1" x14ac:dyDescent="0.35">
      <c r="A132" s="47" t="s">
        <v>8</v>
      </c>
      <c r="B132" s="154">
        <f>'Market Shares &amp; Tover (Comp)'!S16</f>
        <v>19.410580539669432</v>
      </c>
      <c r="C132" s="76">
        <f>'Market Shares &amp; Tover (Comp 29)'!I16</f>
        <v>21.849038552758113</v>
      </c>
      <c r="D132" s="66">
        <f>'Impact (Comp.)'!D132</f>
        <v>7.4999999999999997E-2</v>
      </c>
      <c r="E132" s="76">
        <f t="shared" si="25"/>
        <v>0.29491330083560918</v>
      </c>
      <c r="F132" s="127">
        <f t="shared" si="26"/>
        <v>21.554125251922503</v>
      </c>
      <c r="G132" s="131">
        <f t="shared" si="27"/>
        <v>-1.3497770170687057E-2</v>
      </c>
    </row>
    <row r="133" spans="1:7" hidden="1" x14ac:dyDescent="0.35">
      <c r="A133" s="74" t="s">
        <v>11</v>
      </c>
      <c r="B133" s="446">
        <f>SUM(B130:B132)</f>
        <v>20.816525427757856</v>
      </c>
      <c r="C133" s="77">
        <f>SUM(C130:C132)</f>
        <v>23.431605545029036</v>
      </c>
      <c r="D133" s="75">
        <f>SUM(D130:D132)</f>
        <v>0.08</v>
      </c>
      <c r="E133" s="77">
        <f>SUM(E130:E132)</f>
        <v>0.31457418755798311</v>
      </c>
      <c r="F133" s="77">
        <f>SUM(F130:F132)</f>
        <v>23.117031357471053</v>
      </c>
      <c r="G133" s="140">
        <f t="shared" si="27"/>
        <v>-1.3425208398692934E-2</v>
      </c>
    </row>
    <row r="134" spans="1:7" hidden="1" x14ac:dyDescent="0.35">
      <c r="A134" s="47"/>
      <c r="B134" s="88"/>
      <c r="C134" s="76"/>
      <c r="D134" s="66"/>
      <c r="E134" s="76"/>
      <c r="F134" s="126"/>
      <c r="G134" s="131"/>
    </row>
    <row r="135" spans="1:7" hidden="1" x14ac:dyDescent="0.35">
      <c r="A135" s="48" t="s">
        <v>614</v>
      </c>
      <c r="B135" s="88"/>
      <c r="C135" s="76"/>
      <c r="D135" s="66"/>
      <c r="E135" s="76"/>
      <c r="F135" s="126"/>
      <c r="G135" s="131"/>
    </row>
    <row r="136" spans="1:7" hidden="1" x14ac:dyDescent="0.35">
      <c r="A136" s="47" t="s">
        <v>615</v>
      </c>
      <c r="B136" s="154">
        <f>'Market Shares &amp; Tover (Comp)'!S20</f>
        <v>5.3724813025206881</v>
      </c>
      <c r="C136" s="76">
        <f>'Market Shares &amp; Tover (Comp 29)'!I20</f>
        <v>6.0474003269943255</v>
      </c>
      <c r="D136" s="66">
        <f>'Impact (Comp.)'!D136</f>
        <v>7.4999999999999997E-2</v>
      </c>
      <c r="E136" s="76">
        <f>D136*$F$123</f>
        <v>0.29491330083560918</v>
      </c>
      <c r="F136" s="127">
        <f>C136-E136</f>
        <v>5.7524870261587164</v>
      </c>
      <c r="G136" s="131">
        <f t="shared" si="27"/>
        <v>-4.8766955202085432E-2</v>
      </c>
    </row>
    <row r="137" spans="1:7" hidden="1" x14ac:dyDescent="0.35">
      <c r="A137" s="47" t="s">
        <v>774</v>
      </c>
      <c r="B137" s="154">
        <f>'Market Shares &amp; Tover (Comp)'!S21</f>
        <v>23.058273833894575</v>
      </c>
      <c r="C137" s="76">
        <f>'Market Shares &amp; Tover (Comp 29)'!I21</f>
        <v>25.954974037339948</v>
      </c>
      <c r="D137" s="66">
        <f>'Impact (Comp.)'!D137</f>
        <v>0.15</v>
      </c>
      <c r="E137" s="76">
        <f t="shared" ref="E137:E140" si="28">D137*$F$123</f>
        <v>0.58982660167121836</v>
      </c>
      <c r="F137" s="127">
        <f t="shared" ref="F137:F140" si="29">C137-E137</f>
        <v>25.365147435668728</v>
      </c>
      <c r="G137" s="131">
        <f t="shared" si="27"/>
        <v>-2.2724992936716863E-2</v>
      </c>
    </row>
    <row r="138" spans="1:7" hidden="1" x14ac:dyDescent="0.35">
      <c r="A138" s="47" t="s">
        <v>773</v>
      </c>
      <c r="B138" s="154">
        <f>'Market Shares &amp; Tover (Comp)'!S22</f>
        <v>10.331289145342271</v>
      </c>
      <c r="C138" s="76">
        <f>'Market Shares &amp; Tover (Comp 29)'!I22</f>
        <v>11.629159384231322</v>
      </c>
      <c r="D138" s="66">
        <f>'Impact (Comp.)'!D138</f>
        <v>0</v>
      </c>
      <c r="E138" s="76">
        <f t="shared" si="28"/>
        <v>0</v>
      </c>
      <c r="F138" s="127">
        <f t="shared" si="29"/>
        <v>11.629159384231322</v>
      </c>
      <c r="G138" s="131">
        <f t="shared" si="27"/>
        <v>0</v>
      </c>
    </row>
    <row r="139" spans="1:7" hidden="1" x14ac:dyDescent="0.35">
      <c r="A139" s="47" t="s">
        <v>618</v>
      </c>
      <c r="B139" s="154">
        <f>'Market Shares &amp; Tover (Comp)'!S23</f>
        <v>16.336045784846185</v>
      </c>
      <c r="C139" s="76">
        <f>'Market Shares &amp; Tover (Comp 29)'!I23</f>
        <v>18.388264762265813</v>
      </c>
      <c r="D139" s="66">
        <f>'Impact (Comp.)'!D139</f>
        <v>0.2</v>
      </c>
      <c r="E139" s="76">
        <f t="shared" si="28"/>
        <v>0.78643546889495786</v>
      </c>
      <c r="F139" s="127">
        <f t="shared" si="29"/>
        <v>17.601829293370855</v>
      </c>
      <c r="G139" s="131">
        <f t="shared" si="27"/>
        <v>-4.27683350801423E-2</v>
      </c>
    </row>
    <row r="140" spans="1:7" hidden="1" x14ac:dyDescent="0.35">
      <c r="A140" s="47" t="s">
        <v>8</v>
      </c>
      <c r="B140" s="154">
        <f>'Market Shares &amp; Tover (Comp)'!S24</f>
        <v>4.2049195602873812</v>
      </c>
      <c r="C140" s="76">
        <f>'Market Shares &amp; Tover (Comp 29)'!I24</f>
        <v>4.7331634103474531</v>
      </c>
      <c r="D140" s="66">
        <f>'Impact (Comp.)'!D140</f>
        <v>5.0000000000000001E-3</v>
      </c>
      <c r="E140" s="76">
        <f t="shared" si="28"/>
        <v>1.9660886722373944E-2</v>
      </c>
      <c r="F140" s="127">
        <f t="shared" si="29"/>
        <v>4.7135025236250794</v>
      </c>
      <c r="G140" s="131">
        <f t="shared" si="27"/>
        <v>-4.1538575827303817E-3</v>
      </c>
    </row>
    <row r="141" spans="1:7" ht="13.9" hidden="1" thickBot="1" x14ac:dyDescent="0.4">
      <c r="A141" s="47"/>
      <c r="B141" s="88"/>
      <c r="C141" s="76"/>
      <c r="D141" s="66"/>
      <c r="E141" s="76"/>
      <c r="F141" s="126"/>
      <c r="G141" s="131"/>
    </row>
    <row r="142" spans="1:7" ht="13.9" hidden="1" thickBot="1" x14ac:dyDescent="0.4">
      <c r="A142" s="71" t="s">
        <v>620</v>
      </c>
      <c r="B142" s="448">
        <f>B133+B136+B137+B138+B139+B140</f>
        <v>80.119535054648964</v>
      </c>
      <c r="C142" s="78">
        <f>C133+C136+C137+C138+C139+C140</f>
        <v>90.184567466207909</v>
      </c>
      <c r="D142" s="72">
        <f>D133+D136+D137+D138+D139+D140</f>
        <v>0.51</v>
      </c>
      <c r="E142" s="78">
        <f>E133+E136+E137+E138+E139+E140</f>
        <v>2.0054104456821422</v>
      </c>
      <c r="F142" s="78">
        <f>F133+F136+F137+F138+F139+F140</f>
        <v>88.17915702052575</v>
      </c>
      <c r="G142" s="142">
        <f t="shared" si="27"/>
        <v>-2.2236736306725482E-2</v>
      </c>
    </row>
    <row r="143" spans="1:7" ht="13.9" hidden="1" thickBot="1" x14ac:dyDescent="0.4">
      <c r="A143" s="47"/>
      <c r="B143" s="88"/>
      <c r="C143" s="76"/>
      <c r="D143" s="66"/>
      <c r="E143" s="76"/>
      <c r="F143" s="126"/>
      <c r="G143" s="131"/>
    </row>
    <row r="144" spans="1:7" ht="13.9" hidden="1" thickBot="1" x14ac:dyDescent="0.4">
      <c r="A144" s="287" t="s">
        <v>82</v>
      </c>
      <c r="B144" s="577"/>
      <c r="C144" s="505"/>
      <c r="D144" s="579"/>
      <c r="E144" s="505"/>
      <c r="F144" s="589"/>
      <c r="G144" s="582"/>
    </row>
    <row r="145" spans="1:7" hidden="1" x14ac:dyDescent="0.35">
      <c r="A145" s="47"/>
      <c r="B145" s="88"/>
      <c r="C145" s="76"/>
      <c r="D145" s="66"/>
      <c r="E145" s="76"/>
      <c r="F145" s="126"/>
      <c r="G145" s="131"/>
    </row>
    <row r="146" spans="1:7" hidden="1" x14ac:dyDescent="0.35">
      <c r="A146" s="48" t="s">
        <v>614</v>
      </c>
      <c r="B146" s="88"/>
      <c r="C146" s="76"/>
      <c r="D146" s="66"/>
      <c r="E146" s="76"/>
      <c r="F146" s="126"/>
      <c r="G146" s="131"/>
    </row>
    <row r="147" spans="1:7" hidden="1" x14ac:dyDescent="0.35">
      <c r="A147" s="47" t="s">
        <v>8</v>
      </c>
      <c r="B147" s="154">
        <f>'Market Shares &amp; Tover (Comp)'!S31</f>
        <v>0.98182619733122223</v>
      </c>
      <c r="C147" s="76">
        <f>'Market Shares &amp; Tover (Comp 29)'!I31</f>
        <v>1.1051683072413199</v>
      </c>
      <c r="D147" s="66">
        <f>'Impact (Comp.)'!D147</f>
        <v>0</v>
      </c>
      <c r="E147" s="76">
        <f>D147*$F$123</f>
        <v>0</v>
      </c>
      <c r="F147" s="127">
        <f>C147-E147</f>
        <v>1.1051683072413199</v>
      </c>
      <c r="G147" s="131">
        <f t="shared" ref="G147" si="30">SUM(F147-C147)/C147</f>
        <v>0</v>
      </c>
    </row>
    <row r="148" spans="1:7" ht="13.9" hidden="1" thickBot="1" x14ac:dyDescent="0.4">
      <c r="A148" s="47"/>
      <c r="B148" s="88"/>
      <c r="C148" s="76"/>
      <c r="D148" s="66"/>
      <c r="E148" s="76"/>
      <c r="F148" s="126"/>
      <c r="G148" s="131"/>
    </row>
    <row r="149" spans="1:7" ht="13.9" hidden="1" thickBot="1" x14ac:dyDescent="0.4">
      <c r="A149" s="71" t="s">
        <v>621</v>
      </c>
      <c r="B149" s="448">
        <f>B147</f>
        <v>0.98182619733122223</v>
      </c>
      <c r="C149" s="78">
        <f>C147</f>
        <v>1.1051683072413199</v>
      </c>
      <c r="D149" s="72">
        <f>D147</f>
        <v>0</v>
      </c>
      <c r="E149" s="78">
        <f>E147</f>
        <v>0</v>
      </c>
      <c r="F149" s="78">
        <f>F147</f>
        <v>1.1051683072413199</v>
      </c>
      <c r="G149" s="142">
        <f t="shared" ref="G149" si="31">SUM(F149-C149)/C149</f>
        <v>0</v>
      </c>
    </row>
    <row r="150" spans="1:7" ht="13.9" hidden="1" thickBot="1" x14ac:dyDescent="0.4">
      <c r="A150" s="47"/>
      <c r="B150" s="88"/>
      <c r="C150" s="76"/>
      <c r="D150" s="66"/>
      <c r="E150" s="76"/>
      <c r="F150" s="126"/>
      <c r="G150" s="131"/>
    </row>
    <row r="151" spans="1:7" ht="13.9" hidden="1" thickBot="1" x14ac:dyDescent="0.4">
      <c r="A151" s="287" t="s">
        <v>83</v>
      </c>
      <c r="B151" s="577"/>
      <c r="C151" s="505"/>
      <c r="D151" s="579"/>
      <c r="E151" s="505"/>
      <c r="F151" s="589"/>
      <c r="G151" s="582"/>
    </row>
    <row r="152" spans="1:7" hidden="1" x14ac:dyDescent="0.35">
      <c r="A152" s="47"/>
      <c r="B152" s="88"/>
      <c r="C152" s="76"/>
      <c r="D152" s="66"/>
      <c r="E152" s="76"/>
      <c r="F152" s="126"/>
      <c r="G152" s="131"/>
    </row>
    <row r="153" spans="1:7" hidden="1" x14ac:dyDescent="0.35">
      <c r="A153" s="79" t="s">
        <v>624</v>
      </c>
      <c r="B153" s="88"/>
      <c r="C153" s="76"/>
      <c r="D153" s="66"/>
      <c r="E153" s="76"/>
      <c r="F153" s="126"/>
      <c r="G153" s="131"/>
    </row>
    <row r="154" spans="1:7" hidden="1" x14ac:dyDescent="0.35">
      <c r="A154" s="47" t="s">
        <v>8</v>
      </c>
      <c r="B154" s="154">
        <f>'Market Shares &amp; Tover (Comp)'!S38</f>
        <v>0.411801300776307</v>
      </c>
      <c r="C154" s="76">
        <f>'Market Shares &amp; Tover (Comp 29)'!I38</f>
        <v>0.46353392050017994</v>
      </c>
      <c r="D154" s="66">
        <f>'Impact (Comp.)'!D154</f>
        <v>0</v>
      </c>
      <c r="E154" s="76">
        <f t="shared" ref="E154:E158" si="32">D154*$F$123</f>
        <v>0</v>
      </c>
      <c r="F154" s="127">
        <f>C154-E154</f>
        <v>0.46353392050017994</v>
      </c>
      <c r="G154" s="131">
        <f t="shared" ref="G154:G172" si="33">SUM(F154-C154)/C154</f>
        <v>0</v>
      </c>
    </row>
    <row r="155" spans="1:7" hidden="1" x14ac:dyDescent="0.35">
      <c r="A155" s="47"/>
      <c r="B155" s="88"/>
      <c r="C155" s="76"/>
      <c r="D155" s="66"/>
      <c r="E155" s="76"/>
      <c r="F155" s="126"/>
      <c r="G155" s="131"/>
    </row>
    <row r="156" spans="1:7" hidden="1" x14ac:dyDescent="0.35">
      <c r="A156" s="79" t="s">
        <v>627</v>
      </c>
      <c r="B156" s="88"/>
      <c r="C156" s="76"/>
      <c r="D156" s="66"/>
      <c r="E156" s="76"/>
      <c r="F156" s="126"/>
      <c r="G156" s="131"/>
    </row>
    <row r="157" spans="1:7" hidden="1" x14ac:dyDescent="0.35">
      <c r="A157" s="47" t="s">
        <v>632</v>
      </c>
      <c r="B157" s="154">
        <f>'Market Shares &amp; Tover (Comp)'!S41</f>
        <v>1.3381425407679721</v>
      </c>
      <c r="C157" s="76">
        <f>'Market Shares &amp; Tover (Comp 29)'!I41</f>
        <v>1.5062469616801595</v>
      </c>
      <c r="D157" s="66">
        <f>'Impact (Comp.)'!D157</f>
        <v>2.5000000000000001E-3</v>
      </c>
      <c r="E157" s="76">
        <f t="shared" si="32"/>
        <v>9.8304433611869722E-3</v>
      </c>
      <c r="F157" s="127">
        <f>C157-E157</f>
        <v>1.4964165183189726</v>
      </c>
      <c r="G157" s="131">
        <f t="shared" si="33"/>
        <v>-6.5264485912863886E-3</v>
      </c>
    </row>
    <row r="158" spans="1:7" hidden="1" x14ac:dyDescent="0.35">
      <c r="A158" s="47" t="s">
        <v>8</v>
      </c>
      <c r="B158" s="154">
        <f>'Market Shares &amp; Tover (Comp)'!S42</f>
        <v>22.842299622848216</v>
      </c>
      <c r="C158" s="76">
        <f>'Market Shares &amp; Tover (Comp 29)'!I42</f>
        <v>25.711868023384852</v>
      </c>
      <c r="D158" s="66">
        <f>'Impact (Comp.)'!D158</f>
        <v>0.03</v>
      </c>
      <c r="E158" s="76">
        <f t="shared" si="32"/>
        <v>0.11796532033424366</v>
      </c>
      <c r="F158" s="127">
        <f>C158-E158</f>
        <v>25.59390270305061</v>
      </c>
      <c r="G158" s="131">
        <f t="shared" si="33"/>
        <v>-4.5879716023337364E-3</v>
      </c>
    </row>
    <row r="159" spans="1:7" hidden="1" x14ac:dyDescent="0.35">
      <c r="A159" s="74" t="s">
        <v>11</v>
      </c>
      <c r="B159" s="446">
        <f>SUM(B157:B158)</f>
        <v>24.180442163616188</v>
      </c>
      <c r="C159" s="77">
        <f>SUM(C157:C158)</f>
        <v>27.218114985065011</v>
      </c>
      <c r="D159" s="75">
        <f>SUM(D157:D158)</f>
        <v>3.2500000000000001E-2</v>
      </c>
      <c r="E159" s="77">
        <f>SUM(E157:E158)</f>
        <v>0.12779576369543064</v>
      </c>
      <c r="F159" s="77">
        <f>SUM(F157:F158)</f>
        <v>27.090319221369583</v>
      </c>
      <c r="G159" s="140">
        <f t="shared" si="33"/>
        <v>-4.6952466680940663E-3</v>
      </c>
    </row>
    <row r="160" spans="1:7" hidden="1" x14ac:dyDescent="0.35">
      <c r="A160" s="47"/>
      <c r="B160" s="88"/>
      <c r="C160" s="76"/>
      <c r="D160" s="66"/>
      <c r="E160" s="76"/>
      <c r="F160" s="126"/>
      <c r="G160" s="131"/>
    </row>
    <row r="161" spans="1:7" hidden="1" x14ac:dyDescent="0.35">
      <c r="A161" s="48" t="s">
        <v>614</v>
      </c>
      <c r="B161" s="88"/>
      <c r="C161" s="76"/>
      <c r="D161" s="66"/>
      <c r="E161" s="76"/>
      <c r="F161" s="126"/>
      <c r="G161" s="131"/>
    </row>
    <row r="162" spans="1:7" hidden="1" x14ac:dyDescent="0.35">
      <c r="A162" s="47" t="s">
        <v>776</v>
      </c>
      <c r="B162" s="154">
        <f>'Market Shares &amp; Tover (Comp)'!S46</f>
        <v>9.0797497857325133</v>
      </c>
      <c r="C162" s="76">
        <f>'Market Shares &amp; Tover (Comp 29)'!I46</f>
        <v>10.220395145442952</v>
      </c>
      <c r="D162" s="66">
        <f>'Impact (Comp.)'!D162</f>
        <v>7.4999999999999997E-2</v>
      </c>
      <c r="E162" s="76">
        <f t="shared" ref="E162:E170" si="34">D162*$F$123</f>
        <v>0.29491330083560918</v>
      </c>
      <c r="F162" s="127">
        <f>C162-E162</f>
        <v>9.9254818446073418</v>
      </c>
      <c r="G162" s="131">
        <f t="shared" si="33"/>
        <v>-2.8855371699312946E-2</v>
      </c>
    </row>
    <row r="163" spans="1:7" hidden="1" x14ac:dyDescent="0.35">
      <c r="A163" s="47" t="s">
        <v>622</v>
      </c>
      <c r="B163" s="154">
        <f>'Market Shares &amp; Tover (Comp)'!S47</f>
        <v>7.9647756214185979</v>
      </c>
      <c r="C163" s="76">
        <f>'Market Shares &amp; Tover (Comp 29)'!I47</f>
        <v>8.9653521315754787</v>
      </c>
      <c r="D163" s="66">
        <f>'Impact (Comp.)'!D163</f>
        <v>0.05</v>
      </c>
      <c r="E163" s="76">
        <f t="shared" si="34"/>
        <v>0.19660886722373946</v>
      </c>
      <c r="F163" s="127">
        <f t="shared" ref="F163:F170" si="35">C163-E163</f>
        <v>8.7687432643517393</v>
      </c>
      <c r="G163" s="131">
        <f t="shared" si="33"/>
        <v>-2.1929854437205399E-2</v>
      </c>
    </row>
    <row r="164" spans="1:7" hidden="1" x14ac:dyDescent="0.35">
      <c r="A164" s="47" t="s">
        <v>777</v>
      </c>
      <c r="B164" s="154">
        <f>'Market Shares &amp; Tover (Comp)'!S48</f>
        <v>21.025474055307097</v>
      </c>
      <c r="C164" s="76">
        <f>'Market Shares &amp; Tover (Comp 29)'!I48</f>
        <v>23.666803385172923</v>
      </c>
      <c r="D164" s="66">
        <f>'Impact (Comp.)'!D164</f>
        <v>0.05</v>
      </c>
      <c r="E164" s="76">
        <f t="shared" si="34"/>
        <v>0.19660886722373946</v>
      </c>
      <c r="F164" s="127">
        <f t="shared" si="35"/>
        <v>23.470194517949182</v>
      </c>
      <c r="G164" s="131">
        <f t="shared" si="33"/>
        <v>-8.3073689346198371E-3</v>
      </c>
    </row>
    <row r="165" spans="1:7" hidden="1" x14ac:dyDescent="0.35">
      <c r="A165" s="47" t="s">
        <v>623</v>
      </c>
      <c r="B165" s="154">
        <f>'Market Shares &amp; Tover (Comp)'!S49</f>
        <v>0.18704210665685561</v>
      </c>
      <c r="C165" s="76">
        <f>'Market Shares &amp; Tover (Comp 29)'!I49</f>
        <v>0.21053930823875966</v>
      </c>
      <c r="D165" s="66">
        <f>'Impact (Comp.)'!D165</f>
        <v>0</v>
      </c>
      <c r="E165" s="76">
        <f t="shared" si="34"/>
        <v>0</v>
      </c>
      <c r="F165" s="127">
        <f t="shared" si="35"/>
        <v>0.21053930823875966</v>
      </c>
      <c r="G165" s="131">
        <f t="shared" si="33"/>
        <v>0</v>
      </c>
    </row>
    <row r="166" spans="1:7" hidden="1" x14ac:dyDescent="0.35">
      <c r="A166" s="47" t="s">
        <v>320</v>
      </c>
      <c r="B166" s="154">
        <f>'Market Shares &amp; Tover (Comp)'!S50</f>
        <v>0.32258213225199389</v>
      </c>
      <c r="C166" s="76">
        <f>'Market Shares &amp; Tover (Comp 29)'!I50</f>
        <v>0.36310657631287735</v>
      </c>
      <c r="D166" s="66">
        <f>'Impact (Comp.)'!D166</f>
        <v>0</v>
      </c>
      <c r="E166" s="76">
        <f t="shared" si="34"/>
        <v>0</v>
      </c>
      <c r="F166" s="127">
        <f t="shared" si="35"/>
        <v>0.36310657631287735</v>
      </c>
      <c r="G166" s="131">
        <f t="shared" si="33"/>
        <v>0</v>
      </c>
    </row>
    <row r="167" spans="1:7" hidden="1" x14ac:dyDescent="0.35">
      <c r="A167" s="47" t="s">
        <v>775</v>
      </c>
      <c r="B167" s="154">
        <f>'Market Shares &amp; Tover (Comp)'!S51</f>
        <v>2.2001695553343787</v>
      </c>
      <c r="C167" s="76">
        <f>'Market Shares &amp; Tover (Comp 29)'!I51</f>
        <v>2.4765662901664141</v>
      </c>
      <c r="D167" s="66">
        <f>'Impact (Comp.)'!D167</f>
        <v>0</v>
      </c>
      <c r="E167" s="76">
        <f t="shared" si="34"/>
        <v>0</v>
      </c>
      <c r="F167" s="127">
        <f t="shared" si="35"/>
        <v>2.4765662901664141</v>
      </c>
      <c r="G167" s="131">
        <f t="shared" si="33"/>
        <v>0</v>
      </c>
    </row>
    <row r="168" spans="1:7" hidden="1" x14ac:dyDescent="0.35">
      <c r="A168" s="47" t="s">
        <v>631</v>
      </c>
      <c r="B168" s="154">
        <f>'Market Shares &amp; Tover (Comp)'!S52</f>
        <v>24.391071717901255</v>
      </c>
      <c r="C168" s="76">
        <f>'Market Shares &amp; Tover (Comp 29)'!I52</f>
        <v>27.455204918697831</v>
      </c>
      <c r="D168" s="66">
        <f>'Impact (Comp.)'!D168</f>
        <v>0.14499999999999999</v>
      </c>
      <c r="E168" s="76">
        <f t="shared" si="34"/>
        <v>0.57016571494884438</v>
      </c>
      <c r="F168" s="127">
        <f t="shared" si="35"/>
        <v>26.885039203748988</v>
      </c>
      <c r="G168" s="131">
        <f t="shared" si="33"/>
        <v>-2.076712654803543E-2</v>
      </c>
    </row>
    <row r="169" spans="1:7" hidden="1" x14ac:dyDescent="0.35">
      <c r="A169" s="47" t="s">
        <v>778</v>
      </c>
      <c r="B169" s="154">
        <f>'Market Shares &amp; Tover (Comp)'!S53</f>
        <v>0.81519542218437913</v>
      </c>
      <c r="C169" s="76">
        <f>'Market Shares &amp; Tover (Comp 29)'!I53</f>
        <v>0.9176045080639178</v>
      </c>
      <c r="D169" s="66">
        <f>'Impact (Comp.)'!D169</f>
        <v>0</v>
      </c>
      <c r="E169" s="76">
        <f t="shared" si="34"/>
        <v>0</v>
      </c>
      <c r="F169" s="127">
        <f t="shared" si="35"/>
        <v>0.9176045080639178</v>
      </c>
      <c r="G169" s="131">
        <f t="shared" si="33"/>
        <v>0</v>
      </c>
    </row>
    <row r="170" spans="1:7" hidden="1" x14ac:dyDescent="0.35">
      <c r="A170" s="47" t="s">
        <v>8</v>
      </c>
      <c r="B170" s="154">
        <f>'Market Shares &amp; Tover (Comp)'!S54</f>
        <v>4.0154372512963032</v>
      </c>
      <c r="C170" s="76">
        <f>'Market Shares &amp; Tover (Comp 29)'!I54</f>
        <v>4.5198773488743953</v>
      </c>
      <c r="D170" s="66">
        <f>'Impact (Comp.)'!D170</f>
        <v>0</v>
      </c>
      <c r="E170" s="76">
        <f t="shared" si="34"/>
        <v>0</v>
      </c>
      <c r="F170" s="127">
        <f t="shared" si="35"/>
        <v>4.5198773488743953</v>
      </c>
      <c r="G170" s="131">
        <f t="shared" si="33"/>
        <v>0</v>
      </c>
    </row>
    <row r="171" spans="1:7" ht="13.9" hidden="1" thickBot="1" x14ac:dyDescent="0.4">
      <c r="A171" s="47"/>
      <c r="B171" s="88"/>
      <c r="C171" s="76"/>
      <c r="D171" s="66"/>
      <c r="E171" s="76"/>
      <c r="F171" s="126"/>
      <c r="G171" s="131"/>
    </row>
    <row r="172" spans="1:7" ht="13.9" hidden="1" thickBot="1" x14ac:dyDescent="0.4">
      <c r="A172" s="71" t="s">
        <v>637</v>
      </c>
      <c r="B172" s="448">
        <f>B154+B159+B162+B163+B164+B165+B166+B167+B168+B169+B170</f>
        <v>94.593741112475868</v>
      </c>
      <c r="C172" s="78">
        <f>C154+C159+C162+C163+C164+C165+C166+C167+C168+C169+C170</f>
        <v>106.47709851811075</v>
      </c>
      <c r="D172" s="72">
        <f>D154+D159+D162+D163+D164+D165+D166+D167+D168+D169+D170</f>
        <v>0.35250000000000004</v>
      </c>
      <c r="E172" s="78">
        <f>E154+E159+E162+E163+E164+E165+E166+E167+E168+E169+E170</f>
        <v>1.3860925139273632</v>
      </c>
      <c r="F172" s="78">
        <f>F154+F159+F162+F163+F164+F165+F166+F167+F168+F169+F170</f>
        <v>105.09100600418338</v>
      </c>
      <c r="G172" s="142">
        <f t="shared" si="33"/>
        <v>-1.3017752485917005E-2</v>
      </c>
    </row>
    <row r="173" spans="1:7" ht="13.9" hidden="1" thickBot="1" x14ac:dyDescent="0.4">
      <c r="A173" s="47"/>
      <c r="B173" s="88"/>
      <c r="C173" s="76"/>
      <c r="D173" s="66"/>
      <c r="E173" s="76"/>
      <c r="F173" s="126"/>
      <c r="G173" s="131"/>
    </row>
    <row r="174" spans="1:7" ht="13.9" hidden="1" thickBot="1" x14ac:dyDescent="0.4">
      <c r="A174" s="287" t="s">
        <v>84</v>
      </c>
      <c r="B174" s="577"/>
      <c r="C174" s="505"/>
      <c r="D174" s="579"/>
      <c r="E174" s="505"/>
      <c r="F174" s="589"/>
      <c r="G174" s="582"/>
    </row>
    <row r="175" spans="1:7" hidden="1" x14ac:dyDescent="0.35">
      <c r="A175" s="47"/>
      <c r="B175" s="88"/>
      <c r="C175" s="76"/>
      <c r="D175" s="66"/>
      <c r="E175" s="76"/>
      <c r="F175" s="126"/>
      <c r="G175" s="131"/>
    </row>
    <row r="176" spans="1:7" hidden="1" x14ac:dyDescent="0.35">
      <c r="A176" s="79" t="s">
        <v>641</v>
      </c>
      <c r="B176" s="88"/>
      <c r="C176" s="76"/>
      <c r="D176" s="66"/>
      <c r="E176" s="76"/>
      <c r="F176" s="126"/>
      <c r="G176" s="131"/>
    </row>
    <row r="177" spans="1:7" hidden="1" x14ac:dyDescent="0.35">
      <c r="A177" s="47" t="s">
        <v>642</v>
      </c>
      <c r="B177" s="154">
        <f>'Market Shares &amp; Tover (Comp)'!S61</f>
        <v>28.738187093799052</v>
      </c>
      <c r="C177" s="76">
        <f>'Market Shares &amp; Tover (Comp 29)'!I61</f>
        <v>32.348427522069592</v>
      </c>
      <c r="D177" s="66">
        <f>'Impact (Comp.)'!D177</f>
        <v>6.5000000000000002E-2</v>
      </c>
      <c r="E177" s="76">
        <f t="shared" ref="E177:E178" si="36">D177*$F$123</f>
        <v>0.25559152739086127</v>
      </c>
      <c r="F177" s="127">
        <f t="shared" ref="F177:F178" si="37">C177-E177</f>
        <v>32.09283599467873</v>
      </c>
      <c r="G177" s="131">
        <f t="shared" ref="G177:G186" si="38">SUM(F177-C177)/C177</f>
        <v>-7.9012040760400512E-3</v>
      </c>
    </row>
    <row r="178" spans="1:7" hidden="1" x14ac:dyDescent="0.35">
      <c r="A178" s="47" t="s">
        <v>8</v>
      </c>
      <c r="B178" s="154">
        <f>'Market Shares &amp; Tover (Comp)'!S62</f>
        <v>3.4300719193656835</v>
      </c>
      <c r="C178" s="76">
        <f>'Market Shares &amp; Tover (Comp 29)'!I62</f>
        <v>3.860975381534371</v>
      </c>
      <c r="D178" s="66">
        <f>'Impact (Comp.)'!D178</f>
        <v>0</v>
      </c>
      <c r="E178" s="76">
        <f t="shared" si="36"/>
        <v>0</v>
      </c>
      <c r="F178" s="127">
        <f t="shared" si="37"/>
        <v>3.860975381534371</v>
      </c>
      <c r="G178" s="131">
        <f t="shared" si="38"/>
        <v>0</v>
      </c>
    </row>
    <row r="179" spans="1:7" hidden="1" x14ac:dyDescent="0.35">
      <c r="A179" s="74" t="s">
        <v>11</v>
      </c>
      <c r="B179" s="446">
        <f>SUM(B177:B178)</f>
        <v>32.168259013164736</v>
      </c>
      <c r="C179" s="77">
        <f>SUM(C177:C178)</f>
        <v>36.209402903603966</v>
      </c>
      <c r="D179" s="75">
        <f>SUM(D177:D178)</f>
        <v>6.5000000000000002E-2</v>
      </c>
      <c r="E179" s="77">
        <f>SUM(E177:E178)</f>
        <v>0.25559152739086127</v>
      </c>
      <c r="F179" s="77">
        <f>SUM(F177:F178)</f>
        <v>35.953811376213103</v>
      </c>
      <c r="G179" s="140">
        <f t="shared" si="38"/>
        <v>-7.0587059408655176E-3</v>
      </c>
    </row>
    <row r="180" spans="1:7" hidden="1" x14ac:dyDescent="0.35">
      <c r="A180" s="47" t="s">
        <v>15</v>
      </c>
      <c r="B180" s="88"/>
      <c r="C180" s="76"/>
      <c r="D180" s="66"/>
      <c r="E180" s="76"/>
      <c r="F180" s="126"/>
      <c r="G180" s="131"/>
    </row>
    <row r="181" spans="1:7" hidden="1" x14ac:dyDescent="0.35">
      <c r="A181" s="79" t="s">
        <v>638</v>
      </c>
      <c r="B181" s="88"/>
      <c r="C181" s="76"/>
      <c r="D181" s="66"/>
      <c r="E181" s="76"/>
      <c r="F181" s="126"/>
      <c r="G181" s="131"/>
    </row>
    <row r="182" spans="1:7" hidden="1" x14ac:dyDescent="0.35">
      <c r="A182" s="47" t="s">
        <v>639</v>
      </c>
      <c r="B182" s="154">
        <f>'Market Shares &amp; Tover (Comp)'!S66</f>
        <v>0.16881311493677545</v>
      </c>
      <c r="C182" s="76">
        <f>'Market Shares &amp; Tover (Comp 29)'!I66</f>
        <v>0.19002029583436705</v>
      </c>
      <c r="D182" s="66">
        <f>'Impact (Comp.)'!D182</f>
        <v>0</v>
      </c>
      <c r="E182" s="76">
        <f t="shared" ref="E182:E183" si="39">D182*$F$123</f>
        <v>0</v>
      </c>
      <c r="F182" s="127">
        <f t="shared" ref="F182:F183" si="40">C182-E182</f>
        <v>0.19002029583436705</v>
      </c>
      <c r="G182" s="131">
        <f t="shared" si="38"/>
        <v>0</v>
      </c>
    </row>
    <row r="183" spans="1:7" hidden="1" x14ac:dyDescent="0.35">
      <c r="A183" s="47" t="s">
        <v>8</v>
      </c>
      <c r="B183" s="154">
        <f>'Market Shares &amp; Tover (Comp)'!S67</f>
        <v>3.6197841434040749</v>
      </c>
      <c r="C183" s="76">
        <f>'Market Shares &amp; Tover (Comp 29)'!I67</f>
        <v>4.0745202411779609</v>
      </c>
      <c r="D183" s="66">
        <f>'Impact (Comp.)'!D183</f>
        <v>2.5000000000000001E-3</v>
      </c>
      <c r="E183" s="76">
        <f t="shared" si="39"/>
        <v>9.8304433611869722E-3</v>
      </c>
      <c r="F183" s="127">
        <f t="shared" si="40"/>
        <v>4.064689797816774</v>
      </c>
      <c r="G183" s="131">
        <f t="shared" si="38"/>
        <v>-2.4126627871027236E-3</v>
      </c>
    </row>
    <row r="184" spans="1:7" hidden="1" x14ac:dyDescent="0.35">
      <c r="A184" s="74" t="s">
        <v>11</v>
      </c>
      <c r="B184" s="446">
        <f>SUM(B182:B183)</f>
        <v>3.7885972583408503</v>
      </c>
      <c r="C184" s="77">
        <f>SUM(C182:C183)</f>
        <v>4.2645405370123282</v>
      </c>
      <c r="D184" s="75">
        <f>SUM(D182:D183)</f>
        <v>2.5000000000000001E-3</v>
      </c>
      <c r="E184" s="77">
        <f>SUM(E182:E183)</f>
        <v>9.8304433611869722E-3</v>
      </c>
      <c r="F184" s="77">
        <f>SUM(F182:F183)</f>
        <v>4.2547100936511413</v>
      </c>
      <c r="G184" s="140">
        <f t="shared" si="38"/>
        <v>-2.3051588502600888E-3</v>
      </c>
    </row>
    <row r="185" spans="1:7" ht="13.9" hidden="1" thickBot="1" x14ac:dyDescent="0.4">
      <c r="A185" s="47"/>
      <c r="B185" s="88"/>
      <c r="C185" s="76"/>
      <c r="D185" s="66"/>
      <c r="E185" s="76"/>
      <c r="F185" s="126"/>
      <c r="G185" s="131"/>
    </row>
    <row r="186" spans="1:7" ht="13.9" hidden="1" thickBot="1" x14ac:dyDescent="0.4">
      <c r="A186" s="71" t="s">
        <v>644</v>
      </c>
      <c r="B186" s="448">
        <f>B179+B184</f>
        <v>35.956856271505586</v>
      </c>
      <c r="C186" s="78">
        <f>C179+C184</f>
        <v>40.473943440616296</v>
      </c>
      <c r="D186" s="72">
        <f>D179+D184</f>
        <v>6.7500000000000004E-2</v>
      </c>
      <c r="E186" s="78">
        <f>E179+E184</f>
        <v>0.26542197075204826</v>
      </c>
      <c r="F186" s="78">
        <f>F179+F184</f>
        <v>40.208521469864245</v>
      </c>
      <c r="G186" s="142">
        <f t="shared" si="38"/>
        <v>-6.5578480421973314E-3</v>
      </c>
    </row>
    <row r="187" spans="1:7" ht="13.9" hidden="1" thickBot="1" x14ac:dyDescent="0.4">
      <c r="A187" s="47"/>
      <c r="B187" s="88"/>
      <c r="C187" s="76"/>
      <c r="D187" s="66"/>
      <c r="E187" s="76"/>
      <c r="F187" s="126"/>
      <c r="G187" s="131"/>
    </row>
    <row r="188" spans="1:7" ht="13.9" hidden="1" thickBot="1" x14ac:dyDescent="0.4">
      <c r="A188" s="287" t="s">
        <v>85</v>
      </c>
      <c r="B188" s="577"/>
      <c r="C188" s="505"/>
      <c r="D188" s="579"/>
      <c r="E188" s="505"/>
      <c r="F188" s="589"/>
      <c r="G188" s="582"/>
    </row>
    <row r="189" spans="1:7" hidden="1" x14ac:dyDescent="0.35">
      <c r="A189" s="47"/>
      <c r="B189" s="88"/>
      <c r="C189" s="76"/>
      <c r="D189" s="66"/>
      <c r="E189" s="76"/>
      <c r="F189" s="126"/>
      <c r="G189" s="131"/>
    </row>
    <row r="190" spans="1:7" hidden="1" x14ac:dyDescent="0.35">
      <c r="A190" s="247" t="s">
        <v>541</v>
      </c>
      <c r="B190" s="154">
        <f>'Market Shares &amp; Tover (Comp)'!S74</f>
        <v>6.9355148109281506E-2</v>
      </c>
      <c r="C190" s="76">
        <f>'Market Shares &amp; Tover (Comp 29)'!I74</f>
        <v>7.8067902285304192E-2</v>
      </c>
      <c r="D190" s="66">
        <f>'Impact (Comp.)'!D190</f>
        <v>0</v>
      </c>
      <c r="E190" s="76">
        <f t="shared" ref="E190:E197" si="41">D190*$F$123</f>
        <v>0</v>
      </c>
      <c r="F190" s="127">
        <f t="shared" ref="F190:F197" si="42">C190-E190</f>
        <v>7.8067902285304192E-2</v>
      </c>
      <c r="G190" s="131">
        <f t="shared" ref="G190:G201" si="43">SUM(F190-C190)/C190</f>
        <v>0</v>
      </c>
    </row>
    <row r="191" spans="1:7" hidden="1" x14ac:dyDescent="0.35">
      <c r="A191" s="247" t="s">
        <v>323</v>
      </c>
      <c r="B191" s="154">
        <f>'Market Shares &amp; Tover (Comp)'!S75</f>
        <v>0.41572609207139366</v>
      </c>
      <c r="C191" s="76">
        <f>'Market Shares &amp; Tover (Comp 29)'!I75</f>
        <v>0.46795176447669701</v>
      </c>
      <c r="D191" s="66">
        <f>'Impact (Comp.)'!D191</f>
        <v>0</v>
      </c>
      <c r="E191" s="76">
        <f t="shared" si="41"/>
        <v>0</v>
      </c>
      <c r="F191" s="127">
        <f t="shared" si="42"/>
        <v>0.46795176447669701</v>
      </c>
      <c r="G191" s="131">
        <f t="shared" si="43"/>
        <v>0</v>
      </c>
    </row>
    <row r="192" spans="1:7" hidden="1" x14ac:dyDescent="0.35">
      <c r="A192" s="247" t="s">
        <v>780</v>
      </c>
      <c r="B192" s="154">
        <f>'Market Shares &amp; Tover (Comp)'!S76</f>
        <v>2.5788415189873732</v>
      </c>
      <c r="C192" s="76">
        <f>'Market Shares &amp; Tover (Comp 29)'!I76</f>
        <v>2.9028089940254809</v>
      </c>
      <c r="D192" s="66">
        <f>'Impact (Comp.)'!D192</f>
        <v>0</v>
      </c>
      <c r="E192" s="76">
        <f t="shared" si="41"/>
        <v>0</v>
      </c>
      <c r="F192" s="127">
        <f t="shared" si="42"/>
        <v>2.9028089940254809</v>
      </c>
      <c r="G192" s="131">
        <f t="shared" si="43"/>
        <v>0</v>
      </c>
    </row>
    <row r="193" spans="1:7" hidden="1" x14ac:dyDescent="0.35">
      <c r="A193" s="247" t="s">
        <v>297</v>
      </c>
      <c r="B193" s="154">
        <f>'Market Shares &amp; Tover (Comp)'!S77</f>
        <v>0.13046490446797443</v>
      </c>
      <c r="C193" s="76">
        <f>'Market Shares &amp; Tover (Comp 29)'!I77</f>
        <v>0.14685458385322578</v>
      </c>
      <c r="D193" s="66">
        <f>'Impact (Comp.)'!D193</f>
        <v>0</v>
      </c>
      <c r="E193" s="76">
        <f t="shared" si="41"/>
        <v>0</v>
      </c>
      <c r="F193" s="127">
        <f t="shared" si="42"/>
        <v>0.14685458385322578</v>
      </c>
      <c r="G193" s="131">
        <f t="shared" si="43"/>
        <v>0</v>
      </c>
    </row>
    <row r="194" spans="1:7" hidden="1" x14ac:dyDescent="0.35">
      <c r="A194" s="247" t="s">
        <v>779</v>
      </c>
      <c r="B194" s="154">
        <f>'Market Shares &amp; Tover (Comp)'!S78</f>
        <v>0.72149950025884624</v>
      </c>
      <c r="C194" s="76">
        <f>'Market Shares &amp; Tover (Comp 29)'!I78</f>
        <v>0.81213801744539216</v>
      </c>
      <c r="D194" s="66">
        <f>'Impact (Comp.)'!D194</f>
        <v>0</v>
      </c>
      <c r="E194" s="76">
        <f t="shared" si="41"/>
        <v>0</v>
      </c>
      <c r="F194" s="127">
        <f t="shared" si="42"/>
        <v>0.81213801744539216</v>
      </c>
      <c r="G194" s="131">
        <f t="shared" si="43"/>
        <v>0</v>
      </c>
    </row>
    <row r="195" spans="1:7" hidden="1" x14ac:dyDescent="0.35">
      <c r="A195" s="247" t="s">
        <v>546</v>
      </c>
      <c r="B195" s="154">
        <f>'Market Shares &amp; Tover (Comp)'!S79</f>
        <v>1.1085235630846744</v>
      </c>
      <c r="C195" s="76">
        <f>'Market Shares &amp; Tover (Comp 29)'!I79</f>
        <v>1.2477820545850771</v>
      </c>
      <c r="D195" s="66">
        <f>'Impact (Comp.)'!D195</f>
        <v>0</v>
      </c>
      <c r="E195" s="76">
        <f t="shared" si="41"/>
        <v>0</v>
      </c>
      <c r="F195" s="127">
        <f t="shared" si="42"/>
        <v>1.2477820545850771</v>
      </c>
      <c r="G195" s="131">
        <f t="shared" si="43"/>
        <v>0</v>
      </c>
    </row>
    <row r="196" spans="1:7" hidden="1" x14ac:dyDescent="0.35">
      <c r="A196" s="247" t="s">
        <v>781</v>
      </c>
      <c r="B196" s="154">
        <f>'Market Shares &amp; Tover (Comp)'!S80</f>
        <v>2.3751697773714273</v>
      </c>
      <c r="C196" s="76">
        <f>'Market Shares &amp; Tover (Comp 29)'!I80</f>
        <v>2.6735509496522254</v>
      </c>
      <c r="D196" s="66">
        <f>'Impact (Comp.)'!D196</f>
        <v>0</v>
      </c>
      <c r="E196" s="76">
        <f t="shared" si="41"/>
        <v>0</v>
      </c>
      <c r="F196" s="127">
        <f t="shared" si="42"/>
        <v>2.6735509496522254</v>
      </c>
      <c r="G196" s="131">
        <f t="shared" si="43"/>
        <v>0</v>
      </c>
    </row>
    <row r="197" spans="1:7" hidden="1" x14ac:dyDescent="0.35">
      <c r="A197" s="247" t="s">
        <v>379</v>
      </c>
      <c r="B197" s="154">
        <f>'Market Shares &amp; Tover (Comp)'!S81</f>
        <v>0.32329038175410407</v>
      </c>
      <c r="C197" s="76">
        <f>'Market Shares &amp; Tover (Comp 29)'!I81</f>
        <v>0.36390379979854032</v>
      </c>
      <c r="D197" s="66">
        <f>'Impact (Comp.)'!D197</f>
        <v>0</v>
      </c>
      <c r="E197" s="76">
        <f t="shared" si="41"/>
        <v>0</v>
      </c>
      <c r="F197" s="127">
        <f t="shared" si="42"/>
        <v>0.36390379979854032</v>
      </c>
      <c r="G197" s="131">
        <f t="shared" si="43"/>
        <v>0</v>
      </c>
    </row>
    <row r="198" spans="1:7" ht="13.9" hidden="1" thickBot="1" x14ac:dyDescent="0.4">
      <c r="A198" s="47"/>
      <c r="B198" s="88"/>
      <c r="C198" s="76"/>
      <c r="D198" s="66"/>
      <c r="E198" s="76"/>
      <c r="F198" s="126"/>
      <c r="G198" s="131"/>
    </row>
    <row r="199" spans="1:7" ht="13.9" hidden="1" thickBot="1" x14ac:dyDescent="0.4">
      <c r="A199" s="71" t="s">
        <v>648</v>
      </c>
      <c r="B199" s="448">
        <f>SUM(B190:B197)</f>
        <v>7.7228708861050741</v>
      </c>
      <c r="C199" s="78">
        <f>SUM(C190:C197)</f>
        <v>8.6930580661219423</v>
      </c>
      <c r="D199" s="72">
        <f>SUM(D190:D197)</f>
        <v>0</v>
      </c>
      <c r="E199" s="78">
        <f>SUM(E190:E197)</f>
        <v>0</v>
      </c>
      <c r="F199" s="78">
        <f>SUM(F190:F197)</f>
        <v>8.6930580661219423</v>
      </c>
      <c r="G199" s="142">
        <f t="shared" si="43"/>
        <v>0</v>
      </c>
    </row>
    <row r="200" spans="1:7" ht="13.9" hidden="1" thickBot="1" x14ac:dyDescent="0.4">
      <c r="A200" s="47"/>
      <c r="B200" s="88"/>
      <c r="C200" s="76"/>
      <c r="D200" s="66"/>
      <c r="E200" s="76"/>
      <c r="F200" s="126"/>
      <c r="G200" s="131"/>
    </row>
    <row r="201" spans="1:7" ht="13.9" hidden="1" thickBot="1" x14ac:dyDescent="0.4">
      <c r="A201" s="150" t="s">
        <v>649</v>
      </c>
      <c r="B201" s="444">
        <f>B199+B186+B172+B149+B142</f>
        <v>219.37482952206673</v>
      </c>
      <c r="C201" s="503">
        <f>C199+C186+C172+C149+C142</f>
        <v>246.93383579829822</v>
      </c>
      <c r="D201" s="583">
        <f>D199+D186+D172+D149+D142</f>
        <v>0.93</v>
      </c>
      <c r="E201" s="503">
        <f>E199+E186+E172+E149+E142</f>
        <v>3.6569249303615536</v>
      </c>
      <c r="F201" s="503">
        <f>F199+F186+F172+F149+F142+F123</f>
        <v>247.20908821241142</v>
      </c>
      <c r="G201" s="584">
        <f t="shared" si="43"/>
        <v>1.1146808343350332E-3</v>
      </c>
    </row>
    <row r="202" spans="1:7" ht="13.9" hidden="1" thickBot="1" x14ac:dyDescent="0.4">
      <c r="A202" s="47"/>
      <c r="B202" s="88"/>
      <c r="C202" s="76"/>
      <c r="D202" s="66"/>
      <c r="E202" s="76"/>
      <c r="F202" s="126"/>
      <c r="G202" s="131"/>
    </row>
    <row r="203" spans="1:7" ht="13.9" hidden="1" thickBot="1" x14ac:dyDescent="0.4">
      <c r="A203" s="297" t="s">
        <v>654</v>
      </c>
      <c r="B203" s="444" t="s">
        <v>7</v>
      </c>
      <c r="C203" s="503" t="s">
        <v>7</v>
      </c>
      <c r="D203" s="583">
        <f>'Impact (Comp.)'!D203</f>
        <v>7.0000000000000007E-2</v>
      </c>
      <c r="E203" s="503">
        <f>D203*F123</f>
        <v>0.27525241411323526</v>
      </c>
      <c r="F203" s="568" t="s">
        <v>7</v>
      </c>
      <c r="G203" s="584" t="s">
        <v>7</v>
      </c>
    </row>
    <row r="204" spans="1:7" ht="13.9" hidden="1" thickBot="1" x14ac:dyDescent="0.4">
      <c r="A204" s="98"/>
      <c r="B204" s="88"/>
      <c r="C204" s="76"/>
      <c r="D204" s="66"/>
      <c r="E204" s="76"/>
      <c r="F204" s="126"/>
      <c r="G204" s="131"/>
    </row>
    <row r="205" spans="1:7" ht="13.9" hidden="1" thickBot="1" x14ac:dyDescent="0.4">
      <c r="A205" s="99" t="s">
        <v>9</v>
      </c>
      <c r="B205" s="133" t="s">
        <v>7</v>
      </c>
      <c r="C205" s="134" t="s">
        <v>7</v>
      </c>
      <c r="D205" s="135">
        <f>D201+D203</f>
        <v>1</v>
      </c>
      <c r="E205" s="506">
        <f>E201+E203</f>
        <v>3.9321773444747889</v>
      </c>
      <c r="F205" s="506" t="s">
        <v>7</v>
      </c>
      <c r="G205" s="137" t="s">
        <v>7</v>
      </c>
    </row>
    <row r="206" spans="1:7" ht="13.9" hidden="1" thickBot="1" x14ac:dyDescent="0.4">
      <c r="A206" s="50"/>
      <c r="B206" s="87"/>
      <c r="C206" s="81"/>
      <c r="D206" s="67"/>
      <c r="E206" s="507"/>
      <c r="F206" s="80"/>
      <c r="G206" s="132"/>
    </row>
    <row r="207" spans="1:7" hidden="1" x14ac:dyDescent="0.35"/>
    <row r="208" spans="1:7" ht="17.25" x14ac:dyDescent="0.45">
      <c r="A208" s="4" t="s">
        <v>823</v>
      </c>
      <c r="B208" s="122"/>
      <c r="C208" s="122"/>
      <c r="D208" s="125"/>
      <c r="E208" s="122"/>
      <c r="F208" s="125"/>
      <c r="G208" s="125"/>
    </row>
    <row r="209" spans="1:8" ht="13.9" thickBot="1" x14ac:dyDescent="0.4">
      <c r="A209" s="5"/>
      <c r="B209" s="7"/>
      <c r="C209" s="7"/>
      <c r="D209" s="45"/>
      <c r="E209" s="7"/>
      <c r="F209" s="45"/>
      <c r="G209" s="45"/>
    </row>
    <row r="210" spans="1:8" x14ac:dyDescent="0.35">
      <c r="A210" s="754"/>
      <c r="B210" s="756" t="s">
        <v>32</v>
      </c>
      <c r="C210" s="758"/>
      <c r="D210" s="756" t="s">
        <v>33</v>
      </c>
      <c r="E210" s="758"/>
      <c r="F210" s="128" t="s">
        <v>34</v>
      </c>
      <c r="G210" s="128" t="s">
        <v>35</v>
      </c>
      <c r="H210" s="128" t="s">
        <v>36</v>
      </c>
    </row>
    <row r="211" spans="1:8" ht="13.9" thickBot="1" x14ac:dyDescent="0.4">
      <c r="A211" s="755"/>
      <c r="B211" s="61">
        <v>2025</v>
      </c>
      <c r="C211" s="14">
        <v>2030</v>
      </c>
      <c r="D211" s="64" t="s">
        <v>30</v>
      </c>
      <c r="E211" s="14" t="s">
        <v>12</v>
      </c>
      <c r="F211" s="129" t="s">
        <v>824</v>
      </c>
      <c r="G211" s="129"/>
      <c r="H211" s="146" t="s">
        <v>825</v>
      </c>
    </row>
    <row r="212" spans="1:8" ht="13.9" thickBot="1" x14ac:dyDescent="0.4">
      <c r="A212" s="121" t="s">
        <v>31</v>
      </c>
      <c r="B212" s="123"/>
      <c r="C212" s="25"/>
      <c r="D212" s="65"/>
      <c r="E212" s="25"/>
      <c r="F212" s="54">
        <f>F7+F123</f>
        <v>18.276858944474789</v>
      </c>
      <c r="G212" s="130"/>
      <c r="H212" s="130"/>
    </row>
    <row r="213" spans="1:8" ht="13.9" thickBot="1" x14ac:dyDescent="0.4">
      <c r="A213" s="98"/>
      <c r="B213" s="88"/>
      <c r="C213" s="89"/>
      <c r="D213" s="66"/>
      <c r="E213" s="89"/>
      <c r="F213" s="56"/>
      <c r="G213" s="57"/>
      <c r="H213" s="127"/>
    </row>
    <row r="214" spans="1:8" ht="13.9" thickBot="1" x14ac:dyDescent="0.4">
      <c r="A214" s="150" t="s">
        <v>608</v>
      </c>
      <c r="B214" s="569"/>
      <c r="C214" s="570"/>
      <c r="D214" s="574"/>
      <c r="E214" s="570"/>
      <c r="F214" s="575"/>
      <c r="G214" s="576"/>
      <c r="H214" s="590"/>
    </row>
    <row r="215" spans="1:8" ht="13.9" thickBot="1" x14ac:dyDescent="0.4">
      <c r="A215" s="47"/>
      <c r="B215" s="88"/>
      <c r="C215" s="89"/>
      <c r="D215" s="66"/>
      <c r="E215" s="89"/>
      <c r="F215" s="56"/>
      <c r="G215" s="131"/>
      <c r="H215" s="127"/>
    </row>
    <row r="216" spans="1:8" ht="13.9" thickBot="1" x14ac:dyDescent="0.4">
      <c r="A216" s="287" t="s">
        <v>81</v>
      </c>
      <c r="B216" s="577"/>
      <c r="C216" s="580"/>
      <c r="D216" s="579"/>
      <c r="E216" s="580"/>
      <c r="F216" s="581"/>
      <c r="G216" s="582"/>
      <c r="H216" s="591"/>
    </row>
    <row r="217" spans="1:8" x14ac:dyDescent="0.35">
      <c r="A217" s="47"/>
      <c r="B217" s="88"/>
      <c r="C217" s="89"/>
      <c r="D217" s="66"/>
      <c r="E217" s="89"/>
      <c r="F217" s="56"/>
      <c r="G217" s="131"/>
      <c r="H217" s="127"/>
    </row>
    <row r="218" spans="1:8" x14ac:dyDescent="0.35">
      <c r="A218" s="79" t="s">
        <v>611</v>
      </c>
      <c r="B218" s="154">
        <f>B18+B133</f>
        <v>43.075613307590345</v>
      </c>
      <c r="C218" s="76">
        <f>C18+C133</f>
        <v>45.895783590742724</v>
      </c>
      <c r="D218" s="66">
        <f>E218/$F$212</f>
        <v>9.0055952916108781E-2</v>
      </c>
      <c r="E218" s="76">
        <f>E18+E133</f>
        <v>1.6459399485579833</v>
      </c>
      <c r="F218" s="56">
        <f>C218-E218</f>
        <v>44.249843642184743</v>
      </c>
      <c r="G218" s="131">
        <f>SUM(F218-C218)/C218</f>
        <v>-3.5862552500137951E-2</v>
      </c>
      <c r="H218" s="127">
        <f>F218-B218</f>
        <v>1.1742303345943981</v>
      </c>
    </row>
    <row r="219" spans="1:8" x14ac:dyDescent="0.35">
      <c r="A219" s="47"/>
      <c r="B219" s="88"/>
      <c r="C219" s="89"/>
      <c r="D219" s="66"/>
      <c r="E219" s="76"/>
      <c r="F219" s="56"/>
      <c r="G219" s="131"/>
      <c r="H219" s="127"/>
    </row>
    <row r="220" spans="1:8" x14ac:dyDescent="0.35">
      <c r="A220" s="48" t="s">
        <v>614</v>
      </c>
      <c r="B220" s="88"/>
      <c r="C220" s="89"/>
      <c r="D220" s="66"/>
      <c r="E220" s="76"/>
      <c r="F220" s="56"/>
      <c r="G220" s="131"/>
      <c r="H220" s="127"/>
    </row>
    <row r="221" spans="1:8" x14ac:dyDescent="0.35">
      <c r="A221" s="47" t="s">
        <v>615</v>
      </c>
      <c r="B221" s="154">
        <f>B21+B136</f>
        <v>33.469453716498428</v>
      </c>
      <c r="C221" s="76">
        <f>C21+C136</f>
        <v>34.403251845284487</v>
      </c>
      <c r="D221" s="66">
        <f t="shared" ref="D221:D224" si="44">E221/$F$212</f>
        <v>0.14813866242886919</v>
      </c>
      <c r="E221" s="76">
        <f>E21+E136</f>
        <v>2.7075094374356095</v>
      </c>
      <c r="F221" s="56">
        <f t="shared" ref="F221:F224" si="45">C221-E221</f>
        <v>31.695742407848876</v>
      </c>
      <c r="G221" s="131">
        <f t="shared" ref="G221:G226" si="46">SUM(F221-C221)/C221</f>
        <v>-7.869923022427075E-2</v>
      </c>
      <c r="H221" s="127">
        <f t="shared" ref="H221:H224" si="47">F221-B221</f>
        <v>-1.7737113086495526</v>
      </c>
    </row>
    <row r="222" spans="1:8" x14ac:dyDescent="0.35">
      <c r="A222" s="47" t="s">
        <v>774</v>
      </c>
      <c r="B222" s="154">
        <f>B137+B138</f>
        <v>33.389562979236842</v>
      </c>
      <c r="C222" s="76">
        <f>C137+C138</f>
        <v>37.584133421571266</v>
      </c>
      <c r="D222" s="66">
        <f t="shared" si="44"/>
        <v>3.2271770738238732E-2</v>
      </c>
      <c r="E222" s="76">
        <f>E137+E138</f>
        <v>0.58982660167121836</v>
      </c>
      <c r="F222" s="56">
        <f t="shared" si="45"/>
        <v>36.994306819900046</v>
      </c>
      <c r="G222" s="131">
        <f t="shared" si="46"/>
        <v>-1.569350010163308E-2</v>
      </c>
      <c r="H222" s="127">
        <f t="shared" si="47"/>
        <v>3.604743840663204</v>
      </c>
    </row>
    <row r="223" spans="1:8" x14ac:dyDescent="0.35">
      <c r="A223" s="47" t="s">
        <v>618</v>
      </c>
      <c r="B223" s="154">
        <f>B23+B139</f>
        <v>77.712476279623075</v>
      </c>
      <c r="C223" s="76">
        <f>C23+C139</f>
        <v>80.330203708212224</v>
      </c>
      <c r="D223" s="66">
        <f t="shared" si="44"/>
        <v>0.28402852363558212</v>
      </c>
      <c r="E223" s="76">
        <f>E23+E139</f>
        <v>5.1911492626949576</v>
      </c>
      <c r="F223" s="56">
        <f t="shared" si="45"/>
        <v>75.13905444551726</v>
      </c>
      <c r="G223" s="131">
        <f t="shared" si="46"/>
        <v>-6.4622632871081193E-2</v>
      </c>
      <c r="H223" s="127">
        <f t="shared" si="47"/>
        <v>-2.5734218341058153</v>
      </c>
    </row>
    <row r="224" spans="1:8" x14ac:dyDescent="0.35">
      <c r="A224" s="47" t="s">
        <v>8</v>
      </c>
      <c r="B224" s="154">
        <f>B22+B140+B24</f>
        <v>6.2086193610524978</v>
      </c>
      <c r="C224" s="76">
        <f>C22+C140+C24</f>
        <v>6.7553248447039156</v>
      </c>
      <c r="D224" s="66">
        <f t="shared" si="44"/>
        <v>3.8227177073823873E-3</v>
      </c>
      <c r="E224" s="76">
        <f>E22+E140+E24</f>
        <v>6.9867272322373941E-2</v>
      </c>
      <c r="F224" s="56">
        <f t="shared" si="45"/>
        <v>6.6854575723815417</v>
      </c>
      <c r="G224" s="131">
        <f t="shared" si="46"/>
        <v>-1.0342548127370794E-2</v>
      </c>
      <c r="H224" s="127">
        <f t="shared" si="47"/>
        <v>0.47683821132904392</v>
      </c>
    </row>
    <row r="225" spans="1:8" ht="13.9" thickBot="1" x14ac:dyDescent="0.4">
      <c r="A225" s="47"/>
      <c r="B225" s="88"/>
      <c r="C225" s="89"/>
      <c r="D225" s="66"/>
      <c r="E225" s="89"/>
      <c r="F225" s="56"/>
      <c r="G225" s="131"/>
      <c r="H225" s="127"/>
    </row>
    <row r="226" spans="1:8" ht="13.9" thickBot="1" x14ac:dyDescent="0.4">
      <c r="A226" s="71" t="s">
        <v>620</v>
      </c>
      <c r="B226" s="448">
        <f>B218+B221+B222+B223+B224</f>
        <v>193.85572564400118</v>
      </c>
      <c r="C226" s="78">
        <f>C218+C221+C222+C223+C224</f>
        <v>204.96869741051461</v>
      </c>
      <c r="D226" s="72">
        <f>D218+D221+D222+D223+D224</f>
        <v>0.55831762742618118</v>
      </c>
      <c r="E226" s="78">
        <f>E218+E221+E222+E223+E224</f>
        <v>10.204292522682143</v>
      </c>
      <c r="F226" s="78">
        <f>F218+F221+F222+F223+F224</f>
        <v>194.76440488783248</v>
      </c>
      <c r="G226" s="142">
        <f t="shared" si="46"/>
        <v>-4.9784638589202734E-2</v>
      </c>
      <c r="H226" s="147">
        <f>H218+H221+H222+H223+H224</f>
        <v>0.90867924383127807</v>
      </c>
    </row>
    <row r="227" spans="1:8" ht="13.9" thickBot="1" x14ac:dyDescent="0.4">
      <c r="A227" s="47"/>
      <c r="B227" s="88"/>
      <c r="C227" s="89"/>
      <c r="D227" s="66"/>
      <c r="E227" s="89"/>
      <c r="F227" s="56"/>
      <c r="G227" s="131"/>
      <c r="H227" s="127"/>
    </row>
    <row r="228" spans="1:8" ht="13.9" thickBot="1" x14ac:dyDescent="0.4">
      <c r="A228" s="287" t="s">
        <v>82</v>
      </c>
      <c r="B228" s="577"/>
      <c r="C228" s="580"/>
      <c r="D228" s="579"/>
      <c r="E228" s="580"/>
      <c r="F228" s="581"/>
      <c r="G228" s="582"/>
      <c r="H228" s="591"/>
    </row>
    <row r="229" spans="1:8" x14ac:dyDescent="0.35">
      <c r="A229" s="47"/>
      <c r="B229" s="88"/>
      <c r="C229" s="89"/>
      <c r="D229" s="66"/>
      <c r="E229" s="89"/>
      <c r="F229" s="56"/>
      <c r="G229" s="131"/>
      <c r="H229" s="127"/>
    </row>
    <row r="230" spans="1:8" x14ac:dyDescent="0.35">
      <c r="A230" s="47" t="s">
        <v>789</v>
      </c>
      <c r="B230" s="154">
        <f>B149+B35</f>
        <v>7.0386097250864275</v>
      </c>
      <c r="C230" s="76">
        <f>C149+C35</f>
        <v>7.2177576588973018</v>
      </c>
      <c r="D230" s="66">
        <f>E230/F212</f>
        <v>3.6299537355709722E-3</v>
      </c>
      <c r="E230" s="76">
        <f>E149+E35</f>
        <v>6.6344152399999995E-2</v>
      </c>
      <c r="F230" s="56">
        <f t="shared" ref="F230" si="48">C230-E230</f>
        <v>7.1514135064973017</v>
      </c>
      <c r="G230" s="131">
        <f>SUM(F230-C230)/C230</f>
        <v>-9.1917955042752023E-3</v>
      </c>
      <c r="H230" s="127">
        <f t="shared" ref="H230" si="49">F230-B230</f>
        <v>0.11280378141087422</v>
      </c>
    </row>
    <row r="231" spans="1:8" ht="13.9" thickBot="1" x14ac:dyDescent="0.4">
      <c r="A231" s="47"/>
      <c r="B231" s="88"/>
      <c r="C231" s="89"/>
      <c r="D231" s="66"/>
      <c r="E231" s="89"/>
      <c r="F231" s="56"/>
      <c r="G231" s="131"/>
      <c r="H231" s="127"/>
    </row>
    <row r="232" spans="1:8" ht="13.9" thickBot="1" x14ac:dyDescent="0.4">
      <c r="A232" s="287" t="s">
        <v>83</v>
      </c>
      <c r="B232" s="577"/>
      <c r="C232" s="580"/>
      <c r="D232" s="579"/>
      <c r="E232" s="580"/>
      <c r="F232" s="581"/>
      <c r="G232" s="582"/>
      <c r="H232" s="591"/>
    </row>
    <row r="233" spans="1:8" x14ac:dyDescent="0.35">
      <c r="A233" s="47"/>
      <c r="B233" s="88"/>
      <c r="C233" s="89"/>
      <c r="D233" s="66"/>
      <c r="E233" s="89"/>
      <c r="F233" s="56"/>
      <c r="G233" s="131"/>
      <c r="H233" s="127"/>
    </row>
    <row r="234" spans="1:8" x14ac:dyDescent="0.35">
      <c r="A234" s="79" t="s">
        <v>624</v>
      </c>
      <c r="B234" s="154">
        <f>B40+B154</f>
        <v>3.8119834361482234</v>
      </c>
      <c r="C234" s="76">
        <f>C40+C154</f>
        <v>3.8950445596245591</v>
      </c>
      <c r="D234" s="66">
        <f>E234/$F$212</f>
        <v>2.9432057315440321E-4</v>
      </c>
      <c r="E234" s="76">
        <f>E40+E154</f>
        <v>5.3792556000000005E-3</v>
      </c>
      <c r="F234" s="56">
        <f t="shared" ref="F234:F242" si="50">C234-E234</f>
        <v>3.8896653040245592</v>
      </c>
      <c r="G234" s="131">
        <f>SUM(F234-C234)/C234</f>
        <v>-1.3810511067730527E-3</v>
      </c>
      <c r="H234" s="127">
        <f t="shared" ref="H234:H242" si="51">F234-B234</f>
        <v>7.7681867876335797E-2</v>
      </c>
    </row>
    <row r="235" spans="1:8" x14ac:dyDescent="0.35">
      <c r="A235" s="47"/>
      <c r="B235" s="88"/>
      <c r="C235" s="89"/>
      <c r="D235" s="66"/>
      <c r="E235" s="89"/>
      <c r="F235" s="56"/>
      <c r="G235" s="131"/>
      <c r="H235" s="127"/>
    </row>
    <row r="236" spans="1:8" x14ac:dyDescent="0.35">
      <c r="A236" s="79" t="s">
        <v>627</v>
      </c>
      <c r="B236" s="154">
        <f>B46+B159</f>
        <v>35.620764132362694</v>
      </c>
      <c r="C236" s="76">
        <f>C46+C159</f>
        <v>38.763845474725365</v>
      </c>
      <c r="D236" s="66">
        <f t="shared" ref="D236:D242" si="52">E236/$F$212</f>
        <v>1.4399284751004205E-2</v>
      </c>
      <c r="E236" s="76">
        <f>E46+E159</f>
        <v>0.26317369629543064</v>
      </c>
      <c r="F236" s="56">
        <f t="shared" si="50"/>
        <v>38.500671778429933</v>
      </c>
      <c r="G236" s="131">
        <f t="shared" ref="G236:G244" si="53">SUM(F236-C236)/C236</f>
        <v>-6.7891534772272647E-3</v>
      </c>
      <c r="H236" s="127">
        <f t="shared" si="51"/>
        <v>2.8799076460672381</v>
      </c>
    </row>
    <row r="237" spans="1:8" x14ac:dyDescent="0.35">
      <c r="A237" s="47"/>
      <c r="B237" s="88"/>
      <c r="C237" s="89"/>
      <c r="D237" s="66"/>
      <c r="E237" s="89"/>
      <c r="F237" s="56"/>
      <c r="G237" s="131"/>
      <c r="H237" s="127"/>
    </row>
    <row r="238" spans="1:8" x14ac:dyDescent="0.35">
      <c r="A238" s="48" t="s">
        <v>614</v>
      </c>
      <c r="B238" s="88"/>
      <c r="C238" s="89"/>
      <c r="D238" s="66"/>
      <c r="E238" s="89"/>
      <c r="F238" s="56"/>
      <c r="G238" s="131"/>
      <c r="H238" s="127"/>
    </row>
    <row r="239" spans="1:8" x14ac:dyDescent="0.35">
      <c r="A239" s="47" t="s">
        <v>776</v>
      </c>
      <c r="B239" s="154">
        <f>B49+B162</f>
        <v>24.783147008909118</v>
      </c>
      <c r="C239" s="76">
        <f>C49+C162</f>
        <v>26.068479893947931</v>
      </c>
      <c r="D239" s="66">
        <f t="shared" si="52"/>
        <v>7.0536137973824894E-2</v>
      </c>
      <c r="E239" s="76">
        <f>E49+E162</f>
        <v>1.2891790442356093</v>
      </c>
      <c r="F239" s="56">
        <f t="shared" si="50"/>
        <v>24.779300849712321</v>
      </c>
      <c r="G239" s="131">
        <f t="shared" si="53"/>
        <v>-4.9453556535719062E-2</v>
      </c>
      <c r="H239" s="127">
        <f t="shared" si="51"/>
        <v>-3.8461591967973163E-3</v>
      </c>
    </row>
    <row r="240" spans="1:8" x14ac:dyDescent="0.35">
      <c r="A240" s="47" t="s">
        <v>622</v>
      </c>
      <c r="B240" s="154">
        <f>B50+B163</f>
        <v>35.500479391941234</v>
      </c>
      <c r="C240" s="76">
        <f>C50+C163</f>
        <v>36.754763604967152</v>
      </c>
      <c r="D240" s="66">
        <f t="shared" si="52"/>
        <v>4.1562810236240449E-2</v>
      </c>
      <c r="E240" s="76">
        <f>E50+E163</f>
        <v>0.75963762002373958</v>
      </c>
      <c r="F240" s="56">
        <f t="shared" si="50"/>
        <v>35.995125984943414</v>
      </c>
      <c r="G240" s="131">
        <f t="shared" si="53"/>
        <v>-2.0667732438390079E-2</v>
      </c>
      <c r="H240" s="127">
        <f t="shared" si="51"/>
        <v>0.49464659300218017</v>
      </c>
    </row>
    <row r="241" spans="1:8" x14ac:dyDescent="0.35">
      <c r="A241" s="47" t="s">
        <v>777</v>
      </c>
      <c r="B241" s="154">
        <f>B55+B164+B168</f>
        <v>83.755371429471651</v>
      </c>
      <c r="C241" s="76">
        <f>C55+C164+C168</f>
        <v>89.814079167484067</v>
      </c>
      <c r="D241" s="66">
        <f t="shared" si="52"/>
        <v>0.13819612938120018</v>
      </c>
      <c r="E241" s="76">
        <f>E55+E164+E168</f>
        <v>2.5257911633725838</v>
      </c>
      <c r="F241" s="56">
        <f t="shared" si="50"/>
        <v>87.288288004111479</v>
      </c>
      <c r="G241" s="131">
        <f t="shared" si="53"/>
        <v>-2.8122441233991026E-2</v>
      </c>
      <c r="H241" s="127">
        <f t="shared" si="51"/>
        <v>3.5329165746398274</v>
      </c>
    </row>
    <row r="242" spans="1:8" x14ac:dyDescent="0.35">
      <c r="A242" s="47" t="s">
        <v>8</v>
      </c>
      <c r="B242" s="154">
        <f>B51+B52+B53+B54+B56+B57+B58+B59+B60+B165+B166+B167+B169+B170</f>
        <v>21.201292070891647</v>
      </c>
      <c r="C242" s="76">
        <f>C51+C52+C53+C54+C56+C57+C58+C59+C60+C165+C166+C167+C169+C170</f>
        <v>22.274427739023139</v>
      </c>
      <c r="D242" s="66">
        <f t="shared" si="52"/>
        <v>1.5206562946310832E-3</v>
      </c>
      <c r="E242" s="76">
        <f>E51+E52+E53+E54+E56+E57+E58+E59+E60+E165+E166+E167+E169+E170</f>
        <v>2.7792820600000004E-2</v>
      </c>
      <c r="F242" s="56">
        <f t="shared" si="50"/>
        <v>22.24663491842314</v>
      </c>
      <c r="G242" s="131">
        <f t="shared" si="53"/>
        <v>-1.2477456626779006E-3</v>
      </c>
      <c r="H242" s="127">
        <f t="shared" si="51"/>
        <v>1.0453428475314936</v>
      </c>
    </row>
    <row r="243" spans="1:8" ht="13.9" thickBot="1" x14ac:dyDescent="0.4">
      <c r="A243" s="47"/>
      <c r="B243" s="88"/>
      <c r="C243" s="89"/>
      <c r="D243" s="66"/>
      <c r="E243" s="89"/>
      <c r="F243" s="56"/>
      <c r="G243" s="131"/>
      <c r="H243" s="127"/>
    </row>
    <row r="244" spans="1:8" ht="13.9" thickBot="1" x14ac:dyDescent="0.4">
      <c r="A244" s="71" t="s">
        <v>637</v>
      </c>
      <c r="B244" s="448">
        <f>B234+B236+B239+B240+B241+B242</f>
        <v>204.67303746972456</v>
      </c>
      <c r="C244" s="78">
        <f>C234+C236+C239+C240+C241+C242</f>
        <v>217.57064043977223</v>
      </c>
      <c r="D244" s="72">
        <f>D234+D236+D239+D240+D241+D242</f>
        <v>0.26650933921005521</v>
      </c>
      <c r="E244" s="78">
        <f>E234+E236+E239+E240+E241+E242</f>
        <v>4.870953600127363</v>
      </c>
      <c r="F244" s="78">
        <f>F234+F236+F239+F240+F241+F242</f>
        <v>212.69968683964481</v>
      </c>
      <c r="G244" s="142">
        <f t="shared" si="53"/>
        <v>-2.2387917736886913E-2</v>
      </c>
      <c r="H244" s="147">
        <f>H234+H236+H239+H240+H241+H242</f>
        <v>8.0266493699202783</v>
      </c>
    </row>
    <row r="245" spans="1:8" ht="13.9" thickBot="1" x14ac:dyDescent="0.4">
      <c r="A245" s="47"/>
      <c r="B245" s="88"/>
      <c r="C245" s="89"/>
      <c r="D245" s="66"/>
      <c r="E245" s="89"/>
      <c r="F245" s="56"/>
      <c r="G245" s="131"/>
      <c r="H245" s="127"/>
    </row>
    <row r="246" spans="1:8" ht="13.9" thickBot="1" x14ac:dyDescent="0.4">
      <c r="A246" s="287" t="s">
        <v>84</v>
      </c>
      <c r="B246" s="577"/>
      <c r="C246" s="580"/>
      <c r="D246" s="579"/>
      <c r="E246" s="580"/>
      <c r="F246" s="581"/>
      <c r="G246" s="582"/>
      <c r="H246" s="591"/>
    </row>
    <row r="247" spans="1:8" x14ac:dyDescent="0.35">
      <c r="A247" s="47"/>
      <c r="B247" s="88"/>
      <c r="C247" s="89"/>
      <c r="D247" s="66"/>
      <c r="E247" s="89"/>
      <c r="F247" s="56"/>
      <c r="G247" s="131"/>
      <c r="H247" s="127"/>
    </row>
    <row r="248" spans="1:8" x14ac:dyDescent="0.35">
      <c r="A248" s="79" t="s">
        <v>641</v>
      </c>
      <c r="B248" s="154">
        <f>B67+B179</f>
        <v>103.08170039367064</v>
      </c>
      <c r="C248" s="76">
        <f>C67+C179</f>
        <v>107.77622458138217</v>
      </c>
      <c r="D248" s="66">
        <f>E248/$F$212</f>
        <v>8.1580058954364723E-2</v>
      </c>
      <c r="E248" s="76">
        <f>E67+E179</f>
        <v>1.4910272301908616</v>
      </c>
      <c r="F248" s="56">
        <f t="shared" ref="F248:F252" si="54">C248-E248</f>
        <v>106.2851973511913</v>
      </c>
      <c r="G248" s="131">
        <f>SUM(F248-C248)/C248</f>
        <v>-1.3834472639788814E-2</v>
      </c>
      <c r="H248" s="127">
        <f t="shared" ref="H248:H252" si="55">F248-B248</f>
        <v>3.203496957520656</v>
      </c>
    </row>
    <row r="249" spans="1:8" x14ac:dyDescent="0.35">
      <c r="A249" s="47" t="s">
        <v>15</v>
      </c>
      <c r="B249" s="88"/>
      <c r="C249" s="89"/>
      <c r="D249" s="66"/>
      <c r="E249" s="89"/>
      <c r="F249" s="56"/>
      <c r="G249" s="131"/>
      <c r="H249" s="127"/>
    </row>
    <row r="250" spans="1:8" x14ac:dyDescent="0.35">
      <c r="A250" s="79" t="s">
        <v>638</v>
      </c>
      <c r="B250" s="154">
        <f>B72+B184</f>
        <v>9.2268083608811651</v>
      </c>
      <c r="C250" s="76">
        <f>C72+C184</f>
        <v>9.752858078016704</v>
      </c>
      <c r="D250" s="66">
        <f t="shared" ref="D250:D252" si="56">E250/$F$212</f>
        <v>3.2358014328860082E-3</v>
      </c>
      <c r="E250" s="76">
        <f>E72+E184</f>
        <v>5.9140286361186976E-2</v>
      </c>
      <c r="F250" s="56">
        <f t="shared" si="54"/>
        <v>9.6937177916555175</v>
      </c>
      <c r="G250" s="131">
        <f t="shared" ref="G250:G254" si="57">SUM(F250-C250)/C250</f>
        <v>-6.0638928494705429E-3</v>
      </c>
      <c r="H250" s="127">
        <f t="shared" si="55"/>
        <v>0.46690943077435243</v>
      </c>
    </row>
    <row r="251" spans="1:8" x14ac:dyDescent="0.35">
      <c r="A251" s="79"/>
      <c r="B251" s="154"/>
      <c r="C251" s="76"/>
      <c r="D251" s="66"/>
      <c r="E251" s="76"/>
      <c r="F251" s="56"/>
      <c r="G251" s="131"/>
      <c r="H251" s="127"/>
    </row>
    <row r="252" spans="1:8" x14ac:dyDescent="0.35">
      <c r="A252" s="47" t="s">
        <v>8</v>
      </c>
      <c r="B252" s="154">
        <f>B75+B76+B77</f>
        <v>1.2209376114593939</v>
      </c>
      <c r="C252" s="76">
        <f>C75+C76+C77</f>
        <v>1.232187052524393</v>
      </c>
      <c r="D252" s="66">
        <f t="shared" si="56"/>
        <v>0</v>
      </c>
      <c r="E252" s="76">
        <f>E75+E76+E77</f>
        <v>0</v>
      </c>
      <c r="F252" s="56">
        <f t="shared" si="54"/>
        <v>1.232187052524393</v>
      </c>
      <c r="G252" s="131">
        <f t="shared" si="57"/>
        <v>0</v>
      </c>
      <c r="H252" s="127">
        <f t="shared" si="55"/>
        <v>1.1249441064999033E-2</v>
      </c>
    </row>
    <row r="253" spans="1:8" ht="13.9" thickBot="1" x14ac:dyDescent="0.4">
      <c r="A253" s="47"/>
      <c r="B253" s="88"/>
      <c r="C253" s="89"/>
      <c r="D253" s="66"/>
      <c r="E253" s="89"/>
      <c r="F253" s="56"/>
      <c r="G253" s="131"/>
      <c r="H253" s="127"/>
    </row>
    <row r="254" spans="1:8" ht="13.9" thickBot="1" x14ac:dyDescent="0.4">
      <c r="A254" s="71" t="s">
        <v>644</v>
      </c>
      <c r="B254" s="448">
        <f>B248+B250+B252</f>
        <v>113.5294463660112</v>
      </c>
      <c r="C254" s="78">
        <f>C248+C250+C252</f>
        <v>118.76126971192326</v>
      </c>
      <c r="D254" s="72">
        <f>D248+D250+D252</f>
        <v>8.4815860387250724E-2</v>
      </c>
      <c r="E254" s="78">
        <f>E248+E250+E252</f>
        <v>1.5501675165520485</v>
      </c>
      <c r="F254" s="78">
        <f>F248+F250+F252</f>
        <v>117.21110219537121</v>
      </c>
      <c r="G254" s="142">
        <f t="shared" si="57"/>
        <v>-1.305280349656298E-2</v>
      </c>
      <c r="H254" s="147">
        <f>H248+H250+H252</f>
        <v>3.6816558293600075</v>
      </c>
    </row>
    <row r="255" spans="1:8" ht="13.9" thickBot="1" x14ac:dyDescent="0.4">
      <c r="A255" s="47"/>
      <c r="B255" s="88"/>
      <c r="C255" s="89"/>
      <c r="D255" s="66"/>
      <c r="E255" s="89"/>
      <c r="F255" s="56"/>
      <c r="G255" s="131"/>
      <c r="H255" s="127"/>
    </row>
    <row r="256" spans="1:8" ht="13.9" thickBot="1" x14ac:dyDescent="0.4">
      <c r="A256" s="287" t="s">
        <v>85</v>
      </c>
      <c r="B256" s="577"/>
      <c r="C256" s="580"/>
      <c r="D256" s="579"/>
      <c r="E256" s="580"/>
      <c r="F256" s="581"/>
      <c r="G256" s="582"/>
      <c r="H256" s="591"/>
    </row>
    <row r="257" spans="1:8" x14ac:dyDescent="0.35">
      <c r="A257" s="47"/>
      <c r="B257" s="88"/>
      <c r="C257" s="89"/>
      <c r="D257" s="66"/>
      <c r="E257" s="89"/>
      <c r="F257" s="56"/>
      <c r="G257" s="131"/>
      <c r="H257" s="127"/>
    </row>
    <row r="258" spans="1:8" x14ac:dyDescent="0.35">
      <c r="A258" s="247" t="s">
        <v>790</v>
      </c>
      <c r="B258" s="154">
        <f>B93+B199</f>
        <v>20.560922269056611</v>
      </c>
      <c r="C258" s="76">
        <f>C93+C199</f>
        <v>21.649396330455822</v>
      </c>
      <c r="D258" s="66">
        <f>E258/F212</f>
        <v>7.3580143288600798E-4</v>
      </c>
      <c r="E258" s="76">
        <f>E93+E199</f>
        <v>1.3448139000000001E-2</v>
      </c>
      <c r="F258" s="56">
        <f t="shared" ref="F258" si="58">C258-E258</f>
        <v>21.635948191455821</v>
      </c>
      <c r="G258" s="131">
        <f t="shared" ref="G258" si="59">SUM(F258-C258)/C258</f>
        <v>-6.2117847512831983E-4</v>
      </c>
      <c r="H258" s="127">
        <f t="shared" ref="H258" si="60">F258-B258</f>
        <v>1.0750259223992096</v>
      </c>
    </row>
    <row r="259" spans="1:8" ht="13.9" thickBot="1" x14ac:dyDescent="0.4">
      <c r="A259" s="47"/>
      <c r="B259" s="88"/>
      <c r="C259" s="89"/>
      <c r="D259" s="66"/>
      <c r="E259" s="89"/>
      <c r="F259" s="56"/>
      <c r="G259" s="131"/>
      <c r="H259" s="127"/>
    </row>
    <row r="260" spans="1:8" ht="13.9" thickBot="1" x14ac:dyDescent="0.4">
      <c r="A260" s="150" t="s">
        <v>649</v>
      </c>
      <c r="B260" s="444">
        <f>B258+B254+B244+B230+B226</f>
        <v>539.65774147387992</v>
      </c>
      <c r="C260" s="503">
        <f>C258+C254+C244+C230+C226</f>
        <v>570.16776155156322</v>
      </c>
      <c r="D260" s="583">
        <f>D258+D254+D244+D230+D226</f>
        <v>0.91400858219194414</v>
      </c>
      <c r="E260" s="503">
        <f>E258+E254+E244+E230+E226</f>
        <v>16.705205930761554</v>
      </c>
      <c r="F260" s="503">
        <f>F258+F254+F244+F230+F226+F212</f>
        <v>571.73941456527643</v>
      </c>
      <c r="G260" s="584">
        <f>SUM(F260-C260)/C260</f>
        <v>2.7564747074376355E-3</v>
      </c>
      <c r="H260" s="503">
        <f>H258+H254+H244+H230+H226+H212</f>
        <v>13.804814146921649</v>
      </c>
    </row>
    <row r="261" spans="1:8" ht="13.9" thickBot="1" x14ac:dyDescent="0.4">
      <c r="A261" s="47"/>
      <c r="B261" s="88"/>
      <c r="C261" s="89"/>
      <c r="D261" s="66"/>
      <c r="E261" s="89"/>
      <c r="F261" s="56"/>
      <c r="G261" s="131"/>
      <c r="H261" s="127"/>
    </row>
    <row r="262" spans="1:8" ht="13.9" thickBot="1" x14ac:dyDescent="0.4">
      <c r="A262" s="297" t="s">
        <v>654</v>
      </c>
      <c r="B262" s="444" t="s">
        <v>7</v>
      </c>
      <c r="C262" s="503" t="s">
        <v>7</v>
      </c>
      <c r="D262" s="583">
        <f>E262/F212</f>
        <v>8.5991417808055914E-2</v>
      </c>
      <c r="E262" s="503">
        <f>E113+E203</f>
        <v>1.5716530137132354</v>
      </c>
      <c r="F262" s="571" t="s">
        <v>7</v>
      </c>
      <c r="G262" s="584" t="s">
        <v>7</v>
      </c>
      <c r="H262" s="568" t="s">
        <v>7</v>
      </c>
    </row>
    <row r="263" spans="1:8" ht="13.9" thickBot="1" x14ac:dyDescent="0.4">
      <c r="A263" s="98"/>
      <c r="B263" s="88"/>
      <c r="C263" s="89"/>
      <c r="D263" s="66"/>
      <c r="E263" s="89"/>
      <c r="F263" s="56"/>
      <c r="G263" s="131"/>
      <c r="H263" s="127"/>
    </row>
    <row r="264" spans="1:8" ht="13.9" thickBot="1" x14ac:dyDescent="0.4">
      <c r="A264" s="99" t="s">
        <v>9</v>
      </c>
      <c r="B264" s="133" t="s">
        <v>7</v>
      </c>
      <c r="C264" s="134" t="s">
        <v>7</v>
      </c>
      <c r="D264" s="135">
        <f>D260+D262</f>
        <v>1</v>
      </c>
      <c r="E264" s="134">
        <f>E260+E262</f>
        <v>18.276858944474789</v>
      </c>
      <c r="F264" s="134" t="s">
        <v>7</v>
      </c>
      <c r="G264" s="137" t="s">
        <v>7</v>
      </c>
      <c r="H264" s="148" t="s">
        <v>7</v>
      </c>
    </row>
    <row r="265" spans="1:8" ht="13.9" thickBot="1" x14ac:dyDescent="0.4">
      <c r="A265" s="50"/>
      <c r="B265" s="87"/>
      <c r="C265" s="81"/>
      <c r="D265" s="67"/>
      <c r="E265" s="81"/>
      <c r="F265" s="143"/>
      <c r="G265" s="132"/>
      <c r="H265" s="149"/>
    </row>
    <row r="266" spans="1:8" x14ac:dyDescent="0.35">
      <c r="B266" s="145"/>
      <c r="C266" s="145"/>
      <c r="E266" s="145"/>
    </row>
    <row r="267" spans="1:8" x14ac:dyDescent="0.35">
      <c r="A267" s="120" t="s">
        <v>29</v>
      </c>
      <c r="B267" s="145"/>
      <c r="C267" s="145"/>
      <c r="E267" s="145"/>
    </row>
    <row r="268" spans="1:8" x14ac:dyDescent="0.35">
      <c r="A268" s="119" t="s">
        <v>828</v>
      </c>
    </row>
    <row r="269" spans="1:8" x14ac:dyDescent="0.35">
      <c r="A269" s="119" t="s">
        <v>839</v>
      </c>
    </row>
    <row r="270" spans="1:8" x14ac:dyDescent="0.35">
      <c r="A270" s="120"/>
    </row>
  </sheetData>
  <mergeCells count="9">
    <mergeCell ref="A5:A6"/>
    <mergeCell ref="A210:A211"/>
    <mergeCell ref="B210:C210"/>
    <mergeCell ref="D210:E210"/>
    <mergeCell ref="B5:C5"/>
    <mergeCell ref="D5:E5"/>
    <mergeCell ref="A121:A122"/>
    <mergeCell ref="B121:C121"/>
    <mergeCell ref="D121:E121"/>
  </mergeCells>
  <pageMargins left="0.19685039370078741" right="0.19685039370078741" top="0.19685039370078741" bottom="0.19685039370078741" header="0.19685039370078741" footer="0.19685039370078741"/>
  <pageSetup paperSize="9" scale="41" orientation="landscape" horizontalDpi="1200" verticalDpi="1200" r:id="rId1"/>
  <ignoredErrors>
    <ignoredError sqref="D218:D264 G244 G254 G260 G226"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DC874-E300-4C03-8C1A-D2EF288BC47A}">
  <sheetPr>
    <pageSetUpPr fitToPage="1"/>
  </sheetPr>
  <dimension ref="A1:L45"/>
  <sheetViews>
    <sheetView workbookViewId="0">
      <selection activeCell="F10" sqref="F10"/>
    </sheetView>
  </sheetViews>
  <sheetFormatPr defaultColWidth="9" defaultRowHeight="13.9" x14ac:dyDescent="0.4"/>
  <cols>
    <col min="1" max="1" width="35.59765625" style="1" customWidth="1"/>
    <col min="2" max="4" width="20.59765625" style="6" customWidth="1"/>
    <col min="5" max="10" width="20.59765625" style="32" customWidth="1"/>
    <col min="11" max="37" width="20.59765625" style="1" customWidth="1"/>
    <col min="38" max="16384" width="9" style="1"/>
  </cols>
  <sheetData>
    <row r="1" spans="1:12" x14ac:dyDescent="0.4">
      <c r="A1" s="3" t="str">
        <f>'Pop &amp; Exp'!A1</f>
        <v>Wick, Littlehampton</v>
      </c>
    </row>
    <row r="2" spans="1:12" x14ac:dyDescent="0.4">
      <c r="C2" s="6" t="s">
        <v>15</v>
      </c>
    </row>
    <row r="3" spans="1:12" ht="17.25" x14ac:dyDescent="0.45">
      <c r="A3" s="4" t="s">
        <v>845</v>
      </c>
    </row>
    <row r="4" spans="1:12" ht="14.25" thickBot="1" x14ac:dyDescent="0.45"/>
    <row r="5" spans="1:12" s="5" customFormat="1" ht="14.25" customHeight="1" x14ac:dyDescent="0.35">
      <c r="A5" s="377" t="s">
        <v>16</v>
      </c>
      <c r="B5" s="456" t="s">
        <v>17</v>
      </c>
      <c r="C5" s="457" t="s">
        <v>19</v>
      </c>
      <c r="D5" s="457" t="s">
        <v>20</v>
      </c>
      <c r="E5" s="464" t="s">
        <v>21</v>
      </c>
      <c r="F5" s="757" t="s">
        <v>22</v>
      </c>
      <c r="G5" s="758"/>
      <c r="H5" s="756" t="s">
        <v>13</v>
      </c>
      <c r="I5" s="757"/>
      <c r="J5" s="758"/>
    </row>
    <row r="6" spans="1:12" s="5" customFormat="1" ht="12" thickBot="1" x14ac:dyDescent="0.4">
      <c r="A6" s="451"/>
      <c r="B6" s="157" t="s">
        <v>18</v>
      </c>
      <c r="C6" s="158" t="s">
        <v>18</v>
      </c>
      <c r="D6" s="158" t="s">
        <v>18</v>
      </c>
      <c r="E6" s="94" t="s">
        <v>18</v>
      </c>
      <c r="F6" s="453" t="s">
        <v>23</v>
      </c>
      <c r="G6" s="14" t="s">
        <v>24</v>
      </c>
      <c r="H6" s="61" t="s">
        <v>23</v>
      </c>
      <c r="I6" s="27" t="s">
        <v>24</v>
      </c>
      <c r="J6" s="94" t="s">
        <v>1</v>
      </c>
    </row>
    <row r="7" spans="1:12" s="5" customFormat="1" ht="11.65" x14ac:dyDescent="0.35">
      <c r="A7" s="452"/>
      <c r="B7" s="458"/>
      <c r="C7" s="459"/>
      <c r="D7" s="459"/>
      <c r="E7" s="465"/>
      <c r="F7" s="454"/>
      <c r="G7" s="89"/>
      <c r="H7" s="83"/>
      <c r="I7" s="715"/>
      <c r="J7" s="96"/>
    </row>
    <row r="8" spans="1:12" s="5" customFormat="1" ht="11.65" x14ac:dyDescent="0.35">
      <c r="A8" s="98" t="s">
        <v>846</v>
      </c>
      <c r="B8" s="460">
        <f>SUM(B9:B10)</f>
        <v>3500</v>
      </c>
      <c r="C8" s="461">
        <f>SUM(C9:C10)</f>
        <v>2750</v>
      </c>
      <c r="D8" s="461">
        <f>D9+D10</f>
        <v>932.5</v>
      </c>
      <c r="E8" s="466">
        <f>E9+E10</f>
        <v>1817.5</v>
      </c>
      <c r="F8" s="455" t="s">
        <v>7</v>
      </c>
      <c r="G8" s="90" t="s">
        <v>7</v>
      </c>
      <c r="H8" s="62">
        <f>H9+H10</f>
        <v>5.7249999999999996</v>
      </c>
      <c r="I8" s="716">
        <f>I9+I10</f>
        <v>4.6050000000000004</v>
      </c>
      <c r="J8" s="97">
        <f>J9+J10</f>
        <v>10.33</v>
      </c>
      <c r="L8" s="5">
        <f>I8*1.016*1.023^4</f>
        <v>5.1241977016047286</v>
      </c>
    </row>
    <row r="9" spans="1:12" s="41" customFormat="1" ht="11.65" x14ac:dyDescent="0.35">
      <c r="A9" s="707" t="s">
        <v>847</v>
      </c>
      <c r="B9" s="708">
        <v>500</v>
      </c>
      <c r="C9" s="709">
        <f>B9*0.7</f>
        <v>350</v>
      </c>
      <c r="D9" s="709">
        <f>C9*0.95</f>
        <v>332.5</v>
      </c>
      <c r="E9" s="710">
        <f>C9-D9</f>
        <v>17.5</v>
      </c>
      <c r="F9" s="711">
        <v>10000</v>
      </c>
      <c r="G9" s="712">
        <v>6000</v>
      </c>
      <c r="H9" s="713">
        <f>D9*F9/10^6</f>
        <v>3.3250000000000002</v>
      </c>
      <c r="I9" s="717">
        <f>E9*G9/10^6</f>
        <v>0.105</v>
      </c>
      <c r="J9" s="714">
        <f>H9+I9</f>
        <v>3.43</v>
      </c>
    </row>
    <row r="10" spans="1:12" s="41" customFormat="1" ht="11.65" x14ac:dyDescent="0.35">
      <c r="A10" s="707" t="s">
        <v>8</v>
      </c>
      <c r="B10" s="708">
        <v>3000</v>
      </c>
      <c r="C10" s="709">
        <f>B10*0.8</f>
        <v>2400</v>
      </c>
      <c r="D10" s="709">
        <f>C10*0.25</f>
        <v>600</v>
      </c>
      <c r="E10" s="710">
        <f>C10-D10</f>
        <v>1800</v>
      </c>
      <c r="F10" s="711">
        <v>4000</v>
      </c>
      <c r="G10" s="712">
        <v>2500</v>
      </c>
      <c r="H10" s="713">
        <f>D10*F10/10^6</f>
        <v>2.4</v>
      </c>
      <c r="I10" s="717">
        <f>E10*G10/10^6</f>
        <v>4.5</v>
      </c>
      <c r="J10" s="714">
        <f>H10+I10</f>
        <v>6.9</v>
      </c>
    </row>
    <row r="11" spans="1:12" s="5" customFormat="1" ht="11.65" x14ac:dyDescent="0.35">
      <c r="A11" s="463"/>
      <c r="B11" s="460"/>
      <c r="C11" s="461"/>
      <c r="D11" s="461"/>
      <c r="E11" s="466"/>
      <c r="F11" s="455"/>
      <c r="G11" s="90"/>
      <c r="H11" s="62"/>
      <c r="I11" s="716"/>
      <c r="J11" s="97"/>
    </row>
    <row r="12" spans="1:12" s="3" customFormat="1" ht="5.0999999999999996" customHeight="1" thickBot="1" x14ac:dyDescent="0.4">
      <c r="A12" s="50"/>
      <c r="B12" s="467"/>
      <c r="C12" s="462"/>
      <c r="D12" s="462"/>
      <c r="E12" s="95"/>
      <c r="F12" s="91"/>
      <c r="G12" s="81"/>
      <c r="H12" s="87"/>
      <c r="I12" s="93"/>
      <c r="J12" s="95"/>
    </row>
    <row r="13" spans="1:12" s="5" customFormat="1" ht="11.65" hidden="1" x14ac:dyDescent="0.35">
      <c r="B13" s="7"/>
      <c r="C13" s="7"/>
      <c r="D13" s="7"/>
      <c r="E13" s="36"/>
      <c r="F13" s="36"/>
      <c r="G13" s="36"/>
      <c r="H13" s="36"/>
      <c r="I13" s="36"/>
      <c r="J13" s="36"/>
    </row>
    <row r="14" spans="1:12" ht="17.25" hidden="1" x14ac:dyDescent="0.45">
      <c r="A14" s="4" t="s">
        <v>818</v>
      </c>
    </row>
    <row r="15" spans="1:12" ht="14.25" hidden="1" thickBot="1" x14ac:dyDescent="0.45"/>
    <row r="16" spans="1:12" ht="14.25" hidden="1" customHeight="1" x14ac:dyDescent="0.4">
      <c r="A16" s="28" t="s">
        <v>16</v>
      </c>
      <c r="B16" s="756" t="s">
        <v>10</v>
      </c>
      <c r="C16" s="757"/>
      <c r="D16" s="757"/>
      <c r="E16" s="757"/>
      <c r="F16" s="758"/>
      <c r="G16" s="109" t="s">
        <v>11</v>
      </c>
      <c r="H16" s="103" t="s">
        <v>14</v>
      </c>
      <c r="I16" s="100" t="s">
        <v>1</v>
      </c>
      <c r="K16" s="32"/>
      <c r="L16" s="32"/>
    </row>
    <row r="17" spans="1:12" ht="14.25" hidden="1" thickBot="1" x14ac:dyDescent="0.45">
      <c r="A17" s="60"/>
      <c r="B17" s="157">
        <v>1</v>
      </c>
      <c r="C17" s="158">
        <v>2</v>
      </c>
      <c r="D17" s="158">
        <v>3</v>
      </c>
      <c r="E17" s="158">
        <v>4</v>
      </c>
      <c r="F17" s="94">
        <v>5</v>
      </c>
      <c r="G17" s="110"/>
      <c r="H17" s="104"/>
      <c r="I17" s="80"/>
      <c r="K17" s="32"/>
      <c r="L17" s="32"/>
    </row>
    <row r="18" spans="1:12" ht="14.25" hidden="1" thickBot="1" x14ac:dyDescent="0.45">
      <c r="A18" s="49"/>
      <c r="B18" s="458"/>
      <c r="C18" s="459"/>
      <c r="D18" s="459"/>
      <c r="E18" s="459"/>
      <c r="F18" s="465"/>
      <c r="G18" s="112"/>
      <c r="H18" s="105"/>
      <c r="I18" s="101"/>
      <c r="K18" s="32"/>
      <c r="L18" s="32"/>
    </row>
    <row r="19" spans="1:12" s="2" customFormat="1" ht="14.25" hidden="1" thickBot="1" x14ac:dyDescent="0.45">
      <c r="A19" s="71" t="s">
        <v>25</v>
      </c>
      <c r="B19" s="485">
        <f>'Pop &amp; Exp'!B21</f>
        <v>52.503551069511552</v>
      </c>
      <c r="C19" s="486">
        <f>'Pop &amp; Exp'!C21</f>
        <v>40.353592362577992</v>
      </c>
      <c r="D19" s="486">
        <f>'Pop &amp; Exp'!D21</f>
        <v>133.32540834983635</v>
      </c>
      <c r="E19" s="486">
        <f>'Pop &amp; Exp'!E21</f>
        <v>49.749015686223622</v>
      </c>
      <c r="F19" s="718">
        <f>'Pop &amp; Exp'!F21</f>
        <v>63.021493646136243</v>
      </c>
      <c r="G19" s="484">
        <f>SUM(B19:F19)</f>
        <v>338.95306111428579</v>
      </c>
      <c r="H19" s="488" t="s">
        <v>7</v>
      </c>
      <c r="I19" s="489" t="s">
        <v>7</v>
      </c>
      <c r="J19" s="32"/>
      <c r="K19" s="32"/>
      <c r="L19" s="32"/>
    </row>
    <row r="20" spans="1:12" hidden="1" x14ac:dyDescent="0.4">
      <c r="A20" s="47"/>
      <c r="B20" s="472"/>
      <c r="C20" s="473"/>
      <c r="D20" s="473"/>
      <c r="E20" s="470"/>
      <c r="F20" s="719"/>
      <c r="G20" s="114"/>
      <c r="H20" s="107"/>
      <c r="I20" s="108"/>
      <c r="K20" s="32"/>
      <c r="L20" s="32"/>
    </row>
    <row r="21" spans="1:12" s="118" customFormat="1" hidden="1" x14ac:dyDescent="0.4">
      <c r="A21" s="115" t="s">
        <v>26</v>
      </c>
      <c r="B21" s="474">
        <v>0.45</v>
      </c>
      <c r="C21" s="475">
        <v>0.17499999999999999</v>
      </c>
      <c r="D21" s="475">
        <v>2.5000000000000001E-2</v>
      </c>
      <c r="E21" s="475">
        <v>0.27500000000000002</v>
      </c>
      <c r="F21" s="720">
        <v>2.5000000000000001E-2</v>
      </c>
      <c r="G21" s="69">
        <f>SUM(B21:F21)</f>
        <v>0.95000000000000007</v>
      </c>
      <c r="H21" s="116">
        <v>0.05</v>
      </c>
      <c r="I21" s="117">
        <f>G21+H21</f>
        <v>1</v>
      </c>
      <c r="J21" s="68"/>
      <c r="K21" s="68"/>
      <c r="L21" s="68"/>
    </row>
    <row r="22" spans="1:12" hidden="1" x14ac:dyDescent="0.4">
      <c r="A22" s="47" t="s">
        <v>27</v>
      </c>
      <c r="B22" s="477">
        <f>B21*$H$8</f>
        <v>2.5762499999999999</v>
      </c>
      <c r="C22" s="478">
        <f t="shared" ref="C22:F22" si="0">C21*$H$8</f>
        <v>1.0018749999999998</v>
      </c>
      <c r="D22" s="478">
        <f t="shared" si="0"/>
        <v>0.143125</v>
      </c>
      <c r="E22" s="478">
        <f t="shared" si="0"/>
        <v>1.5743750000000001</v>
      </c>
      <c r="F22" s="721">
        <f t="shared" si="0"/>
        <v>0.143125</v>
      </c>
      <c r="G22" s="114">
        <f>SUM(B22:F22)</f>
        <v>5.4387500000000006</v>
      </c>
      <c r="H22" s="107">
        <f>H21*H8</f>
        <v>0.28625</v>
      </c>
      <c r="I22" s="108">
        <f>G22+H22</f>
        <v>5.7250000000000005</v>
      </c>
      <c r="K22" s="32"/>
      <c r="L22" s="32"/>
    </row>
    <row r="23" spans="1:12" s="118" customFormat="1" hidden="1" x14ac:dyDescent="0.4">
      <c r="A23" s="115" t="s">
        <v>28</v>
      </c>
      <c r="B23" s="474">
        <f t="shared" ref="B23:G23" si="1">B22/B19</f>
        <v>4.9068109632988431E-2</v>
      </c>
      <c r="C23" s="475">
        <f t="shared" si="1"/>
        <v>2.482740547602625E-2</v>
      </c>
      <c r="D23" s="475">
        <f t="shared" si="1"/>
        <v>1.0735013061010112E-3</v>
      </c>
      <c r="E23" s="475">
        <f t="shared" si="1"/>
        <v>3.1646354772723116E-2</v>
      </c>
      <c r="F23" s="720">
        <f t="shared" si="1"/>
        <v>2.2710505847995683E-3</v>
      </c>
      <c r="G23" s="69">
        <f t="shared" si="1"/>
        <v>1.6045732061308045E-2</v>
      </c>
      <c r="H23" s="116" t="s">
        <v>7</v>
      </c>
      <c r="I23" s="117" t="s">
        <v>7</v>
      </c>
      <c r="J23" s="68"/>
      <c r="K23" s="68"/>
      <c r="L23" s="68"/>
    </row>
    <row r="24" spans="1:12" hidden="1" x14ac:dyDescent="0.4">
      <c r="A24" s="47"/>
      <c r="B24" s="472"/>
      <c r="C24" s="473"/>
      <c r="D24" s="473"/>
      <c r="E24" s="461"/>
      <c r="F24" s="466"/>
      <c r="G24" s="113"/>
      <c r="H24" s="106"/>
      <c r="I24" s="102"/>
      <c r="K24" s="32"/>
      <c r="L24" s="32"/>
    </row>
    <row r="25" spans="1:12" ht="5.0999999999999996" hidden="1" customHeight="1" thickBot="1" x14ac:dyDescent="0.45">
      <c r="A25" s="50"/>
      <c r="B25" s="481"/>
      <c r="C25" s="482"/>
      <c r="D25" s="482"/>
      <c r="E25" s="462"/>
      <c r="F25" s="483"/>
      <c r="G25" s="111"/>
      <c r="H25" s="87"/>
      <c r="I25" s="80"/>
      <c r="K25" s="32"/>
      <c r="L25" s="32"/>
    </row>
    <row r="26" spans="1:12" hidden="1" x14ac:dyDescent="0.4"/>
    <row r="27" spans="1:12" ht="17.25" hidden="1" x14ac:dyDescent="0.45">
      <c r="A27" s="4" t="s">
        <v>819</v>
      </c>
    </row>
    <row r="28" spans="1:12" ht="14.25" hidden="1" thickBot="1" x14ac:dyDescent="0.45"/>
    <row r="29" spans="1:12" hidden="1" x14ac:dyDescent="0.4">
      <c r="A29" s="28" t="s">
        <v>16</v>
      </c>
      <c r="B29" s="756" t="s">
        <v>10</v>
      </c>
      <c r="C29" s="757"/>
      <c r="D29" s="757"/>
      <c r="E29" s="757"/>
      <c r="F29" s="758"/>
      <c r="G29" s="109" t="s">
        <v>11</v>
      </c>
      <c r="H29" s="103" t="s">
        <v>14</v>
      </c>
      <c r="I29" s="100" t="s">
        <v>1</v>
      </c>
    </row>
    <row r="30" spans="1:12" ht="14.25" hidden="1" thickBot="1" x14ac:dyDescent="0.45">
      <c r="A30" s="60"/>
      <c r="B30" s="157">
        <v>1</v>
      </c>
      <c r="C30" s="158">
        <v>2</v>
      </c>
      <c r="D30" s="158">
        <v>3</v>
      </c>
      <c r="E30" s="158">
        <v>4</v>
      </c>
      <c r="F30" s="468">
        <v>5</v>
      </c>
      <c r="G30" s="110"/>
      <c r="H30" s="104"/>
      <c r="I30" s="80"/>
    </row>
    <row r="31" spans="1:12" ht="14.25" hidden="1" thickBot="1" x14ac:dyDescent="0.45">
      <c r="A31" s="49"/>
      <c r="B31" s="458"/>
      <c r="C31" s="459"/>
      <c r="D31" s="459"/>
      <c r="E31" s="459"/>
      <c r="F31" s="469"/>
      <c r="G31" s="112"/>
      <c r="H31" s="105"/>
      <c r="I31" s="101"/>
    </row>
    <row r="32" spans="1:12" s="2" customFormat="1" ht="14.25" hidden="1" thickBot="1" x14ac:dyDescent="0.45">
      <c r="A32" s="71" t="s">
        <v>25</v>
      </c>
      <c r="B32" s="485">
        <f>'Pop &amp; Exp'!B36</f>
        <v>64.029321948142737</v>
      </c>
      <c r="C32" s="486">
        <f>'Pop &amp; Exp'!C36</f>
        <v>48.316458703295694</v>
      </c>
      <c r="D32" s="486">
        <f>'Pop &amp; Exp'!D36</f>
        <v>164.25516587469744</v>
      </c>
      <c r="E32" s="486">
        <f>'Pop &amp; Exp'!E36</f>
        <v>66.103006202970406</v>
      </c>
      <c r="F32" s="487">
        <f>'Pop &amp; Exp'!F36</f>
        <v>81.189379457175875</v>
      </c>
      <c r="G32" s="484">
        <f>SUM(B32:F32)</f>
        <v>423.89333218628212</v>
      </c>
      <c r="H32" s="488" t="s">
        <v>7</v>
      </c>
      <c r="I32" s="489" t="s">
        <v>7</v>
      </c>
      <c r="J32" s="32"/>
    </row>
    <row r="33" spans="1:12" hidden="1" x14ac:dyDescent="0.4">
      <c r="A33" s="47"/>
      <c r="B33" s="472"/>
      <c r="C33" s="473"/>
      <c r="D33" s="473"/>
      <c r="E33" s="470"/>
      <c r="F33" s="471"/>
      <c r="G33" s="114"/>
      <c r="H33" s="107"/>
      <c r="I33" s="108"/>
    </row>
    <row r="34" spans="1:12" hidden="1" x14ac:dyDescent="0.4">
      <c r="A34" s="115" t="s">
        <v>26</v>
      </c>
      <c r="B34" s="474">
        <f>B21</f>
        <v>0.45</v>
      </c>
      <c r="C34" s="475">
        <f>C21</f>
        <v>0.17499999999999999</v>
      </c>
      <c r="D34" s="475">
        <f>D21</f>
        <v>2.5000000000000001E-2</v>
      </c>
      <c r="E34" s="475">
        <f>E21</f>
        <v>0.27500000000000002</v>
      </c>
      <c r="F34" s="476">
        <f>F21</f>
        <v>2.5000000000000001E-2</v>
      </c>
      <c r="G34" s="69">
        <f>SUM(B34:F34)</f>
        <v>0.95000000000000007</v>
      </c>
      <c r="H34" s="116">
        <v>0.05</v>
      </c>
      <c r="I34" s="117">
        <f>G34+H34</f>
        <v>1</v>
      </c>
    </row>
    <row r="35" spans="1:12" s="32" customFormat="1" hidden="1" x14ac:dyDescent="0.4">
      <c r="A35" s="47" t="s">
        <v>27</v>
      </c>
      <c r="B35" s="477">
        <f>B34*$I$35</f>
        <v>2.305888965722128</v>
      </c>
      <c r="C35" s="478">
        <f>C34*$I$35</f>
        <v>0.89673459778082742</v>
      </c>
      <c r="D35" s="478">
        <f>D34*$I$35</f>
        <v>0.12810494254011823</v>
      </c>
      <c r="E35" s="478">
        <f>E34*$I$35</f>
        <v>1.4091543679413006</v>
      </c>
      <c r="F35" s="361">
        <f>F34*$I$35</f>
        <v>0.12810494254011823</v>
      </c>
      <c r="G35" s="114">
        <f>SUM(B35:F35)</f>
        <v>4.8679878165244928</v>
      </c>
      <c r="H35" s="107">
        <f>H34*I35</f>
        <v>0.25620988508023645</v>
      </c>
      <c r="I35" s="108">
        <f>I8*1.016*1.023^4</f>
        <v>5.1241977016047286</v>
      </c>
      <c r="K35" s="1"/>
      <c r="L35" s="1"/>
    </row>
    <row r="36" spans="1:12" s="32" customFormat="1" hidden="1" x14ac:dyDescent="0.4">
      <c r="A36" s="115" t="s">
        <v>28</v>
      </c>
      <c r="B36" s="474">
        <f t="shared" ref="B36:G36" si="2">B35/B32</f>
        <v>3.6013015530441887E-2</v>
      </c>
      <c r="C36" s="475">
        <f t="shared" si="2"/>
        <v>1.8559609330798504E-2</v>
      </c>
      <c r="D36" s="475">
        <f t="shared" si="2"/>
        <v>7.7991423805716701E-4</v>
      </c>
      <c r="E36" s="475">
        <f t="shared" si="2"/>
        <v>2.1317553450057446E-2</v>
      </c>
      <c r="F36" s="479">
        <f t="shared" si="2"/>
        <v>1.5778534507421432E-3</v>
      </c>
      <c r="G36" s="69">
        <f t="shared" si="2"/>
        <v>1.1483992426625927E-2</v>
      </c>
      <c r="H36" s="116" t="s">
        <v>7</v>
      </c>
      <c r="I36" s="117" t="s">
        <v>7</v>
      </c>
      <c r="K36" s="1"/>
      <c r="L36" s="1"/>
    </row>
    <row r="37" spans="1:12" s="32" customFormat="1" hidden="1" x14ac:dyDescent="0.4">
      <c r="A37" s="47"/>
      <c r="B37" s="472"/>
      <c r="C37" s="473"/>
      <c r="D37" s="473"/>
      <c r="E37" s="461"/>
      <c r="F37" s="480"/>
      <c r="G37" s="113"/>
      <c r="H37" s="106"/>
      <c r="I37" s="102"/>
      <c r="K37" s="1"/>
      <c r="L37" s="1"/>
    </row>
    <row r="38" spans="1:12" s="32" customFormat="1" ht="5.0999999999999996" hidden="1" customHeight="1" thickBot="1" x14ac:dyDescent="0.45">
      <c r="A38" s="50"/>
      <c r="B38" s="481"/>
      <c r="C38" s="482"/>
      <c r="D38" s="482"/>
      <c r="E38" s="462"/>
      <c r="F38" s="483"/>
      <c r="G38" s="111"/>
      <c r="H38" s="87"/>
      <c r="I38" s="80"/>
      <c r="K38" s="1"/>
      <c r="L38" s="1"/>
    </row>
    <row r="40" spans="1:12" s="32" customFormat="1" x14ac:dyDescent="0.4">
      <c r="A40" s="120" t="s">
        <v>29</v>
      </c>
      <c r="B40" s="6"/>
      <c r="C40" s="6"/>
      <c r="D40" s="6"/>
    </row>
    <row r="41" spans="1:12" s="32" customFormat="1" x14ac:dyDescent="0.4">
      <c r="A41" s="119" t="s">
        <v>854</v>
      </c>
      <c r="B41" s="6"/>
      <c r="C41" s="6"/>
      <c r="D41" s="6"/>
    </row>
    <row r="42" spans="1:12" s="32" customFormat="1" x14ac:dyDescent="0.4">
      <c r="A42" s="119" t="s">
        <v>848</v>
      </c>
      <c r="B42" s="6"/>
      <c r="C42" s="6"/>
      <c r="D42" s="6"/>
    </row>
    <row r="43" spans="1:12" s="32" customFormat="1" x14ac:dyDescent="0.4">
      <c r="A43" s="119" t="s">
        <v>38</v>
      </c>
      <c r="B43" s="6"/>
      <c r="C43" s="6"/>
      <c r="D43" s="6"/>
    </row>
    <row r="44" spans="1:12" s="32" customFormat="1" x14ac:dyDescent="0.4">
      <c r="A44" s="119" t="s">
        <v>833</v>
      </c>
      <c r="B44" s="6"/>
      <c r="C44" s="6"/>
      <c r="D44" s="6"/>
      <c r="K44" s="1"/>
      <c r="L44" s="1"/>
    </row>
    <row r="45" spans="1:12" s="32" customFormat="1" x14ac:dyDescent="0.4">
      <c r="A45" s="120"/>
      <c r="B45" s="6"/>
      <c r="C45" s="6"/>
      <c r="D45" s="6"/>
      <c r="K45" s="1"/>
      <c r="L45" s="1"/>
    </row>
  </sheetData>
  <mergeCells count="4">
    <mergeCell ref="F5:G5"/>
    <mergeCell ref="H5:J5"/>
    <mergeCell ref="B16:F16"/>
    <mergeCell ref="B29:F29"/>
  </mergeCells>
  <pageMargins left="0.19685039370078741" right="0.19685039370078741" top="0.19685039370078741" bottom="0.19685039370078741" header="0.19685039370078741" footer="0.19685039370078741"/>
  <pageSetup paperSize="9" scale="65"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F079D-02B9-4D3B-B9EC-90327C89FCCC}">
  <sheetPr>
    <pageSetUpPr fitToPage="1"/>
  </sheetPr>
  <dimension ref="A1:L260"/>
  <sheetViews>
    <sheetView topLeftCell="A88" zoomScale="106" zoomScaleNormal="106" workbookViewId="0">
      <pane xSplit="1" topLeftCell="E1" activePane="topRight" state="frozen"/>
      <selection activeCell="A72" sqref="A72"/>
      <selection pane="topRight" activeCell="F258" sqref="F258"/>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283" customWidth="1"/>
    <col min="6" max="6" width="40.59765625" style="46" customWidth="1"/>
    <col min="7" max="7" width="40.59765625" style="6" customWidth="1"/>
    <col min="8" max="9" width="40.59765625" style="46" customWidth="1"/>
    <col min="10" max="10" width="30.59765625" style="1" customWidth="1"/>
    <col min="11" max="11" width="20.59765625" style="750" customWidth="1"/>
    <col min="12" max="12" width="9" style="750"/>
    <col min="13" max="16384" width="9" style="1"/>
  </cols>
  <sheetData>
    <row r="1" spans="1:12" x14ac:dyDescent="0.35">
      <c r="A1" s="3" t="str">
        <f>Proposal!A1</f>
        <v>Wick, Littlehampton</v>
      </c>
      <c r="B1" s="36"/>
      <c r="C1" s="36"/>
      <c r="D1" s="124"/>
      <c r="E1" s="295"/>
      <c r="F1" s="124"/>
      <c r="G1" s="36"/>
      <c r="H1" s="124"/>
      <c r="I1" s="124"/>
    </row>
    <row r="3" spans="1:12" ht="17.25" x14ac:dyDescent="0.45">
      <c r="A3" s="4" t="s">
        <v>849</v>
      </c>
      <c r="B3" s="122"/>
      <c r="C3" s="122"/>
      <c r="D3" s="125"/>
      <c r="E3" s="748"/>
      <c r="F3" s="125"/>
      <c r="G3" s="122"/>
      <c r="H3" s="125"/>
      <c r="I3" s="125"/>
    </row>
    <row r="4" spans="1:12" s="6" customFormat="1" ht="13.9" thickBot="1" x14ac:dyDescent="0.4">
      <c r="A4" s="5"/>
      <c r="B4" s="7"/>
      <c r="C4" s="7"/>
      <c r="D4" s="45"/>
      <c r="E4" s="293"/>
      <c r="F4" s="45"/>
      <c r="G4" s="7"/>
      <c r="H4" s="45"/>
      <c r="I4" s="45"/>
      <c r="K4" s="284"/>
      <c r="L4" s="284"/>
    </row>
    <row r="5" spans="1:12" s="6" customFormat="1" ht="14.25" customHeight="1" x14ac:dyDescent="0.35">
      <c r="A5" s="756"/>
      <c r="B5" s="756" t="s">
        <v>32</v>
      </c>
      <c r="C5" s="758"/>
      <c r="D5" s="756" t="s">
        <v>850</v>
      </c>
      <c r="E5" s="758"/>
      <c r="F5" s="756" t="s">
        <v>33</v>
      </c>
      <c r="G5" s="758"/>
      <c r="H5" s="128" t="s">
        <v>34</v>
      </c>
      <c r="I5" s="128" t="s">
        <v>851</v>
      </c>
      <c r="K5" s="284"/>
      <c r="L5" s="284"/>
    </row>
    <row r="6" spans="1:12" s="6" customFormat="1" ht="13.9" thickBot="1" x14ac:dyDescent="0.4">
      <c r="A6" s="791"/>
      <c r="B6" s="61">
        <v>2025</v>
      </c>
      <c r="C6" s="14">
        <v>2030</v>
      </c>
      <c r="D6" s="735" t="s">
        <v>30</v>
      </c>
      <c r="E6" s="511" t="s">
        <v>12</v>
      </c>
      <c r="F6" s="64" t="s">
        <v>30</v>
      </c>
      <c r="G6" s="14" t="s">
        <v>12</v>
      </c>
      <c r="H6" s="129" t="s">
        <v>824</v>
      </c>
      <c r="I6" s="129"/>
      <c r="K6" s="284"/>
      <c r="L6" s="284"/>
    </row>
    <row r="7" spans="1:12" s="6" customFormat="1" x14ac:dyDescent="0.35">
      <c r="A7" s="723" t="s">
        <v>31</v>
      </c>
      <c r="B7" s="103"/>
      <c r="C7" s="724"/>
      <c r="D7" s="736">
        <v>3.5000000000000003E-2</v>
      </c>
      <c r="E7" s="726">
        <f>D7*'Potential Tover of Committments'!$H$8</f>
        <v>0.200375</v>
      </c>
      <c r="F7" s="725" t="s">
        <v>7</v>
      </c>
      <c r="G7" s="726" t="s">
        <v>7</v>
      </c>
      <c r="H7" s="727">
        <f>Proposal!I20-E7</f>
        <v>14.144306600000002</v>
      </c>
      <c r="I7" s="722"/>
      <c r="K7" s="284">
        <v>1</v>
      </c>
      <c r="L7" s="284"/>
    </row>
    <row r="8" spans="1:12" s="6" customFormat="1" ht="13.9" thickBot="1" x14ac:dyDescent="0.4">
      <c r="A8" s="728" t="s">
        <v>846</v>
      </c>
      <c r="B8" s="104"/>
      <c r="C8" s="729"/>
      <c r="D8" s="737" t="s">
        <v>7</v>
      </c>
      <c r="E8" s="731" t="s">
        <v>7</v>
      </c>
      <c r="F8" s="730">
        <v>2.5000000000000001E-2</v>
      </c>
      <c r="G8" s="731">
        <f>F8*Proposal!I20</f>
        <v>0.35861704000000005</v>
      </c>
      <c r="H8" s="732">
        <f>'Potential Tover of Committments'!H8-'Cumul. Impact (Conv.)'!G8</f>
        <v>5.3663829599999993</v>
      </c>
      <c r="I8" s="733"/>
      <c r="K8" s="284">
        <f>K7-F8</f>
        <v>0.97499999999999998</v>
      </c>
      <c r="L8" s="284"/>
    </row>
    <row r="9" spans="1:12" ht="13.9" thickBot="1" x14ac:dyDescent="0.4">
      <c r="A9" s="98"/>
      <c r="B9" s="88"/>
      <c r="C9" s="89"/>
      <c r="D9" s="738"/>
      <c r="E9" s="76"/>
      <c r="F9" s="66"/>
      <c r="G9" s="89"/>
      <c r="H9" s="56"/>
      <c r="I9" s="131"/>
    </row>
    <row r="10" spans="1:12" ht="13.9" thickBot="1" x14ac:dyDescent="0.4">
      <c r="A10" s="150" t="s">
        <v>608</v>
      </c>
      <c r="B10" s="569"/>
      <c r="C10" s="572"/>
      <c r="D10" s="739"/>
      <c r="E10" s="587"/>
      <c r="F10" s="574"/>
      <c r="G10" s="570"/>
      <c r="H10" s="575"/>
      <c r="I10" s="576"/>
    </row>
    <row r="11" spans="1:12" ht="13.9" thickBot="1" x14ac:dyDescent="0.4">
      <c r="A11" s="47"/>
      <c r="B11" s="88"/>
      <c r="C11" s="58"/>
      <c r="D11" s="738"/>
      <c r="E11" s="76"/>
      <c r="F11" s="66"/>
      <c r="G11" s="89"/>
      <c r="H11" s="56"/>
      <c r="I11" s="131"/>
    </row>
    <row r="12" spans="1:12" ht="13.9" thickBot="1" x14ac:dyDescent="0.4">
      <c r="A12" s="287" t="s">
        <v>81</v>
      </c>
      <c r="B12" s="577"/>
      <c r="C12" s="578"/>
      <c r="D12" s="740"/>
      <c r="E12" s="505"/>
      <c r="F12" s="579"/>
      <c r="G12" s="580"/>
      <c r="H12" s="581"/>
      <c r="I12" s="582"/>
    </row>
    <row r="13" spans="1:12" x14ac:dyDescent="0.35">
      <c r="A13" s="47"/>
      <c r="B13" s="88"/>
      <c r="C13" s="58" t="s">
        <v>15</v>
      </c>
      <c r="D13" s="738"/>
      <c r="E13" s="76"/>
      <c r="F13" s="66"/>
      <c r="G13" s="89"/>
      <c r="H13" s="56"/>
      <c r="I13" s="131"/>
    </row>
    <row r="14" spans="1:12" x14ac:dyDescent="0.35">
      <c r="A14" s="79" t="s">
        <v>611</v>
      </c>
      <c r="B14" s="88"/>
      <c r="C14" s="58"/>
      <c r="D14" s="738"/>
      <c r="E14" s="76"/>
      <c r="F14" s="66"/>
      <c r="G14" s="89"/>
      <c r="H14" s="56"/>
      <c r="I14" s="131"/>
    </row>
    <row r="15" spans="1:12" x14ac:dyDescent="0.35">
      <c r="A15" s="47" t="s">
        <v>612</v>
      </c>
      <c r="B15" s="154">
        <f>'Market Shares (Conv.) (2024)'!AQ15</f>
        <v>1.8387957278587788</v>
      </c>
      <c r="C15" s="58">
        <f>'Market Shares (Conv.) (2029)'!H15</f>
        <v>1.8557379728817605</v>
      </c>
      <c r="D15" s="738">
        <v>0</v>
      </c>
      <c r="E15" s="76">
        <f>SUM(D15*'Potential Tover of Committments'!$H$8)</f>
        <v>0</v>
      </c>
      <c r="F15" s="66">
        <f>L15</f>
        <v>1.7062499999999997E-3</v>
      </c>
      <c r="G15" s="76">
        <f>F15*Proposal!$I$20</f>
        <v>2.4475612979999999E-2</v>
      </c>
      <c r="H15" s="56">
        <f>C15-G15-E15</f>
        <v>1.8312623599017606</v>
      </c>
      <c r="I15" s="131">
        <f>SUM(H15-C15)/C15</f>
        <v>-1.3189153499937231E-2</v>
      </c>
      <c r="K15" s="750">
        <f>'Impact (Conv.)'!D14</f>
        <v>1.7499999999999996E-3</v>
      </c>
      <c r="L15" s="750">
        <f>K15*$K$8</f>
        <v>1.7062499999999997E-3</v>
      </c>
    </row>
    <row r="16" spans="1:12" x14ac:dyDescent="0.35">
      <c r="A16" s="47" t="s">
        <v>613</v>
      </c>
      <c r="B16" s="154">
        <f>'Market Shares (Conv.) (2024)'!AQ16</f>
        <v>14.51470915769595</v>
      </c>
      <c r="C16" s="58">
        <f>'Market Shares (Conv.) (2029)'!H16</f>
        <v>14.648444381930648</v>
      </c>
      <c r="D16" s="738">
        <v>0.04</v>
      </c>
      <c r="E16" s="76">
        <f>SUM(D16*'Potential Tover of Committments'!$H$8)</f>
        <v>0.22899999999999998</v>
      </c>
      <c r="F16" s="66">
        <f t="shared" ref="F16:F18" si="0">L16</f>
        <v>6.8615624999999986E-2</v>
      </c>
      <c r="G16" s="76">
        <f>F16*Proposal!$I$20</f>
        <v>0.98426929340999991</v>
      </c>
      <c r="H16" s="56">
        <f t="shared" ref="H16:H18" si="1">C16-G16-E16</f>
        <v>13.43517508852065</v>
      </c>
      <c r="I16" s="131">
        <f t="shared" ref="I16:I27" si="2">SUM(H16-C16)/C16</f>
        <v>-8.282581151802082E-2</v>
      </c>
      <c r="K16" s="750">
        <f>'Impact (Conv.)'!D15</f>
        <v>7.0374999999999993E-2</v>
      </c>
      <c r="L16" s="750">
        <f t="shared" ref="L16:L79" si="3">K16*$K$8</f>
        <v>6.8615624999999986E-2</v>
      </c>
    </row>
    <row r="17" spans="1:12" x14ac:dyDescent="0.35">
      <c r="A17" s="47" t="s">
        <v>617</v>
      </c>
      <c r="B17" s="154">
        <f>'Market Shares (Conv.) (2024)'!AQ17</f>
        <v>5.8496739354575498</v>
      </c>
      <c r="C17" s="58">
        <f>'Market Shares (Conv.) (2029)'!H17</f>
        <v>5.9035714987472359</v>
      </c>
      <c r="D17" s="738">
        <v>2.5000000000000001E-2</v>
      </c>
      <c r="E17" s="76">
        <f>SUM(D17*'Potential Tover of Committments'!$H$8)</f>
        <v>0.143125</v>
      </c>
      <c r="F17" s="66">
        <f t="shared" si="0"/>
        <v>2.0170312499999992E-2</v>
      </c>
      <c r="G17" s="76">
        <f>F17*Proposal!$I$20</f>
        <v>0.28933671058499993</v>
      </c>
      <c r="H17" s="56">
        <f t="shared" si="1"/>
        <v>5.4711097881622353</v>
      </c>
      <c r="I17" s="131">
        <f t="shared" si="2"/>
        <v>-7.3254251375929114E-2</v>
      </c>
      <c r="K17" s="750">
        <f>'Impact (Conv.)'!D16</f>
        <v>2.0687499999999994E-2</v>
      </c>
      <c r="L17" s="750">
        <f t="shared" si="3"/>
        <v>2.0170312499999992E-2</v>
      </c>
    </row>
    <row r="18" spans="1:12" x14ac:dyDescent="0.35">
      <c r="A18" s="47" t="s">
        <v>8</v>
      </c>
      <c r="B18" s="154">
        <f>'Market Shares (Conv.) (2024)'!AQ18</f>
        <v>5.590905882021107E-2</v>
      </c>
      <c r="C18" s="58">
        <f>'Market Shares (Conv.) (2029)'!H18</f>
        <v>5.6424192154047627E-2</v>
      </c>
      <c r="D18" s="738">
        <v>0</v>
      </c>
      <c r="E18" s="76">
        <f>SUM(D18*'Potential Tover of Committments'!$H$8)</f>
        <v>0</v>
      </c>
      <c r="F18" s="66">
        <f t="shared" si="0"/>
        <v>0</v>
      </c>
      <c r="G18" s="76">
        <f>F18*Proposal!$I$20</f>
        <v>0</v>
      </c>
      <c r="H18" s="56">
        <f t="shared" si="1"/>
        <v>5.6424192154047627E-2</v>
      </c>
      <c r="I18" s="131">
        <f t="shared" si="2"/>
        <v>0</v>
      </c>
      <c r="K18" s="750">
        <f>'Impact (Conv.)'!D17</f>
        <v>0</v>
      </c>
      <c r="L18" s="750">
        <f t="shared" si="3"/>
        <v>0</v>
      </c>
    </row>
    <row r="19" spans="1:12" x14ac:dyDescent="0.35">
      <c r="A19" s="74" t="s">
        <v>11</v>
      </c>
      <c r="B19" s="446">
        <f t="shared" ref="B19:H19" si="4">SUM(B15:B18)</f>
        <v>22.259087879832489</v>
      </c>
      <c r="C19" s="139">
        <f t="shared" si="4"/>
        <v>22.464178045713691</v>
      </c>
      <c r="D19" s="741">
        <f t="shared" si="4"/>
        <v>6.5000000000000002E-2</v>
      </c>
      <c r="E19" s="77">
        <f t="shared" si="4"/>
        <v>0.37212499999999998</v>
      </c>
      <c r="F19" s="75">
        <f t="shared" si="4"/>
        <v>9.0492187499999988E-2</v>
      </c>
      <c r="G19" s="139">
        <f t="shared" si="4"/>
        <v>1.2980816169749998</v>
      </c>
      <c r="H19" s="138">
        <f t="shared" si="4"/>
        <v>20.793971428738693</v>
      </c>
      <c r="I19" s="140">
        <f t="shared" si="2"/>
        <v>-7.4349776500889322E-2</v>
      </c>
      <c r="K19" s="750">
        <f>'Impact (Conv.)'!D18</f>
        <v>9.2812499999999992E-2</v>
      </c>
      <c r="L19" s="750">
        <f t="shared" si="3"/>
        <v>9.0492187499999988E-2</v>
      </c>
    </row>
    <row r="20" spans="1:12" x14ac:dyDescent="0.35">
      <c r="A20" s="47"/>
      <c r="B20" s="88"/>
      <c r="C20" s="58"/>
      <c r="D20" s="738"/>
      <c r="E20" s="76"/>
      <c r="F20" s="66"/>
      <c r="G20" s="89"/>
      <c r="H20" s="56"/>
      <c r="I20" s="131"/>
      <c r="K20" s="750">
        <f>'Impact (Conv.)'!D19</f>
        <v>0</v>
      </c>
      <c r="L20" s="750">
        <f t="shared" si="3"/>
        <v>0</v>
      </c>
    </row>
    <row r="21" spans="1:12" x14ac:dyDescent="0.35">
      <c r="A21" s="48" t="s">
        <v>614</v>
      </c>
      <c r="B21" s="88"/>
      <c r="C21" s="58"/>
      <c r="D21" s="738"/>
      <c r="E21" s="76"/>
      <c r="F21" s="66"/>
      <c r="G21" s="89"/>
      <c r="H21" s="56"/>
      <c r="I21" s="131"/>
      <c r="K21" s="750">
        <f>'Impact (Conv.)'!D20</f>
        <v>0</v>
      </c>
      <c r="L21" s="750">
        <f t="shared" si="3"/>
        <v>0</v>
      </c>
    </row>
    <row r="22" spans="1:12" x14ac:dyDescent="0.35">
      <c r="A22" s="47" t="s">
        <v>615</v>
      </c>
      <c r="B22" s="154">
        <f>'Market Shares (Conv.) (2024)'!AQ22</f>
        <v>28.096972413977742</v>
      </c>
      <c r="C22" s="58">
        <f>'Market Shares (Conv.) (2029)'!H22</f>
        <v>28.355851518290159</v>
      </c>
      <c r="D22" s="738">
        <v>0.18</v>
      </c>
      <c r="E22" s="76">
        <f>SUM(D22*'Potential Tover of Committments'!$H$8)</f>
        <v>1.0305</v>
      </c>
      <c r="F22" s="66">
        <f>L22</f>
        <v>0.16398281249999999</v>
      </c>
      <c r="G22" s="76">
        <f>F22*Proposal!$I$20</f>
        <v>2.3522812331850003</v>
      </c>
      <c r="H22" s="56">
        <f>C22-G22-E22</f>
        <v>24.973070285105159</v>
      </c>
      <c r="I22" s="131">
        <f t="shared" si="2"/>
        <v>-0.11929746602753334</v>
      </c>
      <c r="K22" s="750">
        <f>'Impact (Conv.)'!D21</f>
        <v>0.16818749999999999</v>
      </c>
      <c r="L22" s="750">
        <f t="shared" si="3"/>
        <v>0.16398281249999999</v>
      </c>
    </row>
    <row r="23" spans="1:12" x14ac:dyDescent="0.35">
      <c r="A23" s="47" t="s">
        <v>616</v>
      </c>
      <c r="B23" s="154">
        <f>'Market Shares (Conv.) (2024)'!AQ23</f>
        <v>0.22209798656539761</v>
      </c>
      <c r="C23" s="58">
        <f>'Market Shares (Conv.) (2029)'!H23</f>
        <v>0.22414434682743911</v>
      </c>
      <c r="D23" s="738">
        <v>0</v>
      </c>
      <c r="E23" s="76">
        <f>SUM(D23*'Potential Tover of Committments'!$H$8)</f>
        <v>0</v>
      </c>
      <c r="F23" s="66">
        <f t="shared" ref="F23:F25" si="5">L23</f>
        <v>0</v>
      </c>
      <c r="G23" s="76">
        <f>F23*Proposal!$I$20</f>
        <v>0</v>
      </c>
      <c r="H23" s="56">
        <f t="shared" ref="H23:H25" si="6">C23-G23-E23</f>
        <v>0.22414434682743911</v>
      </c>
      <c r="I23" s="131">
        <f t="shared" si="2"/>
        <v>0</v>
      </c>
      <c r="K23" s="750">
        <f>'Impact (Conv.)'!D22</f>
        <v>0</v>
      </c>
      <c r="L23" s="750">
        <f t="shared" si="3"/>
        <v>0</v>
      </c>
    </row>
    <row r="24" spans="1:12" x14ac:dyDescent="0.35">
      <c r="A24" s="47" t="s">
        <v>618</v>
      </c>
      <c r="B24" s="154">
        <f>'Market Shares (Conv.) (2024)'!AQ24</f>
        <v>61.376430494776898</v>
      </c>
      <c r="C24" s="58">
        <f>'Market Shares (Conv.) (2029)'!H24</f>
        <v>61.941938945946411</v>
      </c>
      <c r="D24" s="738">
        <v>0.3</v>
      </c>
      <c r="E24" s="76">
        <f>SUM(D24*'Potential Tover of Committments'!$H$8)</f>
        <v>1.7174999999999998</v>
      </c>
      <c r="F24" s="66">
        <f t="shared" si="5"/>
        <v>0.29938593749999998</v>
      </c>
      <c r="G24" s="76">
        <f>F24*Proposal!$I$20</f>
        <v>4.2945959489550001</v>
      </c>
      <c r="H24" s="56">
        <f t="shared" si="6"/>
        <v>55.929842996991411</v>
      </c>
      <c r="I24" s="131">
        <f t="shared" si="2"/>
        <v>-9.7060183314594844E-2</v>
      </c>
      <c r="K24" s="750">
        <f>'Impact (Conv.)'!D23</f>
        <v>0.30706249999999996</v>
      </c>
      <c r="L24" s="750">
        <f t="shared" si="3"/>
        <v>0.29938593749999998</v>
      </c>
    </row>
    <row r="25" spans="1:12" x14ac:dyDescent="0.35">
      <c r="A25" s="47" t="s">
        <v>619</v>
      </c>
      <c r="B25" s="154">
        <f>'Market Shares (Conv.) (2024)'!AQ25</f>
        <v>1.7816018141997185</v>
      </c>
      <c r="C25" s="58">
        <f>'Market Shares (Conv.) (2029)'!H25</f>
        <v>1.7980170875290236</v>
      </c>
      <c r="D25" s="738">
        <v>0</v>
      </c>
      <c r="E25" s="76">
        <f>SUM(D25*'Potential Tover of Committments'!$H$8)</f>
        <v>0</v>
      </c>
      <c r="F25" s="66">
        <f t="shared" si="5"/>
        <v>3.4124999999999993E-3</v>
      </c>
      <c r="G25" s="76">
        <f>F25*Proposal!$I$20</f>
        <v>4.8951225959999997E-2</v>
      </c>
      <c r="H25" s="56">
        <f t="shared" si="6"/>
        <v>1.7490658615690236</v>
      </c>
      <c r="I25" s="131">
        <f t="shared" si="2"/>
        <v>-2.7225117213581455E-2</v>
      </c>
      <c r="K25" s="750">
        <f>'Impact (Conv.)'!D24</f>
        <v>3.4999999999999992E-3</v>
      </c>
      <c r="L25" s="750">
        <f t="shared" si="3"/>
        <v>3.4124999999999993E-3</v>
      </c>
    </row>
    <row r="26" spans="1:12" ht="13.9" thickBot="1" x14ac:dyDescent="0.4">
      <c r="A26" s="47"/>
      <c r="B26" s="88"/>
      <c r="C26" s="58"/>
      <c r="D26" s="738"/>
      <c r="E26" s="76"/>
      <c r="F26" s="66"/>
      <c r="G26" s="89"/>
      <c r="H26" s="56"/>
      <c r="I26" s="131"/>
      <c r="K26" s="750">
        <f>'Impact (Conv.)'!D25</f>
        <v>0</v>
      </c>
      <c r="L26" s="750">
        <f t="shared" si="3"/>
        <v>0</v>
      </c>
    </row>
    <row r="27" spans="1:12" s="2" customFormat="1" ht="14.25" thickBot="1" x14ac:dyDescent="0.45">
      <c r="A27" s="71" t="s">
        <v>620</v>
      </c>
      <c r="B27" s="448">
        <f t="shared" ref="B27:H27" si="7">B19+B22+B23+B24+B25</f>
        <v>113.73619058935225</v>
      </c>
      <c r="C27" s="144">
        <f t="shared" si="7"/>
        <v>114.78412994430671</v>
      </c>
      <c r="D27" s="742">
        <f t="shared" si="7"/>
        <v>0.54499999999999993</v>
      </c>
      <c r="E27" s="78">
        <f t="shared" si="7"/>
        <v>3.1201249999999998</v>
      </c>
      <c r="F27" s="72">
        <f t="shared" si="7"/>
        <v>0.55727343750000002</v>
      </c>
      <c r="G27" s="144">
        <f t="shared" si="7"/>
        <v>7.9939100250749995</v>
      </c>
      <c r="H27" s="141">
        <f t="shared" si="7"/>
        <v>103.67009491923173</v>
      </c>
      <c r="I27" s="142">
        <f t="shared" si="2"/>
        <v>-9.682553703606514E-2</v>
      </c>
      <c r="K27" s="750">
        <f>'Impact (Conv.)'!D26</f>
        <v>0.57156249999999986</v>
      </c>
      <c r="L27" s="750">
        <f t="shared" si="3"/>
        <v>0.5572734374999998</v>
      </c>
    </row>
    <row r="28" spans="1:12" ht="13.9" thickBot="1" x14ac:dyDescent="0.4">
      <c r="A28" s="47"/>
      <c r="B28" s="88"/>
      <c r="C28" s="58"/>
      <c r="D28" s="738"/>
      <c r="E28" s="76"/>
      <c r="F28" s="66"/>
      <c r="G28" s="89"/>
      <c r="H28" s="56"/>
      <c r="I28" s="131"/>
      <c r="K28" s="750">
        <f>'Impact (Conv.)'!D27</f>
        <v>0</v>
      </c>
      <c r="L28" s="750">
        <f t="shared" si="3"/>
        <v>0</v>
      </c>
    </row>
    <row r="29" spans="1:12" ht="13.9" thickBot="1" x14ac:dyDescent="0.4">
      <c r="A29" s="287" t="s">
        <v>82</v>
      </c>
      <c r="B29" s="577"/>
      <c r="C29" s="578"/>
      <c r="D29" s="740"/>
      <c r="E29" s="505"/>
      <c r="F29" s="579"/>
      <c r="G29" s="580"/>
      <c r="H29" s="581"/>
      <c r="I29" s="582"/>
      <c r="K29" s="750">
        <f>'Impact (Conv.)'!D28</f>
        <v>0</v>
      </c>
      <c r="L29" s="750">
        <f t="shared" si="3"/>
        <v>0</v>
      </c>
    </row>
    <row r="30" spans="1:12" x14ac:dyDescent="0.35">
      <c r="A30" s="47"/>
      <c r="B30" s="88"/>
      <c r="C30" s="58"/>
      <c r="D30" s="738"/>
      <c r="E30" s="76"/>
      <c r="F30" s="66"/>
      <c r="G30" s="89"/>
      <c r="H30" s="56"/>
      <c r="I30" s="131"/>
      <c r="K30" s="750">
        <f>'Impact (Conv.)'!D29</f>
        <v>0</v>
      </c>
      <c r="L30" s="750">
        <f t="shared" si="3"/>
        <v>0</v>
      </c>
    </row>
    <row r="31" spans="1:12" x14ac:dyDescent="0.35">
      <c r="A31" s="48" t="s">
        <v>614</v>
      </c>
      <c r="B31" s="88"/>
      <c r="C31" s="58"/>
      <c r="D31" s="738"/>
      <c r="E31" s="76"/>
      <c r="F31" s="66"/>
      <c r="G31" s="89"/>
      <c r="H31" s="56"/>
      <c r="I31" s="131"/>
      <c r="K31" s="750">
        <f>'Impact (Conv.)'!D30</f>
        <v>0</v>
      </c>
      <c r="L31" s="750">
        <f t="shared" si="3"/>
        <v>0</v>
      </c>
    </row>
    <row r="32" spans="1:12" x14ac:dyDescent="0.35">
      <c r="A32" s="47" t="s">
        <v>515</v>
      </c>
      <c r="B32" s="154">
        <f>'Market Shares (Conv.) (2024)'!AQ32</f>
        <v>5.8107306141246102</v>
      </c>
      <c r="C32" s="58">
        <f>'Market Shares (Conv.) (2029)'!H32</f>
        <v>5.8642693625214637</v>
      </c>
      <c r="D32" s="738">
        <v>0</v>
      </c>
      <c r="E32" s="76">
        <f>SUM(D32*'Potential Tover of Committments'!$H$8)</f>
        <v>0</v>
      </c>
      <c r="F32" s="66">
        <f>L32</f>
        <v>4.5093749999999986E-3</v>
      </c>
      <c r="G32" s="76">
        <f>F32*Proposal!$I$20</f>
        <v>6.4685548589999989E-2</v>
      </c>
      <c r="H32" s="56">
        <f>C32-G32-E32</f>
        <v>5.7995838139314637</v>
      </c>
      <c r="I32" s="131">
        <f t="shared" ref="I32:I36" si="8">SUM(H32-C32)/C32</f>
        <v>-1.103045317178048E-2</v>
      </c>
      <c r="K32" s="750">
        <f>'Impact (Conv.)'!D31</f>
        <v>4.6249999999999989E-3</v>
      </c>
      <c r="L32" s="750">
        <f t="shared" si="3"/>
        <v>4.5093749999999986E-3</v>
      </c>
    </row>
    <row r="33" spans="1:12" x14ac:dyDescent="0.35">
      <c r="A33" s="47" t="s">
        <v>516</v>
      </c>
      <c r="B33" s="154">
        <f>'Market Shares (Conv.) (2024)'!AQ33</f>
        <v>0.16253284353774597</v>
      </c>
      <c r="C33" s="58">
        <f>'Market Shares (Conv.) (2029)'!H33</f>
        <v>0.16403038413879198</v>
      </c>
      <c r="D33" s="738">
        <v>0</v>
      </c>
      <c r="E33" s="76">
        <f>SUM(D33*'Potential Tover of Committments'!$H$8)</f>
        <v>0</v>
      </c>
      <c r="F33" s="66">
        <f t="shared" ref="F33:F34" si="9">L33</f>
        <v>0</v>
      </c>
      <c r="G33" s="76">
        <f>F33*Proposal!$I$20</f>
        <v>0</v>
      </c>
      <c r="H33" s="56">
        <f t="shared" ref="H33:H34" si="10">C33-G33-E33</f>
        <v>0.16403038413879198</v>
      </c>
      <c r="I33" s="131">
        <f t="shared" si="8"/>
        <v>0</v>
      </c>
      <c r="K33" s="750">
        <f>'Impact (Conv.)'!D32</f>
        <v>0</v>
      </c>
      <c r="L33" s="750">
        <f t="shared" si="3"/>
        <v>0</v>
      </c>
    </row>
    <row r="34" spans="1:12" x14ac:dyDescent="0.35">
      <c r="A34" s="47" t="s">
        <v>8</v>
      </c>
      <c r="B34" s="154">
        <f>'Market Shares (Conv.) (2024)'!AQ34</f>
        <v>8.3520070092848814E-2</v>
      </c>
      <c r="C34" s="58">
        <f>'Market Shares (Conv.) (2029)'!H34</f>
        <v>8.4289604995726478E-2</v>
      </c>
      <c r="D34" s="738">
        <v>0</v>
      </c>
      <c r="E34" s="76">
        <f>SUM(D34*'Potential Tover of Committments'!$H$8)</f>
        <v>0</v>
      </c>
      <c r="F34" s="66">
        <f t="shared" si="9"/>
        <v>0</v>
      </c>
      <c r="G34" s="76">
        <f>F34*Proposal!$I$20</f>
        <v>0</v>
      </c>
      <c r="H34" s="56">
        <f t="shared" si="10"/>
        <v>8.4289604995726478E-2</v>
      </c>
      <c r="I34" s="131">
        <f t="shared" si="8"/>
        <v>0</v>
      </c>
      <c r="K34" s="750">
        <f>'Impact (Conv.)'!D33</f>
        <v>0</v>
      </c>
      <c r="L34" s="750">
        <f t="shared" si="3"/>
        <v>0</v>
      </c>
    </row>
    <row r="35" spans="1:12" ht="13.9" thickBot="1" x14ac:dyDescent="0.4">
      <c r="A35" s="47"/>
      <c r="B35" s="88"/>
      <c r="C35" s="58"/>
      <c r="D35" s="738"/>
      <c r="E35" s="76"/>
      <c r="F35" s="66"/>
      <c r="G35" s="89"/>
      <c r="H35" s="56"/>
      <c r="I35" s="131"/>
      <c r="K35" s="750">
        <f>'Impact (Conv.)'!D34</f>
        <v>0</v>
      </c>
      <c r="L35" s="750">
        <f t="shared" si="3"/>
        <v>0</v>
      </c>
    </row>
    <row r="36" spans="1:12" ht="13.9" thickBot="1" x14ac:dyDescent="0.4">
      <c r="A36" s="71" t="s">
        <v>621</v>
      </c>
      <c r="B36" s="448">
        <f>SUM(B32:B34)</f>
        <v>6.0567835277552051</v>
      </c>
      <c r="C36" s="144">
        <f>SUM(C32:C34)</f>
        <v>6.1125893516559824</v>
      </c>
      <c r="D36" s="742">
        <f>SUM(D32:D34)</f>
        <v>0</v>
      </c>
      <c r="E36" s="78">
        <f>E32+E33+E34</f>
        <v>0</v>
      </c>
      <c r="F36" s="72">
        <f>SUM(F32:F34)</f>
        <v>4.5093749999999986E-3</v>
      </c>
      <c r="G36" s="144">
        <f>SUM(G32:G34)</f>
        <v>6.4685548589999989E-2</v>
      </c>
      <c r="H36" s="141">
        <f>SUM(H32:H34)</f>
        <v>6.0479038030659824</v>
      </c>
      <c r="I36" s="142">
        <f t="shared" si="8"/>
        <v>-1.0582348145549118E-2</v>
      </c>
      <c r="K36" s="750">
        <f>'Impact (Conv.)'!D35</f>
        <v>4.6249999999999989E-3</v>
      </c>
      <c r="L36" s="750">
        <f t="shared" si="3"/>
        <v>4.5093749999999986E-3</v>
      </c>
    </row>
    <row r="37" spans="1:12" ht="13.9" thickBot="1" x14ac:dyDescent="0.4">
      <c r="A37" s="47"/>
      <c r="B37" s="88"/>
      <c r="C37" s="58"/>
      <c r="D37" s="738"/>
      <c r="E37" s="76"/>
      <c r="F37" s="66"/>
      <c r="G37" s="89"/>
      <c r="H37" s="56"/>
      <c r="I37" s="131"/>
      <c r="K37" s="750">
        <f>'Impact (Conv.)'!D36</f>
        <v>0</v>
      </c>
      <c r="L37" s="750">
        <f t="shared" si="3"/>
        <v>0</v>
      </c>
    </row>
    <row r="38" spans="1:12" ht="13.9" thickBot="1" x14ac:dyDescent="0.4">
      <c r="A38" s="287" t="s">
        <v>83</v>
      </c>
      <c r="B38" s="577"/>
      <c r="C38" s="578"/>
      <c r="D38" s="740"/>
      <c r="E38" s="505"/>
      <c r="F38" s="579"/>
      <c r="G38" s="580"/>
      <c r="H38" s="581"/>
      <c r="I38" s="582"/>
      <c r="K38" s="750">
        <f>'Impact (Conv.)'!D37</f>
        <v>0</v>
      </c>
      <c r="L38" s="750">
        <f t="shared" si="3"/>
        <v>0</v>
      </c>
    </row>
    <row r="39" spans="1:12" x14ac:dyDescent="0.35">
      <c r="A39" s="47"/>
      <c r="B39" s="88"/>
      <c r="C39" s="58"/>
      <c r="D39" s="738"/>
      <c r="E39" s="76"/>
      <c r="F39" s="66"/>
      <c r="G39" s="89"/>
      <c r="H39" s="56"/>
      <c r="I39" s="131"/>
      <c r="K39" s="750">
        <f>'Impact (Conv.)'!D38</f>
        <v>0</v>
      </c>
      <c r="L39" s="750">
        <f t="shared" si="3"/>
        <v>0</v>
      </c>
    </row>
    <row r="40" spans="1:12" x14ac:dyDescent="0.35">
      <c r="A40" s="79" t="s">
        <v>624</v>
      </c>
      <c r="B40" s="88"/>
      <c r="C40" s="58"/>
      <c r="D40" s="738"/>
      <c r="E40" s="76"/>
      <c r="F40" s="66"/>
      <c r="G40" s="89"/>
      <c r="H40" s="56"/>
      <c r="I40" s="131"/>
      <c r="K40" s="750">
        <f>'Impact (Conv.)'!D39</f>
        <v>0</v>
      </c>
      <c r="L40" s="750">
        <f t="shared" si="3"/>
        <v>0</v>
      </c>
    </row>
    <row r="41" spans="1:12" x14ac:dyDescent="0.35">
      <c r="A41" s="47" t="s">
        <v>625</v>
      </c>
      <c r="B41" s="154">
        <f>'Market Shares (Conv.) (2024)'!AQ41</f>
        <v>3.4001821353719164</v>
      </c>
      <c r="C41" s="58">
        <f>'Market Shares (Conv.) (2029)'!H41</f>
        <v>3.431510639124379</v>
      </c>
      <c r="D41" s="738">
        <v>0</v>
      </c>
      <c r="E41" s="76">
        <f>SUM(D41*'Potential Tover of Committments'!$H$8)</f>
        <v>0</v>
      </c>
      <c r="F41" s="66">
        <f>L40</f>
        <v>0</v>
      </c>
      <c r="G41" s="76">
        <f>F41*Proposal!$I$20</f>
        <v>0</v>
      </c>
      <c r="H41" s="56">
        <f>C41-G41-E41</f>
        <v>3.431510639124379</v>
      </c>
      <c r="I41" s="131">
        <f t="shared" ref="I41:I47" si="11">SUM(H41-C41)/C41</f>
        <v>0</v>
      </c>
      <c r="K41" s="750">
        <f>'Impact (Conv.)'!D40</f>
        <v>3.7499999999999995E-4</v>
      </c>
      <c r="L41" s="750">
        <f t="shared" si="3"/>
        <v>3.6562499999999996E-4</v>
      </c>
    </row>
    <row r="42" spans="1:12" x14ac:dyDescent="0.35">
      <c r="A42" s="47"/>
      <c r="B42" s="88"/>
      <c r="C42" s="58"/>
      <c r="D42" s="738"/>
      <c r="E42" s="76"/>
      <c r="F42" s="66"/>
      <c r="G42" s="89"/>
      <c r="H42" s="56"/>
      <c r="I42" s="131"/>
      <c r="K42" s="750">
        <f>'Impact (Conv.)'!D41</f>
        <v>0</v>
      </c>
      <c r="L42" s="750">
        <f t="shared" si="3"/>
        <v>0</v>
      </c>
    </row>
    <row r="43" spans="1:12" x14ac:dyDescent="0.35">
      <c r="A43" s="79" t="s">
        <v>627</v>
      </c>
      <c r="B43" s="88"/>
      <c r="C43" s="58"/>
      <c r="D43" s="738"/>
      <c r="E43" s="76"/>
      <c r="F43" s="66"/>
      <c r="G43" s="89"/>
      <c r="H43" s="56"/>
      <c r="I43" s="131"/>
      <c r="K43" s="750">
        <f>'Impact (Conv.)'!D42</f>
        <v>0</v>
      </c>
      <c r="L43" s="750">
        <f t="shared" si="3"/>
        <v>0</v>
      </c>
    </row>
    <row r="44" spans="1:12" x14ac:dyDescent="0.35">
      <c r="A44" s="47" t="s">
        <v>628</v>
      </c>
      <c r="B44" s="154">
        <f>'Market Shares (Conv.) (2024)'!AQ44</f>
        <v>0.62168422346603625</v>
      </c>
      <c r="C44" s="58">
        <f>'Market Shares (Conv.) (2029)'!H44</f>
        <v>0.6274122803030775</v>
      </c>
      <c r="D44" s="738">
        <v>0</v>
      </c>
      <c r="E44" s="76">
        <f>SUM(D44*'Potential Tover of Committments'!$H$8)</f>
        <v>0</v>
      </c>
      <c r="F44" s="66">
        <f>L44</f>
        <v>6.0937499999999997E-5</v>
      </c>
      <c r="G44" s="76">
        <f>F44*Proposal!$I$20</f>
        <v>8.7412903500000004E-4</v>
      </c>
      <c r="H44" s="56">
        <f>C44-G44-E44</f>
        <v>0.62653815126807755</v>
      </c>
      <c r="I44" s="131">
        <f t="shared" si="11"/>
        <v>-1.3932290814864068E-3</v>
      </c>
      <c r="K44" s="750">
        <f>'Impact (Conv.)'!D43</f>
        <v>6.2500000000000001E-5</v>
      </c>
      <c r="L44" s="750">
        <f t="shared" si="3"/>
        <v>6.0937499999999997E-5</v>
      </c>
    </row>
    <row r="45" spans="1:12" x14ac:dyDescent="0.35">
      <c r="A45" s="47" t="s">
        <v>632</v>
      </c>
      <c r="B45" s="154">
        <f>'Market Shares (Conv.) (2024)'!AQ45</f>
        <v>10.617747423251764</v>
      </c>
      <c r="C45" s="58">
        <f>'Market Shares (Conv.) (2029)'!H45</f>
        <v>10.715576929657209</v>
      </c>
      <c r="D45" s="738">
        <v>0.01</v>
      </c>
      <c r="E45" s="76">
        <f>SUM(D45*'Potential Tover of Committments'!$H$8)</f>
        <v>5.7249999999999995E-2</v>
      </c>
      <c r="F45" s="66">
        <f t="shared" ref="F45:F46" si="12">L45</f>
        <v>9.1406249999999977E-3</v>
      </c>
      <c r="G45" s="76">
        <f>F45*Proposal!$I$20</f>
        <v>0.13111935524999999</v>
      </c>
      <c r="H45" s="56">
        <f t="shared" ref="H45:H46" si="13">C45-G45-E45</f>
        <v>10.527207574407209</v>
      </c>
      <c r="I45" s="131">
        <f t="shared" si="11"/>
        <v>-1.7579021315096453E-2</v>
      </c>
      <c r="K45" s="750">
        <f>'Impact (Conv.)'!D44</f>
        <v>9.3749999999999979E-3</v>
      </c>
      <c r="L45" s="750">
        <f t="shared" si="3"/>
        <v>9.1406249999999977E-3</v>
      </c>
    </row>
    <row r="46" spans="1:12" x14ac:dyDescent="0.35">
      <c r="A46" s="47" t="s">
        <v>8</v>
      </c>
      <c r="B46" s="154">
        <f>'Market Shares (Conv.) (2024)'!AQ46</f>
        <v>0.20089032202870272</v>
      </c>
      <c r="C46" s="58">
        <f>'Market Shares (Conv.) (2029)'!H46</f>
        <v>0.20274127970006914</v>
      </c>
      <c r="D46" s="738">
        <v>0</v>
      </c>
      <c r="E46" s="76">
        <f>SUM(D46*'Potential Tover of Committments'!$H$8)</f>
        <v>0</v>
      </c>
      <c r="F46" s="66">
        <f t="shared" si="12"/>
        <v>0</v>
      </c>
      <c r="G46" s="76">
        <f>F46*Proposal!$I$20</f>
        <v>0</v>
      </c>
      <c r="H46" s="56">
        <f t="shared" si="13"/>
        <v>0.20274127970006914</v>
      </c>
      <c r="I46" s="131">
        <f t="shared" si="11"/>
        <v>0</v>
      </c>
      <c r="K46" s="750">
        <f>'Impact (Conv.)'!D45</f>
        <v>0</v>
      </c>
      <c r="L46" s="750">
        <f t="shared" si="3"/>
        <v>0</v>
      </c>
    </row>
    <row r="47" spans="1:12" x14ac:dyDescent="0.35">
      <c r="A47" s="74" t="s">
        <v>11</v>
      </c>
      <c r="B47" s="446">
        <f t="shared" ref="B47:H47" si="14">SUM(B44:B46)</f>
        <v>11.440321968746504</v>
      </c>
      <c r="C47" s="139">
        <f t="shared" si="14"/>
        <v>11.545730489660356</v>
      </c>
      <c r="D47" s="741">
        <f t="shared" si="14"/>
        <v>0.01</v>
      </c>
      <c r="E47" s="77">
        <f t="shared" si="14"/>
        <v>5.7249999999999995E-2</v>
      </c>
      <c r="F47" s="75">
        <f t="shared" si="14"/>
        <v>9.2015624999999979E-3</v>
      </c>
      <c r="G47" s="139">
        <f t="shared" si="14"/>
        <v>0.13199348428499999</v>
      </c>
      <c r="H47" s="138">
        <f t="shared" si="14"/>
        <v>11.356487005375355</v>
      </c>
      <c r="I47" s="140">
        <f t="shared" si="11"/>
        <v>-1.6390776179512904E-2</v>
      </c>
      <c r="K47" s="750">
        <f>'Impact (Conv.)'!D46</f>
        <v>9.437499999999998E-3</v>
      </c>
      <c r="L47" s="750">
        <f t="shared" si="3"/>
        <v>9.2015624999999979E-3</v>
      </c>
    </row>
    <row r="48" spans="1:12" x14ac:dyDescent="0.35">
      <c r="A48" s="47"/>
      <c r="B48" s="88"/>
      <c r="C48" s="58"/>
      <c r="D48" s="738"/>
      <c r="E48" s="76"/>
      <c r="F48" s="66"/>
      <c r="G48" s="89"/>
      <c r="H48" s="56"/>
      <c r="I48" s="131"/>
      <c r="K48" s="750">
        <f>'Impact (Conv.)'!D47</f>
        <v>0</v>
      </c>
      <c r="L48" s="750">
        <f t="shared" si="3"/>
        <v>0</v>
      </c>
    </row>
    <row r="49" spans="1:12" x14ac:dyDescent="0.35">
      <c r="A49" s="48" t="s">
        <v>614</v>
      </c>
      <c r="B49" s="88"/>
      <c r="C49" s="58"/>
      <c r="D49" s="738"/>
      <c r="E49" s="76"/>
      <c r="F49" s="66"/>
      <c r="G49" s="89"/>
      <c r="H49" s="56"/>
      <c r="I49" s="131"/>
      <c r="K49" s="750">
        <f>'Impact (Conv.)'!D48</f>
        <v>0</v>
      </c>
      <c r="L49" s="750">
        <f t="shared" si="3"/>
        <v>0</v>
      </c>
    </row>
    <row r="50" spans="1:12" x14ac:dyDescent="0.35">
      <c r="A50" s="47" t="s">
        <v>517</v>
      </c>
      <c r="B50" s="154">
        <f>'Market Shares (Conv.) (2024)'!AQ50</f>
        <v>15.703397223176607</v>
      </c>
      <c r="C50" s="58">
        <f>'Market Shares (Conv.) (2029)'!H50</f>
        <v>15.848084748504981</v>
      </c>
      <c r="D50" s="738">
        <v>0.06</v>
      </c>
      <c r="E50" s="76">
        <f>SUM(D50*'Potential Tover of Committments'!$H$8)</f>
        <v>0.34349999999999997</v>
      </c>
      <c r="F50" s="66">
        <f>L50</f>
        <v>6.7579687499999999E-2</v>
      </c>
      <c r="G50" s="76">
        <f>F50*Proposal!$I$20</f>
        <v>0.96940909981500012</v>
      </c>
      <c r="H50" s="56">
        <f>C50-G50-E50</f>
        <v>14.535175648689981</v>
      </c>
      <c r="I50" s="131">
        <f t="shared" ref="I50:I63" si="15">SUM(H50-C50)/C50</f>
        <v>-8.2843392160611248E-2</v>
      </c>
      <c r="K50" s="750">
        <f>'Impact (Conv.)'!D49</f>
        <v>6.9312499999999999E-2</v>
      </c>
      <c r="L50" s="750">
        <f t="shared" si="3"/>
        <v>6.7579687499999999E-2</v>
      </c>
    </row>
    <row r="51" spans="1:12" x14ac:dyDescent="0.35">
      <c r="A51" s="47" t="s">
        <v>622</v>
      </c>
      <c r="B51" s="154">
        <f>'Market Shares (Conv.) (2024)'!AQ51</f>
        <v>27.535703770522638</v>
      </c>
      <c r="C51" s="58">
        <f>'Market Shares (Conv.) (2029)'!H51</f>
        <v>27.789411473391674</v>
      </c>
      <c r="D51" s="738">
        <v>0.03</v>
      </c>
      <c r="E51" s="76">
        <f>SUM(D51*'Potential Tover of Committments'!$H$8)</f>
        <v>0.17174999999999999</v>
      </c>
      <c r="F51" s="66">
        <f t="shared" ref="F51:F61" si="16">L51</f>
        <v>3.8268749999999997E-2</v>
      </c>
      <c r="G51" s="76">
        <f>F51*Proposal!$I$20</f>
        <v>0.54895303398000006</v>
      </c>
      <c r="H51" s="56">
        <f t="shared" ref="H51:H61" si="17">C51-G51-E51</f>
        <v>27.068708439411676</v>
      </c>
      <c r="I51" s="131">
        <f t="shared" si="15"/>
        <v>-2.5934447538411169E-2</v>
      </c>
      <c r="K51" s="750">
        <f>'Impact (Conv.)'!D50</f>
        <v>3.925E-2</v>
      </c>
      <c r="L51" s="750">
        <f t="shared" si="3"/>
        <v>3.8268749999999997E-2</v>
      </c>
    </row>
    <row r="52" spans="1:12" x14ac:dyDescent="0.35">
      <c r="A52" s="47" t="s">
        <v>623</v>
      </c>
      <c r="B52" s="154">
        <f>'Market Shares (Conv.) (2024)'!AQ52</f>
        <v>8.2693857277125424</v>
      </c>
      <c r="C52" s="58">
        <f>'Market Shares (Conv.) (2029)'!H52</f>
        <v>8.3455779643301433</v>
      </c>
      <c r="D52" s="738">
        <v>0</v>
      </c>
      <c r="E52" s="76">
        <f>SUM(D52*'Potential Tover of Committments'!$H$8)</f>
        <v>0</v>
      </c>
      <c r="F52" s="66">
        <f t="shared" si="16"/>
        <v>9.7499999999999996E-4</v>
      </c>
      <c r="G52" s="76">
        <f>F52*Proposal!$I$20</f>
        <v>1.3986064560000001E-2</v>
      </c>
      <c r="H52" s="56">
        <f t="shared" si="17"/>
        <v>8.3315918997701441</v>
      </c>
      <c r="I52" s="131">
        <f t="shared" si="15"/>
        <v>-1.6758653049287963E-3</v>
      </c>
      <c r="K52" s="750">
        <f>'Impact (Conv.)'!D51</f>
        <v>1E-3</v>
      </c>
      <c r="L52" s="750">
        <f t="shared" si="3"/>
        <v>9.7499999999999996E-4</v>
      </c>
    </row>
    <row r="53" spans="1:12" x14ac:dyDescent="0.35">
      <c r="A53" s="47" t="s">
        <v>626</v>
      </c>
      <c r="B53" s="154">
        <f>'Market Shares (Conv.) (2024)'!AQ53</f>
        <v>0.12885766953568828</v>
      </c>
      <c r="C53" s="58">
        <f>'Market Shares (Conv.) (2029)'!H53</f>
        <v>0.13004493475350901</v>
      </c>
      <c r="D53" s="738">
        <v>0</v>
      </c>
      <c r="E53" s="76">
        <f>SUM(D53*'Potential Tover of Committments'!$H$8)</f>
        <v>0</v>
      </c>
      <c r="F53" s="66">
        <f t="shared" si="16"/>
        <v>0</v>
      </c>
      <c r="G53" s="76">
        <f>F53*Proposal!$I$20</f>
        <v>0</v>
      </c>
      <c r="H53" s="56">
        <f t="shared" si="17"/>
        <v>0.13004493475350901</v>
      </c>
      <c r="I53" s="131">
        <f t="shared" si="15"/>
        <v>0</v>
      </c>
      <c r="K53" s="750">
        <f>'Impact (Conv.)'!D52</f>
        <v>0</v>
      </c>
      <c r="L53" s="750">
        <f t="shared" si="3"/>
        <v>0</v>
      </c>
    </row>
    <row r="54" spans="1:12" x14ac:dyDescent="0.35">
      <c r="A54" s="47" t="s">
        <v>629</v>
      </c>
      <c r="B54" s="154">
        <f>'Market Shares (Conv.) (2024)'!AQ54</f>
        <v>0.98200264609545218</v>
      </c>
      <c r="C54" s="58">
        <f>'Market Shares (Conv.) (2029)'!H54</f>
        <v>0.99105059481063607</v>
      </c>
      <c r="D54" s="738">
        <v>0</v>
      </c>
      <c r="E54" s="76">
        <f>SUM(D54*'Potential Tover of Committments'!$H$8)</f>
        <v>0</v>
      </c>
      <c r="F54" s="66">
        <f t="shared" si="16"/>
        <v>8.5312499999999983E-4</v>
      </c>
      <c r="G54" s="76">
        <f>F54*Proposal!$I$20</f>
        <v>1.2237806489999999E-2</v>
      </c>
      <c r="H54" s="56">
        <f t="shared" si="17"/>
        <v>0.97881278832063612</v>
      </c>
      <c r="I54" s="131">
        <f t="shared" si="15"/>
        <v>-1.2348316578467191E-2</v>
      </c>
      <c r="K54" s="750">
        <f>'Impact (Conv.)'!D53</f>
        <v>8.749999999999998E-4</v>
      </c>
      <c r="L54" s="750">
        <f t="shared" si="3"/>
        <v>8.5312499999999983E-4</v>
      </c>
    </row>
    <row r="55" spans="1:12" x14ac:dyDescent="0.35">
      <c r="A55" s="47" t="s">
        <v>630</v>
      </c>
      <c r="B55" s="154">
        <f>'Market Shares (Conv.) (2024)'!AQ55</f>
        <v>0.39479078155889907</v>
      </c>
      <c r="C55" s="58">
        <f>'Market Shares (Conv.) (2029)'!H55</f>
        <v>0.39842829390061746</v>
      </c>
      <c r="D55" s="738">
        <v>0</v>
      </c>
      <c r="E55" s="76">
        <f>SUM(D55*'Potential Tover of Committments'!$H$8)</f>
        <v>0</v>
      </c>
      <c r="F55" s="66">
        <f t="shared" si="16"/>
        <v>0</v>
      </c>
      <c r="G55" s="76">
        <f>F55*Proposal!$I$20</f>
        <v>0</v>
      </c>
      <c r="H55" s="56">
        <f t="shared" si="17"/>
        <v>0.39842829390061746</v>
      </c>
      <c r="I55" s="131">
        <f t="shared" si="15"/>
        <v>0</v>
      </c>
      <c r="K55" s="750">
        <f>'Impact (Conv.)'!D54</f>
        <v>0</v>
      </c>
      <c r="L55" s="750">
        <f t="shared" si="3"/>
        <v>0</v>
      </c>
    </row>
    <row r="56" spans="1:12" x14ac:dyDescent="0.35">
      <c r="A56" s="47" t="s">
        <v>631</v>
      </c>
      <c r="B56" s="154">
        <f>'Market Shares (Conv.) (2024)'!AQ56</f>
        <v>38.338825656263296</v>
      </c>
      <c r="C56" s="58">
        <f>'Market Shares (Conv.) (2029)'!H56</f>
        <v>38.69207086361331</v>
      </c>
      <c r="D56" s="738">
        <v>0.15</v>
      </c>
      <c r="E56" s="76">
        <f>SUM(D56*'Potential Tover of Committments'!$H$8)</f>
        <v>0.8587499999999999</v>
      </c>
      <c r="F56" s="66">
        <f t="shared" si="16"/>
        <v>0.119559375</v>
      </c>
      <c r="G56" s="76">
        <f>F56*Proposal!$I$20</f>
        <v>1.7150411666700001</v>
      </c>
      <c r="H56" s="56">
        <f t="shared" si="17"/>
        <v>36.118279696943311</v>
      </c>
      <c r="I56" s="131">
        <f t="shared" si="15"/>
        <v>-6.6519860767918632E-2</v>
      </c>
      <c r="K56" s="750">
        <f>'Impact (Conv.)'!D55</f>
        <v>0.122625</v>
      </c>
      <c r="L56" s="750">
        <f t="shared" si="3"/>
        <v>0.119559375</v>
      </c>
    </row>
    <row r="57" spans="1:12" x14ac:dyDescent="0.35">
      <c r="A57" s="47" t="s">
        <v>633</v>
      </c>
      <c r="B57" s="154">
        <f>'Market Shares (Conv.) (2024)'!AQ57</f>
        <v>2.8984586850906637E-2</v>
      </c>
      <c r="C57" s="58">
        <f>'Market Shares (Conv.) (2029)'!H57</f>
        <v>2.9251644232473312E-2</v>
      </c>
      <c r="D57" s="738">
        <v>0</v>
      </c>
      <c r="E57" s="76">
        <f>SUM(D57*'Potential Tover of Committments'!$H$8)</f>
        <v>0</v>
      </c>
      <c r="F57" s="66">
        <f t="shared" si="16"/>
        <v>0</v>
      </c>
      <c r="G57" s="76">
        <f>F57*Proposal!$I$20</f>
        <v>0</v>
      </c>
      <c r="H57" s="56">
        <f t="shared" si="17"/>
        <v>2.9251644232473312E-2</v>
      </c>
      <c r="I57" s="131">
        <f t="shared" si="15"/>
        <v>0</v>
      </c>
      <c r="K57" s="750">
        <f>'Impact (Conv.)'!D56</f>
        <v>0</v>
      </c>
      <c r="L57" s="750">
        <f t="shared" si="3"/>
        <v>0</v>
      </c>
    </row>
    <row r="58" spans="1:12" x14ac:dyDescent="0.35">
      <c r="A58" s="47" t="s">
        <v>634</v>
      </c>
      <c r="B58" s="154">
        <f>'Market Shares (Conv.) (2024)'!AQ58</f>
        <v>2.8984586850906637E-2</v>
      </c>
      <c r="C58" s="58">
        <f>'Market Shares (Conv.) (2029)'!H58</f>
        <v>2.9251644232473312E-2</v>
      </c>
      <c r="D58" s="738">
        <v>0</v>
      </c>
      <c r="E58" s="76">
        <f>SUM(D58*'Potential Tover of Committments'!$H$8)</f>
        <v>0</v>
      </c>
      <c r="F58" s="66">
        <f t="shared" si="16"/>
        <v>0</v>
      </c>
      <c r="G58" s="76">
        <f>F58*Proposal!$I$20</f>
        <v>0</v>
      </c>
      <c r="H58" s="56">
        <f t="shared" si="17"/>
        <v>2.9251644232473312E-2</v>
      </c>
      <c r="I58" s="131">
        <f t="shared" si="15"/>
        <v>0</v>
      </c>
      <c r="K58" s="750">
        <f>'Impact (Conv.)'!D57</f>
        <v>0</v>
      </c>
      <c r="L58" s="750">
        <f t="shared" si="3"/>
        <v>0</v>
      </c>
    </row>
    <row r="59" spans="1:12" x14ac:dyDescent="0.35">
      <c r="A59" s="47" t="s">
        <v>586</v>
      </c>
      <c r="B59" s="154">
        <f>'Market Shares (Conv.) (2024)'!AQ59</f>
        <v>2.3763802297874901</v>
      </c>
      <c r="C59" s="58">
        <f>'Market Shares (Conv.) (2029)'!H59</f>
        <v>2.3982756559682503</v>
      </c>
      <c r="D59" s="738">
        <v>0</v>
      </c>
      <c r="E59" s="76">
        <f>SUM(D59*'Potential Tover of Committments'!$H$8)</f>
        <v>0</v>
      </c>
      <c r="F59" s="66">
        <f t="shared" si="16"/>
        <v>6.0937499999999997E-5</v>
      </c>
      <c r="G59" s="76">
        <f>F59*Proposal!$I$20</f>
        <v>8.7412903500000004E-4</v>
      </c>
      <c r="H59" s="56">
        <f t="shared" si="17"/>
        <v>2.3974015269332503</v>
      </c>
      <c r="I59" s="131">
        <f t="shared" si="15"/>
        <v>-3.6448230328516994E-4</v>
      </c>
      <c r="K59" s="750">
        <f>'Impact (Conv.)'!D58</f>
        <v>6.2500000000000001E-5</v>
      </c>
      <c r="L59" s="750">
        <f t="shared" si="3"/>
        <v>6.0937499999999997E-5</v>
      </c>
    </row>
    <row r="60" spans="1:12" x14ac:dyDescent="0.35">
      <c r="A60" s="47" t="s">
        <v>635</v>
      </c>
      <c r="B60" s="154">
        <f>'Market Shares (Conv.) (2024)'!AQ60</f>
        <v>1.3516062920910654</v>
      </c>
      <c r="C60" s="58">
        <f>'Market Shares (Conv.) (2029)'!H60</f>
        <v>1.3640596846176383</v>
      </c>
      <c r="D60" s="738">
        <v>0</v>
      </c>
      <c r="E60" s="76">
        <f>SUM(D60*'Potential Tover of Committments'!$H$8)</f>
        <v>0</v>
      </c>
      <c r="F60" s="66">
        <f t="shared" si="16"/>
        <v>0</v>
      </c>
      <c r="G60" s="76">
        <f>F60*Proposal!$I$20</f>
        <v>0</v>
      </c>
      <c r="H60" s="56">
        <f t="shared" si="17"/>
        <v>1.3640596846176383</v>
      </c>
      <c r="I60" s="131">
        <f t="shared" si="15"/>
        <v>0</v>
      </c>
      <c r="K60" s="750">
        <f>'Impact (Conv.)'!D59</f>
        <v>0</v>
      </c>
      <c r="L60" s="750">
        <f t="shared" si="3"/>
        <v>0</v>
      </c>
    </row>
    <row r="61" spans="1:12" x14ac:dyDescent="0.35">
      <c r="A61" s="47" t="s">
        <v>636</v>
      </c>
      <c r="B61" s="154">
        <f>'Market Shares (Conv.) (2024)'!AQ61</f>
        <v>9.9873082684781636E-2</v>
      </c>
      <c r="C61" s="58">
        <f>'Market Shares (Conv.) (2029)'!H61</f>
        <v>0.10079329052103567</v>
      </c>
      <c r="D61" s="738">
        <v>0</v>
      </c>
      <c r="E61" s="76">
        <f>SUM(D61*'Potential Tover of Committments'!$H$8)</f>
        <v>0</v>
      </c>
      <c r="F61" s="66">
        <f t="shared" si="16"/>
        <v>0</v>
      </c>
      <c r="G61" s="76">
        <f>F61*Proposal!$I$20</f>
        <v>0</v>
      </c>
      <c r="H61" s="56">
        <f t="shared" si="17"/>
        <v>0.10079329052103567</v>
      </c>
      <c r="I61" s="131">
        <f t="shared" si="15"/>
        <v>0</v>
      </c>
      <c r="K61" s="750">
        <f>'Impact (Conv.)'!D60</f>
        <v>0</v>
      </c>
      <c r="L61" s="750">
        <f t="shared" si="3"/>
        <v>0</v>
      </c>
    </row>
    <row r="62" spans="1:12" ht="13.9" thickBot="1" x14ac:dyDescent="0.4">
      <c r="A62" s="47"/>
      <c r="B62" s="88"/>
      <c r="C62" s="58"/>
      <c r="D62" s="738"/>
      <c r="E62" s="76"/>
      <c r="F62" s="66"/>
      <c r="G62" s="89"/>
      <c r="H62" s="56"/>
      <c r="I62" s="131"/>
      <c r="K62" s="750">
        <f>'Impact (Conv.)'!D61</f>
        <v>0</v>
      </c>
      <c r="L62" s="750">
        <f t="shared" si="3"/>
        <v>0</v>
      </c>
    </row>
    <row r="63" spans="1:12" ht="13.9" thickBot="1" x14ac:dyDescent="0.4">
      <c r="A63" s="71" t="s">
        <v>637</v>
      </c>
      <c r="B63" s="448">
        <f t="shared" ref="B63:H63" si="18">B41+B47+B50+B51+B52+B53+B54+B55+B56+B57+B58+B59+B60+B61</f>
        <v>110.07929635724869</v>
      </c>
      <c r="C63" s="144">
        <f t="shared" si="18"/>
        <v>111.09354192166148</v>
      </c>
      <c r="D63" s="742">
        <f t="shared" si="18"/>
        <v>0.25</v>
      </c>
      <c r="E63" s="78">
        <f t="shared" si="18"/>
        <v>1.4312499999999999</v>
      </c>
      <c r="F63" s="72">
        <f t="shared" si="18"/>
        <v>0.23649843749999996</v>
      </c>
      <c r="G63" s="144">
        <f t="shared" si="18"/>
        <v>3.3924947848350007</v>
      </c>
      <c r="H63" s="141">
        <f t="shared" si="18"/>
        <v>106.26979713682651</v>
      </c>
      <c r="I63" s="142">
        <f t="shared" si="15"/>
        <v>-4.3420568841314601E-2</v>
      </c>
      <c r="K63" s="750">
        <f>'Impact (Conv.)'!D62</f>
        <v>0.2429375</v>
      </c>
      <c r="L63" s="750">
        <f t="shared" si="3"/>
        <v>0.2368640625</v>
      </c>
    </row>
    <row r="64" spans="1:12" ht="13.9" thickBot="1" x14ac:dyDescent="0.4">
      <c r="A64" s="47"/>
      <c r="B64" s="88"/>
      <c r="C64" s="58"/>
      <c r="D64" s="738"/>
      <c r="E64" s="76"/>
      <c r="F64" s="66"/>
      <c r="G64" s="89"/>
      <c r="H64" s="56"/>
      <c r="I64" s="131"/>
      <c r="K64" s="750">
        <f>'Impact (Conv.)'!D63</f>
        <v>0</v>
      </c>
      <c r="L64" s="750">
        <f t="shared" si="3"/>
        <v>0</v>
      </c>
    </row>
    <row r="65" spans="1:12" ht="13.9" thickBot="1" x14ac:dyDescent="0.4">
      <c r="A65" s="287" t="s">
        <v>84</v>
      </c>
      <c r="B65" s="577"/>
      <c r="C65" s="578"/>
      <c r="D65" s="740"/>
      <c r="E65" s="505"/>
      <c r="F65" s="579"/>
      <c r="G65" s="580"/>
      <c r="H65" s="581"/>
      <c r="I65" s="582"/>
      <c r="K65" s="750">
        <f>'Impact (Conv.)'!D64</f>
        <v>0</v>
      </c>
      <c r="L65" s="750">
        <f t="shared" si="3"/>
        <v>0</v>
      </c>
    </row>
    <row r="66" spans="1:12" x14ac:dyDescent="0.35">
      <c r="A66" s="47"/>
      <c r="B66" s="88"/>
      <c r="C66" s="58"/>
      <c r="D66" s="738"/>
      <c r="E66" s="76"/>
      <c r="F66" s="66"/>
      <c r="G66" s="89"/>
      <c r="H66" s="56"/>
      <c r="I66" s="131"/>
      <c r="K66" s="750">
        <f>'Impact (Conv.)'!D65</f>
        <v>0</v>
      </c>
      <c r="L66" s="750">
        <f t="shared" si="3"/>
        <v>0</v>
      </c>
    </row>
    <row r="67" spans="1:12" x14ac:dyDescent="0.35">
      <c r="A67" s="79" t="s">
        <v>641</v>
      </c>
      <c r="B67" s="88"/>
      <c r="C67" s="58"/>
      <c r="D67" s="738"/>
      <c r="E67" s="76"/>
      <c r="F67" s="66"/>
      <c r="G67" s="89"/>
      <c r="H67" s="56"/>
      <c r="I67" s="131"/>
      <c r="K67" s="750">
        <f>'Impact (Conv.)'!D66</f>
        <v>0</v>
      </c>
      <c r="L67" s="750">
        <f t="shared" si="3"/>
        <v>0</v>
      </c>
    </row>
    <row r="68" spans="1:12" x14ac:dyDescent="0.35">
      <c r="A68" s="47" t="s">
        <v>642</v>
      </c>
      <c r="B68" s="154">
        <f>'Market Shares (Conv.) (2024)'!AQ68</f>
        <v>70.913441380505915</v>
      </c>
      <c r="C68" s="58">
        <f>'Market Shares (Conv.) (2029)'!H68</f>
        <v>71.566821677778194</v>
      </c>
      <c r="D68" s="738">
        <v>0.06</v>
      </c>
      <c r="E68" s="76">
        <f>SUM(D68*'Potential Tover of Committments'!$H$8)</f>
        <v>0.34349999999999997</v>
      </c>
      <c r="F68" s="66">
        <f>L68</f>
        <v>8.3971874999999987E-2</v>
      </c>
      <c r="G68" s="76">
        <f>F68*Proposal!$I$20</f>
        <v>1.2045498102299999</v>
      </c>
      <c r="H68" s="56">
        <f>C68-G68-E68</f>
        <v>70.018771867548182</v>
      </c>
      <c r="I68" s="131">
        <f t="shared" ref="I68:I80" si="19">SUM(H68-C68)/C68</f>
        <v>-2.1630830794749235E-2</v>
      </c>
      <c r="K68" s="750">
        <f>'Impact (Conv.)'!D67</f>
        <v>8.6124999999999993E-2</v>
      </c>
      <c r="L68" s="750">
        <f t="shared" si="3"/>
        <v>8.3971874999999987E-2</v>
      </c>
    </row>
    <row r="69" spans="1:12" x14ac:dyDescent="0.35">
      <c r="A69" s="47"/>
      <c r="B69" s="88"/>
      <c r="C69" s="58"/>
      <c r="D69" s="738"/>
      <c r="E69" s="76"/>
      <c r="F69" s="66"/>
      <c r="G69" s="89"/>
      <c r="H69" s="56"/>
      <c r="I69" s="131"/>
      <c r="K69" s="750">
        <f>'Impact (Conv.)'!D68</f>
        <v>0</v>
      </c>
      <c r="L69" s="750">
        <f t="shared" si="3"/>
        <v>0</v>
      </c>
    </row>
    <row r="70" spans="1:12" x14ac:dyDescent="0.35">
      <c r="A70" s="79" t="s">
        <v>638</v>
      </c>
      <c r="B70" s="88"/>
      <c r="C70" s="58"/>
      <c r="D70" s="738"/>
      <c r="E70" s="76"/>
      <c r="F70" s="66"/>
      <c r="G70" s="89"/>
      <c r="H70" s="56"/>
      <c r="I70" s="131"/>
      <c r="K70" s="750">
        <f>'Impact (Conv.)'!D69</f>
        <v>0</v>
      </c>
      <c r="L70" s="750">
        <f t="shared" si="3"/>
        <v>0</v>
      </c>
    </row>
    <row r="71" spans="1:12" x14ac:dyDescent="0.35">
      <c r="A71" s="47" t="s">
        <v>639</v>
      </c>
      <c r="B71" s="154">
        <f>'Market Shares (Conv.) (2024)'!AQ71</f>
        <v>3.9035056260297152</v>
      </c>
      <c r="C71" s="58">
        <f>'Market Shares (Conv.) (2029)'!H71</f>
        <v>3.9394716377855694</v>
      </c>
      <c r="D71" s="738">
        <v>0</v>
      </c>
      <c r="E71" s="76">
        <f>SUM(D71*'Potential Tover of Committments'!$H$8)</f>
        <v>0</v>
      </c>
      <c r="F71" s="66">
        <f>L71</f>
        <v>2.6812499999999996E-3</v>
      </c>
      <c r="G71" s="76">
        <f>F71*Proposal!$I$20</f>
        <v>3.8461677539999996E-2</v>
      </c>
      <c r="H71" s="56">
        <f>C71-G71-E71</f>
        <v>3.9010099602455695</v>
      </c>
      <c r="I71" s="131">
        <f t="shared" si="19"/>
        <v>-9.7631563509922338E-3</v>
      </c>
      <c r="K71" s="750">
        <f>'Impact (Conv.)'!D70</f>
        <v>2.7499999999999998E-3</v>
      </c>
      <c r="L71" s="750">
        <f t="shared" si="3"/>
        <v>2.6812499999999996E-3</v>
      </c>
    </row>
    <row r="72" spans="1:12" x14ac:dyDescent="0.35">
      <c r="A72" s="47" t="s">
        <v>8</v>
      </c>
      <c r="B72" s="154">
        <f>'Market Shares (Conv.) (2024)'!AQ72</f>
        <v>1.5347054765105987</v>
      </c>
      <c r="C72" s="58">
        <f>'Market Shares (Conv.) (2029)'!H72</f>
        <v>1.5488459032188076</v>
      </c>
      <c r="D72" s="738">
        <v>0</v>
      </c>
      <c r="E72" s="76">
        <f>SUM(D72*'Potential Tover of Committments'!$H$8)</f>
        <v>0</v>
      </c>
      <c r="F72" s="66">
        <f>L72</f>
        <v>6.703124999999999E-4</v>
      </c>
      <c r="G72" s="76">
        <f>F72*Proposal!$I$20</f>
        <v>9.6154193849999989E-3</v>
      </c>
      <c r="H72" s="56">
        <f>C72-G72-E72</f>
        <v>1.5392304838338076</v>
      </c>
      <c r="I72" s="131">
        <f t="shared" si="19"/>
        <v>-6.2081188096357754E-3</v>
      </c>
      <c r="K72" s="750">
        <f>'Impact (Conv.)'!D71</f>
        <v>6.8749999999999996E-4</v>
      </c>
      <c r="L72" s="750">
        <f t="shared" si="3"/>
        <v>6.703124999999999E-4</v>
      </c>
    </row>
    <row r="73" spans="1:12" x14ac:dyDescent="0.35">
      <c r="A73" s="74" t="s">
        <v>11</v>
      </c>
      <c r="B73" s="446">
        <f t="shared" ref="B73:H73" si="20">SUM(B71:B72)</f>
        <v>5.4382111025403139</v>
      </c>
      <c r="C73" s="139">
        <f t="shared" si="20"/>
        <v>5.4883175410043767</v>
      </c>
      <c r="D73" s="741">
        <f t="shared" si="20"/>
        <v>0</v>
      </c>
      <c r="E73" s="77">
        <f t="shared" si="20"/>
        <v>0</v>
      </c>
      <c r="F73" s="75">
        <f t="shared" si="20"/>
        <v>3.3515624999999995E-3</v>
      </c>
      <c r="G73" s="139">
        <f t="shared" si="20"/>
        <v>4.8077096924999993E-2</v>
      </c>
      <c r="H73" s="138">
        <f t="shared" si="20"/>
        <v>5.440240444079377</v>
      </c>
      <c r="I73" s="140">
        <f t="shared" si="19"/>
        <v>-8.759897102491903E-3</v>
      </c>
      <c r="K73" s="750">
        <f>'Impact (Conv.)'!D72</f>
        <v>3.4374999999999996E-3</v>
      </c>
      <c r="L73" s="750">
        <f t="shared" si="3"/>
        <v>3.3515624999999995E-3</v>
      </c>
    </row>
    <row r="74" spans="1:12" x14ac:dyDescent="0.35">
      <c r="A74" s="47"/>
      <c r="B74" s="88"/>
      <c r="C74" s="58"/>
      <c r="D74" s="738"/>
      <c r="E74" s="76"/>
      <c r="F74" s="66"/>
      <c r="G74" s="89"/>
      <c r="H74" s="56"/>
      <c r="I74" s="131"/>
      <c r="K74" s="750">
        <f>'Impact (Conv.)'!D73</f>
        <v>0</v>
      </c>
      <c r="L74" s="750">
        <f t="shared" si="3"/>
        <v>0</v>
      </c>
    </row>
    <row r="75" spans="1:12" x14ac:dyDescent="0.35">
      <c r="A75" s="48" t="s">
        <v>614</v>
      </c>
      <c r="B75" s="88"/>
      <c r="C75" s="58"/>
      <c r="D75" s="738"/>
      <c r="E75" s="76"/>
      <c r="F75" s="66"/>
      <c r="G75" s="89"/>
      <c r="H75" s="56"/>
      <c r="I75" s="131"/>
      <c r="K75" s="750">
        <f>'Impact (Conv.)'!D74</f>
        <v>0</v>
      </c>
      <c r="L75" s="750">
        <f t="shared" si="3"/>
        <v>0</v>
      </c>
    </row>
    <row r="76" spans="1:12" x14ac:dyDescent="0.35">
      <c r="A76" s="47" t="s">
        <v>640</v>
      </c>
      <c r="B76" s="154">
        <f>'Market Shares (Conv.) (2024)'!AQ76</f>
        <v>1.0586741078019837</v>
      </c>
      <c r="C76" s="58">
        <f>'Market Shares (Conv.) (2029)'!H76</f>
        <v>1.0684284899022478</v>
      </c>
      <c r="D76" s="738">
        <v>0</v>
      </c>
      <c r="E76" s="76">
        <f>SUM(D76*'Potential Tover of Committments'!$H$8)</f>
        <v>0</v>
      </c>
      <c r="F76" s="66">
        <f>L76</f>
        <v>0</v>
      </c>
      <c r="G76" s="76">
        <f>F76*Proposal!$I$20</f>
        <v>0</v>
      </c>
      <c r="H76" s="56">
        <f>C76-G76-E76</f>
        <v>1.0684284899022478</v>
      </c>
      <c r="I76" s="131">
        <f t="shared" si="19"/>
        <v>0</v>
      </c>
      <c r="K76" s="750">
        <f>'Impact (Conv.)'!D75</f>
        <v>0</v>
      </c>
      <c r="L76" s="750">
        <f t="shared" si="3"/>
        <v>0</v>
      </c>
    </row>
    <row r="77" spans="1:12" x14ac:dyDescent="0.35">
      <c r="A77" s="47" t="s">
        <v>536</v>
      </c>
      <c r="B77" s="154">
        <f>'Market Shares (Conv.) (2024)'!AQ77</f>
        <v>0.10820725562160902</v>
      </c>
      <c r="C77" s="58">
        <f>'Market Shares (Conv.) (2029)'!H77</f>
        <v>0.10920425262906917</v>
      </c>
      <c r="D77" s="738">
        <v>0</v>
      </c>
      <c r="E77" s="76">
        <f>SUM(D77*'Potential Tover of Committments'!$H$8)</f>
        <v>0</v>
      </c>
      <c r="F77" s="66">
        <f t="shared" ref="F77:F78" si="21">L77</f>
        <v>0</v>
      </c>
      <c r="G77" s="76">
        <f>F77*Proposal!$I$20</f>
        <v>0</v>
      </c>
      <c r="H77" s="56">
        <f t="shared" ref="H77:H78" si="22">C77-G77-E77</f>
        <v>0.10920425262906917</v>
      </c>
      <c r="I77" s="131">
        <f t="shared" si="19"/>
        <v>0</v>
      </c>
      <c r="K77" s="750">
        <f>'Impact (Conv.)'!D76</f>
        <v>0</v>
      </c>
      <c r="L77" s="750">
        <f t="shared" si="3"/>
        <v>0</v>
      </c>
    </row>
    <row r="78" spans="1:12" x14ac:dyDescent="0.35">
      <c r="A78" s="47" t="s">
        <v>643</v>
      </c>
      <c r="B78" s="154">
        <f>'Market Shares (Conv.) (2024)'!AQ78</f>
        <v>5.4056248035801356E-2</v>
      </c>
      <c r="C78" s="58">
        <f>'Market Shares (Conv.) (2029)'!H78</f>
        <v>5.4554309993076013E-2</v>
      </c>
      <c r="D78" s="738">
        <v>0</v>
      </c>
      <c r="E78" s="76">
        <f>SUM(D78*'Potential Tover of Committments'!$H$8)</f>
        <v>0</v>
      </c>
      <c r="F78" s="66">
        <f t="shared" si="21"/>
        <v>0</v>
      </c>
      <c r="G78" s="76">
        <f>F78*Proposal!$I$20</f>
        <v>0</v>
      </c>
      <c r="H78" s="56">
        <f t="shared" si="22"/>
        <v>5.4554309993076013E-2</v>
      </c>
      <c r="I78" s="131">
        <f t="shared" si="19"/>
        <v>0</v>
      </c>
      <c r="K78" s="750">
        <f>'Impact (Conv.)'!D77</f>
        <v>0</v>
      </c>
      <c r="L78" s="750">
        <f t="shared" si="3"/>
        <v>0</v>
      </c>
    </row>
    <row r="79" spans="1:12" ht="13.9" thickBot="1" x14ac:dyDescent="0.4">
      <c r="A79" s="47"/>
      <c r="B79" s="88"/>
      <c r="C79" s="58"/>
      <c r="D79" s="738"/>
      <c r="E79" s="76"/>
      <c r="F79" s="66"/>
      <c r="G79" s="89"/>
      <c r="H79" s="56"/>
      <c r="I79" s="131"/>
      <c r="K79" s="750">
        <f>'Impact (Conv.)'!D78</f>
        <v>0</v>
      </c>
      <c r="L79" s="750">
        <f t="shared" si="3"/>
        <v>0</v>
      </c>
    </row>
    <row r="80" spans="1:12" ht="13.9" thickBot="1" x14ac:dyDescent="0.4">
      <c r="A80" s="71" t="s">
        <v>644</v>
      </c>
      <c r="B80" s="448">
        <f t="shared" ref="B80:H80" si="23">B68+B73+B76+B77+B78</f>
        <v>77.572590094505614</v>
      </c>
      <c r="C80" s="144">
        <f t="shared" si="23"/>
        <v>78.287326271306966</v>
      </c>
      <c r="D80" s="742">
        <f t="shared" si="23"/>
        <v>0.06</v>
      </c>
      <c r="E80" s="78">
        <f t="shared" si="23"/>
        <v>0.34349999999999997</v>
      </c>
      <c r="F80" s="72">
        <f t="shared" si="23"/>
        <v>8.732343749999999E-2</v>
      </c>
      <c r="G80" s="144">
        <f t="shared" si="23"/>
        <v>1.2526269071549998</v>
      </c>
      <c r="H80" s="141">
        <f t="shared" si="23"/>
        <v>76.691199364151956</v>
      </c>
      <c r="I80" s="142">
        <f t="shared" si="19"/>
        <v>-2.0388062578910758E-2</v>
      </c>
      <c r="K80" s="750">
        <f>'Impact (Conv.)'!D79</f>
        <v>8.9562499999999989E-2</v>
      </c>
      <c r="L80" s="750">
        <f t="shared" ref="L80:L101" si="24">K80*$K$8</f>
        <v>8.732343749999999E-2</v>
      </c>
    </row>
    <row r="81" spans="1:12" ht="13.9" thickBot="1" x14ac:dyDescent="0.4">
      <c r="A81" s="47"/>
      <c r="B81" s="88"/>
      <c r="C81" s="58"/>
      <c r="D81" s="738"/>
      <c r="E81" s="76"/>
      <c r="F81" s="66"/>
      <c r="G81" s="89"/>
      <c r="H81" s="56"/>
      <c r="I81" s="131"/>
      <c r="K81" s="750">
        <f>'Impact (Conv.)'!D80</f>
        <v>0</v>
      </c>
      <c r="L81" s="750">
        <f t="shared" si="24"/>
        <v>0</v>
      </c>
    </row>
    <row r="82" spans="1:12" ht="13.9" thickBot="1" x14ac:dyDescent="0.4">
      <c r="A82" s="287" t="s">
        <v>85</v>
      </c>
      <c r="B82" s="577"/>
      <c r="C82" s="578"/>
      <c r="D82" s="740"/>
      <c r="E82" s="505"/>
      <c r="F82" s="579"/>
      <c r="G82" s="580"/>
      <c r="H82" s="581"/>
      <c r="I82" s="582"/>
      <c r="K82" s="750">
        <f>'Impact (Conv.)'!D81</f>
        <v>0</v>
      </c>
      <c r="L82" s="750">
        <f t="shared" si="24"/>
        <v>0</v>
      </c>
    </row>
    <row r="83" spans="1:12" x14ac:dyDescent="0.35">
      <c r="A83" s="47"/>
      <c r="B83" s="88"/>
      <c r="C83" s="58"/>
      <c r="D83" s="738"/>
      <c r="E83" s="76"/>
      <c r="F83" s="66"/>
      <c r="G83" s="89"/>
      <c r="H83" s="56"/>
      <c r="I83" s="131"/>
      <c r="K83" s="750">
        <f>'Impact (Conv.)'!D82</f>
        <v>0</v>
      </c>
      <c r="L83" s="750">
        <f t="shared" si="24"/>
        <v>0</v>
      </c>
    </row>
    <row r="84" spans="1:12" x14ac:dyDescent="0.35">
      <c r="A84" s="247" t="s">
        <v>541</v>
      </c>
      <c r="B84" s="154">
        <f>'Market Shares (Conv.) (2024)'!AQ84</f>
        <v>1.7274897275994476</v>
      </c>
      <c r="C84" s="58">
        <f>'Market Shares (Conv.) (2029)'!H84</f>
        <v>1.743406424487663</v>
      </c>
      <c r="D84" s="738">
        <v>0</v>
      </c>
      <c r="E84" s="76">
        <f>SUM(D84*'Potential Tover of Committments'!$H$8)</f>
        <v>0</v>
      </c>
      <c r="F84" s="66">
        <f>L84</f>
        <v>1.2187499999999999E-4</v>
      </c>
      <c r="G84" s="76">
        <f>F84*Proposal!$I$20</f>
        <v>1.7482580700000001E-3</v>
      </c>
      <c r="H84" s="56">
        <f>C84-G84-E84</f>
        <v>1.7416581664176631</v>
      </c>
      <c r="I84" s="131">
        <f t="shared" ref="I84:I96" si="25">SUM(H84-C84)/C84</f>
        <v>-1.0027828539829202E-3</v>
      </c>
      <c r="K84" s="750">
        <f>'Impact (Conv.)'!D83</f>
        <v>1.25E-4</v>
      </c>
      <c r="L84" s="750">
        <f t="shared" si="24"/>
        <v>1.2187499999999999E-4</v>
      </c>
    </row>
    <row r="85" spans="1:12" x14ac:dyDescent="0.35">
      <c r="A85" s="247" t="s">
        <v>645</v>
      </c>
      <c r="B85" s="154">
        <f>'Market Shares (Conv.) (2024)'!AQ85</f>
        <v>7.1883402993267396</v>
      </c>
      <c r="C85" s="58">
        <f>'Market Shares (Conv.) (2029)'!H85</f>
        <v>7.2545720295916256</v>
      </c>
      <c r="D85" s="738">
        <v>0</v>
      </c>
      <c r="E85" s="76">
        <f>SUM(D85*'Potential Tover of Committments'!$H$8)</f>
        <v>0</v>
      </c>
      <c r="F85" s="66">
        <f t="shared" ref="F85:F92" si="26">L85</f>
        <v>7.9218749999999981E-4</v>
      </c>
      <c r="G85" s="76">
        <f>F85*Proposal!$I$20</f>
        <v>1.1363677454999999E-2</v>
      </c>
      <c r="H85" s="56">
        <f t="shared" ref="H85:H92" si="27">C85-G85-E85</f>
        <v>7.2432083521366257</v>
      </c>
      <c r="I85" s="131">
        <f t="shared" si="25"/>
        <v>-1.5664159661861641E-3</v>
      </c>
      <c r="K85" s="750">
        <f>'Impact (Conv.)'!D84</f>
        <v>8.1249999999999985E-4</v>
      </c>
      <c r="L85" s="750">
        <f t="shared" si="24"/>
        <v>7.9218749999999981E-4</v>
      </c>
    </row>
    <row r="86" spans="1:12" x14ac:dyDescent="0.35">
      <c r="A86" s="247" t="s">
        <v>543</v>
      </c>
      <c r="B86" s="154">
        <f>'Market Shares (Conv.) (2024)'!AQ86</f>
        <v>0.18640918212480706</v>
      </c>
      <c r="C86" s="58">
        <f>'Market Shares (Conv.) (2029)'!H86</f>
        <v>0.1881267138713974</v>
      </c>
      <c r="D86" s="738">
        <v>0</v>
      </c>
      <c r="E86" s="76">
        <f>SUM(D86*'Potential Tover of Committments'!$H$8)</f>
        <v>0</v>
      </c>
      <c r="F86" s="66">
        <f t="shared" si="26"/>
        <v>0</v>
      </c>
      <c r="G86" s="76">
        <f>F86*Proposal!$I$20</f>
        <v>0</v>
      </c>
      <c r="H86" s="56">
        <f t="shared" si="27"/>
        <v>0.1881267138713974</v>
      </c>
      <c r="I86" s="131">
        <f t="shared" si="25"/>
        <v>0</v>
      </c>
      <c r="K86" s="750">
        <f>'Impact (Conv.)'!D85</f>
        <v>0</v>
      </c>
      <c r="L86" s="750">
        <f t="shared" si="24"/>
        <v>0</v>
      </c>
    </row>
    <row r="87" spans="1:12" x14ac:dyDescent="0.35">
      <c r="A87" s="247" t="s">
        <v>544</v>
      </c>
      <c r="B87" s="154">
        <f>'Market Shares (Conv.) (2024)'!AQ87</f>
        <v>0.82833263858386574</v>
      </c>
      <c r="C87" s="58">
        <f>'Market Shares (Conv.) (2029)'!H87</f>
        <v>0.83596470685050384</v>
      </c>
      <c r="D87" s="738">
        <v>0</v>
      </c>
      <c r="E87" s="76">
        <f>SUM(D87*'Potential Tover of Committments'!$H$8)</f>
        <v>0</v>
      </c>
      <c r="F87" s="66">
        <f t="shared" si="26"/>
        <v>0</v>
      </c>
      <c r="G87" s="76">
        <f>F87*Proposal!$I$20</f>
        <v>0</v>
      </c>
      <c r="H87" s="56">
        <f t="shared" si="27"/>
        <v>0.83596470685050384</v>
      </c>
      <c r="I87" s="131">
        <f t="shared" si="25"/>
        <v>0</v>
      </c>
      <c r="K87" s="750">
        <f>'Impact (Conv.)'!D86</f>
        <v>0</v>
      </c>
      <c r="L87" s="750">
        <f t="shared" si="24"/>
        <v>0</v>
      </c>
    </row>
    <row r="88" spans="1:12" x14ac:dyDescent="0.35">
      <c r="A88" s="247" t="s">
        <v>646</v>
      </c>
      <c r="B88" s="154">
        <f>'Market Shares (Conv.) (2024)'!AQ88</f>
        <v>0.3241198977500897</v>
      </c>
      <c r="C88" s="58">
        <f>'Market Shares (Conv.) (2029)'!H88</f>
        <v>0.32710626466475529</v>
      </c>
      <c r="D88" s="738">
        <v>0</v>
      </c>
      <c r="E88" s="76">
        <f>SUM(D88*'Potential Tover of Committments'!$H$8)</f>
        <v>0</v>
      </c>
      <c r="F88" s="66">
        <f t="shared" si="26"/>
        <v>0</v>
      </c>
      <c r="G88" s="76">
        <f>F88*Proposal!$I$20</f>
        <v>0</v>
      </c>
      <c r="H88" s="56">
        <f t="shared" si="27"/>
        <v>0.32710626466475529</v>
      </c>
      <c r="I88" s="131">
        <f t="shared" si="25"/>
        <v>0</v>
      </c>
      <c r="K88" s="750">
        <f>'Impact (Conv.)'!D87</f>
        <v>0</v>
      </c>
      <c r="L88" s="750">
        <f t="shared" si="24"/>
        <v>0</v>
      </c>
    </row>
    <row r="89" spans="1:12" x14ac:dyDescent="0.35">
      <c r="A89" s="247" t="s">
        <v>546</v>
      </c>
      <c r="B89" s="154">
        <f>'Market Shares (Conv.) (2024)'!AQ89</f>
        <v>1.2154985736758221</v>
      </c>
      <c r="C89" s="58">
        <f>'Market Shares (Conv.) (2029)'!H89</f>
        <v>1.2266979006855063</v>
      </c>
      <c r="D89" s="738">
        <v>0</v>
      </c>
      <c r="E89" s="76">
        <f>SUM(D89*'Potential Tover of Committments'!$H$8)</f>
        <v>0</v>
      </c>
      <c r="F89" s="66">
        <f t="shared" si="26"/>
        <v>0</v>
      </c>
      <c r="G89" s="76">
        <f>F89*Proposal!$I$20</f>
        <v>0</v>
      </c>
      <c r="H89" s="56">
        <f t="shared" si="27"/>
        <v>1.2266979006855063</v>
      </c>
      <c r="I89" s="131">
        <f t="shared" si="25"/>
        <v>0</v>
      </c>
      <c r="K89" s="750">
        <f>'Impact (Conv.)'!D88</f>
        <v>0</v>
      </c>
      <c r="L89" s="750">
        <f t="shared" si="24"/>
        <v>0</v>
      </c>
    </row>
    <row r="90" spans="1:12" x14ac:dyDescent="0.35">
      <c r="A90" s="247" t="s">
        <v>647</v>
      </c>
      <c r="B90" s="154">
        <f>'Market Shares (Conv.) (2024)'!AQ90</f>
        <v>1.2001762833500988</v>
      </c>
      <c r="C90" s="58">
        <f>'Market Shares (Conv.) (2029)'!H90</f>
        <v>1.2112344342666048</v>
      </c>
      <c r="D90" s="738">
        <v>0</v>
      </c>
      <c r="E90" s="76">
        <f>SUM(D90*'Potential Tover of Committments'!$H$8)</f>
        <v>0</v>
      </c>
      <c r="F90" s="66">
        <f t="shared" si="26"/>
        <v>0</v>
      </c>
      <c r="G90" s="76">
        <f>F90*Proposal!$I$20</f>
        <v>0</v>
      </c>
      <c r="H90" s="56">
        <f t="shared" si="27"/>
        <v>1.2112344342666048</v>
      </c>
      <c r="I90" s="131">
        <f t="shared" si="25"/>
        <v>0</v>
      </c>
      <c r="K90" s="750">
        <f>'Impact (Conv.)'!D89</f>
        <v>0</v>
      </c>
      <c r="L90" s="750">
        <f t="shared" si="24"/>
        <v>0</v>
      </c>
    </row>
    <row r="91" spans="1:12" x14ac:dyDescent="0.35">
      <c r="A91" s="247" t="s">
        <v>548</v>
      </c>
      <c r="B91" s="154">
        <f>'Market Shares (Conv.) (2024)'!AQ91</f>
        <v>7.43955516430089E-2</v>
      </c>
      <c r="C91" s="58">
        <f>'Market Shares (Conv.) (2029)'!H91</f>
        <v>7.5081015311136673E-2</v>
      </c>
      <c r="D91" s="738">
        <v>0</v>
      </c>
      <c r="E91" s="76">
        <f>SUM(D91*'Potential Tover of Committments'!$H$8)</f>
        <v>0</v>
      </c>
      <c r="F91" s="66">
        <f t="shared" si="26"/>
        <v>0</v>
      </c>
      <c r="G91" s="76">
        <f>F91*Proposal!$I$20</f>
        <v>0</v>
      </c>
      <c r="H91" s="56">
        <f t="shared" si="27"/>
        <v>7.5081015311136673E-2</v>
      </c>
      <c r="I91" s="131">
        <f t="shared" si="25"/>
        <v>0</v>
      </c>
      <c r="K91" s="750">
        <f>'Impact (Conv.)'!D90</f>
        <v>0</v>
      </c>
      <c r="L91" s="750">
        <f t="shared" si="24"/>
        <v>0</v>
      </c>
    </row>
    <row r="92" spans="1:12" x14ac:dyDescent="0.35">
      <c r="A92" s="247" t="s">
        <v>549</v>
      </c>
      <c r="B92" s="154">
        <f>'Market Shares (Conv.) (2024)'!AQ92</f>
        <v>9.3289228897657978E-2</v>
      </c>
      <c r="C92" s="58">
        <f>'Market Shares (Conv.) (2029)'!H92</f>
        <v>9.4148774604689622E-2</v>
      </c>
      <c r="D92" s="738">
        <v>0</v>
      </c>
      <c r="E92" s="76">
        <f>SUM(D92*'Potential Tover of Committments'!$H$8)</f>
        <v>0</v>
      </c>
      <c r="F92" s="66">
        <f t="shared" si="26"/>
        <v>0</v>
      </c>
      <c r="G92" s="76">
        <f>F92*Proposal!$I$20</f>
        <v>0</v>
      </c>
      <c r="H92" s="56">
        <f t="shared" si="27"/>
        <v>9.4148774604689622E-2</v>
      </c>
      <c r="I92" s="131">
        <f t="shared" si="25"/>
        <v>0</v>
      </c>
      <c r="K92" s="750">
        <f>'Impact (Conv.)'!D91</f>
        <v>0</v>
      </c>
      <c r="L92" s="750">
        <f t="shared" si="24"/>
        <v>0</v>
      </c>
    </row>
    <row r="93" spans="1:12" ht="13.9" thickBot="1" x14ac:dyDescent="0.4">
      <c r="A93" s="47"/>
      <c r="B93" s="88"/>
      <c r="C93" s="58"/>
      <c r="D93" s="738"/>
      <c r="E93" s="76"/>
      <c r="F93" s="66"/>
      <c r="G93" s="89"/>
      <c r="H93" s="56"/>
      <c r="I93" s="131"/>
      <c r="K93" s="750">
        <f>'Impact (Conv.)'!D92</f>
        <v>0</v>
      </c>
      <c r="L93" s="750">
        <f t="shared" si="24"/>
        <v>0</v>
      </c>
    </row>
    <row r="94" spans="1:12" ht="13.9" thickBot="1" x14ac:dyDescent="0.4">
      <c r="A94" s="71" t="s">
        <v>648</v>
      </c>
      <c r="B94" s="448">
        <f t="shared" ref="B94:H94" si="28">SUM(B84:B92)</f>
        <v>12.838051382951537</v>
      </c>
      <c r="C94" s="144">
        <f t="shared" si="28"/>
        <v>12.956338264333882</v>
      </c>
      <c r="D94" s="742">
        <f t="shared" si="28"/>
        <v>0</v>
      </c>
      <c r="E94" s="78">
        <f t="shared" si="28"/>
        <v>0</v>
      </c>
      <c r="F94" s="72">
        <f t="shared" si="28"/>
        <v>9.1406249999999984E-4</v>
      </c>
      <c r="G94" s="144">
        <f t="shared" si="28"/>
        <v>1.3111935524999998E-2</v>
      </c>
      <c r="H94" s="141">
        <f t="shared" si="28"/>
        <v>12.943226328808883</v>
      </c>
      <c r="I94" s="142">
        <f t="shared" si="25"/>
        <v>-1.0120093546100656E-3</v>
      </c>
      <c r="K94" s="750">
        <f>'Impact (Conv.)'!D93</f>
        <v>9.3749999999999986E-4</v>
      </c>
      <c r="L94" s="750">
        <f t="shared" si="24"/>
        <v>9.1406249999999984E-4</v>
      </c>
    </row>
    <row r="95" spans="1:12" ht="13.9" thickBot="1" x14ac:dyDescent="0.4">
      <c r="A95" s="47"/>
      <c r="B95" s="88"/>
      <c r="C95" s="58"/>
      <c r="D95" s="738"/>
      <c r="E95" s="76"/>
      <c r="F95" s="66"/>
      <c r="G95" s="89"/>
      <c r="H95" s="56"/>
      <c r="I95" s="131"/>
      <c r="K95" s="750">
        <f>'Impact (Conv.)'!D94</f>
        <v>0</v>
      </c>
      <c r="L95" s="750">
        <f t="shared" si="24"/>
        <v>0</v>
      </c>
    </row>
    <row r="96" spans="1:12" ht="13.9" thickBot="1" x14ac:dyDescent="0.4">
      <c r="A96" s="150" t="s">
        <v>649</v>
      </c>
      <c r="B96" s="444">
        <f>B94+B80+B63+B36+B27</f>
        <v>320.28291195181328</v>
      </c>
      <c r="C96" s="585">
        <f>C94+C80+C63+C36+C27</f>
        <v>323.233925753265</v>
      </c>
      <c r="D96" s="743">
        <f>D94+D80+D63+D47+D36+D27+D7</f>
        <v>0.9</v>
      </c>
      <c r="E96" s="503">
        <f>E94+E80+E63+E36+E27+E7</f>
        <v>5.0952500000000001</v>
      </c>
      <c r="F96" s="583">
        <f>F94+F80+F63+F36+F27+F8</f>
        <v>0.91151875000000004</v>
      </c>
      <c r="G96" s="585">
        <f>G94+G80+G63+G36+G27+G8</f>
        <v>13.075446241180002</v>
      </c>
      <c r="H96" s="571">
        <f>H94+H80+H63+H36+H27+H7+H8</f>
        <v>325.13291111208508</v>
      </c>
      <c r="I96" s="584">
        <f t="shared" si="25"/>
        <v>5.8749568269935932E-3</v>
      </c>
      <c r="K96" s="750">
        <f>'Impact (Conv.)'!D95</f>
        <v>0.90962499999999991</v>
      </c>
      <c r="L96" s="750">
        <f t="shared" si="24"/>
        <v>0.88688437499999984</v>
      </c>
    </row>
    <row r="97" spans="1:12" ht="13.9" thickBot="1" x14ac:dyDescent="0.4">
      <c r="A97" s="47"/>
      <c r="B97" s="88"/>
      <c r="C97" s="58"/>
      <c r="D97" s="738"/>
      <c r="E97" s="76"/>
      <c r="F97" s="66"/>
      <c r="G97" s="89"/>
      <c r="H97" s="56"/>
      <c r="I97" s="131"/>
      <c r="K97" s="750">
        <f>'Impact (Conv.)'!D96</f>
        <v>0</v>
      </c>
      <c r="L97" s="750">
        <f t="shared" si="24"/>
        <v>0</v>
      </c>
    </row>
    <row r="98" spans="1:12" s="2" customFormat="1" ht="14.25" thickBot="1" x14ac:dyDescent="0.45">
      <c r="A98" s="297" t="s">
        <v>654</v>
      </c>
      <c r="B98" s="444" t="s">
        <v>7</v>
      </c>
      <c r="C98" s="585" t="s">
        <v>7</v>
      </c>
      <c r="D98" s="743">
        <v>0.1</v>
      </c>
      <c r="E98" s="503">
        <f>D98*'Potential Tover of Committments'!H8</f>
        <v>0.57250000000000001</v>
      </c>
      <c r="F98" s="583">
        <f>L98</f>
        <v>8.8115624999999975E-2</v>
      </c>
      <c r="G98" s="585">
        <f>F98*Proposal!I20</f>
        <v>1.2639905846099997</v>
      </c>
      <c r="H98" s="571" t="s">
        <v>7</v>
      </c>
      <c r="I98" s="584" t="s">
        <v>7</v>
      </c>
      <c r="K98" s="750">
        <f>'Impact (Conv.)'!D113</f>
        <v>9.0374999999999983E-2</v>
      </c>
      <c r="L98" s="750">
        <f t="shared" si="24"/>
        <v>8.8115624999999975E-2</v>
      </c>
    </row>
    <row r="99" spans="1:12" ht="13.9" thickBot="1" x14ac:dyDescent="0.4">
      <c r="A99" s="98"/>
      <c r="B99" s="88"/>
      <c r="C99" s="58"/>
      <c r="D99" s="738"/>
      <c r="E99" s="76"/>
      <c r="F99" s="66"/>
      <c r="G99" s="586"/>
      <c r="H99" s="56"/>
      <c r="I99" s="131"/>
      <c r="K99" s="750">
        <f>'Impact (Conv.)'!D114</f>
        <v>0</v>
      </c>
      <c r="L99" s="750">
        <f t="shared" si="24"/>
        <v>0</v>
      </c>
    </row>
    <row r="100" spans="1:12" ht="13.9" thickBot="1" x14ac:dyDescent="0.4">
      <c r="A100" s="99" t="s">
        <v>9</v>
      </c>
      <c r="B100" s="133" t="s">
        <v>7</v>
      </c>
      <c r="C100" s="134" t="s">
        <v>7</v>
      </c>
      <c r="D100" s="744">
        <f>D96+D98</f>
        <v>1</v>
      </c>
      <c r="E100" s="506">
        <f>E96+E98</f>
        <v>5.6677499999999998</v>
      </c>
      <c r="F100" s="135">
        <f>F96+F98</f>
        <v>0.99963437500000007</v>
      </c>
      <c r="G100" s="136">
        <f>G96+G98</f>
        <v>14.339436825790001</v>
      </c>
      <c r="H100" s="133" t="s">
        <v>7</v>
      </c>
      <c r="I100" s="137" t="s">
        <v>7</v>
      </c>
      <c r="K100" s="750">
        <f>'Impact (Conv.)'!D115</f>
        <v>0.99999999999999989</v>
      </c>
      <c r="L100" s="750">
        <f t="shared" si="24"/>
        <v>0.97499999999999987</v>
      </c>
    </row>
    <row r="101" spans="1:12" ht="13.9" thickBot="1" x14ac:dyDescent="0.4">
      <c r="A101" s="50"/>
      <c r="B101" s="87"/>
      <c r="C101" s="573"/>
      <c r="D101" s="745"/>
      <c r="E101" s="507"/>
      <c r="F101" s="67"/>
      <c r="G101" s="81"/>
      <c r="H101" s="143"/>
      <c r="I101" s="132"/>
      <c r="K101" s="750">
        <f>'Impact (Conv.)'!D116</f>
        <v>0</v>
      </c>
      <c r="L101" s="750">
        <f t="shared" si="24"/>
        <v>0</v>
      </c>
    </row>
    <row r="102" spans="1:12" ht="13.5" hidden="1" customHeight="1" x14ac:dyDescent="0.35"/>
    <row r="104" spans="1:12" ht="17.25" hidden="1" x14ac:dyDescent="0.45">
      <c r="A104" s="4" t="s">
        <v>787</v>
      </c>
      <c r="B104" s="122"/>
      <c r="C104" s="122"/>
      <c r="D104" s="125"/>
      <c r="E104" s="748"/>
      <c r="F104" s="125"/>
      <c r="G104" s="122"/>
      <c r="H104" s="125"/>
      <c r="I104" s="125"/>
    </row>
    <row r="105" spans="1:12" hidden="1" x14ac:dyDescent="0.35">
      <c r="A105" s="5"/>
      <c r="B105" s="7"/>
      <c r="C105" s="7"/>
      <c r="D105" s="45"/>
      <c r="E105" s="293"/>
      <c r="F105" s="45"/>
      <c r="G105" s="7"/>
      <c r="H105" s="45"/>
      <c r="I105" s="45"/>
    </row>
    <row r="106" spans="1:12" hidden="1" x14ac:dyDescent="0.35">
      <c r="A106" s="754"/>
      <c r="B106" s="756" t="s">
        <v>32</v>
      </c>
      <c r="C106" s="758"/>
      <c r="D106" s="746"/>
      <c r="E106" s="508"/>
      <c r="F106" s="756" t="s">
        <v>33</v>
      </c>
      <c r="G106" s="758"/>
      <c r="H106" s="59" t="s">
        <v>34</v>
      </c>
      <c r="I106" s="128" t="s">
        <v>35</v>
      </c>
    </row>
    <row r="107" spans="1:12" ht="13.9" hidden="1" thickBot="1" x14ac:dyDescent="0.4">
      <c r="A107" s="755"/>
      <c r="B107" s="61">
        <v>2024</v>
      </c>
      <c r="C107" s="14">
        <v>2029</v>
      </c>
      <c r="D107" s="735"/>
      <c r="E107" s="303"/>
      <c r="F107" s="64" t="s">
        <v>30</v>
      </c>
      <c r="G107" s="14" t="s">
        <v>12</v>
      </c>
      <c r="H107" s="29" t="s">
        <v>43</v>
      </c>
      <c r="I107" s="129"/>
    </row>
    <row r="108" spans="1:12" ht="13.9" hidden="1" thickBot="1" x14ac:dyDescent="0.4">
      <c r="A108" s="121" t="s">
        <v>31</v>
      </c>
      <c r="B108" s="123"/>
      <c r="C108" s="25"/>
      <c r="D108" s="747"/>
      <c r="E108" s="749"/>
      <c r="F108" s="65"/>
      <c r="G108" s="25"/>
      <c r="H108" s="54">
        <f>Proposal!I33</f>
        <v>3.9321773444747889</v>
      </c>
      <c r="I108" s="130" t="s">
        <v>7</v>
      </c>
    </row>
    <row r="109" spans="1:12" hidden="1" x14ac:dyDescent="0.35">
      <c r="A109" s="98"/>
      <c r="B109" s="88"/>
      <c r="C109" s="76"/>
      <c r="D109" s="738"/>
      <c r="E109" s="280"/>
      <c r="F109" s="66"/>
      <c r="G109" s="76"/>
      <c r="H109" s="126"/>
      <c r="I109" s="131"/>
    </row>
    <row r="110" spans="1:12" ht="13.9" hidden="1" thickBot="1" x14ac:dyDescent="0.4">
      <c r="A110" s="150" t="s">
        <v>608</v>
      </c>
      <c r="B110" s="569"/>
      <c r="C110" s="587"/>
      <c r="D110" s="739"/>
      <c r="E110" s="734"/>
      <c r="F110" s="574"/>
      <c r="G110" s="587"/>
      <c r="H110" s="588"/>
      <c r="I110" s="576"/>
    </row>
    <row r="111" spans="1:12" hidden="1" x14ac:dyDescent="0.35">
      <c r="A111" s="47"/>
      <c r="B111" s="88"/>
      <c r="C111" s="76"/>
      <c r="D111" s="738"/>
      <c r="E111" s="280"/>
      <c r="F111" s="66"/>
      <c r="G111" s="76"/>
      <c r="H111" s="126"/>
      <c r="I111" s="131"/>
    </row>
    <row r="112" spans="1:12" ht="13.9" hidden="1" thickBot="1" x14ac:dyDescent="0.4">
      <c r="A112" s="287" t="s">
        <v>81</v>
      </c>
      <c r="B112" s="577"/>
      <c r="C112" s="505"/>
      <c r="D112" s="740"/>
      <c r="E112" s="289"/>
      <c r="F112" s="579"/>
      <c r="G112" s="505"/>
      <c r="H112" s="589"/>
      <c r="I112" s="582"/>
    </row>
    <row r="113" spans="1:9" hidden="1" x14ac:dyDescent="0.35">
      <c r="A113" s="47"/>
      <c r="B113" s="88"/>
      <c r="C113" s="76"/>
      <c r="D113" s="738"/>
      <c r="E113" s="280"/>
      <c r="F113" s="66"/>
      <c r="G113" s="76"/>
      <c r="H113" s="126"/>
      <c r="I113" s="131"/>
    </row>
    <row r="114" spans="1:9" hidden="1" x14ac:dyDescent="0.35">
      <c r="A114" s="79" t="s">
        <v>611</v>
      </c>
      <c r="B114" s="88"/>
      <c r="C114" s="76"/>
      <c r="D114" s="738"/>
      <c r="E114" s="280"/>
      <c r="F114" s="66"/>
      <c r="G114" s="76"/>
      <c r="H114" s="126"/>
      <c r="I114" s="131"/>
    </row>
    <row r="115" spans="1:9" hidden="1" x14ac:dyDescent="0.35">
      <c r="A115" s="47" t="s">
        <v>613</v>
      </c>
      <c r="B115" s="154">
        <f>'Market Shares &amp; Tover (Comp)'!S14</f>
        <v>0.50045759103697762</v>
      </c>
      <c r="C115" s="76">
        <f>'Market Shares &amp; Tover (Comp 29)'!I14</f>
        <v>0.56332767473082468</v>
      </c>
      <c r="D115" s="738"/>
      <c r="E115" s="280"/>
      <c r="F115" s="66">
        <v>2.5000000000000001E-3</v>
      </c>
      <c r="G115" s="76">
        <f>F115*$H$108</f>
        <v>9.8304433611869722E-3</v>
      </c>
      <c r="H115" s="127">
        <f>C115-G115</f>
        <v>0.55349723136963769</v>
      </c>
      <c r="I115" s="131">
        <f>SUM(H115-C115)/C115</f>
        <v>-1.7450666463145591E-2</v>
      </c>
    </row>
    <row r="116" spans="1:9" hidden="1" x14ac:dyDescent="0.35">
      <c r="A116" s="47" t="s">
        <v>617</v>
      </c>
      <c r="B116" s="154">
        <f>'Market Shares &amp; Tover (Comp)'!S15</f>
        <v>0.90548729705144526</v>
      </c>
      <c r="C116" s="76">
        <f>'Market Shares &amp; Tover (Comp 29)'!I15</f>
        <v>1.0192393175400971</v>
      </c>
      <c r="D116" s="738"/>
      <c r="E116" s="280"/>
      <c r="F116" s="66">
        <v>2.5000000000000001E-3</v>
      </c>
      <c r="G116" s="76">
        <f t="shared" ref="G116:G117" si="29">F116*$H$108</f>
        <v>9.8304433611869722E-3</v>
      </c>
      <c r="H116" s="127">
        <f t="shared" ref="H116:H117" si="30">C116-G116</f>
        <v>1.0094088741789102</v>
      </c>
      <c r="I116" s="131">
        <f t="shared" ref="I116:I127" si="31">SUM(H116-C116)/C116</f>
        <v>-9.6448824059420651E-3</v>
      </c>
    </row>
    <row r="117" spans="1:9" hidden="1" x14ac:dyDescent="0.35">
      <c r="A117" s="47" t="s">
        <v>8</v>
      </c>
      <c r="B117" s="154">
        <f>'Market Shares &amp; Tover (Comp)'!S16</f>
        <v>19.410580539669432</v>
      </c>
      <c r="C117" s="76">
        <f>'Market Shares &amp; Tover (Comp 29)'!I16</f>
        <v>21.849038552758113</v>
      </c>
      <c r="D117" s="738"/>
      <c r="E117" s="280"/>
      <c r="F117" s="66">
        <v>0.08</v>
      </c>
      <c r="G117" s="76">
        <f t="shared" si="29"/>
        <v>0.31457418755798311</v>
      </c>
      <c r="H117" s="127">
        <f t="shared" si="30"/>
        <v>21.53446436520013</v>
      </c>
      <c r="I117" s="131">
        <f t="shared" si="31"/>
        <v>-1.4397621515399516E-2</v>
      </c>
    </row>
    <row r="118" spans="1:9" hidden="1" x14ac:dyDescent="0.35">
      <c r="A118" s="74" t="s">
        <v>11</v>
      </c>
      <c r="B118" s="446">
        <f>SUM(B115:B117)</f>
        <v>20.816525427757856</v>
      </c>
      <c r="C118" s="77">
        <f>SUM(C115:C117)</f>
        <v>23.431605545029036</v>
      </c>
      <c r="D118" s="741"/>
      <c r="E118" s="401"/>
      <c r="F118" s="75">
        <f>SUM(F115:F117)</f>
        <v>8.5000000000000006E-2</v>
      </c>
      <c r="G118" s="77">
        <f>SUM(G115:G117)</f>
        <v>0.33423507428035704</v>
      </c>
      <c r="H118" s="77">
        <f>SUM(H115:H117)</f>
        <v>23.097370470748679</v>
      </c>
      <c r="I118" s="140">
        <f t="shared" si="31"/>
        <v>-1.4264283923611232E-2</v>
      </c>
    </row>
    <row r="119" spans="1:9" hidden="1" x14ac:dyDescent="0.35">
      <c r="A119" s="47"/>
      <c r="B119" s="88"/>
      <c r="C119" s="76"/>
      <c r="D119" s="738"/>
      <c r="E119" s="280"/>
      <c r="F119" s="66"/>
      <c r="G119" s="76"/>
      <c r="H119" s="126"/>
      <c r="I119" s="131"/>
    </row>
    <row r="120" spans="1:9" hidden="1" x14ac:dyDescent="0.35">
      <c r="A120" s="48" t="s">
        <v>614</v>
      </c>
      <c r="B120" s="88"/>
      <c r="C120" s="76"/>
      <c r="D120" s="738"/>
      <c r="E120" s="280"/>
      <c r="F120" s="66"/>
      <c r="G120" s="76"/>
      <c r="H120" s="126"/>
      <c r="I120" s="131"/>
    </row>
    <row r="121" spans="1:9" hidden="1" x14ac:dyDescent="0.35">
      <c r="A121" s="47" t="s">
        <v>615</v>
      </c>
      <c r="B121" s="154">
        <f>'Market Shares &amp; Tover (Comp)'!S20</f>
        <v>5.3724813025206881</v>
      </c>
      <c r="C121" s="76">
        <f>'Market Shares &amp; Tover (Comp 29)'!I20</f>
        <v>6.0474003269943255</v>
      </c>
      <c r="D121" s="738"/>
      <c r="E121" s="280"/>
      <c r="F121" s="66">
        <v>7.4999999999999997E-2</v>
      </c>
      <c r="G121" s="76">
        <f>F121*$H$108</f>
        <v>0.29491330083560918</v>
      </c>
      <c r="H121" s="127">
        <f>C121-G121</f>
        <v>5.7524870261587164</v>
      </c>
      <c r="I121" s="131">
        <f t="shared" si="31"/>
        <v>-4.8766955202085432E-2</v>
      </c>
    </row>
    <row r="122" spans="1:9" hidden="1" x14ac:dyDescent="0.35">
      <c r="A122" s="47" t="s">
        <v>774</v>
      </c>
      <c r="B122" s="154">
        <f>'Market Shares &amp; Tover (Comp)'!S21</f>
        <v>23.058273833894575</v>
      </c>
      <c r="C122" s="76">
        <f>'Market Shares &amp; Tover (Comp 29)'!I21</f>
        <v>25.954974037339948</v>
      </c>
      <c r="D122" s="738"/>
      <c r="E122" s="280"/>
      <c r="F122" s="66">
        <v>0.15</v>
      </c>
      <c r="G122" s="76">
        <f t="shared" ref="G122:G125" si="32">F122*$H$108</f>
        <v>0.58982660167121836</v>
      </c>
      <c r="H122" s="127">
        <f t="shared" ref="H122:H125" si="33">C122-G122</f>
        <v>25.365147435668728</v>
      </c>
      <c r="I122" s="131">
        <f t="shared" si="31"/>
        <v>-2.2724992936716863E-2</v>
      </c>
    </row>
    <row r="123" spans="1:9" hidden="1" x14ac:dyDescent="0.35">
      <c r="A123" s="47" t="s">
        <v>773</v>
      </c>
      <c r="B123" s="154">
        <f>'Market Shares &amp; Tover (Comp)'!S22</f>
        <v>10.331289145342271</v>
      </c>
      <c r="C123" s="76">
        <f>'Market Shares &amp; Tover (Comp 29)'!I22</f>
        <v>11.629159384231322</v>
      </c>
      <c r="D123" s="738"/>
      <c r="E123" s="280"/>
      <c r="F123" s="66">
        <v>0</v>
      </c>
      <c r="G123" s="76">
        <f t="shared" si="32"/>
        <v>0</v>
      </c>
      <c r="H123" s="127">
        <f t="shared" si="33"/>
        <v>11.629159384231322</v>
      </c>
      <c r="I123" s="131">
        <f t="shared" si="31"/>
        <v>0</v>
      </c>
    </row>
    <row r="124" spans="1:9" hidden="1" x14ac:dyDescent="0.35">
      <c r="A124" s="47" t="s">
        <v>618</v>
      </c>
      <c r="B124" s="154">
        <f>'Market Shares &amp; Tover (Comp)'!S23</f>
        <v>16.336045784846185</v>
      </c>
      <c r="C124" s="76">
        <f>'Market Shares &amp; Tover (Comp 29)'!I23</f>
        <v>18.388264762265813</v>
      </c>
      <c r="D124" s="738"/>
      <c r="E124" s="280"/>
      <c r="F124" s="66">
        <v>0.15</v>
      </c>
      <c r="G124" s="76">
        <f t="shared" si="32"/>
        <v>0.58982660167121836</v>
      </c>
      <c r="H124" s="127">
        <f t="shared" si="33"/>
        <v>17.798438160594593</v>
      </c>
      <c r="I124" s="131">
        <f t="shared" si="31"/>
        <v>-3.2076251310106822E-2</v>
      </c>
    </row>
    <row r="125" spans="1:9" hidden="1" x14ac:dyDescent="0.35">
      <c r="A125" s="47" t="s">
        <v>8</v>
      </c>
      <c r="B125" s="154">
        <f>'Market Shares &amp; Tover (Comp)'!S24</f>
        <v>4.2049195602873812</v>
      </c>
      <c r="C125" s="76">
        <f>'Market Shares &amp; Tover (Comp 29)'!I24</f>
        <v>4.7331634103474531</v>
      </c>
      <c r="D125" s="738"/>
      <c r="E125" s="280"/>
      <c r="F125" s="66">
        <v>0.01</v>
      </c>
      <c r="G125" s="76">
        <f t="shared" si="32"/>
        <v>3.9321773444747889E-2</v>
      </c>
      <c r="H125" s="127">
        <f t="shared" si="33"/>
        <v>4.6938416369027056</v>
      </c>
      <c r="I125" s="131">
        <f t="shared" si="31"/>
        <v>-8.3077151654607634E-3</v>
      </c>
    </row>
    <row r="126" spans="1:9" hidden="1" x14ac:dyDescent="0.35">
      <c r="A126" s="47"/>
      <c r="B126" s="88"/>
      <c r="C126" s="76"/>
      <c r="D126" s="738"/>
      <c r="E126" s="280"/>
      <c r="F126" s="66"/>
      <c r="G126" s="76"/>
      <c r="H126" s="126"/>
      <c r="I126" s="131"/>
    </row>
    <row r="127" spans="1:9" ht="13.9" hidden="1" thickBot="1" x14ac:dyDescent="0.4">
      <c r="A127" s="71" t="s">
        <v>620</v>
      </c>
      <c r="B127" s="448">
        <f>B118+B121+B122+B123+B124+B125</f>
        <v>80.119535054648964</v>
      </c>
      <c r="C127" s="78">
        <f>C118+C121+C122+C123+C124+C125</f>
        <v>90.184567466207909</v>
      </c>
      <c r="D127" s="742"/>
      <c r="E127" s="281"/>
      <c r="F127" s="72">
        <f>F118+F121+F122+F123+F124+F125</f>
        <v>0.47</v>
      </c>
      <c r="G127" s="78">
        <f>G118+G121+G122+G123+G124+G125</f>
        <v>1.848123351903151</v>
      </c>
      <c r="H127" s="78">
        <f>H118+H121+H122+H123+H124+H125</f>
        <v>88.336444114304754</v>
      </c>
      <c r="I127" s="142">
        <f t="shared" si="31"/>
        <v>-2.0492678557178259E-2</v>
      </c>
    </row>
    <row r="128" spans="1:9" hidden="1" x14ac:dyDescent="0.35">
      <c r="A128" s="47"/>
      <c r="B128" s="88"/>
      <c r="C128" s="76"/>
      <c r="D128" s="738"/>
      <c r="E128" s="280"/>
      <c r="F128" s="66"/>
      <c r="G128" s="76"/>
      <c r="H128" s="126"/>
      <c r="I128" s="131"/>
    </row>
    <row r="129" spans="1:9" ht="13.9" hidden="1" thickBot="1" x14ac:dyDescent="0.4">
      <c r="A129" s="287" t="s">
        <v>82</v>
      </c>
      <c r="B129" s="577"/>
      <c r="C129" s="505"/>
      <c r="D129" s="740"/>
      <c r="E129" s="289"/>
      <c r="F129" s="579"/>
      <c r="G129" s="505"/>
      <c r="H129" s="589"/>
      <c r="I129" s="582"/>
    </row>
    <row r="130" spans="1:9" hidden="1" x14ac:dyDescent="0.35">
      <c r="A130" s="47"/>
      <c r="B130" s="88"/>
      <c r="C130" s="76"/>
      <c r="D130" s="738"/>
      <c r="E130" s="280"/>
      <c r="F130" s="66"/>
      <c r="G130" s="76"/>
      <c r="H130" s="126"/>
      <c r="I130" s="131"/>
    </row>
    <row r="131" spans="1:9" hidden="1" x14ac:dyDescent="0.35">
      <c r="A131" s="48" t="s">
        <v>614</v>
      </c>
      <c r="B131" s="88"/>
      <c r="C131" s="76"/>
      <c r="D131" s="738"/>
      <c r="E131" s="280"/>
      <c r="F131" s="66"/>
      <c r="G131" s="76"/>
      <c r="H131" s="126"/>
      <c r="I131" s="131"/>
    </row>
    <row r="132" spans="1:9" hidden="1" x14ac:dyDescent="0.35">
      <c r="A132" s="47" t="s">
        <v>8</v>
      </c>
      <c r="B132" s="154">
        <f>'Market Shares &amp; Tover (Comp)'!S31</f>
        <v>0.98182619733122223</v>
      </c>
      <c r="C132" s="76">
        <f>'Market Shares &amp; Tover (Comp 29)'!I31</f>
        <v>1.1051683072413199</v>
      </c>
      <c r="D132" s="738"/>
      <c r="E132" s="280"/>
      <c r="F132" s="66">
        <v>0</v>
      </c>
      <c r="G132" s="76">
        <f>F132*$H$108</f>
        <v>0</v>
      </c>
      <c r="H132" s="127">
        <f>C132-G132</f>
        <v>1.1051683072413199</v>
      </c>
      <c r="I132" s="131">
        <f t="shared" ref="I132" si="34">SUM(H132-C132)/C132</f>
        <v>0</v>
      </c>
    </row>
    <row r="133" spans="1:9" hidden="1" x14ac:dyDescent="0.35">
      <c r="A133" s="47"/>
      <c r="B133" s="88"/>
      <c r="C133" s="76"/>
      <c r="D133" s="738"/>
      <c r="E133" s="280"/>
      <c r="F133" s="66"/>
      <c r="G133" s="76"/>
      <c r="H133" s="126"/>
      <c r="I133" s="131"/>
    </row>
    <row r="134" spans="1:9" ht="13.9" hidden="1" thickBot="1" x14ac:dyDescent="0.4">
      <c r="A134" s="71" t="s">
        <v>621</v>
      </c>
      <c r="B134" s="448">
        <f>B132</f>
        <v>0.98182619733122223</v>
      </c>
      <c r="C134" s="78">
        <f>C132</f>
        <v>1.1051683072413199</v>
      </c>
      <c r="D134" s="742"/>
      <c r="E134" s="281"/>
      <c r="F134" s="72">
        <f>F132</f>
        <v>0</v>
      </c>
      <c r="G134" s="78">
        <f>G132</f>
        <v>0</v>
      </c>
      <c r="H134" s="78">
        <f>H132</f>
        <v>1.1051683072413199</v>
      </c>
      <c r="I134" s="142">
        <f t="shared" ref="I134" si="35">SUM(H134-C134)/C134</f>
        <v>0</v>
      </c>
    </row>
    <row r="135" spans="1:9" hidden="1" x14ac:dyDescent="0.35">
      <c r="A135" s="47"/>
      <c r="B135" s="88"/>
      <c r="C135" s="76"/>
      <c r="D135" s="738"/>
      <c r="E135" s="280"/>
      <c r="F135" s="66"/>
      <c r="G135" s="76"/>
      <c r="H135" s="126"/>
      <c r="I135" s="131"/>
    </row>
    <row r="136" spans="1:9" ht="13.9" hidden="1" thickBot="1" x14ac:dyDescent="0.4">
      <c r="A136" s="287" t="s">
        <v>83</v>
      </c>
      <c r="B136" s="577"/>
      <c r="C136" s="505"/>
      <c r="D136" s="740"/>
      <c r="E136" s="289"/>
      <c r="F136" s="579"/>
      <c r="G136" s="505"/>
      <c r="H136" s="589"/>
      <c r="I136" s="582"/>
    </row>
    <row r="137" spans="1:9" hidden="1" x14ac:dyDescent="0.35">
      <c r="A137" s="47"/>
      <c r="B137" s="88"/>
      <c r="C137" s="76"/>
      <c r="D137" s="738"/>
      <c r="E137" s="280"/>
      <c r="F137" s="66"/>
      <c r="G137" s="76"/>
      <c r="H137" s="126"/>
      <c r="I137" s="131"/>
    </row>
    <row r="138" spans="1:9" hidden="1" x14ac:dyDescent="0.35">
      <c r="A138" s="79" t="s">
        <v>624</v>
      </c>
      <c r="B138" s="88"/>
      <c r="C138" s="76"/>
      <c r="D138" s="738"/>
      <c r="E138" s="280"/>
      <c r="F138" s="66"/>
      <c r="G138" s="76"/>
      <c r="H138" s="126"/>
      <c r="I138" s="131"/>
    </row>
    <row r="139" spans="1:9" hidden="1" x14ac:dyDescent="0.35">
      <c r="A139" s="47" t="s">
        <v>8</v>
      </c>
      <c r="B139" s="154">
        <f>'Market Shares &amp; Tover (Comp)'!S38</f>
        <v>0.411801300776307</v>
      </c>
      <c r="C139" s="76">
        <f>'Market Shares &amp; Tover (Comp 29)'!I38</f>
        <v>0.46353392050017994</v>
      </c>
      <c r="D139" s="738"/>
      <c r="E139" s="280"/>
      <c r="F139" s="66">
        <v>0</v>
      </c>
      <c r="G139" s="76">
        <f t="shared" ref="G139:G143" si="36">F139*$H$108</f>
        <v>0</v>
      </c>
      <c r="H139" s="127">
        <f>C139-G139</f>
        <v>0.46353392050017994</v>
      </c>
      <c r="I139" s="131">
        <f t="shared" ref="I139:I157" si="37">SUM(H139-C139)/C139</f>
        <v>0</v>
      </c>
    </row>
    <row r="140" spans="1:9" hidden="1" x14ac:dyDescent="0.35">
      <c r="A140" s="47"/>
      <c r="B140" s="88"/>
      <c r="C140" s="76"/>
      <c r="D140" s="738"/>
      <c r="E140" s="280"/>
      <c r="F140" s="66"/>
      <c r="G140" s="76"/>
      <c r="H140" s="126"/>
      <c r="I140" s="131"/>
    </row>
    <row r="141" spans="1:9" hidden="1" x14ac:dyDescent="0.35">
      <c r="A141" s="79" t="s">
        <v>627</v>
      </c>
      <c r="B141" s="88"/>
      <c r="C141" s="76"/>
      <c r="D141" s="738"/>
      <c r="E141" s="280"/>
      <c r="F141" s="66"/>
      <c r="G141" s="76"/>
      <c r="H141" s="126"/>
      <c r="I141" s="131"/>
    </row>
    <row r="142" spans="1:9" hidden="1" x14ac:dyDescent="0.35">
      <c r="A142" s="47" t="s">
        <v>632</v>
      </c>
      <c r="B142" s="154">
        <f>'Market Shares &amp; Tover (Comp)'!S41</f>
        <v>1.3381425407679721</v>
      </c>
      <c r="C142" s="76">
        <f>'Market Shares &amp; Tover (Comp 29)'!I41</f>
        <v>1.5062469616801595</v>
      </c>
      <c r="D142" s="738"/>
      <c r="E142" s="280"/>
      <c r="F142" s="66">
        <v>5.0000000000000001E-3</v>
      </c>
      <c r="G142" s="76">
        <f t="shared" si="36"/>
        <v>1.9660886722373944E-2</v>
      </c>
      <c r="H142" s="127">
        <f>C142-G142</f>
        <v>1.4865860749577855</v>
      </c>
      <c r="I142" s="131">
        <f t="shared" si="37"/>
        <v>-1.3052897182572925E-2</v>
      </c>
    </row>
    <row r="143" spans="1:9" hidden="1" x14ac:dyDescent="0.35">
      <c r="A143" s="47" t="s">
        <v>8</v>
      </c>
      <c r="B143" s="154">
        <f>'Market Shares &amp; Tover (Comp)'!S42</f>
        <v>22.842299622848216</v>
      </c>
      <c r="C143" s="76">
        <f>'Market Shares &amp; Tover (Comp 29)'!I42</f>
        <v>25.711868023384852</v>
      </c>
      <c r="D143" s="738"/>
      <c r="E143" s="280"/>
      <c r="F143" s="66">
        <v>0.01</v>
      </c>
      <c r="G143" s="76">
        <f t="shared" si="36"/>
        <v>3.9321773444747889E-2</v>
      </c>
      <c r="H143" s="127">
        <f>C143-G143</f>
        <v>25.672546249940105</v>
      </c>
      <c r="I143" s="131">
        <f t="shared" si="37"/>
        <v>-1.5293238674445788E-3</v>
      </c>
    </row>
    <row r="144" spans="1:9" hidden="1" x14ac:dyDescent="0.35">
      <c r="A144" s="74" t="s">
        <v>11</v>
      </c>
      <c r="B144" s="446">
        <f>SUM(B142:B143)</f>
        <v>24.180442163616188</v>
      </c>
      <c r="C144" s="77">
        <f>SUM(C142:C143)</f>
        <v>27.218114985065011</v>
      </c>
      <c r="D144" s="741"/>
      <c r="E144" s="401"/>
      <c r="F144" s="75">
        <f>SUM(F142:F143)</f>
        <v>1.4999999999999999E-2</v>
      </c>
      <c r="G144" s="77">
        <f>SUM(G142:G143)</f>
        <v>5.8982660167121836E-2</v>
      </c>
      <c r="H144" s="77">
        <f>SUM(H142:H143)</f>
        <v>27.15913232489789</v>
      </c>
      <c r="I144" s="140">
        <f t="shared" si="37"/>
        <v>-2.167036923735753E-3</v>
      </c>
    </row>
    <row r="145" spans="1:9" hidden="1" x14ac:dyDescent="0.35">
      <c r="A145" s="47"/>
      <c r="B145" s="88"/>
      <c r="C145" s="76"/>
      <c r="D145" s="738"/>
      <c r="E145" s="280"/>
      <c r="F145" s="66"/>
      <c r="G145" s="76"/>
      <c r="H145" s="126"/>
      <c r="I145" s="131"/>
    </row>
    <row r="146" spans="1:9" hidden="1" x14ac:dyDescent="0.35">
      <c r="A146" s="48" t="s">
        <v>614</v>
      </c>
      <c r="B146" s="88"/>
      <c r="C146" s="76"/>
      <c r="D146" s="738"/>
      <c r="E146" s="280"/>
      <c r="F146" s="66"/>
      <c r="G146" s="76"/>
      <c r="H146" s="126"/>
      <c r="I146" s="131"/>
    </row>
    <row r="147" spans="1:9" hidden="1" x14ac:dyDescent="0.35">
      <c r="A147" s="47" t="s">
        <v>776</v>
      </c>
      <c r="B147" s="154">
        <f>'Market Shares &amp; Tover (Comp)'!S46</f>
        <v>9.0797497857325133</v>
      </c>
      <c r="C147" s="76">
        <f>'Market Shares &amp; Tover (Comp 29)'!I46</f>
        <v>10.220395145442952</v>
      </c>
      <c r="D147" s="738"/>
      <c r="E147" s="280"/>
      <c r="F147" s="66">
        <v>7.4999999999999997E-2</v>
      </c>
      <c r="G147" s="76">
        <f t="shared" ref="G147:G155" si="38">F147*$H$108</f>
        <v>0.29491330083560918</v>
      </c>
      <c r="H147" s="127">
        <f>C147-G147</f>
        <v>9.9254818446073418</v>
      </c>
      <c r="I147" s="131">
        <f t="shared" si="37"/>
        <v>-2.8855371699312946E-2</v>
      </c>
    </row>
    <row r="148" spans="1:9" hidden="1" x14ac:dyDescent="0.35">
      <c r="A148" s="47" t="s">
        <v>622</v>
      </c>
      <c r="B148" s="154">
        <f>'Market Shares &amp; Tover (Comp)'!S47</f>
        <v>7.9647756214185979</v>
      </c>
      <c r="C148" s="76">
        <f>'Market Shares &amp; Tover (Comp 29)'!I47</f>
        <v>8.9653521315754787</v>
      </c>
      <c r="D148" s="738"/>
      <c r="E148" s="280"/>
      <c r="F148" s="66">
        <v>4.4999999999999998E-2</v>
      </c>
      <c r="G148" s="76">
        <f t="shared" si="38"/>
        <v>0.17694798050136551</v>
      </c>
      <c r="H148" s="127">
        <f t="shared" ref="H148:H155" si="39">C148-G148</f>
        <v>8.7884041510741131</v>
      </c>
      <c r="I148" s="131">
        <f t="shared" si="37"/>
        <v>-1.9736868993484879E-2</v>
      </c>
    </row>
    <row r="149" spans="1:9" hidden="1" x14ac:dyDescent="0.35">
      <c r="A149" s="47" t="s">
        <v>777</v>
      </c>
      <c r="B149" s="154">
        <f>'Market Shares &amp; Tover (Comp)'!S48</f>
        <v>21.025474055307097</v>
      </c>
      <c r="C149" s="76">
        <f>'Market Shares &amp; Tover (Comp 29)'!I48</f>
        <v>23.666803385172923</v>
      </c>
      <c r="D149" s="738"/>
      <c r="E149" s="280"/>
      <c r="F149" s="66">
        <v>0.05</v>
      </c>
      <c r="G149" s="76">
        <f t="shared" si="38"/>
        <v>0.19660886722373946</v>
      </c>
      <c r="H149" s="127">
        <f t="shared" si="39"/>
        <v>23.470194517949182</v>
      </c>
      <c r="I149" s="131">
        <f t="shared" si="37"/>
        <v>-8.3073689346198371E-3</v>
      </c>
    </row>
    <row r="150" spans="1:9" hidden="1" x14ac:dyDescent="0.35">
      <c r="A150" s="47" t="s">
        <v>623</v>
      </c>
      <c r="B150" s="154">
        <f>'Market Shares &amp; Tover (Comp)'!S49</f>
        <v>0.18704210665685561</v>
      </c>
      <c r="C150" s="76">
        <f>'Market Shares &amp; Tover (Comp 29)'!I49</f>
        <v>0.21053930823875966</v>
      </c>
      <c r="D150" s="738"/>
      <c r="E150" s="280"/>
      <c r="F150" s="66">
        <v>0</v>
      </c>
      <c r="G150" s="76">
        <f t="shared" si="38"/>
        <v>0</v>
      </c>
      <c r="H150" s="127">
        <f t="shared" si="39"/>
        <v>0.21053930823875966</v>
      </c>
      <c r="I150" s="131">
        <f t="shared" si="37"/>
        <v>0</v>
      </c>
    </row>
    <row r="151" spans="1:9" hidden="1" x14ac:dyDescent="0.35">
      <c r="A151" s="47" t="s">
        <v>320</v>
      </c>
      <c r="B151" s="154">
        <f>'Market Shares &amp; Tover (Comp)'!S50</f>
        <v>0.32258213225199389</v>
      </c>
      <c r="C151" s="76">
        <f>'Market Shares &amp; Tover (Comp 29)'!I50</f>
        <v>0.36310657631287735</v>
      </c>
      <c r="D151" s="738"/>
      <c r="E151" s="280"/>
      <c r="F151" s="66">
        <v>0</v>
      </c>
      <c r="G151" s="76">
        <f t="shared" si="38"/>
        <v>0</v>
      </c>
      <c r="H151" s="127">
        <f t="shared" si="39"/>
        <v>0.36310657631287735</v>
      </c>
      <c r="I151" s="131">
        <f t="shared" si="37"/>
        <v>0</v>
      </c>
    </row>
    <row r="152" spans="1:9" hidden="1" x14ac:dyDescent="0.35">
      <c r="A152" s="47" t="s">
        <v>775</v>
      </c>
      <c r="B152" s="154">
        <f>'Market Shares &amp; Tover (Comp)'!S51</f>
        <v>2.2001695553343787</v>
      </c>
      <c r="C152" s="76">
        <f>'Market Shares &amp; Tover (Comp 29)'!I51</f>
        <v>2.4765662901664141</v>
      </c>
      <c r="D152" s="738"/>
      <c r="E152" s="280"/>
      <c r="F152" s="66">
        <v>0</v>
      </c>
      <c r="G152" s="76">
        <f t="shared" si="38"/>
        <v>0</v>
      </c>
      <c r="H152" s="127">
        <f t="shared" si="39"/>
        <v>2.4765662901664141</v>
      </c>
      <c r="I152" s="131">
        <f t="shared" si="37"/>
        <v>0</v>
      </c>
    </row>
    <row r="153" spans="1:9" hidden="1" x14ac:dyDescent="0.35">
      <c r="A153" s="47" t="s">
        <v>631</v>
      </c>
      <c r="B153" s="154">
        <f>'Market Shares &amp; Tover (Comp)'!S52</f>
        <v>24.391071717901255</v>
      </c>
      <c r="C153" s="76">
        <f>'Market Shares &amp; Tover (Comp 29)'!I52</f>
        <v>27.455204918697831</v>
      </c>
      <c r="D153" s="738"/>
      <c r="E153" s="280"/>
      <c r="F153" s="66">
        <v>0.1</v>
      </c>
      <c r="G153" s="76">
        <f t="shared" si="38"/>
        <v>0.39321773444747893</v>
      </c>
      <c r="H153" s="127">
        <f t="shared" si="39"/>
        <v>27.061987184250352</v>
      </c>
      <c r="I153" s="131">
        <f t="shared" si="37"/>
        <v>-1.4322156240024473E-2</v>
      </c>
    </row>
    <row r="154" spans="1:9" hidden="1" x14ac:dyDescent="0.35">
      <c r="A154" s="47" t="s">
        <v>778</v>
      </c>
      <c r="B154" s="154">
        <f>'Market Shares &amp; Tover (Comp)'!S53</f>
        <v>0.81519542218437913</v>
      </c>
      <c r="C154" s="76">
        <f>'Market Shares &amp; Tover (Comp 29)'!I53</f>
        <v>0.9176045080639178</v>
      </c>
      <c r="D154" s="738"/>
      <c r="E154" s="280"/>
      <c r="F154" s="66">
        <v>0</v>
      </c>
      <c r="G154" s="76">
        <f t="shared" si="38"/>
        <v>0</v>
      </c>
      <c r="H154" s="127">
        <f t="shared" si="39"/>
        <v>0.9176045080639178</v>
      </c>
      <c r="I154" s="131">
        <f t="shared" si="37"/>
        <v>0</v>
      </c>
    </row>
    <row r="155" spans="1:9" hidden="1" x14ac:dyDescent="0.35">
      <c r="A155" s="47" t="s">
        <v>8</v>
      </c>
      <c r="B155" s="154">
        <f>'Market Shares &amp; Tover (Comp)'!S54</f>
        <v>4.0154372512963032</v>
      </c>
      <c r="C155" s="76">
        <f>'Market Shares &amp; Tover (Comp 29)'!I54</f>
        <v>4.5198773488743953</v>
      </c>
      <c r="D155" s="738"/>
      <c r="E155" s="280"/>
      <c r="F155" s="66">
        <v>0</v>
      </c>
      <c r="G155" s="76">
        <f t="shared" si="38"/>
        <v>0</v>
      </c>
      <c r="H155" s="127">
        <f t="shared" si="39"/>
        <v>4.5198773488743953</v>
      </c>
      <c r="I155" s="131">
        <f t="shared" si="37"/>
        <v>0</v>
      </c>
    </row>
    <row r="156" spans="1:9" hidden="1" x14ac:dyDescent="0.35">
      <c r="A156" s="47"/>
      <c r="B156" s="88"/>
      <c r="C156" s="76"/>
      <c r="D156" s="738"/>
      <c r="E156" s="280"/>
      <c r="F156" s="66"/>
      <c r="G156" s="76"/>
      <c r="H156" s="126"/>
      <c r="I156" s="131"/>
    </row>
    <row r="157" spans="1:9" ht="13.9" hidden="1" thickBot="1" x14ac:dyDescent="0.4">
      <c r="A157" s="71" t="s">
        <v>637</v>
      </c>
      <c r="B157" s="448">
        <f>B139+B144+B147+B148+B149+B150+B151+B152+B153+B154+B155</f>
        <v>94.593741112475868</v>
      </c>
      <c r="C157" s="78">
        <f>C139+C144+C147+C148+C149+C150+C151+C152+C153+C154+C155</f>
        <v>106.47709851811075</v>
      </c>
      <c r="D157" s="742"/>
      <c r="E157" s="281"/>
      <c r="F157" s="72">
        <f>F139+F144+F147+F148+F149+F150+F151+F152+F153+F154+F155</f>
        <v>0.28500000000000003</v>
      </c>
      <c r="G157" s="78">
        <f>G139+G144+G147+G148+G149+G150+G151+G152+G153+G154+G155</f>
        <v>1.120670543175315</v>
      </c>
      <c r="H157" s="78">
        <f>H139+H144+H147+H148+H149+H150+H151+H152+H153+H154+H155</f>
        <v>105.35642797493543</v>
      </c>
      <c r="I157" s="142">
        <f t="shared" si="37"/>
        <v>-1.0524991371592518E-2</v>
      </c>
    </row>
    <row r="158" spans="1:9" hidden="1" x14ac:dyDescent="0.35">
      <c r="A158" s="47"/>
      <c r="B158" s="88"/>
      <c r="C158" s="76"/>
      <c r="D158" s="738"/>
      <c r="E158" s="280"/>
      <c r="F158" s="66"/>
      <c r="G158" s="76"/>
      <c r="H158" s="126"/>
      <c r="I158" s="131"/>
    </row>
    <row r="159" spans="1:9" ht="13.9" hidden="1" thickBot="1" x14ac:dyDescent="0.4">
      <c r="A159" s="287" t="s">
        <v>84</v>
      </c>
      <c r="B159" s="577"/>
      <c r="C159" s="505"/>
      <c r="D159" s="740"/>
      <c r="E159" s="289"/>
      <c r="F159" s="579"/>
      <c r="G159" s="505"/>
      <c r="H159" s="589"/>
      <c r="I159" s="582"/>
    </row>
    <row r="160" spans="1:9" hidden="1" x14ac:dyDescent="0.35">
      <c r="A160" s="47"/>
      <c r="B160" s="88"/>
      <c r="C160" s="76"/>
      <c r="D160" s="738"/>
      <c r="E160" s="280"/>
      <c r="F160" s="66"/>
      <c r="G160" s="76"/>
      <c r="H160" s="126"/>
      <c r="I160" s="131"/>
    </row>
    <row r="161" spans="1:9" hidden="1" x14ac:dyDescent="0.35">
      <c r="A161" s="79" t="s">
        <v>641</v>
      </c>
      <c r="B161" s="88"/>
      <c r="C161" s="76"/>
      <c r="D161" s="738"/>
      <c r="E161" s="280"/>
      <c r="F161" s="66"/>
      <c r="G161" s="76"/>
      <c r="H161" s="126"/>
      <c r="I161" s="131"/>
    </row>
    <row r="162" spans="1:9" hidden="1" x14ac:dyDescent="0.35">
      <c r="A162" s="47" t="s">
        <v>642</v>
      </c>
      <c r="B162" s="154">
        <f>'Market Shares &amp; Tover (Comp)'!S61</f>
        <v>28.738187093799052</v>
      </c>
      <c r="C162" s="76">
        <f>'Market Shares &amp; Tover (Comp 29)'!I61</f>
        <v>32.348427522069592</v>
      </c>
      <c r="D162" s="738"/>
      <c r="E162" s="280"/>
      <c r="F162" s="66">
        <v>7.4999999999999997E-2</v>
      </c>
      <c r="G162" s="76">
        <f t="shared" ref="G162:G163" si="40">F162*$H$108</f>
        <v>0.29491330083560918</v>
      </c>
      <c r="H162" s="127">
        <f t="shared" ref="H162:H163" si="41">C162-G162</f>
        <v>32.053514221233982</v>
      </c>
      <c r="I162" s="131">
        <f t="shared" ref="I162:I171" si="42">SUM(H162-C162)/C162</f>
        <v>-9.1167739338923505E-3</v>
      </c>
    </row>
    <row r="163" spans="1:9" hidden="1" x14ac:dyDescent="0.35">
      <c r="A163" s="47" t="s">
        <v>8</v>
      </c>
      <c r="B163" s="154">
        <f>'Market Shares &amp; Tover (Comp)'!S62</f>
        <v>3.4300719193656835</v>
      </c>
      <c r="C163" s="76">
        <f>'Market Shares &amp; Tover (Comp 29)'!I62</f>
        <v>3.860975381534371</v>
      </c>
      <c r="D163" s="738"/>
      <c r="E163" s="280"/>
      <c r="F163" s="66">
        <v>0.01</v>
      </c>
      <c r="G163" s="76">
        <f t="shared" si="40"/>
        <v>3.9321773444747889E-2</v>
      </c>
      <c r="H163" s="127">
        <f t="shared" si="41"/>
        <v>3.8216536080896231</v>
      </c>
      <c r="I163" s="131">
        <f t="shared" si="42"/>
        <v>-1.0184414444290317E-2</v>
      </c>
    </row>
    <row r="164" spans="1:9" hidden="1" x14ac:dyDescent="0.35">
      <c r="A164" s="74" t="s">
        <v>11</v>
      </c>
      <c r="B164" s="446">
        <f>SUM(B162:B163)</f>
        <v>32.168259013164736</v>
      </c>
      <c r="C164" s="77">
        <f>SUM(C162:C163)</f>
        <v>36.209402903603966</v>
      </c>
      <c r="D164" s="741"/>
      <c r="E164" s="401"/>
      <c r="F164" s="75">
        <f>SUM(F162:F163)</f>
        <v>8.4999999999999992E-2</v>
      </c>
      <c r="G164" s="77">
        <f>SUM(G162:G163)</f>
        <v>0.33423507428035709</v>
      </c>
      <c r="H164" s="77">
        <f>SUM(H162:H163)</f>
        <v>35.875167829323608</v>
      </c>
      <c r="I164" s="140">
        <f t="shared" si="42"/>
        <v>-9.2306154611318005E-3</v>
      </c>
    </row>
    <row r="165" spans="1:9" hidden="1" x14ac:dyDescent="0.35">
      <c r="A165" s="47" t="s">
        <v>15</v>
      </c>
      <c r="B165" s="88"/>
      <c r="C165" s="76"/>
      <c r="D165" s="738"/>
      <c r="E165" s="280"/>
      <c r="F165" s="66"/>
      <c r="G165" s="76"/>
      <c r="H165" s="126"/>
      <c r="I165" s="131"/>
    </row>
    <row r="166" spans="1:9" hidden="1" x14ac:dyDescent="0.35">
      <c r="A166" s="79" t="s">
        <v>638</v>
      </c>
      <c r="B166" s="88"/>
      <c r="C166" s="76"/>
      <c r="D166" s="738"/>
      <c r="E166" s="280"/>
      <c r="F166" s="66"/>
      <c r="G166" s="76"/>
      <c r="H166" s="126"/>
      <c r="I166" s="131"/>
    </row>
    <row r="167" spans="1:9" hidden="1" x14ac:dyDescent="0.35">
      <c r="A167" s="47" t="s">
        <v>639</v>
      </c>
      <c r="B167" s="154">
        <f>'Market Shares &amp; Tover (Comp)'!S66</f>
        <v>0.16881311493677545</v>
      </c>
      <c r="C167" s="76">
        <f>'Market Shares &amp; Tover (Comp 29)'!I66</f>
        <v>0.19002029583436705</v>
      </c>
      <c r="D167" s="738"/>
      <c r="E167" s="280"/>
      <c r="F167" s="66">
        <v>0</v>
      </c>
      <c r="G167" s="76">
        <f t="shared" ref="G167:G168" si="43">F167*$H$108</f>
        <v>0</v>
      </c>
      <c r="H167" s="127">
        <f t="shared" ref="H167:H168" si="44">C167-G167</f>
        <v>0.19002029583436705</v>
      </c>
      <c r="I167" s="131">
        <f t="shared" si="42"/>
        <v>0</v>
      </c>
    </row>
    <row r="168" spans="1:9" hidden="1" x14ac:dyDescent="0.35">
      <c r="A168" s="47" t="s">
        <v>8</v>
      </c>
      <c r="B168" s="154">
        <f>'Market Shares &amp; Tover (Comp)'!S67</f>
        <v>3.6197841434040749</v>
      </c>
      <c r="C168" s="76">
        <f>'Market Shares &amp; Tover (Comp 29)'!I67</f>
        <v>4.0745202411779609</v>
      </c>
      <c r="D168" s="738"/>
      <c r="E168" s="280"/>
      <c r="F168" s="66">
        <v>0.01</v>
      </c>
      <c r="G168" s="76">
        <f t="shared" si="43"/>
        <v>3.9321773444747889E-2</v>
      </c>
      <c r="H168" s="127">
        <f t="shared" si="44"/>
        <v>4.0351984677332133</v>
      </c>
      <c r="I168" s="131">
        <f t="shared" si="42"/>
        <v>-9.6506511484108944E-3</v>
      </c>
    </row>
    <row r="169" spans="1:9" hidden="1" x14ac:dyDescent="0.35">
      <c r="A169" s="74" t="s">
        <v>11</v>
      </c>
      <c r="B169" s="446">
        <f>SUM(B167:B168)</f>
        <v>3.7885972583408503</v>
      </c>
      <c r="C169" s="77">
        <f>SUM(C167:C168)</f>
        <v>4.2645405370123282</v>
      </c>
      <c r="D169" s="741"/>
      <c r="E169" s="401"/>
      <c r="F169" s="75">
        <f>SUM(F167:F168)</f>
        <v>0.01</v>
      </c>
      <c r="G169" s="77">
        <f>SUM(G167:G168)</f>
        <v>3.9321773444747889E-2</v>
      </c>
      <c r="H169" s="77">
        <f>SUM(H167:H168)</f>
        <v>4.2252187635675806</v>
      </c>
      <c r="I169" s="140">
        <f t="shared" si="42"/>
        <v>-9.220635401040355E-3</v>
      </c>
    </row>
    <row r="170" spans="1:9" hidden="1" x14ac:dyDescent="0.35">
      <c r="A170" s="47"/>
      <c r="B170" s="88"/>
      <c r="C170" s="76"/>
      <c r="D170" s="738"/>
      <c r="E170" s="280"/>
      <c r="F170" s="66"/>
      <c r="G170" s="76"/>
      <c r="H170" s="126"/>
      <c r="I170" s="131"/>
    </row>
    <row r="171" spans="1:9" ht="13.9" hidden="1" thickBot="1" x14ac:dyDescent="0.4">
      <c r="A171" s="71" t="s">
        <v>644</v>
      </c>
      <c r="B171" s="448">
        <f>B164+B169</f>
        <v>35.956856271505586</v>
      </c>
      <c r="C171" s="78">
        <f>C164+C169</f>
        <v>40.473943440616296</v>
      </c>
      <c r="D171" s="742"/>
      <c r="E171" s="281"/>
      <c r="F171" s="72">
        <f>F164+F169</f>
        <v>9.4999999999999987E-2</v>
      </c>
      <c r="G171" s="78">
        <f>G164+G169</f>
        <v>0.373556847725105</v>
      </c>
      <c r="H171" s="78">
        <f>H164+H169</f>
        <v>40.100386592891191</v>
      </c>
      <c r="I171" s="142">
        <f t="shared" si="42"/>
        <v>-9.2295639112405913E-3</v>
      </c>
    </row>
    <row r="172" spans="1:9" hidden="1" x14ac:dyDescent="0.35">
      <c r="A172" s="47"/>
      <c r="B172" s="88"/>
      <c r="C172" s="76"/>
      <c r="D172" s="738"/>
      <c r="E172" s="280"/>
      <c r="F172" s="66"/>
      <c r="G172" s="76"/>
      <c r="H172" s="126"/>
      <c r="I172" s="131"/>
    </row>
    <row r="173" spans="1:9" ht="13.9" hidden="1" thickBot="1" x14ac:dyDescent="0.4">
      <c r="A173" s="287" t="s">
        <v>85</v>
      </c>
      <c r="B173" s="577"/>
      <c r="C173" s="505"/>
      <c r="D173" s="740"/>
      <c r="E173" s="289"/>
      <c r="F173" s="579"/>
      <c r="G173" s="505"/>
      <c r="H173" s="589"/>
      <c r="I173" s="582"/>
    </row>
    <row r="174" spans="1:9" hidden="1" x14ac:dyDescent="0.35">
      <c r="A174" s="47"/>
      <c r="B174" s="88"/>
      <c r="C174" s="76"/>
      <c r="D174" s="738"/>
      <c r="E174" s="280"/>
      <c r="F174" s="66"/>
      <c r="G174" s="76"/>
      <c r="H174" s="126"/>
      <c r="I174" s="131"/>
    </row>
    <row r="175" spans="1:9" hidden="1" x14ac:dyDescent="0.35">
      <c r="A175" s="247" t="s">
        <v>541</v>
      </c>
      <c r="B175" s="154">
        <f>'Market Shares &amp; Tover (Comp)'!S74</f>
        <v>6.9355148109281506E-2</v>
      </c>
      <c r="C175" s="76">
        <f>'Market Shares &amp; Tover (Comp 29)'!I74</f>
        <v>7.8067902285304192E-2</v>
      </c>
      <c r="D175" s="738"/>
      <c r="E175" s="280"/>
      <c r="F175" s="66">
        <v>0</v>
      </c>
      <c r="G175" s="76">
        <f t="shared" ref="G175:G182" si="45">F175*$H$108</f>
        <v>0</v>
      </c>
      <c r="H175" s="127">
        <f t="shared" ref="H175:H182" si="46">C175-G175</f>
        <v>7.8067902285304192E-2</v>
      </c>
      <c r="I175" s="131">
        <f t="shared" ref="I175:I186" si="47">SUM(H175-C175)/C175</f>
        <v>0</v>
      </c>
    </row>
    <row r="176" spans="1:9" hidden="1" x14ac:dyDescent="0.35">
      <c r="A176" s="247" t="s">
        <v>323</v>
      </c>
      <c r="B176" s="154">
        <f>'Market Shares &amp; Tover (Comp)'!S75</f>
        <v>0.41572609207139366</v>
      </c>
      <c r="C176" s="76">
        <f>'Market Shares &amp; Tover (Comp 29)'!I75</f>
        <v>0.46795176447669701</v>
      </c>
      <c r="D176" s="738"/>
      <c r="E176" s="280"/>
      <c r="F176" s="66">
        <v>0</v>
      </c>
      <c r="G176" s="76">
        <f t="shared" si="45"/>
        <v>0</v>
      </c>
      <c r="H176" s="127">
        <f t="shared" si="46"/>
        <v>0.46795176447669701</v>
      </c>
      <c r="I176" s="131">
        <f t="shared" si="47"/>
        <v>0</v>
      </c>
    </row>
    <row r="177" spans="1:9" hidden="1" x14ac:dyDescent="0.35">
      <c r="A177" s="247" t="s">
        <v>780</v>
      </c>
      <c r="B177" s="154">
        <f>'Market Shares &amp; Tover (Comp)'!S76</f>
        <v>2.5788415189873732</v>
      </c>
      <c r="C177" s="76">
        <f>'Market Shares &amp; Tover (Comp 29)'!I76</f>
        <v>2.9028089940254809</v>
      </c>
      <c r="D177" s="738"/>
      <c r="E177" s="280"/>
      <c r="F177" s="66">
        <v>0</v>
      </c>
      <c r="G177" s="76">
        <f t="shared" si="45"/>
        <v>0</v>
      </c>
      <c r="H177" s="127">
        <f t="shared" si="46"/>
        <v>2.9028089940254809</v>
      </c>
      <c r="I177" s="131">
        <f t="shared" si="47"/>
        <v>0</v>
      </c>
    </row>
    <row r="178" spans="1:9" hidden="1" x14ac:dyDescent="0.35">
      <c r="A178" s="247" t="s">
        <v>297</v>
      </c>
      <c r="B178" s="154">
        <f>'Market Shares &amp; Tover (Comp)'!S77</f>
        <v>0.13046490446797443</v>
      </c>
      <c r="C178" s="76">
        <f>'Market Shares &amp; Tover (Comp 29)'!I77</f>
        <v>0.14685458385322578</v>
      </c>
      <c r="D178" s="738"/>
      <c r="E178" s="280"/>
      <c r="F178" s="66">
        <v>0</v>
      </c>
      <c r="G178" s="76">
        <f t="shared" si="45"/>
        <v>0</v>
      </c>
      <c r="H178" s="127">
        <f t="shared" si="46"/>
        <v>0.14685458385322578</v>
      </c>
      <c r="I178" s="131">
        <f t="shared" si="47"/>
        <v>0</v>
      </c>
    </row>
    <row r="179" spans="1:9" hidden="1" x14ac:dyDescent="0.35">
      <c r="A179" s="247" t="s">
        <v>779</v>
      </c>
      <c r="B179" s="154">
        <f>'Market Shares &amp; Tover (Comp)'!S78</f>
        <v>0.72149950025884624</v>
      </c>
      <c r="C179" s="76">
        <f>'Market Shares &amp; Tover (Comp 29)'!I78</f>
        <v>0.81213801744539216</v>
      </c>
      <c r="D179" s="738"/>
      <c r="E179" s="280"/>
      <c r="F179" s="66">
        <v>0</v>
      </c>
      <c r="G179" s="76">
        <f t="shared" si="45"/>
        <v>0</v>
      </c>
      <c r="H179" s="127">
        <f t="shared" si="46"/>
        <v>0.81213801744539216</v>
      </c>
      <c r="I179" s="131">
        <f t="shared" si="47"/>
        <v>0</v>
      </c>
    </row>
    <row r="180" spans="1:9" hidden="1" x14ac:dyDescent="0.35">
      <c r="A180" s="247" t="s">
        <v>546</v>
      </c>
      <c r="B180" s="154">
        <f>'Market Shares &amp; Tover (Comp)'!S79</f>
        <v>1.1085235630846744</v>
      </c>
      <c r="C180" s="76">
        <f>'Market Shares &amp; Tover (Comp 29)'!I79</f>
        <v>1.2477820545850771</v>
      </c>
      <c r="D180" s="738"/>
      <c r="E180" s="280"/>
      <c r="F180" s="66">
        <v>0</v>
      </c>
      <c r="G180" s="76">
        <f t="shared" si="45"/>
        <v>0</v>
      </c>
      <c r="H180" s="127">
        <f t="shared" si="46"/>
        <v>1.2477820545850771</v>
      </c>
      <c r="I180" s="131">
        <f t="shared" si="47"/>
        <v>0</v>
      </c>
    </row>
    <row r="181" spans="1:9" hidden="1" x14ac:dyDescent="0.35">
      <c r="A181" s="247" t="s">
        <v>781</v>
      </c>
      <c r="B181" s="154">
        <f>'Market Shares &amp; Tover (Comp)'!S80</f>
        <v>2.3751697773714273</v>
      </c>
      <c r="C181" s="76">
        <f>'Market Shares &amp; Tover (Comp 29)'!I80</f>
        <v>2.6735509496522254</v>
      </c>
      <c r="D181" s="738"/>
      <c r="E181" s="280"/>
      <c r="F181" s="66">
        <v>0</v>
      </c>
      <c r="G181" s="76">
        <f t="shared" si="45"/>
        <v>0</v>
      </c>
      <c r="H181" s="127">
        <f t="shared" si="46"/>
        <v>2.6735509496522254</v>
      </c>
      <c r="I181" s="131">
        <f t="shared" si="47"/>
        <v>0</v>
      </c>
    </row>
    <row r="182" spans="1:9" hidden="1" x14ac:dyDescent="0.35">
      <c r="A182" s="247" t="s">
        <v>379</v>
      </c>
      <c r="B182" s="154">
        <f>'Market Shares &amp; Tover (Comp)'!S81</f>
        <v>0.32329038175410407</v>
      </c>
      <c r="C182" s="76">
        <f>'Market Shares &amp; Tover (Comp 29)'!I81</f>
        <v>0.36390379979854032</v>
      </c>
      <c r="D182" s="738"/>
      <c r="E182" s="280"/>
      <c r="F182" s="66">
        <v>0</v>
      </c>
      <c r="G182" s="76">
        <f t="shared" si="45"/>
        <v>0</v>
      </c>
      <c r="H182" s="127">
        <f t="shared" si="46"/>
        <v>0.36390379979854032</v>
      </c>
      <c r="I182" s="131">
        <f t="shared" si="47"/>
        <v>0</v>
      </c>
    </row>
    <row r="183" spans="1:9" hidden="1" x14ac:dyDescent="0.35">
      <c r="A183" s="47"/>
      <c r="B183" s="88"/>
      <c r="C183" s="76"/>
      <c r="D183" s="738"/>
      <c r="E183" s="280"/>
      <c r="F183" s="66"/>
      <c r="G183" s="76"/>
      <c r="H183" s="126"/>
      <c r="I183" s="131"/>
    </row>
    <row r="184" spans="1:9" ht="13.9" hidden="1" thickBot="1" x14ac:dyDescent="0.4">
      <c r="A184" s="71" t="s">
        <v>648</v>
      </c>
      <c r="B184" s="448">
        <f>SUM(B175:B182)</f>
        <v>7.7228708861050741</v>
      </c>
      <c r="C184" s="78">
        <f>SUM(C175:C182)</f>
        <v>8.6930580661219423</v>
      </c>
      <c r="D184" s="742"/>
      <c r="E184" s="281"/>
      <c r="F184" s="72">
        <f>SUM(F175:F182)</f>
        <v>0</v>
      </c>
      <c r="G184" s="78">
        <f>SUM(G175:G182)</f>
        <v>0</v>
      </c>
      <c r="H184" s="78">
        <f>SUM(H175:H182)</f>
        <v>8.6930580661219423</v>
      </c>
      <c r="I184" s="142">
        <f t="shared" si="47"/>
        <v>0</v>
      </c>
    </row>
    <row r="185" spans="1:9" hidden="1" x14ac:dyDescent="0.35">
      <c r="A185" s="47"/>
      <c r="B185" s="88"/>
      <c r="C185" s="76"/>
      <c r="D185" s="738"/>
      <c r="E185" s="280"/>
      <c r="F185" s="66"/>
      <c r="G185" s="76"/>
      <c r="H185" s="126"/>
      <c r="I185" s="131"/>
    </row>
    <row r="186" spans="1:9" ht="13.9" hidden="1" thickBot="1" x14ac:dyDescent="0.4">
      <c r="A186" s="150" t="s">
        <v>649</v>
      </c>
      <c r="B186" s="444">
        <f>B184+B171+B157+B134+B127</f>
        <v>219.37482952206673</v>
      </c>
      <c r="C186" s="503">
        <f>C184+C171+C157+C134+C127</f>
        <v>246.93383579829822</v>
      </c>
      <c r="D186" s="743"/>
      <c r="E186" s="282"/>
      <c r="F186" s="583">
        <f>F184+F171+F157+F134+F127</f>
        <v>0.85</v>
      </c>
      <c r="G186" s="503">
        <f>G184+G171+G157+G134+G127</f>
        <v>3.3423507428035713</v>
      </c>
      <c r="H186" s="503">
        <f>H184+H171+H157+H134+H127+H108</f>
        <v>247.52366239996942</v>
      </c>
      <c r="I186" s="584">
        <f t="shared" si="47"/>
        <v>2.3886017878610648E-3</v>
      </c>
    </row>
    <row r="187" spans="1:9" hidden="1" x14ac:dyDescent="0.35">
      <c r="A187" s="47"/>
      <c r="B187" s="88"/>
      <c r="C187" s="76"/>
      <c r="D187" s="738"/>
      <c r="E187" s="280"/>
      <c r="F187" s="66"/>
      <c r="G187" s="76"/>
      <c r="H187" s="126"/>
      <c r="I187" s="131"/>
    </row>
    <row r="188" spans="1:9" ht="13.9" hidden="1" thickBot="1" x14ac:dyDescent="0.4">
      <c r="A188" s="297" t="s">
        <v>654</v>
      </c>
      <c r="B188" s="444" t="s">
        <v>7</v>
      </c>
      <c r="C188" s="503" t="s">
        <v>7</v>
      </c>
      <c r="D188" s="743"/>
      <c r="E188" s="282"/>
      <c r="F188" s="583">
        <v>0.15</v>
      </c>
      <c r="G188" s="503">
        <f>F188*H108</f>
        <v>0.58982660167121836</v>
      </c>
      <c r="H188" s="568" t="s">
        <v>7</v>
      </c>
      <c r="I188" s="584" t="s">
        <v>7</v>
      </c>
    </row>
    <row r="189" spans="1:9" hidden="1" x14ac:dyDescent="0.35">
      <c r="A189" s="98"/>
      <c r="B189" s="88"/>
      <c r="C189" s="76"/>
      <c r="D189" s="738"/>
      <c r="E189" s="280"/>
      <c r="F189" s="66"/>
      <c r="G189" s="76"/>
      <c r="H189" s="126"/>
      <c r="I189" s="131"/>
    </row>
    <row r="190" spans="1:9" ht="13.9" hidden="1" thickBot="1" x14ac:dyDescent="0.4">
      <c r="A190" s="99" t="s">
        <v>9</v>
      </c>
      <c r="B190" s="133" t="s">
        <v>7</v>
      </c>
      <c r="C190" s="134" t="s">
        <v>7</v>
      </c>
      <c r="D190" s="744"/>
      <c r="E190" s="298"/>
      <c r="F190" s="135">
        <f>F186+F188</f>
        <v>1</v>
      </c>
      <c r="G190" s="506">
        <f>G186+G188</f>
        <v>3.9321773444747894</v>
      </c>
      <c r="H190" s="506" t="s">
        <v>7</v>
      </c>
      <c r="I190" s="137" t="s">
        <v>7</v>
      </c>
    </row>
    <row r="191" spans="1:9" ht="13.9" hidden="1" thickBot="1" x14ac:dyDescent="0.4">
      <c r="A191" s="50"/>
      <c r="B191" s="87"/>
      <c r="C191" s="81"/>
      <c r="D191" s="745"/>
      <c r="E191" s="300"/>
      <c r="F191" s="67"/>
      <c r="G191" s="507"/>
      <c r="H191" s="80"/>
      <c r="I191" s="132"/>
    </row>
    <row r="192" spans="1:9" hidden="1" x14ac:dyDescent="0.35"/>
    <row r="193" spans="1:10" ht="17.25" hidden="1" x14ac:dyDescent="0.45">
      <c r="A193" s="4" t="s">
        <v>788</v>
      </c>
      <c r="B193" s="122"/>
      <c r="C193" s="122"/>
      <c r="D193" s="125"/>
      <c r="E193" s="748"/>
      <c r="F193" s="125"/>
      <c r="G193" s="122"/>
      <c r="H193" s="125"/>
      <c r="I193" s="125"/>
    </row>
    <row r="194" spans="1:10" hidden="1" x14ac:dyDescent="0.35">
      <c r="A194" s="5"/>
      <c r="B194" s="7"/>
      <c r="C194" s="7"/>
      <c r="D194" s="45"/>
      <c r="E194" s="293"/>
      <c r="F194" s="45"/>
      <c r="G194" s="7"/>
      <c r="H194" s="45"/>
      <c r="I194" s="45"/>
    </row>
    <row r="195" spans="1:10" hidden="1" x14ac:dyDescent="0.35">
      <c r="A195" s="754"/>
      <c r="B195" s="756" t="s">
        <v>32</v>
      </c>
      <c r="C195" s="758"/>
      <c r="D195" s="746"/>
      <c r="E195" s="508"/>
      <c r="F195" s="756" t="s">
        <v>33</v>
      </c>
      <c r="G195" s="758"/>
      <c r="H195" s="128" t="s">
        <v>34</v>
      </c>
      <c r="I195" s="128" t="s">
        <v>35</v>
      </c>
      <c r="J195" s="128" t="s">
        <v>36</v>
      </c>
    </row>
    <row r="196" spans="1:10" ht="13.9" hidden="1" thickBot="1" x14ac:dyDescent="0.4">
      <c r="A196" s="755"/>
      <c r="B196" s="61">
        <v>2021</v>
      </c>
      <c r="C196" s="14">
        <v>2026</v>
      </c>
      <c r="D196" s="735"/>
      <c r="E196" s="303"/>
      <c r="F196" s="64" t="s">
        <v>30</v>
      </c>
      <c r="G196" s="14" t="s">
        <v>12</v>
      </c>
      <c r="H196" s="129" t="s">
        <v>43</v>
      </c>
      <c r="I196" s="129"/>
      <c r="J196" s="146" t="s">
        <v>44</v>
      </c>
    </row>
    <row r="197" spans="1:10" ht="13.9" hidden="1" thickBot="1" x14ac:dyDescent="0.4">
      <c r="A197" s="121" t="s">
        <v>31</v>
      </c>
      <c r="B197" s="123"/>
      <c r="C197" s="25"/>
      <c r="D197" s="747"/>
      <c r="E197" s="749"/>
      <c r="F197" s="65"/>
      <c r="G197" s="25"/>
      <c r="H197" s="54">
        <f>H7+H108</f>
        <v>18.076483944474791</v>
      </c>
      <c r="I197" s="130"/>
      <c r="J197" s="130"/>
    </row>
    <row r="198" spans="1:10" hidden="1" x14ac:dyDescent="0.35">
      <c r="A198" s="98"/>
      <c r="B198" s="88"/>
      <c r="C198" s="89"/>
      <c r="D198" s="738"/>
      <c r="E198" s="280"/>
      <c r="F198" s="66"/>
      <c r="G198" s="89"/>
      <c r="H198" s="56"/>
      <c r="I198" s="57"/>
      <c r="J198" s="127"/>
    </row>
    <row r="199" spans="1:10" ht="13.9" hidden="1" thickBot="1" x14ac:dyDescent="0.4">
      <c r="A199" s="150" t="s">
        <v>608</v>
      </c>
      <c r="B199" s="569"/>
      <c r="C199" s="570"/>
      <c r="D199" s="739"/>
      <c r="E199" s="734"/>
      <c r="F199" s="574"/>
      <c r="G199" s="570"/>
      <c r="H199" s="575"/>
      <c r="I199" s="576"/>
      <c r="J199" s="590"/>
    </row>
    <row r="200" spans="1:10" hidden="1" x14ac:dyDescent="0.35">
      <c r="A200" s="47"/>
      <c r="B200" s="88"/>
      <c r="C200" s="89"/>
      <c r="D200" s="738"/>
      <c r="E200" s="280"/>
      <c r="F200" s="66"/>
      <c r="G200" s="89"/>
      <c r="H200" s="56"/>
      <c r="I200" s="131"/>
      <c r="J200" s="127"/>
    </row>
    <row r="201" spans="1:10" ht="13.9" hidden="1" thickBot="1" x14ac:dyDescent="0.4">
      <c r="A201" s="287" t="s">
        <v>81</v>
      </c>
      <c r="B201" s="577"/>
      <c r="C201" s="580"/>
      <c r="D201" s="740"/>
      <c r="E201" s="289"/>
      <c r="F201" s="579"/>
      <c r="G201" s="580"/>
      <c r="H201" s="581"/>
      <c r="I201" s="582"/>
      <c r="J201" s="591"/>
    </row>
    <row r="202" spans="1:10" hidden="1" x14ac:dyDescent="0.35">
      <c r="A202" s="47"/>
      <c r="B202" s="88"/>
      <c r="C202" s="89"/>
      <c r="D202" s="738"/>
      <c r="E202" s="280"/>
      <c r="F202" s="66"/>
      <c r="G202" s="89"/>
      <c r="H202" s="56"/>
      <c r="I202" s="131"/>
      <c r="J202" s="127"/>
    </row>
    <row r="203" spans="1:10" hidden="1" x14ac:dyDescent="0.35">
      <c r="A203" s="79" t="s">
        <v>611</v>
      </c>
      <c r="B203" s="154">
        <f>B19+B118</f>
        <v>43.075613307590345</v>
      </c>
      <c r="C203" s="76">
        <f>C19+C118</f>
        <v>45.895783590742724</v>
      </c>
      <c r="D203" s="738"/>
      <c r="E203" s="280"/>
      <c r="F203" s="66">
        <f>G203/$H$197</f>
        <v>9.030056377497496E-2</v>
      </c>
      <c r="G203" s="76">
        <f>G19+G118</f>
        <v>1.6323166912553568</v>
      </c>
      <c r="H203" s="56">
        <f>C203-G203</f>
        <v>44.263466899487369</v>
      </c>
      <c r="I203" s="131">
        <f>SUM(H203-C203)/C203</f>
        <v>-3.5565722241739789E-2</v>
      </c>
      <c r="J203" s="127">
        <f>H203-B203</f>
        <v>1.1878535918970243</v>
      </c>
    </row>
    <row r="204" spans="1:10" hidden="1" x14ac:dyDescent="0.35">
      <c r="A204" s="47"/>
      <c r="B204" s="88"/>
      <c r="C204" s="89"/>
      <c r="D204" s="738"/>
      <c r="E204" s="280"/>
      <c r="F204" s="66"/>
      <c r="G204" s="76"/>
      <c r="H204" s="56"/>
      <c r="I204" s="131"/>
      <c r="J204" s="127"/>
    </row>
    <row r="205" spans="1:10" hidden="1" x14ac:dyDescent="0.35">
      <c r="A205" s="48" t="s">
        <v>614</v>
      </c>
      <c r="B205" s="88"/>
      <c r="C205" s="89"/>
      <c r="D205" s="738"/>
      <c r="E205" s="280"/>
      <c r="F205" s="66"/>
      <c r="G205" s="76"/>
      <c r="H205" s="56"/>
      <c r="I205" s="131"/>
      <c r="J205" s="127"/>
    </row>
    <row r="206" spans="1:10" hidden="1" x14ac:dyDescent="0.35">
      <c r="A206" s="47" t="s">
        <v>615</v>
      </c>
      <c r="B206" s="154">
        <f>B22+B121</f>
        <v>33.469453716498428</v>
      </c>
      <c r="C206" s="76">
        <f>C22+C121</f>
        <v>34.403251845284487</v>
      </c>
      <c r="D206" s="738"/>
      <c r="E206" s="280"/>
      <c r="F206" s="66">
        <f t="shared" ref="F206:F209" si="48">G206/$H$197</f>
        <v>0.14644410617418457</v>
      </c>
      <c r="G206" s="76">
        <f>G22+G121</f>
        <v>2.6471945340206093</v>
      </c>
      <c r="H206" s="56">
        <f t="shared" ref="H206:H209" si="49">C206-G206</f>
        <v>31.756057311263877</v>
      </c>
      <c r="I206" s="131">
        <f t="shared" ref="I206:I211" si="50">SUM(H206-C206)/C206</f>
        <v>-7.6946055736979699E-2</v>
      </c>
      <c r="J206" s="127">
        <f t="shared" ref="J206:J209" si="51">H206-B206</f>
        <v>-1.7133964052345512</v>
      </c>
    </row>
    <row r="207" spans="1:10" hidden="1" x14ac:dyDescent="0.35">
      <c r="A207" s="47" t="s">
        <v>774</v>
      </c>
      <c r="B207" s="154">
        <f>B122+B123</f>
        <v>33.389562979236842</v>
      </c>
      <c r="C207" s="76">
        <f>C122+C123</f>
        <v>37.584133421571266</v>
      </c>
      <c r="D207" s="738"/>
      <c r="E207" s="280"/>
      <c r="F207" s="66">
        <f t="shared" si="48"/>
        <v>3.2629498274276018E-2</v>
      </c>
      <c r="G207" s="76">
        <f>G122+G123</f>
        <v>0.58982660167121836</v>
      </c>
      <c r="H207" s="56">
        <f t="shared" si="49"/>
        <v>36.994306819900046</v>
      </c>
      <c r="I207" s="131">
        <f t="shared" si="50"/>
        <v>-1.569350010163308E-2</v>
      </c>
      <c r="J207" s="127">
        <f t="shared" si="51"/>
        <v>3.604743840663204</v>
      </c>
    </row>
    <row r="208" spans="1:10" hidden="1" x14ac:dyDescent="0.35">
      <c r="A208" s="47" t="s">
        <v>618</v>
      </c>
      <c r="B208" s="154">
        <f>B24+B124</f>
        <v>77.712476279623075</v>
      </c>
      <c r="C208" s="76">
        <f>C24+C124</f>
        <v>80.330203708212224</v>
      </c>
      <c r="D208" s="738"/>
      <c r="E208" s="280"/>
      <c r="F208" s="66">
        <f t="shared" si="48"/>
        <v>0.2702086625711953</v>
      </c>
      <c r="G208" s="76">
        <f>G24+G124</f>
        <v>4.8844225506262182</v>
      </c>
      <c r="H208" s="56">
        <f t="shared" si="49"/>
        <v>75.445781157586012</v>
      </c>
      <c r="I208" s="131">
        <f t="shared" si="50"/>
        <v>-6.0804309277842319E-2</v>
      </c>
      <c r="J208" s="127">
        <f t="shared" si="51"/>
        <v>-2.2666951220370635</v>
      </c>
    </row>
    <row r="209" spans="1:10" hidden="1" x14ac:dyDescent="0.35">
      <c r="A209" s="47" t="s">
        <v>8</v>
      </c>
      <c r="B209" s="154">
        <f>B23+B125+B25</f>
        <v>6.2086193610524978</v>
      </c>
      <c r="C209" s="76">
        <f>C23+C125+C25</f>
        <v>6.7553248447039156</v>
      </c>
      <c r="D209" s="738"/>
      <c r="E209" s="280"/>
      <c r="F209" s="66">
        <f t="shared" si="48"/>
        <v>4.8833058284948813E-3</v>
      </c>
      <c r="G209" s="76">
        <f>G23+G125+G25</f>
        <v>8.8272999404747893E-2</v>
      </c>
      <c r="H209" s="56">
        <f t="shared" si="49"/>
        <v>6.6670518452991674</v>
      </c>
      <c r="I209" s="131">
        <f t="shared" si="50"/>
        <v>-1.3067173146225981E-2</v>
      </c>
      <c r="J209" s="127">
        <f t="shared" si="51"/>
        <v>0.4584324842466696</v>
      </c>
    </row>
    <row r="210" spans="1:10" hidden="1" x14ac:dyDescent="0.35">
      <c r="A210" s="47"/>
      <c r="B210" s="88"/>
      <c r="C210" s="89"/>
      <c r="D210" s="738"/>
      <c r="E210" s="280"/>
      <c r="F210" s="66"/>
      <c r="G210" s="89"/>
      <c r="H210" s="56"/>
      <c r="I210" s="131"/>
      <c r="J210" s="127"/>
    </row>
    <row r="211" spans="1:10" ht="13.9" hidden="1" thickBot="1" x14ac:dyDescent="0.4">
      <c r="A211" s="71" t="s">
        <v>620</v>
      </c>
      <c r="B211" s="448">
        <f>B203+B206+B207+B208+B209</f>
        <v>193.85572564400118</v>
      </c>
      <c r="C211" s="78">
        <f>C203+C206+C207+C208+C209</f>
        <v>204.96869741051461</v>
      </c>
      <c r="D211" s="742"/>
      <c r="E211" s="281"/>
      <c r="F211" s="72">
        <f>F203+F206+F207+F208+F209</f>
        <v>0.54446613662312571</v>
      </c>
      <c r="G211" s="78">
        <f>G203+G206+G207+G208+G209</f>
        <v>9.8420333769781507</v>
      </c>
      <c r="H211" s="78">
        <f>H203+H206+H207+H208+H209</f>
        <v>195.12666403353649</v>
      </c>
      <c r="I211" s="142">
        <f t="shared" si="50"/>
        <v>-4.8017250933035591E-2</v>
      </c>
      <c r="J211" s="147">
        <f>J203+J206+J207+J208+J209</f>
        <v>1.2709383895352833</v>
      </c>
    </row>
    <row r="212" spans="1:10" hidden="1" x14ac:dyDescent="0.35">
      <c r="A212" s="47"/>
      <c r="B212" s="88"/>
      <c r="C212" s="89"/>
      <c r="D212" s="738"/>
      <c r="E212" s="280"/>
      <c r="F212" s="66"/>
      <c r="G212" s="89"/>
      <c r="H212" s="56"/>
      <c r="I212" s="131"/>
      <c r="J212" s="127"/>
    </row>
    <row r="213" spans="1:10" ht="13.9" hidden="1" thickBot="1" x14ac:dyDescent="0.4">
      <c r="A213" s="287" t="s">
        <v>82</v>
      </c>
      <c r="B213" s="577"/>
      <c r="C213" s="580"/>
      <c r="D213" s="740"/>
      <c r="E213" s="289"/>
      <c r="F213" s="579"/>
      <c r="G213" s="580"/>
      <c r="H213" s="581"/>
      <c r="I213" s="582"/>
      <c r="J213" s="591"/>
    </row>
    <row r="214" spans="1:10" hidden="1" x14ac:dyDescent="0.35">
      <c r="A214" s="47"/>
      <c r="B214" s="88"/>
      <c r="C214" s="89"/>
      <c r="D214" s="738"/>
      <c r="E214" s="280"/>
      <c r="F214" s="66"/>
      <c r="G214" s="89"/>
      <c r="H214" s="56"/>
      <c r="I214" s="131"/>
      <c r="J214" s="127"/>
    </row>
    <row r="215" spans="1:10" hidden="1" x14ac:dyDescent="0.35">
      <c r="A215" s="47" t="s">
        <v>789</v>
      </c>
      <c r="B215" s="154">
        <f>B134+B36</f>
        <v>7.0386097250864275</v>
      </c>
      <c r="C215" s="76">
        <f>C134+C36</f>
        <v>7.2177576588973018</v>
      </c>
      <c r="D215" s="738"/>
      <c r="E215" s="280"/>
      <c r="F215" s="66">
        <f>G215/H197</f>
        <v>3.5784364253963006E-3</v>
      </c>
      <c r="G215" s="76">
        <f>G134+G36</f>
        <v>6.4685548589999989E-2</v>
      </c>
      <c r="H215" s="56">
        <f t="shared" ref="H215" si="52">C215-G215</f>
        <v>7.1530721103073018</v>
      </c>
      <c r="I215" s="131">
        <f>SUM(H215-C215)/C215</f>
        <v>-8.962000616668301E-3</v>
      </c>
      <c r="J215" s="127">
        <f t="shared" ref="J215" si="53">H215-B215</f>
        <v>0.11446238522087437</v>
      </c>
    </row>
    <row r="216" spans="1:10" hidden="1" x14ac:dyDescent="0.35">
      <c r="A216" s="47"/>
      <c r="B216" s="88"/>
      <c r="C216" s="89"/>
      <c r="D216" s="738"/>
      <c r="E216" s="280"/>
      <c r="F216" s="66"/>
      <c r="G216" s="89"/>
      <c r="H216" s="56"/>
      <c r="I216" s="131"/>
      <c r="J216" s="127"/>
    </row>
    <row r="217" spans="1:10" ht="13.9" hidden="1" thickBot="1" x14ac:dyDescent="0.4">
      <c r="A217" s="287" t="s">
        <v>83</v>
      </c>
      <c r="B217" s="577"/>
      <c r="C217" s="580"/>
      <c r="D217" s="740"/>
      <c r="E217" s="289"/>
      <c r="F217" s="579"/>
      <c r="G217" s="580"/>
      <c r="H217" s="581"/>
      <c r="I217" s="582"/>
      <c r="J217" s="591"/>
    </row>
    <row r="218" spans="1:10" hidden="1" x14ac:dyDescent="0.35">
      <c r="A218" s="47"/>
      <c r="B218" s="88"/>
      <c r="C218" s="89"/>
      <c r="D218" s="738"/>
      <c r="E218" s="280"/>
      <c r="F218" s="66"/>
      <c r="G218" s="89"/>
      <c r="H218" s="56"/>
      <c r="I218" s="131"/>
      <c r="J218" s="127"/>
    </row>
    <row r="219" spans="1:10" hidden="1" x14ac:dyDescent="0.35">
      <c r="A219" s="79" t="s">
        <v>624</v>
      </c>
      <c r="B219" s="154">
        <f>B41+B139</f>
        <v>3.8119834361482234</v>
      </c>
      <c r="C219" s="76">
        <f>C41+C139</f>
        <v>3.8950445596245591</v>
      </c>
      <c r="D219" s="738"/>
      <c r="E219" s="280"/>
      <c r="F219" s="66">
        <f>G219/$H$197</f>
        <v>0</v>
      </c>
      <c r="G219" s="76">
        <f>G41+G139</f>
        <v>0</v>
      </c>
      <c r="H219" s="56">
        <f t="shared" ref="H219:H227" si="54">C219-G219</f>
        <v>3.8950445596245591</v>
      </c>
      <c r="I219" s="131">
        <f>SUM(H219-C219)/C219</f>
        <v>0</v>
      </c>
      <c r="J219" s="127">
        <f t="shared" ref="J219:J227" si="55">H219-B219</f>
        <v>8.3061123476335652E-2</v>
      </c>
    </row>
    <row r="220" spans="1:10" hidden="1" x14ac:dyDescent="0.35">
      <c r="A220" s="47"/>
      <c r="B220" s="88"/>
      <c r="C220" s="89"/>
      <c r="D220" s="738"/>
      <c r="E220" s="280"/>
      <c r="F220" s="66"/>
      <c r="G220" s="89"/>
      <c r="H220" s="56"/>
      <c r="I220" s="131"/>
      <c r="J220" s="127"/>
    </row>
    <row r="221" spans="1:10" hidden="1" x14ac:dyDescent="0.35">
      <c r="A221" s="79" t="s">
        <v>627</v>
      </c>
      <c r="B221" s="154">
        <f>B47+B144</f>
        <v>35.620764132362694</v>
      </c>
      <c r="C221" s="76">
        <f>C47+C144</f>
        <v>38.763845474725365</v>
      </c>
      <c r="D221" s="738"/>
      <c r="E221" s="280"/>
      <c r="F221" s="66">
        <f t="shared" ref="F221:F227" si="56">G221/$H$197</f>
        <v>1.0564894425195729E-2</v>
      </c>
      <c r="G221" s="76">
        <f>G47+G144</f>
        <v>0.19097614445212183</v>
      </c>
      <c r="H221" s="56">
        <f t="shared" si="54"/>
        <v>38.572869330273242</v>
      </c>
      <c r="I221" s="131">
        <f t="shared" ref="I221:I229" si="57">SUM(H221-C221)/C221</f>
        <v>-4.926656324038897E-3</v>
      </c>
      <c r="J221" s="127">
        <f t="shared" si="55"/>
        <v>2.9521051979105479</v>
      </c>
    </row>
    <row r="222" spans="1:10" hidden="1" x14ac:dyDescent="0.35">
      <c r="A222" s="47"/>
      <c r="B222" s="88"/>
      <c r="C222" s="89"/>
      <c r="D222" s="738"/>
      <c r="E222" s="280"/>
      <c r="F222" s="66"/>
      <c r="G222" s="89"/>
      <c r="H222" s="56"/>
      <c r="I222" s="131"/>
      <c r="J222" s="127"/>
    </row>
    <row r="223" spans="1:10" hidden="1" x14ac:dyDescent="0.35">
      <c r="A223" s="48" t="s">
        <v>614</v>
      </c>
      <c r="B223" s="88"/>
      <c r="C223" s="89"/>
      <c r="D223" s="738"/>
      <c r="E223" s="280"/>
      <c r="F223" s="66"/>
      <c r="G223" s="89"/>
      <c r="H223" s="56"/>
      <c r="I223" s="131"/>
      <c r="J223" s="127"/>
    </row>
    <row r="224" spans="1:10" hidden="1" x14ac:dyDescent="0.35">
      <c r="A224" s="47" t="s">
        <v>776</v>
      </c>
      <c r="B224" s="154">
        <f>B50+B147</f>
        <v>24.783147008909118</v>
      </c>
      <c r="C224" s="76">
        <f>C50+C147</f>
        <v>26.068479893947931</v>
      </c>
      <c r="D224" s="738"/>
      <c r="E224" s="280"/>
      <c r="F224" s="66">
        <f t="shared" si="56"/>
        <v>6.994293826909069E-2</v>
      </c>
      <c r="G224" s="76">
        <f>G50+G147</f>
        <v>1.2643224006506093</v>
      </c>
      <c r="H224" s="56">
        <f t="shared" si="54"/>
        <v>24.804157493297321</v>
      </c>
      <c r="I224" s="131">
        <f t="shared" si="57"/>
        <v>-4.850004318602924E-2</v>
      </c>
      <c r="J224" s="127">
        <f t="shared" si="55"/>
        <v>2.1010484388202855E-2</v>
      </c>
    </row>
    <row r="225" spans="1:10" hidden="1" x14ac:dyDescent="0.35">
      <c r="A225" s="47" t="s">
        <v>622</v>
      </c>
      <c r="B225" s="154">
        <f>B51+B148</f>
        <v>35.500479391941234</v>
      </c>
      <c r="C225" s="76">
        <f>C51+C148</f>
        <v>36.754763604967152</v>
      </c>
      <c r="D225" s="738"/>
      <c r="E225" s="280"/>
      <c r="F225" s="66">
        <f t="shared" si="56"/>
        <v>4.0157201849159524E-2</v>
      </c>
      <c r="G225" s="76">
        <f>G51+G148</f>
        <v>0.72590101448136557</v>
      </c>
      <c r="H225" s="56">
        <f t="shared" si="54"/>
        <v>36.028862590485787</v>
      </c>
      <c r="I225" s="131">
        <f t="shared" si="57"/>
        <v>-1.9749848544346651E-2</v>
      </c>
      <c r="J225" s="127">
        <f t="shared" si="55"/>
        <v>0.52838319854455307</v>
      </c>
    </row>
    <row r="226" spans="1:10" hidden="1" x14ac:dyDescent="0.35">
      <c r="A226" s="47" t="s">
        <v>777</v>
      </c>
      <c r="B226" s="154">
        <f>B56+B149+B153</f>
        <v>83.755371429471651</v>
      </c>
      <c r="C226" s="76">
        <f>C56+C149+C153</f>
        <v>89.814079167484067</v>
      </c>
      <c r="D226" s="738"/>
      <c r="E226" s="280"/>
      <c r="F226" s="66">
        <f t="shared" si="56"/>
        <v>0.12750642079626984</v>
      </c>
      <c r="G226" s="76">
        <f>G56+G149+G153</f>
        <v>2.3048677683412184</v>
      </c>
      <c r="H226" s="56">
        <f t="shared" si="54"/>
        <v>87.509211399142842</v>
      </c>
      <c r="I226" s="131">
        <f t="shared" si="57"/>
        <v>-2.5662655451192003E-2</v>
      </c>
      <c r="J226" s="127">
        <f t="shared" si="55"/>
        <v>3.7538399696711906</v>
      </c>
    </row>
    <row r="227" spans="1:10" hidden="1" x14ac:dyDescent="0.35">
      <c r="A227" s="47" t="s">
        <v>8</v>
      </c>
      <c r="B227" s="154">
        <f>B52+B53+B54+B55+B57+B58+B59+B60+B61+B150+B151+B152+B154+B155</f>
        <v>21.201292070891647</v>
      </c>
      <c r="C227" s="76">
        <f>C52+C53+C54+C55+C57+C58+C59+C60+C61+C150+C151+C152+C154+C155</f>
        <v>22.274427739023139</v>
      </c>
      <c r="D227" s="738"/>
      <c r="E227" s="280"/>
      <c r="F227" s="66">
        <f t="shared" si="56"/>
        <v>1.4990747187470991E-3</v>
      </c>
      <c r="G227" s="76">
        <f>G52+G53+G54+G55+G57+G58+G59+G60+G61+G150+G151+G152+G154+G155</f>
        <v>2.7098000085000001E-2</v>
      </c>
      <c r="H227" s="56">
        <f t="shared" si="54"/>
        <v>22.247329738938138</v>
      </c>
      <c r="I227" s="131">
        <f t="shared" si="57"/>
        <v>-1.2165520211110646E-3</v>
      </c>
      <c r="J227" s="127">
        <f t="shared" si="55"/>
        <v>1.0460376680464911</v>
      </c>
    </row>
    <row r="228" spans="1:10" hidden="1" x14ac:dyDescent="0.35">
      <c r="A228" s="47"/>
      <c r="B228" s="88"/>
      <c r="C228" s="89"/>
      <c r="D228" s="738"/>
      <c r="E228" s="280"/>
      <c r="F228" s="66"/>
      <c r="G228" s="89"/>
      <c r="H228" s="56"/>
      <c r="I228" s="131"/>
      <c r="J228" s="127"/>
    </row>
    <row r="229" spans="1:10" ht="13.9" hidden="1" thickBot="1" x14ac:dyDescent="0.4">
      <c r="A229" s="71" t="s">
        <v>637</v>
      </c>
      <c r="B229" s="448">
        <f>B219+B221+B224+B225+B226+B227</f>
        <v>204.67303746972456</v>
      </c>
      <c r="C229" s="78">
        <f>C219+C221+C224+C225+C226+C227</f>
        <v>217.57064043977223</v>
      </c>
      <c r="D229" s="742"/>
      <c r="E229" s="281"/>
      <c r="F229" s="72">
        <f>F219+F221+F224+F225+F226+F227</f>
        <v>0.2496705300584629</v>
      </c>
      <c r="G229" s="78">
        <f>G219+G221+G224+G225+G226+G227</f>
        <v>4.5131653280103157</v>
      </c>
      <c r="H229" s="78">
        <f>H219+H221+H224+H225+H226+H227</f>
        <v>213.05747511176187</v>
      </c>
      <c r="I229" s="142">
        <f t="shared" si="57"/>
        <v>-2.074344828368371E-2</v>
      </c>
      <c r="J229" s="147">
        <f>J219+J221+J224+J225+J226+J227</f>
        <v>8.3844376420373212</v>
      </c>
    </row>
    <row r="230" spans="1:10" hidden="1" x14ac:dyDescent="0.35">
      <c r="A230" s="47"/>
      <c r="B230" s="88"/>
      <c r="C230" s="89"/>
      <c r="D230" s="738"/>
      <c r="E230" s="280"/>
      <c r="F230" s="66"/>
      <c r="G230" s="89"/>
      <c r="H230" s="56"/>
      <c r="I230" s="131"/>
      <c r="J230" s="127"/>
    </row>
    <row r="231" spans="1:10" ht="13.9" hidden="1" thickBot="1" x14ac:dyDescent="0.4">
      <c r="A231" s="287" t="s">
        <v>84</v>
      </c>
      <c r="B231" s="577"/>
      <c r="C231" s="580"/>
      <c r="D231" s="740"/>
      <c r="E231" s="289"/>
      <c r="F231" s="579"/>
      <c r="G231" s="580"/>
      <c r="H231" s="581"/>
      <c r="I231" s="582"/>
      <c r="J231" s="591"/>
    </row>
    <row r="232" spans="1:10" hidden="1" x14ac:dyDescent="0.35">
      <c r="A232" s="47"/>
      <c r="B232" s="88"/>
      <c r="C232" s="89"/>
      <c r="D232" s="738"/>
      <c r="E232" s="280"/>
      <c r="F232" s="66"/>
      <c r="G232" s="89"/>
      <c r="H232" s="56"/>
      <c r="I232" s="131"/>
      <c r="J232" s="127"/>
    </row>
    <row r="233" spans="1:10" hidden="1" x14ac:dyDescent="0.35">
      <c r="A233" s="79" t="s">
        <v>641</v>
      </c>
      <c r="B233" s="154">
        <f>B68+B164</f>
        <v>103.08170039367064</v>
      </c>
      <c r="C233" s="76">
        <f>C68+C164</f>
        <v>107.77622458138217</v>
      </c>
      <c r="D233" s="738"/>
      <c r="E233" s="280"/>
      <c r="F233" s="66">
        <f>G233/$H$197</f>
        <v>8.5126338132847881E-2</v>
      </c>
      <c r="G233" s="76">
        <f>G68+G164</f>
        <v>1.5387848845103569</v>
      </c>
      <c r="H233" s="56">
        <f t="shared" ref="H233:H237" si="58">C233-G233</f>
        <v>106.2374396968718</v>
      </c>
      <c r="I233" s="131">
        <f>SUM(H233-C233)/C233</f>
        <v>-1.4277591282188791E-2</v>
      </c>
      <c r="J233" s="127">
        <f t="shared" ref="J233:J237" si="59">H233-B233</f>
        <v>3.1557393032011589</v>
      </c>
    </row>
    <row r="234" spans="1:10" hidden="1" x14ac:dyDescent="0.35">
      <c r="A234" s="47" t="s">
        <v>15</v>
      </c>
      <c r="B234" s="88"/>
      <c r="C234" s="89"/>
      <c r="D234" s="738"/>
      <c r="E234" s="280"/>
      <c r="F234" s="66"/>
      <c r="G234" s="89"/>
      <c r="H234" s="56"/>
      <c r="I234" s="131"/>
      <c r="J234" s="127"/>
    </row>
    <row r="235" spans="1:10" hidden="1" x14ac:dyDescent="0.35">
      <c r="A235" s="79" t="s">
        <v>638</v>
      </c>
      <c r="B235" s="154">
        <f>B73+B169</f>
        <v>9.2268083608811651</v>
      </c>
      <c r="C235" s="76">
        <f>C73+C169</f>
        <v>9.752858078016704</v>
      </c>
      <c r="D235" s="738"/>
      <c r="E235" s="280"/>
      <c r="F235" s="66">
        <f t="shared" ref="F235:F237" si="60">G235/$H$197</f>
        <v>4.8349485795030397E-3</v>
      </c>
      <c r="G235" s="76">
        <f>G73+G169</f>
        <v>8.7398870369747889E-2</v>
      </c>
      <c r="H235" s="56">
        <f t="shared" si="58"/>
        <v>9.6654592076469559</v>
      </c>
      <c r="I235" s="131">
        <f t="shared" ref="I235:I239" si="61">SUM(H235-C235)/C235</f>
        <v>-8.9613598055680067E-3</v>
      </c>
      <c r="J235" s="127">
        <f t="shared" si="59"/>
        <v>0.4386508467657908</v>
      </c>
    </row>
    <row r="236" spans="1:10" hidden="1" x14ac:dyDescent="0.35">
      <c r="A236" s="79"/>
      <c r="B236" s="154"/>
      <c r="C236" s="76"/>
      <c r="D236" s="738"/>
      <c r="E236" s="280"/>
      <c r="F236" s="66"/>
      <c r="G236" s="76"/>
      <c r="H236" s="56"/>
      <c r="I236" s="131"/>
      <c r="J236" s="127"/>
    </row>
    <row r="237" spans="1:10" hidden="1" x14ac:dyDescent="0.35">
      <c r="A237" s="47" t="s">
        <v>8</v>
      </c>
      <c r="B237" s="154">
        <f>B76+B77+B78</f>
        <v>1.2209376114593939</v>
      </c>
      <c r="C237" s="76">
        <f>C76+C77+C78</f>
        <v>1.232187052524393</v>
      </c>
      <c r="D237" s="738"/>
      <c r="E237" s="280"/>
      <c r="F237" s="66">
        <f t="shared" si="60"/>
        <v>0</v>
      </c>
      <c r="G237" s="76">
        <f>G76+G77+G78</f>
        <v>0</v>
      </c>
      <c r="H237" s="56">
        <f t="shared" si="58"/>
        <v>1.232187052524393</v>
      </c>
      <c r="I237" s="131">
        <f t="shared" si="61"/>
        <v>0</v>
      </c>
      <c r="J237" s="127">
        <f t="shared" si="59"/>
        <v>1.1249441064999033E-2</v>
      </c>
    </row>
    <row r="238" spans="1:10" hidden="1" x14ac:dyDescent="0.35">
      <c r="A238" s="47"/>
      <c r="B238" s="88"/>
      <c r="C238" s="89"/>
      <c r="D238" s="738"/>
      <c r="E238" s="280"/>
      <c r="F238" s="66"/>
      <c r="G238" s="89"/>
      <c r="H238" s="56"/>
      <c r="I238" s="131"/>
      <c r="J238" s="127"/>
    </row>
    <row r="239" spans="1:10" ht="13.9" hidden="1" thickBot="1" x14ac:dyDescent="0.4">
      <c r="A239" s="71" t="s">
        <v>644</v>
      </c>
      <c r="B239" s="448">
        <f>B233+B235+B237</f>
        <v>113.5294463660112</v>
      </c>
      <c r="C239" s="78">
        <f>C233+C235+C237</f>
        <v>118.76126971192326</v>
      </c>
      <c r="D239" s="742"/>
      <c r="E239" s="281"/>
      <c r="F239" s="72">
        <f>F233+F235+F237</f>
        <v>8.9961286712350916E-2</v>
      </c>
      <c r="G239" s="78">
        <f>G233+G235+G237</f>
        <v>1.6261837548801048</v>
      </c>
      <c r="H239" s="78">
        <f>H233+H235+H237</f>
        <v>117.13508595704316</v>
      </c>
      <c r="I239" s="142">
        <f t="shared" si="61"/>
        <v>-1.3692879495349811E-2</v>
      </c>
      <c r="J239" s="147">
        <f>J233+J235+J237</f>
        <v>3.6056395910319488</v>
      </c>
    </row>
    <row r="240" spans="1:10" hidden="1" x14ac:dyDescent="0.35">
      <c r="A240" s="47"/>
      <c r="B240" s="88"/>
      <c r="C240" s="89"/>
      <c r="D240" s="738"/>
      <c r="E240" s="280"/>
      <c r="F240" s="66"/>
      <c r="G240" s="89"/>
      <c r="H240" s="56"/>
      <c r="I240" s="131"/>
      <c r="J240" s="127"/>
    </row>
    <row r="241" spans="1:10" ht="13.9" hidden="1" thickBot="1" x14ac:dyDescent="0.4">
      <c r="A241" s="287" t="s">
        <v>85</v>
      </c>
      <c r="B241" s="577"/>
      <c r="C241" s="580"/>
      <c r="D241" s="740"/>
      <c r="E241" s="289"/>
      <c r="F241" s="579"/>
      <c r="G241" s="580"/>
      <c r="H241" s="581"/>
      <c r="I241" s="582"/>
      <c r="J241" s="591"/>
    </row>
    <row r="242" spans="1:10" hidden="1" x14ac:dyDescent="0.35">
      <c r="A242" s="47"/>
      <c r="B242" s="88"/>
      <c r="C242" s="89"/>
      <c r="D242" s="738"/>
      <c r="E242" s="280"/>
      <c r="F242" s="66"/>
      <c r="G242" s="89"/>
      <c r="H242" s="56"/>
      <c r="I242" s="131"/>
      <c r="J242" s="127"/>
    </row>
    <row r="243" spans="1:10" hidden="1" x14ac:dyDescent="0.35">
      <c r="A243" s="247" t="s">
        <v>790</v>
      </c>
      <c r="B243" s="154">
        <f>B94+B184</f>
        <v>20.560922269056611</v>
      </c>
      <c r="C243" s="76">
        <f>C94+C184</f>
        <v>21.649396330455822</v>
      </c>
      <c r="D243" s="738"/>
      <c r="E243" s="280"/>
      <c r="F243" s="66">
        <f>G243/H197</f>
        <v>7.2535873487762853E-4</v>
      </c>
      <c r="G243" s="76">
        <f>G94+G184</f>
        <v>1.3111935524999998E-2</v>
      </c>
      <c r="H243" s="56">
        <f t="shared" ref="H243" si="62">C243-G243</f>
        <v>21.636284394930822</v>
      </c>
      <c r="I243" s="131">
        <f t="shared" ref="I243" si="63">SUM(H243-C243)/C243</f>
        <v>-6.0564901325005859E-4</v>
      </c>
      <c r="J243" s="127">
        <f t="shared" ref="J243" si="64">H243-B243</f>
        <v>1.0753621258742108</v>
      </c>
    </row>
    <row r="244" spans="1:10" hidden="1" x14ac:dyDescent="0.35">
      <c r="A244" s="47"/>
      <c r="B244" s="88"/>
      <c r="C244" s="89"/>
      <c r="D244" s="738"/>
      <c r="E244" s="280"/>
      <c r="F244" s="66"/>
      <c r="G244" s="89"/>
      <c r="H244" s="56"/>
      <c r="I244" s="131"/>
      <c r="J244" s="127"/>
    </row>
    <row r="245" spans="1:10" ht="13.9" hidden="1" thickBot="1" x14ac:dyDescent="0.4">
      <c r="A245" s="150" t="s">
        <v>649</v>
      </c>
      <c r="B245" s="444">
        <f>B243+B239+B229+B215+B211</f>
        <v>539.65774147387992</v>
      </c>
      <c r="C245" s="503">
        <f>C243+C239+C229+C215+C211</f>
        <v>570.16776155156322</v>
      </c>
      <c r="D245" s="743"/>
      <c r="E245" s="282"/>
      <c r="F245" s="583">
        <f>F243+F239+F229+F215+F211</f>
        <v>0.8884017485542135</v>
      </c>
      <c r="G245" s="503">
        <f>G243+G239+G229+G215+G211</f>
        <v>16.059179943983573</v>
      </c>
      <c r="H245" s="503">
        <f>H243+H239+H229+H215+H211+H197</f>
        <v>572.18506555205454</v>
      </c>
      <c r="I245" s="584">
        <f t="shared" ref="I245" si="65">SUM(H245-C245)/C245</f>
        <v>3.5380885004823036E-3</v>
      </c>
      <c r="J245" s="503">
        <f>J243+J239+J229+J215+J211+J197</f>
        <v>14.450840133699637</v>
      </c>
    </row>
    <row r="246" spans="1:10" hidden="1" x14ac:dyDescent="0.35">
      <c r="A246" s="47"/>
      <c r="B246" s="88"/>
      <c r="C246" s="89"/>
      <c r="D246" s="738"/>
      <c r="E246" s="280"/>
      <c r="F246" s="66"/>
      <c r="G246" s="89"/>
      <c r="H246" s="56"/>
      <c r="I246" s="131"/>
      <c r="J246" s="127"/>
    </row>
    <row r="247" spans="1:10" ht="13.9" hidden="1" thickBot="1" x14ac:dyDescent="0.4">
      <c r="A247" s="297" t="s">
        <v>654</v>
      </c>
      <c r="B247" s="444" t="s">
        <v>7</v>
      </c>
      <c r="C247" s="503" t="s">
        <v>7</v>
      </c>
      <c r="D247" s="743"/>
      <c r="E247" s="282"/>
      <c r="F247" s="583">
        <f>G247/H197</f>
        <v>0.1025540803164794</v>
      </c>
      <c r="G247" s="503">
        <f>G98+G188</f>
        <v>1.8538171862812181</v>
      </c>
      <c r="H247" s="571" t="s">
        <v>7</v>
      </c>
      <c r="I247" s="584" t="s">
        <v>7</v>
      </c>
      <c r="J247" s="568" t="s">
        <v>7</v>
      </c>
    </row>
    <row r="248" spans="1:10" hidden="1" x14ac:dyDescent="0.35">
      <c r="A248" s="98"/>
      <c r="B248" s="88"/>
      <c r="C248" s="89"/>
      <c r="D248" s="738"/>
      <c r="E248" s="280"/>
      <c r="F248" s="66"/>
      <c r="G248" s="89"/>
      <c r="H248" s="56"/>
      <c r="I248" s="131"/>
      <c r="J248" s="127"/>
    </row>
    <row r="249" spans="1:10" ht="13.9" hidden="1" thickBot="1" x14ac:dyDescent="0.4">
      <c r="A249" s="99" t="s">
        <v>9</v>
      </c>
      <c r="B249" s="133" t="s">
        <v>7</v>
      </c>
      <c r="C249" s="134" t="s">
        <v>7</v>
      </c>
      <c r="D249" s="744"/>
      <c r="E249" s="298"/>
      <c r="F249" s="135">
        <f>F245+F247</f>
        <v>0.99095582887069289</v>
      </c>
      <c r="G249" s="134">
        <f>G245+G247</f>
        <v>17.912997130264792</v>
      </c>
      <c r="H249" s="134" t="s">
        <v>7</v>
      </c>
      <c r="I249" s="137" t="s">
        <v>7</v>
      </c>
      <c r="J249" s="148" t="s">
        <v>7</v>
      </c>
    </row>
    <row r="250" spans="1:10" ht="13.9" hidden="1" thickBot="1" x14ac:dyDescent="0.4">
      <c r="A250" s="50"/>
      <c r="B250" s="87"/>
      <c r="C250" s="81"/>
      <c r="D250" s="745"/>
      <c r="E250" s="300"/>
      <c r="F250" s="67"/>
      <c r="G250" s="81"/>
      <c r="H250" s="143"/>
      <c r="I250" s="132"/>
      <c r="J250" s="149"/>
    </row>
    <row r="251" spans="1:10" hidden="1" x14ac:dyDescent="0.35">
      <c r="B251" s="145"/>
      <c r="C251" s="145"/>
      <c r="G251" s="145"/>
    </row>
    <row r="252" spans="1:10" x14ac:dyDescent="0.35">
      <c r="A252" s="120" t="s">
        <v>29</v>
      </c>
      <c r="B252" s="145"/>
      <c r="C252" s="145"/>
      <c r="G252" s="145"/>
    </row>
    <row r="253" spans="1:10" x14ac:dyDescent="0.35">
      <c r="A253" s="119" t="s">
        <v>837</v>
      </c>
    </row>
    <row r="254" spans="1:10" x14ac:dyDescent="0.35">
      <c r="A254" s="119" t="s">
        <v>811</v>
      </c>
    </row>
    <row r="255" spans="1:10" x14ac:dyDescent="0.35">
      <c r="A255" s="119" t="s">
        <v>812</v>
      </c>
    </row>
    <row r="256" spans="1:10" x14ac:dyDescent="0.35">
      <c r="A256" s="119" t="s">
        <v>40</v>
      </c>
    </row>
    <row r="257" spans="1:12" x14ac:dyDescent="0.35">
      <c r="A257" s="119" t="s">
        <v>41</v>
      </c>
    </row>
    <row r="258" spans="1:12" s="6" customFormat="1" x14ac:dyDescent="0.35">
      <c r="A258" s="119" t="s">
        <v>838</v>
      </c>
      <c r="D258" s="46"/>
      <c r="E258" s="283"/>
      <c r="F258" s="46"/>
      <c r="H258" s="46"/>
      <c r="I258" s="46"/>
      <c r="J258" s="1"/>
      <c r="K258" s="284"/>
      <c r="L258" s="284"/>
    </row>
    <row r="259" spans="1:12" s="6" customFormat="1" x14ac:dyDescent="0.35">
      <c r="A259" s="119" t="s">
        <v>836</v>
      </c>
      <c r="D259" s="46"/>
      <c r="E259" s="283"/>
      <c r="F259" s="46"/>
      <c r="H259" s="46"/>
      <c r="I259" s="46"/>
      <c r="J259" s="1"/>
      <c r="K259" s="284"/>
      <c r="L259" s="284"/>
    </row>
    <row r="260" spans="1:12" s="6" customFormat="1" x14ac:dyDescent="0.35">
      <c r="A260" s="120"/>
      <c r="D260" s="46"/>
      <c r="E260" s="283"/>
      <c r="F260" s="46"/>
      <c r="H260" s="46"/>
      <c r="I260" s="46"/>
      <c r="J260" s="1"/>
      <c r="K260" s="284"/>
      <c r="L260" s="284"/>
    </row>
  </sheetData>
  <mergeCells count="10">
    <mergeCell ref="A195:A196"/>
    <mergeCell ref="B195:C195"/>
    <mergeCell ref="F195:G195"/>
    <mergeCell ref="D5:E5"/>
    <mergeCell ref="A5:A6"/>
    <mergeCell ref="B5:C5"/>
    <mergeCell ref="F5:G5"/>
    <mergeCell ref="A106:A107"/>
    <mergeCell ref="B106:C106"/>
    <mergeCell ref="F106:G106"/>
  </mergeCells>
  <pageMargins left="0.19685039370078741" right="0.19685039370078741" top="0.19685039370078741" bottom="0.19685039370078741" header="0.19685039370078741" footer="0.19685039370078741"/>
  <pageSetup paperSize="9" scale="37" orientation="landscape" horizontalDpi="1200" verticalDpi="1200" r:id="rId1"/>
  <ignoredErrors>
    <ignoredError sqref="I211 I229 I239 I245 E36"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24CE-F334-44C2-A08B-17CE3C702D23}">
  <sheetPr>
    <pageSetUpPr fitToPage="1"/>
  </sheetPr>
  <dimension ref="A1:L276"/>
  <sheetViews>
    <sheetView topLeftCell="A186" workbookViewId="0">
      <pane xSplit="1" topLeftCell="H1" activePane="topRight" state="frozen"/>
      <selection activeCell="A72" sqref="A72"/>
      <selection pane="topRight" activeCell="I261" sqref="I261"/>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283" customWidth="1"/>
    <col min="6" max="6" width="40.59765625" style="46" customWidth="1"/>
    <col min="7" max="7" width="40.59765625" style="6" customWidth="1"/>
    <col min="8" max="9" width="40.59765625" style="46" customWidth="1"/>
    <col min="10" max="10" width="30.59765625" style="1" customWidth="1"/>
    <col min="11" max="11" width="20.59765625" style="750" customWidth="1"/>
    <col min="12" max="12" width="9" style="750"/>
    <col min="13" max="16384" width="9" style="1"/>
  </cols>
  <sheetData>
    <row r="1" spans="1:12" x14ac:dyDescent="0.35">
      <c r="A1" s="3" t="str">
        <f>Proposal!A1</f>
        <v>Wick, Littlehampton</v>
      </c>
      <c r="B1" s="36"/>
      <c r="C1" s="36"/>
      <c r="D1" s="124"/>
      <c r="E1" s="295"/>
      <c r="F1" s="124"/>
      <c r="G1" s="36"/>
      <c r="H1" s="124"/>
      <c r="I1" s="124"/>
    </row>
    <row r="3" spans="1:12" ht="17.25" hidden="1" x14ac:dyDescent="0.45">
      <c r="A3" s="4" t="s">
        <v>786</v>
      </c>
      <c r="B3" s="122"/>
      <c r="C3" s="122"/>
      <c r="D3" s="125"/>
      <c r="E3" s="748"/>
      <c r="F3" s="125"/>
      <c r="G3" s="122"/>
      <c r="H3" s="125"/>
      <c r="I3" s="125"/>
    </row>
    <row r="4" spans="1:12" s="6" customFormat="1" hidden="1" x14ac:dyDescent="0.35">
      <c r="A4" s="5"/>
      <c r="B4" s="7"/>
      <c r="C4" s="7"/>
      <c r="D4" s="45"/>
      <c r="E4" s="293"/>
      <c r="F4" s="45"/>
      <c r="G4" s="7"/>
      <c r="H4" s="45"/>
      <c r="I4" s="45"/>
      <c r="K4" s="284"/>
      <c r="L4" s="284"/>
    </row>
    <row r="5" spans="1:12" s="6" customFormat="1" ht="14.25" hidden="1" customHeight="1" x14ac:dyDescent="0.35">
      <c r="A5" s="756"/>
      <c r="B5" s="756" t="s">
        <v>32</v>
      </c>
      <c r="C5" s="758"/>
      <c r="D5" s="746"/>
      <c r="E5" s="508"/>
      <c r="F5" s="756" t="s">
        <v>33</v>
      </c>
      <c r="G5" s="758"/>
      <c r="H5" s="128" t="s">
        <v>34</v>
      </c>
      <c r="I5" s="128" t="s">
        <v>35</v>
      </c>
      <c r="K5" s="284"/>
      <c r="L5" s="284"/>
    </row>
    <row r="6" spans="1:12" s="6" customFormat="1" ht="13.9" hidden="1" thickBot="1" x14ac:dyDescent="0.4">
      <c r="A6" s="791"/>
      <c r="B6" s="61">
        <v>2024</v>
      </c>
      <c r="C6" s="14">
        <v>2029</v>
      </c>
      <c r="D6" s="735"/>
      <c r="E6" s="303"/>
      <c r="F6" s="64" t="s">
        <v>30</v>
      </c>
      <c r="G6" s="14" t="s">
        <v>12</v>
      </c>
      <c r="H6" s="129" t="s">
        <v>43</v>
      </c>
      <c r="I6" s="129"/>
      <c r="K6" s="284"/>
      <c r="L6" s="284"/>
    </row>
    <row r="7" spans="1:12" s="6" customFormat="1" ht="13.9" hidden="1" thickBot="1" x14ac:dyDescent="0.4">
      <c r="A7" s="121" t="s">
        <v>31</v>
      </c>
      <c r="B7" s="123"/>
      <c r="C7" s="25"/>
      <c r="D7" s="747"/>
      <c r="E7" s="749"/>
      <c r="F7" s="65"/>
      <c r="G7" s="512">
        <f>'Trade Draw'!X9</f>
        <v>14.344681600000003</v>
      </c>
      <c r="H7" s="54">
        <f>G115</f>
        <v>14.344681600000001</v>
      </c>
      <c r="I7" s="130"/>
      <c r="K7" s="284"/>
      <c r="L7" s="284"/>
    </row>
    <row r="8" spans="1:12" hidden="1" x14ac:dyDescent="0.35">
      <c r="A8" s="98"/>
      <c r="B8" s="88"/>
      <c r="C8" s="89"/>
      <c r="D8" s="738"/>
      <c r="E8" s="280"/>
      <c r="F8" s="66"/>
      <c r="G8" s="89"/>
      <c r="H8" s="56"/>
      <c r="I8" s="57"/>
    </row>
    <row r="9" spans="1:12" ht="13.9" hidden="1" thickBot="1" x14ac:dyDescent="0.4">
      <c r="A9" s="150" t="s">
        <v>608</v>
      </c>
      <c r="B9" s="569"/>
      <c r="C9" s="572"/>
      <c r="D9" s="739"/>
      <c r="E9" s="734"/>
      <c r="F9" s="574"/>
      <c r="G9" s="570"/>
      <c r="H9" s="575"/>
      <c r="I9" s="576"/>
    </row>
    <row r="10" spans="1:12" hidden="1" x14ac:dyDescent="0.35">
      <c r="A10" s="47"/>
      <c r="B10" s="88"/>
      <c r="C10" s="58"/>
      <c r="D10" s="738"/>
      <c r="E10" s="280"/>
      <c r="F10" s="66"/>
      <c r="G10" s="89"/>
      <c r="H10" s="56"/>
      <c r="I10" s="131"/>
    </row>
    <row r="11" spans="1:12" ht="13.9" hidden="1" thickBot="1" x14ac:dyDescent="0.4">
      <c r="A11" s="287" t="s">
        <v>81</v>
      </c>
      <c r="B11" s="577"/>
      <c r="C11" s="578"/>
      <c r="D11" s="740"/>
      <c r="E11" s="289"/>
      <c r="F11" s="579"/>
      <c r="G11" s="580"/>
      <c r="H11" s="581"/>
      <c r="I11" s="582"/>
    </row>
    <row r="12" spans="1:12" hidden="1" x14ac:dyDescent="0.35">
      <c r="A12" s="47"/>
      <c r="B12" s="88"/>
      <c r="C12" s="58" t="s">
        <v>15</v>
      </c>
      <c r="D12" s="738"/>
      <c r="E12" s="280"/>
      <c r="F12" s="66"/>
      <c r="G12" s="89"/>
      <c r="H12" s="56"/>
      <c r="I12" s="131"/>
    </row>
    <row r="13" spans="1:12" hidden="1" x14ac:dyDescent="0.35">
      <c r="A13" s="79" t="s">
        <v>611</v>
      </c>
      <c r="B13" s="88"/>
      <c r="C13" s="58"/>
      <c r="D13" s="738"/>
      <c r="E13" s="280"/>
      <c r="F13" s="66"/>
      <c r="G13" s="89"/>
      <c r="H13" s="56"/>
      <c r="I13" s="131"/>
    </row>
    <row r="14" spans="1:12" hidden="1" x14ac:dyDescent="0.35">
      <c r="A14" s="47" t="s">
        <v>612</v>
      </c>
      <c r="B14" s="154">
        <f>'Market Shares (Conv.) (2024)'!AQ15</f>
        <v>1.8387957278587788</v>
      </c>
      <c r="C14" s="58">
        <f>'Market Shares (Conv.) (2029)'!H15</f>
        <v>1.8557379728817605</v>
      </c>
      <c r="D14" s="738"/>
      <c r="E14" s="280"/>
      <c r="F14" s="66">
        <f>G14/$G$7</f>
        <v>1.7499999999999996E-3</v>
      </c>
      <c r="G14" s="76">
        <f>'Trade Draw'!X16</f>
        <v>2.51031928E-2</v>
      </c>
      <c r="H14" s="56">
        <f>C14-G14</f>
        <v>1.8306347800817604</v>
      </c>
      <c r="I14" s="131">
        <f>SUM(H14-C14)/C14</f>
        <v>-1.3527336923012638E-2</v>
      </c>
    </row>
    <row r="15" spans="1:12" hidden="1" x14ac:dyDescent="0.35">
      <c r="A15" s="47" t="s">
        <v>613</v>
      </c>
      <c r="B15" s="154">
        <f>'Market Shares (Conv.) (2024)'!AQ16</f>
        <v>14.51470915769595</v>
      </c>
      <c r="C15" s="58">
        <f>'Market Shares (Conv.) (2029)'!H16</f>
        <v>14.648444381930648</v>
      </c>
      <c r="D15" s="738"/>
      <c r="E15" s="280"/>
      <c r="F15" s="66">
        <f t="shared" ref="F15:F17" si="0">G15/$G$7</f>
        <v>7.0374999999999993E-2</v>
      </c>
      <c r="G15" s="76">
        <f>'Trade Draw'!X17</f>
        <v>1.0095069676000001</v>
      </c>
      <c r="H15" s="56">
        <f t="shared" ref="H15:H17" si="1">C15-G15</f>
        <v>13.638937414330648</v>
      </c>
      <c r="I15" s="131">
        <f t="shared" ref="I15:I26" si="2">SUM(H15-C15)/C15</f>
        <v>-6.8915643277811883E-2</v>
      </c>
    </row>
    <row r="16" spans="1:12" hidden="1" x14ac:dyDescent="0.35">
      <c r="A16" s="47" t="s">
        <v>617</v>
      </c>
      <c r="B16" s="154">
        <f>'Market Shares (Conv.) (2024)'!AQ17</f>
        <v>5.8496739354575498</v>
      </c>
      <c r="C16" s="58">
        <f>'Market Shares (Conv.) (2029)'!H17</f>
        <v>5.9035714987472359</v>
      </c>
      <c r="D16" s="738"/>
      <c r="E16" s="280"/>
      <c r="F16" s="66">
        <f t="shared" si="0"/>
        <v>2.0687499999999994E-2</v>
      </c>
      <c r="G16" s="76">
        <f>'Trade Draw'!X18</f>
        <v>0.2967556006</v>
      </c>
      <c r="H16" s="56">
        <f t="shared" si="1"/>
        <v>5.6068158981472358</v>
      </c>
      <c r="I16" s="131">
        <f t="shared" si="2"/>
        <v>-5.0267130780574591E-2</v>
      </c>
    </row>
    <row r="17" spans="1:12" hidden="1" x14ac:dyDescent="0.35">
      <c r="A17" s="47" t="s">
        <v>8</v>
      </c>
      <c r="B17" s="154">
        <f>'Market Shares (Conv.) (2024)'!AQ18</f>
        <v>5.590905882021107E-2</v>
      </c>
      <c r="C17" s="58">
        <f>'Market Shares (Conv.) (2029)'!H18</f>
        <v>5.6424192154047627E-2</v>
      </c>
      <c r="D17" s="738"/>
      <c r="E17" s="280"/>
      <c r="F17" s="66">
        <f t="shared" si="0"/>
        <v>0</v>
      </c>
      <c r="G17" s="76">
        <f>'Trade Draw'!X19</f>
        <v>0</v>
      </c>
      <c r="H17" s="56">
        <f t="shared" si="1"/>
        <v>5.6424192154047627E-2</v>
      </c>
      <c r="I17" s="131">
        <f t="shared" si="2"/>
        <v>0</v>
      </c>
    </row>
    <row r="18" spans="1:12" hidden="1" x14ac:dyDescent="0.35">
      <c r="A18" s="74" t="s">
        <v>11</v>
      </c>
      <c r="B18" s="446">
        <f>SUM(B14:B17)</f>
        <v>22.259087879832489</v>
      </c>
      <c r="C18" s="139">
        <f>SUM(C14:C17)</f>
        <v>22.464178045713691</v>
      </c>
      <c r="D18" s="741"/>
      <c r="E18" s="401"/>
      <c r="F18" s="75">
        <f>SUM(F14:F17)</f>
        <v>9.2812499999999992E-2</v>
      </c>
      <c r="G18" s="139">
        <f>SUM(G14:G17)</f>
        <v>1.3313657610000003</v>
      </c>
      <c r="H18" s="138">
        <f>SUM(H14:H17)</f>
        <v>21.132812284713694</v>
      </c>
      <c r="I18" s="140">
        <f t="shared" si="2"/>
        <v>-5.9266168487924278E-2</v>
      </c>
    </row>
    <row r="19" spans="1:12" hidden="1" x14ac:dyDescent="0.35">
      <c r="A19" s="47"/>
      <c r="B19" s="88"/>
      <c r="C19" s="58"/>
      <c r="D19" s="738"/>
      <c r="E19" s="280"/>
      <c r="F19" s="66"/>
      <c r="G19" s="89"/>
      <c r="H19" s="56"/>
      <c r="I19" s="131"/>
    </row>
    <row r="20" spans="1:12" hidden="1" x14ac:dyDescent="0.35">
      <c r="A20" s="48" t="s">
        <v>614</v>
      </c>
      <c r="B20" s="88"/>
      <c r="C20" s="58"/>
      <c r="D20" s="738"/>
      <c r="E20" s="280"/>
      <c r="F20" s="66"/>
      <c r="G20" s="89"/>
      <c r="H20" s="56"/>
      <c r="I20" s="131"/>
    </row>
    <row r="21" spans="1:12" hidden="1" x14ac:dyDescent="0.35">
      <c r="A21" s="47" t="s">
        <v>615</v>
      </c>
      <c r="B21" s="154">
        <f>'Market Shares (Conv.) (2024)'!AQ22</f>
        <v>28.096972413977742</v>
      </c>
      <c r="C21" s="58">
        <f>'Market Shares (Conv.) (2029)'!H22</f>
        <v>28.355851518290159</v>
      </c>
      <c r="D21" s="738"/>
      <c r="E21" s="280"/>
      <c r="F21" s="66">
        <f>G21/$G$7</f>
        <v>0.16818749999999999</v>
      </c>
      <c r="G21" s="76">
        <f>'Trade Draw'!X23</f>
        <v>2.4125961366000004</v>
      </c>
      <c r="H21" s="56">
        <f>C21-G21</f>
        <v>25.943255381690157</v>
      </c>
      <c r="I21" s="131">
        <f t="shared" si="2"/>
        <v>-8.5082831494015368E-2</v>
      </c>
    </row>
    <row r="22" spans="1:12" hidden="1" x14ac:dyDescent="0.35">
      <c r="A22" s="47" t="s">
        <v>616</v>
      </c>
      <c r="B22" s="154">
        <f>'Market Shares (Conv.) (2024)'!AQ23</f>
        <v>0.22209798656539761</v>
      </c>
      <c r="C22" s="58">
        <f>'Market Shares (Conv.) (2029)'!H23</f>
        <v>0.22414434682743911</v>
      </c>
      <c r="D22" s="738"/>
      <c r="E22" s="280"/>
      <c r="F22" s="66">
        <f t="shared" ref="F22:F24" si="3">G22/$G$7</f>
        <v>0</v>
      </c>
      <c r="G22" s="76">
        <f>'Trade Draw'!X24</f>
        <v>0</v>
      </c>
      <c r="H22" s="56">
        <f t="shared" ref="H22:H24" si="4">C22-G22</f>
        <v>0.22414434682743911</v>
      </c>
      <c r="I22" s="131">
        <f t="shared" si="2"/>
        <v>0</v>
      </c>
    </row>
    <row r="23" spans="1:12" hidden="1" x14ac:dyDescent="0.35">
      <c r="A23" s="47" t="s">
        <v>618</v>
      </c>
      <c r="B23" s="154">
        <f>'Market Shares (Conv.) (2024)'!AQ24</f>
        <v>61.376430494776898</v>
      </c>
      <c r="C23" s="58">
        <f>'Market Shares (Conv.) (2029)'!H24</f>
        <v>61.941938945946411</v>
      </c>
      <c r="D23" s="738"/>
      <c r="E23" s="280"/>
      <c r="F23" s="66">
        <f t="shared" si="3"/>
        <v>0.30706249999999996</v>
      </c>
      <c r="G23" s="76">
        <f>'Trade Draw'!X25</f>
        <v>4.4047137938000001</v>
      </c>
      <c r="H23" s="56">
        <f t="shared" si="4"/>
        <v>57.537225152146412</v>
      </c>
      <c r="I23" s="131">
        <f t="shared" si="2"/>
        <v>-7.1110363491265094E-2</v>
      </c>
    </row>
    <row r="24" spans="1:12" hidden="1" x14ac:dyDescent="0.35">
      <c r="A24" s="47" t="s">
        <v>619</v>
      </c>
      <c r="B24" s="154">
        <f>'Market Shares (Conv.) (2024)'!AQ25</f>
        <v>1.7816018141997185</v>
      </c>
      <c r="C24" s="58">
        <f>'Market Shares (Conv.) (2029)'!H25</f>
        <v>1.7980170875290236</v>
      </c>
      <c r="D24" s="738"/>
      <c r="E24" s="280"/>
      <c r="F24" s="66">
        <f t="shared" si="3"/>
        <v>3.4999999999999992E-3</v>
      </c>
      <c r="G24" s="76">
        <f>'Trade Draw'!X26</f>
        <v>5.02063856E-2</v>
      </c>
      <c r="H24" s="56">
        <f t="shared" si="4"/>
        <v>1.7478107019290237</v>
      </c>
      <c r="I24" s="131">
        <f t="shared" si="2"/>
        <v>-2.7923197142134766E-2</v>
      </c>
    </row>
    <row r="25" spans="1:12" hidden="1" x14ac:dyDescent="0.35">
      <c r="A25" s="47"/>
      <c r="B25" s="88"/>
      <c r="C25" s="58"/>
      <c r="D25" s="738"/>
      <c r="E25" s="280"/>
      <c r="F25" s="66"/>
      <c r="G25" s="89"/>
      <c r="H25" s="56"/>
      <c r="I25" s="131"/>
    </row>
    <row r="26" spans="1:12" s="2" customFormat="1" ht="14.25" hidden="1" thickBot="1" x14ac:dyDescent="0.45">
      <c r="A26" s="71" t="s">
        <v>620</v>
      </c>
      <c r="B26" s="448">
        <f>B18+B21+B22+B23+B24</f>
        <v>113.73619058935225</v>
      </c>
      <c r="C26" s="144">
        <f>C18+C21+C22+C23+C24</f>
        <v>114.78412994430671</v>
      </c>
      <c r="D26" s="742"/>
      <c r="E26" s="281"/>
      <c r="F26" s="72">
        <f>F18+F21+F22+F23+F24</f>
        <v>0.57156249999999986</v>
      </c>
      <c r="G26" s="144">
        <f>G18+G21+G22+G23+G24</f>
        <v>8.1988820770000004</v>
      </c>
      <c r="H26" s="141">
        <f>H18+H21+H22+H23+H24</f>
        <v>106.58524786730673</v>
      </c>
      <c r="I26" s="142">
        <f t="shared" si="2"/>
        <v>-7.1428707792428089E-2</v>
      </c>
      <c r="K26" s="751"/>
      <c r="L26" s="751"/>
    </row>
    <row r="27" spans="1:12" hidden="1" x14ac:dyDescent="0.35">
      <c r="A27" s="47"/>
      <c r="B27" s="88"/>
      <c r="C27" s="58"/>
      <c r="D27" s="738"/>
      <c r="E27" s="280"/>
      <c r="F27" s="66"/>
      <c r="G27" s="89"/>
      <c r="H27" s="56"/>
      <c r="I27" s="131"/>
    </row>
    <row r="28" spans="1:12" ht="13.9" hidden="1" thickBot="1" x14ac:dyDescent="0.4">
      <c r="A28" s="287" t="s">
        <v>82</v>
      </c>
      <c r="B28" s="577"/>
      <c r="C28" s="578"/>
      <c r="D28" s="740"/>
      <c r="E28" s="289"/>
      <c r="F28" s="579"/>
      <c r="G28" s="580"/>
      <c r="H28" s="581"/>
      <c r="I28" s="582"/>
    </row>
    <row r="29" spans="1:12" hidden="1" x14ac:dyDescent="0.35">
      <c r="A29" s="47"/>
      <c r="B29" s="88"/>
      <c r="C29" s="58"/>
      <c r="D29" s="738"/>
      <c r="E29" s="280"/>
      <c r="F29" s="66"/>
      <c r="G29" s="89"/>
      <c r="H29" s="56"/>
      <c r="I29" s="131"/>
    </row>
    <row r="30" spans="1:12" hidden="1" x14ac:dyDescent="0.35">
      <c r="A30" s="48" t="s">
        <v>614</v>
      </c>
      <c r="B30" s="88"/>
      <c r="C30" s="58"/>
      <c r="D30" s="738"/>
      <c r="E30" s="280"/>
      <c r="F30" s="66"/>
      <c r="G30" s="89"/>
      <c r="H30" s="56"/>
      <c r="I30" s="131"/>
    </row>
    <row r="31" spans="1:12" hidden="1" x14ac:dyDescent="0.35">
      <c r="A31" s="47" t="s">
        <v>515</v>
      </c>
      <c r="B31" s="154">
        <f>'Market Shares (Conv.) (2024)'!AQ32</f>
        <v>5.8107306141246102</v>
      </c>
      <c r="C31" s="58">
        <f>'Market Shares (Conv.) (2029)'!H32</f>
        <v>5.8642693625214637</v>
      </c>
      <c r="D31" s="738"/>
      <c r="E31" s="280"/>
      <c r="F31" s="66">
        <f>G31/$G$7</f>
        <v>4.6249999999999989E-3</v>
      </c>
      <c r="G31" s="76">
        <f>'Trade Draw'!X33</f>
        <v>6.6344152399999995E-2</v>
      </c>
      <c r="H31" s="56">
        <f>C31-G31</f>
        <v>5.7979252101214636</v>
      </c>
      <c r="I31" s="131">
        <f t="shared" ref="I31:I35" si="5">SUM(H31-C31)/C31</f>
        <v>-1.1313285304390264E-2</v>
      </c>
    </row>
    <row r="32" spans="1:12" hidden="1" x14ac:dyDescent="0.35">
      <c r="A32" s="47" t="s">
        <v>516</v>
      </c>
      <c r="B32" s="154">
        <f>'Market Shares (Conv.) (2024)'!AQ33</f>
        <v>0.16253284353774597</v>
      </c>
      <c r="C32" s="58">
        <f>'Market Shares (Conv.) (2029)'!H33</f>
        <v>0.16403038413879198</v>
      </c>
      <c r="D32" s="738"/>
      <c r="E32" s="280"/>
      <c r="F32" s="66">
        <f t="shared" ref="F32:F33" si="6">G32/$G$7</f>
        <v>0</v>
      </c>
      <c r="G32" s="76">
        <f>'Trade Draw'!X34</f>
        <v>0</v>
      </c>
      <c r="H32" s="56">
        <f t="shared" ref="H32:H33" si="7">C32-G32</f>
        <v>0.16403038413879198</v>
      </c>
      <c r="I32" s="131">
        <f t="shared" si="5"/>
        <v>0</v>
      </c>
    </row>
    <row r="33" spans="1:9" hidden="1" x14ac:dyDescent="0.35">
      <c r="A33" s="47" t="s">
        <v>8</v>
      </c>
      <c r="B33" s="154">
        <f>'Market Shares (Conv.) (2024)'!AQ34</f>
        <v>8.3520070092848814E-2</v>
      </c>
      <c r="C33" s="58">
        <f>'Market Shares (Conv.) (2029)'!H34</f>
        <v>8.4289604995726478E-2</v>
      </c>
      <c r="D33" s="738"/>
      <c r="E33" s="280"/>
      <c r="F33" s="66">
        <f t="shared" si="6"/>
        <v>0</v>
      </c>
      <c r="G33" s="76">
        <f>'Trade Draw'!X35</f>
        <v>0</v>
      </c>
      <c r="H33" s="56">
        <f t="shared" si="7"/>
        <v>8.4289604995726478E-2</v>
      </c>
      <c r="I33" s="131">
        <f t="shared" si="5"/>
        <v>0</v>
      </c>
    </row>
    <row r="34" spans="1:9" hidden="1" x14ac:dyDescent="0.35">
      <c r="A34" s="47"/>
      <c r="B34" s="88"/>
      <c r="C34" s="58"/>
      <c r="D34" s="738"/>
      <c r="E34" s="280"/>
      <c r="F34" s="66"/>
      <c r="G34" s="89"/>
      <c r="H34" s="56"/>
      <c r="I34" s="131"/>
    </row>
    <row r="35" spans="1:9" ht="13.9" hidden="1" thickBot="1" x14ac:dyDescent="0.4">
      <c r="A35" s="71" t="s">
        <v>621</v>
      </c>
      <c r="B35" s="448">
        <f>SUM(B31:B33)</f>
        <v>6.0567835277552051</v>
      </c>
      <c r="C35" s="144">
        <f>SUM(C31:C33)</f>
        <v>6.1125893516559824</v>
      </c>
      <c r="D35" s="742"/>
      <c r="E35" s="281"/>
      <c r="F35" s="72">
        <f>SUM(F31:F33)</f>
        <v>4.6249999999999989E-3</v>
      </c>
      <c r="G35" s="144">
        <f>SUM(G31:G33)</f>
        <v>6.6344152399999995E-2</v>
      </c>
      <c r="H35" s="141">
        <f>SUM(H31:H33)</f>
        <v>6.0462451992559823</v>
      </c>
      <c r="I35" s="142">
        <f t="shared" si="5"/>
        <v>-1.0853690405691429E-2</v>
      </c>
    </row>
    <row r="36" spans="1:9" hidden="1" x14ac:dyDescent="0.35">
      <c r="A36" s="47"/>
      <c r="B36" s="88"/>
      <c r="C36" s="58"/>
      <c r="D36" s="738"/>
      <c r="E36" s="280"/>
      <c r="F36" s="66"/>
      <c r="G36" s="89"/>
      <c r="H36" s="56"/>
      <c r="I36" s="131"/>
    </row>
    <row r="37" spans="1:9" ht="13.9" hidden="1" thickBot="1" x14ac:dyDescent="0.4">
      <c r="A37" s="287" t="s">
        <v>83</v>
      </c>
      <c r="B37" s="577"/>
      <c r="C37" s="578"/>
      <c r="D37" s="740"/>
      <c r="E37" s="289"/>
      <c r="F37" s="579"/>
      <c r="G37" s="580"/>
      <c r="H37" s="581"/>
      <c r="I37" s="582"/>
    </row>
    <row r="38" spans="1:9" hidden="1" x14ac:dyDescent="0.35">
      <c r="A38" s="47"/>
      <c r="B38" s="88"/>
      <c r="C38" s="58"/>
      <c r="D38" s="738"/>
      <c r="E38" s="280"/>
      <c r="F38" s="66"/>
      <c r="G38" s="89"/>
      <c r="H38" s="56"/>
      <c r="I38" s="131"/>
    </row>
    <row r="39" spans="1:9" hidden="1" x14ac:dyDescent="0.35">
      <c r="A39" s="79" t="s">
        <v>624</v>
      </c>
      <c r="B39" s="88"/>
      <c r="C39" s="58"/>
      <c r="D39" s="738"/>
      <c r="E39" s="280"/>
      <c r="F39" s="66"/>
      <c r="G39" s="89"/>
      <c r="H39" s="56"/>
      <c r="I39" s="131"/>
    </row>
    <row r="40" spans="1:9" hidden="1" x14ac:dyDescent="0.35">
      <c r="A40" s="47" t="s">
        <v>625</v>
      </c>
      <c r="B40" s="154">
        <f>'Market Shares (Conv.) (2024)'!AQ41</f>
        <v>3.4001821353719164</v>
      </c>
      <c r="C40" s="58">
        <f>'Market Shares (Conv.) (2029)'!H41</f>
        <v>3.431510639124379</v>
      </c>
      <c r="D40" s="738"/>
      <c r="E40" s="280"/>
      <c r="F40" s="66">
        <f>G40/$G$7</f>
        <v>3.7499999999999995E-4</v>
      </c>
      <c r="G40" s="76">
        <f>'Trade Draw'!X42</f>
        <v>5.3792556000000005E-3</v>
      </c>
      <c r="H40" s="56">
        <f>C40-G40</f>
        <v>3.4261313835243792</v>
      </c>
      <c r="I40" s="131">
        <f t="shared" ref="I40:I46" si="8">SUM(H40-C40)/C40</f>
        <v>-1.5676056890712375E-3</v>
      </c>
    </row>
    <row r="41" spans="1:9" hidden="1" x14ac:dyDescent="0.35">
      <c r="A41" s="47"/>
      <c r="B41" s="88"/>
      <c r="C41" s="58"/>
      <c r="D41" s="738"/>
      <c r="E41" s="280"/>
      <c r="F41" s="66"/>
      <c r="G41" s="89"/>
      <c r="H41" s="56"/>
      <c r="I41" s="131"/>
    </row>
    <row r="42" spans="1:9" hidden="1" x14ac:dyDescent="0.35">
      <c r="A42" s="79" t="s">
        <v>627</v>
      </c>
      <c r="B42" s="88"/>
      <c r="C42" s="58"/>
      <c r="D42" s="738"/>
      <c r="E42" s="280"/>
      <c r="F42" s="66"/>
      <c r="G42" s="89"/>
      <c r="H42" s="56"/>
      <c r="I42" s="131"/>
    </row>
    <row r="43" spans="1:9" hidden="1" x14ac:dyDescent="0.35">
      <c r="A43" s="47" t="s">
        <v>628</v>
      </c>
      <c r="B43" s="154">
        <f>'Market Shares (Conv.) (2024)'!AQ44</f>
        <v>0.62168422346603625</v>
      </c>
      <c r="C43" s="58">
        <f>'Market Shares (Conv.) (2029)'!H44</f>
        <v>0.6274122803030775</v>
      </c>
      <c r="D43" s="738"/>
      <c r="E43" s="280"/>
      <c r="F43" s="66">
        <f>G43/$G$7</f>
        <v>6.2500000000000001E-5</v>
      </c>
      <c r="G43" s="76">
        <f>'Trade Draw'!X45</f>
        <v>8.9654260000000016E-4</v>
      </c>
      <c r="H43" s="56">
        <f>C43-G43</f>
        <v>0.62651573770307745</v>
      </c>
      <c r="I43" s="131">
        <f t="shared" si="8"/>
        <v>-1.4289529040887857E-3</v>
      </c>
    </row>
    <row r="44" spans="1:9" hidden="1" x14ac:dyDescent="0.35">
      <c r="A44" s="47" t="s">
        <v>632</v>
      </c>
      <c r="B44" s="154">
        <f>'Market Shares (Conv.) (2024)'!AQ45</f>
        <v>10.617747423251764</v>
      </c>
      <c r="C44" s="58">
        <f>'Market Shares (Conv.) (2029)'!H45</f>
        <v>10.715576929657209</v>
      </c>
      <c r="D44" s="738"/>
      <c r="E44" s="280"/>
      <c r="F44" s="66">
        <f t="shared" ref="F44:F45" si="9">G44/$G$7</f>
        <v>9.3749999999999979E-3</v>
      </c>
      <c r="G44" s="76">
        <f>'Trade Draw'!X46</f>
        <v>0.13448139000000001</v>
      </c>
      <c r="H44" s="56">
        <f t="shared" ref="H44:H45" si="10">C44-G44</f>
        <v>10.581095539657209</v>
      </c>
      <c r="I44" s="131">
        <f t="shared" si="8"/>
        <v>-1.2550083946278153E-2</v>
      </c>
    </row>
    <row r="45" spans="1:9" hidden="1" x14ac:dyDescent="0.35">
      <c r="A45" s="47" t="s">
        <v>8</v>
      </c>
      <c r="B45" s="154">
        <f>'Market Shares (Conv.) (2024)'!AQ46</f>
        <v>0.20089032202870272</v>
      </c>
      <c r="C45" s="58">
        <f>'Market Shares (Conv.) (2029)'!H46</f>
        <v>0.20274127970006914</v>
      </c>
      <c r="D45" s="738"/>
      <c r="E45" s="280"/>
      <c r="F45" s="66">
        <f t="shared" si="9"/>
        <v>0</v>
      </c>
      <c r="G45" s="76">
        <f>'Trade Draw'!X47</f>
        <v>0</v>
      </c>
      <c r="H45" s="56">
        <f t="shared" si="10"/>
        <v>0.20274127970006914</v>
      </c>
      <c r="I45" s="131">
        <f t="shared" si="8"/>
        <v>0</v>
      </c>
    </row>
    <row r="46" spans="1:9" hidden="1" x14ac:dyDescent="0.35">
      <c r="A46" s="74" t="s">
        <v>11</v>
      </c>
      <c r="B46" s="446">
        <f>SUM(B43:B45)</f>
        <v>11.440321968746504</v>
      </c>
      <c r="C46" s="139">
        <f>SUM(C43:C45)</f>
        <v>11.545730489660356</v>
      </c>
      <c r="D46" s="741"/>
      <c r="E46" s="401"/>
      <c r="F46" s="75">
        <f>SUM(F43:F45)</f>
        <v>9.437499999999998E-3</v>
      </c>
      <c r="G46" s="139">
        <f>SUM(G43:G45)</f>
        <v>0.1353779326</v>
      </c>
      <c r="H46" s="138">
        <f>SUM(H43:H45)</f>
        <v>11.410352557060355</v>
      </c>
      <c r="I46" s="140">
        <f t="shared" si="8"/>
        <v>-1.1725367461265183E-2</v>
      </c>
    </row>
    <row r="47" spans="1:9" hidden="1" x14ac:dyDescent="0.35">
      <c r="A47" s="47"/>
      <c r="B47" s="88"/>
      <c r="C47" s="58"/>
      <c r="D47" s="738"/>
      <c r="E47" s="280"/>
      <c r="F47" s="66"/>
      <c r="G47" s="89"/>
      <c r="H47" s="56"/>
      <c r="I47" s="131"/>
    </row>
    <row r="48" spans="1:9" hidden="1" x14ac:dyDescent="0.35">
      <c r="A48" s="48" t="s">
        <v>614</v>
      </c>
      <c r="B48" s="88"/>
      <c r="C48" s="58"/>
      <c r="D48" s="738"/>
      <c r="E48" s="280"/>
      <c r="F48" s="66"/>
      <c r="G48" s="89"/>
      <c r="H48" s="56"/>
      <c r="I48" s="131"/>
    </row>
    <row r="49" spans="1:9" hidden="1" x14ac:dyDescent="0.35">
      <c r="A49" s="47" t="s">
        <v>517</v>
      </c>
      <c r="B49" s="154">
        <f>'Market Shares (Conv.) (2024)'!AQ50</f>
        <v>15.703397223176607</v>
      </c>
      <c r="C49" s="58">
        <f>'Market Shares (Conv.) (2029)'!H50</f>
        <v>15.848084748504981</v>
      </c>
      <c r="D49" s="738"/>
      <c r="E49" s="280"/>
      <c r="F49" s="66">
        <f>G49/$G$7</f>
        <v>6.9312499999999999E-2</v>
      </c>
      <c r="G49" s="76">
        <f>'Trade Draw'!X51</f>
        <v>0.99426574340000018</v>
      </c>
      <c r="H49" s="56">
        <f>C49-G49</f>
        <v>14.853819005104981</v>
      </c>
      <c r="I49" s="131">
        <f t="shared" ref="I49:I62" si="11">SUM(H49-C49)/C49</f>
        <v>-6.2737280824661998E-2</v>
      </c>
    </row>
    <row r="50" spans="1:9" hidden="1" x14ac:dyDescent="0.35">
      <c r="A50" s="47" t="s">
        <v>622</v>
      </c>
      <c r="B50" s="154">
        <f>'Market Shares (Conv.) (2024)'!AQ51</f>
        <v>27.535703770522638</v>
      </c>
      <c r="C50" s="58">
        <f>'Market Shares (Conv.) (2029)'!H51</f>
        <v>27.789411473391674</v>
      </c>
      <c r="D50" s="738"/>
      <c r="E50" s="280"/>
      <c r="F50" s="66">
        <f t="shared" ref="F50:F60" si="12">G50/$G$7</f>
        <v>3.925E-2</v>
      </c>
      <c r="G50" s="76">
        <f>'Trade Draw'!X52</f>
        <v>0.56302875280000009</v>
      </c>
      <c r="H50" s="56">
        <f t="shared" ref="H50:H60" si="13">C50-G50</f>
        <v>27.226382720591673</v>
      </c>
      <c r="I50" s="131">
        <f t="shared" si="11"/>
        <v>-2.0260549718337878E-2</v>
      </c>
    </row>
    <row r="51" spans="1:9" hidden="1" x14ac:dyDescent="0.35">
      <c r="A51" s="47" t="s">
        <v>623</v>
      </c>
      <c r="B51" s="154">
        <f>'Market Shares (Conv.) (2024)'!AQ52</f>
        <v>8.2693857277125424</v>
      </c>
      <c r="C51" s="58">
        <f>'Market Shares (Conv.) (2029)'!H52</f>
        <v>8.3455779643301433</v>
      </c>
      <c r="D51" s="738"/>
      <c r="E51" s="280"/>
      <c r="F51" s="66">
        <f t="shared" si="12"/>
        <v>1E-3</v>
      </c>
      <c r="G51" s="76">
        <f>'Trade Draw'!X53</f>
        <v>1.4344681600000003E-2</v>
      </c>
      <c r="H51" s="56">
        <f t="shared" si="13"/>
        <v>8.3312332827301425</v>
      </c>
      <c r="I51" s="131">
        <f t="shared" si="11"/>
        <v>-1.7188362101835772E-3</v>
      </c>
    </row>
    <row r="52" spans="1:9" hidden="1" x14ac:dyDescent="0.35">
      <c r="A52" s="47" t="s">
        <v>626</v>
      </c>
      <c r="B52" s="154">
        <f>'Market Shares (Conv.) (2024)'!AQ53</f>
        <v>0.12885766953568828</v>
      </c>
      <c r="C52" s="58">
        <f>'Market Shares (Conv.) (2029)'!H53</f>
        <v>0.13004493475350901</v>
      </c>
      <c r="D52" s="738"/>
      <c r="E52" s="280"/>
      <c r="F52" s="66">
        <f t="shared" si="12"/>
        <v>0</v>
      </c>
      <c r="G52" s="76">
        <f>'Trade Draw'!X54</f>
        <v>0</v>
      </c>
      <c r="H52" s="56">
        <f t="shared" si="13"/>
        <v>0.13004493475350901</v>
      </c>
      <c r="I52" s="131">
        <f t="shared" si="11"/>
        <v>0</v>
      </c>
    </row>
    <row r="53" spans="1:9" hidden="1" x14ac:dyDescent="0.35">
      <c r="A53" s="47" t="s">
        <v>629</v>
      </c>
      <c r="B53" s="154">
        <f>'Market Shares (Conv.) (2024)'!AQ54</f>
        <v>0.98200264609545218</v>
      </c>
      <c r="C53" s="58">
        <f>'Market Shares (Conv.) (2029)'!H54</f>
        <v>0.99105059481063607</v>
      </c>
      <c r="D53" s="738"/>
      <c r="E53" s="280"/>
      <c r="F53" s="66">
        <f t="shared" si="12"/>
        <v>8.749999999999998E-4</v>
      </c>
      <c r="G53" s="76">
        <f>'Trade Draw'!X55</f>
        <v>1.25515964E-2</v>
      </c>
      <c r="H53" s="56">
        <f t="shared" si="13"/>
        <v>0.97849899841063603</v>
      </c>
      <c r="I53" s="131">
        <f t="shared" si="11"/>
        <v>-1.2664940080479256E-2</v>
      </c>
    </row>
    <row r="54" spans="1:9" hidden="1" x14ac:dyDescent="0.35">
      <c r="A54" s="47" t="s">
        <v>630</v>
      </c>
      <c r="B54" s="154">
        <f>'Market Shares (Conv.) (2024)'!AQ55</f>
        <v>0.39479078155889907</v>
      </c>
      <c r="C54" s="58">
        <f>'Market Shares (Conv.) (2029)'!H55</f>
        <v>0.39842829390061746</v>
      </c>
      <c r="D54" s="738"/>
      <c r="E54" s="280"/>
      <c r="F54" s="66">
        <f t="shared" si="12"/>
        <v>0</v>
      </c>
      <c r="G54" s="76">
        <f>'Trade Draw'!X56</f>
        <v>0</v>
      </c>
      <c r="H54" s="56">
        <f t="shared" si="13"/>
        <v>0.39842829390061746</v>
      </c>
      <c r="I54" s="131">
        <f t="shared" si="11"/>
        <v>0</v>
      </c>
    </row>
    <row r="55" spans="1:9" hidden="1" x14ac:dyDescent="0.35">
      <c r="A55" s="47" t="s">
        <v>631</v>
      </c>
      <c r="B55" s="154">
        <f>'Market Shares (Conv.) (2024)'!AQ56</f>
        <v>38.338825656263296</v>
      </c>
      <c r="C55" s="58">
        <f>'Market Shares (Conv.) (2029)'!H56</f>
        <v>38.69207086361331</v>
      </c>
      <c r="D55" s="738"/>
      <c r="E55" s="280"/>
      <c r="F55" s="66">
        <f t="shared" si="12"/>
        <v>0.122625</v>
      </c>
      <c r="G55" s="76">
        <f>'Trade Draw'!X57</f>
        <v>1.7590165812000003</v>
      </c>
      <c r="H55" s="56">
        <f t="shared" si="13"/>
        <v>36.933054282413309</v>
      </c>
      <c r="I55" s="131">
        <f t="shared" si="11"/>
        <v>-4.5461939408733235E-2</v>
      </c>
    </row>
    <row r="56" spans="1:9" hidden="1" x14ac:dyDescent="0.35">
      <c r="A56" s="47" t="s">
        <v>633</v>
      </c>
      <c r="B56" s="154">
        <f>'Market Shares (Conv.) (2024)'!AQ57</f>
        <v>2.8984586850906637E-2</v>
      </c>
      <c r="C56" s="58">
        <f>'Market Shares (Conv.) (2029)'!H57</f>
        <v>2.9251644232473312E-2</v>
      </c>
      <c r="D56" s="738"/>
      <c r="E56" s="280"/>
      <c r="F56" s="66">
        <f t="shared" si="12"/>
        <v>0</v>
      </c>
      <c r="G56" s="76">
        <f>'Trade Draw'!X58</f>
        <v>0</v>
      </c>
      <c r="H56" s="56">
        <f t="shared" si="13"/>
        <v>2.9251644232473312E-2</v>
      </c>
      <c r="I56" s="131">
        <f t="shared" si="11"/>
        <v>0</v>
      </c>
    </row>
    <row r="57" spans="1:9" hidden="1" x14ac:dyDescent="0.35">
      <c r="A57" s="47" t="s">
        <v>634</v>
      </c>
      <c r="B57" s="154">
        <f>'Market Shares (Conv.) (2024)'!AQ58</f>
        <v>2.8984586850906637E-2</v>
      </c>
      <c r="C57" s="58">
        <f>'Market Shares (Conv.) (2029)'!H58</f>
        <v>2.9251644232473312E-2</v>
      </c>
      <c r="D57" s="738"/>
      <c r="E57" s="280"/>
      <c r="F57" s="66">
        <f t="shared" si="12"/>
        <v>0</v>
      </c>
      <c r="G57" s="76">
        <f>'Trade Draw'!X59</f>
        <v>0</v>
      </c>
      <c r="H57" s="56">
        <f t="shared" si="13"/>
        <v>2.9251644232473312E-2</v>
      </c>
      <c r="I57" s="131">
        <f t="shared" si="11"/>
        <v>0</v>
      </c>
    </row>
    <row r="58" spans="1:9" hidden="1" x14ac:dyDescent="0.35">
      <c r="A58" s="47" t="s">
        <v>586</v>
      </c>
      <c r="B58" s="154">
        <f>'Market Shares (Conv.) (2024)'!AQ59</f>
        <v>2.3763802297874901</v>
      </c>
      <c r="C58" s="58">
        <f>'Market Shares (Conv.) (2029)'!H59</f>
        <v>2.3982756559682503</v>
      </c>
      <c r="D58" s="738"/>
      <c r="E58" s="280"/>
      <c r="F58" s="66">
        <f t="shared" si="12"/>
        <v>6.2500000000000001E-5</v>
      </c>
      <c r="G58" s="76">
        <f>'Trade Draw'!X60</f>
        <v>8.9654260000000016E-4</v>
      </c>
      <c r="H58" s="56">
        <f t="shared" si="13"/>
        <v>2.3973791133682503</v>
      </c>
      <c r="I58" s="131">
        <f t="shared" si="11"/>
        <v>-3.7382800336940028E-4</v>
      </c>
    </row>
    <row r="59" spans="1:9" hidden="1" x14ac:dyDescent="0.35">
      <c r="A59" s="47" t="s">
        <v>635</v>
      </c>
      <c r="B59" s="154">
        <f>'Market Shares (Conv.) (2024)'!AQ60</f>
        <v>1.3516062920910654</v>
      </c>
      <c r="C59" s="58">
        <f>'Market Shares (Conv.) (2029)'!H60</f>
        <v>1.3640596846176383</v>
      </c>
      <c r="D59" s="738"/>
      <c r="E59" s="280"/>
      <c r="F59" s="66">
        <f t="shared" si="12"/>
        <v>0</v>
      </c>
      <c r="G59" s="76">
        <f>'Trade Draw'!X61</f>
        <v>0</v>
      </c>
      <c r="H59" s="56">
        <f t="shared" si="13"/>
        <v>1.3640596846176383</v>
      </c>
      <c r="I59" s="131">
        <f t="shared" si="11"/>
        <v>0</v>
      </c>
    </row>
    <row r="60" spans="1:9" hidden="1" x14ac:dyDescent="0.35">
      <c r="A60" s="47" t="s">
        <v>636</v>
      </c>
      <c r="B60" s="154">
        <f>'Market Shares (Conv.) (2024)'!AQ61</f>
        <v>9.9873082684781636E-2</v>
      </c>
      <c r="C60" s="58">
        <f>'Market Shares (Conv.) (2029)'!H61</f>
        <v>0.10079329052103567</v>
      </c>
      <c r="D60" s="738"/>
      <c r="E60" s="280"/>
      <c r="F60" s="66">
        <f t="shared" si="12"/>
        <v>0</v>
      </c>
      <c r="G60" s="76">
        <f>'Trade Draw'!X62</f>
        <v>0</v>
      </c>
      <c r="H60" s="56">
        <f t="shared" si="13"/>
        <v>0.10079329052103567</v>
      </c>
      <c r="I60" s="131">
        <f t="shared" si="11"/>
        <v>0</v>
      </c>
    </row>
    <row r="61" spans="1:9" hidden="1" x14ac:dyDescent="0.35">
      <c r="A61" s="47"/>
      <c r="B61" s="88"/>
      <c r="C61" s="58"/>
      <c r="D61" s="738"/>
      <c r="E61" s="280"/>
      <c r="F61" s="66"/>
      <c r="G61" s="89"/>
      <c r="H61" s="56"/>
      <c r="I61" s="131"/>
    </row>
    <row r="62" spans="1:9" ht="13.9" hidden="1" thickBot="1" x14ac:dyDescent="0.4">
      <c r="A62" s="71" t="s">
        <v>637</v>
      </c>
      <c r="B62" s="448">
        <f>B40+B46+B49+B50+B51+B52+B53+B54+B55+B56+B57+B58+B59+B60</f>
        <v>110.07929635724869</v>
      </c>
      <c r="C62" s="144">
        <f>C40+C46+C49+C50+C51+C52+C53+C54+C55+C56+C57+C58+C59+C60</f>
        <v>111.09354192166148</v>
      </c>
      <c r="D62" s="742"/>
      <c r="E62" s="281"/>
      <c r="F62" s="72">
        <f>F40+F46+F49+F50+F51+F52+F53+F54+F55+F56+F57+F58+F59+F60</f>
        <v>0.2429375</v>
      </c>
      <c r="G62" s="144">
        <f>G40+G46+G49+G50+G51+G52+G53+G54+G55+G56+G57+G58+G59+G60</f>
        <v>3.4848610862000005</v>
      </c>
      <c r="H62" s="141">
        <f>H40+H46+H49+H50+H51+H52+H53+H54+H55+H56+H57+H58+H59+H60</f>
        <v>107.6086808354615</v>
      </c>
      <c r="I62" s="142">
        <f t="shared" si="11"/>
        <v>-3.1368709881060074E-2</v>
      </c>
    </row>
    <row r="63" spans="1:9" hidden="1" x14ac:dyDescent="0.35">
      <c r="A63" s="47"/>
      <c r="B63" s="88"/>
      <c r="C63" s="58"/>
      <c r="D63" s="738"/>
      <c r="E63" s="280"/>
      <c r="F63" s="66"/>
      <c r="G63" s="89"/>
      <c r="H63" s="56"/>
      <c r="I63" s="131"/>
    </row>
    <row r="64" spans="1:9" ht="13.9" hidden="1" thickBot="1" x14ac:dyDescent="0.4">
      <c r="A64" s="287" t="s">
        <v>84</v>
      </c>
      <c r="B64" s="577"/>
      <c r="C64" s="578"/>
      <c r="D64" s="740"/>
      <c r="E64" s="289"/>
      <c r="F64" s="579"/>
      <c r="G64" s="580"/>
      <c r="H64" s="581"/>
      <c r="I64" s="582"/>
    </row>
    <row r="65" spans="1:9" hidden="1" x14ac:dyDescent="0.35">
      <c r="A65" s="47"/>
      <c r="B65" s="88"/>
      <c r="C65" s="58"/>
      <c r="D65" s="738"/>
      <c r="E65" s="280"/>
      <c r="F65" s="66"/>
      <c r="G65" s="89"/>
      <c r="H65" s="56"/>
      <c r="I65" s="131"/>
    </row>
    <row r="66" spans="1:9" hidden="1" x14ac:dyDescent="0.35">
      <c r="A66" s="79" t="s">
        <v>641</v>
      </c>
      <c r="B66" s="88"/>
      <c r="C66" s="58"/>
      <c r="D66" s="738"/>
      <c r="E66" s="280"/>
      <c r="F66" s="66"/>
      <c r="G66" s="89"/>
      <c r="H66" s="56"/>
      <c r="I66" s="131"/>
    </row>
    <row r="67" spans="1:9" hidden="1" x14ac:dyDescent="0.35">
      <c r="A67" s="47" t="s">
        <v>642</v>
      </c>
      <c r="B67" s="154">
        <f>'Market Shares (Conv.) (2024)'!AQ68</f>
        <v>70.913441380505915</v>
      </c>
      <c r="C67" s="58">
        <f>'Market Shares (Conv.) (2029)'!H68</f>
        <v>71.566821677778194</v>
      </c>
      <c r="D67" s="738"/>
      <c r="E67" s="280"/>
      <c r="F67" s="66">
        <f>G67/$G$7</f>
        <v>8.6124999999999993E-2</v>
      </c>
      <c r="G67" s="76">
        <f>'Trade Draw'!X69</f>
        <v>1.2354357028000003</v>
      </c>
      <c r="H67" s="56">
        <f t="shared" ref="H67" si="14">C67-G67</f>
        <v>70.33138597497819</v>
      </c>
      <c r="I67" s="131">
        <f t="shared" ref="I67:I79" si="15">SUM(H67-C67)/C67</f>
        <v>-1.7262687846645173E-2</v>
      </c>
    </row>
    <row r="68" spans="1:9" hidden="1" x14ac:dyDescent="0.35">
      <c r="A68" s="47"/>
      <c r="B68" s="88"/>
      <c r="C68" s="58"/>
      <c r="D68" s="738"/>
      <c r="E68" s="280"/>
      <c r="F68" s="66"/>
      <c r="G68" s="89"/>
      <c r="H68" s="56"/>
      <c r="I68" s="131"/>
    </row>
    <row r="69" spans="1:9" hidden="1" x14ac:dyDescent="0.35">
      <c r="A69" s="79" t="s">
        <v>638</v>
      </c>
      <c r="B69" s="88"/>
      <c r="C69" s="58"/>
      <c r="D69" s="738"/>
      <c r="E69" s="280"/>
      <c r="F69" s="66"/>
      <c r="G69" s="89"/>
      <c r="H69" s="56"/>
      <c r="I69" s="131"/>
    </row>
    <row r="70" spans="1:9" hidden="1" x14ac:dyDescent="0.35">
      <c r="A70" s="47" t="s">
        <v>639</v>
      </c>
      <c r="B70" s="154">
        <f>'Market Shares (Conv.) (2024)'!AQ71</f>
        <v>3.9035056260297152</v>
      </c>
      <c r="C70" s="58">
        <f>'Market Shares (Conv.) (2029)'!H71</f>
        <v>3.9394716377855694</v>
      </c>
      <c r="D70" s="738"/>
      <c r="E70" s="280"/>
      <c r="F70" s="66">
        <f>G70/$G$7</f>
        <v>2.7499999999999998E-3</v>
      </c>
      <c r="G70" s="76">
        <f>'Trade Draw'!X72</f>
        <v>3.9447874400000006E-2</v>
      </c>
      <c r="H70" s="56">
        <f t="shared" ref="H70:H71" si="16">C70-G70</f>
        <v>3.9000237633855694</v>
      </c>
      <c r="I70" s="131">
        <f t="shared" si="15"/>
        <v>-1.0013493693325371E-2</v>
      </c>
    </row>
    <row r="71" spans="1:9" hidden="1" x14ac:dyDescent="0.35">
      <c r="A71" s="47" t="s">
        <v>8</v>
      </c>
      <c r="B71" s="154">
        <f>'Market Shares (Conv.) (2024)'!AQ72</f>
        <v>1.5347054765105987</v>
      </c>
      <c r="C71" s="58">
        <f>'Market Shares (Conv.) (2029)'!H72</f>
        <v>1.5488459032188076</v>
      </c>
      <c r="D71" s="738"/>
      <c r="E71" s="280"/>
      <c r="F71" s="66">
        <f>G71/$G$7</f>
        <v>6.8749999999999996E-4</v>
      </c>
      <c r="G71" s="76">
        <f>'Trade Draw'!X73</f>
        <v>9.8619686000000015E-3</v>
      </c>
      <c r="H71" s="56">
        <f t="shared" si="16"/>
        <v>1.5389839346188074</v>
      </c>
      <c r="I71" s="131">
        <f t="shared" si="15"/>
        <v>-6.3673013432162529E-3</v>
      </c>
    </row>
    <row r="72" spans="1:9" hidden="1" x14ac:dyDescent="0.35">
      <c r="A72" s="74" t="s">
        <v>11</v>
      </c>
      <c r="B72" s="446">
        <f>SUM(B70:B71)</f>
        <v>5.4382111025403139</v>
      </c>
      <c r="C72" s="139">
        <f>SUM(C70:C71)</f>
        <v>5.4883175410043767</v>
      </c>
      <c r="D72" s="741"/>
      <c r="E72" s="401"/>
      <c r="F72" s="75">
        <f>SUM(F70:F71)</f>
        <v>3.4374999999999996E-3</v>
      </c>
      <c r="G72" s="139">
        <f>SUM(G70:G71)</f>
        <v>4.9309843000000006E-2</v>
      </c>
      <c r="H72" s="138">
        <f>SUM(H70:H71)</f>
        <v>5.4390076980043771</v>
      </c>
      <c r="I72" s="140">
        <f t="shared" si="15"/>
        <v>-8.9845098487096285E-3</v>
      </c>
    </row>
    <row r="73" spans="1:9" hidden="1" x14ac:dyDescent="0.35">
      <c r="A73" s="47"/>
      <c r="B73" s="88"/>
      <c r="C73" s="58"/>
      <c r="D73" s="738"/>
      <c r="E73" s="280"/>
      <c r="F73" s="66"/>
      <c r="G73" s="89"/>
      <c r="H73" s="56"/>
      <c r="I73" s="131"/>
    </row>
    <row r="74" spans="1:9" hidden="1" x14ac:dyDescent="0.35">
      <c r="A74" s="48" t="s">
        <v>614</v>
      </c>
      <c r="B74" s="88"/>
      <c r="C74" s="58"/>
      <c r="D74" s="738"/>
      <c r="E74" s="280"/>
      <c r="F74" s="66"/>
      <c r="G74" s="89"/>
      <c r="H74" s="56"/>
      <c r="I74" s="131"/>
    </row>
    <row r="75" spans="1:9" hidden="1" x14ac:dyDescent="0.35">
      <c r="A75" s="47" t="s">
        <v>640</v>
      </c>
      <c r="B75" s="154">
        <f>'Market Shares (Conv.) (2024)'!AQ76</f>
        <v>1.0586741078019837</v>
      </c>
      <c r="C75" s="58">
        <f>'Market Shares (Conv.) (2029)'!H76</f>
        <v>1.0684284899022478</v>
      </c>
      <c r="D75" s="738"/>
      <c r="E75" s="280"/>
      <c r="F75" s="66">
        <f>G75/$G$7</f>
        <v>0</v>
      </c>
      <c r="G75" s="76">
        <f>'Trade Draw'!X77</f>
        <v>0</v>
      </c>
      <c r="H75" s="56">
        <f t="shared" ref="H75:H77" si="17">C75-G75</f>
        <v>1.0684284899022478</v>
      </c>
      <c r="I75" s="131">
        <f t="shared" si="15"/>
        <v>0</v>
      </c>
    </row>
    <row r="76" spans="1:9" hidden="1" x14ac:dyDescent="0.35">
      <c r="A76" s="47" t="s">
        <v>536</v>
      </c>
      <c r="B76" s="154">
        <f>'Market Shares (Conv.) (2024)'!AQ77</f>
        <v>0.10820725562160902</v>
      </c>
      <c r="C76" s="58">
        <f>'Market Shares (Conv.) (2029)'!H77</f>
        <v>0.10920425262906917</v>
      </c>
      <c r="D76" s="738"/>
      <c r="E76" s="280"/>
      <c r="F76" s="66">
        <f t="shared" ref="F76:F77" si="18">G76/$G$7</f>
        <v>0</v>
      </c>
      <c r="G76" s="76">
        <f>'Trade Draw'!X78</f>
        <v>0</v>
      </c>
      <c r="H76" s="56">
        <f t="shared" si="17"/>
        <v>0.10920425262906917</v>
      </c>
      <c r="I76" s="131">
        <f t="shared" si="15"/>
        <v>0</v>
      </c>
    </row>
    <row r="77" spans="1:9" hidden="1" x14ac:dyDescent="0.35">
      <c r="A77" s="47" t="s">
        <v>643</v>
      </c>
      <c r="B77" s="154">
        <f>'Market Shares (Conv.) (2024)'!AQ78</f>
        <v>5.4056248035801356E-2</v>
      </c>
      <c r="C77" s="58">
        <f>'Market Shares (Conv.) (2029)'!H78</f>
        <v>5.4554309993076013E-2</v>
      </c>
      <c r="D77" s="738"/>
      <c r="E77" s="280"/>
      <c r="F77" s="66">
        <f t="shared" si="18"/>
        <v>0</v>
      </c>
      <c r="G77" s="76">
        <f>'Trade Draw'!X79</f>
        <v>0</v>
      </c>
      <c r="H77" s="56">
        <f t="shared" si="17"/>
        <v>5.4554309993076013E-2</v>
      </c>
      <c r="I77" s="131">
        <f t="shared" si="15"/>
        <v>0</v>
      </c>
    </row>
    <row r="78" spans="1:9" hidden="1" x14ac:dyDescent="0.35">
      <c r="A78" s="47"/>
      <c r="B78" s="88"/>
      <c r="C78" s="58"/>
      <c r="D78" s="738"/>
      <c r="E78" s="280"/>
      <c r="F78" s="66"/>
      <c r="G78" s="89"/>
      <c r="H78" s="56"/>
      <c r="I78" s="131"/>
    </row>
    <row r="79" spans="1:9" ht="13.9" hidden="1" thickBot="1" x14ac:dyDescent="0.4">
      <c r="A79" s="71" t="s">
        <v>644</v>
      </c>
      <c r="B79" s="448">
        <f>B67+B72+B75+B76+B77</f>
        <v>77.572590094505614</v>
      </c>
      <c r="C79" s="144">
        <f>C67+C72+C75+C76+C77</f>
        <v>78.287326271306966</v>
      </c>
      <c r="D79" s="742"/>
      <c r="E79" s="281"/>
      <c r="F79" s="72">
        <f>F67+F72+F75+F76+F77</f>
        <v>8.9562499999999989E-2</v>
      </c>
      <c r="G79" s="144">
        <f>G67+G72+G75+G76+G77</f>
        <v>1.2847455458000003</v>
      </c>
      <c r="H79" s="141">
        <f>H67+H72+H75+H76+H77</f>
        <v>77.002580725506959</v>
      </c>
      <c r="I79" s="142">
        <f t="shared" si="15"/>
        <v>-1.6410645336739239E-2</v>
      </c>
    </row>
    <row r="80" spans="1:9" hidden="1" x14ac:dyDescent="0.35">
      <c r="A80" s="47"/>
      <c r="B80" s="88"/>
      <c r="C80" s="58"/>
      <c r="D80" s="738"/>
      <c r="E80" s="280"/>
      <c r="F80" s="66"/>
      <c r="G80" s="89"/>
      <c r="H80" s="56"/>
      <c r="I80" s="131"/>
    </row>
    <row r="81" spans="1:9" ht="13.9" hidden="1" thickBot="1" x14ac:dyDescent="0.4">
      <c r="A81" s="287" t="s">
        <v>85</v>
      </c>
      <c r="B81" s="577"/>
      <c r="C81" s="578"/>
      <c r="D81" s="740"/>
      <c r="E81" s="289"/>
      <c r="F81" s="579"/>
      <c r="G81" s="580"/>
      <c r="H81" s="581"/>
      <c r="I81" s="582"/>
    </row>
    <row r="82" spans="1:9" hidden="1" x14ac:dyDescent="0.35">
      <c r="A82" s="47"/>
      <c r="B82" s="88"/>
      <c r="C82" s="58"/>
      <c r="D82" s="738"/>
      <c r="E82" s="280"/>
      <c r="F82" s="66"/>
      <c r="G82" s="89"/>
      <c r="H82" s="56"/>
      <c r="I82" s="131"/>
    </row>
    <row r="83" spans="1:9" hidden="1" x14ac:dyDescent="0.35">
      <c r="A83" s="247" t="s">
        <v>541</v>
      </c>
      <c r="B83" s="154">
        <f>'Market Shares (Conv.) (2024)'!AQ84</f>
        <v>1.7274897275994476</v>
      </c>
      <c r="C83" s="58">
        <f>'Market Shares (Conv.) (2029)'!H84</f>
        <v>1.743406424487663</v>
      </c>
      <c r="D83" s="738"/>
      <c r="E83" s="280"/>
      <c r="F83" s="66">
        <f>G83/$G$7</f>
        <v>1.25E-4</v>
      </c>
      <c r="G83" s="76">
        <f>'Trade Draw'!X85</f>
        <v>1.7930852000000003E-3</v>
      </c>
      <c r="H83" s="56">
        <f t="shared" ref="H83:H91" si="19">C83-G83</f>
        <v>1.7416133392876629</v>
      </c>
      <c r="I83" s="131">
        <f t="shared" ref="I83:I95" si="20">SUM(H83-C83)/C83</f>
        <v>-1.0284952348543948E-3</v>
      </c>
    </row>
    <row r="84" spans="1:9" hidden="1" x14ac:dyDescent="0.35">
      <c r="A84" s="247" t="s">
        <v>645</v>
      </c>
      <c r="B84" s="154">
        <f>'Market Shares (Conv.) (2024)'!AQ85</f>
        <v>7.1883402993267396</v>
      </c>
      <c r="C84" s="58">
        <f>'Market Shares (Conv.) (2029)'!H85</f>
        <v>7.2545720295916256</v>
      </c>
      <c r="D84" s="738"/>
      <c r="E84" s="280"/>
      <c r="F84" s="66">
        <f t="shared" ref="F84:F91" si="21">G84/$G$7</f>
        <v>8.1249999999999985E-4</v>
      </c>
      <c r="G84" s="76">
        <f>'Trade Draw'!X86</f>
        <v>1.1655053800000001E-2</v>
      </c>
      <c r="H84" s="56">
        <f t="shared" si="19"/>
        <v>7.2429169757916254</v>
      </c>
      <c r="I84" s="131">
        <f t="shared" si="20"/>
        <v>-1.6065804781396995E-3</v>
      </c>
    </row>
    <row r="85" spans="1:9" hidden="1" x14ac:dyDescent="0.35">
      <c r="A85" s="247" t="s">
        <v>543</v>
      </c>
      <c r="B85" s="154">
        <f>'Market Shares (Conv.) (2024)'!AQ86</f>
        <v>0.18640918212480706</v>
      </c>
      <c r="C85" s="58">
        <f>'Market Shares (Conv.) (2029)'!H86</f>
        <v>0.1881267138713974</v>
      </c>
      <c r="D85" s="738"/>
      <c r="E85" s="280"/>
      <c r="F85" s="66">
        <f t="shared" si="21"/>
        <v>0</v>
      </c>
      <c r="G85" s="76">
        <f>'Trade Draw'!X87</f>
        <v>0</v>
      </c>
      <c r="H85" s="56">
        <f t="shared" si="19"/>
        <v>0.1881267138713974</v>
      </c>
      <c r="I85" s="131">
        <f t="shared" si="20"/>
        <v>0</v>
      </c>
    </row>
    <row r="86" spans="1:9" hidden="1" x14ac:dyDescent="0.35">
      <c r="A86" s="247" t="s">
        <v>544</v>
      </c>
      <c r="B86" s="154">
        <f>'Market Shares (Conv.) (2024)'!AQ87</f>
        <v>0.82833263858386574</v>
      </c>
      <c r="C86" s="58">
        <f>'Market Shares (Conv.) (2029)'!H87</f>
        <v>0.83596470685050384</v>
      </c>
      <c r="D86" s="738"/>
      <c r="E86" s="280"/>
      <c r="F86" s="66">
        <f t="shared" si="21"/>
        <v>0</v>
      </c>
      <c r="G86" s="76">
        <f>'Trade Draw'!X88</f>
        <v>0</v>
      </c>
      <c r="H86" s="56">
        <f t="shared" si="19"/>
        <v>0.83596470685050384</v>
      </c>
      <c r="I86" s="131">
        <f t="shared" si="20"/>
        <v>0</v>
      </c>
    </row>
    <row r="87" spans="1:9" hidden="1" x14ac:dyDescent="0.35">
      <c r="A87" s="247" t="s">
        <v>646</v>
      </c>
      <c r="B87" s="154">
        <f>'Market Shares (Conv.) (2024)'!AQ88</f>
        <v>0.3241198977500897</v>
      </c>
      <c r="C87" s="58">
        <f>'Market Shares (Conv.) (2029)'!H88</f>
        <v>0.32710626466475529</v>
      </c>
      <c r="D87" s="738"/>
      <c r="E87" s="280"/>
      <c r="F87" s="66">
        <f t="shared" si="21"/>
        <v>0</v>
      </c>
      <c r="G87" s="76">
        <f>'Trade Draw'!X89</f>
        <v>0</v>
      </c>
      <c r="H87" s="56">
        <f t="shared" si="19"/>
        <v>0.32710626466475529</v>
      </c>
      <c r="I87" s="131">
        <f t="shared" si="20"/>
        <v>0</v>
      </c>
    </row>
    <row r="88" spans="1:9" hidden="1" x14ac:dyDescent="0.35">
      <c r="A88" s="247" t="s">
        <v>546</v>
      </c>
      <c r="B88" s="154">
        <f>'Market Shares (Conv.) (2024)'!AQ89</f>
        <v>1.2154985736758221</v>
      </c>
      <c r="C88" s="58">
        <f>'Market Shares (Conv.) (2029)'!H89</f>
        <v>1.2266979006855063</v>
      </c>
      <c r="D88" s="738"/>
      <c r="E88" s="280"/>
      <c r="F88" s="66">
        <f t="shared" si="21"/>
        <v>0</v>
      </c>
      <c r="G88" s="76">
        <f>'Trade Draw'!X90</f>
        <v>0</v>
      </c>
      <c r="H88" s="56">
        <f t="shared" si="19"/>
        <v>1.2266979006855063</v>
      </c>
      <c r="I88" s="131">
        <f t="shared" si="20"/>
        <v>0</v>
      </c>
    </row>
    <row r="89" spans="1:9" hidden="1" x14ac:dyDescent="0.35">
      <c r="A89" s="247" t="s">
        <v>647</v>
      </c>
      <c r="B89" s="154">
        <f>'Market Shares (Conv.) (2024)'!AQ90</f>
        <v>1.2001762833500988</v>
      </c>
      <c r="C89" s="58">
        <f>'Market Shares (Conv.) (2029)'!H90</f>
        <v>1.2112344342666048</v>
      </c>
      <c r="D89" s="738"/>
      <c r="E89" s="280"/>
      <c r="F89" s="66">
        <f t="shared" si="21"/>
        <v>0</v>
      </c>
      <c r="G89" s="76">
        <f>'Trade Draw'!X91</f>
        <v>0</v>
      </c>
      <c r="H89" s="56">
        <f t="shared" si="19"/>
        <v>1.2112344342666048</v>
      </c>
      <c r="I89" s="131">
        <f t="shared" si="20"/>
        <v>0</v>
      </c>
    </row>
    <row r="90" spans="1:9" hidden="1" x14ac:dyDescent="0.35">
      <c r="A90" s="247" t="s">
        <v>548</v>
      </c>
      <c r="B90" s="154">
        <f>'Market Shares (Conv.) (2024)'!AQ91</f>
        <v>7.43955516430089E-2</v>
      </c>
      <c r="C90" s="58">
        <f>'Market Shares (Conv.) (2029)'!H91</f>
        <v>7.5081015311136673E-2</v>
      </c>
      <c r="D90" s="738"/>
      <c r="E90" s="280"/>
      <c r="F90" s="66">
        <f t="shared" si="21"/>
        <v>0</v>
      </c>
      <c r="G90" s="76">
        <f>'Trade Draw'!X92</f>
        <v>0</v>
      </c>
      <c r="H90" s="56">
        <f t="shared" si="19"/>
        <v>7.5081015311136673E-2</v>
      </c>
      <c r="I90" s="131">
        <f t="shared" si="20"/>
        <v>0</v>
      </c>
    </row>
    <row r="91" spans="1:9" hidden="1" x14ac:dyDescent="0.35">
      <c r="A91" s="247" t="s">
        <v>549</v>
      </c>
      <c r="B91" s="154">
        <f>'Market Shares (Conv.) (2024)'!AQ92</f>
        <v>9.3289228897657978E-2</v>
      </c>
      <c r="C91" s="58">
        <f>'Market Shares (Conv.) (2029)'!H92</f>
        <v>9.4148774604689622E-2</v>
      </c>
      <c r="D91" s="738"/>
      <c r="E91" s="280"/>
      <c r="F91" s="66">
        <f t="shared" si="21"/>
        <v>0</v>
      </c>
      <c r="G91" s="76">
        <f>'Trade Draw'!X93</f>
        <v>0</v>
      </c>
      <c r="H91" s="56">
        <f t="shared" si="19"/>
        <v>9.4148774604689622E-2</v>
      </c>
      <c r="I91" s="131">
        <f t="shared" si="20"/>
        <v>0</v>
      </c>
    </row>
    <row r="92" spans="1:9" hidden="1" x14ac:dyDescent="0.35">
      <c r="A92" s="47"/>
      <c r="B92" s="88"/>
      <c r="C92" s="58"/>
      <c r="D92" s="738"/>
      <c r="E92" s="280"/>
      <c r="F92" s="66"/>
      <c r="G92" s="89"/>
      <c r="H92" s="56"/>
      <c r="I92" s="131"/>
    </row>
    <row r="93" spans="1:9" ht="13.9" hidden="1" thickBot="1" x14ac:dyDescent="0.4">
      <c r="A93" s="71" t="s">
        <v>648</v>
      </c>
      <c r="B93" s="448">
        <f>SUM(B83:B91)</f>
        <v>12.838051382951537</v>
      </c>
      <c r="C93" s="144">
        <f>SUM(C83:C91)</f>
        <v>12.956338264333882</v>
      </c>
      <c r="D93" s="742"/>
      <c r="E93" s="281"/>
      <c r="F93" s="72">
        <f>SUM(F83:F91)</f>
        <v>9.3749999999999986E-4</v>
      </c>
      <c r="G93" s="144">
        <f>SUM(G83:G91)</f>
        <v>1.3448139000000001E-2</v>
      </c>
      <c r="H93" s="141">
        <f>SUM(H83:H91)</f>
        <v>12.942890125333882</v>
      </c>
      <c r="I93" s="142">
        <f t="shared" si="20"/>
        <v>-1.0379583124206751E-3</v>
      </c>
    </row>
    <row r="94" spans="1:9" hidden="1" x14ac:dyDescent="0.35">
      <c r="A94" s="47"/>
      <c r="B94" s="88"/>
      <c r="C94" s="58"/>
      <c r="D94" s="738"/>
      <c r="E94" s="280"/>
      <c r="F94" s="66"/>
      <c r="G94" s="89"/>
      <c r="H94" s="56"/>
      <c r="I94" s="131"/>
    </row>
    <row r="95" spans="1:9" ht="13.9" hidden="1" thickBot="1" x14ac:dyDescent="0.4">
      <c r="A95" s="150" t="s">
        <v>649</v>
      </c>
      <c r="B95" s="444">
        <f>B93+B79+B62+B35+B26</f>
        <v>320.28291195181328</v>
      </c>
      <c r="C95" s="585">
        <f>C93+C79+C62+C35+C26</f>
        <v>323.233925753265</v>
      </c>
      <c r="D95" s="743"/>
      <c r="E95" s="282"/>
      <c r="F95" s="583">
        <f>F93+F79+F62+F35+F26</f>
        <v>0.90962499999999991</v>
      </c>
      <c r="G95" s="585">
        <f>G93+G79+G62+G35+G26</f>
        <v>13.048281000400001</v>
      </c>
      <c r="H95" s="571">
        <f>H93+H79+H62+H35+H26+H7</f>
        <v>324.53032635286507</v>
      </c>
      <c r="I95" s="584">
        <f t="shared" si="20"/>
        <v>4.0107194706710996E-3</v>
      </c>
    </row>
    <row r="96" spans="1:9" hidden="1" x14ac:dyDescent="0.35">
      <c r="A96" s="47"/>
      <c r="B96" s="88"/>
      <c r="C96" s="58"/>
      <c r="D96" s="738"/>
      <c r="E96" s="280"/>
      <c r="F96" s="66"/>
      <c r="G96" s="89"/>
      <c r="H96" s="56"/>
      <c r="I96" s="131"/>
    </row>
    <row r="97" spans="1:9" ht="13.9" hidden="1" thickBot="1" x14ac:dyDescent="0.4">
      <c r="A97" s="150" t="s">
        <v>514</v>
      </c>
      <c r="B97" s="569"/>
      <c r="C97" s="572"/>
      <c r="D97" s="739"/>
      <c r="E97" s="734"/>
      <c r="F97" s="574"/>
      <c r="G97" s="570"/>
      <c r="H97" s="570"/>
      <c r="I97" s="576"/>
    </row>
    <row r="98" spans="1:9" hidden="1" x14ac:dyDescent="0.35">
      <c r="A98" s="79"/>
      <c r="B98" s="88"/>
      <c r="C98" s="58"/>
      <c r="D98" s="738"/>
      <c r="E98" s="280"/>
      <c r="F98" s="66"/>
      <c r="G98" s="89"/>
      <c r="H98" s="56"/>
      <c r="I98" s="131"/>
    </row>
    <row r="99" spans="1:9" hidden="1" x14ac:dyDescent="0.35">
      <c r="A99" s="5" t="s">
        <v>552</v>
      </c>
      <c r="B99" s="154">
        <f>'Market Shares (Conv.) (2024)'!AK100</f>
        <v>7.1797302942129502</v>
      </c>
      <c r="C99" s="58">
        <f>'Market Shares (Conv.) (2024)'!AL100*'Pop &amp; Exp'!$G$21</f>
        <v>7.2458826938517769</v>
      </c>
      <c r="D99" s="738"/>
      <c r="E99" s="280"/>
      <c r="F99" s="66">
        <f>G99/$G$7</f>
        <v>2.5000000000000001E-3</v>
      </c>
      <c r="G99" s="76">
        <f>'Trade Draw'!X101</f>
        <v>3.5861704000000008E-2</v>
      </c>
      <c r="H99" s="56">
        <f t="shared" ref="H99:H111" si="22">C99-G99</f>
        <v>7.2100209898517766</v>
      </c>
      <c r="I99" s="131">
        <f t="shared" ref="I99:I111" si="23">SUM(H99-C99)/C99</f>
        <v>-4.9492526328682252E-3</v>
      </c>
    </row>
    <row r="100" spans="1:9" hidden="1" x14ac:dyDescent="0.35">
      <c r="A100" s="5" t="s">
        <v>553</v>
      </c>
      <c r="B100" s="154">
        <f>'Market Shares (Conv.) (2024)'!AK101</f>
        <v>4.2488513891491717</v>
      </c>
      <c r="C100" s="58">
        <f>'Market Shares (Conv.) (2024)'!AL101*'Pop &amp; Exp'!$G$21</f>
        <v>4.2879993381086932</v>
      </c>
      <c r="D100" s="738"/>
      <c r="E100" s="280"/>
      <c r="F100" s="66">
        <f t="shared" ref="F100:F111" si="24">G100/$G$7</f>
        <v>1.5E-3</v>
      </c>
      <c r="G100" s="76">
        <f>'Trade Draw'!X102</f>
        <v>2.1517022400000006E-2</v>
      </c>
      <c r="H100" s="56">
        <f t="shared" si="22"/>
        <v>4.2664823157086929</v>
      </c>
      <c r="I100" s="131">
        <f t="shared" si="23"/>
        <v>-5.0179630880005724E-3</v>
      </c>
    </row>
    <row r="101" spans="1:9" hidden="1" x14ac:dyDescent="0.35">
      <c r="A101" s="5" t="s">
        <v>554</v>
      </c>
      <c r="B101" s="154">
        <f>'Market Shares (Conv.) (2024)'!AK102</f>
        <v>3.6592486970700362</v>
      </c>
      <c r="C101" s="58">
        <f>'Market Shares (Conv.) (2024)'!AL102*'Pop &amp; Exp'!$G$21</f>
        <v>3.6929641811156619</v>
      </c>
      <c r="D101" s="738"/>
      <c r="E101" s="280"/>
      <c r="F101" s="66">
        <f t="shared" si="24"/>
        <v>1.2249999999999999E-2</v>
      </c>
      <c r="G101" s="76">
        <f>'Trade Draw'!X103</f>
        <v>0.17572234960000002</v>
      </c>
      <c r="H101" s="56">
        <f t="shared" si="22"/>
        <v>3.5172418315156619</v>
      </c>
      <c r="I101" s="131">
        <f t="shared" si="23"/>
        <v>-4.7583009469350838E-2</v>
      </c>
    </row>
    <row r="102" spans="1:9" hidden="1" x14ac:dyDescent="0.35">
      <c r="A102" s="5" t="s">
        <v>555</v>
      </c>
      <c r="B102" s="154">
        <f>'Market Shares (Conv.) (2024)'!AK103</f>
        <v>6.2738395344722981</v>
      </c>
      <c r="C102" s="58">
        <f>'Market Shares (Conv.) (2024)'!AL103*'Pop &amp; Exp'!$G$21</f>
        <v>6.3316452629811817</v>
      </c>
      <c r="D102" s="738"/>
      <c r="E102" s="280"/>
      <c r="F102" s="66">
        <f t="shared" si="24"/>
        <v>3.1250000000000001E-4</v>
      </c>
      <c r="G102" s="76">
        <f>'Trade Draw'!X104</f>
        <v>4.482713000000001E-3</v>
      </c>
      <c r="H102" s="56">
        <f t="shared" si="22"/>
        <v>6.3271625499811819</v>
      </c>
      <c r="I102" s="131">
        <f t="shared" si="23"/>
        <v>-7.0798549410349809E-4</v>
      </c>
    </row>
    <row r="103" spans="1:9" hidden="1" x14ac:dyDescent="0.35">
      <c r="A103" s="5" t="s">
        <v>558</v>
      </c>
      <c r="B103" s="154">
        <f>'Market Shares (Conv.) (2024)'!AK104</f>
        <v>7.0504269591020385</v>
      </c>
      <c r="C103" s="58">
        <f>'Market Shares (Conv.) (2024)'!AL104*'Pop &amp; Exp'!$G$21</f>
        <v>7.1153879872619408</v>
      </c>
      <c r="D103" s="738"/>
      <c r="E103" s="280"/>
      <c r="F103" s="66">
        <f t="shared" si="24"/>
        <v>3.6874999999999994E-3</v>
      </c>
      <c r="G103" s="76">
        <f>'Trade Draw'!X105</f>
        <v>5.2896013400000004E-2</v>
      </c>
      <c r="H103" s="56">
        <f t="shared" si="22"/>
        <v>7.0624919738619409</v>
      </c>
      <c r="I103" s="131">
        <f t="shared" si="23"/>
        <v>-7.4340307927965353E-3</v>
      </c>
    </row>
    <row r="104" spans="1:9" hidden="1" x14ac:dyDescent="0.35">
      <c r="A104" s="5" t="s">
        <v>577</v>
      </c>
      <c r="B104" s="154">
        <f>'Market Shares (Conv.) (2024)'!AK105</f>
        <v>4.1714926015253369</v>
      </c>
      <c r="C104" s="58">
        <f>'Market Shares (Conv.) (2024)'!AL105*'Pop &amp; Exp'!$G$21</f>
        <v>4.2099277842353251</v>
      </c>
      <c r="D104" s="738"/>
      <c r="E104" s="280"/>
      <c r="F104" s="66">
        <f t="shared" si="24"/>
        <v>2.6249999999999993E-3</v>
      </c>
      <c r="G104" s="76">
        <f>'Trade Draw'!X106</f>
        <v>3.7654789199999997E-2</v>
      </c>
      <c r="H104" s="56">
        <f t="shared" si="22"/>
        <v>4.1722729950353248</v>
      </c>
      <c r="I104" s="131">
        <f t="shared" si="23"/>
        <v>-8.9442838760807348E-3</v>
      </c>
    </row>
    <row r="105" spans="1:9" hidden="1" x14ac:dyDescent="0.35">
      <c r="A105" s="5" t="s">
        <v>651</v>
      </c>
      <c r="B105" s="154">
        <f>'Market Shares (Conv.) (2024)'!AK106</f>
        <v>4.7425762490199466</v>
      </c>
      <c r="C105" s="58">
        <f>'Market Shares (Conv.) (2024)'!AL106*'Pop &amp; Exp'!$G$21</f>
        <v>4.7862732663850212</v>
      </c>
      <c r="D105" s="738"/>
      <c r="E105" s="280"/>
      <c r="F105" s="66">
        <f t="shared" si="24"/>
        <v>6.9999999999999993E-3</v>
      </c>
      <c r="G105" s="76">
        <f>'Trade Draw'!X107</f>
        <v>0.10041277120000001</v>
      </c>
      <c r="H105" s="56">
        <f t="shared" si="22"/>
        <v>4.6858604951850209</v>
      </c>
      <c r="I105" s="131">
        <f t="shared" si="23"/>
        <v>-2.0979322661165156E-2</v>
      </c>
    </row>
    <row r="106" spans="1:9" hidden="1" x14ac:dyDescent="0.35">
      <c r="A106" s="5" t="s">
        <v>652</v>
      </c>
      <c r="B106" s="154">
        <f>'Market Shares (Conv.) (2024)'!AK107</f>
        <v>10.364957028431723</v>
      </c>
      <c r="C106" s="58">
        <f>'Market Shares (Conv.) (2024)'!AL107*'Pop &amp; Exp'!$G$21</f>
        <v>10.460457381716127</v>
      </c>
      <c r="D106" s="738"/>
      <c r="E106" s="280"/>
      <c r="F106" s="66">
        <f t="shared" si="24"/>
        <v>8.3750000000000005E-3</v>
      </c>
      <c r="G106" s="76">
        <f>'Trade Draw'!X108</f>
        <v>0.12013670840000003</v>
      </c>
      <c r="H106" s="56">
        <f t="shared" si="22"/>
        <v>10.340320673316127</v>
      </c>
      <c r="I106" s="131">
        <f t="shared" si="23"/>
        <v>-1.1484842776568055E-2</v>
      </c>
    </row>
    <row r="107" spans="1:9" hidden="1" x14ac:dyDescent="0.35">
      <c r="A107" s="5" t="s">
        <v>653</v>
      </c>
      <c r="B107" s="154">
        <f>'Market Shares (Conv.) (2024)'!AK108</f>
        <v>6.9468624477766294</v>
      </c>
      <c r="C107" s="58">
        <f>'Market Shares (Conv.) (2024)'!AL108*'Pop &amp; Exp'!$G$21</f>
        <v>7.0108692561175623</v>
      </c>
      <c r="D107" s="738"/>
      <c r="E107" s="280"/>
      <c r="F107" s="66">
        <f t="shared" si="24"/>
        <v>7.624999999999999E-3</v>
      </c>
      <c r="G107" s="76">
        <f>'Trade Draw'!X109</f>
        <v>0.10937819720000001</v>
      </c>
      <c r="H107" s="56">
        <f t="shared" si="22"/>
        <v>6.9014910589175624</v>
      </c>
      <c r="I107" s="131">
        <f t="shared" si="23"/>
        <v>-1.5601231916364486E-2</v>
      </c>
    </row>
    <row r="108" spans="1:9" hidden="1" x14ac:dyDescent="0.35">
      <c r="A108" s="5" t="s">
        <v>582</v>
      </c>
      <c r="B108" s="154">
        <f>'Market Shares (Conv.) (2024)'!AK109</f>
        <v>12.531111359813369</v>
      </c>
      <c r="C108" s="58">
        <f>'Market Shares (Conv.) (2024)'!AL109*'Pop &amp; Exp'!$G$21</f>
        <v>12.646570165732749</v>
      </c>
      <c r="D108" s="738"/>
      <c r="E108" s="280"/>
      <c r="F108" s="66">
        <f t="shared" si="24"/>
        <v>3.9999999999999992E-3</v>
      </c>
      <c r="G108" s="76">
        <f>'Trade Draw'!X110</f>
        <v>5.7378726400000003E-2</v>
      </c>
      <c r="H108" s="56">
        <f t="shared" si="22"/>
        <v>12.589191439332749</v>
      </c>
      <c r="I108" s="131">
        <f t="shared" si="23"/>
        <v>-4.5370978572098156E-3</v>
      </c>
    </row>
    <row r="109" spans="1:9" hidden="1" x14ac:dyDescent="0.35">
      <c r="A109" s="5" t="s">
        <v>650</v>
      </c>
      <c r="B109" s="154">
        <f>'Market Shares (Conv.) (2024)'!AK110</f>
        <v>9.1304338184415528</v>
      </c>
      <c r="C109" s="58">
        <f>'Market Shares (Conv.) (2024)'!AL110*'Pop &amp; Exp'!$G$21</f>
        <v>9.2145595560504212</v>
      </c>
      <c r="D109" s="738"/>
      <c r="E109" s="280"/>
      <c r="F109" s="66">
        <f t="shared" si="24"/>
        <v>4.7499999999999999E-3</v>
      </c>
      <c r="G109" s="76">
        <f>'Trade Draw'!X111</f>
        <v>6.8137237600000011E-2</v>
      </c>
      <c r="H109" s="56">
        <f t="shared" si="22"/>
        <v>9.146422318450421</v>
      </c>
      <c r="I109" s="131">
        <f t="shared" si="23"/>
        <v>-7.3945192046927814E-3</v>
      </c>
    </row>
    <row r="110" spans="1:9" hidden="1" x14ac:dyDescent="0.35">
      <c r="A110" s="5" t="s">
        <v>589</v>
      </c>
      <c r="B110" s="154">
        <f>'Market Shares (Conv.) (2024)'!AK111</f>
        <v>6.0321887805635663</v>
      </c>
      <c r="C110" s="58">
        <f>'Market Shares (Conv.) (2024)'!AL111*'Pop &amp; Exp'!$G$21</f>
        <v>6.0877679940655449</v>
      </c>
      <c r="D110" s="738"/>
      <c r="E110" s="280"/>
      <c r="F110" s="66">
        <f t="shared" si="24"/>
        <v>2.5000000000000001E-4</v>
      </c>
      <c r="G110" s="76">
        <f>'Trade Draw'!X112</f>
        <v>3.5861704000000006E-3</v>
      </c>
      <c r="H110" s="56">
        <f t="shared" si="22"/>
        <v>6.0841818236655447</v>
      </c>
      <c r="I110" s="131">
        <f t="shared" si="23"/>
        <v>-5.890780337713356E-4</v>
      </c>
    </row>
    <row r="111" spans="1:9" hidden="1" x14ac:dyDescent="0.35">
      <c r="A111" s="5" t="s">
        <v>8</v>
      </c>
      <c r="B111" s="154">
        <f>'Market Shares (Conv.) (2024)'!AK112</f>
        <v>28.923727812940221</v>
      </c>
      <c r="C111" s="58">
        <f>'Market Shares (Conv.) (2024)'!AL112*'Pop &amp; Exp'!$G$21</f>
        <v>29.190224453192638</v>
      </c>
      <c r="D111" s="738"/>
      <c r="E111" s="280"/>
      <c r="F111" s="66">
        <f t="shared" si="24"/>
        <v>3.5499999999999997E-2</v>
      </c>
      <c r="G111" s="76">
        <f>'Trade Draw'!X113</f>
        <v>0.5092361968000001</v>
      </c>
      <c r="H111" s="56">
        <f t="shared" si="22"/>
        <v>28.680988256392638</v>
      </c>
      <c r="I111" s="131">
        <f t="shared" si="23"/>
        <v>-1.7445436146493999E-2</v>
      </c>
    </row>
    <row r="112" spans="1:9" hidden="1" x14ac:dyDescent="0.35">
      <c r="A112" s="5"/>
      <c r="B112" s="88"/>
      <c r="C112" s="58"/>
      <c r="D112" s="738"/>
      <c r="E112" s="280"/>
      <c r="F112" s="66"/>
      <c r="G112" s="89"/>
      <c r="H112" s="56"/>
      <c r="I112" s="131"/>
    </row>
    <row r="113" spans="1:12" s="2" customFormat="1" ht="14.25" hidden="1" thickBot="1" x14ac:dyDescent="0.45">
      <c r="A113" s="297" t="s">
        <v>654</v>
      </c>
      <c r="B113" s="444" t="s">
        <v>7</v>
      </c>
      <c r="C113" s="585" t="s">
        <v>7</v>
      </c>
      <c r="D113" s="743"/>
      <c r="E113" s="282"/>
      <c r="F113" s="583">
        <f>SUM(F99:F111)</f>
        <v>9.0374999999999983E-2</v>
      </c>
      <c r="G113" s="585">
        <f>SUM(G99:G111)</f>
        <v>1.2964005996000001</v>
      </c>
      <c r="H113" s="571" t="s">
        <v>7</v>
      </c>
      <c r="I113" s="584" t="s">
        <v>7</v>
      </c>
      <c r="K113" s="751"/>
      <c r="L113" s="751"/>
    </row>
    <row r="114" spans="1:12" ht="13.9" hidden="1" thickBot="1" x14ac:dyDescent="0.4">
      <c r="A114" s="98"/>
      <c r="B114" s="88"/>
      <c r="C114" s="58"/>
      <c r="D114" s="738"/>
      <c r="E114" s="280"/>
      <c r="F114" s="66"/>
      <c r="G114" s="586"/>
      <c r="H114" s="56"/>
      <c r="I114" s="131"/>
    </row>
    <row r="115" spans="1:12" ht="13.9" hidden="1" thickBot="1" x14ac:dyDescent="0.4">
      <c r="A115" s="99" t="s">
        <v>9</v>
      </c>
      <c r="B115" s="133" t="s">
        <v>7</v>
      </c>
      <c r="C115" s="134" t="s">
        <v>7</v>
      </c>
      <c r="D115" s="744"/>
      <c r="E115" s="298"/>
      <c r="F115" s="135">
        <f>F95+F113</f>
        <v>0.99999999999999989</v>
      </c>
      <c r="G115" s="136">
        <f>G95+G113</f>
        <v>14.344681600000001</v>
      </c>
      <c r="H115" s="133" t="s">
        <v>7</v>
      </c>
      <c r="I115" s="137" t="s">
        <v>7</v>
      </c>
    </row>
    <row r="116" spans="1:12" ht="13.9" hidden="1" thickBot="1" x14ac:dyDescent="0.4">
      <c r="A116" s="50"/>
      <c r="B116" s="87"/>
      <c r="C116" s="573"/>
      <c r="D116" s="745"/>
      <c r="E116" s="300"/>
      <c r="F116" s="67"/>
      <c r="G116" s="81"/>
      <c r="H116" s="143"/>
      <c r="I116" s="132"/>
    </row>
    <row r="117" spans="1:12" ht="13.5" hidden="1" customHeight="1" x14ac:dyDescent="0.35"/>
    <row r="118" spans="1:12" hidden="1" x14ac:dyDescent="0.35"/>
    <row r="119" spans="1:12" ht="17.25" x14ac:dyDescent="0.45">
      <c r="A119" s="4" t="s">
        <v>852</v>
      </c>
      <c r="B119" s="122"/>
      <c r="C119" s="122"/>
      <c r="D119" s="125"/>
      <c r="E119" s="748"/>
      <c r="F119" s="125"/>
      <c r="G119" s="122"/>
      <c r="H119" s="125"/>
      <c r="I119" s="125"/>
    </row>
    <row r="120" spans="1:12" ht="13.9" thickBot="1" x14ac:dyDescent="0.4">
      <c r="A120" s="5"/>
      <c r="B120" s="7"/>
      <c r="C120" s="7"/>
      <c r="D120" s="45"/>
      <c r="E120" s="293"/>
      <c r="F120" s="45"/>
      <c r="G120" s="7"/>
      <c r="H120" s="45"/>
      <c r="I120" s="45"/>
    </row>
    <row r="121" spans="1:12" ht="15" customHeight="1" x14ac:dyDescent="0.35">
      <c r="A121" s="754"/>
      <c r="B121" s="756" t="s">
        <v>32</v>
      </c>
      <c r="C121" s="758"/>
      <c r="D121" s="792" t="s">
        <v>850</v>
      </c>
      <c r="E121" s="793"/>
      <c r="F121" s="756" t="s">
        <v>33</v>
      </c>
      <c r="G121" s="758"/>
      <c r="H121" s="59" t="s">
        <v>34</v>
      </c>
      <c r="I121" s="128" t="s">
        <v>851</v>
      </c>
    </row>
    <row r="122" spans="1:12" ht="13.9" thickBot="1" x14ac:dyDescent="0.4">
      <c r="A122" s="755"/>
      <c r="B122" s="61">
        <v>2025</v>
      </c>
      <c r="C122" s="14">
        <v>2030</v>
      </c>
      <c r="D122" s="735" t="s">
        <v>30</v>
      </c>
      <c r="E122" s="511" t="s">
        <v>12</v>
      </c>
      <c r="F122" s="64" t="s">
        <v>30</v>
      </c>
      <c r="G122" s="14" t="s">
        <v>12</v>
      </c>
      <c r="H122" s="29" t="s">
        <v>824</v>
      </c>
      <c r="I122" s="129"/>
    </row>
    <row r="123" spans="1:12" x14ac:dyDescent="0.35">
      <c r="A123" s="723" t="s">
        <v>31</v>
      </c>
      <c r="B123" s="103"/>
      <c r="C123" s="724"/>
      <c r="D123" s="736">
        <v>2.5000000000000001E-2</v>
      </c>
      <c r="E123" s="726">
        <f>D123*'Potential Tover of Committments'!$L$8</f>
        <v>0.12810494254011823</v>
      </c>
      <c r="F123" s="725" t="s">
        <v>7</v>
      </c>
      <c r="G123" s="724" t="s">
        <v>7</v>
      </c>
      <c r="H123" s="727">
        <f>Proposal!I33-'Cumul. Impact (Comp.)'!E123</f>
        <v>3.8040724019346706</v>
      </c>
      <c r="I123" s="722" t="s">
        <v>7</v>
      </c>
    </row>
    <row r="124" spans="1:12" ht="13.9" thickBot="1" x14ac:dyDescent="0.4">
      <c r="A124" s="728" t="s">
        <v>846</v>
      </c>
      <c r="B124" s="104"/>
      <c r="C124" s="729"/>
      <c r="D124" s="737" t="s">
        <v>7</v>
      </c>
      <c r="E124" s="731" t="s">
        <v>7</v>
      </c>
      <c r="F124" s="730">
        <v>0.03</v>
      </c>
      <c r="G124" s="731">
        <f>F124*Proposal!I33</f>
        <v>0.11796532033424366</v>
      </c>
      <c r="H124" s="732">
        <f>'Potential Tover of Committments'!L8-'Cumul. Impact (Comp.)'!G124</f>
        <v>5.0062323812704852</v>
      </c>
      <c r="I124" s="733"/>
      <c r="K124" s="750">
        <v>1</v>
      </c>
    </row>
    <row r="125" spans="1:12" ht="13.9" thickBot="1" x14ac:dyDescent="0.4">
      <c r="A125" s="98"/>
      <c r="B125" s="88"/>
      <c r="C125" s="76"/>
      <c r="D125" s="738"/>
      <c r="E125" s="76"/>
      <c r="F125" s="66"/>
      <c r="G125" s="76"/>
      <c r="H125" s="126"/>
      <c r="I125" s="131"/>
      <c r="K125" s="750">
        <f>K124-F124</f>
        <v>0.97</v>
      </c>
    </row>
    <row r="126" spans="1:12" ht="13.9" thickBot="1" x14ac:dyDescent="0.4">
      <c r="A126" s="150" t="s">
        <v>608</v>
      </c>
      <c r="B126" s="569"/>
      <c r="C126" s="587"/>
      <c r="D126" s="739"/>
      <c r="E126" s="587"/>
      <c r="F126" s="574"/>
      <c r="G126" s="587"/>
      <c r="H126" s="588"/>
      <c r="I126" s="576"/>
    </row>
    <row r="127" spans="1:12" ht="13.9" thickBot="1" x14ac:dyDescent="0.4">
      <c r="A127" s="47"/>
      <c r="B127" s="88"/>
      <c r="C127" s="76"/>
      <c r="D127" s="738"/>
      <c r="E127" s="76"/>
      <c r="F127" s="66"/>
      <c r="G127" s="76"/>
      <c r="H127" s="126"/>
      <c r="I127" s="131"/>
    </row>
    <row r="128" spans="1:12" ht="13.9" thickBot="1" x14ac:dyDescent="0.4">
      <c r="A128" s="287" t="s">
        <v>81</v>
      </c>
      <c r="B128" s="577"/>
      <c r="C128" s="505"/>
      <c r="D128" s="740"/>
      <c r="E128" s="505"/>
      <c r="F128" s="579"/>
      <c r="G128" s="505"/>
      <c r="H128" s="589"/>
      <c r="I128" s="582"/>
    </row>
    <row r="129" spans="1:12" x14ac:dyDescent="0.35">
      <c r="A129" s="47"/>
      <c r="B129" s="88"/>
      <c r="C129" s="76"/>
      <c r="D129" s="738"/>
      <c r="E129" s="76"/>
      <c r="F129" s="66"/>
      <c r="G129" s="76"/>
      <c r="H129" s="126"/>
      <c r="I129" s="131"/>
    </row>
    <row r="130" spans="1:12" x14ac:dyDescent="0.35">
      <c r="A130" s="79" t="s">
        <v>611</v>
      </c>
      <c r="B130" s="88"/>
      <c r="C130" s="76"/>
      <c r="D130" s="738"/>
      <c r="E130" s="76"/>
      <c r="F130" s="66"/>
      <c r="G130" s="76"/>
      <c r="H130" s="126"/>
      <c r="I130" s="131"/>
    </row>
    <row r="131" spans="1:12" x14ac:dyDescent="0.35">
      <c r="A131" s="47" t="s">
        <v>613</v>
      </c>
      <c r="B131" s="154">
        <f>'Market Shares &amp; Tover (Comp)'!S14</f>
        <v>0.50045759103697762</v>
      </c>
      <c r="C131" s="76">
        <f>'Market Shares &amp; Tover (Comp 29)'!I14</f>
        <v>0.56332767473082468</v>
      </c>
      <c r="D131" s="738">
        <v>0</v>
      </c>
      <c r="E131" s="76">
        <f>D131*'Potential Tover of Committments'!$L$8</f>
        <v>0</v>
      </c>
      <c r="F131" s="66">
        <f>L131</f>
        <v>2.4250000000000001E-3</v>
      </c>
      <c r="G131" s="76">
        <f>F131*Proposal!$I$33</f>
        <v>9.5355300603513632E-3</v>
      </c>
      <c r="H131" s="127">
        <f>C131-G131-E131</f>
        <v>0.55379214467047333</v>
      </c>
      <c r="I131" s="131">
        <f>SUM(H131-C131)/C131</f>
        <v>-1.6927146469251166E-2</v>
      </c>
      <c r="K131" s="750">
        <f>'Impact (Comp.)'!D130</f>
        <v>2.5000000000000001E-3</v>
      </c>
      <c r="L131" s="750">
        <f>K131*$K$125</f>
        <v>2.4250000000000001E-3</v>
      </c>
    </row>
    <row r="132" spans="1:12" x14ac:dyDescent="0.35">
      <c r="A132" s="47" t="s">
        <v>617</v>
      </c>
      <c r="B132" s="154">
        <f>'Market Shares &amp; Tover (Comp)'!S15</f>
        <v>0.90548729705144526</v>
      </c>
      <c r="C132" s="76">
        <f>'Market Shares &amp; Tover (Comp 29)'!I15</f>
        <v>1.0192393175400971</v>
      </c>
      <c r="D132" s="738">
        <v>0</v>
      </c>
      <c r="E132" s="76">
        <f>D132*'Potential Tover of Committments'!$L$8</f>
        <v>0</v>
      </c>
      <c r="F132" s="66">
        <f t="shared" ref="F132:F133" si="25">L132</f>
        <v>2.4250000000000001E-3</v>
      </c>
      <c r="G132" s="76">
        <f>F132*Proposal!$I$33</f>
        <v>9.5355300603513632E-3</v>
      </c>
      <c r="H132" s="127">
        <f t="shared" ref="H132:H133" si="26">C132-G132-E132</f>
        <v>1.0097037874797457</v>
      </c>
      <c r="I132" s="131">
        <f t="shared" ref="I132:I143" si="27">SUM(H132-C132)/C132</f>
        <v>-9.3555359337639862E-3</v>
      </c>
      <c r="K132" s="750">
        <f>'Impact (Comp.)'!D131</f>
        <v>2.5000000000000001E-3</v>
      </c>
      <c r="L132" s="750">
        <f t="shared" ref="L132:L195" si="28">K132*$K$125</f>
        <v>2.4250000000000001E-3</v>
      </c>
    </row>
    <row r="133" spans="1:12" x14ac:dyDescent="0.35">
      <c r="A133" s="47" t="s">
        <v>8</v>
      </c>
      <c r="B133" s="154">
        <f>'Market Shares &amp; Tover (Comp)'!S16</f>
        <v>19.410580539669432</v>
      </c>
      <c r="C133" s="76">
        <f>'Market Shares &amp; Tover (Comp 29)'!I16</f>
        <v>21.849038552758113</v>
      </c>
      <c r="D133" s="738">
        <v>5.2499999999999998E-2</v>
      </c>
      <c r="E133" s="752">
        <f>D133*'Potential Tover of Committments'!$L$8</f>
        <v>0.26902037933424827</v>
      </c>
      <c r="F133" s="66">
        <f t="shared" si="25"/>
        <v>7.2749999999999995E-2</v>
      </c>
      <c r="G133" s="76">
        <f>F133*Proposal!$I$33</f>
        <v>0.28606590181054087</v>
      </c>
      <c r="H133" s="127">
        <f t="shared" si="26"/>
        <v>21.293952271613325</v>
      </c>
      <c r="I133" s="131">
        <f t="shared" si="27"/>
        <v>-2.5405524357716747E-2</v>
      </c>
      <c r="K133" s="750">
        <f>'Impact (Comp.)'!D132</f>
        <v>7.4999999999999997E-2</v>
      </c>
      <c r="L133" s="750">
        <f t="shared" si="28"/>
        <v>7.2749999999999995E-2</v>
      </c>
    </row>
    <row r="134" spans="1:12" x14ac:dyDescent="0.35">
      <c r="A134" s="74" t="s">
        <v>11</v>
      </c>
      <c r="B134" s="446">
        <f t="shared" ref="B134:H134" si="29">SUM(B131:B133)</f>
        <v>20.816525427757856</v>
      </c>
      <c r="C134" s="77">
        <f t="shared" si="29"/>
        <v>23.431605545029036</v>
      </c>
      <c r="D134" s="741">
        <f t="shared" si="29"/>
        <v>5.2499999999999998E-2</v>
      </c>
      <c r="E134" s="753">
        <f t="shared" si="29"/>
        <v>0.26902037933424827</v>
      </c>
      <c r="F134" s="75">
        <f t="shared" si="29"/>
        <v>7.7600000000000002E-2</v>
      </c>
      <c r="G134" s="77">
        <f t="shared" si="29"/>
        <v>0.30513696193124362</v>
      </c>
      <c r="H134" s="77">
        <f t="shared" si="29"/>
        <v>22.857448203763543</v>
      </c>
      <c r="I134" s="140">
        <f t="shared" si="27"/>
        <v>-2.4503542455173326E-2</v>
      </c>
      <c r="K134" s="750">
        <f>'Impact (Comp.)'!D133</f>
        <v>0.08</v>
      </c>
      <c r="L134" s="750">
        <f t="shared" si="28"/>
        <v>7.7600000000000002E-2</v>
      </c>
    </row>
    <row r="135" spans="1:12" x14ac:dyDescent="0.35">
      <c r="A135" s="47"/>
      <c r="B135" s="88"/>
      <c r="C135" s="76"/>
      <c r="D135" s="738"/>
      <c r="E135" s="76"/>
      <c r="F135" s="66"/>
      <c r="G135" s="76"/>
      <c r="H135" s="126"/>
      <c r="I135" s="131"/>
      <c r="K135" s="750">
        <f>'Impact (Comp.)'!D134</f>
        <v>0</v>
      </c>
      <c r="L135" s="750">
        <f t="shared" si="28"/>
        <v>0</v>
      </c>
    </row>
    <row r="136" spans="1:12" x14ac:dyDescent="0.35">
      <c r="A136" s="48" t="s">
        <v>614</v>
      </c>
      <c r="B136" s="88"/>
      <c r="C136" s="76"/>
      <c r="D136" s="738"/>
      <c r="E136" s="76"/>
      <c r="F136" s="66"/>
      <c r="G136" s="76"/>
      <c r="H136" s="126"/>
      <c r="I136" s="131"/>
      <c r="K136" s="750">
        <f>'Impact (Comp.)'!D135</f>
        <v>0</v>
      </c>
      <c r="L136" s="750">
        <f t="shared" si="28"/>
        <v>0</v>
      </c>
    </row>
    <row r="137" spans="1:12" x14ac:dyDescent="0.35">
      <c r="A137" s="47" t="s">
        <v>615</v>
      </c>
      <c r="B137" s="154">
        <f>'Market Shares &amp; Tover (Comp)'!S20</f>
        <v>5.3724813025206881</v>
      </c>
      <c r="C137" s="76">
        <f>'Market Shares &amp; Tover (Comp 29)'!I20</f>
        <v>6.0474003269943255</v>
      </c>
      <c r="D137" s="738">
        <v>5.5E-2</v>
      </c>
      <c r="E137" s="76">
        <f>D137*'Potential Tover of Committments'!$L$8</f>
        <v>0.28183087358826009</v>
      </c>
      <c r="F137" s="66">
        <f>L137</f>
        <v>7.2749999999999995E-2</v>
      </c>
      <c r="G137" s="76">
        <f>F137*Proposal!$I$33</f>
        <v>0.28606590181054087</v>
      </c>
      <c r="H137" s="127">
        <f>C137-G137-E137</f>
        <v>5.479503551595525</v>
      </c>
      <c r="I137" s="131">
        <f t="shared" si="27"/>
        <v>-9.3907587507284493E-2</v>
      </c>
      <c r="K137" s="750">
        <f>'Impact (Comp.)'!D136</f>
        <v>7.4999999999999997E-2</v>
      </c>
      <c r="L137" s="750">
        <f t="shared" si="28"/>
        <v>7.2749999999999995E-2</v>
      </c>
    </row>
    <row r="138" spans="1:12" x14ac:dyDescent="0.35">
      <c r="A138" s="47" t="s">
        <v>774</v>
      </c>
      <c r="B138" s="154">
        <f>'Market Shares &amp; Tover (Comp)'!S21</f>
        <v>23.058273833894575</v>
      </c>
      <c r="C138" s="76">
        <f>'Market Shares &amp; Tover (Comp 29)'!I21</f>
        <v>25.954974037339948</v>
      </c>
      <c r="D138" s="738">
        <v>0.18</v>
      </c>
      <c r="E138" s="76">
        <f>D138*'Potential Tover of Committments'!$L$8</f>
        <v>0.92235558628885117</v>
      </c>
      <c r="F138" s="66">
        <f t="shared" ref="F138:F141" si="30">L138</f>
        <v>0.14549999999999999</v>
      </c>
      <c r="G138" s="76">
        <f>F138*Proposal!$I$33</f>
        <v>0.57213180362108174</v>
      </c>
      <c r="H138" s="127">
        <f t="shared" ref="H138:H141" si="31">C138-G138-E138</f>
        <v>24.460486647430013</v>
      </c>
      <c r="I138" s="131">
        <f t="shared" si="27"/>
        <v>-5.7579999415907746E-2</v>
      </c>
      <c r="K138" s="750">
        <f>'Impact (Comp.)'!D137</f>
        <v>0.15</v>
      </c>
      <c r="L138" s="750">
        <f t="shared" si="28"/>
        <v>0.14549999999999999</v>
      </c>
    </row>
    <row r="139" spans="1:12" x14ac:dyDescent="0.35">
      <c r="A139" s="47" t="s">
        <v>773</v>
      </c>
      <c r="B139" s="154">
        <f>'Market Shares &amp; Tover (Comp)'!S22</f>
        <v>10.331289145342271</v>
      </c>
      <c r="C139" s="76">
        <f>'Market Shares &amp; Tover (Comp 29)'!I22</f>
        <v>11.629159384231322</v>
      </c>
      <c r="D139" s="738">
        <v>5.0000000000000001E-3</v>
      </c>
      <c r="E139" s="76">
        <f>D139*'Potential Tover of Committments'!$L$8</f>
        <v>2.5620988508023645E-2</v>
      </c>
      <c r="F139" s="66">
        <f t="shared" si="30"/>
        <v>0</v>
      </c>
      <c r="G139" s="76">
        <f>F139*Proposal!$I$33</f>
        <v>0</v>
      </c>
      <c r="H139" s="127">
        <f t="shared" si="31"/>
        <v>11.603538395723298</v>
      </c>
      <c r="I139" s="131">
        <f t="shared" si="27"/>
        <v>-2.2031677150082659E-3</v>
      </c>
      <c r="K139" s="750">
        <f>'Impact (Comp.)'!D138</f>
        <v>0</v>
      </c>
      <c r="L139" s="750">
        <f t="shared" si="28"/>
        <v>0</v>
      </c>
    </row>
    <row r="140" spans="1:12" x14ac:dyDescent="0.35">
      <c r="A140" s="47" t="s">
        <v>618</v>
      </c>
      <c r="B140" s="154">
        <f>'Market Shares &amp; Tover (Comp)'!S23</f>
        <v>16.336045784846185</v>
      </c>
      <c r="C140" s="76">
        <f>'Market Shares &amp; Tover (Comp 29)'!I23</f>
        <v>18.388264762265813</v>
      </c>
      <c r="D140" s="738">
        <v>0.2</v>
      </c>
      <c r="E140" s="76">
        <f>D140*'Potential Tover of Committments'!$L$8</f>
        <v>1.0248395403209458</v>
      </c>
      <c r="F140" s="66">
        <f t="shared" si="30"/>
        <v>0.19400000000000001</v>
      </c>
      <c r="G140" s="76">
        <f>F140*Proposal!$I$33</f>
        <v>0.76284240482810906</v>
      </c>
      <c r="H140" s="127">
        <f t="shared" si="31"/>
        <v>16.600582817116756</v>
      </c>
      <c r="I140" s="131">
        <f t="shared" si="27"/>
        <v>-9.7218632005860769E-2</v>
      </c>
      <c r="K140" s="750">
        <f>'Impact (Comp.)'!D139</f>
        <v>0.2</v>
      </c>
      <c r="L140" s="750">
        <f t="shared" si="28"/>
        <v>0.19400000000000001</v>
      </c>
    </row>
    <row r="141" spans="1:12" x14ac:dyDescent="0.35">
      <c r="A141" s="47" t="s">
        <v>8</v>
      </c>
      <c r="B141" s="154">
        <f>'Market Shares &amp; Tover (Comp)'!S24</f>
        <v>4.2049195602873812</v>
      </c>
      <c r="C141" s="76">
        <f>'Market Shares &amp; Tover (Comp 29)'!I24</f>
        <v>4.7331634103474531</v>
      </c>
      <c r="D141" s="738">
        <v>0.01</v>
      </c>
      <c r="E141" s="76">
        <f>D141*'Potential Tover of Committments'!$L$8</f>
        <v>5.124197701604729E-2</v>
      </c>
      <c r="F141" s="66">
        <f t="shared" si="30"/>
        <v>4.8500000000000001E-3</v>
      </c>
      <c r="G141" s="76">
        <f>F141*Proposal!$I$33</f>
        <v>1.9071060120702726E-2</v>
      </c>
      <c r="H141" s="127">
        <f t="shared" si="31"/>
        <v>4.6628503732107029</v>
      </c>
      <c r="I141" s="131">
        <f t="shared" si="27"/>
        <v>-1.4855400298040552E-2</v>
      </c>
      <c r="K141" s="750">
        <f>'Impact (Comp.)'!D140</f>
        <v>5.0000000000000001E-3</v>
      </c>
      <c r="L141" s="750">
        <f t="shared" si="28"/>
        <v>4.8500000000000001E-3</v>
      </c>
    </row>
    <row r="142" spans="1:12" ht="13.9" thickBot="1" x14ac:dyDescent="0.4">
      <c r="A142" s="47"/>
      <c r="B142" s="88"/>
      <c r="C142" s="76"/>
      <c r="D142" s="738"/>
      <c r="E142" s="76"/>
      <c r="F142" s="66"/>
      <c r="G142" s="76"/>
      <c r="H142" s="126"/>
      <c r="I142" s="131"/>
      <c r="K142" s="750">
        <f>'Impact (Comp.)'!D141</f>
        <v>0</v>
      </c>
      <c r="L142" s="750">
        <f t="shared" si="28"/>
        <v>0</v>
      </c>
    </row>
    <row r="143" spans="1:12" ht="13.9" thickBot="1" x14ac:dyDescent="0.4">
      <c r="A143" s="71" t="s">
        <v>620</v>
      </c>
      <c r="B143" s="448">
        <f t="shared" ref="B143:H143" si="32">B134+B137+B138+B139+B140+B141</f>
        <v>80.119535054648964</v>
      </c>
      <c r="C143" s="78">
        <f t="shared" si="32"/>
        <v>90.184567466207909</v>
      </c>
      <c r="D143" s="742">
        <f t="shared" si="32"/>
        <v>0.50249999999999995</v>
      </c>
      <c r="E143" s="78">
        <f t="shared" si="32"/>
        <v>2.5749093450563763</v>
      </c>
      <c r="F143" s="72">
        <f t="shared" si="32"/>
        <v>0.49469999999999997</v>
      </c>
      <c r="G143" s="78">
        <f t="shared" si="32"/>
        <v>1.9452481323116779</v>
      </c>
      <c r="H143" s="78">
        <f t="shared" si="32"/>
        <v>85.664409988839836</v>
      </c>
      <c r="I143" s="142">
        <f t="shared" si="27"/>
        <v>-5.0121185967452499E-2</v>
      </c>
      <c r="K143" s="750">
        <f>'Impact (Comp.)'!D142</f>
        <v>0.51</v>
      </c>
      <c r="L143" s="750">
        <f t="shared" si="28"/>
        <v>0.49469999999999997</v>
      </c>
    </row>
    <row r="144" spans="1:12" ht="13.9" thickBot="1" x14ac:dyDescent="0.4">
      <c r="A144" s="47"/>
      <c r="B144" s="88"/>
      <c r="C144" s="76"/>
      <c r="D144" s="738"/>
      <c r="E144" s="76"/>
      <c r="F144" s="66"/>
      <c r="G144" s="76"/>
      <c r="H144" s="126"/>
      <c r="I144" s="131"/>
      <c r="K144" s="750">
        <f>'Impact (Comp.)'!D143</f>
        <v>0</v>
      </c>
      <c r="L144" s="750">
        <f t="shared" si="28"/>
        <v>0</v>
      </c>
    </row>
    <row r="145" spans="1:12" ht="13.9" thickBot="1" x14ac:dyDescent="0.4">
      <c r="A145" s="287" t="s">
        <v>82</v>
      </c>
      <c r="B145" s="577"/>
      <c r="C145" s="505"/>
      <c r="D145" s="740"/>
      <c r="E145" s="505"/>
      <c r="F145" s="579"/>
      <c r="G145" s="505"/>
      <c r="H145" s="589"/>
      <c r="I145" s="582"/>
      <c r="K145" s="750">
        <f>'Impact (Comp.)'!D144</f>
        <v>0</v>
      </c>
      <c r="L145" s="750">
        <f t="shared" si="28"/>
        <v>0</v>
      </c>
    </row>
    <row r="146" spans="1:12" x14ac:dyDescent="0.35">
      <c r="A146" s="47"/>
      <c r="B146" s="88"/>
      <c r="C146" s="76"/>
      <c r="D146" s="738"/>
      <c r="E146" s="76"/>
      <c r="F146" s="66"/>
      <c r="G146" s="76"/>
      <c r="H146" s="126"/>
      <c r="I146" s="131"/>
      <c r="K146" s="750">
        <f>'Impact (Comp.)'!D145</f>
        <v>0</v>
      </c>
      <c r="L146" s="750">
        <f t="shared" si="28"/>
        <v>0</v>
      </c>
    </row>
    <row r="147" spans="1:12" x14ac:dyDescent="0.35">
      <c r="A147" s="48" t="s">
        <v>614</v>
      </c>
      <c r="B147" s="88"/>
      <c r="C147" s="76"/>
      <c r="D147" s="738"/>
      <c r="E147" s="76"/>
      <c r="F147" s="66"/>
      <c r="G147" s="76"/>
      <c r="H147" s="126"/>
      <c r="I147" s="131"/>
      <c r="K147" s="750">
        <f>'Impact (Comp.)'!D146</f>
        <v>0</v>
      </c>
      <c r="L147" s="750">
        <f t="shared" si="28"/>
        <v>0</v>
      </c>
    </row>
    <row r="148" spans="1:12" x14ac:dyDescent="0.35">
      <c r="A148" s="47" t="s">
        <v>8</v>
      </c>
      <c r="B148" s="154">
        <f>'Market Shares &amp; Tover (Comp)'!S31</f>
        <v>0.98182619733122223</v>
      </c>
      <c r="C148" s="76">
        <f>'Market Shares &amp; Tover (Comp 29)'!I31</f>
        <v>1.1051683072413199</v>
      </c>
      <c r="D148" s="738">
        <v>0</v>
      </c>
      <c r="E148" s="76">
        <f>D148*'Potential Tover of Committments'!$L$8</f>
        <v>0</v>
      </c>
      <c r="F148" s="66">
        <f>L148</f>
        <v>0</v>
      </c>
      <c r="G148" s="76">
        <f>F148*Proposal!$I$33</f>
        <v>0</v>
      </c>
      <c r="H148" s="127">
        <f>C148-G148-E148</f>
        <v>1.1051683072413199</v>
      </c>
      <c r="I148" s="131">
        <f t="shared" ref="I148" si="33">SUM(H148-C148)/C148</f>
        <v>0</v>
      </c>
      <c r="K148" s="750">
        <f>'Impact (Comp.)'!D147</f>
        <v>0</v>
      </c>
      <c r="L148" s="750">
        <f t="shared" si="28"/>
        <v>0</v>
      </c>
    </row>
    <row r="149" spans="1:12" ht="13.9" thickBot="1" x14ac:dyDescent="0.4">
      <c r="A149" s="47"/>
      <c r="B149" s="88"/>
      <c r="C149" s="76"/>
      <c r="D149" s="738"/>
      <c r="E149" s="76"/>
      <c r="F149" s="66"/>
      <c r="G149" s="76"/>
      <c r="H149" s="126"/>
      <c r="I149" s="131"/>
      <c r="K149" s="750">
        <f>'Impact (Comp.)'!D148</f>
        <v>0</v>
      </c>
      <c r="L149" s="750">
        <f t="shared" si="28"/>
        <v>0</v>
      </c>
    </row>
    <row r="150" spans="1:12" ht="13.9" thickBot="1" x14ac:dyDescent="0.4">
      <c r="A150" s="71" t="s">
        <v>621</v>
      </c>
      <c r="B150" s="448">
        <f t="shared" ref="B150:H150" si="34">B148</f>
        <v>0.98182619733122223</v>
      </c>
      <c r="C150" s="78">
        <f t="shared" si="34"/>
        <v>1.1051683072413199</v>
      </c>
      <c r="D150" s="742">
        <f t="shared" si="34"/>
        <v>0</v>
      </c>
      <c r="E150" s="78">
        <f t="shared" si="34"/>
        <v>0</v>
      </c>
      <c r="F150" s="72">
        <f t="shared" si="34"/>
        <v>0</v>
      </c>
      <c r="G150" s="78">
        <f t="shared" si="34"/>
        <v>0</v>
      </c>
      <c r="H150" s="78">
        <f t="shared" si="34"/>
        <v>1.1051683072413199</v>
      </c>
      <c r="I150" s="142">
        <f t="shared" ref="I150" si="35">SUM(H150-C150)/C150</f>
        <v>0</v>
      </c>
      <c r="K150" s="750">
        <f>'Impact (Comp.)'!D149</f>
        <v>0</v>
      </c>
      <c r="L150" s="750">
        <f t="shared" si="28"/>
        <v>0</v>
      </c>
    </row>
    <row r="151" spans="1:12" ht="13.9" thickBot="1" x14ac:dyDescent="0.4">
      <c r="A151" s="47"/>
      <c r="B151" s="88"/>
      <c r="C151" s="76"/>
      <c r="D151" s="738"/>
      <c r="E151" s="76"/>
      <c r="F151" s="66"/>
      <c r="G151" s="76"/>
      <c r="H151" s="126"/>
      <c r="I151" s="131"/>
      <c r="K151" s="750">
        <f>'Impact (Comp.)'!D150</f>
        <v>0</v>
      </c>
      <c r="L151" s="750">
        <f t="shared" si="28"/>
        <v>0</v>
      </c>
    </row>
    <row r="152" spans="1:12" ht="13.9" thickBot="1" x14ac:dyDescent="0.4">
      <c r="A152" s="287" t="s">
        <v>83</v>
      </c>
      <c r="B152" s="577"/>
      <c r="C152" s="505"/>
      <c r="D152" s="740"/>
      <c r="E152" s="505"/>
      <c r="F152" s="579"/>
      <c r="G152" s="505"/>
      <c r="H152" s="589"/>
      <c r="I152" s="582"/>
      <c r="K152" s="750">
        <f>'Impact (Comp.)'!D151</f>
        <v>0</v>
      </c>
      <c r="L152" s="750">
        <f t="shared" si="28"/>
        <v>0</v>
      </c>
    </row>
    <row r="153" spans="1:12" x14ac:dyDescent="0.35">
      <c r="A153" s="47"/>
      <c r="B153" s="88"/>
      <c r="C153" s="76"/>
      <c r="D153" s="738"/>
      <c r="E153" s="76"/>
      <c r="F153" s="66"/>
      <c r="G153" s="76"/>
      <c r="H153" s="126"/>
      <c r="I153" s="131"/>
      <c r="K153" s="750">
        <f>'Impact (Comp.)'!D152</f>
        <v>0</v>
      </c>
      <c r="L153" s="750">
        <f t="shared" si="28"/>
        <v>0</v>
      </c>
    </row>
    <row r="154" spans="1:12" x14ac:dyDescent="0.35">
      <c r="A154" s="79" t="s">
        <v>624</v>
      </c>
      <c r="B154" s="88"/>
      <c r="C154" s="76"/>
      <c r="D154" s="738"/>
      <c r="E154" s="76"/>
      <c r="F154" s="66"/>
      <c r="G154" s="76"/>
      <c r="H154" s="126"/>
      <c r="I154" s="131"/>
      <c r="K154" s="750">
        <f>'Impact (Comp.)'!D153</f>
        <v>0</v>
      </c>
      <c r="L154" s="750">
        <f t="shared" si="28"/>
        <v>0</v>
      </c>
    </row>
    <row r="155" spans="1:12" x14ac:dyDescent="0.35">
      <c r="A155" s="47" t="s">
        <v>8</v>
      </c>
      <c r="B155" s="154">
        <f>'Market Shares &amp; Tover (Comp)'!S38</f>
        <v>0.411801300776307</v>
      </c>
      <c r="C155" s="76">
        <f>'Market Shares &amp; Tover (Comp 29)'!I38</f>
        <v>0.46353392050017994</v>
      </c>
      <c r="D155" s="738">
        <v>2.5000000000000001E-3</v>
      </c>
      <c r="E155" s="76">
        <f>D155*'Potential Tover of Committments'!$L$8</f>
        <v>1.2810494254011822E-2</v>
      </c>
      <c r="F155" s="66">
        <f>L155</f>
        <v>0</v>
      </c>
      <c r="G155" s="76">
        <f>F155*Proposal!$I$33</f>
        <v>0</v>
      </c>
      <c r="H155" s="127">
        <f>C155-G155-E155</f>
        <v>0.45072342624616812</v>
      </c>
      <c r="I155" s="131">
        <f t="shared" ref="I155:I173" si="36">SUM(H155-C155)/C155</f>
        <v>-2.7636584265912086E-2</v>
      </c>
      <c r="K155" s="750">
        <f>'Impact (Comp.)'!D154</f>
        <v>0</v>
      </c>
      <c r="L155" s="750">
        <f t="shared" si="28"/>
        <v>0</v>
      </c>
    </row>
    <row r="156" spans="1:12" x14ac:dyDescent="0.35">
      <c r="A156" s="47"/>
      <c r="B156" s="88"/>
      <c r="C156" s="76"/>
      <c r="D156" s="738"/>
      <c r="E156" s="76"/>
      <c r="F156" s="66"/>
      <c r="G156" s="76"/>
      <c r="H156" s="126"/>
      <c r="I156" s="131"/>
      <c r="K156" s="750">
        <f>'Impact (Comp.)'!D155</f>
        <v>0</v>
      </c>
      <c r="L156" s="750">
        <f t="shared" si="28"/>
        <v>0</v>
      </c>
    </row>
    <row r="157" spans="1:12" x14ac:dyDescent="0.35">
      <c r="A157" s="79" t="s">
        <v>627</v>
      </c>
      <c r="B157" s="88"/>
      <c r="C157" s="76"/>
      <c r="D157" s="738"/>
      <c r="E157" s="76"/>
      <c r="F157" s="66"/>
      <c r="G157" s="76"/>
      <c r="H157" s="126"/>
      <c r="I157" s="131"/>
      <c r="K157" s="750">
        <f>'Impact (Comp.)'!D156</f>
        <v>0</v>
      </c>
      <c r="L157" s="750">
        <f t="shared" si="28"/>
        <v>0</v>
      </c>
    </row>
    <row r="158" spans="1:12" x14ac:dyDescent="0.35">
      <c r="A158" s="47" t="s">
        <v>632</v>
      </c>
      <c r="B158" s="154">
        <f>'Market Shares &amp; Tover (Comp)'!S41</f>
        <v>1.3381425407679721</v>
      </c>
      <c r="C158" s="76">
        <f>'Market Shares &amp; Tover (Comp 29)'!I41</f>
        <v>1.5062469616801595</v>
      </c>
      <c r="D158" s="738">
        <v>0</v>
      </c>
      <c r="E158" s="76">
        <f>D158*'Potential Tover of Committments'!$L$8</f>
        <v>0</v>
      </c>
      <c r="F158" s="66">
        <f>L158</f>
        <v>2.4250000000000001E-3</v>
      </c>
      <c r="G158" s="76">
        <f>F158*Proposal!$I$33</f>
        <v>9.5355300603513632E-3</v>
      </c>
      <c r="H158" s="127">
        <f>C158-G158-E158</f>
        <v>1.496711431619808</v>
      </c>
      <c r="I158" s="131">
        <f t="shared" si="36"/>
        <v>-6.3306551335479211E-3</v>
      </c>
      <c r="K158" s="750">
        <f>'Impact (Comp.)'!D157</f>
        <v>2.5000000000000001E-3</v>
      </c>
      <c r="L158" s="750">
        <f t="shared" si="28"/>
        <v>2.4250000000000001E-3</v>
      </c>
    </row>
    <row r="159" spans="1:12" x14ac:dyDescent="0.35">
      <c r="A159" s="47" t="s">
        <v>8</v>
      </c>
      <c r="B159" s="154">
        <f>'Market Shares &amp; Tover (Comp)'!S42</f>
        <v>22.842299622848216</v>
      </c>
      <c r="C159" s="76">
        <f>'Market Shares &amp; Tover (Comp 29)'!I42</f>
        <v>25.711868023384852</v>
      </c>
      <c r="D159" s="738">
        <v>0.03</v>
      </c>
      <c r="E159" s="76">
        <f>D159*'Potential Tover of Committments'!$L$8</f>
        <v>0.15372593104814186</v>
      </c>
      <c r="F159" s="66">
        <f>L159</f>
        <v>2.9099999999999997E-2</v>
      </c>
      <c r="G159" s="76">
        <f>F159*Proposal!$I$33</f>
        <v>0.11442636072421634</v>
      </c>
      <c r="H159" s="127">
        <f>C159-G159-E159</f>
        <v>25.443715731612492</v>
      </c>
      <c r="I159" s="131">
        <f t="shared" si="36"/>
        <v>-1.042912524008276E-2</v>
      </c>
      <c r="K159" s="750">
        <f>'Impact (Comp.)'!D158</f>
        <v>0.03</v>
      </c>
      <c r="L159" s="750">
        <f t="shared" si="28"/>
        <v>2.9099999999999997E-2</v>
      </c>
    </row>
    <row r="160" spans="1:12" x14ac:dyDescent="0.35">
      <c r="A160" s="74" t="s">
        <v>11</v>
      </c>
      <c r="B160" s="446">
        <f t="shared" ref="B160:H160" si="37">SUM(B158:B159)</f>
        <v>24.180442163616188</v>
      </c>
      <c r="C160" s="77">
        <f t="shared" si="37"/>
        <v>27.218114985065011</v>
      </c>
      <c r="D160" s="741">
        <f t="shared" si="37"/>
        <v>0.03</v>
      </c>
      <c r="E160" s="77">
        <f t="shared" si="37"/>
        <v>0.15372593104814186</v>
      </c>
      <c r="F160" s="75">
        <f t="shared" si="37"/>
        <v>3.1524999999999997E-2</v>
      </c>
      <c r="G160" s="77">
        <f t="shared" si="37"/>
        <v>0.12396189078456771</v>
      </c>
      <c r="H160" s="77">
        <f t="shared" si="37"/>
        <v>26.9404271632323</v>
      </c>
      <c r="I160" s="140">
        <f t="shared" si="36"/>
        <v>-1.0202316434664269E-2</v>
      </c>
      <c r="K160" s="750">
        <f>'Impact (Comp.)'!D159</f>
        <v>3.2500000000000001E-2</v>
      </c>
      <c r="L160" s="750">
        <f t="shared" si="28"/>
        <v>3.1524999999999997E-2</v>
      </c>
    </row>
    <row r="161" spans="1:12" x14ac:dyDescent="0.35">
      <c r="A161" s="47"/>
      <c r="B161" s="88"/>
      <c r="C161" s="76"/>
      <c r="D161" s="738"/>
      <c r="E161" s="76"/>
      <c r="F161" s="66"/>
      <c r="G161" s="76"/>
      <c r="H161" s="126"/>
      <c r="I161" s="131"/>
      <c r="K161" s="750">
        <f>'Impact (Comp.)'!D160</f>
        <v>0</v>
      </c>
      <c r="L161" s="750">
        <f t="shared" si="28"/>
        <v>0</v>
      </c>
    </row>
    <row r="162" spans="1:12" x14ac:dyDescent="0.35">
      <c r="A162" s="48" t="s">
        <v>614</v>
      </c>
      <c r="B162" s="88"/>
      <c r="C162" s="76"/>
      <c r="D162" s="738"/>
      <c r="E162" s="76"/>
      <c r="F162" s="66"/>
      <c r="G162" s="76"/>
      <c r="H162" s="126"/>
      <c r="I162" s="131"/>
      <c r="K162" s="750">
        <f>'Impact (Comp.)'!D161</f>
        <v>0</v>
      </c>
      <c r="L162" s="750">
        <f t="shared" si="28"/>
        <v>0</v>
      </c>
    </row>
    <row r="163" spans="1:12" x14ac:dyDescent="0.35">
      <c r="A163" s="47" t="s">
        <v>776</v>
      </c>
      <c r="B163" s="154">
        <f>'Market Shares &amp; Tover (Comp)'!S46</f>
        <v>9.0797497857325133</v>
      </c>
      <c r="C163" s="76">
        <f>'Market Shares &amp; Tover (Comp 29)'!I46</f>
        <v>10.220395145442952</v>
      </c>
      <c r="D163" s="738">
        <v>0.11</v>
      </c>
      <c r="E163" s="76">
        <f>D163*'Potential Tover of Committments'!$L$8</f>
        <v>0.56366174717652018</v>
      </c>
      <c r="F163" s="66">
        <f>L163</f>
        <v>7.2749999999999995E-2</v>
      </c>
      <c r="G163" s="76">
        <f>F163*Proposal!$I$33</f>
        <v>0.28606590181054087</v>
      </c>
      <c r="H163" s="127">
        <f>C163-G163-E163</f>
        <v>9.3706674964558907</v>
      </c>
      <c r="I163" s="131">
        <f t="shared" si="36"/>
        <v>-8.3140391041136588E-2</v>
      </c>
      <c r="K163" s="750">
        <f>'Impact (Comp.)'!D162</f>
        <v>7.4999999999999997E-2</v>
      </c>
      <c r="L163" s="750">
        <f t="shared" si="28"/>
        <v>7.2749999999999995E-2</v>
      </c>
    </row>
    <row r="164" spans="1:12" x14ac:dyDescent="0.35">
      <c r="A164" s="47" t="s">
        <v>622</v>
      </c>
      <c r="B164" s="154">
        <f>'Market Shares &amp; Tover (Comp)'!S47</f>
        <v>7.9647756214185979</v>
      </c>
      <c r="C164" s="76">
        <f>'Market Shares &amp; Tover (Comp 29)'!I47</f>
        <v>8.9653521315754787</v>
      </c>
      <c r="D164" s="738">
        <v>0.03</v>
      </c>
      <c r="E164" s="76">
        <f>D164*'Potential Tover of Committments'!$L$8</f>
        <v>0.15372593104814186</v>
      </c>
      <c r="F164" s="66">
        <f t="shared" ref="F164:F171" si="38">L164</f>
        <v>4.8500000000000001E-2</v>
      </c>
      <c r="G164" s="76">
        <f>F164*Proposal!$I$33</f>
        <v>0.19071060120702726</v>
      </c>
      <c r="H164" s="127">
        <f t="shared" ref="H164:H171" si="39">C164-G164-E164</f>
        <v>8.6209155993203108</v>
      </c>
      <c r="I164" s="131">
        <f t="shared" si="36"/>
        <v>-3.8418628426437521E-2</v>
      </c>
      <c r="K164" s="750">
        <f>'Impact (Comp.)'!D163</f>
        <v>0.05</v>
      </c>
      <c r="L164" s="750">
        <f t="shared" si="28"/>
        <v>4.8500000000000001E-2</v>
      </c>
    </row>
    <row r="165" spans="1:12" x14ac:dyDescent="0.35">
      <c r="A165" s="47" t="s">
        <v>777</v>
      </c>
      <c r="B165" s="154">
        <f>'Market Shares &amp; Tover (Comp)'!S48</f>
        <v>21.025474055307097</v>
      </c>
      <c r="C165" s="76">
        <f>'Market Shares &amp; Tover (Comp 29)'!I48</f>
        <v>23.666803385172923</v>
      </c>
      <c r="D165" s="738">
        <v>7.0000000000000007E-2</v>
      </c>
      <c r="E165" s="76">
        <f>D165*'Potential Tover of Committments'!$L$8</f>
        <v>0.35869383911233105</v>
      </c>
      <c r="F165" s="66">
        <f t="shared" si="38"/>
        <v>4.8500000000000001E-2</v>
      </c>
      <c r="G165" s="76">
        <f>F165*Proposal!$I$33</f>
        <v>0.19071060120702726</v>
      </c>
      <c r="H165" s="127">
        <f t="shared" si="39"/>
        <v>23.117398944853566</v>
      </c>
      <c r="I165" s="131">
        <f t="shared" si="36"/>
        <v>-2.321413802184856E-2</v>
      </c>
      <c r="K165" s="750">
        <f>'Impact (Comp.)'!D164</f>
        <v>0.05</v>
      </c>
      <c r="L165" s="750">
        <f t="shared" si="28"/>
        <v>4.8500000000000001E-2</v>
      </c>
    </row>
    <row r="166" spans="1:12" x14ac:dyDescent="0.35">
      <c r="A166" s="47" t="s">
        <v>623</v>
      </c>
      <c r="B166" s="154">
        <f>'Market Shares &amp; Tover (Comp)'!S49</f>
        <v>0.18704210665685561</v>
      </c>
      <c r="C166" s="76">
        <f>'Market Shares &amp; Tover (Comp 29)'!I49</f>
        <v>0.21053930823875966</v>
      </c>
      <c r="D166" s="738">
        <v>0</v>
      </c>
      <c r="E166" s="76">
        <f>D166*'Potential Tover of Committments'!$L$8</f>
        <v>0</v>
      </c>
      <c r="F166" s="66">
        <f t="shared" si="38"/>
        <v>0</v>
      </c>
      <c r="G166" s="76">
        <f>F166*Proposal!$I$33</f>
        <v>0</v>
      </c>
      <c r="H166" s="127">
        <f t="shared" si="39"/>
        <v>0.21053930823875966</v>
      </c>
      <c r="I166" s="131">
        <f t="shared" si="36"/>
        <v>0</v>
      </c>
      <c r="K166" s="750">
        <f>'Impact (Comp.)'!D165</f>
        <v>0</v>
      </c>
      <c r="L166" s="750">
        <f t="shared" si="28"/>
        <v>0</v>
      </c>
    </row>
    <row r="167" spans="1:12" x14ac:dyDescent="0.35">
      <c r="A167" s="47" t="s">
        <v>320</v>
      </c>
      <c r="B167" s="154">
        <f>'Market Shares &amp; Tover (Comp)'!S50</f>
        <v>0.32258213225199389</v>
      </c>
      <c r="C167" s="76">
        <f>'Market Shares &amp; Tover (Comp 29)'!I50</f>
        <v>0.36310657631287735</v>
      </c>
      <c r="D167" s="738">
        <v>0</v>
      </c>
      <c r="E167" s="76">
        <f>D167*'Potential Tover of Committments'!$L$8</f>
        <v>0</v>
      </c>
      <c r="F167" s="66">
        <f t="shared" si="38"/>
        <v>0</v>
      </c>
      <c r="G167" s="76">
        <f>F167*Proposal!$I$33</f>
        <v>0</v>
      </c>
      <c r="H167" s="127">
        <f t="shared" si="39"/>
        <v>0.36310657631287735</v>
      </c>
      <c r="I167" s="131">
        <f t="shared" si="36"/>
        <v>0</v>
      </c>
      <c r="K167" s="750">
        <f>'Impact (Comp.)'!D166</f>
        <v>0</v>
      </c>
      <c r="L167" s="750">
        <f t="shared" si="28"/>
        <v>0</v>
      </c>
    </row>
    <row r="168" spans="1:12" x14ac:dyDescent="0.35">
      <c r="A168" s="47" t="s">
        <v>775</v>
      </c>
      <c r="B168" s="154">
        <f>'Market Shares &amp; Tover (Comp)'!S51</f>
        <v>2.2001695553343787</v>
      </c>
      <c r="C168" s="76">
        <f>'Market Shares &amp; Tover (Comp 29)'!I51</f>
        <v>2.4765662901664141</v>
      </c>
      <c r="D168" s="738">
        <v>0</v>
      </c>
      <c r="E168" s="76">
        <f>D168*'Potential Tover of Committments'!$L$8</f>
        <v>0</v>
      </c>
      <c r="F168" s="66">
        <f t="shared" si="38"/>
        <v>0</v>
      </c>
      <c r="G168" s="76">
        <f>F168*Proposal!$I$33</f>
        <v>0</v>
      </c>
      <c r="H168" s="127">
        <f t="shared" si="39"/>
        <v>2.4765662901664141</v>
      </c>
      <c r="I168" s="131">
        <f t="shared" si="36"/>
        <v>0</v>
      </c>
      <c r="K168" s="750">
        <f>'Impact (Comp.)'!D167</f>
        <v>0</v>
      </c>
      <c r="L168" s="750">
        <f t="shared" si="28"/>
        <v>0</v>
      </c>
    </row>
    <row r="169" spans="1:12" x14ac:dyDescent="0.35">
      <c r="A169" s="47" t="s">
        <v>631</v>
      </c>
      <c r="B169" s="154">
        <f>'Market Shares &amp; Tover (Comp)'!S52</f>
        <v>24.391071717901255</v>
      </c>
      <c r="C169" s="76">
        <f>'Market Shares &amp; Tover (Comp 29)'!I52</f>
        <v>27.455204918697831</v>
      </c>
      <c r="D169" s="738">
        <v>0.1</v>
      </c>
      <c r="E169" s="76">
        <f>D169*'Potential Tover of Committments'!$L$8</f>
        <v>0.51241977016047291</v>
      </c>
      <c r="F169" s="66">
        <f t="shared" si="38"/>
        <v>0.14065</v>
      </c>
      <c r="G169" s="76">
        <f>F169*Proposal!$I$33</f>
        <v>0.55306074350037904</v>
      </c>
      <c r="H169" s="127">
        <f t="shared" si="39"/>
        <v>26.389724405036979</v>
      </c>
      <c r="I169" s="131">
        <f t="shared" si="36"/>
        <v>-3.8807960706030896E-2</v>
      </c>
      <c r="K169" s="750">
        <f>'Impact (Comp.)'!D168</f>
        <v>0.14499999999999999</v>
      </c>
      <c r="L169" s="750">
        <f t="shared" si="28"/>
        <v>0.14065</v>
      </c>
    </row>
    <row r="170" spans="1:12" x14ac:dyDescent="0.35">
      <c r="A170" s="47" t="s">
        <v>778</v>
      </c>
      <c r="B170" s="154">
        <f>'Market Shares &amp; Tover (Comp)'!S53</f>
        <v>0.81519542218437913</v>
      </c>
      <c r="C170" s="76">
        <f>'Market Shares &amp; Tover (Comp 29)'!I53</f>
        <v>0.9176045080639178</v>
      </c>
      <c r="D170" s="738">
        <v>0</v>
      </c>
      <c r="E170" s="76">
        <f>D170*'Potential Tover of Committments'!$L$8</f>
        <v>0</v>
      </c>
      <c r="F170" s="66">
        <f t="shared" si="38"/>
        <v>0</v>
      </c>
      <c r="G170" s="76">
        <f>F170*Proposal!$I$33</f>
        <v>0</v>
      </c>
      <c r="H170" s="127">
        <f t="shared" si="39"/>
        <v>0.9176045080639178</v>
      </c>
      <c r="I170" s="131">
        <f t="shared" si="36"/>
        <v>0</v>
      </c>
      <c r="K170" s="750">
        <f>'Impact (Comp.)'!D169</f>
        <v>0</v>
      </c>
      <c r="L170" s="750">
        <f t="shared" si="28"/>
        <v>0</v>
      </c>
    </row>
    <row r="171" spans="1:12" x14ac:dyDescent="0.35">
      <c r="A171" s="47" t="s">
        <v>8</v>
      </c>
      <c r="B171" s="154">
        <f>'Market Shares &amp; Tover (Comp)'!S54</f>
        <v>4.0154372512963032</v>
      </c>
      <c r="C171" s="76">
        <f>'Market Shares &amp; Tover (Comp 29)'!I54</f>
        <v>4.5198773488743953</v>
      </c>
      <c r="D171" s="738">
        <v>0</v>
      </c>
      <c r="E171" s="76">
        <f>D171*'Potential Tover of Committments'!$L$8</f>
        <v>0</v>
      </c>
      <c r="F171" s="66">
        <f t="shared" si="38"/>
        <v>0</v>
      </c>
      <c r="G171" s="76">
        <f>F171*Proposal!$I$33</f>
        <v>0</v>
      </c>
      <c r="H171" s="127">
        <f t="shared" si="39"/>
        <v>4.5198773488743953</v>
      </c>
      <c r="I171" s="131">
        <f t="shared" si="36"/>
        <v>0</v>
      </c>
      <c r="K171" s="750">
        <f>'Impact (Comp.)'!D170</f>
        <v>0</v>
      </c>
      <c r="L171" s="750">
        <f t="shared" si="28"/>
        <v>0</v>
      </c>
    </row>
    <row r="172" spans="1:12" ht="13.9" thickBot="1" x14ac:dyDescent="0.4">
      <c r="A172" s="47"/>
      <c r="B172" s="88"/>
      <c r="C172" s="76"/>
      <c r="D172" s="738"/>
      <c r="E172" s="76"/>
      <c r="F172" s="66"/>
      <c r="G172" s="76"/>
      <c r="H172" s="126"/>
      <c r="I172" s="131"/>
      <c r="K172" s="750">
        <f>'Impact (Comp.)'!D171</f>
        <v>0</v>
      </c>
      <c r="L172" s="750">
        <f t="shared" si="28"/>
        <v>0</v>
      </c>
    </row>
    <row r="173" spans="1:12" ht="13.9" thickBot="1" x14ac:dyDescent="0.4">
      <c r="A173" s="71" t="s">
        <v>637</v>
      </c>
      <c r="B173" s="448">
        <f t="shared" ref="B173:H173" si="40">B155+B160+B163+B164+B165+B166+B167+B168+B169+B170+B171</f>
        <v>94.593741112475868</v>
      </c>
      <c r="C173" s="78">
        <f t="shared" si="40"/>
        <v>106.47709851811075</v>
      </c>
      <c r="D173" s="742">
        <f t="shared" si="40"/>
        <v>0.34250000000000003</v>
      </c>
      <c r="E173" s="78">
        <f t="shared" si="40"/>
        <v>1.7550377127996197</v>
      </c>
      <c r="F173" s="72">
        <f t="shared" si="40"/>
        <v>0.34192499999999998</v>
      </c>
      <c r="G173" s="78">
        <f t="shared" si="40"/>
        <v>1.3445097385095419</v>
      </c>
      <c r="H173" s="78">
        <f t="shared" si="40"/>
        <v>103.3775510668016</v>
      </c>
      <c r="I173" s="142">
        <f t="shared" si="36"/>
        <v>-2.9109991673767724E-2</v>
      </c>
      <c r="K173" s="750">
        <f>'Impact (Comp.)'!D172</f>
        <v>0.35250000000000004</v>
      </c>
      <c r="L173" s="750">
        <f t="shared" si="28"/>
        <v>0.34192500000000003</v>
      </c>
    </row>
    <row r="174" spans="1:12" ht="13.9" thickBot="1" x14ac:dyDescent="0.4">
      <c r="A174" s="47"/>
      <c r="B174" s="88"/>
      <c r="C174" s="76"/>
      <c r="D174" s="738"/>
      <c r="E174" s="76"/>
      <c r="F174" s="66"/>
      <c r="G174" s="76"/>
      <c r="H174" s="126"/>
      <c r="I174" s="131"/>
      <c r="K174" s="750">
        <f>'Impact (Comp.)'!D173</f>
        <v>0</v>
      </c>
      <c r="L174" s="750">
        <f t="shared" si="28"/>
        <v>0</v>
      </c>
    </row>
    <row r="175" spans="1:12" ht="13.9" thickBot="1" x14ac:dyDescent="0.4">
      <c r="A175" s="287" t="s">
        <v>84</v>
      </c>
      <c r="B175" s="577"/>
      <c r="C175" s="505"/>
      <c r="D175" s="740"/>
      <c r="E175" s="505"/>
      <c r="F175" s="579"/>
      <c r="G175" s="505"/>
      <c r="H175" s="589"/>
      <c r="I175" s="582"/>
      <c r="K175" s="750">
        <f>'Impact (Comp.)'!D174</f>
        <v>0</v>
      </c>
      <c r="L175" s="750">
        <f t="shared" si="28"/>
        <v>0</v>
      </c>
    </row>
    <row r="176" spans="1:12" x14ac:dyDescent="0.35">
      <c r="A176" s="47"/>
      <c r="B176" s="88"/>
      <c r="C176" s="76"/>
      <c r="D176" s="738"/>
      <c r="E176" s="76"/>
      <c r="F176" s="66"/>
      <c r="G176" s="76"/>
      <c r="H176" s="126"/>
      <c r="I176" s="131"/>
      <c r="K176" s="750">
        <f>'Impact (Comp.)'!D175</f>
        <v>0</v>
      </c>
      <c r="L176" s="750">
        <f t="shared" si="28"/>
        <v>0</v>
      </c>
    </row>
    <row r="177" spans="1:12" x14ac:dyDescent="0.35">
      <c r="A177" s="79" t="s">
        <v>641</v>
      </c>
      <c r="B177" s="88"/>
      <c r="C177" s="76"/>
      <c r="D177" s="738"/>
      <c r="E177" s="76"/>
      <c r="F177" s="66"/>
      <c r="G177" s="76"/>
      <c r="H177" s="126"/>
      <c r="I177" s="131"/>
      <c r="K177" s="750">
        <f>'Impact (Comp.)'!D176</f>
        <v>0</v>
      </c>
      <c r="L177" s="750">
        <f t="shared" si="28"/>
        <v>0</v>
      </c>
    </row>
    <row r="178" spans="1:12" x14ac:dyDescent="0.35">
      <c r="A178" s="47" t="s">
        <v>642</v>
      </c>
      <c r="B178" s="154">
        <f>'Market Shares &amp; Tover (Comp)'!S61</f>
        <v>28.738187093799052</v>
      </c>
      <c r="C178" s="76">
        <f>'Market Shares &amp; Tover (Comp 29)'!I61</f>
        <v>32.348427522069592</v>
      </c>
      <c r="D178" s="738">
        <v>3.5000000000000003E-2</v>
      </c>
      <c r="E178" s="76">
        <f>D178*'Potential Tover of Committments'!$L$8</f>
        <v>0.17934691955616552</v>
      </c>
      <c r="F178" s="66">
        <f t="shared" ref="F178:F179" si="41">L178</f>
        <v>6.3049999999999995E-2</v>
      </c>
      <c r="G178" s="76">
        <f>F178*Proposal!$I$33</f>
        <v>0.24792378156913542</v>
      </c>
      <c r="H178" s="127">
        <f>C178-G178-E178</f>
        <v>31.92115682094429</v>
      </c>
      <c r="I178" s="131">
        <f t="shared" ref="I178:I187" si="42">SUM(H178-C178)/C178</f>
        <v>-1.3208391685617424E-2</v>
      </c>
      <c r="K178" s="750">
        <f>'Impact (Comp.)'!D177</f>
        <v>6.5000000000000002E-2</v>
      </c>
      <c r="L178" s="750">
        <f t="shared" si="28"/>
        <v>6.3049999999999995E-2</v>
      </c>
    </row>
    <row r="179" spans="1:12" x14ac:dyDescent="0.35">
      <c r="A179" s="47" t="s">
        <v>8</v>
      </c>
      <c r="B179" s="154">
        <f>'Market Shares &amp; Tover (Comp)'!S62</f>
        <v>3.4300719193656835</v>
      </c>
      <c r="C179" s="76">
        <f>'Market Shares &amp; Tover (Comp 29)'!I62</f>
        <v>3.860975381534371</v>
      </c>
      <c r="D179" s="738">
        <v>2.5000000000000001E-3</v>
      </c>
      <c r="E179" s="76">
        <f>D179*'Potential Tover of Committments'!$L$8</f>
        <v>1.2810494254011822E-2</v>
      </c>
      <c r="F179" s="66">
        <f t="shared" si="41"/>
        <v>0</v>
      </c>
      <c r="G179" s="76">
        <f>F179*Proposal!$I$33</f>
        <v>0</v>
      </c>
      <c r="H179" s="127">
        <f>C179-G179-E179</f>
        <v>3.8481648872803591</v>
      </c>
      <c r="I179" s="131">
        <f t="shared" si="42"/>
        <v>-3.317942485538712E-3</v>
      </c>
      <c r="K179" s="750">
        <f>'Impact (Comp.)'!D178</f>
        <v>0</v>
      </c>
      <c r="L179" s="750">
        <f t="shared" si="28"/>
        <v>0</v>
      </c>
    </row>
    <row r="180" spans="1:12" x14ac:dyDescent="0.35">
      <c r="A180" s="74" t="s">
        <v>11</v>
      </c>
      <c r="B180" s="446">
        <f t="shared" ref="B180:H180" si="43">SUM(B178:B179)</f>
        <v>32.168259013164736</v>
      </c>
      <c r="C180" s="77">
        <f t="shared" si="43"/>
        <v>36.209402903603966</v>
      </c>
      <c r="D180" s="741">
        <f t="shared" si="43"/>
        <v>3.7500000000000006E-2</v>
      </c>
      <c r="E180" s="77">
        <f t="shared" si="43"/>
        <v>0.19215741381017734</v>
      </c>
      <c r="F180" s="75">
        <f t="shared" si="43"/>
        <v>6.3049999999999995E-2</v>
      </c>
      <c r="G180" s="77">
        <f t="shared" si="43"/>
        <v>0.24792378156913542</v>
      </c>
      <c r="H180" s="77">
        <f t="shared" si="43"/>
        <v>35.769321708224652</v>
      </c>
      <c r="I180" s="140">
        <f t="shared" si="42"/>
        <v>-1.2153782169534532E-2</v>
      </c>
      <c r="K180" s="750">
        <f>'Impact (Comp.)'!D179</f>
        <v>6.5000000000000002E-2</v>
      </c>
      <c r="L180" s="750">
        <f t="shared" si="28"/>
        <v>6.3049999999999995E-2</v>
      </c>
    </row>
    <row r="181" spans="1:12" x14ac:dyDescent="0.35">
      <c r="A181" s="47" t="s">
        <v>15</v>
      </c>
      <c r="B181" s="88"/>
      <c r="C181" s="76"/>
      <c r="D181" s="738"/>
      <c r="E181" s="76"/>
      <c r="F181" s="66"/>
      <c r="G181" s="76"/>
      <c r="H181" s="126"/>
      <c r="I181" s="131"/>
      <c r="K181" s="750">
        <f>'Impact (Comp.)'!D180</f>
        <v>0</v>
      </c>
      <c r="L181" s="750">
        <f t="shared" si="28"/>
        <v>0</v>
      </c>
    </row>
    <row r="182" spans="1:12" x14ac:dyDescent="0.35">
      <c r="A182" s="79" t="s">
        <v>638</v>
      </c>
      <c r="B182" s="88"/>
      <c r="C182" s="76"/>
      <c r="D182" s="738"/>
      <c r="E182" s="76"/>
      <c r="F182" s="66"/>
      <c r="G182" s="76"/>
      <c r="H182" s="126"/>
      <c r="I182" s="131"/>
      <c r="K182" s="750">
        <f>'Impact (Comp.)'!D181</f>
        <v>0</v>
      </c>
      <c r="L182" s="750">
        <f t="shared" si="28"/>
        <v>0</v>
      </c>
    </row>
    <row r="183" spans="1:12" x14ac:dyDescent="0.35">
      <c r="A183" s="47" t="s">
        <v>639</v>
      </c>
      <c r="B183" s="154">
        <f>'Market Shares &amp; Tover (Comp)'!S66</f>
        <v>0.16881311493677545</v>
      </c>
      <c r="C183" s="76">
        <f>'Market Shares &amp; Tover (Comp 29)'!I66</f>
        <v>0.19002029583436705</v>
      </c>
      <c r="D183" s="738">
        <v>0</v>
      </c>
      <c r="E183" s="76">
        <f>D183*'Potential Tover of Committments'!$L$8</f>
        <v>0</v>
      </c>
      <c r="F183" s="66">
        <f t="shared" ref="F183:F184" si="44">L183</f>
        <v>0</v>
      </c>
      <c r="G183" s="76">
        <f>F183*Proposal!$I$33</f>
        <v>0</v>
      </c>
      <c r="H183" s="127">
        <f>C183-G183-E183</f>
        <v>0.19002029583436705</v>
      </c>
      <c r="I183" s="131">
        <f t="shared" si="42"/>
        <v>0</v>
      </c>
      <c r="K183" s="750">
        <f>'Impact (Comp.)'!D182</f>
        <v>0</v>
      </c>
      <c r="L183" s="750">
        <f t="shared" si="28"/>
        <v>0</v>
      </c>
    </row>
    <row r="184" spans="1:12" x14ac:dyDescent="0.35">
      <c r="A184" s="47" t="s">
        <v>8</v>
      </c>
      <c r="B184" s="154">
        <f>'Market Shares &amp; Tover (Comp)'!S67</f>
        <v>3.6197841434040749</v>
      </c>
      <c r="C184" s="76">
        <f>'Market Shares &amp; Tover (Comp 29)'!I67</f>
        <v>4.0745202411779609</v>
      </c>
      <c r="D184" s="738">
        <v>2.5000000000000001E-3</v>
      </c>
      <c r="E184" s="76">
        <f>D184*'Potential Tover of Committments'!$L$8</f>
        <v>1.2810494254011822E-2</v>
      </c>
      <c r="F184" s="66">
        <f t="shared" si="44"/>
        <v>2.4250000000000001E-3</v>
      </c>
      <c r="G184" s="76">
        <f>F184*Proposal!$I$33</f>
        <v>9.5355300603513632E-3</v>
      </c>
      <c r="H184" s="127">
        <f>C184-G184-E184</f>
        <v>4.0521742168635972</v>
      </c>
      <c r="I184" s="131">
        <f t="shared" si="42"/>
        <v>-5.4843326310003264E-3</v>
      </c>
      <c r="K184" s="750">
        <f>'Impact (Comp.)'!D183</f>
        <v>2.5000000000000001E-3</v>
      </c>
      <c r="L184" s="750">
        <f t="shared" si="28"/>
        <v>2.4250000000000001E-3</v>
      </c>
    </row>
    <row r="185" spans="1:12" x14ac:dyDescent="0.35">
      <c r="A185" s="74" t="s">
        <v>11</v>
      </c>
      <c r="B185" s="446">
        <f t="shared" ref="B185:H185" si="45">SUM(B183:B184)</f>
        <v>3.7885972583408503</v>
      </c>
      <c r="C185" s="77">
        <f t="shared" si="45"/>
        <v>4.2645405370123282</v>
      </c>
      <c r="D185" s="741">
        <f t="shared" si="45"/>
        <v>2.5000000000000001E-3</v>
      </c>
      <c r="E185" s="77">
        <f t="shared" si="45"/>
        <v>1.2810494254011822E-2</v>
      </c>
      <c r="F185" s="75">
        <f t="shared" si="45"/>
        <v>2.4250000000000001E-3</v>
      </c>
      <c r="G185" s="77">
        <f t="shared" si="45"/>
        <v>9.5355300603513632E-3</v>
      </c>
      <c r="H185" s="77">
        <f t="shared" si="45"/>
        <v>4.2421945126979645</v>
      </c>
      <c r="I185" s="140">
        <f t="shared" si="42"/>
        <v>-5.239960582018267E-3</v>
      </c>
      <c r="K185" s="750">
        <f>'Impact (Comp.)'!D184</f>
        <v>2.5000000000000001E-3</v>
      </c>
      <c r="L185" s="750">
        <f t="shared" si="28"/>
        <v>2.4250000000000001E-3</v>
      </c>
    </row>
    <row r="186" spans="1:12" ht="13.9" thickBot="1" x14ac:dyDescent="0.4">
      <c r="A186" s="47"/>
      <c r="B186" s="88"/>
      <c r="C186" s="76"/>
      <c r="D186" s="738"/>
      <c r="E186" s="76"/>
      <c r="F186" s="66"/>
      <c r="G186" s="76"/>
      <c r="H186" s="126"/>
      <c r="I186" s="131"/>
      <c r="K186" s="750">
        <f>'Impact (Comp.)'!D185</f>
        <v>0</v>
      </c>
      <c r="L186" s="750">
        <f t="shared" si="28"/>
        <v>0</v>
      </c>
    </row>
    <row r="187" spans="1:12" ht="13.9" thickBot="1" x14ac:dyDescent="0.4">
      <c r="A187" s="71" t="s">
        <v>644</v>
      </c>
      <c r="B187" s="448">
        <f t="shared" ref="B187:H187" si="46">B180+B185</f>
        <v>35.956856271505586</v>
      </c>
      <c r="C187" s="78">
        <f t="shared" si="46"/>
        <v>40.473943440616296</v>
      </c>
      <c r="D187" s="742">
        <f t="shared" si="46"/>
        <v>4.0000000000000008E-2</v>
      </c>
      <c r="E187" s="78">
        <f t="shared" si="46"/>
        <v>0.20496790806418916</v>
      </c>
      <c r="F187" s="72">
        <f t="shared" si="46"/>
        <v>6.5474999999999992E-2</v>
      </c>
      <c r="G187" s="78">
        <f t="shared" si="46"/>
        <v>0.25745931162948676</v>
      </c>
      <c r="H187" s="78">
        <f t="shared" si="46"/>
        <v>40.011516220922616</v>
      </c>
      <c r="I187" s="142">
        <f t="shared" si="42"/>
        <v>-1.142530676241511E-2</v>
      </c>
      <c r="K187" s="750">
        <f>'Impact (Comp.)'!D186</f>
        <v>6.7500000000000004E-2</v>
      </c>
      <c r="L187" s="750">
        <f t="shared" si="28"/>
        <v>6.5475000000000005E-2</v>
      </c>
    </row>
    <row r="188" spans="1:12" ht="13.9" thickBot="1" x14ac:dyDescent="0.4">
      <c r="A188" s="47"/>
      <c r="B188" s="88"/>
      <c r="C188" s="76"/>
      <c r="D188" s="738"/>
      <c r="E188" s="76"/>
      <c r="F188" s="66"/>
      <c r="G188" s="76"/>
      <c r="H188" s="126"/>
      <c r="I188" s="131"/>
      <c r="K188" s="750">
        <f>'Impact (Comp.)'!D187</f>
        <v>0</v>
      </c>
      <c r="L188" s="750">
        <f t="shared" si="28"/>
        <v>0</v>
      </c>
    </row>
    <row r="189" spans="1:12" ht="13.9" thickBot="1" x14ac:dyDescent="0.4">
      <c r="A189" s="287" t="s">
        <v>85</v>
      </c>
      <c r="B189" s="577"/>
      <c r="C189" s="505"/>
      <c r="D189" s="740"/>
      <c r="E189" s="505"/>
      <c r="F189" s="579"/>
      <c r="G189" s="505"/>
      <c r="H189" s="589"/>
      <c r="I189" s="582"/>
      <c r="K189" s="750">
        <f>'Impact (Comp.)'!D188</f>
        <v>0</v>
      </c>
      <c r="L189" s="750">
        <f t="shared" si="28"/>
        <v>0</v>
      </c>
    </row>
    <row r="190" spans="1:12" x14ac:dyDescent="0.35">
      <c r="A190" s="47"/>
      <c r="B190" s="88"/>
      <c r="C190" s="76"/>
      <c r="D190" s="738"/>
      <c r="E190" s="76"/>
      <c r="F190" s="66"/>
      <c r="G190" s="76"/>
      <c r="H190" s="126"/>
      <c r="I190" s="131"/>
      <c r="K190" s="750">
        <f>'Impact (Comp.)'!D189</f>
        <v>0</v>
      </c>
      <c r="L190" s="750">
        <f t="shared" si="28"/>
        <v>0</v>
      </c>
    </row>
    <row r="191" spans="1:12" x14ac:dyDescent="0.35">
      <c r="A191" s="247" t="s">
        <v>541</v>
      </c>
      <c r="B191" s="154">
        <f>'Market Shares &amp; Tover (Comp)'!S74</f>
        <v>6.9355148109281506E-2</v>
      </c>
      <c r="C191" s="76">
        <f>'Market Shares &amp; Tover (Comp 29)'!I74</f>
        <v>7.8067902285304192E-2</v>
      </c>
      <c r="D191" s="738">
        <v>0</v>
      </c>
      <c r="E191" s="76">
        <f>D191*'Potential Tover of Committments'!$L$8</f>
        <v>0</v>
      </c>
      <c r="F191" s="66">
        <f t="shared" ref="F191:F198" si="47">L191</f>
        <v>0</v>
      </c>
      <c r="G191" s="76">
        <f>F191*Proposal!$I$33</f>
        <v>0</v>
      </c>
      <c r="H191" s="127">
        <f>C191-G191-E191</f>
        <v>7.8067902285304192E-2</v>
      </c>
      <c r="I191" s="131">
        <f t="shared" ref="I191:I202" si="48">SUM(H191-C191)/C191</f>
        <v>0</v>
      </c>
      <c r="K191" s="750">
        <f>'Impact (Comp.)'!D190</f>
        <v>0</v>
      </c>
      <c r="L191" s="750">
        <f t="shared" si="28"/>
        <v>0</v>
      </c>
    </row>
    <row r="192" spans="1:12" x14ac:dyDescent="0.35">
      <c r="A192" s="247" t="s">
        <v>323</v>
      </c>
      <c r="B192" s="154">
        <f>'Market Shares &amp; Tover (Comp)'!S75</f>
        <v>0.41572609207139366</v>
      </c>
      <c r="C192" s="76">
        <f>'Market Shares &amp; Tover (Comp 29)'!I75</f>
        <v>0.46795176447669701</v>
      </c>
      <c r="D192" s="738">
        <v>0</v>
      </c>
      <c r="E192" s="76">
        <f>D192*'Potential Tover of Committments'!$L$8</f>
        <v>0</v>
      </c>
      <c r="F192" s="66">
        <f t="shared" si="47"/>
        <v>0</v>
      </c>
      <c r="G192" s="76">
        <f>F192*Proposal!$I$33</f>
        <v>0</v>
      </c>
      <c r="H192" s="127">
        <f t="shared" ref="H192:H198" si="49">C192-G192-E192</f>
        <v>0.46795176447669701</v>
      </c>
      <c r="I192" s="131">
        <f t="shared" si="48"/>
        <v>0</v>
      </c>
      <c r="K192" s="750">
        <f>'Impact (Comp.)'!D191</f>
        <v>0</v>
      </c>
      <c r="L192" s="750">
        <f t="shared" si="28"/>
        <v>0</v>
      </c>
    </row>
    <row r="193" spans="1:12" x14ac:dyDescent="0.35">
      <c r="A193" s="247" t="s">
        <v>780</v>
      </c>
      <c r="B193" s="154">
        <f>'Market Shares &amp; Tover (Comp)'!S76</f>
        <v>2.5788415189873732</v>
      </c>
      <c r="C193" s="76">
        <f>'Market Shares &amp; Tover (Comp 29)'!I76</f>
        <v>2.9028089940254809</v>
      </c>
      <c r="D193" s="738">
        <v>0</v>
      </c>
      <c r="E193" s="76">
        <f>D193*'Potential Tover of Committments'!$L$8</f>
        <v>0</v>
      </c>
      <c r="F193" s="66">
        <f t="shared" si="47"/>
        <v>0</v>
      </c>
      <c r="G193" s="76">
        <f>F193*Proposal!$I$33</f>
        <v>0</v>
      </c>
      <c r="H193" s="127">
        <f t="shared" si="49"/>
        <v>2.9028089940254809</v>
      </c>
      <c r="I193" s="131">
        <f t="shared" si="48"/>
        <v>0</v>
      </c>
      <c r="K193" s="750">
        <f>'Impact (Comp.)'!D192</f>
        <v>0</v>
      </c>
      <c r="L193" s="750">
        <f t="shared" si="28"/>
        <v>0</v>
      </c>
    </row>
    <row r="194" spans="1:12" x14ac:dyDescent="0.35">
      <c r="A194" s="247" t="s">
        <v>297</v>
      </c>
      <c r="B194" s="154">
        <f>'Market Shares &amp; Tover (Comp)'!S77</f>
        <v>0.13046490446797443</v>
      </c>
      <c r="C194" s="76">
        <f>'Market Shares &amp; Tover (Comp 29)'!I77</f>
        <v>0.14685458385322578</v>
      </c>
      <c r="D194" s="738">
        <v>0</v>
      </c>
      <c r="E194" s="76">
        <f>D194*'Potential Tover of Committments'!$L$8</f>
        <v>0</v>
      </c>
      <c r="F194" s="66">
        <f t="shared" si="47"/>
        <v>0</v>
      </c>
      <c r="G194" s="76">
        <f>F194*Proposal!$I$33</f>
        <v>0</v>
      </c>
      <c r="H194" s="127">
        <f t="shared" si="49"/>
        <v>0.14685458385322578</v>
      </c>
      <c r="I194" s="131">
        <f t="shared" si="48"/>
        <v>0</v>
      </c>
      <c r="K194" s="750">
        <f>'Impact (Comp.)'!D193</f>
        <v>0</v>
      </c>
      <c r="L194" s="750">
        <f t="shared" si="28"/>
        <v>0</v>
      </c>
    </row>
    <row r="195" spans="1:12" x14ac:dyDescent="0.35">
      <c r="A195" s="247" t="s">
        <v>779</v>
      </c>
      <c r="B195" s="154">
        <f>'Market Shares &amp; Tover (Comp)'!S78</f>
        <v>0.72149950025884624</v>
      </c>
      <c r="C195" s="76">
        <f>'Market Shares &amp; Tover (Comp 29)'!I78</f>
        <v>0.81213801744539216</v>
      </c>
      <c r="D195" s="738">
        <v>0</v>
      </c>
      <c r="E195" s="76">
        <f>D195*'Potential Tover of Committments'!$L$8</f>
        <v>0</v>
      </c>
      <c r="F195" s="66">
        <f t="shared" si="47"/>
        <v>0</v>
      </c>
      <c r="G195" s="76">
        <f>F195*Proposal!$I$33</f>
        <v>0</v>
      </c>
      <c r="H195" s="127">
        <f t="shared" si="49"/>
        <v>0.81213801744539216</v>
      </c>
      <c r="I195" s="131">
        <f t="shared" si="48"/>
        <v>0</v>
      </c>
      <c r="K195" s="750">
        <f>'Impact (Comp.)'!D194</f>
        <v>0</v>
      </c>
      <c r="L195" s="750">
        <f t="shared" si="28"/>
        <v>0</v>
      </c>
    </row>
    <row r="196" spans="1:12" x14ac:dyDescent="0.35">
      <c r="A196" s="247" t="s">
        <v>546</v>
      </c>
      <c r="B196" s="154">
        <f>'Market Shares &amp; Tover (Comp)'!S79</f>
        <v>1.1085235630846744</v>
      </c>
      <c r="C196" s="76">
        <f>'Market Shares &amp; Tover (Comp 29)'!I79</f>
        <v>1.2477820545850771</v>
      </c>
      <c r="D196" s="738">
        <v>0</v>
      </c>
      <c r="E196" s="76">
        <f>D196*'Potential Tover of Committments'!$L$8</f>
        <v>0</v>
      </c>
      <c r="F196" s="66">
        <f t="shared" si="47"/>
        <v>0</v>
      </c>
      <c r="G196" s="76">
        <f>F196*Proposal!$I$33</f>
        <v>0</v>
      </c>
      <c r="H196" s="127">
        <f t="shared" si="49"/>
        <v>1.2477820545850771</v>
      </c>
      <c r="I196" s="131">
        <f t="shared" si="48"/>
        <v>0</v>
      </c>
      <c r="K196" s="750">
        <f>'Impact (Comp.)'!D195</f>
        <v>0</v>
      </c>
      <c r="L196" s="750">
        <f t="shared" ref="L196:L207" si="50">K196*$K$125</f>
        <v>0</v>
      </c>
    </row>
    <row r="197" spans="1:12" x14ac:dyDescent="0.35">
      <c r="A197" s="247" t="s">
        <v>781</v>
      </c>
      <c r="B197" s="154">
        <f>'Market Shares &amp; Tover (Comp)'!S80</f>
        <v>2.3751697773714273</v>
      </c>
      <c r="C197" s="76">
        <f>'Market Shares &amp; Tover (Comp 29)'!I80</f>
        <v>2.6735509496522254</v>
      </c>
      <c r="D197" s="738">
        <v>0</v>
      </c>
      <c r="E197" s="76">
        <f>D197*'Potential Tover of Committments'!$L$8</f>
        <v>0</v>
      </c>
      <c r="F197" s="66">
        <f t="shared" si="47"/>
        <v>0</v>
      </c>
      <c r="G197" s="76">
        <f>F197*Proposal!$I$33</f>
        <v>0</v>
      </c>
      <c r="H197" s="127">
        <f t="shared" si="49"/>
        <v>2.6735509496522254</v>
      </c>
      <c r="I197" s="131">
        <f t="shared" si="48"/>
        <v>0</v>
      </c>
      <c r="K197" s="750">
        <f>'Impact (Comp.)'!D196</f>
        <v>0</v>
      </c>
      <c r="L197" s="750">
        <f t="shared" si="50"/>
        <v>0</v>
      </c>
    </row>
    <row r="198" spans="1:12" x14ac:dyDescent="0.35">
      <c r="A198" s="247" t="s">
        <v>379</v>
      </c>
      <c r="B198" s="154">
        <f>'Market Shares &amp; Tover (Comp)'!S81</f>
        <v>0.32329038175410407</v>
      </c>
      <c r="C198" s="76">
        <f>'Market Shares &amp; Tover (Comp 29)'!I81</f>
        <v>0.36390379979854032</v>
      </c>
      <c r="D198" s="738">
        <v>0</v>
      </c>
      <c r="E198" s="76">
        <f>D198*'Potential Tover of Committments'!$L$8</f>
        <v>0</v>
      </c>
      <c r="F198" s="66">
        <f t="shared" si="47"/>
        <v>0</v>
      </c>
      <c r="G198" s="76">
        <f>F198*Proposal!$I$33</f>
        <v>0</v>
      </c>
      <c r="H198" s="127">
        <f t="shared" si="49"/>
        <v>0.36390379979854032</v>
      </c>
      <c r="I198" s="131">
        <f t="shared" si="48"/>
        <v>0</v>
      </c>
      <c r="K198" s="750">
        <f>'Impact (Comp.)'!D197</f>
        <v>0</v>
      </c>
      <c r="L198" s="750">
        <f t="shared" si="50"/>
        <v>0</v>
      </c>
    </row>
    <row r="199" spans="1:12" ht="13.9" thickBot="1" x14ac:dyDescent="0.4">
      <c r="A199" s="47"/>
      <c r="B199" s="88"/>
      <c r="C199" s="76"/>
      <c r="D199" s="738"/>
      <c r="E199" s="76"/>
      <c r="F199" s="66"/>
      <c r="G199" s="76"/>
      <c r="H199" s="126"/>
      <c r="I199" s="131"/>
      <c r="K199" s="750">
        <f>'Impact (Comp.)'!D198</f>
        <v>0</v>
      </c>
      <c r="L199" s="750">
        <f t="shared" si="50"/>
        <v>0</v>
      </c>
    </row>
    <row r="200" spans="1:12" ht="13.9" thickBot="1" x14ac:dyDescent="0.4">
      <c r="A200" s="71" t="s">
        <v>648</v>
      </c>
      <c r="B200" s="448">
        <f t="shared" ref="B200:H200" si="51">SUM(B191:B198)</f>
        <v>7.7228708861050741</v>
      </c>
      <c r="C200" s="78">
        <f t="shared" si="51"/>
        <v>8.6930580661219423</v>
      </c>
      <c r="D200" s="742">
        <f t="shared" si="51"/>
        <v>0</v>
      </c>
      <c r="E200" s="78">
        <f t="shared" si="51"/>
        <v>0</v>
      </c>
      <c r="F200" s="72">
        <f t="shared" si="51"/>
        <v>0</v>
      </c>
      <c r="G200" s="78">
        <f t="shared" si="51"/>
        <v>0</v>
      </c>
      <c r="H200" s="78">
        <f t="shared" si="51"/>
        <v>8.6930580661219423</v>
      </c>
      <c r="I200" s="142">
        <f t="shared" si="48"/>
        <v>0</v>
      </c>
      <c r="K200" s="750">
        <f>'Impact (Comp.)'!D199</f>
        <v>0</v>
      </c>
      <c r="L200" s="750">
        <f t="shared" si="50"/>
        <v>0</v>
      </c>
    </row>
    <row r="201" spans="1:12" ht="13.9" thickBot="1" x14ac:dyDescent="0.4">
      <c r="A201" s="47"/>
      <c r="B201" s="88"/>
      <c r="C201" s="76"/>
      <c r="D201" s="738"/>
      <c r="E201" s="76"/>
      <c r="F201" s="66"/>
      <c r="G201" s="76"/>
      <c r="H201" s="126"/>
      <c r="I201" s="131"/>
      <c r="K201" s="750">
        <f>'Impact (Comp.)'!D200</f>
        <v>0</v>
      </c>
      <c r="L201" s="750">
        <f t="shared" si="50"/>
        <v>0</v>
      </c>
    </row>
    <row r="202" spans="1:12" ht="13.9" thickBot="1" x14ac:dyDescent="0.4">
      <c r="A202" s="150" t="s">
        <v>649</v>
      </c>
      <c r="B202" s="444">
        <f>B200+B187+B173+B150+B143</f>
        <v>219.37482952206673</v>
      </c>
      <c r="C202" s="503">
        <f>C200+C187+C173+C150+C143</f>
        <v>246.93383579829822</v>
      </c>
      <c r="D202" s="743">
        <f>D200+D187+D173+D150+D143+D123</f>
        <v>0.91</v>
      </c>
      <c r="E202" s="503">
        <f>E200+E187+E173+E150+E143+E123</f>
        <v>4.6630199084603037</v>
      </c>
      <c r="F202" s="583">
        <f>F200+F187+F173+F150+F143+F124</f>
        <v>0.93209999999999993</v>
      </c>
      <c r="G202" s="503">
        <f>G200+G187+G173+G150+G143+G124</f>
        <v>3.6651825027849503</v>
      </c>
      <c r="H202" s="503">
        <f>H200+H187+H173+H150+H143+H123+H124</f>
        <v>247.66200843313243</v>
      </c>
      <c r="I202" s="584">
        <f t="shared" si="48"/>
        <v>2.9488572616229022E-3</v>
      </c>
      <c r="K202" s="750">
        <f>'Impact (Comp.)'!D201</f>
        <v>0.93</v>
      </c>
      <c r="L202" s="750">
        <f t="shared" si="50"/>
        <v>0.90210000000000001</v>
      </c>
    </row>
    <row r="203" spans="1:12" ht="13.9" thickBot="1" x14ac:dyDescent="0.4">
      <c r="A203" s="47"/>
      <c r="B203" s="88"/>
      <c r="C203" s="76"/>
      <c r="D203" s="738"/>
      <c r="E203" s="76"/>
      <c r="F203" s="66"/>
      <c r="G203" s="76"/>
      <c r="H203" s="126"/>
      <c r="I203" s="131"/>
      <c r="K203" s="750">
        <f>'Impact (Comp.)'!D202</f>
        <v>0</v>
      </c>
      <c r="L203" s="750">
        <f t="shared" si="50"/>
        <v>0</v>
      </c>
    </row>
    <row r="204" spans="1:12" ht="13.9" thickBot="1" x14ac:dyDescent="0.4">
      <c r="A204" s="297" t="s">
        <v>654</v>
      </c>
      <c r="B204" s="444" t="s">
        <v>7</v>
      </c>
      <c r="C204" s="503" t="s">
        <v>7</v>
      </c>
      <c r="D204" s="743">
        <v>0.09</v>
      </c>
      <c r="E204" s="503">
        <f>D204*'Potential Tover of Committments'!$L$8</f>
        <v>0.46117779314442559</v>
      </c>
      <c r="F204" s="583">
        <f>L204</f>
        <v>6.7900000000000002E-2</v>
      </c>
      <c r="G204" s="503">
        <f>F204*Proposal!I33</f>
        <v>0.26699484168983817</v>
      </c>
      <c r="H204" s="568" t="s">
        <v>7</v>
      </c>
      <c r="I204" s="584" t="s">
        <v>7</v>
      </c>
      <c r="K204" s="750">
        <f>'Impact (Comp.)'!D203</f>
        <v>7.0000000000000007E-2</v>
      </c>
      <c r="L204" s="750">
        <f t="shared" si="50"/>
        <v>6.7900000000000002E-2</v>
      </c>
    </row>
    <row r="205" spans="1:12" ht="13.9" thickBot="1" x14ac:dyDescent="0.4">
      <c r="A205" s="98"/>
      <c r="B205" s="88"/>
      <c r="C205" s="76"/>
      <c r="D205" s="738"/>
      <c r="E205" s="76"/>
      <c r="F205" s="66"/>
      <c r="G205" s="76"/>
      <c r="H205" s="126"/>
      <c r="I205" s="131"/>
      <c r="K205" s="750">
        <f>'Impact (Comp.)'!D204</f>
        <v>0</v>
      </c>
      <c r="L205" s="750">
        <f t="shared" si="50"/>
        <v>0</v>
      </c>
    </row>
    <row r="206" spans="1:12" ht="13.9" thickBot="1" x14ac:dyDescent="0.4">
      <c r="A206" s="99" t="s">
        <v>9</v>
      </c>
      <c r="B206" s="133" t="s">
        <v>7</v>
      </c>
      <c r="C206" s="134" t="s">
        <v>7</v>
      </c>
      <c r="D206" s="744">
        <f>D202+D204</f>
        <v>1</v>
      </c>
      <c r="E206" s="506">
        <f>E202+E204</f>
        <v>5.1241977016047295</v>
      </c>
      <c r="F206" s="135">
        <f>F202+F204</f>
        <v>0.99999999999999989</v>
      </c>
      <c r="G206" s="506">
        <f>G202+G204</f>
        <v>3.9321773444747885</v>
      </c>
      <c r="H206" s="506" t="s">
        <v>7</v>
      </c>
      <c r="I206" s="137" t="s">
        <v>7</v>
      </c>
      <c r="K206" s="750">
        <f>'Impact (Comp.)'!D205</f>
        <v>1</v>
      </c>
      <c r="L206" s="750">
        <f t="shared" si="50"/>
        <v>0.97</v>
      </c>
    </row>
    <row r="207" spans="1:12" ht="13.9" thickBot="1" x14ac:dyDescent="0.4">
      <c r="A207" s="50"/>
      <c r="B207" s="87"/>
      <c r="C207" s="81"/>
      <c r="D207" s="745"/>
      <c r="E207" s="507"/>
      <c r="F207" s="67"/>
      <c r="G207" s="507"/>
      <c r="H207" s="80"/>
      <c r="I207" s="132"/>
      <c r="K207" s="750">
        <f>'Impact (Comp.)'!D206</f>
        <v>0</v>
      </c>
      <c r="L207" s="750">
        <f t="shared" si="50"/>
        <v>0</v>
      </c>
    </row>
    <row r="209" spans="1:10" ht="17.25" hidden="1" x14ac:dyDescent="0.45">
      <c r="A209" s="4" t="s">
        <v>788</v>
      </c>
      <c r="B209" s="122"/>
      <c r="C209" s="122"/>
      <c r="D209" s="125"/>
      <c r="E209" s="748"/>
      <c r="F209" s="125"/>
      <c r="G209" s="122"/>
      <c r="H209" s="125"/>
      <c r="I209" s="125"/>
    </row>
    <row r="210" spans="1:10" hidden="1" x14ac:dyDescent="0.35">
      <c r="A210" s="5"/>
      <c r="B210" s="7"/>
      <c r="C210" s="7"/>
      <c r="D210" s="45"/>
      <c r="E210" s="293"/>
      <c r="F210" s="45"/>
      <c r="G210" s="7"/>
      <c r="H210" s="45"/>
      <c r="I210" s="45"/>
    </row>
    <row r="211" spans="1:10" hidden="1" x14ac:dyDescent="0.35">
      <c r="A211" s="754"/>
      <c r="B211" s="756" t="s">
        <v>32</v>
      </c>
      <c r="C211" s="758"/>
      <c r="D211" s="746"/>
      <c r="E211" s="508"/>
      <c r="F211" s="756" t="s">
        <v>33</v>
      </c>
      <c r="G211" s="758"/>
      <c r="H211" s="128" t="s">
        <v>34</v>
      </c>
      <c r="I211" s="128" t="s">
        <v>35</v>
      </c>
      <c r="J211" s="128" t="s">
        <v>36</v>
      </c>
    </row>
    <row r="212" spans="1:10" ht="13.9" hidden="1" thickBot="1" x14ac:dyDescent="0.4">
      <c r="A212" s="755"/>
      <c r="B212" s="61">
        <v>2021</v>
      </c>
      <c r="C212" s="14">
        <v>2026</v>
      </c>
      <c r="D212" s="735"/>
      <c r="E212" s="303"/>
      <c r="F212" s="64" t="s">
        <v>30</v>
      </c>
      <c r="G212" s="14" t="s">
        <v>12</v>
      </c>
      <c r="H212" s="129" t="s">
        <v>43</v>
      </c>
      <c r="I212" s="129"/>
      <c r="J212" s="146" t="s">
        <v>44</v>
      </c>
    </row>
    <row r="213" spans="1:10" ht="13.9" hidden="1" thickBot="1" x14ac:dyDescent="0.4">
      <c r="A213" s="121" t="s">
        <v>31</v>
      </c>
      <c r="B213" s="123"/>
      <c r="C213" s="25"/>
      <c r="D213" s="747"/>
      <c r="E213" s="749"/>
      <c r="F213" s="65"/>
      <c r="G213" s="25"/>
      <c r="H213" s="54">
        <f>H7+H123</f>
        <v>18.148754001934673</v>
      </c>
      <c r="I213" s="130"/>
      <c r="J213" s="130"/>
    </row>
    <row r="214" spans="1:10" hidden="1" x14ac:dyDescent="0.35">
      <c r="A214" s="98"/>
      <c r="B214" s="88"/>
      <c r="C214" s="89"/>
      <c r="D214" s="738"/>
      <c r="E214" s="280"/>
      <c r="F214" s="66"/>
      <c r="G214" s="89"/>
      <c r="H214" s="56"/>
      <c r="I214" s="57"/>
      <c r="J214" s="127"/>
    </row>
    <row r="215" spans="1:10" ht="13.9" hidden="1" thickBot="1" x14ac:dyDescent="0.4">
      <c r="A215" s="150" t="s">
        <v>608</v>
      </c>
      <c r="B215" s="569"/>
      <c r="C215" s="570"/>
      <c r="D215" s="739"/>
      <c r="E215" s="734"/>
      <c r="F215" s="574"/>
      <c r="G215" s="570"/>
      <c r="H215" s="575"/>
      <c r="I215" s="576"/>
      <c r="J215" s="590"/>
    </row>
    <row r="216" spans="1:10" hidden="1" x14ac:dyDescent="0.35">
      <c r="A216" s="47"/>
      <c r="B216" s="88"/>
      <c r="C216" s="89"/>
      <c r="D216" s="738"/>
      <c r="E216" s="280"/>
      <c r="F216" s="66"/>
      <c r="G216" s="89"/>
      <c r="H216" s="56"/>
      <c r="I216" s="131"/>
      <c r="J216" s="127"/>
    </row>
    <row r="217" spans="1:10" ht="13.9" hidden="1" thickBot="1" x14ac:dyDescent="0.4">
      <c r="A217" s="287" t="s">
        <v>81</v>
      </c>
      <c r="B217" s="577"/>
      <c r="C217" s="580"/>
      <c r="D217" s="740"/>
      <c r="E217" s="289"/>
      <c r="F217" s="579"/>
      <c r="G217" s="580"/>
      <c r="H217" s="581"/>
      <c r="I217" s="582"/>
      <c r="J217" s="591"/>
    </row>
    <row r="218" spans="1:10" hidden="1" x14ac:dyDescent="0.35">
      <c r="A218" s="47"/>
      <c r="B218" s="88"/>
      <c r="C218" s="89"/>
      <c r="D218" s="738"/>
      <c r="E218" s="280"/>
      <c r="F218" s="66"/>
      <c r="G218" s="89"/>
      <c r="H218" s="56"/>
      <c r="I218" s="131"/>
      <c r="J218" s="127"/>
    </row>
    <row r="219" spans="1:10" hidden="1" x14ac:dyDescent="0.35">
      <c r="A219" s="79" t="s">
        <v>611</v>
      </c>
      <c r="B219" s="154">
        <f>B18+B134</f>
        <v>43.075613307590345</v>
      </c>
      <c r="C219" s="76">
        <f>C18+C134</f>
        <v>45.895783590742724</v>
      </c>
      <c r="D219" s="738"/>
      <c r="E219" s="280"/>
      <c r="F219" s="66">
        <f>G219/$H$213</f>
        <v>9.0171629565136607E-2</v>
      </c>
      <c r="G219" s="76">
        <f>G18+G134</f>
        <v>1.6365027229312439</v>
      </c>
      <c r="H219" s="56">
        <f>C219-G219</f>
        <v>44.259280867811484</v>
      </c>
      <c r="I219" s="131">
        <f>SUM(H219-C219)/C219</f>
        <v>-3.5656929567301827E-2</v>
      </c>
      <c r="J219" s="127">
        <f>H219-B219</f>
        <v>1.1836675602211386</v>
      </c>
    </row>
    <row r="220" spans="1:10" hidden="1" x14ac:dyDescent="0.35">
      <c r="A220" s="47"/>
      <c r="B220" s="88"/>
      <c r="C220" s="89"/>
      <c r="D220" s="738"/>
      <c r="E220" s="280"/>
      <c r="F220" s="66"/>
      <c r="G220" s="76"/>
      <c r="H220" s="56"/>
      <c r="I220" s="131"/>
      <c r="J220" s="127"/>
    </row>
    <row r="221" spans="1:10" hidden="1" x14ac:dyDescent="0.35">
      <c r="A221" s="48" t="s">
        <v>614</v>
      </c>
      <c r="B221" s="88"/>
      <c r="C221" s="89"/>
      <c r="D221" s="738"/>
      <c r="E221" s="280"/>
      <c r="F221" s="66"/>
      <c r="G221" s="76"/>
      <c r="H221" s="56"/>
      <c r="I221" s="131"/>
      <c r="J221" s="127"/>
    </row>
    <row r="222" spans="1:10" hidden="1" x14ac:dyDescent="0.35">
      <c r="A222" s="47" t="s">
        <v>615</v>
      </c>
      <c r="B222" s="154">
        <f>B21+B137</f>
        <v>33.469453716498428</v>
      </c>
      <c r="C222" s="76">
        <f>C21+C137</f>
        <v>34.403251845284487</v>
      </c>
      <c r="D222" s="738"/>
      <c r="E222" s="280"/>
      <c r="F222" s="66">
        <f t="shared" ref="F222:F225" si="52">G222/$H$213</f>
        <v>0.14869682172797435</v>
      </c>
      <c r="G222" s="76">
        <f>G21+G137</f>
        <v>2.6986620384105411</v>
      </c>
      <c r="H222" s="56">
        <f t="shared" ref="H222:H225" si="53">C222-G222</f>
        <v>31.704589806873948</v>
      </c>
      <c r="I222" s="131">
        <f t="shared" ref="I222:I227" si="54">SUM(H222-C222)/C222</f>
        <v>-7.8442062702291732E-2</v>
      </c>
      <c r="J222" s="127">
        <f t="shared" ref="J222:J225" si="55">H222-B222</f>
        <v>-1.7648639096244807</v>
      </c>
    </row>
    <row r="223" spans="1:10" hidden="1" x14ac:dyDescent="0.35">
      <c r="A223" s="47" t="s">
        <v>774</v>
      </c>
      <c r="B223" s="154">
        <f>B138+B139</f>
        <v>33.389562979236842</v>
      </c>
      <c r="C223" s="76">
        <f>C138+C139</f>
        <v>37.584133421571266</v>
      </c>
      <c r="D223" s="738"/>
      <c r="E223" s="280"/>
      <c r="F223" s="66">
        <f t="shared" si="52"/>
        <v>3.1524577585882313E-2</v>
      </c>
      <c r="G223" s="76">
        <f>G138+G139</f>
        <v>0.57213180362108174</v>
      </c>
      <c r="H223" s="56">
        <f t="shared" si="53"/>
        <v>37.012001617950183</v>
      </c>
      <c r="I223" s="131">
        <f t="shared" si="54"/>
        <v>-1.5222695098584085E-2</v>
      </c>
      <c r="J223" s="127">
        <f t="shared" si="55"/>
        <v>3.6224386387133407</v>
      </c>
    </row>
    <row r="224" spans="1:10" hidden="1" x14ac:dyDescent="0.35">
      <c r="A224" s="47" t="s">
        <v>618</v>
      </c>
      <c r="B224" s="154">
        <f>B23+B140</f>
        <v>77.712476279623075</v>
      </c>
      <c r="C224" s="76">
        <f>C23+C140</f>
        <v>80.330203708212224</v>
      </c>
      <c r="D224" s="738"/>
      <c r="E224" s="280"/>
      <c r="F224" s="66">
        <f t="shared" si="52"/>
        <v>0.28473338710069257</v>
      </c>
      <c r="G224" s="76">
        <f>G23+G140</f>
        <v>5.1675561986281089</v>
      </c>
      <c r="H224" s="56">
        <f t="shared" si="53"/>
        <v>75.162647509584119</v>
      </c>
      <c r="I224" s="131">
        <f t="shared" si="54"/>
        <v>-6.432893183488618E-2</v>
      </c>
      <c r="J224" s="127">
        <f t="shared" si="55"/>
        <v>-2.5498287700389568</v>
      </c>
    </row>
    <row r="225" spans="1:10" hidden="1" x14ac:dyDescent="0.35">
      <c r="A225" s="47" t="s">
        <v>8</v>
      </c>
      <c r="B225" s="154">
        <f>B22+B141+B24</f>
        <v>6.2086193610524978</v>
      </c>
      <c r="C225" s="76">
        <f>C22+C141+C24</f>
        <v>6.7553248447039156</v>
      </c>
      <c r="D225" s="738"/>
      <c r="E225" s="280"/>
      <c r="F225" s="66">
        <f t="shared" si="52"/>
        <v>3.8172012091473436E-3</v>
      </c>
      <c r="G225" s="76">
        <f>G22+G141+G24</f>
        <v>6.9277445720702727E-2</v>
      </c>
      <c r="H225" s="56">
        <f t="shared" si="53"/>
        <v>6.686047398983213</v>
      </c>
      <c r="I225" s="131">
        <f t="shared" si="54"/>
        <v>-1.025523528672573E-2</v>
      </c>
      <c r="J225" s="127">
        <f t="shared" si="55"/>
        <v>0.4774280379307152</v>
      </c>
    </row>
    <row r="226" spans="1:10" hidden="1" x14ac:dyDescent="0.35">
      <c r="A226" s="47"/>
      <c r="B226" s="88"/>
      <c r="C226" s="89"/>
      <c r="D226" s="738"/>
      <c r="E226" s="280"/>
      <c r="F226" s="66"/>
      <c r="G226" s="89"/>
      <c r="H226" s="56"/>
      <c r="I226" s="131"/>
      <c r="J226" s="127"/>
    </row>
    <row r="227" spans="1:10" ht="13.9" hidden="1" thickBot="1" x14ac:dyDescent="0.4">
      <c r="A227" s="71" t="s">
        <v>620</v>
      </c>
      <c r="B227" s="448">
        <f>B219+B222+B223+B224+B225</f>
        <v>193.85572564400118</v>
      </c>
      <c r="C227" s="78">
        <f>C219+C222+C223+C224+C225</f>
        <v>204.96869741051461</v>
      </c>
      <c r="D227" s="742"/>
      <c r="E227" s="281"/>
      <c r="F227" s="72">
        <f>F219+F222+F223+F224+F225</f>
        <v>0.55894361718883312</v>
      </c>
      <c r="G227" s="78">
        <f>G219+G222+G223+G224+G225</f>
        <v>10.144130209311678</v>
      </c>
      <c r="H227" s="78">
        <f>H219+H222+H223+H224+H225</f>
        <v>194.82456720120294</v>
      </c>
      <c r="I227" s="142">
        <f t="shared" si="54"/>
        <v>-4.9491119070707863E-2</v>
      </c>
      <c r="J227" s="147">
        <f>J219+J222+J223+J224+J225</f>
        <v>0.96884155720175702</v>
      </c>
    </row>
    <row r="228" spans="1:10" hidden="1" x14ac:dyDescent="0.35">
      <c r="A228" s="47"/>
      <c r="B228" s="88"/>
      <c r="C228" s="89"/>
      <c r="D228" s="738"/>
      <c r="E228" s="280"/>
      <c r="F228" s="66"/>
      <c r="G228" s="89"/>
      <c r="H228" s="56"/>
      <c r="I228" s="131"/>
      <c r="J228" s="127"/>
    </row>
    <row r="229" spans="1:10" ht="13.9" hidden="1" thickBot="1" x14ac:dyDescent="0.4">
      <c r="A229" s="287" t="s">
        <v>82</v>
      </c>
      <c r="B229" s="577"/>
      <c r="C229" s="580"/>
      <c r="D229" s="740"/>
      <c r="E229" s="289"/>
      <c r="F229" s="579"/>
      <c r="G229" s="580"/>
      <c r="H229" s="581"/>
      <c r="I229" s="582"/>
      <c r="J229" s="591"/>
    </row>
    <row r="230" spans="1:10" hidden="1" x14ac:dyDescent="0.35">
      <c r="A230" s="47"/>
      <c r="B230" s="88"/>
      <c r="C230" s="89"/>
      <c r="D230" s="738"/>
      <c r="E230" s="280"/>
      <c r="F230" s="66"/>
      <c r="G230" s="89"/>
      <c r="H230" s="56"/>
      <c r="I230" s="131"/>
      <c r="J230" s="127"/>
    </row>
    <row r="231" spans="1:10" hidden="1" x14ac:dyDescent="0.35">
      <c r="A231" s="47" t="s">
        <v>789</v>
      </c>
      <c r="B231" s="154">
        <f>B150+B35</f>
        <v>7.0386097250864275</v>
      </c>
      <c r="C231" s="76">
        <f>C150+C35</f>
        <v>7.2177576588973018</v>
      </c>
      <c r="D231" s="738"/>
      <c r="E231" s="280"/>
      <c r="F231" s="66">
        <f>G231/H213</f>
        <v>3.6555761565189352E-3</v>
      </c>
      <c r="G231" s="76">
        <f>G150+G35</f>
        <v>6.6344152399999995E-2</v>
      </c>
      <c r="H231" s="56">
        <f t="shared" ref="H231" si="56">C231-G231</f>
        <v>7.1514135064973017</v>
      </c>
      <c r="I231" s="131">
        <f>SUM(H231-C231)/C231</f>
        <v>-9.1917955042752023E-3</v>
      </c>
      <c r="J231" s="127">
        <f t="shared" ref="J231" si="57">H231-B231</f>
        <v>0.11280378141087422</v>
      </c>
    </row>
    <row r="232" spans="1:10" hidden="1" x14ac:dyDescent="0.35">
      <c r="A232" s="47"/>
      <c r="B232" s="88"/>
      <c r="C232" s="89"/>
      <c r="D232" s="738"/>
      <c r="E232" s="280"/>
      <c r="F232" s="66"/>
      <c r="G232" s="89"/>
      <c r="H232" s="56"/>
      <c r="I232" s="131"/>
      <c r="J232" s="127"/>
    </row>
    <row r="233" spans="1:10" ht="13.9" hidden="1" thickBot="1" x14ac:dyDescent="0.4">
      <c r="A233" s="287" t="s">
        <v>83</v>
      </c>
      <c r="B233" s="577"/>
      <c r="C233" s="580"/>
      <c r="D233" s="740"/>
      <c r="E233" s="289"/>
      <c r="F233" s="579"/>
      <c r="G233" s="580"/>
      <c r="H233" s="581"/>
      <c r="I233" s="582"/>
      <c r="J233" s="591"/>
    </row>
    <row r="234" spans="1:10" hidden="1" x14ac:dyDescent="0.35">
      <c r="A234" s="47"/>
      <c r="B234" s="88"/>
      <c r="C234" s="89"/>
      <c r="D234" s="738"/>
      <c r="E234" s="280"/>
      <c r="F234" s="66"/>
      <c r="G234" s="89"/>
      <c r="H234" s="56"/>
      <c r="I234" s="131"/>
      <c r="J234" s="127"/>
    </row>
    <row r="235" spans="1:10" hidden="1" x14ac:dyDescent="0.35">
      <c r="A235" s="79" t="s">
        <v>624</v>
      </c>
      <c r="B235" s="154">
        <f>B40+B155</f>
        <v>3.8119834361482234</v>
      </c>
      <c r="C235" s="76">
        <f>C40+C155</f>
        <v>3.8950445596245591</v>
      </c>
      <c r="D235" s="738"/>
      <c r="E235" s="280"/>
      <c r="F235" s="66">
        <f>G235/$H$213</f>
        <v>2.9639806674477856E-4</v>
      </c>
      <c r="G235" s="76">
        <f>G40+G155</f>
        <v>5.3792556000000005E-3</v>
      </c>
      <c r="H235" s="56">
        <f t="shared" ref="H235:H243" si="58">C235-G235</f>
        <v>3.8896653040245592</v>
      </c>
      <c r="I235" s="131">
        <f>SUM(H235-C235)/C235</f>
        <v>-1.3810511067730527E-3</v>
      </c>
      <c r="J235" s="127">
        <f t="shared" ref="J235:J243" si="59">H235-B235</f>
        <v>7.7681867876335797E-2</v>
      </c>
    </row>
    <row r="236" spans="1:10" hidden="1" x14ac:dyDescent="0.35">
      <c r="A236" s="47"/>
      <c r="B236" s="88"/>
      <c r="C236" s="89"/>
      <c r="D236" s="738"/>
      <c r="E236" s="280"/>
      <c r="F236" s="66"/>
      <c r="G236" s="89"/>
      <c r="H236" s="56"/>
      <c r="I236" s="131"/>
      <c r="J236" s="127"/>
    </row>
    <row r="237" spans="1:10" hidden="1" x14ac:dyDescent="0.35">
      <c r="A237" s="79" t="s">
        <v>627</v>
      </c>
      <c r="B237" s="154">
        <f>B46+B160</f>
        <v>35.620764132362694</v>
      </c>
      <c r="C237" s="76">
        <f>C46+C160</f>
        <v>38.763845474725365</v>
      </c>
      <c r="D237" s="738"/>
      <c r="E237" s="280"/>
      <c r="F237" s="66">
        <f t="shared" ref="F237:F243" si="60">G237/$H$213</f>
        <v>1.4289676490018097E-2</v>
      </c>
      <c r="G237" s="76">
        <f>G46+G160</f>
        <v>0.25933982338456774</v>
      </c>
      <c r="H237" s="56">
        <f t="shared" si="58"/>
        <v>38.5045056513408</v>
      </c>
      <c r="I237" s="131">
        <f t="shared" ref="I237:I245" si="61">SUM(H237-C237)/C237</f>
        <v>-6.6902501598727704E-3</v>
      </c>
      <c r="J237" s="127">
        <f t="shared" si="59"/>
        <v>2.8837415189781055</v>
      </c>
    </row>
    <row r="238" spans="1:10" hidden="1" x14ac:dyDescent="0.35">
      <c r="A238" s="47"/>
      <c r="B238" s="88"/>
      <c r="C238" s="89"/>
      <c r="D238" s="738"/>
      <c r="E238" s="280"/>
      <c r="F238" s="66"/>
      <c r="G238" s="89"/>
      <c r="H238" s="56"/>
      <c r="I238" s="131"/>
      <c r="J238" s="127"/>
    </row>
    <row r="239" spans="1:10" hidden="1" x14ac:dyDescent="0.35">
      <c r="A239" s="48" t="s">
        <v>614</v>
      </c>
      <c r="B239" s="88"/>
      <c r="C239" s="89"/>
      <c r="D239" s="738"/>
      <c r="E239" s="280"/>
      <c r="F239" s="66"/>
      <c r="G239" s="89"/>
      <c r="H239" s="56"/>
      <c r="I239" s="131"/>
      <c r="J239" s="127"/>
    </row>
    <row r="240" spans="1:10" hidden="1" x14ac:dyDescent="0.35">
      <c r="A240" s="47" t="s">
        <v>776</v>
      </c>
      <c r="B240" s="154">
        <f>B49+B163</f>
        <v>24.783147008909118</v>
      </c>
      <c r="C240" s="76">
        <f>C49+C163</f>
        <v>26.068479893947931</v>
      </c>
      <c r="D240" s="738"/>
      <c r="E240" s="280"/>
      <c r="F240" s="66">
        <f t="shared" si="60"/>
        <v>7.0546531462934409E-2</v>
      </c>
      <c r="G240" s="76">
        <f>G49+G163</f>
        <v>1.2803316452105411</v>
      </c>
      <c r="H240" s="56">
        <f t="shared" si="58"/>
        <v>24.788148248737389</v>
      </c>
      <c r="I240" s="131">
        <f t="shared" si="61"/>
        <v>-4.911416585927527E-2</v>
      </c>
      <c r="J240" s="127">
        <f t="shared" si="59"/>
        <v>5.0012398282710535E-3</v>
      </c>
    </row>
    <row r="241" spans="1:10" hidden="1" x14ac:dyDescent="0.35">
      <c r="A241" s="47" t="s">
        <v>622</v>
      </c>
      <c r="B241" s="154">
        <f>B50+B164</f>
        <v>35.500479391941234</v>
      </c>
      <c r="C241" s="76">
        <f>C50+C164</f>
        <v>36.754763604967152</v>
      </c>
      <c r="D241" s="738"/>
      <c r="E241" s="280"/>
      <c r="F241" s="66">
        <f t="shared" si="60"/>
        <v>4.1531190181247603E-2</v>
      </c>
      <c r="G241" s="76">
        <f>G50+G164</f>
        <v>0.75373935400702741</v>
      </c>
      <c r="H241" s="56">
        <f t="shared" si="58"/>
        <v>36.001024250960128</v>
      </c>
      <c r="I241" s="131">
        <f t="shared" si="61"/>
        <v>-2.0507256205156532E-2</v>
      </c>
      <c r="J241" s="127">
        <f t="shared" si="59"/>
        <v>0.50054485901889478</v>
      </c>
    </row>
    <row r="242" spans="1:10" hidden="1" x14ac:dyDescent="0.35">
      <c r="A242" s="47" t="s">
        <v>777</v>
      </c>
      <c r="B242" s="154">
        <f>B55+B165+B169</f>
        <v>83.755371429471651</v>
      </c>
      <c r="C242" s="76">
        <f>C55+C165+C169</f>
        <v>89.814079167484067</v>
      </c>
      <c r="D242" s="738"/>
      <c r="E242" s="280"/>
      <c r="F242" s="66">
        <f t="shared" si="60"/>
        <v>0.1379041186871896</v>
      </c>
      <c r="G242" s="76">
        <f>G55+G165+G169</f>
        <v>2.5027879259074064</v>
      </c>
      <c r="H242" s="56">
        <f t="shared" si="58"/>
        <v>87.311291241576654</v>
      </c>
      <c r="I242" s="131">
        <f t="shared" si="61"/>
        <v>-2.7866320615949843E-2</v>
      </c>
      <c r="J242" s="127">
        <f t="shared" si="59"/>
        <v>3.5559198121050031</v>
      </c>
    </row>
    <row r="243" spans="1:10" hidden="1" x14ac:dyDescent="0.35">
      <c r="A243" s="47" t="s">
        <v>8</v>
      </c>
      <c r="B243" s="154">
        <f>B51+B52+B53+B54+B56+B57+B58+B59+B60+B166+B167+B168+B170+B171</f>
        <v>21.201292070891647</v>
      </c>
      <c r="C243" s="76">
        <f>C51+C52+C53+C54+C56+C57+C58+C59+C60+C166+C167+C168+C170+C171</f>
        <v>22.274427739023139</v>
      </c>
      <c r="D243" s="738"/>
      <c r="E243" s="280"/>
      <c r="F243" s="66">
        <f t="shared" si="60"/>
        <v>1.5313900115146895E-3</v>
      </c>
      <c r="G243" s="76">
        <f>G51+G52+G53+G54+G56+G57+G58+G59+G60+G166+G167+G168+G170+G171</f>
        <v>2.7792820600000004E-2</v>
      </c>
      <c r="H243" s="56">
        <f t="shared" si="58"/>
        <v>22.24663491842314</v>
      </c>
      <c r="I243" s="131">
        <f t="shared" si="61"/>
        <v>-1.2477456626779006E-3</v>
      </c>
      <c r="J243" s="127">
        <f t="shared" si="59"/>
        <v>1.0453428475314936</v>
      </c>
    </row>
    <row r="244" spans="1:10" hidden="1" x14ac:dyDescent="0.35">
      <c r="A244" s="47"/>
      <c r="B244" s="88"/>
      <c r="C244" s="89"/>
      <c r="D244" s="738"/>
      <c r="E244" s="280"/>
      <c r="F244" s="66"/>
      <c r="G244" s="89"/>
      <c r="H244" s="56"/>
      <c r="I244" s="131"/>
      <c r="J244" s="127"/>
    </row>
    <row r="245" spans="1:10" ht="13.9" hidden="1" thickBot="1" x14ac:dyDescent="0.4">
      <c r="A245" s="71" t="s">
        <v>637</v>
      </c>
      <c r="B245" s="448">
        <f>B235+B237+B240+B241+B242+B243</f>
        <v>204.67303746972456</v>
      </c>
      <c r="C245" s="78">
        <f>C235+C237+C240+C241+C242+C243</f>
        <v>217.57064043977223</v>
      </c>
      <c r="D245" s="742"/>
      <c r="E245" s="281"/>
      <c r="F245" s="72">
        <f>F235+F237+F240+F241+F242+F243</f>
        <v>0.26609930489964917</v>
      </c>
      <c r="G245" s="78">
        <f>G235+G237+G240+G241+G242+G243</f>
        <v>4.8293708247095424</v>
      </c>
      <c r="H245" s="78">
        <f>H235+H237+H240+H241+H242+H243</f>
        <v>212.74126961506266</v>
      </c>
      <c r="I245" s="142">
        <f t="shared" si="61"/>
        <v>-2.21967946362066E-2</v>
      </c>
      <c r="J245" s="147">
        <f>J235+J237+J240+J241+J242+J243</f>
        <v>8.0682321453381043</v>
      </c>
    </row>
    <row r="246" spans="1:10" hidden="1" x14ac:dyDescent="0.35">
      <c r="A246" s="47"/>
      <c r="B246" s="88"/>
      <c r="C246" s="89"/>
      <c r="D246" s="738"/>
      <c r="E246" s="280"/>
      <c r="F246" s="66"/>
      <c r="G246" s="89"/>
      <c r="H246" s="56"/>
      <c r="I246" s="131"/>
      <c r="J246" s="127"/>
    </row>
    <row r="247" spans="1:10" ht="13.9" hidden="1" thickBot="1" x14ac:dyDescent="0.4">
      <c r="A247" s="287" t="s">
        <v>84</v>
      </c>
      <c r="B247" s="577"/>
      <c r="C247" s="580"/>
      <c r="D247" s="740"/>
      <c r="E247" s="289"/>
      <c r="F247" s="579"/>
      <c r="G247" s="580"/>
      <c r="H247" s="581"/>
      <c r="I247" s="582"/>
      <c r="J247" s="591"/>
    </row>
    <row r="248" spans="1:10" hidden="1" x14ac:dyDescent="0.35">
      <c r="A248" s="47"/>
      <c r="B248" s="88"/>
      <c r="C248" s="89"/>
      <c r="D248" s="738"/>
      <c r="E248" s="280"/>
      <c r="F248" s="66"/>
      <c r="G248" s="89"/>
      <c r="H248" s="56"/>
      <c r="I248" s="131"/>
      <c r="J248" s="127"/>
    </row>
    <row r="249" spans="1:10" hidden="1" x14ac:dyDescent="0.35">
      <c r="A249" s="79" t="s">
        <v>641</v>
      </c>
      <c r="B249" s="154">
        <f>B67+B180</f>
        <v>103.08170039367064</v>
      </c>
      <c r="C249" s="76">
        <f>C67+C180</f>
        <v>107.77622458138217</v>
      </c>
      <c r="D249" s="738"/>
      <c r="E249" s="280"/>
      <c r="F249" s="66">
        <f>G249/$H$213</f>
        <v>8.1733406282933144E-2</v>
      </c>
      <c r="G249" s="76">
        <f>G67+G180</f>
        <v>1.4833594843691356</v>
      </c>
      <c r="H249" s="56">
        <f t="shared" ref="H249:H253" si="62">C249-G249</f>
        <v>106.29286509701303</v>
      </c>
      <c r="I249" s="131">
        <f>SUM(H249-C249)/C249</f>
        <v>-1.3763327581112679E-2</v>
      </c>
      <c r="J249" s="127">
        <f t="shared" ref="J249:J253" si="63">H249-B249</f>
        <v>3.2111647033423907</v>
      </c>
    </row>
    <row r="250" spans="1:10" hidden="1" x14ac:dyDescent="0.35">
      <c r="A250" s="47" t="s">
        <v>15</v>
      </c>
      <c r="B250" s="88"/>
      <c r="C250" s="89"/>
      <c r="D250" s="738"/>
      <c r="E250" s="280"/>
      <c r="F250" s="66"/>
      <c r="G250" s="89"/>
      <c r="H250" s="56"/>
      <c r="I250" s="131"/>
      <c r="J250" s="127"/>
    </row>
    <row r="251" spans="1:10" hidden="1" x14ac:dyDescent="0.35">
      <c r="A251" s="79" t="s">
        <v>638</v>
      </c>
      <c r="B251" s="154">
        <f>B72+B185</f>
        <v>9.2268083608811651</v>
      </c>
      <c r="C251" s="76">
        <f>C72+C185</f>
        <v>9.752858078016704</v>
      </c>
      <c r="D251" s="738"/>
      <c r="E251" s="280"/>
      <c r="F251" s="66">
        <f t="shared" ref="F251:F253" si="64">G251/$H$213</f>
        <v>3.2423919049251754E-3</v>
      </c>
      <c r="G251" s="76">
        <f>G72+G185</f>
        <v>5.8845373060351369E-2</v>
      </c>
      <c r="H251" s="56">
        <f t="shared" si="62"/>
        <v>9.6940127049563518</v>
      </c>
      <c r="I251" s="131">
        <f t="shared" ref="I251:I255" si="65">SUM(H251-C251)/C251</f>
        <v>-6.0336541954805851E-3</v>
      </c>
      <c r="J251" s="127">
        <f t="shared" si="63"/>
        <v>0.46720434407518674</v>
      </c>
    </row>
    <row r="252" spans="1:10" hidden="1" x14ac:dyDescent="0.35">
      <c r="A252" s="79"/>
      <c r="B252" s="154"/>
      <c r="C252" s="76"/>
      <c r="D252" s="738"/>
      <c r="E252" s="280"/>
      <c r="F252" s="66"/>
      <c r="G252" s="76"/>
      <c r="H252" s="56"/>
      <c r="I252" s="131"/>
      <c r="J252" s="127"/>
    </row>
    <row r="253" spans="1:10" hidden="1" x14ac:dyDescent="0.35">
      <c r="A253" s="47" t="s">
        <v>8</v>
      </c>
      <c r="B253" s="154">
        <f>B75+B76+B77</f>
        <v>1.2209376114593939</v>
      </c>
      <c r="C253" s="76">
        <f>C75+C76+C77</f>
        <v>1.232187052524393</v>
      </c>
      <c r="D253" s="738"/>
      <c r="E253" s="280"/>
      <c r="F253" s="66">
        <f t="shared" si="64"/>
        <v>0</v>
      </c>
      <c r="G253" s="76">
        <f>G75+G76+G77</f>
        <v>0</v>
      </c>
      <c r="H253" s="56">
        <f t="shared" si="62"/>
        <v>1.232187052524393</v>
      </c>
      <c r="I253" s="131">
        <f t="shared" si="65"/>
        <v>0</v>
      </c>
      <c r="J253" s="127">
        <f t="shared" si="63"/>
        <v>1.1249441064999033E-2</v>
      </c>
    </row>
    <row r="254" spans="1:10" hidden="1" x14ac:dyDescent="0.35">
      <c r="A254" s="47"/>
      <c r="B254" s="88"/>
      <c r="C254" s="89"/>
      <c r="D254" s="738"/>
      <c r="E254" s="280"/>
      <c r="F254" s="66"/>
      <c r="G254" s="89"/>
      <c r="H254" s="56"/>
      <c r="I254" s="131"/>
      <c r="J254" s="127"/>
    </row>
    <row r="255" spans="1:10" ht="13.9" hidden="1" thickBot="1" x14ac:dyDescent="0.4">
      <c r="A255" s="71" t="s">
        <v>644</v>
      </c>
      <c r="B255" s="448">
        <f>B249+B251+B253</f>
        <v>113.5294463660112</v>
      </c>
      <c r="C255" s="78">
        <f>C249+C251+C253</f>
        <v>118.76126971192326</v>
      </c>
      <c r="D255" s="742"/>
      <c r="E255" s="281"/>
      <c r="F255" s="72">
        <f>F249+F251+F253</f>
        <v>8.4975798187858317E-2</v>
      </c>
      <c r="G255" s="78">
        <f>G249+G251+G253</f>
        <v>1.5422048574294869</v>
      </c>
      <c r="H255" s="78">
        <f>H249+H251+H253</f>
        <v>117.21906485449378</v>
      </c>
      <c r="I255" s="142">
        <f t="shared" si="65"/>
        <v>-1.2985755888012785E-2</v>
      </c>
      <c r="J255" s="147">
        <f>J249+J251+J253</f>
        <v>3.6896184884825765</v>
      </c>
    </row>
    <row r="256" spans="1:10" hidden="1" x14ac:dyDescent="0.35">
      <c r="A256" s="47"/>
      <c r="B256" s="88"/>
      <c r="C256" s="89"/>
      <c r="D256" s="738"/>
      <c r="E256" s="280"/>
      <c r="F256" s="66"/>
      <c r="G256" s="89"/>
      <c r="H256" s="56"/>
      <c r="I256" s="131"/>
      <c r="J256" s="127"/>
    </row>
    <row r="257" spans="1:10" ht="13.9" hidden="1" thickBot="1" x14ac:dyDescent="0.4">
      <c r="A257" s="287" t="s">
        <v>85</v>
      </c>
      <c r="B257" s="577"/>
      <c r="C257" s="580"/>
      <c r="D257" s="740"/>
      <c r="E257" s="289"/>
      <c r="F257" s="579"/>
      <c r="G257" s="580"/>
      <c r="H257" s="581"/>
      <c r="I257" s="582"/>
      <c r="J257" s="591"/>
    </row>
    <row r="258" spans="1:10" hidden="1" x14ac:dyDescent="0.35">
      <c r="A258" s="47"/>
      <c r="B258" s="88"/>
      <c r="C258" s="89"/>
      <c r="D258" s="738"/>
      <c r="E258" s="280"/>
      <c r="F258" s="66"/>
      <c r="G258" s="89"/>
      <c r="H258" s="56"/>
      <c r="I258" s="131"/>
      <c r="J258" s="127"/>
    </row>
    <row r="259" spans="1:10" hidden="1" x14ac:dyDescent="0.35">
      <c r="A259" s="247" t="s">
        <v>790</v>
      </c>
      <c r="B259" s="154">
        <f>B93+B200</f>
        <v>20.560922269056611</v>
      </c>
      <c r="C259" s="76">
        <f>C93+C200</f>
        <v>21.649396330455822</v>
      </c>
      <c r="D259" s="738"/>
      <c r="E259" s="280"/>
      <c r="F259" s="66">
        <f>G259/H213</f>
        <v>7.409951668619464E-4</v>
      </c>
      <c r="G259" s="76">
        <f>G93+G200</f>
        <v>1.3448139000000001E-2</v>
      </c>
      <c r="H259" s="56">
        <f t="shared" ref="H259" si="66">C259-G259</f>
        <v>21.635948191455821</v>
      </c>
      <c r="I259" s="131">
        <f t="shared" ref="I259" si="67">SUM(H259-C259)/C259</f>
        <v>-6.2117847512831983E-4</v>
      </c>
      <c r="J259" s="127">
        <f t="shared" ref="J259" si="68">H259-B259</f>
        <v>1.0750259223992096</v>
      </c>
    </row>
    <row r="260" spans="1:10" hidden="1" x14ac:dyDescent="0.35">
      <c r="A260" s="47"/>
      <c r="B260" s="88"/>
      <c r="C260" s="89"/>
      <c r="D260" s="738"/>
      <c r="E260" s="280"/>
      <c r="F260" s="66"/>
      <c r="G260" s="89"/>
      <c r="H260" s="56"/>
      <c r="I260" s="131"/>
      <c r="J260" s="127"/>
    </row>
    <row r="261" spans="1:10" ht="13.9" hidden="1" thickBot="1" x14ac:dyDescent="0.4">
      <c r="A261" s="150" t="s">
        <v>649</v>
      </c>
      <c r="B261" s="444">
        <f>B259+B255+B245+B231+B227</f>
        <v>539.65774147387992</v>
      </c>
      <c r="C261" s="503">
        <f>C259+C255+C245+C231+C227</f>
        <v>570.16776155156322</v>
      </c>
      <c r="D261" s="743"/>
      <c r="E261" s="282"/>
      <c r="F261" s="583">
        <f>F259+F255+F245+F231+F227</f>
        <v>0.91441529159972146</v>
      </c>
      <c r="G261" s="503">
        <f>G259+G255+G245+G231+G227</f>
        <v>16.595498182850708</v>
      </c>
      <c r="H261" s="503">
        <f>H259+H255+H245+H231+H227+H213</f>
        <v>571.72101737064713</v>
      </c>
      <c r="I261" s="584">
        <f t="shared" ref="I261" si="69">SUM(H261-C261)/C261</f>
        <v>2.7242084239507574E-3</v>
      </c>
      <c r="J261" s="503">
        <f>J259+J255+J245+J231+J227+J213</f>
        <v>13.914521894832522</v>
      </c>
    </row>
    <row r="262" spans="1:10" hidden="1" x14ac:dyDescent="0.35">
      <c r="A262" s="47"/>
      <c r="B262" s="88"/>
      <c r="C262" s="89"/>
      <c r="D262" s="738"/>
      <c r="E262" s="280"/>
      <c r="F262" s="66"/>
      <c r="G262" s="89"/>
      <c r="H262" s="56"/>
      <c r="I262" s="131"/>
      <c r="J262" s="127"/>
    </row>
    <row r="263" spans="1:10" ht="13.9" hidden="1" thickBot="1" x14ac:dyDescent="0.4">
      <c r="A263" s="297" t="s">
        <v>654</v>
      </c>
      <c r="B263" s="444" t="s">
        <v>7</v>
      </c>
      <c r="C263" s="503" t="s">
        <v>7</v>
      </c>
      <c r="D263" s="743"/>
      <c r="E263" s="282"/>
      <c r="F263" s="583">
        <f>G263/H213</f>
        <v>8.6143403625570047E-2</v>
      </c>
      <c r="G263" s="503">
        <f>G113+G204</f>
        <v>1.5633954412898383</v>
      </c>
      <c r="H263" s="571" t="s">
        <v>7</v>
      </c>
      <c r="I263" s="584" t="s">
        <v>7</v>
      </c>
      <c r="J263" s="568" t="s">
        <v>7</v>
      </c>
    </row>
    <row r="264" spans="1:10" hidden="1" x14ac:dyDescent="0.35">
      <c r="A264" s="98"/>
      <c r="B264" s="88"/>
      <c r="C264" s="89"/>
      <c r="D264" s="738"/>
      <c r="E264" s="280"/>
      <c r="F264" s="66"/>
      <c r="G264" s="89"/>
      <c r="H264" s="56"/>
      <c r="I264" s="131"/>
      <c r="J264" s="127"/>
    </row>
    <row r="265" spans="1:10" ht="13.9" hidden="1" thickBot="1" x14ac:dyDescent="0.4">
      <c r="A265" s="99" t="s">
        <v>9</v>
      </c>
      <c r="B265" s="133" t="s">
        <v>7</v>
      </c>
      <c r="C265" s="134" t="s">
        <v>7</v>
      </c>
      <c r="D265" s="744"/>
      <c r="E265" s="298"/>
      <c r="F265" s="135">
        <f>F261+F263</f>
        <v>1.0005586952252914</v>
      </c>
      <c r="G265" s="134">
        <f>G261+G263</f>
        <v>18.158893624140546</v>
      </c>
      <c r="H265" s="134" t="s">
        <v>7</v>
      </c>
      <c r="I265" s="137" t="s">
        <v>7</v>
      </c>
      <c r="J265" s="148" t="s">
        <v>7</v>
      </c>
    </row>
    <row r="266" spans="1:10" ht="13.9" hidden="1" thickBot="1" x14ac:dyDescent="0.4">
      <c r="A266" s="50"/>
      <c r="B266" s="87"/>
      <c r="C266" s="81"/>
      <c r="D266" s="745"/>
      <c r="E266" s="300"/>
      <c r="F266" s="67"/>
      <c r="G266" s="81"/>
      <c r="H266" s="143"/>
      <c r="I266" s="132"/>
      <c r="J266" s="149"/>
    </row>
    <row r="267" spans="1:10" hidden="1" x14ac:dyDescent="0.35">
      <c r="B267" s="145"/>
      <c r="C267" s="145"/>
      <c r="G267" s="145"/>
    </row>
    <row r="268" spans="1:10" x14ac:dyDescent="0.35">
      <c r="A268" s="120" t="s">
        <v>29</v>
      </c>
      <c r="B268" s="145"/>
      <c r="C268" s="145"/>
      <c r="G268" s="145"/>
    </row>
    <row r="269" spans="1:10" x14ac:dyDescent="0.35">
      <c r="A269" s="119" t="s">
        <v>837</v>
      </c>
    </row>
    <row r="270" spans="1:10" x14ac:dyDescent="0.35">
      <c r="A270" s="119" t="s">
        <v>811</v>
      </c>
    </row>
    <row r="271" spans="1:10" x14ac:dyDescent="0.35">
      <c r="A271" s="119" t="s">
        <v>814</v>
      </c>
    </row>
    <row r="272" spans="1:10" x14ac:dyDescent="0.35">
      <c r="A272" s="119" t="s">
        <v>40</v>
      </c>
    </row>
    <row r="273" spans="1:12" x14ac:dyDescent="0.35">
      <c r="A273" s="119" t="s">
        <v>41</v>
      </c>
    </row>
    <row r="274" spans="1:12" s="6" customFormat="1" x14ac:dyDescent="0.35">
      <c r="A274" s="119" t="s">
        <v>838</v>
      </c>
      <c r="D274" s="46"/>
      <c r="E274" s="283"/>
      <c r="F274" s="46"/>
      <c r="H274" s="46"/>
      <c r="I274" s="46"/>
      <c r="J274" s="1"/>
      <c r="K274" s="284"/>
      <c r="L274" s="284"/>
    </row>
    <row r="275" spans="1:12" s="6" customFormat="1" x14ac:dyDescent="0.35">
      <c r="A275" s="119" t="s">
        <v>836</v>
      </c>
      <c r="D275" s="46"/>
      <c r="E275" s="283"/>
      <c r="F275" s="46"/>
      <c r="H275" s="46"/>
      <c r="I275" s="46"/>
      <c r="J275" s="1"/>
      <c r="K275" s="284"/>
      <c r="L275" s="284"/>
    </row>
    <row r="276" spans="1:12" s="6" customFormat="1" x14ac:dyDescent="0.35">
      <c r="A276" s="120"/>
      <c r="D276" s="46"/>
      <c r="E276" s="283"/>
      <c r="F276" s="46"/>
      <c r="H276" s="46"/>
      <c r="I276" s="46"/>
      <c r="J276" s="1"/>
      <c r="K276" s="284"/>
      <c r="L276" s="284"/>
    </row>
  </sheetData>
  <mergeCells count="10">
    <mergeCell ref="A211:A212"/>
    <mergeCell ref="B211:C211"/>
    <mergeCell ref="F211:G211"/>
    <mergeCell ref="D121:E121"/>
    <mergeCell ref="A5:A6"/>
    <mergeCell ref="B5:C5"/>
    <mergeCell ref="F5:G5"/>
    <mergeCell ref="A121:A122"/>
    <mergeCell ref="B121:C121"/>
    <mergeCell ref="F121:G121"/>
  </mergeCells>
  <pageMargins left="0.19685039370078741" right="0.19685039370078741" top="0.19685039370078741" bottom="0.19685039370078741" header="0.19685039370078741" footer="0.19685039370078741"/>
  <pageSetup paperSize="9" scale="41" orientation="landscape" horizontalDpi="1200" verticalDpi="1200" r:id="rId1"/>
  <ignoredErrors>
    <ignoredError sqref="I227 I245 I255 I261"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6D419-8EAD-425E-B8C9-11B9E78621C5}">
  <sheetPr>
    <pageSetUpPr fitToPage="1"/>
  </sheetPr>
  <dimension ref="A1:J271"/>
  <sheetViews>
    <sheetView topLeftCell="A228" workbookViewId="0">
      <pane xSplit="1" topLeftCell="H1" activePane="topRight" state="frozen"/>
      <selection activeCell="A72" sqref="A72"/>
      <selection pane="topRight" activeCell="I255" sqref="I255"/>
    </sheetView>
  </sheetViews>
  <sheetFormatPr defaultColWidth="9" defaultRowHeight="13.5" x14ac:dyDescent="0.35"/>
  <cols>
    <col min="1" max="1" width="65.59765625" style="1" customWidth="1"/>
    <col min="2" max="3" width="40.59765625" style="6" customWidth="1"/>
    <col min="4" max="4" width="40.59765625" style="46" customWidth="1"/>
    <col min="5" max="5" width="40.59765625" style="283" customWidth="1"/>
    <col min="6" max="6" width="40.59765625" style="46" customWidth="1"/>
    <col min="7" max="7" width="40.59765625" style="6" customWidth="1"/>
    <col min="8" max="9" width="40.59765625" style="46" customWidth="1"/>
    <col min="10" max="10" width="40.59765625" style="1" customWidth="1"/>
    <col min="11" max="11" width="20.59765625" style="1" customWidth="1"/>
    <col min="12" max="16384" width="9" style="1"/>
  </cols>
  <sheetData>
    <row r="1" spans="1:9" x14ac:dyDescent="0.35">
      <c r="A1" s="3" t="str">
        <f>Proposal!A1</f>
        <v>Wick, Littlehampton</v>
      </c>
      <c r="B1" s="36"/>
      <c r="C1" s="36"/>
      <c r="D1" s="124"/>
      <c r="E1" s="295"/>
      <c r="F1" s="124"/>
      <c r="G1" s="36"/>
      <c r="H1" s="124"/>
      <c r="I1" s="124"/>
    </row>
    <row r="3" spans="1:9" ht="17.25" hidden="1" x14ac:dyDescent="0.45">
      <c r="A3" s="4" t="s">
        <v>786</v>
      </c>
      <c r="B3" s="122"/>
      <c r="C3" s="122"/>
      <c r="D3" s="125"/>
      <c r="E3" s="748"/>
      <c r="F3" s="125"/>
      <c r="G3" s="122"/>
      <c r="H3" s="125"/>
      <c r="I3" s="125"/>
    </row>
    <row r="4" spans="1:9" s="6" customFormat="1" hidden="1" x14ac:dyDescent="0.35">
      <c r="A4" s="5"/>
      <c r="B4" s="7"/>
      <c r="C4" s="7"/>
      <c r="D4" s="45"/>
      <c r="E4" s="293"/>
      <c r="F4" s="45"/>
      <c r="G4" s="7"/>
      <c r="H4" s="45"/>
      <c r="I4" s="45"/>
    </row>
    <row r="5" spans="1:9" s="6" customFormat="1" ht="14.25" hidden="1" customHeight="1" x14ac:dyDescent="0.35">
      <c r="A5" s="756"/>
      <c r="B5" s="756" t="s">
        <v>32</v>
      </c>
      <c r="C5" s="758"/>
      <c r="D5" s="746"/>
      <c r="E5" s="508"/>
      <c r="F5" s="756" t="s">
        <v>33</v>
      </c>
      <c r="G5" s="758"/>
      <c r="H5" s="128" t="s">
        <v>34</v>
      </c>
      <c r="I5" s="128" t="s">
        <v>35</v>
      </c>
    </row>
    <row r="6" spans="1:9" s="6" customFormat="1" ht="13.9" hidden="1" thickBot="1" x14ac:dyDescent="0.4">
      <c r="A6" s="791"/>
      <c r="B6" s="61">
        <v>2024</v>
      </c>
      <c r="C6" s="14">
        <v>2029</v>
      </c>
      <c r="D6" s="735"/>
      <c r="E6" s="303"/>
      <c r="F6" s="64" t="s">
        <v>30</v>
      </c>
      <c r="G6" s="14" t="s">
        <v>12</v>
      </c>
      <c r="H6" s="129" t="s">
        <v>43</v>
      </c>
      <c r="I6" s="129"/>
    </row>
    <row r="7" spans="1:9" s="6" customFormat="1" ht="13.9" hidden="1" thickBot="1" x14ac:dyDescent="0.4">
      <c r="A7" s="121" t="s">
        <v>31</v>
      </c>
      <c r="B7" s="123"/>
      <c r="C7" s="25"/>
      <c r="D7" s="747"/>
      <c r="E7" s="749"/>
      <c r="F7" s="65"/>
      <c r="G7" s="512">
        <f>'Trade Draw'!X9</f>
        <v>14.344681600000003</v>
      </c>
      <c r="H7" s="54">
        <f>G115</f>
        <v>14.344681600000001</v>
      </c>
      <c r="I7" s="130"/>
    </row>
    <row r="8" spans="1:9" hidden="1" x14ac:dyDescent="0.35">
      <c r="A8" s="98"/>
      <c r="B8" s="88"/>
      <c r="C8" s="89"/>
      <c r="D8" s="738"/>
      <c r="E8" s="280"/>
      <c r="F8" s="66"/>
      <c r="G8" s="89"/>
      <c r="H8" s="56"/>
      <c r="I8" s="57"/>
    </row>
    <row r="9" spans="1:9" ht="13.9" hidden="1" thickBot="1" x14ac:dyDescent="0.4">
      <c r="A9" s="150" t="s">
        <v>608</v>
      </c>
      <c r="B9" s="569"/>
      <c r="C9" s="572"/>
      <c r="D9" s="739"/>
      <c r="E9" s="734"/>
      <c r="F9" s="574"/>
      <c r="G9" s="570"/>
      <c r="H9" s="575"/>
      <c r="I9" s="576"/>
    </row>
    <row r="10" spans="1:9" hidden="1" x14ac:dyDescent="0.35">
      <c r="A10" s="47"/>
      <c r="B10" s="88"/>
      <c r="C10" s="58"/>
      <c r="D10" s="738"/>
      <c r="E10" s="280"/>
      <c r="F10" s="66"/>
      <c r="G10" s="89"/>
      <c r="H10" s="56"/>
      <c r="I10" s="131"/>
    </row>
    <row r="11" spans="1:9" ht="13.9" hidden="1" thickBot="1" x14ac:dyDescent="0.4">
      <c r="A11" s="287" t="s">
        <v>81</v>
      </c>
      <c r="B11" s="577"/>
      <c r="C11" s="578"/>
      <c r="D11" s="740"/>
      <c r="E11" s="289"/>
      <c r="F11" s="579"/>
      <c r="G11" s="580"/>
      <c r="H11" s="581"/>
      <c r="I11" s="582"/>
    </row>
    <row r="12" spans="1:9" hidden="1" x14ac:dyDescent="0.35">
      <c r="A12" s="47"/>
      <c r="B12" s="88"/>
      <c r="C12" s="58" t="s">
        <v>15</v>
      </c>
      <c r="D12" s="738"/>
      <c r="E12" s="280"/>
      <c r="F12" s="66"/>
      <c r="G12" s="89"/>
      <c r="H12" s="56"/>
      <c r="I12" s="131"/>
    </row>
    <row r="13" spans="1:9" hidden="1" x14ac:dyDescent="0.35">
      <c r="A13" s="79" t="s">
        <v>611</v>
      </c>
      <c r="B13" s="88"/>
      <c r="C13" s="58"/>
      <c r="D13" s="738"/>
      <c r="E13" s="280"/>
      <c r="F13" s="66"/>
      <c r="G13" s="89"/>
      <c r="H13" s="56"/>
      <c r="I13" s="131"/>
    </row>
    <row r="14" spans="1:9" hidden="1" x14ac:dyDescent="0.35">
      <c r="A14" s="47" t="s">
        <v>612</v>
      </c>
      <c r="B14" s="154">
        <f>'Market Shares (Conv.) (2024)'!AQ15</f>
        <v>1.8387957278587788</v>
      </c>
      <c r="C14" s="58">
        <f>'Market Shares (Conv.) (2029)'!H15</f>
        <v>1.8557379728817605</v>
      </c>
      <c r="D14" s="738"/>
      <c r="E14" s="280"/>
      <c r="F14" s="66">
        <f>G14/$G$7</f>
        <v>1.7499999999999996E-3</v>
      </c>
      <c r="G14" s="76">
        <f>'Trade Draw'!X16</f>
        <v>2.51031928E-2</v>
      </c>
      <c r="H14" s="56">
        <f>C14-G14</f>
        <v>1.8306347800817604</v>
      </c>
      <c r="I14" s="131">
        <f>SUM(H14-C14)/C14</f>
        <v>-1.3527336923012638E-2</v>
      </c>
    </row>
    <row r="15" spans="1:9" hidden="1" x14ac:dyDescent="0.35">
      <c r="A15" s="47" t="s">
        <v>613</v>
      </c>
      <c r="B15" s="154">
        <f>'Market Shares (Conv.) (2024)'!AQ16</f>
        <v>14.51470915769595</v>
      </c>
      <c r="C15" s="58">
        <f>'Market Shares (Conv.) (2029)'!H16</f>
        <v>14.648444381930648</v>
      </c>
      <c r="D15" s="738"/>
      <c r="E15" s="280"/>
      <c r="F15" s="66">
        <f t="shared" ref="F15:F17" si="0">G15/$G$7</f>
        <v>7.0374999999999993E-2</v>
      </c>
      <c r="G15" s="76">
        <f>'Trade Draw'!X17</f>
        <v>1.0095069676000001</v>
      </c>
      <c r="H15" s="56">
        <f t="shared" ref="H15:H17" si="1">C15-G15</f>
        <v>13.638937414330648</v>
      </c>
      <c r="I15" s="131">
        <f t="shared" ref="I15:I26" si="2">SUM(H15-C15)/C15</f>
        <v>-6.8915643277811883E-2</v>
      </c>
    </row>
    <row r="16" spans="1:9" hidden="1" x14ac:dyDescent="0.35">
      <c r="A16" s="47" t="s">
        <v>617</v>
      </c>
      <c r="B16" s="154">
        <f>'Market Shares (Conv.) (2024)'!AQ17</f>
        <v>5.8496739354575498</v>
      </c>
      <c r="C16" s="58">
        <f>'Market Shares (Conv.) (2029)'!H17</f>
        <v>5.9035714987472359</v>
      </c>
      <c r="D16" s="738"/>
      <c r="E16" s="280"/>
      <c r="F16" s="66">
        <f t="shared" si="0"/>
        <v>2.0687499999999994E-2</v>
      </c>
      <c r="G16" s="76">
        <f>'Trade Draw'!X18</f>
        <v>0.2967556006</v>
      </c>
      <c r="H16" s="56">
        <f t="shared" si="1"/>
        <v>5.6068158981472358</v>
      </c>
      <c r="I16" s="131">
        <f t="shared" si="2"/>
        <v>-5.0267130780574591E-2</v>
      </c>
    </row>
    <row r="17" spans="1:9" hidden="1" x14ac:dyDescent="0.35">
      <c r="A17" s="47" t="s">
        <v>8</v>
      </c>
      <c r="B17" s="154">
        <f>'Market Shares (Conv.) (2024)'!AQ18</f>
        <v>5.590905882021107E-2</v>
      </c>
      <c r="C17" s="58">
        <f>'Market Shares (Conv.) (2029)'!H18</f>
        <v>5.6424192154047627E-2</v>
      </c>
      <c r="D17" s="738"/>
      <c r="E17" s="280"/>
      <c r="F17" s="66">
        <f t="shared" si="0"/>
        <v>0</v>
      </c>
      <c r="G17" s="76">
        <f>'Trade Draw'!X19</f>
        <v>0</v>
      </c>
      <c r="H17" s="56">
        <f t="shared" si="1"/>
        <v>5.6424192154047627E-2</v>
      </c>
      <c r="I17" s="131">
        <f t="shared" si="2"/>
        <v>0</v>
      </c>
    </row>
    <row r="18" spans="1:9" hidden="1" x14ac:dyDescent="0.35">
      <c r="A18" s="74" t="s">
        <v>11</v>
      </c>
      <c r="B18" s="446">
        <f>SUM(B14:B17)</f>
        <v>22.259087879832489</v>
      </c>
      <c r="C18" s="139">
        <f>SUM(C14:C17)</f>
        <v>22.464178045713691</v>
      </c>
      <c r="D18" s="741"/>
      <c r="E18" s="401"/>
      <c r="F18" s="75">
        <f>SUM(F14:F17)</f>
        <v>9.2812499999999992E-2</v>
      </c>
      <c r="G18" s="139">
        <f>SUM(G14:G17)</f>
        <v>1.3313657610000003</v>
      </c>
      <c r="H18" s="138">
        <f>SUM(H14:H17)</f>
        <v>21.132812284713694</v>
      </c>
      <c r="I18" s="140">
        <f t="shared" si="2"/>
        <v>-5.9266168487924278E-2</v>
      </c>
    </row>
    <row r="19" spans="1:9" hidden="1" x14ac:dyDescent="0.35">
      <c r="A19" s="47"/>
      <c r="B19" s="88"/>
      <c r="C19" s="58"/>
      <c r="D19" s="738"/>
      <c r="E19" s="280"/>
      <c r="F19" s="66"/>
      <c r="G19" s="89"/>
      <c r="H19" s="56"/>
      <c r="I19" s="131"/>
    </row>
    <row r="20" spans="1:9" hidden="1" x14ac:dyDescent="0.35">
      <c r="A20" s="48" t="s">
        <v>614</v>
      </c>
      <c r="B20" s="88"/>
      <c r="C20" s="58"/>
      <c r="D20" s="738"/>
      <c r="E20" s="280"/>
      <c r="F20" s="66"/>
      <c r="G20" s="89"/>
      <c r="H20" s="56"/>
      <c r="I20" s="131"/>
    </row>
    <row r="21" spans="1:9" hidden="1" x14ac:dyDescent="0.35">
      <c r="A21" s="47" t="s">
        <v>615</v>
      </c>
      <c r="B21" s="154">
        <f>'Market Shares (Conv.) (2024)'!AQ22</f>
        <v>28.096972413977742</v>
      </c>
      <c r="C21" s="58">
        <f>'Market Shares (Conv.) (2029)'!H22</f>
        <v>28.355851518290159</v>
      </c>
      <c r="D21" s="738"/>
      <c r="E21" s="280"/>
      <c r="F21" s="66">
        <f>G21/$G$7</f>
        <v>0.16818749999999999</v>
      </c>
      <c r="G21" s="76">
        <f>'Trade Draw'!X23</f>
        <v>2.4125961366000004</v>
      </c>
      <c r="H21" s="56">
        <f>C21-G21</f>
        <v>25.943255381690157</v>
      </c>
      <c r="I21" s="131">
        <f t="shared" si="2"/>
        <v>-8.5082831494015368E-2</v>
      </c>
    </row>
    <row r="22" spans="1:9" hidden="1" x14ac:dyDescent="0.35">
      <c r="A22" s="47" t="s">
        <v>616</v>
      </c>
      <c r="B22" s="154">
        <f>'Market Shares (Conv.) (2024)'!AQ23</f>
        <v>0.22209798656539761</v>
      </c>
      <c r="C22" s="58">
        <f>'Market Shares (Conv.) (2029)'!H23</f>
        <v>0.22414434682743911</v>
      </c>
      <c r="D22" s="738"/>
      <c r="E22" s="280"/>
      <c r="F22" s="66">
        <f t="shared" ref="F22:F24" si="3">G22/$G$7</f>
        <v>0</v>
      </c>
      <c r="G22" s="76">
        <f>'Trade Draw'!X24</f>
        <v>0</v>
      </c>
      <c r="H22" s="56">
        <f t="shared" ref="H22:H24" si="4">C22-G22</f>
        <v>0.22414434682743911</v>
      </c>
      <c r="I22" s="131">
        <f t="shared" si="2"/>
        <v>0</v>
      </c>
    </row>
    <row r="23" spans="1:9" hidden="1" x14ac:dyDescent="0.35">
      <c r="A23" s="47" t="s">
        <v>618</v>
      </c>
      <c r="B23" s="154">
        <f>'Market Shares (Conv.) (2024)'!AQ24</f>
        <v>61.376430494776898</v>
      </c>
      <c r="C23" s="58">
        <f>'Market Shares (Conv.) (2029)'!H24</f>
        <v>61.941938945946411</v>
      </c>
      <c r="D23" s="738"/>
      <c r="E23" s="280"/>
      <c r="F23" s="66">
        <f t="shared" si="3"/>
        <v>0.30706249999999996</v>
      </c>
      <c r="G23" s="76">
        <f>'Trade Draw'!X25</f>
        <v>4.4047137938000001</v>
      </c>
      <c r="H23" s="56">
        <f t="shared" si="4"/>
        <v>57.537225152146412</v>
      </c>
      <c r="I23" s="131">
        <f t="shared" si="2"/>
        <v>-7.1110363491265094E-2</v>
      </c>
    </row>
    <row r="24" spans="1:9" hidden="1" x14ac:dyDescent="0.35">
      <c r="A24" s="47" t="s">
        <v>619</v>
      </c>
      <c r="B24" s="154">
        <f>'Market Shares (Conv.) (2024)'!AQ25</f>
        <v>1.7816018141997185</v>
      </c>
      <c r="C24" s="58">
        <f>'Market Shares (Conv.) (2029)'!H25</f>
        <v>1.7980170875290236</v>
      </c>
      <c r="D24" s="738"/>
      <c r="E24" s="280"/>
      <c r="F24" s="66">
        <f t="shared" si="3"/>
        <v>3.4999999999999992E-3</v>
      </c>
      <c r="G24" s="76">
        <f>'Trade Draw'!X26</f>
        <v>5.02063856E-2</v>
      </c>
      <c r="H24" s="56">
        <f t="shared" si="4"/>
        <v>1.7478107019290237</v>
      </c>
      <c r="I24" s="131">
        <f t="shared" si="2"/>
        <v>-2.7923197142134766E-2</v>
      </c>
    </row>
    <row r="25" spans="1:9" hidden="1" x14ac:dyDescent="0.35">
      <c r="A25" s="47"/>
      <c r="B25" s="88"/>
      <c r="C25" s="58"/>
      <c r="D25" s="738"/>
      <c r="E25" s="280"/>
      <c r="F25" s="66"/>
      <c r="G25" s="89"/>
      <c r="H25" s="56"/>
      <c r="I25" s="131"/>
    </row>
    <row r="26" spans="1:9" s="2" customFormat="1" ht="14.25" hidden="1" thickBot="1" x14ac:dyDescent="0.45">
      <c r="A26" s="71" t="s">
        <v>620</v>
      </c>
      <c r="B26" s="448">
        <f>B18+B21+B22+B23+B24</f>
        <v>113.73619058935225</v>
      </c>
      <c r="C26" s="144">
        <f>C18+C21+C22+C23+C24</f>
        <v>114.78412994430671</v>
      </c>
      <c r="D26" s="742"/>
      <c r="E26" s="281"/>
      <c r="F26" s="72">
        <f>F18+F21+F22+F23+F24</f>
        <v>0.57156249999999986</v>
      </c>
      <c r="G26" s="144">
        <f>G18+G21+G22+G23+G24</f>
        <v>8.1988820770000004</v>
      </c>
      <c r="H26" s="141">
        <f>H18+H21+H22+H23+H24</f>
        <v>106.58524786730673</v>
      </c>
      <c r="I26" s="142">
        <f t="shared" si="2"/>
        <v>-7.1428707792428089E-2</v>
      </c>
    </row>
    <row r="27" spans="1:9" hidden="1" x14ac:dyDescent="0.35">
      <c r="A27" s="47"/>
      <c r="B27" s="88"/>
      <c r="C27" s="58"/>
      <c r="D27" s="738"/>
      <c r="E27" s="280"/>
      <c r="F27" s="66"/>
      <c r="G27" s="89"/>
      <c r="H27" s="56"/>
      <c r="I27" s="131"/>
    </row>
    <row r="28" spans="1:9" ht="13.9" hidden="1" thickBot="1" x14ac:dyDescent="0.4">
      <c r="A28" s="287" t="s">
        <v>82</v>
      </c>
      <c r="B28" s="577"/>
      <c r="C28" s="578"/>
      <c r="D28" s="740"/>
      <c r="E28" s="289"/>
      <c r="F28" s="579"/>
      <c r="G28" s="580"/>
      <c r="H28" s="581"/>
      <c r="I28" s="582"/>
    </row>
    <row r="29" spans="1:9" hidden="1" x14ac:dyDescent="0.35">
      <c r="A29" s="47"/>
      <c r="B29" s="88"/>
      <c r="C29" s="58"/>
      <c r="D29" s="738"/>
      <c r="E29" s="280"/>
      <c r="F29" s="66"/>
      <c r="G29" s="89"/>
      <c r="H29" s="56"/>
      <c r="I29" s="131"/>
    </row>
    <row r="30" spans="1:9" hidden="1" x14ac:dyDescent="0.35">
      <c r="A30" s="48" t="s">
        <v>614</v>
      </c>
      <c r="B30" s="88"/>
      <c r="C30" s="58"/>
      <c r="D30" s="738"/>
      <c r="E30" s="280"/>
      <c r="F30" s="66"/>
      <c r="G30" s="89"/>
      <c r="H30" s="56"/>
      <c r="I30" s="131"/>
    </row>
    <row r="31" spans="1:9" hidden="1" x14ac:dyDescent="0.35">
      <c r="A31" s="47" t="s">
        <v>515</v>
      </c>
      <c r="B31" s="154">
        <f>'Market Shares (Conv.) (2024)'!AQ32</f>
        <v>5.8107306141246102</v>
      </c>
      <c r="C31" s="58">
        <f>'Market Shares (Conv.) (2029)'!H32</f>
        <v>5.8642693625214637</v>
      </c>
      <c r="D31" s="738"/>
      <c r="E31" s="280"/>
      <c r="F31" s="66">
        <f>G31/$G$7</f>
        <v>4.6249999999999989E-3</v>
      </c>
      <c r="G31" s="76">
        <f>'Trade Draw'!X33</f>
        <v>6.6344152399999995E-2</v>
      </c>
      <c r="H31" s="56">
        <f>C31-G31</f>
        <v>5.7979252101214636</v>
      </c>
      <c r="I31" s="131">
        <f t="shared" ref="I31:I35" si="5">SUM(H31-C31)/C31</f>
        <v>-1.1313285304390264E-2</v>
      </c>
    </row>
    <row r="32" spans="1:9" hidden="1" x14ac:dyDescent="0.35">
      <c r="A32" s="47" t="s">
        <v>516</v>
      </c>
      <c r="B32" s="154">
        <f>'Market Shares (Conv.) (2024)'!AQ33</f>
        <v>0.16253284353774597</v>
      </c>
      <c r="C32" s="58">
        <f>'Market Shares (Conv.) (2029)'!H33</f>
        <v>0.16403038413879198</v>
      </c>
      <c r="D32" s="738"/>
      <c r="E32" s="280"/>
      <c r="F32" s="66">
        <f t="shared" ref="F32:F33" si="6">G32/$G$7</f>
        <v>0</v>
      </c>
      <c r="G32" s="76">
        <f>'Trade Draw'!X34</f>
        <v>0</v>
      </c>
      <c r="H32" s="56">
        <f t="shared" ref="H32:H33" si="7">C32-G32</f>
        <v>0.16403038413879198</v>
      </c>
      <c r="I32" s="131">
        <f t="shared" si="5"/>
        <v>0</v>
      </c>
    </row>
    <row r="33" spans="1:9" hidden="1" x14ac:dyDescent="0.35">
      <c r="A33" s="47" t="s">
        <v>8</v>
      </c>
      <c r="B33" s="154">
        <f>'Market Shares (Conv.) (2024)'!AQ34</f>
        <v>8.3520070092848814E-2</v>
      </c>
      <c r="C33" s="58">
        <f>'Market Shares (Conv.) (2029)'!H34</f>
        <v>8.4289604995726478E-2</v>
      </c>
      <c r="D33" s="738"/>
      <c r="E33" s="280"/>
      <c r="F33" s="66">
        <f t="shared" si="6"/>
        <v>0</v>
      </c>
      <c r="G33" s="76">
        <f>'Trade Draw'!X35</f>
        <v>0</v>
      </c>
      <c r="H33" s="56">
        <f t="shared" si="7"/>
        <v>8.4289604995726478E-2</v>
      </c>
      <c r="I33" s="131">
        <f t="shared" si="5"/>
        <v>0</v>
      </c>
    </row>
    <row r="34" spans="1:9" hidden="1" x14ac:dyDescent="0.35">
      <c r="A34" s="47"/>
      <c r="B34" s="88"/>
      <c r="C34" s="58"/>
      <c r="D34" s="738"/>
      <c r="E34" s="280"/>
      <c r="F34" s="66"/>
      <c r="G34" s="89"/>
      <c r="H34" s="56"/>
      <c r="I34" s="131"/>
    </row>
    <row r="35" spans="1:9" ht="13.9" hidden="1" thickBot="1" x14ac:dyDescent="0.4">
      <c r="A35" s="71" t="s">
        <v>621</v>
      </c>
      <c r="B35" s="448">
        <f>SUM(B31:B33)</f>
        <v>6.0567835277552051</v>
      </c>
      <c r="C35" s="144">
        <f>SUM(C31:C33)</f>
        <v>6.1125893516559824</v>
      </c>
      <c r="D35" s="742"/>
      <c r="E35" s="281"/>
      <c r="F35" s="72">
        <f>SUM(F31:F33)</f>
        <v>4.6249999999999989E-3</v>
      </c>
      <c r="G35" s="144">
        <f>SUM(G31:G33)</f>
        <v>6.6344152399999995E-2</v>
      </c>
      <c r="H35" s="141">
        <f>SUM(H31:H33)</f>
        <v>6.0462451992559823</v>
      </c>
      <c r="I35" s="142">
        <f t="shared" si="5"/>
        <v>-1.0853690405691429E-2</v>
      </c>
    </row>
    <row r="36" spans="1:9" hidden="1" x14ac:dyDescent="0.35">
      <c r="A36" s="47"/>
      <c r="B36" s="88"/>
      <c r="C36" s="58"/>
      <c r="D36" s="738"/>
      <c r="E36" s="280"/>
      <c r="F36" s="66"/>
      <c r="G36" s="89"/>
      <c r="H36" s="56"/>
      <c r="I36" s="131"/>
    </row>
    <row r="37" spans="1:9" ht="13.9" hidden="1" thickBot="1" x14ac:dyDescent="0.4">
      <c r="A37" s="287" t="s">
        <v>83</v>
      </c>
      <c r="B37" s="577"/>
      <c r="C37" s="578"/>
      <c r="D37" s="740"/>
      <c r="E37" s="289"/>
      <c r="F37" s="579"/>
      <c r="G37" s="580"/>
      <c r="H37" s="581"/>
      <c r="I37" s="582"/>
    </row>
    <row r="38" spans="1:9" hidden="1" x14ac:dyDescent="0.35">
      <c r="A38" s="47"/>
      <c r="B38" s="88"/>
      <c r="C38" s="58"/>
      <c r="D38" s="738"/>
      <c r="E38" s="280"/>
      <c r="F38" s="66"/>
      <c r="G38" s="89"/>
      <c r="H38" s="56"/>
      <c r="I38" s="131"/>
    </row>
    <row r="39" spans="1:9" hidden="1" x14ac:dyDescent="0.35">
      <c r="A39" s="79" t="s">
        <v>624</v>
      </c>
      <c r="B39" s="88"/>
      <c r="C39" s="58"/>
      <c r="D39" s="738"/>
      <c r="E39" s="280"/>
      <c r="F39" s="66"/>
      <c r="G39" s="89"/>
      <c r="H39" s="56"/>
      <c r="I39" s="131"/>
    </row>
    <row r="40" spans="1:9" hidden="1" x14ac:dyDescent="0.35">
      <c r="A40" s="47" t="s">
        <v>625</v>
      </c>
      <c r="B40" s="154">
        <f>'Market Shares (Conv.) (2024)'!AQ41</f>
        <v>3.4001821353719164</v>
      </c>
      <c r="C40" s="58">
        <f>'Market Shares (Conv.) (2029)'!H41</f>
        <v>3.431510639124379</v>
      </c>
      <c r="D40" s="738"/>
      <c r="E40" s="280"/>
      <c r="F40" s="66">
        <f>G40/$G$7</f>
        <v>3.7499999999999995E-4</v>
      </c>
      <c r="G40" s="76">
        <f>'Trade Draw'!X42</f>
        <v>5.3792556000000005E-3</v>
      </c>
      <c r="H40" s="56">
        <f>C40-G40</f>
        <v>3.4261313835243792</v>
      </c>
      <c r="I40" s="131">
        <f t="shared" ref="I40:I46" si="8">SUM(H40-C40)/C40</f>
        <v>-1.5676056890712375E-3</v>
      </c>
    </row>
    <row r="41" spans="1:9" hidden="1" x14ac:dyDescent="0.35">
      <c r="A41" s="47"/>
      <c r="B41" s="88"/>
      <c r="C41" s="58"/>
      <c r="D41" s="738"/>
      <c r="E41" s="280"/>
      <c r="F41" s="66"/>
      <c r="G41" s="89"/>
      <c r="H41" s="56"/>
      <c r="I41" s="131"/>
    </row>
    <row r="42" spans="1:9" hidden="1" x14ac:dyDescent="0.35">
      <c r="A42" s="79" t="s">
        <v>627</v>
      </c>
      <c r="B42" s="88"/>
      <c r="C42" s="58"/>
      <c r="D42" s="738"/>
      <c r="E42" s="280"/>
      <c r="F42" s="66"/>
      <c r="G42" s="89"/>
      <c r="H42" s="56"/>
      <c r="I42" s="131"/>
    </row>
    <row r="43" spans="1:9" hidden="1" x14ac:dyDescent="0.35">
      <c r="A43" s="47" t="s">
        <v>628</v>
      </c>
      <c r="B43" s="154">
        <f>'Market Shares (Conv.) (2024)'!AQ44</f>
        <v>0.62168422346603625</v>
      </c>
      <c r="C43" s="58">
        <f>'Market Shares (Conv.) (2029)'!H44</f>
        <v>0.6274122803030775</v>
      </c>
      <c r="D43" s="738"/>
      <c r="E43" s="280"/>
      <c r="F43" s="66">
        <f>G43/$G$7</f>
        <v>6.2500000000000001E-5</v>
      </c>
      <c r="G43" s="76">
        <f>'Trade Draw'!X45</f>
        <v>8.9654260000000016E-4</v>
      </c>
      <c r="H43" s="56">
        <f>C43-G43</f>
        <v>0.62651573770307745</v>
      </c>
      <c r="I43" s="131">
        <f t="shared" si="8"/>
        <v>-1.4289529040887857E-3</v>
      </c>
    </row>
    <row r="44" spans="1:9" hidden="1" x14ac:dyDescent="0.35">
      <c r="A44" s="47" t="s">
        <v>632</v>
      </c>
      <c r="B44" s="154">
        <f>'Market Shares (Conv.) (2024)'!AQ45</f>
        <v>10.617747423251764</v>
      </c>
      <c r="C44" s="58">
        <f>'Market Shares (Conv.) (2029)'!H45</f>
        <v>10.715576929657209</v>
      </c>
      <c r="D44" s="738"/>
      <c r="E44" s="280"/>
      <c r="F44" s="66">
        <f t="shared" ref="F44:F45" si="9">G44/$G$7</f>
        <v>9.3749999999999979E-3</v>
      </c>
      <c r="G44" s="76">
        <f>'Trade Draw'!X46</f>
        <v>0.13448139000000001</v>
      </c>
      <c r="H44" s="56">
        <f t="shared" ref="H44:H45" si="10">C44-G44</f>
        <v>10.581095539657209</v>
      </c>
      <c r="I44" s="131">
        <f t="shared" si="8"/>
        <v>-1.2550083946278153E-2</v>
      </c>
    </row>
    <row r="45" spans="1:9" hidden="1" x14ac:dyDescent="0.35">
      <c r="A45" s="47" t="s">
        <v>8</v>
      </c>
      <c r="B45" s="154">
        <f>'Market Shares (Conv.) (2024)'!AQ46</f>
        <v>0.20089032202870272</v>
      </c>
      <c r="C45" s="58">
        <f>'Market Shares (Conv.) (2029)'!H46</f>
        <v>0.20274127970006914</v>
      </c>
      <c r="D45" s="738"/>
      <c r="E45" s="280"/>
      <c r="F45" s="66">
        <f t="shared" si="9"/>
        <v>0</v>
      </c>
      <c r="G45" s="76">
        <f>'Trade Draw'!X47</f>
        <v>0</v>
      </c>
      <c r="H45" s="56">
        <f t="shared" si="10"/>
        <v>0.20274127970006914</v>
      </c>
      <c r="I45" s="131">
        <f t="shared" si="8"/>
        <v>0</v>
      </c>
    </row>
    <row r="46" spans="1:9" hidden="1" x14ac:dyDescent="0.35">
      <c r="A46" s="74" t="s">
        <v>11</v>
      </c>
      <c r="B46" s="446">
        <f>SUM(B43:B45)</f>
        <v>11.440321968746504</v>
      </c>
      <c r="C46" s="139">
        <f>SUM(C43:C45)</f>
        <v>11.545730489660356</v>
      </c>
      <c r="D46" s="741"/>
      <c r="E46" s="401"/>
      <c r="F46" s="75">
        <f>SUM(F43:F45)</f>
        <v>9.437499999999998E-3</v>
      </c>
      <c r="G46" s="139">
        <f>SUM(G43:G45)</f>
        <v>0.1353779326</v>
      </c>
      <c r="H46" s="138">
        <f>SUM(H43:H45)</f>
        <v>11.410352557060355</v>
      </c>
      <c r="I46" s="140">
        <f t="shared" si="8"/>
        <v>-1.1725367461265183E-2</v>
      </c>
    </row>
    <row r="47" spans="1:9" hidden="1" x14ac:dyDescent="0.35">
      <c r="A47" s="47"/>
      <c r="B47" s="88"/>
      <c r="C47" s="58"/>
      <c r="D47" s="738"/>
      <c r="E47" s="280"/>
      <c r="F47" s="66"/>
      <c r="G47" s="89"/>
      <c r="H47" s="56"/>
      <c r="I47" s="131"/>
    </row>
    <row r="48" spans="1:9" hidden="1" x14ac:dyDescent="0.35">
      <c r="A48" s="48" t="s">
        <v>614</v>
      </c>
      <c r="B48" s="88"/>
      <c r="C48" s="58"/>
      <c r="D48" s="738"/>
      <c r="E48" s="280"/>
      <c r="F48" s="66"/>
      <c r="G48" s="89"/>
      <c r="H48" s="56"/>
      <c r="I48" s="131"/>
    </row>
    <row r="49" spans="1:9" hidden="1" x14ac:dyDescent="0.35">
      <c r="A49" s="47" t="s">
        <v>517</v>
      </c>
      <c r="B49" s="154">
        <f>'Market Shares (Conv.) (2024)'!AQ50</f>
        <v>15.703397223176607</v>
      </c>
      <c r="C49" s="58">
        <f>'Market Shares (Conv.) (2029)'!H50</f>
        <v>15.848084748504981</v>
      </c>
      <c r="D49" s="738"/>
      <c r="E49" s="280"/>
      <c r="F49" s="66">
        <f>G49/$G$7</f>
        <v>6.9312499999999999E-2</v>
      </c>
      <c r="G49" s="76">
        <f>'Trade Draw'!X51</f>
        <v>0.99426574340000018</v>
      </c>
      <c r="H49" s="56">
        <f>C49-G49</f>
        <v>14.853819005104981</v>
      </c>
      <c r="I49" s="131">
        <f t="shared" ref="I49:I62" si="11">SUM(H49-C49)/C49</f>
        <v>-6.2737280824661998E-2</v>
      </c>
    </row>
    <row r="50" spans="1:9" hidden="1" x14ac:dyDescent="0.35">
      <c r="A50" s="47" t="s">
        <v>622</v>
      </c>
      <c r="B50" s="154">
        <f>'Market Shares (Conv.) (2024)'!AQ51</f>
        <v>27.535703770522638</v>
      </c>
      <c r="C50" s="58">
        <f>'Market Shares (Conv.) (2029)'!H51</f>
        <v>27.789411473391674</v>
      </c>
      <c r="D50" s="738"/>
      <c r="E50" s="280"/>
      <c r="F50" s="66">
        <f t="shared" ref="F50:F60" si="12">G50/$G$7</f>
        <v>3.925E-2</v>
      </c>
      <c r="G50" s="76">
        <f>'Trade Draw'!X52</f>
        <v>0.56302875280000009</v>
      </c>
      <c r="H50" s="56">
        <f t="shared" ref="H50:H60" si="13">C50-G50</f>
        <v>27.226382720591673</v>
      </c>
      <c r="I50" s="131">
        <f t="shared" si="11"/>
        <v>-2.0260549718337878E-2</v>
      </c>
    </row>
    <row r="51" spans="1:9" hidden="1" x14ac:dyDescent="0.35">
      <c r="A51" s="47" t="s">
        <v>623</v>
      </c>
      <c r="B51" s="154">
        <f>'Market Shares (Conv.) (2024)'!AQ52</f>
        <v>8.2693857277125424</v>
      </c>
      <c r="C51" s="58">
        <f>'Market Shares (Conv.) (2029)'!H52</f>
        <v>8.3455779643301433</v>
      </c>
      <c r="D51" s="738"/>
      <c r="E51" s="280"/>
      <c r="F51" s="66">
        <f t="shared" si="12"/>
        <v>1E-3</v>
      </c>
      <c r="G51" s="76">
        <f>'Trade Draw'!X53</f>
        <v>1.4344681600000003E-2</v>
      </c>
      <c r="H51" s="56">
        <f t="shared" si="13"/>
        <v>8.3312332827301425</v>
      </c>
      <c r="I51" s="131">
        <f t="shared" si="11"/>
        <v>-1.7188362101835772E-3</v>
      </c>
    </row>
    <row r="52" spans="1:9" hidden="1" x14ac:dyDescent="0.35">
      <c r="A52" s="47" t="s">
        <v>626</v>
      </c>
      <c r="B52" s="154">
        <f>'Market Shares (Conv.) (2024)'!AQ53</f>
        <v>0.12885766953568828</v>
      </c>
      <c r="C52" s="58">
        <f>'Market Shares (Conv.) (2029)'!H53</f>
        <v>0.13004493475350901</v>
      </c>
      <c r="D52" s="738"/>
      <c r="E52" s="280"/>
      <c r="F52" s="66">
        <f t="shared" si="12"/>
        <v>0</v>
      </c>
      <c r="G52" s="76">
        <f>'Trade Draw'!X54</f>
        <v>0</v>
      </c>
      <c r="H52" s="56">
        <f t="shared" si="13"/>
        <v>0.13004493475350901</v>
      </c>
      <c r="I52" s="131">
        <f t="shared" si="11"/>
        <v>0</v>
      </c>
    </row>
    <row r="53" spans="1:9" hidden="1" x14ac:dyDescent="0.35">
      <c r="A53" s="47" t="s">
        <v>629</v>
      </c>
      <c r="B53" s="154">
        <f>'Market Shares (Conv.) (2024)'!AQ54</f>
        <v>0.98200264609545218</v>
      </c>
      <c r="C53" s="58">
        <f>'Market Shares (Conv.) (2029)'!H54</f>
        <v>0.99105059481063607</v>
      </c>
      <c r="D53" s="738"/>
      <c r="E53" s="280"/>
      <c r="F53" s="66">
        <f t="shared" si="12"/>
        <v>8.749999999999998E-4</v>
      </c>
      <c r="G53" s="76">
        <f>'Trade Draw'!X55</f>
        <v>1.25515964E-2</v>
      </c>
      <c r="H53" s="56">
        <f t="shared" si="13"/>
        <v>0.97849899841063603</v>
      </c>
      <c r="I53" s="131">
        <f t="shared" si="11"/>
        <v>-1.2664940080479256E-2</v>
      </c>
    </row>
    <row r="54" spans="1:9" hidden="1" x14ac:dyDescent="0.35">
      <c r="A54" s="47" t="s">
        <v>630</v>
      </c>
      <c r="B54" s="154">
        <f>'Market Shares (Conv.) (2024)'!AQ55</f>
        <v>0.39479078155889907</v>
      </c>
      <c r="C54" s="58">
        <f>'Market Shares (Conv.) (2029)'!H55</f>
        <v>0.39842829390061746</v>
      </c>
      <c r="D54" s="738"/>
      <c r="E54" s="280"/>
      <c r="F54" s="66">
        <f t="shared" si="12"/>
        <v>0</v>
      </c>
      <c r="G54" s="76">
        <f>'Trade Draw'!X56</f>
        <v>0</v>
      </c>
      <c r="H54" s="56">
        <f t="shared" si="13"/>
        <v>0.39842829390061746</v>
      </c>
      <c r="I54" s="131">
        <f t="shared" si="11"/>
        <v>0</v>
      </c>
    </row>
    <row r="55" spans="1:9" hidden="1" x14ac:dyDescent="0.35">
      <c r="A55" s="47" t="s">
        <v>631</v>
      </c>
      <c r="B55" s="154">
        <f>'Market Shares (Conv.) (2024)'!AQ56</f>
        <v>38.338825656263296</v>
      </c>
      <c r="C55" s="58">
        <f>'Market Shares (Conv.) (2029)'!H56</f>
        <v>38.69207086361331</v>
      </c>
      <c r="D55" s="738"/>
      <c r="E55" s="280"/>
      <c r="F55" s="66">
        <f t="shared" si="12"/>
        <v>0.122625</v>
      </c>
      <c r="G55" s="76">
        <f>'Trade Draw'!X57</f>
        <v>1.7590165812000003</v>
      </c>
      <c r="H55" s="56">
        <f t="shared" si="13"/>
        <v>36.933054282413309</v>
      </c>
      <c r="I55" s="131">
        <f t="shared" si="11"/>
        <v>-4.5461939408733235E-2</v>
      </c>
    </row>
    <row r="56" spans="1:9" hidden="1" x14ac:dyDescent="0.35">
      <c r="A56" s="47" t="s">
        <v>633</v>
      </c>
      <c r="B56" s="154">
        <f>'Market Shares (Conv.) (2024)'!AQ57</f>
        <v>2.8984586850906637E-2</v>
      </c>
      <c r="C56" s="58">
        <f>'Market Shares (Conv.) (2029)'!H57</f>
        <v>2.9251644232473312E-2</v>
      </c>
      <c r="D56" s="738"/>
      <c r="E56" s="280"/>
      <c r="F56" s="66">
        <f t="shared" si="12"/>
        <v>0</v>
      </c>
      <c r="G56" s="76">
        <f>'Trade Draw'!X58</f>
        <v>0</v>
      </c>
      <c r="H56" s="56">
        <f t="shared" si="13"/>
        <v>2.9251644232473312E-2</v>
      </c>
      <c r="I56" s="131">
        <f t="shared" si="11"/>
        <v>0</v>
      </c>
    </row>
    <row r="57" spans="1:9" hidden="1" x14ac:dyDescent="0.35">
      <c r="A57" s="47" t="s">
        <v>634</v>
      </c>
      <c r="B57" s="154">
        <f>'Market Shares (Conv.) (2024)'!AQ58</f>
        <v>2.8984586850906637E-2</v>
      </c>
      <c r="C57" s="58">
        <f>'Market Shares (Conv.) (2029)'!H58</f>
        <v>2.9251644232473312E-2</v>
      </c>
      <c r="D57" s="738"/>
      <c r="E57" s="280"/>
      <c r="F57" s="66">
        <f t="shared" si="12"/>
        <v>0</v>
      </c>
      <c r="G57" s="76">
        <f>'Trade Draw'!X59</f>
        <v>0</v>
      </c>
      <c r="H57" s="56">
        <f t="shared" si="13"/>
        <v>2.9251644232473312E-2</v>
      </c>
      <c r="I57" s="131">
        <f t="shared" si="11"/>
        <v>0</v>
      </c>
    </row>
    <row r="58" spans="1:9" hidden="1" x14ac:dyDescent="0.35">
      <c r="A58" s="47" t="s">
        <v>586</v>
      </c>
      <c r="B58" s="154">
        <f>'Market Shares (Conv.) (2024)'!AQ59</f>
        <v>2.3763802297874901</v>
      </c>
      <c r="C58" s="58">
        <f>'Market Shares (Conv.) (2029)'!H59</f>
        <v>2.3982756559682503</v>
      </c>
      <c r="D58" s="738"/>
      <c r="E58" s="280"/>
      <c r="F58" s="66">
        <f t="shared" si="12"/>
        <v>6.2500000000000001E-5</v>
      </c>
      <c r="G58" s="76">
        <f>'Trade Draw'!X60</f>
        <v>8.9654260000000016E-4</v>
      </c>
      <c r="H58" s="56">
        <f t="shared" si="13"/>
        <v>2.3973791133682503</v>
      </c>
      <c r="I58" s="131">
        <f t="shared" si="11"/>
        <v>-3.7382800336940028E-4</v>
      </c>
    </row>
    <row r="59" spans="1:9" hidden="1" x14ac:dyDescent="0.35">
      <c r="A59" s="47" t="s">
        <v>635</v>
      </c>
      <c r="B59" s="154">
        <f>'Market Shares (Conv.) (2024)'!AQ60</f>
        <v>1.3516062920910654</v>
      </c>
      <c r="C59" s="58">
        <f>'Market Shares (Conv.) (2029)'!H60</f>
        <v>1.3640596846176383</v>
      </c>
      <c r="D59" s="738"/>
      <c r="E59" s="280"/>
      <c r="F59" s="66">
        <f t="shared" si="12"/>
        <v>0</v>
      </c>
      <c r="G59" s="76">
        <f>'Trade Draw'!X61</f>
        <v>0</v>
      </c>
      <c r="H59" s="56">
        <f t="shared" si="13"/>
        <v>1.3640596846176383</v>
      </c>
      <c r="I59" s="131">
        <f t="shared" si="11"/>
        <v>0</v>
      </c>
    </row>
    <row r="60" spans="1:9" hidden="1" x14ac:dyDescent="0.35">
      <c r="A60" s="47" t="s">
        <v>636</v>
      </c>
      <c r="B60" s="154">
        <f>'Market Shares (Conv.) (2024)'!AQ61</f>
        <v>9.9873082684781636E-2</v>
      </c>
      <c r="C60" s="58">
        <f>'Market Shares (Conv.) (2029)'!H61</f>
        <v>0.10079329052103567</v>
      </c>
      <c r="D60" s="738"/>
      <c r="E60" s="280"/>
      <c r="F60" s="66">
        <f t="shared" si="12"/>
        <v>0</v>
      </c>
      <c r="G60" s="76">
        <f>'Trade Draw'!X62</f>
        <v>0</v>
      </c>
      <c r="H60" s="56">
        <f t="shared" si="13"/>
        <v>0.10079329052103567</v>
      </c>
      <c r="I60" s="131">
        <f t="shared" si="11"/>
        <v>0</v>
      </c>
    </row>
    <row r="61" spans="1:9" hidden="1" x14ac:dyDescent="0.35">
      <c r="A61" s="47"/>
      <c r="B61" s="88"/>
      <c r="C61" s="58"/>
      <c r="D61" s="738"/>
      <c r="E61" s="280"/>
      <c r="F61" s="66"/>
      <c r="G61" s="89"/>
      <c r="H61" s="56"/>
      <c r="I61" s="131"/>
    </row>
    <row r="62" spans="1:9" ht="13.9" hidden="1" thickBot="1" x14ac:dyDescent="0.4">
      <c r="A62" s="71" t="s">
        <v>637</v>
      </c>
      <c r="B62" s="448">
        <f>B40+B46+B49+B50+B51+B52+B53+B54+B55+B56+B57+B58+B59+B60</f>
        <v>110.07929635724869</v>
      </c>
      <c r="C62" s="144">
        <f>C40+C46+C49+C50+C51+C52+C53+C54+C55+C56+C57+C58+C59+C60</f>
        <v>111.09354192166148</v>
      </c>
      <c r="D62" s="742"/>
      <c r="E62" s="281"/>
      <c r="F62" s="72">
        <f>F40+F46+F49+F50+F51+F52+F53+F54+F55+F56+F57+F58+F59+F60</f>
        <v>0.2429375</v>
      </c>
      <c r="G62" s="144">
        <f>G40+G46+G49+G50+G51+G52+G53+G54+G55+G56+G57+G58+G59+G60</f>
        <v>3.4848610862000005</v>
      </c>
      <c r="H62" s="141">
        <f>H40+H46+H49+H50+H51+H52+H53+H54+H55+H56+H57+H58+H59+H60</f>
        <v>107.6086808354615</v>
      </c>
      <c r="I62" s="142">
        <f t="shared" si="11"/>
        <v>-3.1368709881060074E-2</v>
      </c>
    </row>
    <row r="63" spans="1:9" hidden="1" x14ac:dyDescent="0.35">
      <c r="A63" s="47"/>
      <c r="B63" s="88"/>
      <c r="C63" s="58"/>
      <c r="D63" s="738"/>
      <c r="E63" s="280"/>
      <c r="F63" s="66"/>
      <c r="G63" s="89"/>
      <c r="H63" s="56"/>
      <c r="I63" s="131"/>
    </row>
    <row r="64" spans="1:9" ht="13.9" hidden="1" thickBot="1" x14ac:dyDescent="0.4">
      <c r="A64" s="287" t="s">
        <v>84</v>
      </c>
      <c r="B64" s="577"/>
      <c r="C64" s="578"/>
      <c r="D64" s="740"/>
      <c r="E64" s="289"/>
      <c r="F64" s="579"/>
      <c r="G64" s="580"/>
      <c r="H64" s="581"/>
      <c r="I64" s="582"/>
    </row>
    <row r="65" spans="1:9" hidden="1" x14ac:dyDescent="0.35">
      <c r="A65" s="47"/>
      <c r="B65" s="88"/>
      <c r="C65" s="58"/>
      <c r="D65" s="738"/>
      <c r="E65" s="280"/>
      <c r="F65" s="66"/>
      <c r="G65" s="89"/>
      <c r="H65" s="56"/>
      <c r="I65" s="131"/>
    </row>
    <row r="66" spans="1:9" hidden="1" x14ac:dyDescent="0.35">
      <c r="A66" s="79" t="s">
        <v>641</v>
      </c>
      <c r="B66" s="88"/>
      <c r="C66" s="58"/>
      <c r="D66" s="738"/>
      <c r="E66" s="280"/>
      <c r="F66" s="66"/>
      <c r="G66" s="89"/>
      <c r="H66" s="56"/>
      <c r="I66" s="131"/>
    </row>
    <row r="67" spans="1:9" hidden="1" x14ac:dyDescent="0.35">
      <c r="A67" s="47" t="s">
        <v>642</v>
      </c>
      <c r="B67" s="154">
        <f>'Market Shares (Conv.) (2024)'!AQ68</f>
        <v>70.913441380505915</v>
      </c>
      <c r="C67" s="58">
        <f>'Market Shares (Conv.) (2029)'!H68</f>
        <v>71.566821677778194</v>
      </c>
      <c r="D67" s="738"/>
      <c r="E67" s="280"/>
      <c r="F67" s="66">
        <f>G67/$G$7</f>
        <v>8.6124999999999993E-2</v>
      </c>
      <c r="G67" s="76">
        <f>'Trade Draw'!X69</f>
        <v>1.2354357028000003</v>
      </c>
      <c r="H67" s="56">
        <f t="shared" ref="H67" si="14">C67-G67</f>
        <v>70.33138597497819</v>
      </c>
      <c r="I67" s="131">
        <f t="shared" ref="I67:I79" si="15">SUM(H67-C67)/C67</f>
        <v>-1.7262687846645173E-2</v>
      </c>
    </row>
    <row r="68" spans="1:9" hidden="1" x14ac:dyDescent="0.35">
      <c r="A68" s="47"/>
      <c r="B68" s="88"/>
      <c r="C68" s="58"/>
      <c r="D68" s="738"/>
      <c r="E68" s="280"/>
      <c r="F68" s="66"/>
      <c r="G68" s="89"/>
      <c r="H68" s="56"/>
      <c r="I68" s="131"/>
    </row>
    <row r="69" spans="1:9" hidden="1" x14ac:dyDescent="0.35">
      <c r="A69" s="79" t="s">
        <v>638</v>
      </c>
      <c r="B69" s="88"/>
      <c r="C69" s="58"/>
      <c r="D69" s="738"/>
      <c r="E69" s="280"/>
      <c r="F69" s="66"/>
      <c r="G69" s="89"/>
      <c r="H69" s="56"/>
      <c r="I69" s="131"/>
    </row>
    <row r="70" spans="1:9" hidden="1" x14ac:dyDescent="0.35">
      <c r="A70" s="47" t="s">
        <v>639</v>
      </c>
      <c r="B70" s="154">
        <f>'Market Shares (Conv.) (2024)'!AQ71</f>
        <v>3.9035056260297152</v>
      </c>
      <c r="C70" s="58">
        <f>'Market Shares (Conv.) (2029)'!H71</f>
        <v>3.9394716377855694</v>
      </c>
      <c r="D70" s="738"/>
      <c r="E70" s="280"/>
      <c r="F70" s="66">
        <f>G70/$G$7</f>
        <v>2.7499999999999998E-3</v>
      </c>
      <c r="G70" s="76">
        <f>'Trade Draw'!X72</f>
        <v>3.9447874400000006E-2</v>
      </c>
      <c r="H70" s="56">
        <f t="shared" ref="H70:H71" si="16">C70-G70</f>
        <v>3.9000237633855694</v>
      </c>
      <c r="I70" s="131">
        <f t="shared" si="15"/>
        <v>-1.0013493693325371E-2</v>
      </c>
    </row>
    <row r="71" spans="1:9" hidden="1" x14ac:dyDescent="0.35">
      <c r="A71" s="47" t="s">
        <v>8</v>
      </c>
      <c r="B71" s="154">
        <f>'Market Shares (Conv.) (2024)'!AQ72</f>
        <v>1.5347054765105987</v>
      </c>
      <c r="C71" s="58">
        <f>'Market Shares (Conv.) (2029)'!H72</f>
        <v>1.5488459032188076</v>
      </c>
      <c r="D71" s="738"/>
      <c r="E71" s="280"/>
      <c r="F71" s="66">
        <f>G71/$G$7</f>
        <v>6.8749999999999996E-4</v>
      </c>
      <c r="G71" s="76">
        <f>'Trade Draw'!X73</f>
        <v>9.8619686000000015E-3</v>
      </c>
      <c r="H71" s="56">
        <f t="shared" si="16"/>
        <v>1.5389839346188074</v>
      </c>
      <c r="I71" s="131">
        <f t="shared" si="15"/>
        <v>-6.3673013432162529E-3</v>
      </c>
    </row>
    <row r="72" spans="1:9" hidden="1" x14ac:dyDescent="0.35">
      <c r="A72" s="74" t="s">
        <v>11</v>
      </c>
      <c r="B72" s="446">
        <f>SUM(B70:B71)</f>
        <v>5.4382111025403139</v>
      </c>
      <c r="C72" s="139">
        <f>SUM(C70:C71)</f>
        <v>5.4883175410043767</v>
      </c>
      <c r="D72" s="741"/>
      <c r="E72" s="401"/>
      <c r="F72" s="75">
        <f>SUM(F70:F71)</f>
        <v>3.4374999999999996E-3</v>
      </c>
      <c r="G72" s="139">
        <f>SUM(G70:G71)</f>
        <v>4.9309843000000006E-2</v>
      </c>
      <c r="H72" s="138">
        <f>SUM(H70:H71)</f>
        <v>5.4390076980043771</v>
      </c>
      <c r="I72" s="140">
        <f t="shared" si="15"/>
        <v>-8.9845098487096285E-3</v>
      </c>
    </row>
    <row r="73" spans="1:9" hidden="1" x14ac:dyDescent="0.35">
      <c r="A73" s="47"/>
      <c r="B73" s="88"/>
      <c r="C73" s="58"/>
      <c r="D73" s="738"/>
      <c r="E73" s="280"/>
      <c r="F73" s="66"/>
      <c r="G73" s="89"/>
      <c r="H73" s="56"/>
      <c r="I73" s="131"/>
    </row>
    <row r="74" spans="1:9" hidden="1" x14ac:dyDescent="0.35">
      <c r="A74" s="48" t="s">
        <v>614</v>
      </c>
      <c r="B74" s="88"/>
      <c r="C74" s="58"/>
      <c r="D74" s="738"/>
      <c r="E74" s="280"/>
      <c r="F74" s="66"/>
      <c r="G74" s="89"/>
      <c r="H74" s="56"/>
      <c r="I74" s="131"/>
    </row>
    <row r="75" spans="1:9" hidden="1" x14ac:dyDescent="0.35">
      <c r="A75" s="47" t="s">
        <v>640</v>
      </c>
      <c r="B75" s="154">
        <f>'Market Shares (Conv.) (2024)'!AQ76</f>
        <v>1.0586741078019837</v>
      </c>
      <c r="C75" s="58">
        <f>'Market Shares (Conv.) (2029)'!H76</f>
        <v>1.0684284899022478</v>
      </c>
      <c r="D75" s="738"/>
      <c r="E75" s="280"/>
      <c r="F75" s="66">
        <f>G75/$G$7</f>
        <v>0</v>
      </c>
      <c r="G75" s="76">
        <f>'Trade Draw'!X77</f>
        <v>0</v>
      </c>
      <c r="H75" s="56">
        <f t="shared" ref="H75:H77" si="17">C75-G75</f>
        <v>1.0684284899022478</v>
      </c>
      <c r="I75" s="131">
        <f t="shared" si="15"/>
        <v>0</v>
      </c>
    </row>
    <row r="76" spans="1:9" hidden="1" x14ac:dyDescent="0.35">
      <c r="A76" s="47" t="s">
        <v>536</v>
      </c>
      <c r="B76" s="154">
        <f>'Market Shares (Conv.) (2024)'!AQ77</f>
        <v>0.10820725562160902</v>
      </c>
      <c r="C76" s="58">
        <f>'Market Shares (Conv.) (2029)'!H77</f>
        <v>0.10920425262906917</v>
      </c>
      <c r="D76" s="738"/>
      <c r="E76" s="280"/>
      <c r="F76" s="66">
        <f t="shared" ref="F76:F77" si="18">G76/$G$7</f>
        <v>0</v>
      </c>
      <c r="G76" s="76">
        <f>'Trade Draw'!X78</f>
        <v>0</v>
      </c>
      <c r="H76" s="56">
        <f t="shared" si="17"/>
        <v>0.10920425262906917</v>
      </c>
      <c r="I76" s="131">
        <f t="shared" si="15"/>
        <v>0</v>
      </c>
    </row>
    <row r="77" spans="1:9" hidden="1" x14ac:dyDescent="0.35">
      <c r="A77" s="47" t="s">
        <v>643</v>
      </c>
      <c r="B77" s="154">
        <f>'Market Shares (Conv.) (2024)'!AQ78</f>
        <v>5.4056248035801356E-2</v>
      </c>
      <c r="C77" s="58">
        <f>'Market Shares (Conv.) (2029)'!H78</f>
        <v>5.4554309993076013E-2</v>
      </c>
      <c r="D77" s="738"/>
      <c r="E77" s="280"/>
      <c r="F77" s="66">
        <f t="shared" si="18"/>
        <v>0</v>
      </c>
      <c r="G77" s="76">
        <f>'Trade Draw'!X79</f>
        <v>0</v>
      </c>
      <c r="H77" s="56">
        <f t="shared" si="17"/>
        <v>5.4554309993076013E-2</v>
      </c>
      <c r="I77" s="131">
        <f t="shared" si="15"/>
        <v>0</v>
      </c>
    </row>
    <row r="78" spans="1:9" hidden="1" x14ac:dyDescent="0.35">
      <c r="A78" s="47"/>
      <c r="B78" s="88"/>
      <c r="C78" s="58"/>
      <c r="D78" s="738"/>
      <c r="E78" s="280"/>
      <c r="F78" s="66"/>
      <c r="G78" s="89"/>
      <c r="H78" s="56"/>
      <c r="I78" s="131"/>
    </row>
    <row r="79" spans="1:9" ht="13.9" hidden="1" thickBot="1" x14ac:dyDescent="0.4">
      <c r="A79" s="71" t="s">
        <v>644</v>
      </c>
      <c r="B79" s="448">
        <f>B67+B72+B75+B76+B77</f>
        <v>77.572590094505614</v>
      </c>
      <c r="C79" s="144">
        <f>C67+C72+C75+C76+C77</f>
        <v>78.287326271306966</v>
      </c>
      <c r="D79" s="742"/>
      <c r="E79" s="281"/>
      <c r="F79" s="72">
        <f>F67+F72+F75+F76+F77</f>
        <v>8.9562499999999989E-2</v>
      </c>
      <c r="G79" s="144">
        <f>G67+G72+G75+G76+G77</f>
        <v>1.2847455458000003</v>
      </c>
      <c r="H79" s="141">
        <f>H67+H72+H75+H76+H77</f>
        <v>77.002580725506959</v>
      </c>
      <c r="I79" s="142">
        <f t="shared" si="15"/>
        <v>-1.6410645336739239E-2</v>
      </c>
    </row>
    <row r="80" spans="1:9" hidden="1" x14ac:dyDescent="0.35">
      <c r="A80" s="47"/>
      <c r="B80" s="88"/>
      <c r="C80" s="58"/>
      <c r="D80" s="738"/>
      <c r="E80" s="280"/>
      <c r="F80" s="66"/>
      <c r="G80" s="89"/>
      <c r="H80" s="56"/>
      <c r="I80" s="131"/>
    </row>
    <row r="81" spans="1:9" ht="13.9" hidden="1" thickBot="1" x14ac:dyDescent="0.4">
      <c r="A81" s="287" t="s">
        <v>85</v>
      </c>
      <c r="B81" s="577"/>
      <c r="C81" s="578"/>
      <c r="D81" s="740"/>
      <c r="E81" s="289"/>
      <c r="F81" s="579"/>
      <c r="G81" s="580"/>
      <c r="H81" s="581"/>
      <c r="I81" s="582"/>
    </row>
    <row r="82" spans="1:9" hidden="1" x14ac:dyDescent="0.35">
      <c r="A82" s="47"/>
      <c r="B82" s="88"/>
      <c r="C82" s="58"/>
      <c r="D82" s="738"/>
      <c r="E82" s="280"/>
      <c r="F82" s="66"/>
      <c r="G82" s="89"/>
      <c r="H82" s="56"/>
      <c r="I82" s="131"/>
    </row>
    <row r="83" spans="1:9" hidden="1" x14ac:dyDescent="0.35">
      <c r="A83" s="247" t="s">
        <v>541</v>
      </c>
      <c r="B83" s="154">
        <f>'Market Shares (Conv.) (2024)'!AQ84</f>
        <v>1.7274897275994476</v>
      </c>
      <c r="C83" s="58">
        <f>'Market Shares (Conv.) (2029)'!H84</f>
        <v>1.743406424487663</v>
      </c>
      <c r="D83" s="738"/>
      <c r="E83" s="280"/>
      <c r="F83" s="66">
        <f>G83/$G$7</f>
        <v>1.25E-4</v>
      </c>
      <c r="G83" s="76">
        <f>'Trade Draw'!X85</f>
        <v>1.7930852000000003E-3</v>
      </c>
      <c r="H83" s="56">
        <f t="shared" ref="H83:H91" si="19">C83-G83</f>
        <v>1.7416133392876629</v>
      </c>
      <c r="I83" s="131">
        <f t="shared" ref="I83:I95" si="20">SUM(H83-C83)/C83</f>
        <v>-1.0284952348543948E-3</v>
      </c>
    </row>
    <row r="84" spans="1:9" hidden="1" x14ac:dyDescent="0.35">
      <c r="A84" s="247" t="s">
        <v>645</v>
      </c>
      <c r="B84" s="154">
        <f>'Market Shares (Conv.) (2024)'!AQ85</f>
        <v>7.1883402993267396</v>
      </c>
      <c r="C84" s="58">
        <f>'Market Shares (Conv.) (2029)'!H85</f>
        <v>7.2545720295916256</v>
      </c>
      <c r="D84" s="738"/>
      <c r="E84" s="280"/>
      <c r="F84" s="66">
        <f t="shared" ref="F84:F91" si="21">G84/$G$7</f>
        <v>8.1249999999999985E-4</v>
      </c>
      <c r="G84" s="76">
        <f>'Trade Draw'!X86</f>
        <v>1.1655053800000001E-2</v>
      </c>
      <c r="H84" s="56">
        <f t="shared" si="19"/>
        <v>7.2429169757916254</v>
      </c>
      <c r="I84" s="131">
        <f t="shared" si="20"/>
        <v>-1.6065804781396995E-3</v>
      </c>
    </row>
    <row r="85" spans="1:9" hidden="1" x14ac:dyDescent="0.35">
      <c r="A85" s="247" t="s">
        <v>543</v>
      </c>
      <c r="B85" s="154">
        <f>'Market Shares (Conv.) (2024)'!AQ86</f>
        <v>0.18640918212480706</v>
      </c>
      <c r="C85" s="58">
        <f>'Market Shares (Conv.) (2029)'!H86</f>
        <v>0.1881267138713974</v>
      </c>
      <c r="D85" s="738"/>
      <c r="E85" s="280"/>
      <c r="F85" s="66">
        <f t="shared" si="21"/>
        <v>0</v>
      </c>
      <c r="G85" s="76">
        <f>'Trade Draw'!X87</f>
        <v>0</v>
      </c>
      <c r="H85" s="56">
        <f t="shared" si="19"/>
        <v>0.1881267138713974</v>
      </c>
      <c r="I85" s="131">
        <f t="shared" si="20"/>
        <v>0</v>
      </c>
    </row>
    <row r="86" spans="1:9" hidden="1" x14ac:dyDescent="0.35">
      <c r="A86" s="247" t="s">
        <v>544</v>
      </c>
      <c r="B86" s="154">
        <f>'Market Shares (Conv.) (2024)'!AQ87</f>
        <v>0.82833263858386574</v>
      </c>
      <c r="C86" s="58">
        <f>'Market Shares (Conv.) (2029)'!H87</f>
        <v>0.83596470685050384</v>
      </c>
      <c r="D86" s="738"/>
      <c r="E86" s="280"/>
      <c r="F86" s="66">
        <f t="shared" si="21"/>
        <v>0</v>
      </c>
      <c r="G86" s="76">
        <f>'Trade Draw'!X88</f>
        <v>0</v>
      </c>
      <c r="H86" s="56">
        <f t="shared" si="19"/>
        <v>0.83596470685050384</v>
      </c>
      <c r="I86" s="131">
        <f t="shared" si="20"/>
        <v>0</v>
      </c>
    </row>
    <row r="87" spans="1:9" hidden="1" x14ac:dyDescent="0.35">
      <c r="A87" s="247" t="s">
        <v>646</v>
      </c>
      <c r="B87" s="154">
        <f>'Market Shares (Conv.) (2024)'!AQ88</f>
        <v>0.3241198977500897</v>
      </c>
      <c r="C87" s="58">
        <f>'Market Shares (Conv.) (2029)'!H88</f>
        <v>0.32710626466475529</v>
      </c>
      <c r="D87" s="738"/>
      <c r="E87" s="280"/>
      <c r="F87" s="66">
        <f t="shared" si="21"/>
        <v>0</v>
      </c>
      <c r="G87" s="76">
        <f>'Trade Draw'!X89</f>
        <v>0</v>
      </c>
      <c r="H87" s="56">
        <f t="shared" si="19"/>
        <v>0.32710626466475529</v>
      </c>
      <c r="I87" s="131">
        <f t="shared" si="20"/>
        <v>0</v>
      </c>
    </row>
    <row r="88" spans="1:9" hidden="1" x14ac:dyDescent="0.35">
      <c r="A88" s="247" t="s">
        <v>546</v>
      </c>
      <c r="B88" s="154">
        <f>'Market Shares (Conv.) (2024)'!AQ89</f>
        <v>1.2154985736758221</v>
      </c>
      <c r="C88" s="58">
        <f>'Market Shares (Conv.) (2029)'!H89</f>
        <v>1.2266979006855063</v>
      </c>
      <c r="D88" s="738"/>
      <c r="E88" s="280"/>
      <c r="F88" s="66">
        <f t="shared" si="21"/>
        <v>0</v>
      </c>
      <c r="G88" s="76">
        <f>'Trade Draw'!X90</f>
        <v>0</v>
      </c>
      <c r="H88" s="56">
        <f t="shared" si="19"/>
        <v>1.2266979006855063</v>
      </c>
      <c r="I88" s="131">
        <f t="shared" si="20"/>
        <v>0</v>
      </c>
    </row>
    <row r="89" spans="1:9" hidden="1" x14ac:dyDescent="0.35">
      <c r="A89" s="247" t="s">
        <v>647</v>
      </c>
      <c r="B89" s="154">
        <f>'Market Shares (Conv.) (2024)'!AQ90</f>
        <v>1.2001762833500988</v>
      </c>
      <c r="C89" s="58">
        <f>'Market Shares (Conv.) (2029)'!H90</f>
        <v>1.2112344342666048</v>
      </c>
      <c r="D89" s="738"/>
      <c r="E89" s="280"/>
      <c r="F89" s="66">
        <f t="shared" si="21"/>
        <v>0</v>
      </c>
      <c r="G89" s="76">
        <f>'Trade Draw'!X91</f>
        <v>0</v>
      </c>
      <c r="H89" s="56">
        <f t="shared" si="19"/>
        <v>1.2112344342666048</v>
      </c>
      <c r="I89" s="131">
        <f t="shared" si="20"/>
        <v>0</v>
      </c>
    </row>
    <row r="90" spans="1:9" hidden="1" x14ac:dyDescent="0.35">
      <c r="A90" s="247" t="s">
        <v>548</v>
      </c>
      <c r="B90" s="154">
        <f>'Market Shares (Conv.) (2024)'!AQ91</f>
        <v>7.43955516430089E-2</v>
      </c>
      <c r="C90" s="58">
        <f>'Market Shares (Conv.) (2029)'!H91</f>
        <v>7.5081015311136673E-2</v>
      </c>
      <c r="D90" s="738"/>
      <c r="E90" s="280"/>
      <c r="F90" s="66">
        <f t="shared" si="21"/>
        <v>0</v>
      </c>
      <c r="G90" s="76">
        <f>'Trade Draw'!X92</f>
        <v>0</v>
      </c>
      <c r="H90" s="56">
        <f t="shared" si="19"/>
        <v>7.5081015311136673E-2</v>
      </c>
      <c r="I90" s="131">
        <f t="shared" si="20"/>
        <v>0</v>
      </c>
    </row>
    <row r="91" spans="1:9" hidden="1" x14ac:dyDescent="0.35">
      <c r="A91" s="247" t="s">
        <v>549</v>
      </c>
      <c r="B91" s="154">
        <f>'Market Shares (Conv.) (2024)'!AQ92</f>
        <v>9.3289228897657978E-2</v>
      </c>
      <c r="C91" s="58">
        <f>'Market Shares (Conv.) (2029)'!H92</f>
        <v>9.4148774604689622E-2</v>
      </c>
      <c r="D91" s="738"/>
      <c r="E91" s="280"/>
      <c r="F91" s="66">
        <f t="shared" si="21"/>
        <v>0</v>
      </c>
      <c r="G91" s="76">
        <f>'Trade Draw'!X93</f>
        <v>0</v>
      </c>
      <c r="H91" s="56">
        <f t="shared" si="19"/>
        <v>9.4148774604689622E-2</v>
      </c>
      <c r="I91" s="131">
        <f t="shared" si="20"/>
        <v>0</v>
      </c>
    </row>
    <row r="92" spans="1:9" hidden="1" x14ac:dyDescent="0.35">
      <c r="A92" s="47"/>
      <c r="B92" s="88"/>
      <c r="C92" s="58"/>
      <c r="D92" s="738"/>
      <c r="E92" s="280"/>
      <c r="F92" s="66"/>
      <c r="G92" s="89"/>
      <c r="H92" s="56"/>
      <c r="I92" s="131"/>
    </row>
    <row r="93" spans="1:9" ht="13.9" hidden="1" thickBot="1" x14ac:dyDescent="0.4">
      <c r="A93" s="71" t="s">
        <v>648</v>
      </c>
      <c r="B93" s="448">
        <f>SUM(B83:B91)</f>
        <v>12.838051382951537</v>
      </c>
      <c r="C93" s="144">
        <f>SUM(C83:C91)</f>
        <v>12.956338264333882</v>
      </c>
      <c r="D93" s="742"/>
      <c r="E93" s="281"/>
      <c r="F93" s="72">
        <f>SUM(F83:F91)</f>
        <v>9.3749999999999986E-4</v>
      </c>
      <c r="G93" s="144">
        <f>SUM(G83:G91)</f>
        <v>1.3448139000000001E-2</v>
      </c>
      <c r="H93" s="141">
        <f>SUM(H83:H91)</f>
        <v>12.942890125333882</v>
      </c>
      <c r="I93" s="142">
        <f t="shared" si="20"/>
        <v>-1.0379583124206751E-3</v>
      </c>
    </row>
    <row r="94" spans="1:9" hidden="1" x14ac:dyDescent="0.35">
      <c r="A94" s="47"/>
      <c r="B94" s="88"/>
      <c r="C94" s="58"/>
      <c r="D94" s="738"/>
      <c r="E94" s="280"/>
      <c r="F94" s="66"/>
      <c r="G94" s="89"/>
      <c r="H94" s="56"/>
      <c r="I94" s="131"/>
    </row>
    <row r="95" spans="1:9" ht="13.9" hidden="1" thickBot="1" x14ac:dyDescent="0.4">
      <c r="A95" s="150" t="s">
        <v>649</v>
      </c>
      <c r="B95" s="444">
        <f>B93+B79+B62+B35+B26</f>
        <v>320.28291195181328</v>
      </c>
      <c r="C95" s="585">
        <f>C93+C79+C62+C35+C26</f>
        <v>323.233925753265</v>
      </c>
      <c r="D95" s="743"/>
      <c r="E95" s="282"/>
      <c r="F95" s="583">
        <f>F93+F79+F62+F35+F26</f>
        <v>0.90962499999999991</v>
      </c>
      <c r="G95" s="585">
        <f>G93+G79+G62+G35+G26</f>
        <v>13.048281000400001</v>
      </c>
      <c r="H95" s="571">
        <f>H93+H79+H62+H35+H26+H7</f>
        <v>324.53032635286507</v>
      </c>
      <c r="I95" s="584">
        <f t="shared" si="20"/>
        <v>4.0107194706710996E-3</v>
      </c>
    </row>
    <row r="96" spans="1:9" hidden="1" x14ac:dyDescent="0.35">
      <c r="A96" s="47"/>
      <c r="B96" s="88"/>
      <c r="C96" s="58"/>
      <c r="D96" s="738"/>
      <c r="E96" s="280"/>
      <c r="F96" s="66"/>
      <c r="G96" s="89"/>
      <c r="H96" s="56"/>
      <c r="I96" s="131"/>
    </row>
    <row r="97" spans="1:9" ht="13.9" hidden="1" thickBot="1" x14ac:dyDescent="0.4">
      <c r="A97" s="150" t="s">
        <v>514</v>
      </c>
      <c r="B97" s="569"/>
      <c r="C97" s="572"/>
      <c r="D97" s="739"/>
      <c r="E97" s="734"/>
      <c r="F97" s="574"/>
      <c r="G97" s="570"/>
      <c r="H97" s="570"/>
      <c r="I97" s="576"/>
    </row>
    <row r="98" spans="1:9" hidden="1" x14ac:dyDescent="0.35">
      <c r="A98" s="79"/>
      <c r="B98" s="88"/>
      <c r="C98" s="58"/>
      <c r="D98" s="738"/>
      <c r="E98" s="280"/>
      <c r="F98" s="66"/>
      <c r="G98" s="89"/>
      <c r="H98" s="56"/>
      <c r="I98" s="131"/>
    </row>
    <row r="99" spans="1:9" hidden="1" x14ac:dyDescent="0.35">
      <c r="A99" s="5" t="s">
        <v>552</v>
      </c>
      <c r="B99" s="154">
        <f>'Market Shares (Conv.) (2024)'!AK100</f>
        <v>7.1797302942129502</v>
      </c>
      <c r="C99" s="58">
        <f>'Market Shares (Conv.) (2024)'!AL100*'Pop &amp; Exp'!$G$21</f>
        <v>7.2458826938517769</v>
      </c>
      <c r="D99" s="738"/>
      <c r="E99" s="280"/>
      <c r="F99" s="66">
        <f>G99/$G$7</f>
        <v>2.5000000000000001E-3</v>
      </c>
      <c r="G99" s="76">
        <f>'Trade Draw'!X101</f>
        <v>3.5861704000000008E-2</v>
      </c>
      <c r="H99" s="56">
        <f t="shared" ref="H99:H111" si="22">C99-G99</f>
        <v>7.2100209898517766</v>
      </c>
      <c r="I99" s="131">
        <f t="shared" ref="I99:I111" si="23">SUM(H99-C99)/C99</f>
        <v>-4.9492526328682252E-3</v>
      </c>
    </row>
    <row r="100" spans="1:9" hidden="1" x14ac:dyDescent="0.35">
      <c r="A100" s="5" t="s">
        <v>553</v>
      </c>
      <c r="B100" s="154">
        <f>'Market Shares (Conv.) (2024)'!AK101</f>
        <v>4.2488513891491717</v>
      </c>
      <c r="C100" s="58">
        <f>'Market Shares (Conv.) (2024)'!AL101*'Pop &amp; Exp'!$G$21</f>
        <v>4.2879993381086932</v>
      </c>
      <c r="D100" s="738"/>
      <c r="E100" s="280"/>
      <c r="F100" s="66">
        <f t="shared" ref="F100:F111" si="24">G100/$G$7</f>
        <v>1.5E-3</v>
      </c>
      <c r="G100" s="76">
        <f>'Trade Draw'!X102</f>
        <v>2.1517022400000006E-2</v>
      </c>
      <c r="H100" s="56">
        <f t="shared" si="22"/>
        <v>4.2664823157086929</v>
      </c>
      <c r="I100" s="131">
        <f t="shared" si="23"/>
        <v>-5.0179630880005724E-3</v>
      </c>
    </row>
    <row r="101" spans="1:9" hidden="1" x14ac:dyDescent="0.35">
      <c r="A101" s="5" t="s">
        <v>554</v>
      </c>
      <c r="B101" s="154">
        <f>'Market Shares (Conv.) (2024)'!AK102</f>
        <v>3.6592486970700362</v>
      </c>
      <c r="C101" s="58">
        <f>'Market Shares (Conv.) (2024)'!AL102*'Pop &amp; Exp'!$G$21</f>
        <v>3.6929641811156619</v>
      </c>
      <c r="D101" s="738"/>
      <c r="E101" s="280"/>
      <c r="F101" s="66">
        <f t="shared" si="24"/>
        <v>1.2249999999999999E-2</v>
      </c>
      <c r="G101" s="76">
        <f>'Trade Draw'!X103</f>
        <v>0.17572234960000002</v>
      </c>
      <c r="H101" s="56">
        <f t="shared" si="22"/>
        <v>3.5172418315156619</v>
      </c>
      <c r="I101" s="131">
        <f t="shared" si="23"/>
        <v>-4.7583009469350838E-2</v>
      </c>
    </row>
    <row r="102" spans="1:9" hidden="1" x14ac:dyDescent="0.35">
      <c r="A102" s="5" t="s">
        <v>555</v>
      </c>
      <c r="B102" s="154">
        <f>'Market Shares (Conv.) (2024)'!AK103</f>
        <v>6.2738395344722981</v>
      </c>
      <c r="C102" s="58">
        <f>'Market Shares (Conv.) (2024)'!AL103*'Pop &amp; Exp'!$G$21</f>
        <v>6.3316452629811817</v>
      </c>
      <c r="D102" s="738"/>
      <c r="E102" s="280"/>
      <c r="F102" s="66">
        <f t="shared" si="24"/>
        <v>3.1250000000000001E-4</v>
      </c>
      <c r="G102" s="76">
        <f>'Trade Draw'!X104</f>
        <v>4.482713000000001E-3</v>
      </c>
      <c r="H102" s="56">
        <f t="shared" si="22"/>
        <v>6.3271625499811819</v>
      </c>
      <c r="I102" s="131">
        <f t="shared" si="23"/>
        <v>-7.0798549410349809E-4</v>
      </c>
    </row>
    <row r="103" spans="1:9" hidden="1" x14ac:dyDescent="0.35">
      <c r="A103" s="5" t="s">
        <v>558</v>
      </c>
      <c r="B103" s="154">
        <f>'Market Shares (Conv.) (2024)'!AK104</f>
        <v>7.0504269591020385</v>
      </c>
      <c r="C103" s="58">
        <f>'Market Shares (Conv.) (2024)'!AL104*'Pop &amp; Exp'!$G$21</f>
        <v>7.1153879872619408</v>
      </c>
      <c r="D103" s="738"/>
      <c r="E103" s="280"/>
      <c r="F103" s="66">
        <f t="shared" si="24"/>
        <v>3.6874999999999994E-3</v>
      </c>
      <c r="G103" s="76">
        <f>'Trade Draw'!X105</f>
        <v>5.2896013400000004E-2</v>
      </c>
      <c r="H103" s="56">
        <f t="shared" si="22"/>
        <v>7.0624919738619409</v>
      </c>
      <c r="I103" s="131">
        <f t="shared" si="23"/>
        <v>-7.4340307927965353E-3</v>
      </c>
    </row>
    <row r="104" spans="1:9" hidden="1" x14ac:dyDescent="0.35">
      <c r="A104" s="5" t="s">
        <v>577</v>
      </c>
      <c r="B104" s="154">
        <f>'Market Shares (Conv.) (2024)'!AK105</f>
        <v>4.1714926015253369</v>
      </c>
      <c r="C104" s="58">
        <f>'Market Shares (Conv.) (2024)'!AL105*'Pop &amp; Exp'!$G$21</f>
        <v>4.2099277842353251</v>
      </c>
      <c r="D104" s="738"/>
      <c r="E104" s="280"/>
      <c r="F104" s="66">
        <f t="shared" si="24"/>
        <v>2.6249999999999993E-3</v>
      </c>
      <c r="G104" s="76">
        <f>'Trade Draw'!X106</f>
        <v>3.7654789199999997E-2</v>
      </c>
      <c r="H104" s="56">
        <f t="shared" si="22"/>
        <v>4.1722729950353248</v>
      </c>
      <c r="I104" s="131">
        <f t="shared" si="23"/>
        <v>-8.9442838760807348E-3</v>
      </c>
    </row>
    <row r="105" spans="1:9" hidden="1" x14ac:dyDescent="0.35">
      <c r="A105" s="5" t="s">
        <v>651</v>
      </c>
      <c r="B105" s="154">
        <f>'Market Shares (Conv.) (2024)'!AK106</f>
        <v>4.7425762490199466</v>
      </c>
      <c r="C105" s="58">
        <f>'Market Shares (Conv.) (2024)'!AL106*'Pop &amp; Exp'!$G$21</f>
        <v>4.7862732663850212</v>
      </c>
      <c r="D105" s="738"/>
      <c r="E105" s="280"/>
      <c r="F105" s="66">
        <f t="shared" si="24"/>
        <v>6.9999999999999993E-3</v>
      </c>
      <c r="G105" s="76">
        <f>'Trade Draw'!X107</f>
        <v>0.10041277120000001</v>
      </c>
      <c r="H105" s="56">
        <f t="shared" si="22"/>
        <v>4.6858604951850209</v>
      </c>
      <c r="I105" s="131">
        <f t="shared" si="23"/>
        <v>-2.0979322661165156E-2</v>
      </c>
    </row>
    <row r="106" spans="1:9" hidden="1" x14ac:dyDescent="0.35">
      <c r="A106" s="5" t="s">
        <v>652</v>
      </c>
      <c r="B106" s="154">
        <f>'Market Shares (Conv.) (2024)'!AK107</f>
        <v>10.364957028431723</v>
      </c>
      <c r="C106" s="58">
        <f>'Market Shares (Conv.) (2024)'!AL107*'Pop &amp; Exp'!$G$21</f>
        <v>10.460457381716127</v>
      </c>
      <c r="D106" s="738"/>
      <c r="E106" s="280"/>
      <c r="F106" s="66">
        <f t="shared" si="24"/>
        <v>8.3750000000000005E-3</v>
      </c>
      <c r="G106" s="76">
        <f>'Trade Draw'!X108</f>
        <v>0.12013670840000003</v>
      </c>
      <c r="H106" s="56">
        <f t="shared" si="22"/>
        <v>10.340320673316127</v>
      </c>
      <c r="I106" s="131">
        <f t="shared" si="23"/>
        <v>-1.1484842776568055E-2</v>
      </c>
    </row>
    <row r="107" spans="1:9" hidden="1" x14ac:dyDescent="0.35">
      <c r="A107" s="5" t="s">
        <v>653</v>
      </c>
      <c r="B107" s="154">
        <f>'Market Shares (Conv.) (2024)'!AK108</f>
        <v>6.9468624477766294</v>
      </c>
      <c r="C107" s="58">
        <f>'Market Shares (Conv.) (2024)'!AL108*'Pop &amp; Exp'!$G$21</f>
        <v>7.0108692561175623</v>
      </c>
      <c r="D107" s="738"/>
      <c r="E107" s="280"/>
      <c r="F107" s="66">
        <f t="shared" si="24"/>
        <v>7.624999999999999E-3</v>
      </c>
      <c r="G107" s="76">
        <f>'Trade Draw'!X109</f>
        <v>0.10937819720000001</v>
      </c>
      <c r="H107" s="56">
        <f t="shared" si="22"/>
        <v>6.9014910589175624</v>
      </c>
      <c r="I107" s="131">
        <f t="shared" si="23"/>
        <v>-1.5601231916364486E-2</v>
      </c>
    </row>
    <row r="108" spans="1:9" hidden="1" x14ac:dyDescent="0.35">
      <c r="A108" s="5" t="s">
        <v>582</v>
      </c>
      <c r="B108" s="154">
        <f>'Market Shares (Conv.) (2024)'!AK109</f>
        <v>12.531111359813369</v>
      </c>
      <c r="C108" s="58">
        <f>'Market Shares (Conv.) (2024)'!AL109*'Pop &amp; Exp'!$G$21</f>
        <v>12.646570165732749</v>
      </c>
      <c r="D108" s="738"/>
      <c r="E108" s="280"/>
      <c r="F108" s="66">
        <f t="shared" si="24"/>
        <v>3.9999999999999992E-3</v>
      </c>
      <c r="G108" s="76">
        <f>'Trade Draw'!X110</f>
        <v>5.7378726400000003E-2</v>
      </c>
      <c r="H108" s="56">
        <f t="shared" si="22"/>
        <v>12.589191439332749</v>
      </c>
      <c r="I108" s="131">
        <f t="shared" si="23"/>
        <v>-4.5370978572098156E-3</v>
      </c>
    </row>
    <row r="109" spans="1:9" hidden="1" x14ac:dyDescent="0.35">
      <c r="A109" s="5" t="s">
        <v>650</v>
      </c>
      <c r="B109" s="154">
        <f>'Market Shares (Conv.) (2024)'!AK110</f>
        <v>9.1304338184415528</v>
      </c>
      <c r="C109" s="58">
        <f>'Market Shares (Conv.) (2024)'!AL110*'Pop &amp; Exp'!$G$21</f>
        <v>9.2145595560504212</v>
      </c>
      <c r="D109" s="738"/>
      <c r="E109" s="280"/>
      <c r="F109" s="66">
        <f t="shared" si="24"/>
        <v>4.7499999999999999E-3</v>
      </c>
      <c r="G109" s="76">
        <f>'Trade Draw'!X111</f>
        <v>6.8137237600000011E-2</v>
      </c>
      <c r="H109" s="56">
        <f t="shared" si="22"/>
        <v>9.146422318450421</v>
      </c>
      <c r="I109" s="131">
        <f t="shared" si="23"/>
        <v>-7.3945192046927814E-3</v>
      </c>
    </row>
    <row r="110" spans="1:9" hidden="1" x14ac:dyDescent="0.35">
      <c r="A110" s="5" t="s">
        <v>589</v>
      </c>
      <c r="B110" s="154">
        <f>'Market Shares (Conv.) (2024)'!AK111</f>
        <v>6.0321887805635663</v>
      </c>
      <c r="C110" s="58">
        <f>'Market Shares (Conv.) (2024)'!AL111*'Pop &amp; Exp'!$G$21</f>
        <v>6.0877679940655449</v>
      </c>
      <c r="D110" s="738"/>
      <c r="E110" s="280"/>
      <c r="F110" s="66">
        <f t="shared" si="24"/>
        <v>2.5000000000000001E-4</v>
      </c>
      <c r="G110" s="76">
        <f>'Trade Draw'!X112</f>
        <v>3.5861704000000006E-3</v>
      </c>
      <c r="H110" s="56">
        <f t="shared" si="22"/>
        <v>6.0841818236655447</v>
      </c>
      <c r="I110" s="131">
        <f t="shared" si="23"/>
        <v>-5.890780337713356E-4</v>
      </c>
    </row>
    <row r="111" spans="1:9" hidden="1" x14ac:dyDescent="0.35">
      <c r="A111" s="5" t="s">
        <v>8</v>
      </c>
      <c r="B111" s="154">
        <f>'Market Shares (Conv.) (2024)'!AK112</f>
        <v>28.923727812940221</v>
      </c>
      <c r="C111" s="58">
        <f>'Market Shares (Conv.) (2024)'!AL112*'Pop &amp; Exp'!$G$21</f>
        <v>29.190224453192638</v>
      </c>
      <c r="D111" s="738"/>
      <c r="E111" s="280"/>
      <c r="F111" s="66">
        <f t="shared" si="24"/>
        <v>3.5499999999999997E-2</v>
      </c>
      <c r="G111" s="76">
        <f>'Trade Draw'!X113</f>
        <v>0.5092361968000001</v>
      </c>
      <c r="H111" s="56">
        <f t="shared" si="22"/>
        <v>28.680988256392638</v>
      </c>
      <c r="I111" s="131">
        <f t="shared" si="23"/>
        <v>-1.7445436146493999E-2</v>
      </c>
    </row>
    <row r="112" spans="1:9" hidden="1" x14ac:dyDescent="0.35">
      <c r="A112" s="5"/>
      <c r="B112" s="88"/>
      <c r="C112" s="58"/>
      <c r="D112" s="738"/>
      <c r="E112" s="280"/>
      <c r="F112" s="66"/>
      <c r="G112" s="89"/>
      <c r="H112" s="56"/>
      <c r="I112" s="131"/>
    </row>
    <row r="113" spans="1:9" s="2" customFormat="1" ht="14.25" hidden="1" thickBot="1" x14ac:dyDescent="0.45">
      <c r="A113" s="297" t="s">
        <v>654</v>
      </c>
      <c r="B113" s="444" t="s">
        <v>7</v>
      </c>
      <c r="C113" s="585" t="s">
        <v>7</v>
      </c>
      <c r="D113" s="743"/>
      <c r="E113" s="282"/>
      <c r="F113" s="583">
        <f>SUM(F99:F111)</f>
        <v>9.0374999999999983E-2</v>
      </c>
      <c r="G113" s="585">
        <f>SUM(G99:G111)</f>
        <v>1.2964005996000001</v>
      </c>
      <c r="H113" s="571" t="s">
        <v>7</v>
      </c>
      <c r="I113" s="584" t="s">
        <v>7</v>
      </c>
    </row>
    <row r="114" spans="1:9" ht="13.9" hidden="1" thickBot="1" x14ac:dyDescent="0.4">
      <c r="A114" s="98"/>
      <c r="B114" s="88"/>
      <c r="C114" s="58"/>
      <c r="D114" s="738"/>
      <c r="E114" s="280"/>
      <c r="F114" s="66"/>
      <c r="G114" s="586"/>
      <c r="H114" s="56"/>
      <c r="I114" s="131"/>
    </row>
    <row r="115" spans="1:9" ht="13.9" hidden="1" thickBot="1" x14ac:dyDescent="0.4">
      <c r="A115" s="99" t="s">
        <v>9</v>
      </c>
      <c r="B115" s="133" t="s">
        <v>7</v>
      </c>
      <c r="C115" s="134" t="s">
        <v>7</v>
      </c>
      <c r="D115" s="744"/>
      <c r="E115" s="298"/>
      <c r="F115" s="135">
        <f>F95+F113</f>
        <v>0.99999999999999989</v>
      </c>
      <c r="G115" s="136">
        <f>G95+G113</f>
        <v>14.344681600000001</v>
      </c>
      <c r="H115" s="133" t="s">
        <v>7</v>
      </c>
      <c r="I115" s="137" t="s">
        <v>7</v>
      </c>
    </row>
    <row r="116" spans="1:9" ht="13.9" hidden="1" thickBot="1" x14ac:dyDescent="0.4">
      <c r="A116" s="50"/>
      <c r="B116" s="87"/>
      <c r="C116" s="573"/>
      <c r="D116" s="745"/>
      <c r="E116" s="300"/>
      <c r="F116" s="67"/>
      <c r="G116" s="81"/>
      <c r="H116" s="143"/>
      <c r="I116" s="132"/>
    </row>
    <row r="117" spans="1:9" ht="13.5" hidden="1" customHeight="1" x14ac:dyDescent="0.35"/>
    <row r="118" spans="1:9" hidden="1" x14ac:dyDescent="0.35"/>
    <row r="119" spans="1:9" ht="17.25" hidden="1" x14ac:dyDescent="0.45">
      <c r="A119" s="4" t="s">
        <v>813</v>
      </c>
      <c r="B119" s="122"/>
      <c r="C119" s="122"/>
      <c r="D119" s="125"/>
      <c r="E119" s="748"/>
      <c r="F119" s="125"/>
      <c r="G119" s="122"/>
      <c r="H119" s="125"/>
      <c r="I119" s="125"/>
    </row>
    <row r="120" spans="1:9" hidden="1" x14ac:dyDescent="0.35">
      <c r="A120" s="5"/>
      <c r="B120" s="7"/>
      <c r="C120" s="7"/>
      <c r="D120" s="45"/>
      <c r="E120" s="293"/>
      <c r="F120" s="45"/>
      <c r="G120" s="7"/>
      <c r="H120" s="45"/>
      <c r="I120" s="45"/>
    </row>
    <row r="121" spans="1:9" hidden="1" x14ac:dyDescent="0.35">
      <c r="A121" s="754"/>
      <c r="B121" s="756" t="s">
        <v>32</v>
      </c>
      <c r="C121" s="758"/>
      <c r="D121" s="746"/>
      <c r="E121" s="508"/>
      <c r="F121" s="756" t="s">
        <v>33</v>
      </c>
      <c r="G121" s="758"/>
      <c r="H121" s="59" t="s">
        <v>34</v>
      </c>
      <c r="I121" s="128" t="s">
        <v>35</v>
      </c>
    </row>
    <row r="122" spans="1:9" ht="13.9" hidden="1" thickBot="1" x14ac:dyDescent="0.4">
      <c r="A122" s="755"/>
      <c r="B122" s="61">
        <v>2024</v>
      </c>
      <c r="C122" s="14">
        <v>2029</v>
      </c>
      <c r="D122" s="735"/>
      <c r="E122" s="303"/>
      <c r="F122" s="64" t="s">
        <v>30</v>
      </c>
      <c r="G122" s="14" t="s">
        <v>12</v>
      </c>
      <c r="H122" s="29" t="s">
        <v>43</v>
      </c>
      <c r="I122" s="129"/>
    </row>
    <row r="123" spans="1:9" ht="13.9" hidden="1" thickBot="1" x14ac:dyDescent="0.4">
      <c r="A123" s="121" t="s">
        <v>31</v>
      </c>
      <c r="B123" s="123"/>
      <c r="C123" s="25"/>
      <c r="D123" s="747"/>
      <c r="E123" s="749"/>
      <c r="F123" s="65"/>
      <c r="G123" s="25"/>
      <c r="H123" s="54">
        <f>Proposal!I33</f>
        <v>3.9321773444747889</v>
      </c>
      <c r="I123" s="130" t="s">
        <v>7</v>
      </c>
    </row>
    <row r="124" spans="1:9" hidden="1" x14ac:dyDescent="0.35">
      <c r="A124" s="98"/>
      <c r="B124" s="88"/>
      <c r="C124" s="76"/>
      <c r="D124" s="738"/>
      <c r="E124" s="280"/>
      <c r="F124" s="66"/>
      <c r="G124" s="76"/>
      <c r="H124" s="126"/>
      <c r="I124" s="131"/>
    </row>
    <row r="125" spans="1:9" ht="13.9" hidden="1" thickBot="1" x14ac:dyDescent="0.4">
      <c r="A125" s="150" t="s">
        <v>608</v>
      </c>
      <c r="B125" s="569"/>
      <c r="C125" s="587"/>
      <c r="D125" s="739"/>
      <c r="E125" s="734"/>
      <c r="F125" s="574"/>
      <c r="G125" s="587"/>
      <c r="H125" s="588"/>
      <c r="I125" s="576"/>
    </row>
    <row r="126" spans="1:9" hidden="1" x14ac:dyDescent="0.35">
      <c r="A126" s="47"/>
      <c r="B126" s="88"/>
      <c r="C126" s="76"/>
      <c r="D126" s="738"/>
      <c r="E126" s="280"/>
      <c r="F126" s="66"/>
      <c r="G126" s="76"/>
      <c r="H126" s="126"/>
      <c r="I126" s="131"/>
    </row>
    <row r="127" spans="1:9" ht="13.9" hidden="1" thickBot="1" x14ac:dyDescent="0.4">
      <c r="A127" s="287" t="s">
        <v>81</v>
      </c>
      <c r="B127" s="577"/>
      <c r="C127" s="505"/>
      <c r="D127" s="740"/>
      <c r="E127" s="289"/>
      <c r="F127" s="579"/>
      <c r="G127" s="505"/>
      <c r="H127" s="589"/>
      <c r="I127" s="582"/>
    </row>
    <row r="128" spans="1:9" hidden="1" x14ac:dyDescent="0.35">
      <c r="A128" s="47"/>
      <c r="B128" s="88"/>
      <c r="C128" s="76"/>
      <c r="D128" s="738"/>
      <c r="E128" s="280"/>
      <c r="F128" s="66"/>
      <c r="G128" s="76"/>
      <c r="H128" s="126"/>
      <c r="I128" s="131"/>
    </row>
    <row r="129" spans="1:9" hidden="1" x14ac:dyDescent="0.35">
      <c r="A129" s="79" t="s">
        <v>611</v>
      </c>
      <c r="B129" s="88"/>
      <c r="C129" s="76"/>
      <c r="D129" s="738"/>
      <c r="E129" s="280"/>
      <c r="F129" s="66"/>
      <c r="G129" s="76"/>
      <c r="H129" s="126"/>
      <c r="I129" s="131"/>
    </row>
    <row r="130" spans="1:9" hidden="1" x14ac:dyDescent="0.35">
      <c r="A130" s="47" t="s">
        <v>613</v>
      </c>
      <c r="B130" s="154">
        <f>'Market Shares &amp; Tover (Comp)'!S14</f>
        <v>0.50045759103697762</v>
      </c>
      <c r="C130" s="76">
        <f>'Market Shares &amp; Tover (Comp 29)'!I14</f>
        <v>0.56332767473082468</v>
      </c>
      <c r="D130" s="738"/>
      <c r="E130" s="280"/>
      <c r="F130" s="66">
        <f>'Impact (Comp.)'!D130</f>
        <v>2.5000000000000001E-3</v>
      </c>
      <c r="G130" s="76">
        <f>F130*$H$123</f>
        <v>9.8304433611869722E-3</v>
      </c>
      <c r="H130" s="127">
        <f>C130-G130</f>
        <v>0.55349723136963769</v>
      </c>
      <c r="I130" s="131">
        <f>SUM(H130-C130)/C130</f>
        <v>-1.7450666463145591E-2</v>
      </c>
    </row>
    <row r="131" spans="1:9" hidden="1" x14ac:dyDescent="0.35">
      <c r="A131" s="47" t="s">
        <v>617</v>
      </c>
      <c r="B131" s="154">
        <f>'Market Shares &amp; Tover (Comp)'!S15</f>
        <v>0.90548729705144526</v>
      </c>
      <c r="C131" s="76">
        <f>'Market Shares &amp; Tover (Comp 29)'!I15</f>
        <v>1.0192393175400971</v>
      </c>
      <c r="D131" s="738"/>
      <c r="E131" s="280"/>
      <c r="F131" s="66">
        <f>'Impact (Comp.)'!D131</f>
        <v>2.5000000000000001E-3</v>
      </c>
      <c r="G131" s="76">
        <f t="shared" ref="G131:G132" si="25">F131*$H$123</f>
        <v>9.8304433611869722E-3</v>
      </c>
      <c r="H131" s="127">
        <f t="shared" ref="H131:H132" si="26">C131-G131</f>
        <v>1.0094088741789102</v>
      </c>
      <c r="I131" s="131">
        <f t="shared" ref="I131:I142" si="27">SUM(H131-C131)/C131</f>
        <v>-9.6448824059420651E-3</v>
      </c>
    </row>
    <row r="132" spans="1:9" hidden="1" x14ac:dyDescent="0.35">
      <c r="A132" s="47" t="s">
        <v>8</v>
      </c>
      <c r="B132" s="154">
        <f>'Market Shares &amp; Tover (Comp)'!S16</f>
        <v>19.410580539669432</v>
      </c>
      <c r="C132" s="76">
        <f>'Market Shares &amp; Tover (Comp 29)'!I16</f>
        <v>21.849038552758113</v>
      </c>
      <c r="D132" s="738"/>
      <c r="E132" s="280"/>
      <c r="F132" s="66">
        <f>'Impact (Comp.)'!D132</f>
        <v>7.4999999999999997E-2</v>
      </c>
      <c r="G132" s="76">
        <f t="shared" si="25"/>
        <v>0.29491330083560918</v>
      </c>
      <c r="H132" s="127">
        <f t="shared" si="26"/>
        <v>21.554125251922503</v>
      </c>
      <c r="I132" s="131">
        <f t="shared" si="27"/>
        <v>-1.3497770170687057E-2</v>
      </c>
    </row>
    <row r="133" spans="1:9" hidden="1" x14ac:dyDescent="0.35">
      <c r="A133" s="74" t="s">
        <v>11</v>
      </c>
      <c r="B133" s="446">
        <f>SUM(B130:B132)</f>
        <v>20.816525427757856</v>
      </c>
      <c r="C133" s="77">
        <f>SUM(C130:C132)</f>
        <v>23.431605545029036</v>
      </c>
      <c r="D133" s="741"/>
      <c r="E133" s="401"/>
      <c r="F133" s="75">
        <f>SUM(F130:F132)</f>
        <v>0.08</v>
      </c>
      <c r="G133" s="77">
        <f>SUM(G130:G132)</f>
        <v>0.31457418755798311</v>
      </c>
      <c r="H133" s="77">
        <f>SUM(H130:H132)</f>
        <v>23.117031357471053</v>
      </c>
      <c r="I133" s="140">
        <f t="shared" si="27"/>
        <v>-1.3425208398692934E-2</v>
      </c>
    </row>
    <row r="134" spans="1:9" hidden="1" x14ac:dyDescent="0.35">
      <c r="A134" s="47"/>
      <c r="B134" s="88"/>
      <c r="C134" s="76"/>
      <c r="D134" s="738"/>
      <c r="E134" s="280"/>
      <c r="F134" s="66"/>
      <c r="G134" s="76"/>
      <c r="H134" s="126"/>
      <c r="I134" s="131"/>
    </row>
    <row r="135" spans="1:9" hidden="1" x14ac:dyDescent="0.35">
      <c r="A135" s="48" t="s">
        <v>614</v>
      </c>
      <c r="B135" s="88"/>
      <c r="C135" s="76"/>
      <c r="D135" s="738"/>
      <c r="E135" s="280"/>
      <c r="F135" s="66"/>
      <c r="G135" s="76"/>
      <c r="H135" s="126"/>
      <c r="I135" s="131"/>
    </row>
    <row r="136" spans="1:9" hidden="1" x14ac:dyDescent="0.35">
      <c r="A136" s="47" t="s">
        <v>615</v>
      </c>
      <c r="B136" s="154">
        <f>'Market Shares &amp; Tover (Comp)'!S20</f>
        <v>5.3724813025206881</v>
      </c>
      <c r="C136" s="76">
        <f>'Market Shares &amp; Tover (Comp 29)'!I20</f>
        <v>6.0474003269943255</v>
      </c>
      <c r="D136" s="738"/>
      <c r="E136" s="280"/>
      <c r="F136" s="66">
        <f>'Impact (Comp.)'!D136</f>
        <v>7.4999999999999997E-2</v>
      </c>
      <c r="G136" s="76">
        <f>F136*$H$123</f>
        <v>0.29491330083560918</v>
      </c>
      <c r="H136" s="127">
        <f>C136-G136</f>
        <v>5.7524870261587164</v>
      </c>
      <c r="I136" s="131">
        <f t="shared" si="27"/>
        <v>-4.8766955202085432E-2</v>
      </c>
    </row>
    <row r="137" spans="1:9" hidden="1" x14ac:dyDescent="0.35">
      <c r="A137" s="47" t="s">
        <v>774</v>
      </c>
      <c r="B137" s="154">
        <f>'Market Shares &amp; Tover (Comp)'!S21</f>
        <v>23.058273833894575</v>
      </c>
      <c r="C137" s="76">
        <f>'Market Shares &amp; Tover (Comp 29)'!I21</f>
        <v>25.954974037339948</v>
      </c>
      <c r="D137" s="738"/>
      <c r="E137" s="280"/>
      <c r="F137" s="66">
        <f>'Impact (Comp.)'!D137</f>
        <v>0.15</v>
      </c>
      <c r="G137" s="76">
        <f t="shared" ref="G137:G140" si="28">F137*$H$123</f>
        <v>0.58982660167121836</v>
      </c>
      <c r="H137" s="127">
        <f t="shared" ref="H137:H140" si="29">C137-G137</f>
        <v>25.365147435668728</v>
      </c>
      <c r="I137" s="131">
        <f t="shared" si="27"/>
        <v>-2.2724992936716863E-2</v>
      </c>
    </row>
    <row r="138" spans="1:9" hidden="1" x14ac:dyDescent="0.35">
      <c r="A138" s="47" t="s">
        <v>773</v>
      </c>
      <c r="B138" s="154">
        <f>'Market Shares &amp; Tover (Comp)'!S22</f>
        <v>10.331289145342271</v>
      </c>
      <c r="C138" s="76">
        <f>'Market Shares &amp; Tover (Comp 29)'!I22</f>
        <v>11.629159384231322</v>
      </c>
      <c r="D138" s="738"/>
      <c r="E138" s="280"/>
      <c r="F138" s="66">
        <f>'Impact (Comp.)'!D138</f>
        <v>0</v>
      </c>
      <c r="G138" s="76">
        <f t="shared" si="28"/>
        <v>0</v>
      </c>
      <c r="H138" s="127">
        <f t="shared" si="29"/>
        <v>11.629159384231322</v>
      </c>
      <c r="I138" s="131">
        <f t="shared" si="27"/>
        <v>0</v>
      </c>
    </row>
    <row r="139" spans="1:9" hidden="1" x14ac:dyDescent="0.35">
      <c r="A139" s="47" t="s">
        <v>618</v>
      </c>
      <c r="B139" s="154">
        <f>'Market Shares &amp; Tover (Comp)'!S23</f>
        <v>16.336045784846185</v>
      </c>
      <c r="C139" s="76">
        <f>'Market Shares &amp; Tover (Comp 29)'!I23</f>
        <v>18.388264762265813</v>
      </c>
      <c r="D139" s="738"/>
      <c r="E139" s="280"/>
      <c r="F139" s="66">
        <f>'Impact (Comp.)'!D139</f>
        <v>0.2</v>
      </c>
      <c r="G139" s="76">
        <f t="shared" si="28"/>
        <v>0.78643546889495786</v>
      </c>
      <c r="H139" s="127">
        <f t="shared" si="29"/>
        <v>17.601829293370855</v>
      </c>
      <c r="I139" s="131">
        <f t="shared" si="27"/>
        <v>-4.27683350801423E-2</v>
      </c>
    </row>
    <row r="140" spans="1:9" hidden="1" x14ac:dyDescent="0.35">
      <c r="A140" s="47" t="s">
        <v>8</v>
      </c>
      <c r="B140" s="154">
        <f>'Market Shares &amp; Tover (Comp)'!S24</f>
        <v>4.2049195602873812</v>
      </c>
      <c r="C140" s="76">
        <f>'Market Shares &amp; Tover (Comp 29)'!I24</f>
        <v>4.7331634103474531</v>
      </c>
      <c r="D140" s="738"/>
      <c r="E140" s="280"/>
      <c r="F140" s="66">
        <f>'Impact (Comp.)'!D140</f>
        <v>5.0000000000000001E-3</v>
      </c>
      <c r="G140" s="76">
        <f t="shared" si="28"/>
        <v>1.9660886722373944E-2</v>
      </c>
      <c r="H140" s="127">
        <f t="shared" si="29"/>
        <v>4.7135025236250794</v>
      </c>
      <c r="I140" s="131">
        <f t="shared" si="27"/>
        <v>-4.1538575827303817E-3</v>
      </c>
    </row>
    <row r="141" spans="1:9" hidden="1" x14ac:dyDescent="0.35">
      <c r="A141" s="47"/>
      <c r="B141" s="88"/>
      <c r="C141" s="76"/>
      <c r="D141" s="738"/>
      <c r="E141" s="280"/>
      <c r="F141" s="66"/>
      <c r="G141" s="76"/>
      <c r="H141" s="126"/>
      <c r="I141" s="131"/>
    </row>
    <row r="142" spans="1:9" ht="13.9" hidden="1" thickBot="1" x14ac:dyDescent="0.4">
      <c r="A142" s="71" t="s">
        <v>620</v>
      </c>
      <c r="B142" s="448">
        <f>B133+B136+B137+B138+B139+B140</f>
        <v>80.119535054648964</v>
      </c>
      <c r="C142" s="78">
        <f>C133+C136+C137+C138+C139+C140</f>
        <v>90.184567466207909</v>
      </c>
      <c r="D142" s="742"/>
      <c r="E142" s="281"/>
      <c r="F142" s="72">
        <f>F133+F136+F137+F138+F139+F140</f>
        <v>0.51</v>
      </c>
      <c r="G142" s="78">
        <f>G133+G136+G137+G138+G139+G140</f>
        <v>2.0054104456821422</v>
      </c>
      <c r="H142" s="78">
        <f>H133+H136+H137+H138+H139+H140</f>
        <v>88.17915702052575</v>
      </c>
      <c r="I142" s="142">
        <f t="shared" si="27"/>
        <v>-2.2236736306725482E-2</v>
      </c>
    </row>
    <row r="143" spans="1:9" hidden="1" x14ac:dyDescent="0.35">
      <c r="A143" s="47"/>
      <c r="B143" s="88"/>
      <c r="C143" s="76"/>
      <c r="D143" s="738"/>
      <c r="E143" s="280"/>
      <c r="F143" s="66"/>
      <c r="G143" s="76"/>
      <c r="H143" s="126"/>
      <c r="I143" s="131"/>
    </row>
    <row r="144" spans="1:9" ht="13.9" hidden="1" thickBot="1" x14ac:dyDescent="0.4">
      <c r="A144" s="287" t="s">
        <v>82</v>
      </c>
      <c r="B144" s="577"/>
      <c r="C144" s="505"/>
      <c r="D144" s="740"/>
      <c r="E144" s="289"/>
      <c r="F144" s="579"/>
      <c r="G144" s="505"/>
      <c r="H144" s="589"/>
      <c r="I144" s="582"/>
    </row>
    <row r="145" spans="1:9" hidden="1" x14ac:dyDescent="0.35">
      <c r="A145" s="47"/>
      <c r="B145" s="88"/>
      <c r="C145" s="76"/>
      <c r="D145" s="738"/>
      <c r="E145" s="280"/>
      <c r="F145" s="66"/>
      <c r="G145" s="76"/>
      <c r="H145" s="126"/>
      <c r="I145" s="131"/>
    </row>
    <row r="146" spans="1:9" hidden="1" x14ac:dyDescent="0.35">
      <c r="A146" s="48" t="s">
        <v>614</v>
      </c>
      <c r="B146" s="88"/>
      <c r="C146" s="76"/>
      <c r="D146" s="738"/>
      <c r="E146" s="280"/>
      <c r="F146" s="66"/>
      <c r="G146" s="76"/>
      <c r="H146" s="126"/>
      <c r="I146" s="131"/>
    </row>
    <row r="147" spans="1:9" hidden="1" x14ac:dyDescent="0.35">
      <c r="A147" s="47" t="s">
        <v>8</v>
      </c>
      <c r="B147" s="154">
        <f>'Market Shares &amp; Tover (Comp)'!S31</f>
        <v>0.98182619733122223</v>
      </c>
      <c r="C147" s="76">
        <f>'Market Shares &amp; Tover (Comp 29)'!I31</f>
        <v>1.1051683072413199</v>
      </c>
      <c r="D147" s="738"/>
      <c r="E147" s="280"/>
      <c r="F147" s="66">
        <f>'Impact (Comp.)'!D147</f>
        <v>0</v>
      </c>
      <c r="G147" s="76">
        <f>F147*$H$123</f>
        <v>0</v>
      </c>
      <c r="H147" s="127">
        <f>C147-G147</f>
        <v>1.1051683072413199</v>
      </c>
      <c r="I147" s="131">
        <f t="shared" ref="I147" si="30">SUM(H147-C147)/C147</f>
        <v>0</v>
      </c>
    </row>
    <row r="148" spans="1:9" hidden="1" x14ac:dyDescent="0.35">
      <c r="A148" s="47"/>
      <c r="B148" s="88"/>
      <c r="C148" s="76"/>
      <c r="D148" s="738"/>
      <c r="E148" s="280"/>
      <c r="F148" s="66"/>
      <c r="G148" s="76"/>
      <c r="H148" s="126"/>
      <c r="I148" s="131"/>
    </row>
    <row r="149" spans="1:9" ht="13.9" hidden="1" thickBot="1" x14ac:dyDescent="0.4">
      <c r="A149" s="71" t="s">
        <v>621</v>
      </c>
      <c r="B149" s="448">
        <f>B147</f>
        <v>0.98182619733122223</v>
      </c>
      <c r="C149" s="78">
        <f>C147</f>
        <v>1.1051683072413199</v>
      </c>
      <c r="D149" s="742"/>
      <c r="E149" s="281"/>
      <c r="F149" s="72">
        <f>F147</f>
        <v>0</v>
      </c>
      <c r="G149" s="78">
        <f>G147</f>
        <v>0</v>
      </c>
      <c r="H149" s="78">
        <f>H147</f>
        <v>1.1051683072413199</v>
      </c>
      <c r="I149" s="142">
        <f t="shared" ref="I149" si="31">SUM(H149-C149)/C149</f>
        <v>0</v>
      </c>
    </row>
    <row r="150" spans="1:9" hidden="1" x14ac:dyDescent="0.35">
      <c r="A150" s="47"/>
      <c r="B150" s="88"/>
      <c r="C150" s="76"/>
      <c r="D150" s="738"/>
      <c r="E150" s="280"/>
      <c r="F150" s="66"/>
      <c r="G150" s="76"/>
      <c r="H150" s="126"/>
      <c r="I150" s="131"/>
    </row>
    <row r="151" spans="1:9" ht="13.9" hidden="1" thickBot="1" x14ac:dyDescent="0.4">
      <c r="A151" s="287" t="s">
        <v>83</v>
      </c>
      <c r="B151" s="577"/>
      <c r="C151" s="505"/>
      <c r="D151" s="740"/>
      <c r="E151" s="289"/>
      <c r="F151" s="579"/>
      <c r="G151" s="505"/>
      <c r="H151" s="589"/>
      <c r="I151" s="582"/>
    </row>
    <row r="152" spans="1:9" hidden="1" x14ac:dyDescent="0.35">
      <c r="A152" s="47"/>
      <c r="B152" s="88"/>
      <c r="C152" s="76"/>
      <c r="D152" s="738"/>
      <c r="E152" s="280"/>
      <c r="F152" s="66"/>
      <c r="G152" s="76"/>
      <c r="H152" s="126"/>
      <c r="I152" s="131"/>
    </row>
    <row r="153" spans="1:9" hidden="1" x14ac:dyDescent="0.35">
      <c r="A153" s="79" t="s">
        <v>624</v>
      </c>
      <c r="B153" s="88"/>
      <c r="C153" s="76"/>
      <c r="D153" s="738"/>
      <c r="E153" s="280"/>
      <c r="F153" s="66"/>
      <c r="G153" s="76"/>
      <c r="H153" s="126"/>
      <c r="I153" s="131"/>
    </row>
    <row r="154" spans="1:9" hidden="1" x14ac:dyDescent="0.35">
      <c r="A154" s="47" t="s">
        <v>8</v>
      </c>
      <c r="B154" s="154">
        <f>'Market Shares &amp; Tover (Comp)'!S38</f>
        <v>0.411801300776307</v>
      </c>
      <c r="C154" s="76">
        <f>'Market Shares &amp; Tover (Comp 29)'!I38</f>
        <v>0.46353392050017994</v>
      </c>
      <c r="D154" s="738"/>
      <c r="E154" s="280"/>
      <c r="F154" s="66">
        <f>'Impact (Comp.)'!D154</f>
        <v>0</v>
      </c>
      <c r="G154" s="76">
        <f t="shared" ref="G154:G158" si="32">F154*$H$123</f>
        <v>0</v>
      </c>
      <c r="H154" s="127">
        <f>C154-G154</f>
        <v>0.46353392050017994</v>
      </c>
      <c r="I154" s="131">
        <f t="shared" ref="I154:I172" si="33">SUM(H154-C154)/C154</f>
        <v>0</v>
      </c>
    </row>
    <row r="155" spans="1:9" hidden="1" x14ac:dyDescent="0.35">
      <c r="A155" s="47"/>
      <c r="B155" s="88"/>
      <c r="C155" s="76"/>
      <c r="D155" s="738"/>
      <c r="E155" s="280"/>
      <c r="F155" s="66"/>
      <c r="G155" s="76"/>
      <c r="H155" s="126"/>
      <c r="I155" s="131"/>
    </row>
    <row r="156" spans="1:9" hidden="1" x14ac:dyDescent="0.35">
      <c r="A156" s="79" t="s">
        <v>627</v>
      </c>
      <c r="B156" s="88"/>
      <c r="C156" s="76"/>
      <c r="D156" s="738"/>
      <c r="E156" s="280"/>
      <c r="F156" s="66"/>
      <c r="G156" s="76"/>
      <c r="H156" s="126"/>
      <c r="I156" s="131"/>
    </row>
    <row r="157" spans="1:9" hidden="1" x14ac:dyDescent="0.35">
      <c r="A157" s="47" t="s">
        <v>632</v>
      </c>
      <c r="B157" s="154">
        <f>'Market Shares &amp; Tover (Comp)'!S41</f>
        <v>1.3381425407679721</v>
      </c>
      <c r="C157" s="76">
        <f>'Market Shares &amp; Tover (Comp 29)'!I41</f>
        <v>1.5062469616801595</v>
      </c>
      <c r="D157" s="738"/>
      <c r="E157" s="280"/>
      <c r="F157" s="66">
        <f>'Impact (Comp.)'!D157</f>
        <v>2.5000000000000001E-3</v>
      </c>
      <c r="G157" s="76">
        <f t="shared" si="32"/>
        <v>9.8304433611869722E-3</v>
      </c>
      <c r="H157" s="127">
        <f>C157-G157</f>
        <v>1.4964165183189726</v>
      </c>
      <c r="I157" s="131">
        <f t="shared" si="33"/>
        <v>-6.5264485912863886E-3</v>
      </c>
    </row>
    <row r="158" spans="1:9" hidden="1" x14ac:dyDescent="0.35">
      <c r="A158" s="47" t="s">
        <v>8</v>
      </c>
      <c r="B158" s="154">
        <f>'Market Shares &amp; Tover (Comp)'!S42</f>
        <v>22.842299622848216</v>
      </c>
      <c r="C158" s="76">
        <f>'Market Shares &amp; Tover (Comp 29)'!I42</f>
        <v>25.711868023384852</v>
      </c>
      <c r="D158" s="738"/>
      <c r="E158" s="280"/>
      <c r="F158" s="66">
        <f>'Impact (Comp.)'!D158</f>
        <v>0.03</v>
      </c>
      <c r="G158" s="76">
        <f t="shared" si="32"/>
        <v>0.11796532033424366</v>
      </c>
      <c r="H158" s="127">
        <f>C158-G158</f>
        <v>25.59390270305061</v>
      </c>
      <c r="I158" s="131">
        <f t="shared" si="33"/>
        <v>-4.5879716023337364E-3</v>
      </c>
    </row>
    <row r="159" spans="1:9" hidden="1" x14ac:dyDescent="0.35">
      <c r="A159" s="74" t="s">
        <v>11</v>
      </c>
      <c r="B159" s="446">
        <f>SUM(B157:B158)</f>
        <v>24.180442163616188</v>
      </c>
      <c r="C159" s="77">
        <f>SUM(C157:C158)</f>
        <v>27.218114985065011</v>
      </c>
      <c r="D159" s="741"/>
      <c r="E159" s="401"/>
      <c r="F159" s="75">
        <f>SUM(F157:F158)</f>
        <v>3.2500000000000001E-2</v>
      </c>
      <c r="G159" s="77">
        <f>SUM(G157:G158)</f>
        <v>0.12779576369543064</v>
      </c>
      <c r="H159" s="77">
        <f>SUM(H157:H158)</f>
        <v>27.090319221369583</v>
      </c>
      <c r="I159" s="140">
        <f t="shared" si="33"/>
        <v>-4.6952466680940663E-3</v>
      </c>
    </row>
    <row r="160" spans="1:9" hidden="1" x14ac:dyDescent="0.35">
      <c r="A160" s="47"/>
      <c r="B160" s="88"/>
      <c r="C160" s="76"/>
      <c r="D160" s="738"/>
      <c r="E160" s="280"/>
      <c r="F160" s="66"/>
      <c r="G160" s="76"/>
      <c r="H160" s="126"/>
      <c r="I160" s="131"/>
    </row>
    <row r="161" spans="1:9" hidden="1" x14ac:dyDescent="0.35">
      <c r="A161" s="48" t="s">
        <v>614</v>
      </c>
      <c r="B161" s="88"/>
      <c r="C161" s="76"/>
      <c r="D161" s="738"/>
      <c r="E161" s="280"/>
      <c r="F161" s="66"/>
      <c r="G161" s="76"/>
      <c r="H161" s="126"/>
      <c r="I161" s="131"/>
    </row>
    <row r="162" spans="1:9" hidden="1" x14ac:dyDescent="0.35">
      <c r="A162" s="47" t="s">
        <v>776</v>
      </c>
      <c r="B162" s="154">
        <f>'Market Shares &amp; Tover (Comp)'!S46</f>
        <v>9.0797497857325133</v>
      </c>
      <c r="C162" s="76">
        <f>'Market Shares &amp; Tover (Comp 29)'!I46</f>
        <v>10.220395145442952</v>
      </c>
      <c r="D162" s="738"/>
      <c r="E162" s="280"/>
      <c r="F162" s="66">
        <f>'Impact (Comp.)'!D162</f>
        <v>7.4999999999999997E-2</v>
      </c>
      <c r="G162" s="76">
        <f t="shared" ref="G162:G170" si="34">F162*$H$123</f>
        <v>0.29491330083560918</v>
      </c>
      <c r="H162" s="127">
        <f>C162-G162</f>
        <v>9.9254818446073418</v>
      </c>
      <c r="I162" s="131">
        <f t="shared" si="33"/>
        <v>-2.8855371699312946E-2</v>
      </c>
    </row>
    <row r="163" spans="1:9" hidden="1" x14ac:dyDescent="0.35">
      <c r="A163" s="47" t="s">
        <v>622</v>
      </c>
      <c r="B163" s="154">
        <f>'Market Shares &amp; Tover (Comp)'!S47</f>
        <v>7.9647756214185979</v>
      </c>
      <c r="C163" s="76">
        <f>'Market Shares &amp; Tover (Comp 29)'!I47</f>
        <v>8.9653521315754787</v>
      </c>
      <c r="D163" s="738"/>
      <c r="E163" s="280"/>
      <c r="F163" s="66">
        <f>'Impact (Comp.)'!D163</f>
        <v>0.05</v>
      </c>
      <c r="G163" s="76">
        <f t="shared" si="34"/>
        <v>0.19660886722373946</v>
      </c>
      <c r="H163" s="127">
        <f t="shared" ref="H163:H170" si="35">C163-G163</f>
        <v>8.7687432643517393</v>
      </c>
      <c r="I163" s="131">
        <f t="shared" si="33"/>
        <v>-2.1929854437205399E-2</v>
      </c>
    </row>
    <row r="164" spans="1:9" hidden="1" x14ac:dyDescent="0.35">
      <c r="A164" s="47" t="s">
        <v>777</v>
      </c>
      <c r="B164" s="154">
        <f>'Market Shares &amp; Tover (Comp)'!S48</f>
        <v>21.025474055307097</v>
      </c>
      <c r="C164" s="76">
        <f>'Market Shares &amp; Tover (Comp 29)'!I48</f>
        <v>23.666803385172923</v>
      </c>
      <c r="D164" s="738"/>
      <c r="E164" s="280"/>
      <c r="F164" s="66">
        <f>'Impact (Comp.)'!D164</f>
        <v>0.05</v>
      </c>
      <c r="G164" s="76">
        <f t="shared" si="34"/>
        <v>0.19660886722373946</v>
      </c>
      <c r="H164" s="127">
        <f t="shared" si="35"/>
        <v>23.470194517949182</v>
      </c>
      <c r="I164" s="131">
        <f t="shared" si="33"/>
        <v>-8.3073689346198371E-3</v>
      </c>
    </row>
    <row r="165" spans="1:9" hidden="1" x14ac:dyDescent="0.35">
      <c r="A165" s="47" t="s">
        <v>623</v>
      </c>
      <c r="B165" s="154">
        <f>'Market Shares &amp; Tover (Comp)'!S49</f>
        <v>0.18704210665685561</v>
      </c>
      <c r="C165" s="76">
        <f>'Market Shares &amp; Tover (Comp 29)'!I49</f>
        <v>0.21053930823875966</v>
      </c>
      <c r="D165" s="738"/>
      <c r="E165" s="280"/>
      <c r="F165" s="66">
        <f>'Impact (Comp.)'!D165</f>
        <v>0</v>
      </c>
      <c r="G165" s="76">
        <f t="shared" si="34"/>
        <v>0</v>
      </c>
      <c r="H165" s="127">
        <f t="shared" si="35"/>
        <v>0.21053930823875966</v>
      </c>
      <c r="I165" s="131">
        <f t="shared" si="33"/>
        <v>0</v>
      </c>
    </row>
    <row r="166" spans="1:9" hidden="1" x14ac:dyDescent="0.35">
      <c r="A166" s="47" t="s">
        <v>320</v>
      </c>
      <c r="B166" s="154">
        <f>'Market Shares &amp; Tover (Comp)'!S50</f>
        <v>0.32258213225199389</v>
      </c>
      <c r="C166" s="76">
        <f>'Market Shares &amp; Tover (Comp 29)'!I50</f>
        <v>0.36310657631287735</v>
      </c>
      <c r="D166" s="738"/>
      <c r="E166" s="280"/>
      <c r="F166" s="66">
        <f>'Impact (Comp.)'!D166</f>
        <v>0</v>
      </c>
      <c r="G166" s="76">
        <f t="shared" si="34"/>
        <v>0</v>
      </c>
      <c r="H166" s="127">
        <f t="shared" si="35"/>
        <v>0.36310657631287735</v>
      </c>
      <c r="I166" s="131">
        <f t="shared" si="33"/>
        <v>0</v>
      </c>
    </row>
    <row r="167" spans="1:9" hidden="1" x14ac:dyDescent="0.35">
      <c r="A167" s="47" t="s">
        <v>775</v>
      </c>
      <c r="B167" s="154">
        <f>'Market Shares &amp; Tover (Comp)'!S51</f>
        <v>2.2001695553343787</v>
      </c>
      <c r="C167" s="76">
        <f>'Market Shares &amp; Tover (Comp 29)'!I51</f>
        <v>2.4765662901664141</v>
      </c>
      <c r="D167" s="738"/>
      <c r="E167" s="280"/>
      <c r="F167" s="66">
        <f>'Impact (Comp.)'!D167</f>
        <v>0</v>
      </c>
      <c r="G167" s="76">
        <f t="shared" si="34"/>
        <v>0</v>
      </c>
      <c r="H167" s="127">
        <f t="shared" si="35"/>
        <v>2.4765662901664141</v>
      </c>
      <c r="I167" s="131">
        <f t="shared" si="33"/>
        <v>0</v>
      </c>
    </row>
    <row r="168" spans="1:9" hidden="1" x14ac:dyDescent="0.35">
      <c r="A168" s="47" t="s">
        <v>631</v>
      </c>
      <c r="B168" s="154">
        <f>'Market Shares &amp; Tover (Comp)'!S52</f>
        <v>24.391071717901255</v>
      </c>
      <c r="C168" s="76">
        <f>'Market Shares &amp; Tover (Comp 29)'!I52</f>
        <v>27.455204918697831</v>
      </c>
      <c r="D168" s="738"/>
      <c r="E168" s="280"/>
      <c r="F168" s="66">
        <f>'Impact (Comp.)'!D168</f>
        <v>0.14499999999999999</v>
      </c>
      <c r="G168" s="76">
        <f t="shared" si="34"/>
        <v>0.57016571494884438</v>
      </c>
      <c r="H168" s="127">
        <f t="shared" si="35"/>
        <v>26.885039203748988</v>
      </c>
      <c r="I168" s="131">
        <f t="shared" si="33"/>
        <v>-2.076712654803543E-2</v>
      </c>
    </row>
    <row r="169" spans="1:9" hidden="1" x14ac:dyDescent="0.35">
      <c r="A169" s="47" t="s">
        <v>778</v>
      </c>
      <c r="B169" s="154">
        <f>'Market Shares &amp; Tover (Comp)'!S53</f>
        <v>0.81519542218437913</v>
      </c>
      <c r="C169" s="76">
        <f>'Market Shares &amp; Tover (Comp 29)'!I53</f>
        <v>0.9176045080639178</v>
      </c>
      <c r="D169" s="738"/>
      <c r="E169" s="280"/>
      <c r="F169" s="66">
        <f>'Impact (Comp.)'!D169</f>
        <v>0</v>
      </c>
      <c r="G169" s="76">
        <f t="shared" si="34"/>
        <v>0</v>
      </c>
      <c r="H169" s="127">
        <f t="shared" si="35"/>
        <v>0.9176045080639178</v>
      </c>
      <c r="I169" s="131">
        <f t="shared" si="33"/>
        <v>0</v>
      </c>
    </row>
    <row r="170" spans="1:9" hidden="1" x14ac:dyDescent="0.35">
      <c r="A170" s="47" t="s">
        <v>8</v>
      </c>
      <c r="B170" s="154">
        <f>'Market Shares &amp; Tover (Comp)'!S54</f>
        <v>4.0154372512963032</v>
      </c>
      <c r="C170" s="76">
        <f>'Market Shares &amp; Tover (Comp 29)'!I54</f>
        <v>4.5198773488743953</v>
      </c>
      <c r="D170" s="738"/>
      <c r="E170" s="280"/>
      <c r="F170" s="66">
        <f>'Impact (Comp.)'!D170</f>
        <v>0</v>
      </c>
      <c r="G170" s="76">
        <f t="shared" si="34"/>
        <v>0</v>
      </c>
      <c r="H170" s="127">
        <f t="shared" si="35"/>
        <v>4.5198773488743953</v>
      </c>
      <c r="I170" s="131">
        <f t="shared" si="33"/>
        <v>0</v>
      </c>
    </row>
    <row r="171" spans="1:9" hidden="1" x14ac:dyDescent="0.35">
      <c r="A171" s="47"/>
      <c r="B171" s="88"/>
      <c r="C171" s="76"/>
      <c r="D171" s="738"/>
      <c r="E171" s="280"/>
      <c r="F171" s="66"/>
      <c r="G171" s="76"/>
      <c r="H171" s="126"/>
      <c r="I171" s="131"/>
    </row>
    <row r="172" spans="1:9" ht="13.9" hidden="1" thickBot="1" x14ac:dyDescent="0.4">
      <c r="A172" s="71" t="s">
        <v>637</v>
      </c>
      <c r="B172" s="448">
        <f>B154+B159+B162+B163+B164+B165+B166+B167+B168+B169+B170</f>
        <v>94.593741112475868</v>
      </c>
      <c r="C172" s="78">
        <f>C154+C159+C162+C163+C164+C165+C166+C167+C168+C169+C170</f>
        <v>106.47709851811075</v>
      </c>
      <c r="D172" s="742"/>
      <c r="E172" s="281"/>
      <c r="F172" s="72">
        <f>F154+F159+F162+F163+F164+F165+F166+F167+F168+F169+F170</f>
        <v>0.35250000000000004</v>
      </c>
      <c r="G172" s="78">
        <f>G154+G159+G162+G163+G164+G165+G166+G167+G168+G169+G170</f>
        <v>1.3860925139273632</v>
      </c>
      <c r="H172" s="78">
        <f>H154+H159+H162+H163+H164+H165+H166+H167+H168+H169+H170</f>
        <v>105.09100600418338</v>
      </c>
      <c r="I172" s="142">
        <f t="shared" si="33"/>
        <v>-1.3017752485917005E-2</v>
      </c>
    </row>
    <row r="173" spans="1:9" hidden="1" x14ac:dyDescent="0.35">
      <c r="A173" s="47"/>
      <c r="B173" s="88"/>
      <c r="C173" s="76"/>
      <c r="D173" s="738"/>
      <c r="E173" s="280"/>
      <c r="F173" s="66"/>
      <c r="G173" s="76"/>
      <c r="H173" s="126"/>
      <c r="I173" s="131"/>
    </row>
    <row r="174" spans="1:9" ht="13.9" hidden="1" thickBot="1" x14ac:dyDescent="0.4">
      <c r="A174" s="287" t="s">
        <v>84</v>
      </c>
      <c r="B174" s="577"/>
      <c r="C174" s="505"/>
      <c r="D174" s="740"/>
      <c r="E174" s="289"/>
      <c r="F174" s="579"/>
      <c r="G174" s="505"/>
      <c r="H174" s="589"/>
      <c r="I174" s="582"/>
    </row>
    <row r="175" spans="1:9" hidden="1" x14ac:dyDescent="0.35">
      <c r="A175" s="47"/>
      <c r="B175" s="88"/>
      <c r="C175" s="76"/>
      <c r="D175" s="738"/>
      <c r="E175" s="280"/>
      <c r="F175" s="66"/>
      <c r="G175" s="76"/>
      <c r="H175" s="126"/>
      <c r="I175" s="131"/>
    </row>
    <row r="176" spans="1:9" hidden="1" x14ac:dyDescent="0.35">
      <c r="A176" s="79" t="s">
        <v>641</v>
      </c>
      <c r="B176" s="88"/>
      <c r="C176" s="76"/>
      <c r="D176" s="738"/>
      <c r="E176" s="280"/>
      <c r="F176" s="66"/>
      <c r="G176" s="76"/>
      <c r="H176" s="126"/>
      <c r="I176" s="131"/>
    </row>
    <row r="177" spans="1:9" hidden="1" x14ac:dyDescent="0.35">
      <c r="A177" s="47" t="s">
        <v>642</v>
      </c>
      <c r="B177" s="154">
        <f>'Market Shares &amp; Tover (Comp)'!S61</f>
        <v>28.738187093799052</v>
      </c>
      <c r="C177" s="76">
        <f>'Market Shares &amp; Tover (Comp 29)'!I61</f>
        <v>32.348427522069592</v>
      </c>
      <c r="D177" s="738"/>
      <c r="E177" s="280"/>
      <c r="F177" s="66">
        <f>'Impact (Comp.)'!D177</f>
        <v>6.5000000000000002E-2</v>
      </c>
      <c r="G177" s="76">
        <f t="shared" ref="G177:G178" si="36">F177*$H$123</f>
        <v>0.25559152739086127</v>
      </c>
      <c r="H177" s="127">
        <f t="shared" ref="H177:H178" si="37">C177-G177</f>
        <v>32.09283599467873</v>
      </c>
      <c r="I177" s="131">
        <f t="shared" ref="I177:I186" si="38">SUM(H177-C177)/C177</f>
        <v>-7.9012040760400512E-3</v>
      </c>
    </row>
    <row r="178" spans="1:9" hidden="1" x14ac:dyDescent="0.35">
      <c r="A178" s="47" t="s">
        <v>8</v>
      </c>
      <c r="B178" s="154">
        <f>'Market Shares &amp; Tover (Comp)'!S62</f>
        <v>3.4300719193656835</v>
      </c>
      <c r="C178" s="76">
        <f>'Market Shares &amp; Tover (Comp 29)'!I62</f>
        <v>3.860975381534371</v>
      </c>
      <c r="D178" s="738"/>
      <c r="E178" s="280"/>
      <c r="F178" s="66">
        <f>'Impact (Comp.)'!D178</f>
        <v>0</v>
      </c>
      <c r="G178" s="76">
        <f t="shared" si="36"/>
        <v>0</v>
      </c>
      <c r="H178" s="127">
        <f t="shared" si="37"/>
        <v>3.860975381534371</v>
      </c>
      <c r="I178" s="131">
        <f t="shared" si="38"/>
        <v>0</v>
      </c>
    </row>
    <row r="179" spans="1:9" hidden="1" x14ac:dyDescent="0.35">
      <c r="A179" s="74" t="s">
        <v>11</v>
      </c>
      <c r="B179" s="446">
        <f>SUM(B177:B178)</f>
        <v>32.168259013164736</v>
      </c>
      <c r="C179" s="77">
        <f>SUM(C177:C178)</f>
        <v>36.209402903603966</v>
      </c>
      <c r="D179" s="741"/>
      <c r="E179" s="401"/>
      <c r="F179" s="75">
        <f>SUM(F177:F178)</f>
        <v>6.5000000000000002E-2</v>
      </c>
      <c r="G179" s="77">
        <f>SUM(G177:G178)</f>
        <v>0.25559152739086127</v>
      </c>
      <c r="H179" s="77">
        <f>SUM(H177:H178)</f>
        <v>35.953811376213103</v>
      </c>
      <c r="I179" s="140">
        <f t="shared" si="38"/>
        <v>-7.0587059408655176E-3</v>
      </c>
    </row>
    <row r="180" spans="1:9" hidden="1" x14ac:dyDescent="0.35">
      <c r="A180" s="47" t="s">
        <v>15</v>
      </c>
      <c r="B180" s="88"/>
      <c r="C180" s="76"/>
      <c r="D180" s="738"/>
      <c r="E180" s="280"/>
      <c r="F180" s="66"/>
      <c r="G180" s="76"/>
      <c r="H180" s="126"/>
      <c r="I180" s="131"/>
    </row>
    <row r="181" spans="1:9" hidden="1" x14ac:dyDescent="0.35">
      <c r="A181" s="79" t="s">
        <v>638</v>
      </c>
      <c r="B181" s="88"/>
      <c r="C181" s="76"/>
      <c r="D181" s="738"/>
      <c r="E181" s="280"/>
      <c r="F181" s="66"/>
      <c r="G181" s="76"/>
      <c r="H181" s="126"/>
      <c r="I181" s="131"/>
    </row>
    <row r="182" spans="1:9" hidden="1" x14ac:dyDescent="0.35">
      <c r="A182" s="47" t="s">
        <v>639</v>
      </c>
      <c r="B182" s="154">
        <f>'Market Shares &amp; Tover (Comp)'!S66</f>
        <v>0.16881311493677545</v>
      </c>
      <c r="C182" s="76">
        <f>'Market Shares &amp; Tover (Comp 29)'!I66</f>
        <v>0.19002029583436705</v>
      </c>
      <c r="D182" s="738"/>
      <c r="E182" s="280"/>
      <c r="F182" s="66">
        <f>'Impact (Comp.)'!D182</f>
        <v>0</v>
      </c>
      <c r="G182" s="76">
        <f t="shared" ref="G182:G183" si="39">F182*$H$123</f>
        <v>0</v>
      </c>
      <c r="H182" s="127">
        <f t="shared" ref="H182:H183" si="40">C182-G182</f>
        <v>0.19002029583436705</v>
      </c>
      <c r="I182" s="131">
        <f t="shared" si="38"/>
        <v>0</v>
      </c>
    </row>
    <row r="183" spans="1:9" hidden="1" x14ac:dyDescent="0.35">
      <c r="A183" s="47" t="s">
        <v>8</v>
      </c>
      <c r="B183" s="154">
        <f>'Market Shares &amp; Tover (Comp)'!S67</f>
        <v>3.6197841434040749</v>
      </c>
      <c r="C183" s="76">
        <f>'Market Shares &amp; Tover (Comp 29)'!I67</f>
        <v>4.0745202411779609</v>
      </c>
      <c r="D183" s="738"/>
      <c r="E183" s="280"/>
      <c r="F183" s="66">
        <f>'Impact (Comp.)'!D183</f>
        <v>2.5000000000000001E-3</v>
      </c>
      <c r="G183" s="76">
        <f t="shared" si="39"/>
        <v>9.8304433611869722E-3</v>
      </c>
      <c r="H183" s="127">
        <f t="shared" si="40"/>
        <v>4.064689797816774</v>
      </c>
      <c r="I183" s="131">
        <f t="shared" si="38"/>
        <v>-2.4126627871027236E-3</v>
      </c>
    </row>
    <row r="184" spans="1:9" hidden="1" x14ac:dyDescent="0.35">
      <c r="A184" s="74" t="s">
        <v>11</v>
      </c>
      <c r="B184" s="446">
        <f>SUM(B182:B183)</f>
        <v>3.7885972583408503</v>
      </c>
      <c r="C184" s="77">
        <f>SUM(C182:C183)</f>
        <v>4.2645405370123282</v>
      </c>
      <c r="D184" s="741"/>
      <c r="E184" s="401"/>
      <c r="F184" s="75">
        <f>SUM(F182:F183)</f>
        <v>2.5000000000000001E-3</v>
      </c>
      <c r="G184" s="77">
        <f>SUM(G182:G183)</f>
        <v>9.8304433611869722E-3</v>
      </c>
      <c r="H184" s="77">
        <f>SUM(H182:H183)</f>
        <v>4.2547100936511413</v>
      </c>
      <c r="I184" s="140">
        <f t="shared" si="38"/>
        <v>-2.3051588502600888E-3</v>
      </c>
    </row>
    <row r="185" spans="1:9" hidden="1" x14ac:dyDescent="0.35">
      <c r="A185" s="47"/>
      <c r="B185" s="88"/>
      <c r="C185" s="76"/>
      <c r="D185" s="738"/>
      <c r="E185" s="280"/>
      <c r="F185" s="66"/>
      <c r="G185" s="76"/>
      <c r="H185" s="126"/>
      <c r="I185" s="131"/>
    </row>
    <row r="186" spans="1:9" ht="13.9" hidden="1" thickBot="1" x14ac:dyDescent="0.4">
      <c r="A186" s="71" t="s">
        <v>644</v>
      </c>
      <c r="B186" s="448">
        <f>B179+B184</f>
        <v>35.956856271505586</v>
      </c>
      <c r="C186" s="78">
        <f>C179+C184</f>
        <v>40.473943440616296</v>
      </c>
      <c r="D186" s="742"/>
      <c r="E186" s="281"/>
      <c r="F186" s="72">
        <f>F179+F184</f>
        <v>6.7500000000000004E-2</v>
      </c>
      <c r="G186" s="78">
        <f>G179+G184</f>
        <v>0.26542197075204826</v>
      </c>
      <c r="H186" s="78">
        <f>H179+H184</f>
        <v>40.208521469864245</v>
      </c>
      <c r="I186" s="142">
        <f t="shared" si="38"/>
        <v>-6.5578480421973314E-3</v>
      </c>
    </row>
    <row r="187" spans="1:9" hidden="1" x14ac:dyDescent="0.35">
      <c r="A187" s="47"/>
      <c r="B187" s="88"/>
      <c r="C187" s="76"/>
      <c r="D187" s="738"/>
      <c r="E187" s="280"/>
      <c r="F187" s="66"/>
      <c r="G187" s="76"/>
      <c r="H187" s="126"/>
      <c r="I187" s="131"/>
    </row>
    <row r="188" spans="1:9" ht="13.9" hidden="1" thickBot="1" x14ac:dyDescent="0.4">
      <c r="A188" s="287" t="s">
        <v>85</v>
      </c>
      <c r="B188" s="577"/>
      <c r="C188" s="505"/>
      <c r="D188" s="740"/>
      <c r="E188" s="289"/>
      <c r="F188" s="579"/>
      <c r="G188" s="505"/>
      <c r="H188" s="589"/>
      <c r="I188" s="582"/>
    </row>
    <row r="189" spans="1:9" hidden="1" x14ac:dyDescent="0.35">
      <c r="A189" s="47"/>
      <c r="B189" s="88"/>
      <c r="C189" s="76"/>
      <c r="D189" s="738"/>
      <c r="E189" s="280"/>
      <c r="F189" s="66"/>
      <c r="G189" s="76"/>
      <c r="H189" s="126"/>
      <c r="I189" s="131"/>
    </row>
    <row r="190" spans="1:9" hidden="1" x14ac:dyDescent="0.35">
      <c r="A190" s="247" t="s">
        <v>541</v>
      </c>
      <c r="B190" s="154">
        <f>'Market Shares &amp; Tover (Comp)'!S74</f>
        <v>6.9355148109281506E-2</v>
      </c>
      <c r="C190" s="76">
        <f>'Market Shares &amp; Tover (Comp 29)'!I74</f>
        <v>7.8067902285304192E-2</v>
      </c>
      <c r="D190" s="738"/>
      <c r="E190" s="280"/>
      <c r="F190" s="66">
        <f>'Impact (Comp.)'!D190</f>
        <v>0</v>
      </c>
      <c r="G190" s="76">
        <f t="shared" ref="G190:G197" si="41">F190*$H$123</f>
        <v>0</v>
      </c>
      <c r="H190" s="127">
        <f t="shared" ref="H190:H197" si="42">C190-G190</f>
        <v>7.8067902285304192E-2</v>
      </c>
      <c r="I190" s="131">
        <f t="shared" ref="I190:I201" si="43">SUM(H190-C190)/C190</f>
        <v>0</v>
      </c>
    </row>
    <row r="191" spans="1:9" hidden="1" x14ac:dyDescent="0.35">
      <c r="A191" s="247" t="s">
        <v>323</v>
      </c>
      <c r="B191" s="154">
        <f>'Market Shares &amp; Tover (Comp)'!S75</f>
        <v>0.41572609207139366</v>
      </c>
      <c r="C191" s="76">
        <f>'Market Shares &amp; Tover (Comp 29)'!I75</f>
        <v>0.46795176447669701</v>
      </c>
      <c r="D191" s="738"/>
      <c r="E191" s="280"/>
      <c r="F191" s="66">
        <f>'Impact (Comp.)'!D191</f>
        <v>0</v>
      </c>
      <c r="G191" s="76">
        <f t="shared" si="41"/>
        <v>0</v>
      </c>
      <c r="H191" s="127">
        <f t="shared" si="42"/>
        <v>0.46795176447669701</v>
      </c>
      <c r="I191" s="131">
        <f t="shared" si="43"/>
        <v>0</v>
      </c>
    </row>
    <row r="192" spans="1:9" hidden="1" x14ac:dyDescent="0.35">
      <c r="A192" s="247" t="s">
        <v>780</v>
      </c>
      <c r="B192" s="154">
        <f>'Market Shares &amp; Tover (Comp)'!S76</f>
        <v>2.5788415189873732</v>
      </c>
      <c r="C192" s="76">
        <f>'Market Shares &amp; Tover (Comp 29)'!I76</f>
        <v>2.9028089940254809</v>
      </c>
      <c r="D192" s="738"/>
      <c r="E192" s="280"/>
      <c r="F192" s="66">
        <f>'Impact (Comp.)'!D192</f>
        <v>0</v>
      </c>
      <c r="G192" s="76">
        <f t="shared" si="41"/>
        <v>0</v>
      </c>
      <c r="H192" s="127">
        <f t="shared" si="42"/>
        <v>2.9028089940254809</v>
      </c>
      <c r="I192" s="131">
        <f t="shared" si="43"/>
        <v>0</v>
      </c>
    </row>
    <row r="193" spans="1:9" hidden="1" x14ac:dyDescent="0.35">
      <c r="A193" s="247" t="s">
        <v>297</v>
      </c>
      <c r="B193" s="154">
        <f>'Market Shares &amp; Tover (Comp)'!S77</f>
        <v>0.13046490446797443</v>
      </c>
      <c r="C193" s="76">
        <f>'Market Shares &amp; Tover (Comp 29)'!I77</f>
        <v>0.14685458385322578</v>
      </c>
      <c r="D193" s="738"/>
      <c r="E193" s="280"/>
      <c r="F193" s="66">
        <f>'Impact (Comp.)'!D193</f>
        <v>0</v>
      </c>
      <c r="G193" s="76">
        <f t="shared" si="41"/>
        <v>0</v>
      </c>
      <c r="H193" s="127">
        <f t="shared" si="42"/>
        <v>0.14685458385322578</v>
      </c>
      <c r="I193" s="131">
        <f t="shared" si="43"/>
        <v>0</v>
      </c>
    </row>
    <row r="194" spans="1:9" hidden="1" x14ac:dyDescent="0.35">
      <c r="A194" s="247" t="s">
        <v>779</v>
      </c>
      <c r="B194" s="154">
        <f>'Market Shares &amp; Tover (Comp)'!S78</f>
        <v>0.72149950025884624</v>
      </c>
      <c r="C194" s="76">
        <f>'Market Shares &amp; Tover (Comp 29)'!I78</f>
        <v>0.81213801744539216</v>
      </c>
      <c r="D194" s="738"/>
      <c r="E194" s="280"/>
      <c r="F194" s="66">
        <f>'Impact (Comp.)'!D194</f>
        <v>0</v>
      </c>
      <c r="G194" s="76">
        <f t="shared" si="41"/>
        <v>0</v>
      </c>
      <c r="H194" s="127">
        <f t="shared" si="42"/>
        <v>0.81213801744539216</v>
      </c>
      <c r="I194" s="131">
        <f t="shared" si="43"/>
        <v>0</v>
      </c>
    </row>
    <row r="195" spans="1:9" hidden="1" x14ac:dyDescent="0.35">
      <c r="A195" s="247" t="s">
        <v>546</v>
      </c>
      <c r="B195" s="154">
        <f>'Market Shares &amp; Tover (Comp)'!S79</f>
        <v>1.1085235630846744</v>
      </c>
      <c r="C195" s="76">
        <f>'Market Shares &amp; Tover (Comp 29)'!I79</f>
        <v>1.2477820545850771</v>
      </c>
      <c r="D195" s="738"/>
      <c r="E195" s="280"/>
      <c r="F195" s="66">
        <f>'Impact (Comp.)'!D195</f>
        <v>0</v>
      </c>
      <c r="G195" s="76">
        <f t="shared" si="41"/>
        <v>0</v>
      </c>
      <c r="H195" s="127">
        <f t="shared" si="42"/>
        <v>1.2477820545850771</v>
      </c>
      <c r="I195" s="131">
        <f t="shared" si="43"/>
        <v>0</v>
      </c>
    </row>
    <row r="196" spans="1:9" hidden="1" x14ac:dyDescent="0.35">
      <c r="A196" s="247" t="s">
        <v>781</v>
      </c>
      <c r="B196" s="154">
        <f>'Market Shares &amp; Tover (Comp)'!S80</f>
        <v>2.3751697773714273</v>
      </c>
      <c r="C196" s="76">
        <f>'Market Shares &amp; Tover (Comp 29)'!I80</f>
        <v>2.6735509496522254</v>
      </c>
      <c r="D196" s="738"/>
      <c r="E196" s="280"/>
      <c r="F196" s="66">
        <f>'Impact (Comp.)'!D196</f>
        <v>0</v>
      </c>
      <c r="G196" s="76">
        <f t="shared" si="41"/>
        <v>0</v>
      </c>
      <c r="H196" s="127">
        <f t="shared" si="42"/>
        <v>2.6735509496522254</v>
      </c>
      <c r="I196" s="131">
        <f t="shared" si="43"/>
        <v>0</v>
      </c>
    </row>
    <row r="197" spans="1:9" hidden="1" x14ac:dyDescent="0.35">
      <c r="A197" s="247" t="s">
        <v>379</v>
      </c>
      <c r="B197" s="154">
        <f>'Market Shares &amp; Tover (Comp)'!S81</f>
        <v>0.32329038175410407</v>
      </c>
      <c r="C197" s="76">
        <f>'Market Shares &amp; Tover (Comp 29)'!I81</f>
        <v>0.36390379979854032</v>
      </c>
      <c r="D197" s="738"/>
      <c r="E197" s="280"/>
      <c r="F197" s="66">
        <f>'Impact (Comp.)'!D197</f>
        <v>0</v>
      </c>
      <c r="G197" s="76">
        <f t="shared" si="41"/>
        <v>0</v>
      </c>
      <c r="H197" s="127">
        <f t="shared" si="42"/>
        <v>0.36390379979854032</v>
      </c>
      <c r="I197" s="131">
        <f t="shared" si="43"/>
        <v>0</v>
      </c>
    </row>
    <row r="198" spans="1:9" hidden="1" x14ac:dyDescent="0.35">
      <c r="A198" s="47"/>
      <c r="B198" s="88"/>
      <c r="C198" s="76"/>
      <c r="D198" s="738"/>
      <c r="E198" s="280"/>
      <c r="F198" s="66"/>
      <c r="G198" s="76"/>
      <c r="H198" s="126"/>
      <c r="I198" s="131"/>
    </row>
    <row r="199" spans="1:9" ht="13.9" hidden="1" thickBot="1" x14ac:dyDescent="0.4">
      <c r="A199" s="71" t="s">
        <v>648</v>
      </c>
      <c r="B199" s="448">
        <f>SUM(B190:B197)</f>
        <v>7.7228708861050741</v>
      </c>
      <c r="C199" s="78">
        <f>SUM(C190:C197)</f>
        <v>8.6930580661219423</v>
      </c>
      <c r="D199" s="742"/>
      <c r="E199" s="281"/>
      <c r="F199" s="72">
        <f>SUM(F190:F197)</f>
        <v>0</v>
      </c>
      <c r="G199" s="78">
        <f>SUM(G190:G197)</f>
        <v>0</v>
      </c>
      <c r="H199" s="78">
        <f>SUM(H190:H197)</f>
        <v>8.6930580661219423</v>
      </c>
      <c r="I199" s="142">
        <f t="shared" si="43"/>
        <v>0</v>
      </c>
    </row>
    <row r="200" spans="1:9" hidden="1" x14ac:dyDescent="0.35">
      <c r="A200" s="47"/>
      <c r="B200" s="88"/>
      <c r="C200" s="76"/>
      <c r="D200" s="738"/>
      <c r="E200" s="280"/>
      <c r="F200" s="66"/>
      <c r="G200" s="76"/>
      <c r="H200" s="126"/>
      <c r="I200" s="131"/>
    </row>
    <row r="201" spans="1:9" ht="13.9" hidden="1" thickBot="1" x14ac:dyDescent="0.4">
      <c r="A201" s="150" t="s">
        <v>649</v>
      </c>
      <c r="B201" s="444">
        <f>B199+B186+B172+B149+B142</f>
        <v>219.37482952206673</v>
      </c>
      <c r="C201" s="503">
        <f>C199+C186+C172+C149+C142</f>
        <v>246.93383579829822</v>
      </c>
      <c r="D201" s="743"/>
      <c r="E201" s="282"/>
      <c r="F201" s="583">
        <f>F199+F186+F172+F149+F142</f>
        <v>0.93</v>
      </c>
      <c r="G201" s="503">
        <f>G199+G186+G172+G149+G142</f>
        <v>3.6569249303615536</v>
      </c>
      <c r="H201" s="503">
        <f>H199+H186+H172+H149+H142+H123</f>
        <v>247.20908821241142</v>
      </c>
      <c r="I201" s="584">
        <f t="shared" si="43"/>
        <v>1.1146808343350332E-3</v>
      </c>
    </row>
    <row r="202" spans="1:9" hidden="1" x14ac:dyDescent="0.35">
      <c r="A202" s="47"/>
      <c r="B202" s="88"/>
      <c r="C202" s="76"/>
      <c r="D202" s="738"/>
      <c r="E202" s="280"/>
      <c r="F202" s="66"/>
      <c r="G202" s="76"/>
      <c r="H202" s="126"/>
      <c r="I202" s="131"/>
    </row>
    <row r="203" spans="1:9" ht="13.9" hidden="1" thickBot="1" x14ac:dyDescent="0.4">
      <c r="A203" s="297" t="s">
        <v>654</v>
      </c>
      <c r="B203" s="444" t="s">
        <v>7</v>
      </c>
      <c r="C203" s="503" t="s">
        <v>7</v>
      </c>
      <c r="D203" s="743"/>
      <c r="E203" s="282"/>
      <c r="F203" s="583">
        <f>'Impact (Comp.)'!D203</f>
        <v>7.0000000000000007E-2</v>
      </c>
      <c r="G203" s="503">
        <f>F203*H123</f>
        <v>0.27525241411323526</v>
      </c>
      <c r="H203" s="568" t="s">
        <v>7</v>
      </c>
      <c r="I203" s="584" t="s">
        <v>7</v>
      </c>
    </row>
    <row r="204" spans="1:9" hidden="1" x14ac:dyDescent="0.35">
      <c r="A204" s="98"/>
      <c r="B204" s="88"/>
      <c r="C204" s="76"/>
      <c r="D204" s="738"/>
      <c r="E204" s="280"/>
      <c r="F204" s="66"/>
      <c r="G204" s="76"/>
      <c r="H204" s="126"/>
      <c r="I204" s="131"/>
    </row>
    <row r="205" spans="1:9" ht="13.9" hidden="1" thickBot="1" x14ac:dyDescent="0.4">
      <c r="A205" s="99" t="s">
        <v>9</v>
      </c>
      <c r="B205" s="133" t="s">
        <v>7</v>
      </c>
      <c r="C205" s="134" t="s">
        <v>7</v>
      </c>
      <c r="D205" s="744"/>
      <c r="E205" s="298"/>
      <c r="F205" s="135">
        <f>F201+F203</f>
        <v>1</v>
      </c>
      <c r="G205" s="506">
        <f>G201+G203</f>
        <v>3.9321773444747889</v>
      </c>
      <c r="H205" s="506" t="s">
        <v>7</v>
      </c>
      <c r="I205" s="137" t="s">
        <v>7</v>
      </c>
    </row>
    <row r="206" spans="1:9" ht="13.9" hidden="1" thickBot="1" x14ac:dyDescent="0.4">
      <c r="A206" s="50"/>
      <c r="B206" s="87"/>
      <c r="C206" s="81"/>
      <c r="D206" s="745"/>
      <c r="E206" s="300"/>
      <c r="F206" s="67"/>
      <c r="G206" s="507"/>
      <c r="H206" s="80"/>
      <c r="I206" s="132"/>
    </row>
    <row r="207" spans="1:9" hidden="1" x14ac:dyDescent="0.35"/>
    <row r="208" spans="1:9" ht="17.25" x14ac:dyDescent="0.45">
      <c r="A208" s="4" t="s">
        <v>853</v>
      </c>
      <c r="B208" s="122"/>
      <c r="C208" s="122"/>
      <c r="D208" s="125"/>
      <c r="E208" s="748"/>
      <c r="F208" s="125"/>
      <c r="G208" s="122"/>
      <c r="H208" s="125"/>
      <c r="I208" s="125"/>
    </row>
    <row r="209" spans="1:10" ht="13.9" thickBot="1" x14ac:dyDescent="0.4">
      <c r="A209" s="5"/>
      <c r="B209" s="7"/>
      <c r="C209" s="7"/>
      <c r="D209" s="45"/>
      <c r="E209" s="293"/>
      <c r="F209" s="45"/>
      <c r="G209" s="7"/>
      <c r="H209" s="45"/>
      <c r="I209" s="45"/>
    </row>
    <row r="210" spans="1:10" ht="15" customHeight="1" x14ac:dyDescent="0.35">
      <c r="A210" s="754"/>
      <c r="B210" s="756" t="s">
        <v>32</v>
      </c>
      <c r="C210" s="758"/>
      <c r="D210" s="756" t="s">
        <v>850</v>
      </c>
      <c r="E210" s="758"/>
      <c r="F210" s="756" t="s">
        <v>33</v>
      </c>
      <c r="G210" s="758"/>
      <c r="H210" s="128" t="s">
        <v>34</v>
      </c>
      <c r="I210" s="128" t="s">
        <v>35</v>
      </c>
      <c r="J210" s="128" t="s">
        <v>36</v>
      </c>
    </row>
    <row r="211" spans="1:10" ht="13.9" thickBot="1" x14ac:dyDescent="0.4">
      <c r="A211" s="755"/>
      <c r="B211" s="61">
        <v>2025</v>
      </c>
      <c r="C211" s="14">
        <v>2030</v>
      </c>
      <c r="D211" s="735" t="s">
        <v>30</v>
      </c>
      <c r="E211" s="511" t="s">
        <v>12</v>
      </c>
      <c r="F211" s="64" t="s">
        <v>30</v>
      </c>
      <c r="G211" s="14" t="s">
        <v>12</v>
      </c>
      <c r="H211" s="129" t="s">
        <v>824</v>
      </c>
      <c r="I211" s="129"/>
      <c r="J211" s="146" t="s">
        <v>825</v>
      </c>
    </row>
    <row r="212" spans="1:10" x14ac:dyDescent="0.35">
      <c r="A212" s="723" t="s">
        <v>31</v>
      </c>
      <c r="B212" s="103"/>
      <c r="C212" s="724"/>
      <c r="D212" s="736">
        <f>E212/E265</f>
        <v>3.0437503185015837E-2</v>
      </c>
      <c r="E212" s="726">
        <f>'Cumul. Impact (Conv.)'!E7+'Cumul. Impact (Comp.)'!E123</f>
        <v>0.32847994254011825</v>
      </c>
      <c r="F212" s="725" t="s">
        <v>7</v>
      </c>
      <c r="G212" s="724" t="s">
        <v>7</v>
      </c>
      <c r="H212" s="727">
        <f>'Cumul. Impact (Conv.)'!G100+'Cumul. Impact (Comp.)'!G206-'Cumul. Impact (Conv.)'!E7-'Cumul. Impact (Comp.)'!E123</f>
        <v>17.94313422772467</v>
      </c>
      <c r="I212" s="722"/>
      <c r="J212" s="722"/>
    </row>
    <row r="213" spans="1:10" ht="13.9" thickBot="1" x14ac:dyDescent="0.4">
      <c r="A213" s="728" t="s">
        <v>846</v>
      </c>
      <c r="B213" s="104"/>
      <c r="C213" s="729"/>
      <c r="D213" s="737" t="s">
        <v>7</v>
      </c>
      <c r="E213" s="731" t="s">
        <v>7</v>
      </c>
      <c r="F213" s="730"/>
      <c r="G213" s="731">
        <f>'Cumul. Impact (Conv.)'!G8+'Cumul. Impact (Comp.)'!G124</f>
        <v>0.47658236033424373</v>
      </c>
      <c r="H213" s="732">
        <f>'Cumul. Impact (Conv.)'!H8+'Cumul. Impact (Comp.)'!H124</f>
        <v>10.372615341270485</v>
      </c>
      <c r="I213" s="733"/>
      <c r="J213" s="733"/>
    </row>
    <row r="214" spans="1:10" ht="13.9" thickBot="1" x14ac:dyDescent="0.4">
      <c r="A214" s="98"/>
      <c r="B214" s="88"/>
      <c r="C214" s="89"/>
      <c r="D214" s="738"/>
      <c r="E214" s="76"/>
      <c r="F214" s="66"/>
      <c r="G214" s="89"/>
      <c r="H214" s="56"/>
      <c r="I214" s="131"/>
      <c r="J214" s="127"/>
    </row>
    <row r="215" spans="1:10" ht="13.9" thickBot="1" x14ac:dyDescent="0.4">
      <c r="A215" s="150" t="s">
        <v>608</v>
      </c>
      <c r="B215" s="569"/>
      <c r="C215" s="570"/>
      <c r="D215" s="739"/>
      <c r="E215" s="587"/>
      <c r="F215" s="574"/>
      <c r="G215" s="570"/>
      <c r="H215" s="575"/>
      <c r="I215" s="576"/>
      <c r="J215" s="590"/>
    </row>
    <row r="216" spans="1:10" ht="13.9" thickBot="1" x14ac:dyDescent="0.4">
      <c r="A216" s="47"/>
      <c r="B216" s="88"/>
      <c r="C216" s="89"/>
      <c r="D216" s="738"/>
      <c r="E216" s="76"/>
      <c r="F216" s="66"/>
      <c r="G216" s="89"/>
      <c r="H216" s="56"/>
      <c r="I216" s="131"/>
      <c r="J216" s="127"/>
    </row>
    <row r="217" spans="1:10" ht="13.9" thickBot="1" x14ac:dyDescent="0.4">
      <c r="A217" s="287" t="s">
        <v>81</v>
      </c>
      <c r="B217" s="577"/>
      <c r="C217" s="580"/>
      <c r="D217" s="740"/>
      <c r="E217" s="505"/>
      <c r="F217" s="579"/>
      <c r="G217" s="580"/>
      <c r="H217" s="581"/>
      <c r="I217" s="582"/>
      <c r="J217" s="591"/>
    </row>
    <row r="218" spans="1:10" x14ac:dyDescent="0.35">
      <c r="A218" s="47"/>
      <c r="B218" s="88"/>
      <c r="C218" s="89"/>
      <c r="D218" s="738"/>
      <c r="E218" s="76"/>
      <c r="F218" s="66"/>
      <c r="G218" s="89"/>
      <c r="H218" s="56"/>
      <c r="I218" s="131"/>
      <c r="J218" s="127"/>
    </row>
    <row r="219" spans="1:10" x14ac:dyDescent="0.35">
      <c r="A219" s="79" t="s">
        <v>611</v>
      </c>
      <c r="B219" s="154">
        <f>B18+B133</f>
        <v>43.075613307590345</v>
      </c>
      <c r="C219" s="76">
        <f>C18+C133</f>
        <v>45.895783590742724</v>
      </c>
      <c r="D219" s="738">
        <f>E219/$E$265</f>
        <v>5.9409607705837197E-2</v>
      </c>
      <c r="E219" s="76">
        <f>'Cumul. Impact (Conv.)'!E19+'Cumul. Impact (Comp.)'!E134</f>
        <v>0.64114537933424831</v>
      </c>
      <c r="F219" s="66">
        <f>G219/$H$212</f>
        <v>8.9349974121524706E-2</v>
      </c>
      <c r="G219" s="76">
        <f>'Cumul. Impact (Conv.)'!G19+'Cumul. Impact (Comp.)'!G134</f>
        <v>1.6032185789062434</v>
      </c>
      <c r="H219" s="56">
        <f>C219-G219-E219</f>
        <v>43.651419632502233</v>
      </c>
      <c r="I219" s="131">
        <f>SUM(H219-C219)/C219</f>
        <v>-4.8901310374253729E-2</v>
      </c>
      <c r="J219" s="127">
        <f>H219-B219</f>
        <v>0.57580632491188766</v>
      </c>
    </row>
    <row r="220" spans="1:10" x14ac:dyDescent="0.35">
      <c r="A220" s="47"/>
      <c r="B220" s="88"/>
      <c r="C220" s="89"/>
      <c r="D220" s="738"/>
      <c r="E220" s="76" t="s">
        <v>15</v>
      </c>
      <c r="F220" s="66"/>
      <c r="G220" s="76"/>
      <c r="H220" s="56"/>
      <c r="I220" s="131"/>
      <c r="J220" s="127"/>
    </row>
    <row r="221" spans="1:10" x14ac:dyDescent="0.35">
      <c r="A221" s="48" t="s">
        <v>614</v>
      </c>
      <c r="B221" s="88"/>
      <c r="C221" s="89"/>
      <c r="D221" s="738"/>
      <c r="E221" s="76"/>
      <c r="F221" s="66"/>
      <c r="G221" s="76"/>
      <c r="H221" s="56"/>
      <c r="I221" s="131"/>
      <c r="J221" s="127"/>
    </row>
    <row r="222" spans="1:10" x14ac:dyDescent="0.35">
      <c r="A222" s="47" t="s">
        <v>615</v>
      </c>
      <c r="B222" s="154">
        <f>B21+B136</f>
        <v>33.469453716498428</v>
      </c>
      <c r="C222" s="76">
        <f>C21+C136</f>
        <v>34.403251845284487</v>
      </c>
      <c r="D222" s="738">
        <f t="shared" ref="D222:D225" si="44">E222/$E$265</f>
        <v>0.12160278291499881</v>
      </c>
      <c r="E222" s="76">
        <f>'Cumul. Impact (Conv.)'!E22+'Cumul. Impact (Comp.)'!E137</f>
        <v>1.3123308735882602</v>
      </c>
      <c r="F222" s="66">
        <f t="shared" ref="F222:F225" si="45">G222/$H$212</f>
        <v>0.1470393690149697</v>
      </c>
      <c r="G222" s="76">
        <f>'Cumul. Impact (Conv.)'!G22+'Cumul. Impact (Comp.)'!G137</f>
        <v>2.638347134995541</v>
      </c>
      <c r="H222" s="56">
        <f>C222-G222-E222</f>
        <v>30.452573836700687</v>
      </c>
      <c r="I222" s="131">
        <f t="shared" ref="I222:I227" si="46">SUM(H222-C222)/C222</f>
        <v>-0.11483443560365947</v>
      </c>
      <c r="J222" s="127">
        <f t="shared" ref="J222:J225" si="47">H222-B222</f>
        <v>-3.0168798797977416</v>
      </c>
    </row>
    <row r="223" spans="1:10" x14ac:dyDescent="0.35">
      <c r="A223" s="47" t="s">
        <v>774</v>
      </c>
      <c r="B223" s="154">
        <f>B137+B138</f>
        <v>33.389562979236842</v>
      </c>
      <c r="C223" s="76">
        <f>C137+C138</f>
        <v>37.584133421571266</v>
      </c>
      <c r="D223" s="738">
        <f t="shared" si="44"/>
        <v>8.5467017798066217E-2</v>
      </c>
      <c r="E223" s="76">
        <f>'Cumul. Impact (Comp.)'!E138</f>
        <v>0.92235558628885117</v>
      </c>
      <c r="F223" s="66">
        <f t="shared" si="45"/>
        <v>3.1885834233857401E-2</v>
      </c>
      <c r="G223" s="76">
        <f>'Cumul. Impact (Comp.)'!G138</f>
        <v>0.57213180362108174</v>
      </c>
      <c r="H223" s="56">
        <f t="shared" ref="H223:H225" si="48">C223-G223-E223</f>
        <v>36.089646031661331</v>
      </c>
      <c r="I223" s="131">
        <f t="shared" si="46"/>
        <v>-3.9763784710602899E-2</v>
      </c>
      <c r="J223" s="127">
        <f t="shared" si="47"/>
        <v>2.700083052424489</v>
      </c>
    </row>
    <row r="224" spans="1:10" x14ac:dyDescent="0.35">
      <c r="A224" s="47" t="s">
        <v>618</v>
      </c>
      <c r="B224" s="154">
        <f>B23+B139</f>
        <v>77.712476279623075</v>
      </c>
      <c r="C224" s="76">
        <f>C23+C139</f>
        <v>80.330203708212224</v>
      </c>
      <c r="D224" s="738">
        <f t="shared" si="44"/>
        <v>0.25410978779235266</v>
      </c>
      <c r="E224" s="76">
        <f>'Cumul. Impact (Conv.)'!E24+'Cumul. Impact (Comp.)'!E140</f>
        <v>2.7423395403209456</v>
      </c>
      <c r="F224" s="66">
        <f t="shared" si="45"/>
        <v>0.28185924987222433</v>
      </c>
      <c r="G224" s="76">
        <f>'Cumul. Impact (Conv.)'!G24+'Cumul. Impact (Comp.)'!G140</f>
        <v>5.0574383537831089</v>
      </c>
      <c r="H224" s="56">
        <f t="shared" si="48"/>
        <v>72.53042581410817</v>
      </c>
      <c r="I224" s="131">
        <f t="shared" si="46"/>
        <v>-9.7096453563538965E-2</v>
      </c>
      <c r="J224" s="127">
        <f t="shared" si="47"/>
        <v>-5.1820504655149051</v>
      </c>
    </row>
    <row r="225" spans="1:10" x14ac:dyDescent="0.35">
      <c r="A225" s="47" t="s">
        <v>8</v>
      </c>
      <c r="B225" s="154">
        <f>B22+B140+B24</f>
        <v>6.2086193610524978</v>
      </c>
      <c r="C225" s="76">
        <f>C22+C140+C24</f>
        <v>6.7553248447039156</v>
      </c>
      <c r="D225" s="738">
        <f t="shared" si="44"/>
        <v>7.122251483172185E-3</v>
      </c>
      <c r="E225" s="76">
        <f>'Cumul. Impact (Conv.)'!E23+'Cumul. Impact (Conv.)'!E25+'Cumul. Impact (Comp.)'!E139+'Cumul. Impact (Comp.)'!E141</f>
        <v>7.6862965524070931E-2</v>
      </c>
      <c r="F225" s="66">
        <f t="shared" si="45"/>
        <v>3.7909924329495742E-3</v>
      </c>
      <c r="G225" s="76">
        <f>'Cumul. Impact (Conv.)'!G23+'Cumul. Impact (Conv.)'!G25+'Cumul. Impact (Comp.)'!G139+'Cumul. Impact (Comp.)'!G141</f>
        <v>6.8022286080702724E-2</v>
      </c>
      <c r="H225" s="56">
        <f t="shared" si="48"/>
        <v>6.6104395930991418</v>
      </c>
      <c r="I225" s="131">
        <f t="shared" si="46"/>
        <v>-2.1447562468940622E-2</v>
      </c>
      <c r="J225" s="127">
        <f t="shared" si="47"/>
        <v>0.40182023204664397</v>
      </c>
    </row>
    <row r="226" spans="1:10" ht="13.9" thickBot="1" x14ac:dyDescent="0.4">
      <c r="A226" s="47"/>
      <c r="B226" s="88"/>
      <c r="C226" s="89"/>
      <c r="D226" s="738"/>
      <c r="E226" s="76"/>
      <c r="F226" s="66"/>
      <c r="G226" s="89"/>
      <c r="H226" s="56"/>
      <c r="I226" s="131"/>
      <c r="J226" s="127"/>
    </row>
    <row r="227" spans="1:10" ht="13.9" thickBot="1" x14ac:dyDescent="0.4">
      <c r="A227" s="71" t="s">
        <v>620</v>
      </c>
      <c r="B227" s="448">
        <f t="shared" ref="B227:H227" si="49">B219+B222+B223+B224+B225</f>
        <v>193.85572564400118</v>
      </c>
      <c r="C227" s="78">
        <f t="shared" si="49"/>
        <v>204.96869741051461</v>
      </c>
      <c r="D227" s="742">
        <f t="shared" si="49"/>
        <v>0.52771144769442702</v>
      </c>
      <c r="E227" s="78">
        <f t="shared" si="49"/>
        <v>5.6950343450563761</v>
      </c>
      <c r="F227" s="72">
        <f t="shared" si="49"/>
        <v>0.55392541967552567</v>
      </c>
      <c r="G227" s="78">
        <f t="shared" si="49"/>
        <v>9.939158157386677</v>
      </c>
      <c r="H227" s="78">
        <f t="shared" si="49"/>
        <v>189.33450490807155</v>
      </c>
      <c r="I227" s="142">
        <f t="shared" si="46"/>
        <v>-7.6276000676974806E-2</v>
      </c>
      <c r="J227" s="147">
        <f>J219+J222+J223+J224+J225</f>
        <v>-4.5212207359296261</v>
      </c>
    </row>
    <row r="228" spans="1:10" ht="13.9" thickBot="1" x14ac:dyDescent="0.4">
      <c r="A228" s="47"/>
      <c r="B228" s="88"/>
      <c r="C228" s="89"/>
      <c r="D228" s="738"/>
      <c r="E228" s="76"/>
      <c r="F228" s="66"/>
      <c r="G228" s="58"/>
      <c r="H228" s="56"/>
      <c r="I228" s="131"/>
      <c r="J228" s="127"/>
    </row>
    <row r="229" spans="1:10" ht="13.9" thickBot="1" x14ac:dyDescent="0.4">
      <c r="A229" s="287" t="s">
        <v>82</v>
      </c>
      <c r="B229" s="577"/>
      <c r="C229" s="580"/>
      <c r="D229" s="740"/>
      <c r="E229" s="505"/>
      <c r="F229" s="579"/>
      <c r="G229" s="580"/>
      <c r="H229" s="581"/>
      <c r="I229" s="582"/>
      <c r="J229" s="591"/>
    </row>
    <row r="230" spans="1:10" x14ac:dyDescent="0.35">
      <c r="A230" s="47"/>
      <c r="B230" s="88"/>
      <c r="C230" s="89"/>
      <c r="D230" s="738"/>
      <c r="E230" s="76"/>
      <c r="F230" s="66"/>
      <c r="G230" s="89"/>
      <c r="H230" s="56"/>
      <c r="I230" s="131"/>
      <c r="J230" s="127"/>
    </row>
    <row r="231" spans="1:10" x14ac:dyDescent="0.35">
      <c r="A231" s="47" t="s">
        <v>789</v>
      </c>
      <c r="B231" s="154">
        <f>B149+B35</f>
        <v>7.0386097250864275</v>
      </c>
      <c r="C231" s="76">
        <f>C149+C35</f>
        <v>7.2177576588973018</v>
      </c>
      <c r="D231" s="738">
        <f t="shared" ref="D231" si="50">E231/$E$265</f>
        <v>0</v>
      </c>
      <c r="E231" s="76">
        <f>'Cumul. Impact (Conv.)'!E36+'Cumul. Impact (Comp.)'!E150</f>
        <v>0</v>
      </c>
      <c r="F231" s="66">
        <f>G231/H212</f>
        <v>3.6050306356205986E-3</v>
      </c>
      <c r="G231" s="76">
        <f>'Cumul. Impact (Conv.)'!G36+'Cumul. Impact (Comp.)'!G150</f>
        <v>6.4685548589999989E-2</v>
      </c>
      <c r="H231" s="56">
        <f>C231-G231-E231</f>
        <v>7.1530721103073018</v>
      </c>
      <c r="I231" s="131">
        <f>SUM(H231-C231)/C231</f>
        <v>-8.962000616668301E-3</v>
      </c>
      <c r="J231" s="127">
        <f t="shared" ref="J231" si="51">H231-B231</f>
        <v>0.11446238522087437</v>
      </c>
    </row>
    <row r="232" spans="1:10" ht="13.9" thickBot="1" x14ac:dyDescent="0.4">
      <c r="A232" s="47"/>
      <c r="B232" s="88"/>
      <c r="C232" s="89"/>
      <c r="D232" s="738"/>
      <c r="E232" s="76"/>
      <c r="F232" s="66"/>
      <c r="G232" s="58"/>
      <c r="H232" s="56"/>
      <c r="I232" s="131"/>
      <c r="J232" s="127"/>
    </row>
    <row r="233" spans="1:10" ht="13.9" thickBot="1" x14ac:dyDescent="0.4">
      <c r="A233" s="287" t="s">
        <v>83</v>
      </c>
      <c r="B233" s="577"/>
      <c r="C233" s="580"/>
      <c r="D233" s="740"/>
      <c r="E233" s="505"/>
      <c r="F233" s="579"/>
      <c r="G233" s="580"/>
      <c r="H233" s="581"/>
      <c r="I233" s="582"/>
      <c r="J233" s="591"/>
    </row>
    <row r="234" spans="1:10" x14ac:dyDescent="0.35">
      <c r="A234" s="47"/>
      <c r="B234" s="88"/>
      <c r="C234" s="89"/>
      <c r="D234" s="738"/>
      <c r="E234" s="76"/>
      <c r="F234" s="66"/>
      <c r="G234" s="89"/>
      <c r="H234" s="56"/>
      <c r="I234" s="131"/>
      <c r="J234" s="127"/>
    </row>
    <row r="235" spans="1:10" x14ac:dyDescent="0.35">
      <c r="A235" s="79" t="s">
        <v>624</v>
      </c>
      <c r="B235" s="154">
        <f>B40+B154</f>
        <v>3.8119834361482234</v>
      </c>
      <c r="C235" s="76">
        <f>C40+C154</f>
        <v>3.8950445596245591</v>
      </c>
      <c r="D235" s="738">
        <f t="shared" ref="D235" si="52">E235/$E$265</f>
        <v>1.187041913862031E-3</v>
      </c>
      <c r="E235" s="76">
        <f>'Cumul. Impact (Conv.)'!E41+'Cumul. Impact (Comp.)'!E155</f>
        <v>1.2810494254011822E-2</v>
      </c>
      <c r="F235" s="66">
        <f>G235/$H$212</f>
        <v>0</v>
      </c>
      <c r="G235" s="76">
        <f>'Cumul. Impact (Conv.)'!G41+'Cumul. Impact (Comp.)'!G155</f>
        <v>0</v>
      </c>
      <c r="H235" s="56">
        <f>C235-G235-E235</f>
        <v>3.8822340653705472</v>
      </c>
      <c r="I235" s="131">
        <f>SUM(H235-C235)/C235</f>
        <v>-3.2889211042162565E-3</v>
      </c>
      <c r="J235" s="127">
        <f t="shared" ref="J235:J243" si="53">H235-B235</f>
        <v>7.0250629222323724E-2</v>
      </c>
    </row>
    <row r="236" spans="1:10" x14ac:dyDescent="0.35">
      <c r="A236" s="47"/>
      <c r="B236" s="88"/>
      <c r="C236" s="89"/>
      <c r="D236" s="738"/>
      <c r="E236" s="76"/>
      <c r="F236" s="66"/>
      <c r="G236" s="89"/>
      <c r="H236" s="56"/>
      <c r="I236" s="131"/>
      <c r="J236" s="127"/>
    </row>
    <row r="237" spans="1:10" x14ac:dyDescent="0.35">
      <c r="A237" s="79" t="s">
        <v>627</v>
      </c>
      <c r="B237" s="154">
        <f>B46+B159</f>
        <v>35.620764132362694</v>
      </c>
      <c r="C237" s="76">
        <f>C46+C159</f>
        <v>38.763845474725365</v>
      </c>
      <c r="D237" s="738">
        <f t="shared" ref="D237" si="54">E237/$E$265</f>
        <v>1.9549384122457377E-2</v>
      </c>
      <c r="E237" s="76">
        <f>'Cumul. Impact (Conv.)'!E47+'Cumul. Impact (Comp.)'!E160</f>
        <v>0.21097593104814186</v>
      </c>
      <c r="F237" s="66">
        <f t="shared" ref="F237:F243" si="55">G237/$H$212</f>
        <v>1.4264808579210234E-2</v>
      </c>
      <c r="G237" s="76">
        <f>'Cumul. Impact (Conv.)'!G47+'Cumul. Impact (Comp.)'!G160</f>
        <v>0.25595537506956767</v>
      </c>
      <c r="H237" s="56">
        <f>C237-G237-E237</f>
        <v>38.296914168607657</v>
      </c>
      <c r="I237" s="131">
        <f t="shared" ref="I237:I245" si="56">SUM(H237-C237)/C237</f>
        <v>-1.2045536256771903E-2</v>
      </c>
      <c r="J237" s="127">
        <f t="shared" si="53"/>
        <v>2.6761500362449624</v>
      </c>
    </row>
    <row r="238" spans="1:10" x14ac:dyDescent="0.35">
      <c r="A238" s="47"/>
      <c r="B238" s="88"/>
      <c r="C238" s="89"/>
      <c r="D238" s="738"/>
      <c r="E238" s="76"/>
      <c r="F238" s="66"/>
      <c r="G238" s="89"/>
      <c r="H238" s="56"/>
      <c r="I238" s="131"/>
      <c r="J238" s="127"/>
    </row>
    <row r="239" spans="1:10" x14ac:dyDescent="0.35">
      <c r="A239" s="48" t="s">
        <v>614</v>
      </c>
      <c r="B239" s="88"/>
      <c r="C239" s="89"/>
      <c r="D239" s="738"/>
      <c r="E239" s="76"/>
      <c r="F239" s="66"/>
      <c r="G239" s="89"/>
      <c r="H239" s="56"/>
      <c r="I239" s="131"/>
      <c r="J239" s="127"/>
    </row>
    <row r="240" spans="1:10" x14ac:dyDescent="0.35">
      <c r="A240" s="47" t="s">
        <v>776</v>
      </c>
      <c r="B240" s="154">
        <f>B49+B162</f>
        <v>24.783147008909118</v>
      </c>
      <c r="C240" s="76">
        <f>C49+C162</f>
        <v>26.068479893947931</v>
      </c>
      <c r="D240" s="738">
        <f t="shared" ref="D240:D243" si="57">E240/$E$265</f>
        <v>8.4059131146607388E-2</v>
      </c>
      <c r="E240" s="76">
        <f>'Cumul. Impact (Conv.)'!E50+'Cumul. Impact (Comp.)'!E163</f>
        <v>0.90716174717652009</v>
      </c>
      <c r="F240" s="66">
        <f t="shared" si="55"/>
        <v>6.99696600210266E-2</v>
      </c>
      <c r="G240" s="76">
        <f>'Cumul. Impact (Conv.)'!G50+'Cumul. Impact (Comp.)'!G163</f>
        <v>1.2554750016255409</v>
      </c>
      <c r="H240" s="56">
        <f>C240-G240-E240</f>
        <v>23.905843145145869</v>
      </c>
      <c r="I240" s="131">
        <f t="shared" si="56"/>
        <v>-8.2959833392668977E-2</v>
      </c>
      <c r="J240" s="127">
        <f t="shared" si="53"/>
        <v>-0.87730386376324887</v>
      </c>
    </row>
    <row r="241" spans="1:10" x14ac:dyDescent="0.35">
      <c r="A241" s="47" t="s">
        <v>622</v>
      </c>
      <c r="B241" s="154">
        <f>B50+B163</f>
        <v>35.500479391941234</v>
      </c>
      <c r="C241" s="76">
        <f>C50+C163</f>
        <v>36.754763604967152</v>
      </c>
      <c r="D241" s="738">
        <f t="shared" si="57"/>
        <v>3.0159146434683391E-2</v>
      </c>
      <c r="E241" s="76">
        <f>'Cumul. Impact (Conv.)'!E51+'Cumul. Impact (Comp.)'!E164</f>
        <v>0.32547593104814188</v>
      </c>
      <c r="F241" s="66">
        <f t="shared" si="55"/>
        <v>4.1222655183849814E-2</v>
      </c>
      <c r="G241" s="76">
        <f>'Cumul. Impact (Conv.)'!G51+'Cumul. Impact (Comp.)'!G164</f>
        <v>0.73966363518702738</v>
      </c>
      <c r="H241" s="56">
        <f t="shared" ref="H241:H243" si="58">C241-G241-E241</f>
        <v>35.689624038731985</v>
      </c>
      <c r="I241" s="131">
        <f t="shared" si="56"/>
        <v>-2.897963316219564E-2</v>
      </c>
      <c r="J241" s="127">
        <f t="shared" si="53"/>
        <v>0.18914464679075138</v>
      </c>
    </row>
    <row r="242" spans="1:10" x14ac:dyDescent="0.35">
      <c r="A242" s="47" t="s">
        <v>777</v>
      </c>
      <c r="B242" s="154">
        <f>B55+B164+B168</f>
        <v>83.755371429471651</v>
      </c>
      <c r="C242" s="76">
        <f>C55+C164+C168</f>
        <v>89.814079167484067</v>
      </c>
      <c r="D242" s="738">
        <f t="shared" si="57"/>
        <v>0.16029206748431321</v>
      </c>
      <c r="E242" s="76">
        <f>'Cumul. Impact (Conv.)'!E56+'Cumul. Impact (Comp.)'!E165+'Cumul. Impact (Comp.)'!E169</f>
        <v>1.7298636092728039</v>
      </c>
      <c r="F242" s="66">
        <f t="shared" si="55"/>
        <v>0.1370336129781716</v>
      </c>
      <c r="G242" s="76">
        <f>'Cumul. Impact (Conv.)'!G56+'Cumul. Impact (Comp.)'!G165+'Cumul. Impact (Comp.)'!G169</f>
        <v>2.4588125113774062</v>
      </c>
      <c r="H242" s="56">
        <f t="shared" si="58"/>
        <v>85.625403046833867</v>
      </c>
      <c r="I242" s="131">
        <f t="shared" si="56"/>
        <v>-4.6637188283578726E-2</v>
      </c>
      <c r="J242" s="127">
        <f t="shared" si="53"/>
        <v>1.8700316173622156</v>
      </c>
    </row>
    <row r="243" spans="1:10" x14ac:dyDescent="0.35">
      <c r="A243" s="47" t="s">
        <v>8</v>
      </c>
      <c r="B243" s="154">
        <f>B51+B52+B53+B54+B56+B57+B58+B59+B60+B165+B166+B167+B169+B170</f>
        <v>21.201292070891647</v>
      </c>
      <c r="C243" s="76">
        <f>C51+C52+C53+C54+C56+C57+C58+C59+C60+C165+C166+C167+C169+C170</f>
        <v>22.274427739023139</v>
      </c>
      <c r="D243" s="738">
        <f t="shared" si="57"/>
        <v>0</v>
      </c>
      <c r="E243" s="76">
        <f>'Cumul. Impact (Conv.)'!E52+'Cumul. Impact (Conv.)'!E53+'Cumul. Impact (Conv.)'!E54+'Cumul. Impact (Conv.)'!E55+'Cumul. Impact (Conv.)'!E57+'Cumul. Impact (Conv.)'!E58+'Cumul. Impact (Conv.)'!E59+'Cumul. Impact (Conv.)'!E60+'Cumul. Impact (Conv.)'!E61+'Cumul. Impact (Comp.)'!E166+'Cumul. Impact (Comp.)'!E167+'Cumul. Impact (Comp.)'!E168+'Cumul. Impact (Comp.)'!E170+'Cumul. Impact (Comp.)'!E171</f>
        <v>0</v>
      </c>
      <c r="F243" s="66">
        <f t="shared" si="55"/>
        <v>1.5102155365437646E-3</v>
      </c>
      <c r="G243" s="76">
        <f>'Cumul. Impact (Conv.)'!G52+'Cumul. Impact (Conv.)'!G53+'Cumul. Impact (Conv.)'!G54+'Cumul. Impact (Conv.)'!G55+'Cumul. Impact (Conv.)'!G57+'Cumul. Impact (Conv.)'!G58+'Cumul. Impact (Conv.)'!G59+'Cumul. Impact (Conv.)'!G60+'Cumul. Impact (Conv.)'!G61+'Cumul. Impact (Comp.)'!G166+'Cumul. Impact (Comp.)'!G167+'Cumul. Impact (Comp.)'!G168+'Cumul. Impact (Comp.)'!G170+'Cumul. Impact (Comp.)'!G171</f>
        <v>2.7098000085000001E-2</v>
      </c>
      <c r="H243" s="56">
        <f t="shared" si="58"/>
        <v>22.247329738938138</v>
      </c>
      <c r="I243" s="131">
        <f t="shared" si="56"/>
        <v>-1.2165520211110646E-3</v>
      </c>
      <c r="J243" s="127">
        <f t="shared" si="53"/>
        <v>1.0460376680464911</v>
      </c>
    </row>
    <row r="244" spans="1:10" ht="13.9" thickBot="1" x14ac:dyDescent="0.4">
      <c r="A244" s="47"/>
      <c r="B244" s="88"/>
      <c r="C244" s="89"/>
      <c r="D244" s="738"/>
      <c r="E244" s="76"/>
      <c r="F244" s="66"/>
      <c r="G244" s="89"/>
      <c r="H244" s="56"/>
      <c r="I244" s="131"/>
      <c r="J244" s="127"/>
    </row>
    <row r="245" spans="1:10" ht="13.9" thickBot="1" x14ac:dyDescent="0.4">
      <c r="A245" s="71" t="s">
        <v>637</v>
      </c>
      <c r="B245" s="448">
        <f t="shared" ref="B245:H245" si="59">B235+B237+B240+B241+B242+B243</f>
        <v>204.67303746972456</v>
      </c>
      <c r="C245" s="78">
        <f t="shared" si="59"/>
        <v>217.57064043977223</v>
      </c>
      <c r="D245" s="742">
        <f t="shared" si="59"/>
        <v>0.29524677110192343</v>
      </c>
      <c r="E245" s="78">
        <f t="shared" si="59"/>
        <v>3.1862877127996194</v>
      </c>
      <c r="F245" s="72">
        <f t="shared" si="59"/>
        <v>0.26400095229880205</v>
      </c>
      <c r="G245" s="78">
        <f t="shared" si="59"/>
        <v>4.7370045233445426</v>
      </c>
      <c r="H245" s="78">
        <f t="shared" si="59"/>
        <v>209.64734820362807</v>
      </c>
      <c r="I245" s="142">
        <f t="shared" si="56"/>
        <v>-3.6417102142683101E-2</v>
      </c>
      <c r="J245" s="147">
        <f>J235+J237+J240+J241+J242+J243</f>
        <v>4.9743107339034953</v>
      </c>
    </row>
    <row r="246" spans="1:10" ht="13.9" thickBot="1" x14ac:dyDescent="0.4">
      <c r="A246" s="47"/>
      <c r="B246" s="88"/>
      <c r="C246" s="89"/>
      <c r="D246" s="738"/>
      <c r="E246" s="76"/>
      <c r="F246" s="66"/>
      <c r="G246" s="58"/>
      <c r="H246" s="56"/>
      <c r="I246" s="131"/>
      <c r="J246" s="127"/>
    </row>
    <row r="247" spans="1:10" ht="13.9" thickBot="1" x14ac:dyDescent="0.4">
      <c r="A247" s="287" t="s">
        <v>84</v>
      </c>
      <c r="B247" s="577"/>
      <c r="C247" s="580"/>
      <c r="D247" s="740"/>
      <c r="E247" s="505"/>
      <c r="F247" s="579"/>
      <c r="G247" s="580"/>
      <c r="H247" s="581"/>
      <c r="I247" s="582"/>
      <c r="J247" s="591"/>
    </row>
    <row r="248" spans="1:10" x14ac:dyDescent="0.35">
      <c r="A248" s="47"/>
      <c r="B248" s="88"/>
      <c r="C248" s="89"/>
      <c r="D248" s="738"/>
      <c r="E248" s="76"/>
      <c r="F248" s="66"/>
      <c r="G248" s="89"/>
      <c r="H248" s="56"/>
      <c r="I248" s="131"/>
      <c r="J248" s="127"/>
    </row>
    <row r="249" spans="1:10" x14ac:dyDescent="0.35">
      <c r="A249" s="79" t="s">
        <v>641</v>
      </c>
      <c r="B249" s="154">
        <f>B67+B179</f>
        <v>103.08170039367064</v>
      </c>
      <c r="C249" s="76">
        <f>C67+C179</f>
        <v>107.77622458138217</v>
      </c>
      <c r="D249" s="738">
        <f t="shared" ref="D249:D253" si="60">E249/$E$265</f>
        <v>4.96349156446085E-2</v>
      </c>
      <c r="E249" s="76">
        <f>'Cumul. Impact (Conv.)'!E68+'Cumul. Impact (Comp.)'!E180</f>
        <v>0.53565741381017729</v>
      </c>
      <c r="F249" s="66">
        <f>G249/$H$212</f>
        <v>8.0948711265552434E-2</v>
      </c>
      <c r="G249" s="76">
        <f>'Cumul. Impact (Conv.)'!G68+'Cumul. Impact (Comp.)'!G180</f>
        <v>1.4524735917991354</v>
      </c>
      <c r="H249" s="56">
        <f>C249-G249-E249</f>
        <v>105.78809357577286</v>
      </c>
      <c r="I249" s="131">
        <f>SUM(H249-C249)/C249</f>
        <v>-1.8446842180002886E-2</v>
      </c>
      <c r="J249" s="127">
        <f t="shared" ref="J249:J253" si="61">H249-B249</f>
        <v>2.706393182102218</v>
      </c>
    </row>
    <row r="250" spans="1:10" x14ac:dyDescent="0.35">
      <c r="A250" s="47" t="s">
        <v>15</v>
      </c>
      <c r="B250" s="88"/>
      <c r="C250" s="89"/>
      <c r="D250" s="738"/>
      <c r="E250" s="76"/>
      <c r="F250" s="66"/>
      <c r="G250" s="89"/>
      <c r="H250" s="56"/>
      <c r="I250" s="131"/>
      <c r="J250" s="127"/>
    </row>
    <row r="251" spans="1:10" x14ac:dyDescent="0.35">
      <c r="A251" s="79" t="s">
        <v>638</v>
      </c>
      <c r="B251" s="154">
        <f>B72+B184</f>
        <v>9.2268083608811651</v>
      </c>
      <c r="C251" s="76">
        <f>C72+C184</f>
        <v>9.752858078016704</v>
      </c>
      <c r="D251" s="738">
        <f t="shared" si="60"/>
        <v>1.187041913862031E-3</v>
      </c>
      <c r="E251" s="76">
        <f>'Cumul. Impact (Conv.)'!E73+'Cumul. Impact (Comp.)'!E185</f>
        <v>1.2810494254011822E-2</v>
      </c>
      <c r="F251" s="66">
        <f t="shared" ref="F251:F253" si="62">G251/$H$212</f>
        <v>3.2108452321741947E-3</v>
      </c>
      <c r="G251" s="76">
        <f>'Cumul. Impact (Conv.)'!G73+'Cumul. Impact (Comp.)'!G185</f>
        <v>5.7612626985351356E-2</v>
      </c>
      <c r="H251" s="56">
        <f>C251-G251-E251</f>
        <v>9.6824349567773407</v>
      </c>
      <c r="I251" s="131">
        <f t="shared" ref="I251:I255" si="63">SUM(H251-C251)/C251</f>
        <v>-7.2207675612648986E-3</v>
      </c>
      <c r="J251" s="127">
        <f t="shared" si="61"/>
        <v>0.4556265958961756</v>
      </c>
    </row>
    <row r="252" spans="1:10" x14ac:dyDescent="0.35">
      <c r="A252" s="79"/>
      <c r="B252" s="154"/>
      <c r="C252" s="76"/>
      <c r="D252" s="738"/>
      <c r="E252" s="76"/>
      <c r="F252" s="66"/>
      <c r="G252" s="76"/>
      <c r="H252" s="56"/>
      <c r="I252" s="131"/>
      <c r="J252" s="127"/>
    </row>
    <row r="253" spans="1:10" x14ac:dyDescent="0.35">
      <c r="A253" s="47" t="s">
        <v>8</v>
      </c>
      <c r="B253" s="154">
        <f>B75+B76+B77</f>
        <v>1.2209376114593939</v>
      </c>
      <c r="C253" s="76">
        <f>C75+C76+C77</f>
        <v>1.232187052524393</v>
      </c>
      <c r="D253" s="738">
        <f t="shared" si="60"/>
        <v>0</v>
      </c>
      <c r="E253" s="76">
        <f>'Cumul. Impact (Conv.)'!E76+'Cumul. Impact (Conv.)'!E77+'Cumul. Impact (Conv.)'!E78</f>
        <v>0</v>
      </c>
      <c r="F253" s="66">
        <f t="shared" si="62"/>
        <v>0</v>
      </c>
      <c r="G253" s="76">
        <f>'Cumul. Impact (Conv.)'!G76+'Cumul. Impact (Conv.)'!G77+'Cumul. Impact (Conv.)'!G78</f>
        <v>0</v>
      </c>
      <c r="H253" s="56">
        <f>C253-G253-E253</f>
        <v>1.232187052524393</v>
      </c>
      <c r="I253" s="131">
        <f t="shared" si="63"/>
        <v>0</v>
      </c>
      <c r="J253" s="127">
        <f t="shared" si="61"/>
        <v>1.1249441064999033E-2</v>
      </c>
    </row>
    <row r="254" spans="1:10" ht="13.9" thickBot="1" x14ac:dyDescent="0.4">
      <c r="A254" s="47"/>
      <c r="B254" s="88"/>
      <c r="C254" s="89"/>
      <c r="D254" s="738"/>
      <c r="E254" s="76"/>
      <c r="F254" s="66"/>
      <c r="G254" s="89"/>
      <c r="H254" s="56"/>
      <c r="I254" s="131"/>
      <c r="J254" s="127"/>
    </row>
    <row r="255" spans="1:10" ht="13.9" thickBot="1" x14ac:dyDescent="0.4">
      <c r="A255" s="71" t="s">
        <v>644</v>
      </c>
      <c r="B255" s="448">
        <f t="shared" ref="B255:H255" si="64">B249+B251+B253</f>
        <v>113.5294463660112</v>
      </c>
      <c r="C255" s="78">
        <f t="shared" si="64"/>
        <v>118.76126971192326</v>
      </c>
      <c r="D255" s="742">
        <f t="shared" si="64"/>
        <v>5.0821957558470535E-2</v>
      </c>
      <c r="E255" s="78">
        <f t="shared" si="64"/>
        <v>0.5484679080641891</v>
      </c>
      <c r="F255" s="72">
        <f t="shared" si="64"/>
        <v>8.4159556497726634E-2</v>
      </c>
      <c r="G255" s="78">
        <f t="shared" si="64"/>
        <v>1.5100862187844868</v>
      </c>
      <c r="H255" s="78">
        <f t="shared" si="64"/>
        <v>116.7027155850746</v>
      </c>
      <c r="I255" s="142">
        <f t="shared" si="63"/>
        <v>-1.7333547644295604E-2</v>
      </c>
      <c r="J255" s="147">
        <f>J249+J251+J253</f>
        <v>3.1732692190633927</v>
      </c>
    </row>
    <row r="256" spans="1:10" ht="13.9" thickBot="1" x14ac:dyDescent="0.4">
      <c r="A256" s="47"/>
      <c r="B256" s="88"/>
      <c r="C256" s="89"/>
      <c r="D256" s="738"/>
      <c r="E256" s="76"/>
      <c r="F256" s="66"/>
      <c r="G256" s="89"/>
      <c r="H256" s="56"/>
      <c r="I256" s="131"/>
      <c r="J256" s="127"/>
    </row>
    <row r="257" spans="1:10" ht="13.9" thickBot="1" x14ac:dyDescent="0.4">
      <c r="A257" s="287" t="s">
        <v>85</v>
      </c>
      <c r="B257" s="577"/>
      <c r="C257" s="580"/>
      <c r="D257" s="740"/>
      <c r="E257" s="505"/>
      <c r="F257" s="579"/>
      <c r="G257" s="580"/>
      <c r="H257" s="581"/>
      <c r="I257" s="582"/>
      <c r="J257" s="591"/>
    </row>
    <row r="258" spans="1:10" x14ac:dyDescent="0.35">
      <c r="A258" s="47"/>
      <c r="B258" s="88"/>
      <c r="C258" s="89"/>
      <c r="D258" s="738"/>
      <c r="E258" s="76"/>
      <c r="F258" s="66"/>
      <c r="G258" s="89"/>
      <c r="H258" s="56"/>
      <c r="I258" s="131"/>
      <c r="J258" s="127"/>
    </row>
    <row r="259" spans="1:10" x14ac:dyDescent="0.35">
      <c r="A259" s="247" t="s">
        <v>790</v>
      </c>
      <c r="B259" s="154">
        <f>B93+B199</f>
        <v>20.560922269056611</v>
      </c>
      <c r="C259" s="76">
        <f>C93+C199</f>
        <v>21.649396330455822</v>
      </c>
      <c r="D259" s="738">
        <f t="shared" ref="D259" si="65">E259/$E$265</f>
        <v>0</v>
      </c>
      <c r="E259" s="76">
        <f>'Cumul. Impact (Conv.)'!E94+'Cumul. Impact (Comp.)'!E200</f>
        <v>0</v>
      </c>
      <c r="F259" s="66">
        <f>G259/H212</f>
        <v>7.3074945316633762E-4</v>
      </c>
      <c r="G259" s="76">
        <f>'Cumul. Impact (Conv.)'!G94+'Cumul. Impact (Comp.)'!G200</f>
        <v>1.3111935524999998E-2</v>
      </c>
      <c r="H259" s="56">
        <f>C259-G259-E259</f>
        <v>21.636284394930822</v>
      </c>
      <c r="I259" s="131">
        <f t="shared" ref="I259" si="66">SUM(H259-C259)/C259</f>
        <v>-6.0564901325005859E-4</v>
      </c>
      <c r="J259" s="127">
        <f t="shared" ref="J259" si="67">H259-B259</f>
        <v>1.0753621258742108</v>
      </c>
    </row>
    <row r="260" spans="1:10" ht="13.9" thickBot="1" x14ac:dyDescent="0.4">
      <c r="A260" s="47"/>
      <c r="B260" s="88"/>
      <c r="C260" s="89"/>
      <c r="D260" s="738"/>
      <c r="E260" s="76"/>
      <c r="F260" s="66"/>
      <c r="G260" s="89"/>
      <c r="H260" s="56"/>
      <c r="I260" s="131"/>
      <c r="J260" s="127"/>
    </row>
    <row r="261" spans="1:10" ht="13.9" thickBot="1" x14ac:dyDescent="0.4">
      <c r="A261" s="150" t="s">
        <v>649</v>
      </c>
      <c r="B261" s="444">
        <f>B259+B255+B245+B231+B227</f>
        <v>539.65774147387992</v>
      </c>
      <c r="C261" s="503">
        <f>C259+C255+C245+C231+C227</f>
        <v>570.16776155156322</v>
      </c>
      <c r="D261" s="743">
        <f>D259+D255+D245+D231+D227+D212</f>
        <v>0.90421767953983678</v>
      </c>
      <c r="E261" s="503">
        <f>E259+E255+E245+E231+E227+E212</f>
        <v>9.7582699084603028</v>
      </c>
      <c r="F261" s="583">
        <f>F259+F255+F245+F231+F227</f>
        <v>0.90642170856084125</v>
      </c>
      <c r="G261" s="503">
        <f>G259+G255+G245+G231+G227+G213</f>
        <v>16.740628743964951</v>
      </c>
      <c r="H261" s="503">
        <f>H259+H255+H245+H231+H227+H212+H213</f>
        <v>572.78967477100753</v>
      </c>
      <c r="I261" s="584">
        <f t="shared" ref="I261" si="68">SUM(H261-C261)/C261</f>
        <v>4.5984943314042424E-3</v>
      </c>
      <c r="J261" s="503">
        <f>J259+J255+J245+J231+J227+J212</f>
        <v>4.8161837281323461</v>
      </c>
    </row>
    <row r="262" spans="1:10" ht="13.9" thickBot="1" x14ac:dyDescent="0.4">
      <c r="A262" s="47"/>
      <c r="B262" s="88"/>
      <c r="C262" s="89"/>
      <c r="D262" s="738"/>
      <c r="E262" s="76"/>
      <c r="F262" s="66"/>
      <c r="G262" s="89"/>
      <c r="H262" s="56"/>
      <c r="I262" s="131"/>
      <c r="J262" s="127"/>
    </row>
    <row r="263" spans="1:10" ht="13.9" thickBot="1" x14ac:dyDescent="0.4">
      <c r="A263" s="297" t="s">
        <v>654</v>
      </c>
      <c r="B263" s="444" t="s">
        <v>7</v>
      </c>
      <c r="C263" s="503" t="s">
        <v>7</v>
      </c>
      <c r="D263" s="743">
        <f>E263/E265</f>
        <v>9.5782320460163189E-2</v>
      </c>
      <c r="E263" s="503">
        <f>'Cumul. Impact (Conv.)'!E98+'Cumul. Impact (Comp.)'!E204</f>
        <v>1.0336777931444256</v>
      </c>
      <c r="F263" s="583">
        <f>G263/H212</f>
        <v>8.5324303261035059E-2</v>
      </c>
      <c r="G263" s="503">
        <f>'Cumul. Impact (Conv.)'!G98+'Cumul. Impact (Comp.)'!G204</f>
        <v>1.5309854262998379</v>
      </c>
      <c r="H263" s="571" t="s">
        <v>7</v>
      </c>
      <c r="I263" s="584" t="s">
        <v>7</v>
      </c>
      <c r="J263" s="568" t="s">
        <v>7</v>
      </c>
    </row>
    <row r="264" spans="1:10" ht="13.9" thickBot="1" x14ac:dyDescent="0.4">
      <c r="A264" s="98"/>
      <c r="B264" s="88"/>
      <c r="C264" s="89"/>
      <c r="D264" s="738"/>
      <c r="E264" s="76"/>
      <c r="F264" s="66"/>
      <c r="G264" s="89"/>
      <c r="H264" s="56"/>
      <c r="I264" s="131"/>
      <c r="J264" s="127"/>
    </row>
    <row r="265" spans="1:10" ht="13.9" thickBot="1" x14ac:dyDescent="0.4">
      <c r="A265" s="99" t="s">
        <v>9</v>
      </c>
      <c r="B265" s="133" t="s">
        <v>7</v>
      </c>
      <c r="C265" s="134" t="s">
        <v>7</v>
      </c>
      <c r="D265" s="744">
        <f>D261+D263</f>
        <v>1</v>
      </c>
      <c r="E265" s="506">
        <f>E261+E263</f>
        <v>10.791947701604728</v>
      </c>
      <c r="F265" s="135">
        <f>F261+F263</f>
        <v>0.99174601182187627</v>
      </c>
      <c r="G265" s="134">
        <f>G261+G263</f>
        <v>18.27161417026479</v>
      </c>
      <c r="H265" s="134" t="s">
        <v>7</v>
      </c>
      <c r="I265" s="137" t="s">
        <v>7</v>
      </c>
      <c r="J265" s="148" t="s">
        <v>7</v>
      </c>
    </row>
    <row r="266" spans="1:10" ht="13.9" thickBot="1" x14ac:dyDescent="0.4">
      <c r="A266" s="50"/>
      <c r="B266" s="87"/>
      <c r="C266" s="81"/>
      <c r="D266" s="745"/>
      <c r="E266" s="507"/>
      <c r="F266" s="67"/>
      <c r="G266" s="81"/>
      <c r="H266" s="143"/>
      <c r="I266" s="132"/>
      <c r="J266" s="149"/>
    </row>
    <row r="267" spans="1:10" x14ac:dyDescent="0.35">
      <c r="B267" s="145"/>
      <c r="C267" s="145"/>
      <c r="G267" s="145"/>
    </row>
    <row r="268" spans="1:10" x14ac:dyDescent="0.35">
      <c r="A268" s="120" t="s">
        <v>29</v>
      </c>
      <c r="B268" s="145"/>
      <c r="C268" s="145"/>
      <c r="G268" s="145"/>
    </row>
    <row r="269" spans="1:10" x14ac:dyDescent="0.35">
      <c r="A269" s="119" t="s">
        <v>828</v>
      </c>
    </row>
    <row r="270" spans="1:10" x14ac:dyDescent="0.35">
      <c r="A270" s="119" t="s">
        <v>839</v>
      </c>
    </row>
    <row r="271" spans="1:10" x14ac:dyDescent="0.35">
      <c r="A271" s="120"/>
    </row>
  </sheetData>
  <mergeCells count="10">
    <mergeCell ref="A210:A211"/>
    <mergeCell ref="B210:C210"/>
    <mergeCell ref="F210:G210"/>
    <mergeCell ref="D210:E210"/>
    <mergeCell ref="A5:A6"/>
    <mergeCell ref="B5:C5"/>
    <mergeCell ref="F5:G5"/>
    <mergeCell ref="A121:A122"/>
    <mergeCell ref="B121:C121"/>
    <mergeCell ref="F121:G121"/>
  </mergeCells>
  <pageMargins left="0.19685039370078741" right="0.19685039370078741" top="0.19685039370078741" bottom="0.19685039370078741" header="0.19685039370078741" footer="0.19685039370078741"/>
  <pageSetup paperSize="9" scale="41" orientation="landscape" horizontalDpi="1200" verticalDpi="1200" r:id="rId1"/>
  <ignoredErrors>
    <ignoredError sqref="I227 I245 I25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Pop &amp; Exp</vt:lpstr>
      <vt:lpstr>Survey Results</vt:lpstr>
      <vt:lpstr>Non-food Shopping</vt:lpstr>
      <vt:lpstr>Non-food Shopping (By Zone)</vt:lpstr>
      <vt:lpstr>Survey Results (RB)</vt:lpstr>
      <vt:lpstr>Food Shopping</vt:lpstr>
      <vt:lpstr>Food Shopping (BY ZONE)</vt:lpstr>
      <vt:lpstr>Market Shares (Conv.) (2024)</vt:lpstr>
      <vt:lpstr>Market Shares (Conv.) (2029)</vt:lpstr>
      <vt:lpstr>Market Shares &amp; Tover (Comp 29)</vt:lpstr>
      <vt:lpstr>Market Shares &amp; Tover (Comp)</vt:lpstr>
      <vt:lpstr>Existing Floorspace</vt:lpstr>
      <vt:lpstr>Proposal</vt:lpstr>
      <vt:lpstr>Trade Draw</vt:lpstr>
      <vt:lpstr>Impact (Conv.)</vt:lpstr>
      <vt:lpstr>Impact (Comp.)</vt:lpstr>
      <vt:lpstr>Overall Impact</vt:lpstr>
      <vt:lpstr>Potential Tover of Committments</vt:lpstr>
      <vt:lpstr>Cumul. Impact (Conv.)</vt:lpstr>
      <vt:lpstr>Cumul. Impact (Comp.)</vt:lpstr>
      <vt:lpstr>Overall Cumul. Impact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  Fox</dc:creator>
  <cp:lastModifiedBy>Adrian Fox</cp:lastModifiedBy>
  <cp:lastPrinted>2025-07-28T10:36:24Z</cp:lastPrinted>
  <dcterms:created xsi:type="dcterms:W3CDTF">2020-11-23T09:29:31Z</dcterms:created>
  <dcterms:modified xsi:type="dcterms:W3CDTF">2025-07-28T10:36:31Z</dcterms:modified>
</cp:coreProperties>
</file>